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Y:\London Hydro\RPP Pilot\05 Working Spreadsheets\08 OEB Metrics Output\"/>
    </mc:Choice>
  </mc:AlternateContent>
  <xr:revisionPtr revIDLastSave="0" documentId="13_ncr:1_{8E61B8E1-D66C-4401-A582-E8B1B4591BA6}" xr6:coauthVersionLast="41" xr6:coauthVersionMax="41" xr10:uidLastSave="{00000000-0000-0000-0000-000000000000}"/>
  <bookViews>
    <workbookView xWindow="50280" yWindow="2460" windowWidth="21840" windowHeight="13140" tabRatio="774" xr2:uid="{00000000-000D-0000-FFFF-FFFF00000000}"/>
  </bookViews>
  <sheets>
    <sheet name="Cover" sheetId="33" r:id="rId1"/>
    <sheet name="OEB-Made Information Tabs &gt;&gt;" sheetId="32" r:id="rId2"/>
    <sheet name="Read Me" sheetId="10" r:id="rId3"/>
    <sheet name="Notes" sheetId="11" r:id="rId4"/>
    <sheet name="EM&amp;V_Overview" sheetId="12" r:id="rId5"/>
    <sheet name="Acronyms" sheetId="13" r:id="rId6"/>
    <sheet name="LondonHydro_QRCPP" sheetId="14" r:id="rId7"/>
    <sheet name="LondonHydro_RTQRCPP" sheetId="15" r:id="rId8"/>
    <sheet name="LondonHydro_RTInformation " sheetId="17" r:id="rId9"/>
    <sheet name="Summary Output Tabs &gt;&gt;" sheetId="31" r:id="rId10"/>
    <sheet name="LondonHydro_Final Results" sheetId="20" r:id="rId11"/>
    <sheet name="LondonHydro_Interim Results " sheetId="21" r:id="rId12"/>
    <sheet name="LondonHydro_RevAdequacy" sheetId="34" r:id="rId13"/>
    <sheet name="Interim Result Inputs &gt;&gt;" sheetId="22" r:id="rId14"/>
    <sheet name="01 TOU Period Demand" sheetId="23" r:id="rId15"/>
    <sheet name="01b Wint TOU Period Demand" sheetId="37" state="hidden" r:id="rId16"/>
    <sheet name="02 Coin Peak Demad Impacts" sheetId="25" r:id="rId17"/>
    <sheet name="03 Seasonal Demand Impacts" sheetId="26" r:id="rId18"/>
    <sheet name="04 CPP Event Demand Impacts" sheetId="28" r:id="rId19"/>
    <sheet name="05a Sum OwnPrice Elast Daily" sheetId="27" r:id="rId20"/>
    <sheet name="05b Wint OwnPrice Elast Daily" sheetId="38" r:id="rId21"/>
    <sheet name="06 Own Price Elasticity by TOU" sheetId="29" r:id="rId22"/>
    <sheet name="07a Sum Elast of Substitution" sheetId="30" r:id="rId23"/>
    <sheet name="08 RT and RCT Consumption" sheetId="35" state="hidden" r:id="rId24"/>
    <sheet name="07b Wint Elast of Substitution" sheetId="39" r:id="rId25"/>
    <sheet name="08 Revenue Adequacy Inputs" sheetId="36" r:id="rId26"/>
    <sheet name="99 Look-Up Tables" sheetId="24" r:id="rId27"/>
  </sheets>
  <definedNames>
    <definedName name="_xlnm.Print_Area" localSheetId="4">'EM&amp;V_Overview'!$B$2:$E$16</definedName>
    <definedName name="_xlnm.Print_Area" localSheetId="3">Notes!#REF!,Notes!$B$3:$C$6</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26" l="1"/>
  <c r="G15" i="26"/>
  <c r="O50" i="26"/>
  <c r="H15" i="26" s="1"/>
  <c r="O49" i="26"/>
  <c r="N49" i="26"/>
  <c r="N50" i="26"/>
  <c r="N48" i="26"/>
  <c r="M49" i="26"/>
  <c r="M50" i="26"/>
  <c r="J50" i="26"/>
  <c r="J49" i="26"/>
  <c r="J48" i="26"/>
  <c r="M48" i="26" s="1"/>
  <c r="E49" i="26"/>
  <c r="E50" i="26"/>
  <c r="H50" i="26"/>
  <c r="H49" i="26"/>
  <c r="H48" i="26"/>
  <c r="E48" i="26" s="1"/>
  <c r="O48" i="26" s="1"/>
  <c r="H16" i="26" s="1"/>
  <c r="G50" i="26"/>
  <c r="G49" i="26"/>
  <c r="G48" i="26"/>
  <c r="F50" i="26"/>
  <c r="F49" i="26"/>
  <c r="F48" i="26"/>
  <c r="D50" i="26"/>
  <c r="D49" i="26"/>
  <c r="D48" i="26"/>
  <c r="G36" i="36" l="1"/>
  <c r="G37" i="36"/>
  <c r="G38" i="36"/>
  <c r="G35" i="36"/>
  <c r="D38" i="36"/>
  <c r="D37" i="36"/>
  <c r="D36" i="36"/>
  <c r="D35" i="36"/>
  <c r="C36" i="36"/>
  <c r="E36" i="36" s="1"/>
  <c r="C35" i="36"/>
  <c r="B38" i="36"/>
  <c r="B37" i="36"/>
  <c r="B36" i="36"/>
  <c r="B35" i="36"/>
  <c r="M5395" i="36"/>
  <c r="M5396" i="36" s="1"/>
  <c r="M5397" i="36" s="1"/>
  <c r="M5398" i="36" s="1"/>
  <c r="M5399" i="36" s="1"/>
  <c r="M5400" i="36" s="1"/>
  <c r="M5401" i="36" s="1"/>
  <c r="M5402" i="36" s="1"/>
  <c r="M5403" i="36" s="1"/>
  <c r="M5404" i="36" s="1"/>
  <c r="M5405" i="36" s="1"/>
  <c r="M5406" i="36" s="1"/>
  <c r="M5407" i="36" s="1"/>
  <c r="M5408" i="36" s="1"/>
  <c r="M5409" i="36" s="1"/>
  <c r="M5410" i="36" s="1"/>
  <c r="M5411" i="36" s="1"/>
  <c r="M5412" i="36" s="1"/>
  <c r="M5413" i="36" s="1"/>
  <c r="M5414" i="36" s="1"/>
  <c r="M5415" i="36" s="1"/>
  <c r="M5416" i="36" s="1"/>
  <c r="M5417" i="36" s="1"/>
  <c r="M5418" i="36" s="1"/>
  <c r="M5419" i="36" s="1"/>
  <c r="M5420" i="36" s="1"/>
  <c r="M5421" i="36" s="1"/>
  <c r="M5422" i="36" s="1"/>
  <c r="M5423" i="36" s="1"/>
  <c r="M5424" i="36" s="1"/>
  <c r="M5425" i="36" s="1"/>
  <c r="M5426" i="36" s="1"/>
  <c r="M5427" i="36" s="1"/>
  <c r="M5428" i="36" s="1"/>
  <c r="M5429" i="36" s="1"/>
  <c r="M5430" i="36" s="1"/>
  <c r="M5431" i="36" s="1"/>
  <c r="M5432" i="36" s="1"/>
  <c r="M5433" i="36" s="1"/>
  <c r="M5434" i="36" s="1"/>
  <c r="M5435" i="36" s="1"/>
  <c r="M5436" i="36" s="1"/>
  <c r="M5437" i="36" s="1"/>
  <c r="M5438" i="36" s="1"/>
  <c r="M5439" i="36" s="1"/>
  <c r="M5440" i="36" s="1"/>
  <c r="M5441" i="36" s="1"/>
  <c r="M5442" i="36" s="1"/>
  <c r="M5443" i="36" s="1"/>
  <c r="M5444" i="36" s="1"/>
  <c r="M5445" i="36" s="1"/>
  <c r="M5446" i="36" s="1"/>
  <c r="M5447" i="36" s="1"/>
  <c r="M5448" i="36" s="1"/>
  <c r="M5449" i="36" s="1"/>
  <c r="M5450" i="36" s="1"/>
  <c r="M5451" i="36" s="1"/>
  <c r="M5452" i="36" s="1"/>
  <c r="M5453" i="36" s="1"/>
  <c r="M5454" i="36" s="1"/>
  <c r="M5455" i="36" s="1"/>
  <c r="M5456" i="36" s="1"/>
  <c r="M5457" i="36" s="1"/>
  <c r="M5458" i="36" s="1"/>
  <c r="M5459" i="36" s="1"/>
  <c r="M5460" i="36" s="1"/>
  <c r="M5461" i="36" s="1"/>
  <c r="M5462" i="36" s="1"/>
  <c r="M5463" i="36" s="1"/>
  <c r="M5464" i="36" s="1"/>
  <c r="M5465" i="36" s="1"/>
  <c r="M5466" i="36" s="1"/>
  <c r="M5467" i="36" s="1"/>
  <c r="M5468" i="36" s="1"/>
  <c r="M5469" i="36" s="1"/>
  <c r="M5470" i="36" s="1"/>
  <c r="M5471" i="36" s="1"/>
  <c r="M5472" i="36" s="1"/>
  <c r="M5473" i="36" s="1"/>
  <c r="M5474" i="36" s="1"/>
  <c r="M5475" i="36" s="1"/>
  <c r="M5476" i="36" s="1"/>
  <c r="M5477" i="36" s="1"/>
  <c r="M5478" i="36" s="1"/>
  <c r="M5479" i="36" s="1"/>
  <c r="M5480" i="36" s="1"/>
  <c r="M5481" i="36" s="1"/>
  <c r="M5482" i="36" s="1"/>
  <c r="M5483" i="36" s="1"/>
  <c r="M5484" i="36" s="1"/>
  <c r="M5485" i="36" s="1"/>
  <c r="M5486" i="36" s="1"/>
  <c r="M5487" i="36" s="1"/>
  <c r="M5488" i="36" s="1"/>
  <c r="M5489" i="36" s="1"/>
  <c r="M5490" i="36" s="1"/>
  <c r="M5491" i="36" s="1"/>
  <c r="M5492" i="36" s="1"/>
  <c r="M5493" i="36" s="1"/>
  <c r="M5494" i="36" s="1"/>
  <c r="M5495" i="36" s="1"/>
  <c r="M5496" i="36" s="1"/>
  <c r="M5497" i="36" s="1"/>
  <c r="M5498" i="36" s="1"/>
  <c r="M5499" i="36" s="1"/>
  <c r="M5500" i="36" s="1"/>
  <c r="M5501" i="36" s="1"/>
  <c r="M5502" i="36" s="1"/>
  <c r="M5503" i="36" s="1"/>
  <c r="M5504" i="36" s="1"/>
  <c r="M5505" i="36" s="1"/>
  <c r="M5506" i="36" s="1"/>
  <c r="M5507" i="36" s="1"/>
  <c r="M5508" i="36" s="1"/>
  <c r="M5509" i="36" s="1"/>
  <c r="M5510" i="36" s="1"/>
  <c r="M5511" i="36" s="1"/>
  <c r="M5512" i="36" s="1"/>
  <c r="M5513" i="36" s="1"/>
  <c r="M5514" i="36" s="1"/>
  <c r="M5515" i="36" s="1"/>
  <c r="M5516" i="36" s="1"/>
  <c r="M5517" i="36" s="1"/>
  <c r="M5518" i="36" s="1"/>
  <c r="M5519" i="36" s="1"/>
  <c r="M5520" i="36" s="1"/>
  <c r="M5521" i="36" s="1"/>
  <c r="M5522" i="36" s="1"/>
  <c r="M5523" i="36" s="1"/>
  <c r="M5524" i="36" s="1"/>
  <c r="M5525" i="36" s="1"/>
  <c r="M5526" i="36" s="1"/>
  <c r="M5527" i="36" s="1"/>
  <c r="M5528" i="36" s="1"/>
  <c r="M5529" i="36" s="1"/>
  <c r="M5530" i="36" s="1"/>
  <c r="M5531" i="36" s="1"/>
  <c r="M5532" i="36" s="1"/>
  <c r="M5533" i="36" s="1"/>
  <c r="M5534" i="36" s="1"/>
  <c r="M5535" i="36" s="1"/>
  <c r="M5536" i="36" s="1"/>
  <c r="M5537" i="36" s="1"/>
  <c r="M5538" i="36" s="1"/>
  <c r="M5539" i="36" s="1"/>
  <c r="M5540" i="36" s="1"/>
  <c r="M5541" i="36" s="1"/>
  <c r="M5542" i="36" s="1"/>
  <c r="M5543" i="36" s="1"/>
  <c r="M5544" i="36" s="1"/>
  <c r="M5545" i="36" s="1"/>
  <c r="M5546" i="36" s="1"/>
  <c r="M5547" i="36" s="1"/>
  <c r="M5548" i="36" s="1"/>
  <c r="M5549" i="36" s="1"/>
  <c r="M5550" i="36" s="1"/>
  <c r="M5551" i="36" s="1"/>
  <c r="M5552" i="36" s="1"/>
  <c r="M5553" i="36" s="1"/>
  <c r="M5554" i="36" s="1"/>
  <c r="M5555" i="36" s="1"/>
  <c r="M5556" i="36" s="1"/>
  <c r="M5557" i="36" s="1"/>
  <c r="M5558" i="36" s="1"/>
  <c r="M5559" i="36" s="1"/>
  <c r="M5560" i="36" s="1"/>
  <c r="M5561" i="36" s="1"/>
  <c r="M5562" i="36" s="1"/>
  <c r="M5563" i="36" s="1"/>
  <c r="M5564" i="36" s="1"/>
  <c r="M5565" i="36" s="1"/>
  <c r="M5566" i="36" s="1"/>
  <c r="M5567" i="36" s="1"/>
  <c r="M5568" i="36" s="1"/>
  <c r="M5569" i="36" s="1"/>
  <c r="M5570" i="36" s="1"/>
  <c r="M5571" i="36" s="1"/>
  <c r="M5572" i="36" s="1"/>
  <c r="M5573" i="36" s="1"/>
  <c r="M5574" i="36" s="1"/>
  <c r="M5575" i="36" s="1"/>
  <c r="M5576" i="36" s="1"/>
  <c r="M5577" i="36" s="1"/>
  <c r="M5578" i="36" s="1"/>
  <c r="M5579" i="36" s="1"/>
  <c r="M5580" i="36" s="1"/>
  <c r="M5581" i="36" s="1"/>
  <c r="M5582" i="36" s="1"/>
  <c r="M5583" i="36" s="1"/>
  <c r="M5584" i="36" s="1"/>
  <c r="M5585" i="36" s="1"/>
  <c r="M5586" i="36" s="1"/>
  <c r="M5587" i="36" s="1"/>
  <c r="M5588" i="36" s="1"/>
  <c r="M5589" i="36" s="1"/>
  <c r="M5590" i="36" s="1"/>
  <c r="M5591" i="36" s="1"/>
  <c r="M5592" i="36" s="1"/>
  <c r="M5593" i="36" s="1"/>
  <c r="M5594" i="36" s="1"/>
  <c r="M5595" i="36" s="1"/>
  <c r="M5596" i="36" s="1"/>
  <c r="M5597" i="36" s="1"/>
  <c r="M5598" i="36" s="1"/>
  <c r="M5599" i="36" s="1"/>
  <c r="M5600" i="36" s="1"/>
  <c r="M5601" i="36" s="1"/>
  <c r="M5602" i="36" s="1"/>
  <c r="M5603" i="36" s="1"/>
  <c r="M5604" i="36" s="1"/>
  <c r="M5605" i="36" s="1"/>
  <c r="M5606" i="36" s="1"/>
  <c r="M5607" i="36" s="1"/>
  <c r="M5608" i="36" s="1"/>
  <c r="M5609" i="36" s="1"/>
  <c r="M5610" i="36" s="1"/>
  <c r="M5611" i="36" s="1"/>
  <c r="M5612" i="36" s="1"/>
  <c r="M5613" i="36" s="1"/>
  <c r="M5614" i="36" s="1"/>
  <c r="M5615" i="36" s="1"/>
  <c r="M5616" i="36" s="1"/>
  <c r="M5617" i="36" s="1"/>
  <c r="M5618" i="36" s="1"/>
  <c r="M5619" i="36" s="1"/>
  <c r="M5620" i="36" s="1"/>
  <c r="M5621" i="36" s="1"/>
  <c r="M5622" i="36" s="1"/>
  <c r="M5623" i="36" s="1"/>
  <c r="M5624" i="36" s="1"/>
  <c r="M5625" i="36" s="1"/>
  <c r="M5626" i="36" s="1"/>
  <c r="M5627" i="36" s="1"/>
  <c r="M5628" i="36" s="1"/>
  <c r="M5629" i="36" s="1"/>
  <c r="M5630" i="36" s="1"/>
  <c r="M5631" i="36" s="1"/>
  <c r="M5632" i="36" s="1"/>
  <c r="M5633" i="36" s="1"/>
  <c r="M5634" i="36" s="1"/>
  <c r="M5635" i="36" s="1"/>
  <c r="M5636" i="36" s="1"/>
  <c r="M5637" i="36" s="1"/>
  <c r="M5638" i="36" s="1"/>
  <c r="M5639" i="36" s="1"/>
  <c r="M5640" i="36" s="1"/>
  <c r="M5641" i="36" s="1"/>
  <c r="M5642" i="36" s="1"/>
  <c r="M5643" i="36" s="1"/>
  <c r="M5644" i="36" s="1"/>
  <c r="M5645" i="36" s="1"/>
  <c r="M5646" i="36" s="1"/>
  <c r="M5647" i="36" s="1"/>
  <c r="M5648" i="36" s="1"/>
  <c r="M5649" i="36" s="1"/>
  <c r="M5650" i="36" s="1"/>
  <c r="M5651" i="36" s="1"/>
  <c r="M5652" i="36" s="1"/>
  <c r="M5653" i="36" s="1"/>
  <c r="M5654" i="36" s="1"/>
  <c r="M5655" i="36" s="1"/>
  <c r="M5656" i="36" s="1"/>
  <c r="M5657" i="36" s="1"/>
  <c r="M5658" i="36" s="1"/>
  <c r="M5659" i="36" s="1"/>
  <c r="M5660" i="36" s="1"/>
  <c r="M5661" i="36" s="1"/>
  <c r="M5662" i="36" s="1"/>
  <c r="M5663" i="36" s="1"/>
  <c r="M5664" i="36" s="1"/>
  <c r="M5665" i="36" s="1"/>
  <c r="M5666" i="36" s="1"/>
  <c r="M5667" i="36" s="1"/>
  <c r="M5668" i="36" s="1"/>
  <c r="M5669" i="36" s="1"/>
  <c r="M5670" i="36" s="1"/>
  <c r="M5671" i="36" s="1"/>
  <c r="M5672" i="36" s="1"/>
  <c r="M5673" i="36" s="1"/>
  <c r="M5674" i="36" s="1"/>
  <c r="M5675" i="36" s="1"/>
  <c r="M5676" i="36" s="1"/>
  <c r="M5677" i="36" s="1"/>
  <c r="M5678" i="36" s="1"/>
  <c r="M5679" i="36" s="1"/>
  <c r="M5680" i="36" s="1"/>
  <c r="M5681" i="36" s="1"/>
  <c r="M5682" i="36" s="1"/>
  <c r="M5683" i="36" s="1"/>
  <c r="M5684" i="36" s="1"/>
  <c r="M5685" i="36" s="1"/>
  <c r="M5686" i="36" s="1"/>
  <c r="M5687" i="36" s="1"/>
  <c r="M5688" i="36" s="1"/>
  <c r="M5689" i="36" s="1"/>
  <c r="M5690" i="36" s="1"/>
  <c r="M5691" i="36" s="1"/>
  <c r="M5692" i="36" s="1"/>
  <c r="M5693" i="36" s="1"/>
  <c r="M5694" i="36" s="1"/>
  <c r="M5695" i="36" s="1"/>
  <c r="M5696" i="36" s="1"/>
  <c r="M5697" i="36" s="1"/>
  <c r="M5698" i="36" s="1"/>
  <c r="M5699" i="36" s="1"/>
  <c r="M5700" i="36" s="1"/>
  <c r="M5701" i="36" s="1"/>
  <c r="M5702" i="36" s="1"/>
  <c r="M5703" i="36" s="1"/>
  <c r="M5704" i="36" s="1"/>
  <c r="M5705" i="36" s="1"/>
  <c r="M5706" i="36" s="1"/>
  <c r="M5707" i="36" s="1"/>
  <c r="M5708" i="36" s="1"/>
  <c r="M5709" i="36" s="1"/>
  <c r="M5710" i="36" s="1"/>
  <c r="M5711" i="36" s="1"/>
  <c r="M5712" i="36" s="1"/>
  <c r="M5713" i="36" s="1"/>
  <c r="M5714" i="36" s="1"/>
  <c r="M5715" i="36" s="1"/>
  <c r="M5716" i="36" s="1"/>
  <c r="M5717" i="36" s="1"/>
  <c r="M5718" i="36" s="1"/>
  <c r="M5719" i="36" s="1"/>
  <c r="M5720" i="36" s="1"/>
  <c r="M5721" i="36" s="1"/>
  <c r="M5722" i="36" s="1"/>
  <c r="M5723" i="36" s="1"/>
  <c r="M5724" i="36" s="1"/>
  <c r="M5725" i="36" s="1"/>
  <c r="M5726" i="36" s="1"/>
  <c r="M5727" i="36" s="1"/>
  <c r="M5728" i="36" s="1"/>
  <c r="M5729" i="36" s="1"/>
  <c r="M5730" i="36" s="1"/>
  <c r="M5731" i="36" s="1"/>
  <c r="M5732" i="36" s="1"/>
  <c r="M5733" i="36" s="1"/>
  <c r="M5734" i="36" s="1"/>
  <c r="M5735" i="36" s="1"/>
  <c r="M5736" i="36" s="1"/>
  <c r="M5737" i="36" s="1"/>
  <c r="M5738" i="36" s="1"/>
  <c r="M5739" i="36" s="1"/>
  <c r="M5740" i="36" s="1"/>
  <c r="M5741" i="36" s="1"/>
  <c r="M5742" i="36" s="1"/>
  <c r="M5743" i="36" s="1"/>
  <c r="M5744" i="36" s="1"/>
  <c r="M5745" i="36" s="1"/>
  <c r="M5746" i="36" s="1"/>
  <c r="M5747" i="36" s="1"/>
  <c r="M5748" i="36" s="1"/>
  <c r="M5749" i="36" s="1"/>
  <c r="M5750" i="36" s="1"/>
  <c r="M5751" i="36" s="1"/>
  <c r="M5752" i="36" s="1"/>
  <c r="M5753" i="36" s="1"/>
  <c r="M5754" i="36" s="1"/>
  <c r="M5755" i="36" s="1"/>
  <c r="M5756" i="36" s="1"/>
  <c r="M5757" i="36" s="1"/>
  <c r="M5758" i="36" s="1"/>
  <c r="M5759" i="36" s="1"/>
  <c r="M5760" i="36" s="1"/>
  <c r="M5761" i="36" s="1"/>
  <c r="M5762" i="36" s="1"/>
  <c r="M5763" i="36" s="1"/>
  <c r="M5764" i="36" s="1"/>
  <c r="M5765" i="36" s="1"/>
  <c r="M5766" i="36" s="1"/>
  <c r="M5767" i="36" s="1"/>
  <c r="M5768" i="36" s="1"/>
  <c r="M5769" i="36" s="1"/>
  <c r="M5770" i="36" s="1"/>
  <c r="M5771" i="36" s="1"/>
  <c r="M5772" i="36" s="1"/>
  <c r="M5773" i="36" s="1"/>
  <c r="M5774" i="36" s="1"/>
  <c r="M5775" i="36" s="1"/>
  <c r="M5776" i="36" s="1"/>
  <c r="M5777" i="36" s="1"/>
  <c r="M5778" i="36" s="1"/>
  <c r="M5779" i="36" s="1"/>
  <c r="M5780" i="36" s="1"/>
  <c r="M5781" i="36" s="1"/>
  <c r="M5782" i="36" s="1"/>
  <c r="M5783" i="36" s="1"/>
  <c r="M5784" i="36" s="1"/>
  <c r="M5785" i="36" s="1"/>
  <c r="M5786" i="36" s="1"/>
  <c r="M5787" i="36" s="1"/>
  <c r="M5788" i="36" s="1"/>
  <c r="M5789" i="36" s="1"/>
  <c r="M5790" i="36" s="1"/>
  <c r="M5791" i="36" s="1"/>
  <c r="M5792" i="36" s="1"/>
  <c r="M5793" i="36" s="1"/>
  <c r="M5794" i="36" s="1"/>
  <c r="M5795" i="36" s="1"/>
  <c r="M5796" i="36" s="1"/>
  <c r="M5797" i="36" s="1"/>
  <c r="M5798" i="36" s="1"/>
  <c r="M5799" i="36" s="1"/>
  <c r="M5800" i="36" s="1"/>
  <c r="M5801" i="36" s="1"/>
  <c r="M5802" i="36" s="1"/>
  <c r="M5803" i="36" s="1"/>
  <c r="M5804" i="36" s="1"/>
  <c r="M5805" i="36" s="1"/>
  <c r="M5806" i="36" s="1"/>
  <c r="M5807" i="36" s="1"/>
  <c r="M5808" i="36" s="1"/>
  <c r="M5809" i="36" s="1"/>
  <c r="M5810" i="36" s="1"/>
  <c r="M5811" i="36" s="1"/>
  <c r="M5812" i="36" s="1"/>
  <c r="M5813" i="36" s="1"/>
  <c r="M5814" i="36" s="1"/>
  <c r="M5815" i="36" s="1"/>
  <c r="M5816" i="36" s="1"/>
  <c r="M5817" i="36" s="1"/>
  <c r="M5818" i="36" s="1"/>
  <c r="M5819" i="36" s="1"/>
  <c r="M5820" i="36" s="1"/>
  <c r="M5821" i="36" s="1"/>
  <c r="M5822" i="36" s="1"/>
  <c r="M5823" i="36" s="1"/>
  <c r="M5824" i="36" s="1"/>
  <c r="M5825" i="36" s="1"/>
  <c r="M5826" i="36" s="1"/>
  <c r="M5827" i="36" s="1"/>
  <c r="M5828" i="36" s="1"/>
  <c r="M5829" i="36" s="1"/>
  <c r="M5830" i="36" s="1"/>
  <c r="M5831" i="36" s="1"/>
  <c r="M5832" i="36" s="1"/>
  <c r="M5833" i="36" s="1"/>
  <c r="M5834" i="36" s="1"/>
  <c r="M5835" i="36" s="1"/>
  <c r="M5836" i="36" s="1"/>
  <c r="M5837" i="36" s="1"/>
  <c r="M5838" i="36" s="1"/>
  <c r="M5839" i="36" s="1"/>
  <c r="M5840" i="36" s="1"/>
  <c r="M5841" i="36" s="1"/>
  <c r="M5842" i="36" s="1"/>
  <c r="M5843" i="36" s="1"/>
  <c r="M5844" i="36" s="1"/>
  <c r="M5845" i="36" s="1"/>
  <c r="M5846" i="36" s="1"/>
  <c r="M5847" i="36" s="1"/>
  <c r="M5848" i="36" s="1"/>
  <c r="M5849" i="36" s="1"/>
  <c r="M5850" i="36" s="1"/>
  <c r="M5851" i="36" s="1"/>
  <c r="M5852" i="36" s="1"/>
  <c r="M5853" i="36" s="1"/>
  <c r="M5854" i="36" s="1"/>
  <c r="M5855" i="36" s="1"/>
  <c r="M5856" i="36" s="1"/>
  <c r="M5857" i="36" s="1"/>
  <c r="M5858" i="36" s="1"/>
  <c r="M5859" i="36" s="1"/>
  <c r="M5860" i="36" s="1"/>
  <c r="M5861" i="36" s="1"/>
  <c r="M5862" i="36" s="1"/>
  <c r="M5863" i="36" s="1"/>
  <c r="M5864" i="36" s="1"/>
  <c r="M5865" i="36" s="1"/>
  <c r="M5866" i="36" s="1"/>
  <c r="M5867" i="36" s="1"/>
  <c r="M5868" i="36" s="1"/>
  <c r="M5869" i="36" s="1"/>
  <c r="M5870" i="36" s="1"/>
  <c r="M5871" i="36" s="1"/>
  <c r="M5872" i="36" s="1"/>
  <c r="M5873" i="36" s="1"/>
  <c r="M5874" i="36" s="1"/>
  <c r="M5875" i="36" s="1"/>
  <c r="M5876" i="36" s="1"/>
  <c r="M5877" i="36" s="1"/>
  <c r="M5878" i="36" s="1"/>
  <c r="M5879" i="36" s="1"/>
  <c r="M5880" i="36" s="1"/>
  <c r="M5881" i="36" s="1"/>
  <c r="M5882" i="36" s="1"/>
  <c r="M5883" i="36" s="1"/>
  <c r="M5884" i="36" s="1"/>
  <c r="M5885" i="36" s="1"/>
  <c r="M5886" i="36" s="1"/>
  <c r="M5887" i="36" s="1"/>
  <c r="M5888" i="36" s="1"/>
  <c r="M5889" i="36" s="1"/>
  <c r="M5890" i="36" s="1"/>
  <c r="M5891" i="36" s="1"/>
  <c r="M5892" i="36" s="1"/>
  <c r="M5893" i="36" s="1"/>
  <c r="M5894" i="36" s="1"/>
  <c r="M5895" i="36" s="1"/>
  <c r="M5896" i="36" s="1"/>
  <c r="M5897" i="36" s="1"/>
  <c r="M5898" i="36" s="1"/>
  <c r="M5899" i="36" s="1"/>
  <c r="M5900" i="36" s="1"/>
  <c r="M5901" i="36" s="1"/>
  <c r="M5902" i="36" s="1"/>
  <c r="M5903" i="36" s="1"/>
  <c r="M5904" i="36" s="1"/>
  <c r="M5905" i="36" s="1"/>
  <c r="M5906" i="36" s="1"/>
  <c r="M5907" i="36" s="1"/>
  <c r="M5908" i="36" s="1"/>
  <c r="M5909" i="36" s="1"/>
  <c r="M5910" i="36" s="1"/>
  <c r="M5911" i="36" s="1"/>
  <c r="M5912" i="36" s="1"/>
  <c r="M5913" i="36" s="1"/>
  <c r="M5914" i="36" s="1"/>
  <c r="M5915" i="36" s="1"/>
  <c r="M5916" i="36" s="1"/>
  <c r="M5917" i="36" s="1"/>
  <c r="M5918" i="36" s="1"/>
  <c r="M5919" i="36" s="1"/>
  <c r="M5920" i="36" s="1"/>
  <c r="M5921" i="36" s="1"/>
  <c r="M5922" i="36" s="1"/>
  <c r="M5923" i="36" s="1"/>
  <c r="M5924" i="36" s="1"/>
  <c r="M5925" i="36" s="1"/>
  <c r="M5926" i="36" s="1"/>
  <c r="M5927" i="36" s="1"/>
  <c r="M5928" i="36" s="1"/>
  <c r="M5929" i="36" s="1"/>
  <c r="M5930" i="36" s="1"/>
  <c r="M5931" i="36" s="1"/>
  <c r="M5932" i="36" s="1"/>
  <c r="M5933" i="36" s="1"/>
  <c r="M5934" i="36" s="1"/>
  <c r="M5935" i="36" s="1"/>
  <c r="M5936" i="36" s="1"/>
  <c r="M5937" i="36" s="1"/>
  <c r="M5938" i="36" s="1"/>
  <c r="M5939" i="36" s="1"/>
  <c r="M5940" i="36" s="1"/>
  <c r="M5941" i="36" s="1"/>
  <c r="M5942" i="36" s="1"/>
  <c r="M5943" i="36" s="1"/>
  <c r="M5944" i="36" s="1"/>
  <c r="M5945" i="36" s="1"/>
  <c r="M5946" i="36" s="1"/>
  <c r="M5947" i="36" s="1"/>
  <c r="M5948" i="36" s="1"/>
  <c r="M5949" i="36" s="1"/>
  <c r="M5950" i="36" s="1"/>
  <c r="M5951" i="36" s="1"/>
  <c r="M5952" i="36" s="1"/>
  <c r="M5953" i="36" s="1"/>
  <c r="M5954" i="36" s="1"/>
  <c r="M5955" i="36" s="1"/>
  <c r="M5956" i="36" s="1"/>
  <c r="M5957" i="36" s="1"/>
  <c r="M5958" i="36" s="1"/>
  <c r="M5959" i="36" s="1"/>
  <c r="M5960" i="36" s="1"/>
  <c r="M5961" i="36" s="1"/>
  <c r="M5962" i="36" s="1"/>
  <c r="M5963" i="36" s="1"/>
  <c r="M5964" i="36" s="1"/>
  <c r="M5965" i="36" s="1"/>
  <c r="M5966" i="36" s="1"/>
  <c r="M5967" i="36" s="1"/>
  <c r="M5968" i="36" s="1"/>
  <c r="M5969" i="36" s="1"/>
  <c r="M5970" i="36" s="1"/>
  <c r="M5971" i="36" s="1"/>
  <c r="M5972" i="36" s="1"/>
  <c r="M5973" i="36" s="1"/>
  <c r="M5974" i="36" s="1"/>
  <c r="M5975" i="36" s="1"/>
  <c r="M5976" i="36" s="1"/>
  <c r="M5977" i="36" s="1"/>
  <c r="M5978" i="36" s="1"/>
  <c r="M5979" i="36" s="1"/>
  <c r="M5980" i="36" s="1"/>
  <c r="M5981" i="36" s="1"/>
  <c r="M5982" i="36" s="1"/>
  <c r="M5983" i="36" s="1"/>
  <c r="M5984" i="36" s="1"/>
  <c r="M5985" i="36" s="1"/>
  <c r="M5986" i="36" s="1"/>
  <c r="M5987" i="36" s="1"/>
  <c r="M5988" i="36" s="1"/>
  <c r="M5989" i="36" s="1"/>
  <c r="M5990" i="36" s="1"/>
  <c r="M5991" i="36" s="1"/>
  <c r="M5992" i="36" s="1"/>
  <c r="M5993" i="36" s="1"/>
  <c r="M5994" i="36" s="1"/>
  <c r="M5995" i="36" s="1"/>
  <c r="M5996" i="36" s="1"/>
  <c r="M5997" i="36" s="1"/>
  <c r="M5998" i="36" s="1"/>
  <c r="M5999" i="36" s="1"/>
  <c r="M6000" i="36" s="1"/>
  <c r="M6001" i="36" s="1"/>
  <c r="M6002" i="36" s="1"/>
  <c r="M6003" i="36" s="1"/>
  <c r="M6004" i="36" s="1"/>
  <c r="M6005" i="36" s="1"/>
  <c r="M6006" i="36" s="1"/>
  <c r="M6007" i="36" s="1"/>
  <c r="M6008" i="36" s="1"/>
  <c r="M6009" i="36" s="1"/>
  <c r="M6010" i="36" s="1"/>
  <c r="M6011" i="36" s="1"/>
  <c r="M6012" i="36" s="1"/>
  <c r="M6013" i="36" s="1"/>
  <c r="M6014" i="36" s="1"/>
  <c r="M6015" i="36" s="1"/>
  <c r="M6016" i="36" s="1"/>
  <c r="M6017" i="36" s="1"/>
  <c r="M6018" i="36" s="1"/>
  <c r="M6019" i="36" s="1"/>
  <c r="M6020" i="36" s="1"/>
  <c r="M6021" i="36" s="1"/>
  <c r="M6022" i="36" s="1"/>
  <c r="M6023" i="36" s="1"/>
  <c r="M6024" i="36" s="1"/>
  <c r="M6025" i="36" s="1"/>
  <c r="M6026" i="36" s="1"/>
  <c r="M6027" i="36" s="1"/>
  <c r="M6028" i="36" s="1"/>
  <c r="M6029" i="36" s="1"/>
  <c r="M6030" i="36" s="1"/>
  <c r="M6031" i="36" s="1"/>
  <c r="M6032" i="36" s="1"/>
  <c r="M6033" i="36" s="1"/>
  <c r="M6034" i="36" s="1"/>
  <c r="M6035" i="36" s="1"/>
  <c r="M6036" i="36" s="1"/>
  <c r="M6037" i="36" s="1"/>
  <c r="M6038" i="36" s="1"/>
  <c r="M6039" i="36" s="1"/>
  <c r="M6040" i="36" s="1"/>
  <c r="M6041" i="36" s="1"/>
  <c r="M6042" i="36" s="1"/>
  <c r="M6043" i="36" s="1"/>
  <c r="M6044" i="36" s="1"/>
  <c r="M6045" i="36" s="1"/>
  <c r="M6046" i="36" s="1"/>
  <c r="M6047" i="36" s="1"/>
  <c r="M6048" i="36" s="1"/>
  <c r="M6049" i="36" s="1"/>
  <c r="M6050" i="36" s="1"/>
  <c r="M6051" i="36" s="1"/>
  <c r="M6052" i="36" s="1"/>
  <c r="M6053" i="36" s="1"/>
  <c r="M6054" i="36" s="1"/>
  <c r="M6055" i="36" s="1"/>
  <c r="M6056" i="36" s="1"/>
  <c r="M6057" i="36" s="1"/>
  <c r="M6058" i="36" s="1"/>
  <c r="M6059" i="36" s="1"/>
  <c r="M6060" i="36" s="1"/>
  <c r="M6061" i="36" s="1"/>
  <c r="M6062" i="36" s="1"/>
  <c r="M6063" i="36" s="1"/>
  <c r="M6064" i="36" s="1"/>
  <c r="M6065" i="36" s="1"/>
  <c r="M6066" i="36" s="1"/>
  <c r="M6067" i="36" s="1"/>
  <c r="M6068" i="36" s="1"/>
  <c r="M6069" i="36" s="1"/>
  <c r="M6070" i="36" s="1"/>
  <c r="M6071" i="36" s="1"/>
  <c r="M6072" i="36" s="1"/>
  <c r="M6073" i="36" s="1"/>
  <c r="M6074" i="36" s="1"/>
  <c r="M6075" i="36" s="1"/>
  <c r="M6076" i="36" s="1"/>
  <c r="M6077" i="36" s="1"/>
  <c r="M6078" i="36" s="1"/>
  <c r="M6079" i="36" s="1"/>
  <c r="M6080" i="36" s="1"/>
  <c r="M6081" i="36" s="1"/>
  <c r="M6082" i="36" s="1"/>
  <c r="M6083" i="36" s="1"/>
  <c r="M6084" i="36" s="1"/>
  <c r="M6085" i="36" s="1"/>
  <c r="M6086" i="36" s="1"/>
  <c r="M6087" i="36" s="1"/>
  <c r="M6088" i="36" s="1"/>
  <c r="M6089" i="36" s="1"/>
  <c r="M6090" i="36" s="1"/>
  <c r="M6091" i="36" s="1"/>
  <c r="M6092" i="36" s="1"/>
  <c r="M6093" i="36" s="1"/>
  <c r="M6094" i="36" s="1"/>
  <c r="M6095" i="36" s="1"/>
  <c r="M6096" i="36" s="1"/>
  <c r="M6097" i="36" s="1"/>
  <c r="M6098" i="36" s="1"/>
  <c r="M6099" i="36" s="1"/>
  <c r="M6100" i="36" s="1"/>
  <c r="M6101" i="36" s="1"/>
  <c r="M6102" i="36" s="1"/>
  <c r="M6103" i="36" s="1"/>
  <c r="M6104" i="36" s="1"/>
  <c r="M6105" i="36" s="1"/>
  <c r="M6106" i="36" s="1"/>
  <c r="M6107" i="36" s="1"/>
  <c r="M6108" i="36" s="1"/>
  <c r="M6109" i="36" s="1"/>
  <c r="M6110" i="36" s="1"/>
  <c r="M6111" i="36" s="1"/>
  <c r="M6112" i="36" s="1"/>
  <c r="M6113" i="36" s="1"/>
  <c r="M6114" i="36" s="1"/>
  <c r="M6115" i="36" s="1"/>
  <c r="M6116" i="36" s="1"/>
  <c r="M6117" i="36" s="1"/>
  <c r="M6118" i="36" s="1"/>
  <c r="M6119" i="36" s="1"/>
  <c r="M6120" i="36" s="1"/>
  <c r="M6121" i="36" s="1"/>
  <c r="M6122" i="36" s="1"/>
  <c r="M6123" i="36" s="1"/>
  <c r="M6124" i="36" s="1"/>
  <c r="M6125" i="36" s="1"/>
  <c r="M6126" i="36" s="1"/>
  <c r="M6127" i="36" s="1"/>
  <c r="M6128" i="36" s="1"/>
  <c r="M6129" i="36" s="1"/>
  <c r="M6130" i="36" s="1"/>
  <c r="M6131" i="36" s="1"/>
  <c r="M6132" i="36" s="1"/>
  <c r="M6133" i="36" s="1"/>
  <c r="M6134" i="36" s="1"/>
  <c r="M6135" i="36" s="1"/>
  <c r="M6136" i="36" s="1"/>
  <c r="M6137" i="36" s="1"/>
  <c r="M6138" i="36" s="1"/>
  <c r="M6139" i="36" s="1"/>
  <c r="M6140" i="36" s="1"/>
  <c r="M6141" i="36" s="1"/>
  <c r="M6142" i="36" s="1"/>
  <c r="M6143" i="36" s="1"/>
  <c r="M6144" i="36" s="1"/>
  <c r="M6145" i="36" s="1"/>
  <c r="M6146" i="36" s="1"/>
  <c r="M6147" i="36" s="1"/>
  <c r="M6148" i="36" s="1"/>
  <c r="M6149" i="36" s="1"/>
  <c r="M6150" i="36" s="1"/>
  <c r="M6151" i="36" s="1"/>
  <c r="M6152" i="36" s="1"/>
  <c r="M6153" i="36" s="1"/>
  <c r="M6154" i="36" s="1"/>
  <c r="M6155" i="36" s="1"/>
  <c r="M6156" i="36" s="1"/>
  <c r="M6157" i="36" s="1"/>
  <c r="M6158" i="36" s="1"/>
  <c r="M6159" i="36" s="1"/>
  <c r="M6160" i="36" s="1"/>
  <c r="M6161" i="36" s="1"/>
  <c r="M6162" i="36" s="1"/>
  <c r="M6163" i="36" s="1"/>
  <c r="M6164" i="36" s="1"/>
  <c r="M6165" i="36" s="1"/>
  <c r="M6166" i="36" s="1"/>
  <c r="M6167" i="36" s="1"/>
  <c r="M6168" i="36" s="1"/>
  <c r="M6169" i="36" s="1"/>
  <c r="M6170" i="36" s="1"/>
  <c r="M6171" i="36" s="1"/>
  <c r="M6172" i="36" s="1"/>
  <c r="M6173" i="36" s="1"/>
  <c r="M6174" i="36" s="1"/>
  <c r="M6175" i="36" s="1"/>
  <c r="M6176" i="36" s="1"/>
  <c r="M6177" i="36" s="1"/>
  <c r="M6178" i="36" s="1"/>
  <c r="M6179" i="36" s="1"/>
  <c r="M6180" i="36" s="1"/>
  <c r="M6181" i="36" s="1"/>
  <c r="M6182" i="36" s="1"/>
  <c r="M6183" i="36" s="1"/>
  <c r="M6184" i="36" s="1"/>
  <c r="M6185" i="36" s="1"/>
  <c r="M6186" i="36" s="1"/>
  <c r="M6187" i="36" s="1"/>
  <c r="M6188" i="36" s="1"/>
  <c r="M6189" i="36" s="1"/>
  <c r="M6190" i="36" s="1"/>
  <c r="M6191" i="36" s="1"/>
  <c r="M6192" i="36" s="1"/>
  <c r="M6193" i="36" s="1"/>
  <c r="M6194" i="36" s="1"/>
  <c r="M6195" i="36" s="1"/>
  <c r="M6196" i="36" s="1"/>
  <c r="M6197" i="36" s="1"/>
  <c r="M6198" i="36" s="1"/>
  <c r="M6199" i="36" s="1"/>
  <c r="M6200" i="36" s="1"/>
  <c r="M6201" i="36" s="1"/>
  <c r="M6202" i="36" s="1"/>
  <c r="M6203" i="36" s="1"/>
  <c r="M6204" i="36" s="1"/>
  <c r="M6205" i="36" s="1"/>
  <c r="M6206" i="36" s="1"/>
  <c r="M6207" i="36" s="1"/>
  <c r="M6208" i="36" s="1"/>
  <c r="M6209" i="36" s="1"/>
  <c r="M6210" i="36" s="1"/>
  <c r="M6211" i="36" s="1"/>
  <c r="M6212" i="36" s="1"/>
  <c r="M6213" i="36" s="1"/>
  <c r="M6214" i="36" s="1"/>
  <c r="M6215" i="36" s="1"/>
  <c r="M6216" i="36" s="1"/>
  <c r="M6217" i="36" s="1"/>
  <c r="M6218" i="36" s="1"/>
  <c r="M6219" i="36" s="1"/>
  <c r="M6220" i="36" s="1"/>
  <c r="M6221" i="36" s="1"/>
  <c r="M6222" i="36" s="1"/>
  <c r="M6223" i="36" s="1"/>
  <c r="M6224" i="36" s="1"/>
  <c r="M6225" i="36" s="1"/>
  <c r="M6226" i="36" s="1"/>
  <c r="M6227" i="36" s="1"/>
  <c r="M6228" i="36" s="1"/>
  <c r="M6229" i="36" s="1"/>
  <c r="M6230" i="36" s="1"/>
  <c r="M6231" i="36" s="1"/>
  <c r="M6232" i="36" s="1"/>
  <c r="M6233" i="36" s="1"/>
  <c r="M6234" i="36" s="1"/>
  <c r="M6235" i="36" s="1"/>
  <c r="M6236" i="36" s="1"/>
  <c r="M6237" i="36" s="1"/>
  <c r="M6238" i="36" s="1"/>
  <c r="M6239" i="36" s="1"/>
  <c r="M6240" i="36" s="1"/>
  <c r="M6241" i="36" s="1"/>
  <c r="M6242" i="36" s="1"/>
  <c r="M6243" i="36" s="1"/>
  <c r="M6244" i="36" s="1"/>
  <c r="M6245" i="36" s="1"/>
  <c r="M6246" i="36" s="1"/>
  <c r="M6247" i="36" s="1"/>
  <c r="M6248" i="36" s="1"/>
  <c r="M6249" i="36" s="1"/>
  <c r="M6250" i="36" s="1"/>
  <c r="M6251" i="36" s="1"/>
  <c r="M6252" i="36" s="1"/>
  <c r="M6253" i="36" s="1"/>
  <c r="M6254" i="36" s="1"/>
  <c r="M6255" i="36" s="1"/>
  <c r="M6256" i="36" s="1"/>
  <c r="M6257" i="36" s="1"/>
  <c r="M6258" i="36" s="1"/>
  <c r="M6259" i="36" s="1"/>
  <c r="M6260" i="36" s="1"/>
  <c r="M6261" i="36" s="1"/>
  <c r="M6262" i="36" s="1"/>
  <c r="M6263" i="36" s="1"/>
  <c r="M6264" i="36" s="1"/>
  <c r="M6265" i="36" s="1"/>
  <c r="M6266" i="36" s="1"/>
  <c r="M6267" i="36" s="1"/>
  <c r="M6268" i="36" s="1"/>
  <c r="M6269" i="36" s="1"/>
  <c r="M6270" i="36" s="1"/>
  <c r="M6271" i="36" s="1"/>
  <c r="M6272" i="36" s="1"/>
  <c r="M6273" i="36" s="1"/>
  <c r="M6274" i="36" s="1"/>
  <c r="M6275" i="36" s="1"/>
  <c r="M6276" i="36" s="1"/>
  <c r="M6277" i="36" s="1"/>
  <c r="M6278" i="36" s="1"/>
  <c r="M6279" i="36" s="1"/>
  <c r="M6280" i="36" s="1"/>
  <c r="M6281" i="36" s="1"/>
  <c r="M6282" i="36" s="1"/>
  <c r="M6283" i="36" s="1"/>
  <c r="M6284" i="36" s="1"/>
  <c r="M6285" i="36" s="1"/>
  <c r="M6286" i="36" s="1"/>
  <c r="M6287" i="36" s="1"/>
  <c r="M6288" i="36" s="1"/>
  <c r="M6289" i="36" s="1"/>
  <c r="M6290" i="36" s="1"/>
  <c r="M6291" i="36" s="1"/>
  <c r="M6292" i="36" s="1"/>
  <c r="M6293" i="36" s="1"/>
  <c r="M6294" i="36" s="1"/>
  <c r="M6295" i="36" s="1"/>
  <c r="M6296" i="36" s="1"/>
  <c r="M6297" i="36" s="1"/>
  <c r="M6298" i="36" s="1"/>
  <c r="M6299" i="36" s="1"/>
  <c r="M6300" i="36" s="1"/>
  <c r="M6301" i="36" s="1"/>
  <c r="M6302" i="36" s="1"/>
  <c r="M6303" i="36" s="1"/>
  <c r="M6304" i="36" s="1"/>
  <c r="M6305" i="36" s="1"/>
  <c r="M6306" i="36" s="1"/>
  <c r="M6307" i="36" s="1"/>
  <c r="M6308" i="36" s="1"/>
  <c r="M6309" i="36" s="1"/>
  <c r="M6310" i="36" s="1"/>
  <c r="M6311" i="36" s="1"/>
  <c r="M6312" i="36" s="1"/>
  <c r="M6313" i="36" s="1"/>
  <c r="M6314" i="36" s="1"/>
  <c r="M6315" i="36" s="1"/>
  <c r="M6316" i="36" s="1"/>
  <c r="M6317" i="36" s="1"/>
  <c r="M6318" i="36" s="1"/>
  <c r="M6319" i="36" s="1"/>
  <c r="M6320" i="36" s="1"/>
  <c r="M6321" i="36" s="1"/>
  <c r="M6322" i="36" s="1"/>
  <c r="M6323" i="36" s="1"/>
  <c r="M6324" i="36" s="1"/>
  <c r="M6325" i="36" s="1"/>
  <c r="M6326" i="36" s="1"/>
  <c r="M6327" i="36" s="1"/>
  <c r="M6328" i="36" s="1"/>
  <c r="M6329" i="36" s="1"/>
  <c r="M6330" i="36" s="1"/>
  <c r="M6331" i="36" s="1"/>
  <c r="M6332" i="36" s="1"/>
  <c r="M6333" i="36" s="1"/>
  <c r="M6334" i="36" s="1"/>
  <c r="M6335" i="36" s="1"/>
  <c r="M6336" i="36" s="1"/>
  <c r="M6337" i="36" s="1"/>
  <c r="M6338" i="36" s="1"/>
  <c r="M6339" i="36" s="1"/>
  <c r="M6340" i="36" s="1"/>
  <c r="M6341" i="36" s="1"/>
  <c r="M6342" i="36" s="1"/>
  <c r="M6343" i="36" s="1"/>
  <c r="M6344" i="36" s="1"/>
  <c r="M6345" i="36" s="1"/>
  <c r="M6346" i="36" s="1"/>
  <c r="M6347" i="36" s="1"/>
  <c r="M6348" i="36" s="1"/>
  <c r="M6349" i="36" s="1"/>
  <c r="M6350" i="36" s="1"/>
  <c r="M6351" i="36" s="1"/>
  <c r="M6352" i="36" s="1"/>
  <c r="M6353" i="36" s="1"/>
  <c r="M6354" i="36" s="1"/>
  <c r="M6355" i="36" s="1"/>
  <c r="M6356" i="36" s="1"/>
  <c r="M6357" i="36" s="1"/>
  <c r="M6358" i="36" s="1"/>
  <c r="M6359" i="36" s="1"/>
  <c r="M6360" i="36" s="1"/>
  <c r="M6361" i="36" s="1"/>
  <c r="M6362" i="36" s="1"/>
  <c r="M6363" i="36" s="1"/>
  <c r="M6364" i="36" s="1"/>
  <c r="M6365" i="36" s="1"/>
  <c r="M6366" i="36" s="1"/>
  <c r="M6367" i="36" s="1"/>
  <c r="M6368" i="36" s="1"/>
  <c r="M6369" i="36" s="1"/>
  <c r="M6370" i="36" s="1"/>
  <c r="M6371" i="36" s="1"/>
  <c r="M6372" i="36" s="1"/>
  <c r="M6373" i="36" s="1"/>
  <c r="M6374" i="36" s="1"/>
  <c r="M6375" i="36" s="1"/>
  <c r="M6376" i="36" s="1"/>
  <c r="M6377" i="36" s="1"/>
  <c r="M6378" i="36" s="1"/>
  <c r="M6379" i="36" s="1"/>
  <c r="M6380" i="36" s="1"/>
  <c r="M6381" i="36" s="1"/>
  <c r="M6382" i="36" s="1"/>
  <c r="M6383" i="36" s="1"/>
  <c r="M6384" i="36" s="1"/>
  <c r="M6385" i="36" s="1"/>
  <c r="M6386" i="36" s="1"/>
  <c r="M6387" i="36" s="1"/>
  <c r="M6388" i="36" s="1"/>
  <c r="M6389" i="36" s="1"/>
  <c r="M6390" i="36" s="1"/>
  <c r="M6391" i="36" s="1"/>
  <c r="M6392" i="36" s="1"/>
  <c r="M6393" i="36" s="1"/>
  <c r="M6394" i="36" s="1"/>
  <c r="M6395" i="36" s="1"/>
  <c r="M6396" i="36" s="1"/>
  <c r="M6397" i="36" s="1"/>
  <c r="M6398" i="36" s="1"/>
  <c r="M6399" i="36" s="1"/>
  <c r="M6400" i="36" s="1"/>
  <c r="M6401" i="36" s="1"/>
  <c r="M6402" i="36" s="1"/>
  <c r="M6403" i="36" s="1"/>
  <c r="M6404" i="36" s="1"/>
  <c r="M6405" i="36" s="1"/>
  <c r="M6406" i="36" s="1"/>
  <c r="M6407" i="36" s="1"/>
  <c r="M6408" i="36" s="1"/>
  <c r="M6409" i="36" s="1"/>
  <c r="M6410" i="36" s="1"/>
  <c r="M6411" i="36" s="1"/>
  <c r="M6412" i="36" s="1"/>
  <c r="M6413" i="36" s="1"/>
  <c r="M6414" i="36" s="1"/>
  <c r="M6415" i="36" s="1"/>
  <c r="M6416" i="36" s="1"/>
  <c r="M6417" i="36" s="1"/>
  <c r="M6418" i="36" s="1"/>
  <c r="M6419" i="36" s="1"/>
  <c r="M6420" i="36" s="1"/>
  <c r="M6421" i="36" s="1"/>
  <c r="M6422" i="36" s="1"/>
  <c r="M6423" i="36" s="1"/>
  <c r="M6424" i="36" s="1"/>
  <c r="M6425" i="36" s="1"/>
  <c r="M6426" i="36" s="1"/>
  <c r="M6427" i="36" s="1"/>
  <c r="M6428" i="36" s="1"/>
  <c r="M6429" i="36" s="1"/>
  <c r="M6430" i="36" s="1"/>
  <c r="M6431" i="36" s="1"/>
  <c r="M6432" i="36" s="1"/>
  <c r="M6433" i="36" s="1"/>
  <c r="M6434" i="36" s="1"/>
  <c r="M6435" i="36" s="1"/>
  <c r="M6436" i="36" s="1"/>
  <c r="M6437" i="36" s="1"/>
  <c r="M6438" i="36" s="1"/>
  <c r="M6439" i="36" s="1"/>
  <c r="M6440" i="36" s="1"/>
  <c r="M6441" i="36" s="1"/>
  <c r="M6442" i="36" s="1"/>
  <c r="M6443" i="36" s="1"/>
  <c r="M6444" i="36" s="1"/>
  <c r="M6445" i="36" s="1"/>
  <c r="M6446" i="36" s="1"/>
  <c r="M6447" i="36" s="1"/>
  <c r="M6448" i="36" s="1"/>
  <c r="M6449" i="36" s="1"/>
  <c r="M6450" i="36" s="1"/>
  <c r="M6451" i="36" s="1"/>
  <c r="M6452" i="36" s="1"/>
  <c r="M6453" i="36" s="1"/>
  <c r="M6454" i="36" s="1"/>
  <c r="M6455" i="36" s="1"/>
  <c r="M6456" i="36" s="1"/>
  <c r="M6457" i="36" s="1"/>
  <c r="M6458" i="36" s="1"/>
  <c r="M6459" i="36" s="1"/>
  <c r="M6460" i="36" s="1"/>
  <c r="M6461" i="36" s="1"/>
  <c r="M6462" i="36" s="1"/>
  <c r="M6463" i="36" s="1"/>
  <c r="M6464" i="36" s="1"/>
  <c r="M6465" i="36" s="1"/>
  <c r="M6466" i="36" s="1"/>
  <c r="M6467" i="36" s="1"/>
  <c r="M6468" i="36" s="1"/>
  <c r="M6469" i="36" s="1"/>
  <c r="M6470" i="36" s="1"/>
  <c r="M6471" i="36" s="1"/>
  <c r="M6472" i="36" s="1"/>
  <c r="M6473" i="36" s="1"/>
  <c r="M6474" i="36" s="1"/>
  <c r="M6475" i="36" s="1"/>
  <c r="M6476" i="36" s="1"/>
  <c r="M6477" i="36" s="1"/>
  <c r="M6478" i="36" s="1"/>
  <c r="M6479" i="36" s="1"/>
  <c r="M6480" i="36" s="1"/>
  <c r="M6481" i="36" s="1"/>
  <c r="M6482" i="36" s="1"/>
  <c r="M6483" i="36" s="1"/>
  <c r="M6484" i="36" s="1"/>
  <c r="M6485" i="36" s="1"/>
  <c r="M6486" i="36" s="1"/>
  <c r="M6487" i="36" s="1"/>
  <c r="M6488" i="36" s="1"/>
  <c r="M6489" i="36" s="1"/>
  <c r="M6490" i="36" s="1"/>
  <c r="M6491" i="36" s="1"/>
  <c r="M6492" i="36" s="1"/>
  <c r="M6493" i="36" s="1"/>
  <c r="M6494" i="36" s="1"/>
  <c r="M6495" i="36" s="1"/>
  <c r="M6496" i="36" s="1"/>
  <c r="M6497" i="36" s="1"/>
  <c r="M6498" i="36" s="1"/>
  <c r="M6499" i="36" s="1"/>
  <c r="M6500" i="36" s="1"/>
  <c r="M6501" i="36" s="1"/>
  <c r="M6502" i="36" s="1"/>
  <c r="M6503" i="36" s="1"/>
  <c r="M6504" i="36" s="1"/>
  <c r="M6505" i="36" s="1"/>
  <c r="M6506" i="36" s="1"/>
  <c r="M6507" i="36" s="1"/>
  <c r="M6508" i="36" s="1"/>
  <c r="M6509" i="36" s="1"/>
  <c r="M6510" i="36" s="1"/>
  <c r="M6511" i="36" s="1"/>
  <c r="M6512" i="36" s="1"/>
  <c r="M6513" i="36" s="1"/>
  <c r="M6514" i="36" s="1"/>
  <c r="M6515" i="36" s="1"/>
  <c r="M6516" i="36" s="1"/>
  <c r="M6517" i="36" s="1"/>
  <c r="M6518" i="36" s="1"/>
  <c r="M6519" i="36" s="1"/>
  <c r="M6520" i="36" s="1"/>
  <c r="M6521" i="36" s="1"/>
  <c r="M6522" i="36" s="1"/>
  <c r="M6523" i="36" s="1"/>
  <c r="M6524" i="36" s="1"/>
  <c r="M6525" i="36" s="1"/>
  <c r="M6526" i="36" s="1"/>
  <c r="M6527" i="36" s="1"/>
  <c r="M6528" i="36" s="1"/>
  <c r="M6529" i="36" s="1"/>
  <c r="M6530" i="36" s="1"/>
  <c r="M6531" i="36" s="1"/>
  <c r="M6532" i="36" s="1"/>
  <c r="M6533" i="36" s="1"/>
  <c r="M6534" i="36" s="1"/>
  <c r="M6535" i="36" s="1"/>
  <c r="M6536" i="36" s="1"/>
  <c r="M6537" i="36" s="1"/>
  <c r="M6538" i="36" s="1"/>
  <c r="M6539" i="36" s="1"/>
  <c r="M6540" i="36" s="1"/>
  <c r="M6541" i="36" s="1"/>
  <c r="M6542" i="36" s="1"/>
  <c r="M6543" i="36" s="1"/>
  <c r="M6544" i="36" s="1"/>
  <c r="M6545" i="36" s="1"/>
  <c r="M6546" i="36" s="1"/>
  <c r="M6547" i="36" s="1"/>
  <c r="M6548" i="36" s="1"/>
  <c r="M6549" i="36" s="1"/>
  <c r="M6550" i="36" s="1"/>
  <c r="M6551" i="36" s="1"/>
  <c r="M6552" i="36" s="1"/>
  <c r="M6553" i="36" s="1"/>
  <c r="M6554" i="36" s="1"/>
  <c r="M6555" i="36" s="1"/>
  <c r="M6556" i="36" s="1"/>
  <c r="M6557" i="36" s="1"/>
  <c r="M6558" i="36" s="1"/>
  <c r="M6559" i="36" s="1"/>
  <c r="M6560" i="36" s="1"/>
  <c r="M6561" i="36" s="1"/>
  <c r="M6562" i="36" s="1"/>
  <c r="M6563" i="36" s="1"/>
  <c r="M6564" i="36" s="1"/>
  <c r="M6565" i="36" s="1"/>
  <c r="M6566" i="36" s="1"/>
  <c r="M6567" i="36" s="1"/>
  <c r="M6568" i="36" s="1"/>
  <c r="M6569" i="36" s="1"/>
  <c r="M6570" i="36" s="1"/>
  <c r="M6571" i="36" s="1"/>
  <c r="M6572" i="36" s="1"/>
  <c r="M6573" i="36" s="1"/>
  <c r="M6574" i="36" s="1"/>
  <c r="M6575" i="36" s="1"/>
  <c r="M6576" i="36" s="1"/>
  <c r="M6577" i="36" s="1"/>
  <c r="M6578" i="36" s="1"/>
  <c r="M6579" i="36" s="1"/>
  <c r="M6580" i="36" s="1"/>
  <c r="M6581" i="36" s="1"/>
  <c r="M6582" i="36" s="1"/>
  <c r="M6583" i="36" s="1"/>
  <c r="M6584" i="36" s="1"/>
  <c r="M6585" i="36" s="1"/>
  <c r="M6586" i="36" s="1"/>
  <c r="M6587" i="36" s="1"/>
  <c r="M6588" i="36" s="1"/>
  <c r="M6589" i="36" s="1"/>
  <c r="M6590" i="36" s="1"/>
  <c r="M6591" i="36" s="1"/>
  <c r="M6592" i="36" s="1"/>
  <c r="M6593" i="36" s="1"/>
  <c r="M6594" i="36" s="1"/>
  <c r="M6595" i="36" s="1"/>
  <c r="M6596" i="36" s="1"/>
  <c r="M6597" i="36" s="1"/>
  <c r="M6598" i="36" s="1"/>
  <c r="M6599" i="36" s="1"/>
  <c r="M6600" i="36" s="1"/>
  <c r="M6601" i="36" s="1"/>
  <c r="M6602" i="36" s="1"/>
  <c r="M6603" i="36" s="1"/>
  <c r="M6604" i="36" s="1"/>
  <c r="M6605" i="36" s="1"/>
  <c r="M6606" i="36" s="1"/>
  <c r="M6607" i="36" s="1"/>
  <c r="M6608" i="36" s="1"/>
  <c r="M6609" i="36" s="1"/>
  <c r="M6610" i="36" s="1"/>
  <c r="M6611" i="36" s="1"/>
  <c r="M6612" i="36" s="1"/>
  <c r="M6613" i="36" s="1"/>
  <c r="M6614" i="36" s="1"/>
  <c r="M6615" i="36" s="1"/>
  <c r="M6616" i="36" s="1"/>
  <c r="M6617" i="36" s="1"/>
  <c r="M6618" i="36" s="1"/>
  <c r="M6619" i="36" s="1"/>
  <c r="M6620" i="36" s="1"/>
  <c r="M6621" i="36" s="1"/>
  <c r="M6622" i="36" s="1"/>
  <c r="M6623" i="36" s="1"/>
  <c r="M6624" i="36" s="1"/>
  <c r="M6625" i="36" s="1"/>
  <c r="M6626" i="36" s="1"/>
  <c r="M6627" i="36" s="1"/>
  <c r="M6628" i="36" s="1"/>
  <c r="M6629" i="36" s="1"/>
  <c r="M6630" i="36" s="1"/>
  <c r="M6631" i="36" s="1"/>
  <c r="M6632" i="36" s="1"/>
  <c r="M6633" i="36" s="1"/>
  <c r="M6634" i="36" s="1"/>
  <c r="M6635" i="36" s="1"/>
  <c r="M6636" i="36" s="1"/>
  <c r="M6637" i="36" s="1"/>
  <c r="M6638" i="36" s="1"/>
  <c r="M6639" i="36" s="1"/>
  <c r="M6640" i="36" s="1"/>
  <c r="M6641" i="36" s="1"/>
  <c r="M6642" i="36" s="1"/>
  <c r="M6643" i="36" s="1"/>
  <c r="M6644" i="36" s="1"/>
  <c r="M6645" i="36" s="1"/>
  <c r="M6646" i="36" s="1"/>
  <c r="M6647" i="36" s="1"/>
  <c r="M6648" i="36" s="1"/>
  <c r="M6649" i="36" s="1"/>
  <c r="M6650" i="36" s="1"/>
  <c r="M6651" i="36" s="1"/>
  <c r="M6652" i="36" s="1"/>
  <c r="M6653" i="36" s="1"/>
  <c r="M6654" i="36" s="1"/>
  <c r="M6655" i="36" s="1"/>
  <c r="M6656" i="36" s="1"/>
  <c r="M6657" i="36" s="1"/>
  <c r="M6658" i="36" s="1"/>
  <c r="M6659" i="36" s="1"/>
  <c r="M6660" i="36" s="1"/>
  <c r="M6661" i="36" s="1"/>
  <c r="J4461" i="36"/>
  <c r="J4462" i="36" s="1"/>
  <c r="J4463" i="36" s="1"/>
  <c r="J4464" i="36" s="1"/>
  <c r="J4465" i="36" s="1"/>
  <c r="J4466" i="36" s="1"/>
  <c r="J4467" i="36" s="1"/>
  <c r="J4468" i="36" s="1"/>
  <c r="J4469" i="36" s="1"/>
  <c r="J4470" i="36" s="1"/>
  <c r="J4471" i="36" s="1"/>
  <c r="J4472" i="36" s="1"/>
  <c r="J4473" i="36" s="1"/>
  <c r="J4474" i="36" s="1"/>
  <c r="J4475" i="36" s="1"/>
  <c r="J4476" i="36" s="1"/>
  <c r="J4477" i="36" s="1"/>
  <c r="J4478" i="36" s="1"/>
  <c r="J4479" i="36" s="1"/>
  <c r="J4480" i="36" s="1"/>
  <c r="J4481" i="36" s="1"/>
  <c r="J4482" i="36" s="1"/>
  <c r="J4483" i="36" s="1"/>
  <c r="J4484" i="36" s="1"/>
  <c r="J4485" i="36" s="1"/>
  <c r="J4486" i="36" s="1"/>
  <c r="J4487" i="36" s="1"/>
  <c r="J4488" i="36" s="1"/>
  <c r="J4489" i="36" s="1"/>
  <c r="J4490" i="36" s="1"/>
  <c r="J4491" i="36" s="1"/>
  <c r="J4492" i="36" s="1"/>
  <c r="J4493" i="36" s="1"/>
  <c r="J4494" i="36" s="1"/>
  <c r="J4495" i="36" s="1"/>
  <c r="J4496" i="36" s="1"/>
  <c r="J4497" i="36" s="1"/>
  <c r="J4498" i="36" s="1"/>
  <c r="J4499" i="36" s="1"/>
  <c r="J4500" i="36" s="1"/>
  <c r="J4501" i="36" s="1"/>
  <c r="J4502" i="36" s="1"/>
  <c r="J4503" i="36" s="1"/>
  <c r="J4504" i="36" s="1"/>
  <c r="J4505" i="36" s="1"/>
  <c r="J4506" i="36" s="1"/>
  <c r="J4507" i="36" s="1"/>
  <c r="J4508" i="36" s="1"/>
  <c r="J4509" i="36" s="1"/>
  <c r="J4510" i="36" s="1"/>
  <c r="J4511" i="36" s="1"/>
  <c r="J4512" i="36" s="1"/>
  <c r="J4513" i="36" s="1"/>
  <c r="J4514" i="36" s="1"/>
  <c r="J4515" i="36" s="1"/>
  <c r="J4516" i="36" s="1"/>
  <c r="J4517" i="36" s="1"/>
  <c r="J4518" i="36" s="1"/>
  <c r="J4519" i="36" s="1"/>
  <c r="J4520" i="36" s="1"/>
  <c r="J4521" i="36" s="1"/>
  <c r="J4522" i="36" s="1"/>
  <c r="J4523" i="36" s="1"/>
  <c r="J4524" i="36" s="1"/>
  <c r="J4525" i="36" s="1"/>
  <c r="J4526" i="36" s="1"/>
  <c r="J4527" i="36" s="1"/>
  <c r="J4528" i="36" s="1"/>
  <c r="J4529" i="36" s="1"/>
  <c r="J4530" i="36" s="1"/>
  <c r="J4531" i="36" s="1"/>
  <c r="J4532" i="36" s="1"/>
  <c r="J4533" i="36" s="1"/>
  <c r="J4534" i="36" s="1"/>
  <c r="J4535" i="36" s="1"/>
  <c r="J4536" i="36" s="1"/>
  <c r="J4537" i="36" s="1"/>
  <c r="J4538" i="36" s="1"/>
  <c r="J4539" i="36" s="1"/>
  <c r="J4540" i="36" s="1"/>
  <c r="J4541" i="36" s="1"/>
  <c r="J4542" i="36" s="1"/>
  <c r="J4543" i="36" s="1"/>
  <c r="J4544" i="36" s="1"/>
  <c r="J4545" i="36" s="1"/>
  <c r="J4546" i="36" s="1"/>
  <c r="J4547" i="36" s="1"/>
  <c r="J4548" i="36" s="1"/>
  <c r="J4549" i="36" s="1"/>
  <c r="J4550" i="36" s="1"/>
  <c r="J4551" i="36" s="1"/>
  <c r="J4552" i="36" s="1"/>
  <c r="J4553" i="36" s="1"/>
  <c r="J4554" i="36" s="1"/>
  <c r="J4555" i="36" s="1"/>
  <c r="J4556" i="36" s="1"/>
  <c r="J4557" i="36" s="1"/>
  <c r="J4558" i="36" s="1"/>
  <c r="J4559" i="36" s="1"/>
  <c r="J4560" i="36" s="1"/>
  <c r="J4561" i="36" s="1"/>
  <c r="J4562" i="36" s="1"/>
  <c r="J4563" i="36" s="1"/>
  <c r="J4564" i="36" s="1"/>
  <c r="J4565" i="36" s="1"/>
  <c r="J4566" i="36" s="1"/>
  <c r="J4567" i="36" s="1"/>
  <c r="J4568" i="36" s="1"/>
  <c r="J4569" i="36" s="1"/>
  <c r="J4570" i="36" s="1"/>
  <c r="J4571" i="36" s="1"/>
  <c r="J4572" i="36" s="1"/>
  <c r="J4573" i="36" s="1"/>
  <c r="J4574" i="36" s="1"/>
  <c r="J4575" i="36" s="1"/>
  <c r="J4576" i="36" s="1"/>
  <c r="J4577" i="36" s="1"/>
  <c r="J4578" i="36" s="1"/>
  <c r="J4579" i="36" s="1"/>
  <c r="J4580" i="36" s="1"/>
  <c r="J4581" i="36" s="1"/>
  <c r="J4582" i="36" s="1"/>
  <c r="J4583" i="36" s="1"/>
  <c r="J4584" i="36" s="1"/>
  <c r="J4585" i="36" s="1"/>
  <c r="J4586" i="36" s="1"/>
  <c r="J4587" i="36" s="1"/>
  <c r="J4588" i="36" s="1"/>
  <c r="J4589" i="36" s="1"/>
  <c r="J4590" i="36" s="1"/>
  <c r="J4591" i="36" s="1"/>
  <c r="J4592" i="36" s="1"/>
  <c r="J4593" i="36" s="1"/>
  <c r="J4594" i="36" s="1"/>
  <c r="J4595" i="36" s="1"/>
  <c r="J4596" i="36" s="1"/>
  <c r="J4597" i="36" s="1"/>
  <c r="J4598" i="36" s="1"/>
  <c r="J4599" i="36" s="1"/>
  <c r="J4600" i="36" s="1"/>
  <c r="J4601" i="36" s="1"/>
  <c r="J4602" i="36" s="1"/>
  <c r="J4603" i="36" s="1"/>
  <c r="J4604" i="36" s="1"/>
  <c r="J4605" i="36" s="1"/>
  <c r="J4606" i="36" s="1"/>
  <c r="J4607" i="36" s="1"/>
  <c r="J4608" i="36" s="1"/>
  <c r="J4609" i="36" s="1"/>
  <c r="J4610" i="36" s="1"/>
  <c r="J4611" i="36" s="1"/>
  <c r="J4612" i="36" s="1"/>
  <c r="J4613" i="36" s="1"/>
  <c r="J4614" i="36" s="1"/>
  <c r="J4615" i="36" s="1"/>
  <c r="J4616" i="36" s="1"/>
  <c r="J4617" i="36" s="1"/>
  <c r="J4618" i="36" s="1"/>
  <c r="J4619" i="36" s="1"/>
  <c r="J4620" i="36" s="1"/>
  <c r="J4621" i="36" s="1"/>
  <c r="J4622" i="36" s="1"/>
  <c r="J4623" i="36" s="1"/>
  <c r="J4624" i="36" s="1"/>
  <c r="J4625" i="36" s="1"/>
  <c r="J4626" i="36" s="1"/>
  <c r="J4627" i="36" s="1"/>
  <c r="J4628" i="36" s="1"/>
  <c r="J4629" i="36" s="1"/>
  <c r="J4630" i="36" s="1"/>
  <c r="J4631" i="36" s="1"/>
  <c r="J4632" i="36" s="1"/>
  <c r="J4633" i="36" s="1"/>
  <c r="J4634" i="36" s="1"/>
  <c r="J4635" i="36" s="1"/>
  <c r="J4636" i="36" s="1"/>
  <c r="J4637" i="36" s="1"/>
  <c r="J4638" i="36" s="1"/>
  <c r="J4639" i="36" s="1"/>
  <c r="J4640" i="36" s="1"/>
  <c r="J4641" i="36" s="1"/>
  <c r="J4642" i="36" s="1"/>
  <c r="J4643" i="36" s="1"/>
  <c r="J4644" i="36" s="1"/>
  <c r="J4645" i="36" s="1"/>
  <c r="J4646" i="36" s="1"/>
  <c r="J4647" i="36" s="1"/>
  <c r="J4648" i="36" s="1"/>
  <c r="J4649" i="36" s="1"/>
  <c r="J4650" i="36" s="1"/>
  <c r="J4651" i="36" s="1"/>
  <c r="J4652" i="36" s="1"/>
  <c r="J4653" i="36" s="1"/>
  <c r="J4654" i="36" s="1"/>
  <c r="J4655" i="36" s="1"/>
  <c r="J4656" i="36" s="1"/>
  <c r="J4657" i="36" s="1"/>
  <c r="J4658" i="36" s="1"/>
  <c r="J4659" i="36" s="1"/>
  <c r="J4660" i="36" s="1"/>
  <c r="J4661" i="36" s="1"/>
  <c r="J4662" i="36" s="1"/>
  <c r="J4663" i="36" s="1"/>
  <c r="J4664" i="36" s="1"/>
  <c r="J4665" i="36" s="1"/>
  <c r="J4666" i="36" s="1"/>
  <c r="J4667" i="36" s="1"/>
  <c r="J4668" i="36" s="1"/>
  <c r="J4669" i="36" s="1"/>
  <c r="J4670" i="36" s="1"/>
  <c r="J4671" i="36" s="1"/>
  <c r="J4672" i="36" s="1"/>
  <c r="J4673" i="36" s="1"/>
  <c r="J4674" i="36" s="1"/>
  <c r="J4675" i="36" s="1"/>
  <c r="J4676" i="36" s="1"/>
  <c r="J4677" i="36" s="1"/>
  <c r="J4678" i="36" s="1"/>
  <c r="J4679" i="36" s="1"/>
  <c r="J4680" i="36" s="1"/>
  <c r="J4681" i="36" s="1"/>
  <c r="J4682" i="36" s="1"/>
  <c r="J4683" i="36" s="1"/>
  <c r="J4684" i="36" s="1"/>
  <c r="J4685" i="36" s="1"/>
  <c r="J4686" i="36" s="1"/>
  <c r="J4687" i="36" s="1"/>
  <c r="J4688" i="36" s="1"/>
  <c r="J4689" i="36" s="1"/>
  <c r="J4690" i="36" s="1"/>
  <c r="J4691" i="36" s="1"/>
  <c r="J4692" i="36" s="1"/>
  <c r="J4693" i="36" s="1"/>
  <c r="J4694" i="36" s="1"/>
  <c r="J4695" i="36" s="1"/>
  <c r="J4696" i="36" s="1"/>
  <c r="J4697" i="36" s="1"/>
  <c r="J4698" i="36" s="1"/>
  <c r="J4699" i="36" s="1"/>
  <c r="J4700" i="36" s="1"/>
  <c r="J4701" i="36" s="1"/>
  <c r="J4702" i="36" s="1"/>
  <c r="J4703" i="36" s="1"/>
  <c r="J4704" i="36" s="1"/>
  <c r="J4705" i="36" s="1"/>
  <c r="J4706" i="36" s="1"/>
  <c r="J4707" i="36" s="1"/>
  <c r="J4708" i="36" s="1"/>
  <c r="J4709" i="36" s="1"/>
  <c r="J4710" i="36" s="1"/>
  <c r="J4711" i="36" s="1"/>
  <c r="J4712" i="36" s="1"/>
  <c r="J4713" i="36" s="1"/>
  <c r="J4714" i="36" s="1"/>
  <c r="J4715" i="36" s="1"/>
  <c r="J4716" i="36" s="1"/>
  <c r="J4717" i="36" s="1"/>
  <c r="J4718" i="36" s="1"/>
  <c r="J4719" i="36" s="1"/>
  <c r="J4720" i="36" s="1"/>
  <c r="J4721" i="36" s="1"/>
  <c r="J4722" i="36" s="1"/>
  <c r="J4723" i="36" s="1"/>
  <c r="J4724" i="36" s="1"/>
  <c r="J4725" i="36" s="1"/>
  <c r="J4726" i="36" s="1"/>
  <c r="J4727" i="36" s="1"/>
  <c r="J4728" i="36" s="1"/>
  <c r="J4729" i="36" s="1"/>
  <c r="J4730" i="36" s="1"/>
  <c r="J4731" i="36" s="1"/>
  <c r="J4732" i="36" s="1"/>
  <c r="J4733" i="36" s="1"/>
  <c r="J4734" i="36" s="1"/>
  <c r="J4735" i="36" s="1"/>
  <c r="J4736" i="36" s="1"/>
  <c r="J4737" i="36" s="1"/>
  <c r="J4738" i="36" s="1"/>
  <c r="J4739" i="36" s="1"/>
  <c r="J4740" i="36" s="1"/>
  <c r="J4741" i="36" s="1"/>
  <c r="J4742" i="36" s="1"/>
  <c r="J4743" i="36" s="1"/>
  <c r="J4744" i="36" s="1"/>
  <c r="J4745" i="36" s="1"/>
  <c r="J4746" i="36" s="1"/>
  <c r="J4747" i="36" s="1"/>
  <c r="J4748" i="36" s="1"/>
  <c r="J4749" i="36" s="1"/>
  <c r="J4750" i="36" s="1"/>
  <c r="J4751" i="36" s="1"/>
  <c r="J4752" i="36" s="1"/>
  <c r="J4753" i="36" s="1"/>
  <c r="J4754" i="36" s="1"/>
  <c r="J4755" i="36" s="1"/>
  <c r="J4756" i="36" s="1"/>
  <c r="J4757" i="36" s="1"/>
  <c r="J4758" i="36" s="1"/>
  <c r="J4759" i="36" s="1"/>
  <c r="J4760" i="36" s="1"/>
  <c r="J4761" i="36" s="1"/>
  <c r="J4762" i="36" s="1"/>
  <c r="J4763" i="36" s="1"/>
  <c r="J4764" i="36" s="1"/>
  <c r="J4765" i="36" s="1"/>
  <c r="J4766" i="36" s="1"/>
  <c r="J4767" i="36" s="1"/>
  <c r="J4768" i="36" s="1"/>
  <c r="J4769" i="36" s="1"/>
  <c r="J4770" i="36" s="1"/>
  <c r="J4771" i="36" s="1"/>
  <c r="J4772" i="36" s="1"/>
  <c r="J4773" i="36" s="1"/>
  <c r="J4774" i="36" s="1"/>
  <c r="J4775" i="36" s="1"/>
  <c r="J4776" i="36" s="1"/>
  <c r="J4777" i="36" s="1"/>
  <c r="J4778" i="36" s="1"/>
  <c r="J4779" i="36" s="1"/>
  <c r="J4780" i="36" s="1"/>
  <c r="J4781" i="36" s="1"/>
  <c r="J4782" i="36" s="1"/>
  <c r="J4783" i="36" s="1"/>
  <c r="J4784" i="36" s="1"/>
  <c r="J4785" i="36" s="1"/>
  <c r="J4786" i="36" s="1"/>
  <c r="J4787" i="36" s="1"/>
  <c r="J4788" i="36" s="1"/>
  <c r="J4789" i="36" s="1"/>
  <c r="J4790" i="36" s="1"/>
  <c r="J4791" i="36" s="1"/>
  <c r="J4792" i="36" s="1"/>
  <c r="J4793" i="36" s="1"/>
  <c r="J4794" i="36" s="1"/>
  <c r="J4795" i="36" s="1"/>
  <c r="J4796" i="36" s="1"/>
  <c r="J4797" i="36" s="1"/>
  <c r="J4798" i="36" s="1"/>
  <c r="J4799" i="36" s="1"/>
  <c r="J4800" i="36" s="1"/>
  <c r="J4801" i="36" s="1"/>
  <c r="J4802" i="36" s="1"/>
  <c r="J4803" i="36" s="1"/>
  <c r="J4804" i="36" s="1"/>
  <c r="J4805" i="36" s="1"/>
  <c r="J4806" i="36" s="1"/>
  <c r="J4807" i="36" s="1"/>
  <c r="J4808" i="36" s="1"/>
  <c r="J4809" i="36" s="1"/>
  <c r="J4810" i="36" s="1"/>
  <c r="J4811" i="36" s="1"/>
  <c r="J4812" i="36" s="1"/>
  <c r="J4813" i="36" s="1"/>
  <c r="J4814" i="36" s="1"/>
  <c r="J4815" i="36" s="1"/>
  <c r="J4816" i="36" s="1"/>
  <c r="J4817" i="36" s="1"/>
  <c r="J4818" i="36" s="1"/>
  <c r="J4819" i="36" s="1"/>
  <c r="J4820" i="36" s="1"/>
  <c r="J4821" i="36" s="1"/>
  <c r="J4822" i="36" s="1"/>
  <c r="J4823" i="36" s="1"/>
  <c r="J4824" i="36" s="1"/>
  <c r="J4825" i="36" s="1"/>
  <c r="J4826" i="36" s="1"/>
  <c r="J4827" i="36" s="1"/>
  <c r="J4828" i="36" s="1"/>
  <c r="J4829" i="36" s="1"/>
  <c r="J4830" i="36" s="1"/>
  <c r="J4831" i="36" s="1"/>
  <c r="J4832" i="36" s="1"/>
  <c r="J4833" i="36" s="1"/>
  <c r="J4834" i="36" s="1"/>
  <c r="J4835" i="36" s="1"/>
  <c r="J4836" i="36" s="1"/>
  <c r="J4837" i="36" s="1"/>
  <c r="J4838" i="36" s="1"/>
  <c r="J4839" i="36" s="1"/>
  <c r="J4840" i="36" s="1"/>
  <c r="J4841" i="36" s="1"/>
  <c r="J4842" i="36" s="1"/>
  <c r="J4843" i="36" s="1"/>
  <c r="J4844" i="36" s="1"/>
  <c r="J4845" i="36" s="1"/>
  <c r="J4846" i="36" s="1"/>
  <c r="J4847" i="36" s="1"/>
  <c r="J4848" i="36" s="1"/>
  <c r="J4849" i="36" s="1"/>
  <c r="J4850" i="36" s="1"/>
  <c r="J4851" i="36" s="1"/>
  <c r="J4852" i="36" s="1"/>
  <c r="J4853" i="36" s="1"/>
  <c r="J4854" i="36" s="1"/>
  <c r="J4855" i="36" s="1"/>
  <c r="J4856" i="36" s="1"/>
  <c r="J4857" i="36" s="1"/>
  <c r="J4858" i="36" s="1"/>
  <c r="J4859" i="36" s="1"/>
  <c r="J4860" i="36" s="1"/>
  <c r="J4861" i="36" s="1"/>
  <c r="J4862" i="36" s="1"/>
  <c r="J4863" i="36" s="1"/>
  <c r="J4864" i="36" s="1"/>
  <c r="J4865" i="36" s="1"/>
  <c r="J4866" i="36" s="1"/>
  <c r="J4867" i="36" s="1"/>
  <c r="J4868" i="36" s="1"/>
  <c r="J4869" i="36" s="1"/>
  <c r="J4870" i="36" s="1"/>
  <c r="J4871" i="36" s="1"/>
  <c r="J4872" i="36" s="1"/>
  <c r="J4873" i="36" s="1"/>
  <c r="J4874" i="36" s="1"/>
  <c r="J4875" i="36" s="1"/>
  <c r="J4876" i="36" s="1"/>
  <c r="J4877" i="36" s="1"/>
  <c r="J4878" i="36" s="1"/>
  <c r="J4879" i="36" s="1"/>
  <c r="J4880" i="36" s="1"/>
  <c r="J4881" i="36" s="1"/>
  <c r="J4882" i="36" s="1"/>
  <c r="J4883" i="36" s="1"/>
  <c r="J4884" i="36" s="1"/>
  <c r="J4885" i="36" s="1"/>
  <c r="J4886" i="36" s="1"/>
  <c r="J4887" i="36" s="1"/>
  <c r="J4888" i="36" s="1"/>
  <c r="J4889" i="36" s="1"/>
  <c r="J4890" i="36" s="1"/>
  <c r="J4891" i="36" s="1"/>
  <c r="J4892" i="36" s="1"/>
  <c r="J4893" i="36" s="1"/>
  <c r="J4894" i="36" s="1"/>
  <c r="J4895" i="36" s="1"/>
  <c r="J4896" i="36" s="1"/>
  <c r="J4897" i="36" s="1"/>
  <c r="J4898" i="36" s="1"/>
  <c r="J4899" i="36" s="1"/>
  <c r="J4900" i="36" s="1"/>
  <c r="J4901" i="36" s="1"/>
  <c r="J4902" i="36" s="1"/>
  <c r="J4903" i="36" s="1"/>
  <c r="J4904" i="36" s="1"/>
  <c r="J4905" i="36" s="1"/>
  <c r="J4906" i="36" s="1"/>
  <c r="J4907" i="36" s="1"/>
  <c r="J4908" i="36" s="1"/>
  <c r="J4909" i="36" s="1"/>
  <c r="J4910" i="36" s="1"/>
  <c r="J4911" i="36" s="1"/>
  <c r="J4912" i="36" s="1"/>
  <c r="J4913" i="36" s="1"/>
  <c r="J4914" i="36" s="1"/>
  <c r="J4915" i="36" s="1"/>
  <c r="J4916" i="36" s="1"/>
  <c r="J4917" i="36" s="1"/>
  <c r="J4918" i="36" s="1"/>
  <c r="J4919" i="36" s="1"/>
  <c r="J4920" i="36" s="1"/>
  <c r="J4921" i="36" s="1"/>
  <c r="J4922" i="36" s="1"/>
  <c r="J4923" i="36" s="1"/>
  <c r="J4924" i="36" s="1"/>
  <c r="J4925" i="36" s="1"/>
  <c r="J4926" i="36" s="1"/>
  <c r="J4927" i="36" s="1"/>
  <c r="J4928" i="36" s="1"/>
  <c r="J4929" i="36" s="1"/>
  <c r="J4930" i="36" s="1"/>
  <c r="J4931" i="36" s="1"/>
  <c r="J4932" i="36" s="1"/>
  <c r="J4933" i="36" s="1"/>
  <c r="J4934" i="36" s="1"/>
  <c r="J4935" i="36" s="1"/>
  <c r="J4936" i="36" s="1"/>
  <c r="J4937" i="36" s="1"/>
  <c r="J4938" i="36" s="1"/>
  <c r="J4939" i="36" s="1"/>
  <c r="J4940" i="36" s="1"/>
  <c r="J4941" i="36" s="1"/>
  <c r="J4942" i="36" s="1"/>
  <c r="J4943" i="36" s="1"/>
  <c r="J4944" i="36" s="1"/>
  <c r="J4945" i="36" s="1"/>
  <c r="J4946" i="36" s="1"/>
  <c r="J4947" i="36" s="1"/>
  <c r="J4948" i="36" s="1"/>
  <c r="J4949" i="36" s="1"/>
  <c r="J4950" i="36" s="1"/>
  <c r="J4951" i="36" s="1"/>
  <c r="J4952" i="36" s="1"/>
  <c r="J4953" i="36" s="1"/>
  <c r="J4954" i="36" s="1"/>
  <c r="J4955" i="36" s="1"/>
  <c r="J4956" i="36" s="1"/>
  <c r="J4957" i="36" s="1"/>
  <c r="J4958" i="36" s="1"/>
  <c r="J4959" i="36" s="1"/>
  <c r="J4960" i="36" s="1"/>
  <c r="J4961" i="36" s="1"/>
  <c r="J4962" i="36" s="1"/>
  <c r="J4963" i="36" s="1"/>
  <c r="J4964" i="36" s="1"/>
  <c r="J4965" i="36" s="1"/>
  <c r="J4966" i="36" s="1"/>
  <c r="J4967" i="36" s="1"/>
  <c r="J4968" i="36" s="1"/>
  <c r="J4969" i="36" s="1"/>
  <c r="J4970" i="36" s="1"/>
  <c r="J4971" i="36" s="1"/>
  <c r="J4972" i="36" s="1"/>
  <c r="J4973" i="36" s="1"/>
  <c r="J4974" i="36" s="1"/>
  <c r="J4975" i="36" s="1"/>
  <c r="J4976" i="36" s="1"/>
  <c r="J4977" i="36" s="1"/>
  <c r="J4978" i="36" s="1"/>
  <c r="J4979" i="36" s="1"/>
  <c r="J4980" i="36" s="1"/>
  <c r="J4981" i="36" s="1"/>
  <c r="J4982" i="36" s="1"/>
  <c r="J4983" i="36" s="1"/>
  <c r="J4984" i="36" s="1"/>
  <c r="J4985" i="36" s="1"/>
  <c r="J4986" i="36" s="1"/>
  <c r="J4987" i="36" s="1"/>
  <c r="J4988" i="36" s="1"/>
  <c r="J4989" i="36" s="1"/>
  <c r="J4990" i="36" s="1"/>
  <c r="J4991" i="36" s="1"/>
  <c r="J4992" i="36" s="1"/>
  <c r="J4993" i="36" s="1"/>
  <c r="J4994" i="36" s="1"/>
  <c r="J4995" i="36" s="1"/>
  <c r="J4996" i="36" s="1"/>
  <c r="J4997" i="36" s="1"/>
  <c r="J4998" i="36" s="1"/>
  <c r="J4999" i="36" s="1"/>
  <c r="J5000" i="36" s="1"/>
  <c r="J5001" i="36" s="1"/>
  <c r="J5002" i="36" s="1"/>
  <c r="J5003" i="36" s="1"/>
  <c r="J5004" i="36" s="1"/>
  <c r="J5005" i="36" s="1"/>
  <c r="J5006" i="36" s="1"/>
  <c r="J5007" i="36" s="1"/>
  <c r="J5008" i="36" s="1"/>
  <c r="J5009" i="36" s="1"/>
  <c r="J5010" i="36" s="1"/>
  <c r="J5011" i="36" s="1"/>
  <c r="J5012" i="36" s="1"/>
  <c r="J5013" i="36" s="1"/>
  <c r="J5014" i="36" s="1"/>
  <c r="J5015" i="36" s="1"/>
  <c r="J5016" i="36" s="1"/>
  <c r="J5017" i="36" s="1"/>
  <c r="J5018" i="36" s="1"/>
  <c r="J5019" i="36" s="1"/>
  <c r="J5020" i="36" s="1"/>
  <c r="J5021" i="36" s="1"/>
  <c r="J5022" i="36" s="1"/>
  <c r="J5023" i="36" s="1"/>
  <c r="J5024" i="36" s="1"/>
  <c r="J5025" i="36" s="1"/>
  <c r="J5026" i="36" s="1"/>
  <c r="J5027" i="36" s="1"/>
  <c r="J5028" i="36" s="1"/>
  <c r="J5029" i="36" s="1"/>
  <c r="J5030" i="36" s="1"/>
  <c r="J5031" i="36" s="1"/>
  <c r="J5032" i="36" s="1"/>
  <c r="J5033" i="36" s="1"/>
  <c r="J5034" i="36" s="1"/>
  <c r="J5035" i="36" s="1"/>
  <c r="J5036" i="36" s="1"/>
  <c r="J5037" i="36" s="1"/>
  <c r="J5038" i="36" s="1"/>
  <c r="J5039" i="36" s="1"/>
  <c r="J5040" i="36" s="1"/>
  <c r="J5041" i="36" s="1"/>
  <c r="J5042" i="36" s="1"/>
  <c r="J5043" i="36" s="1"/>
  <c r="J5044" i="36" s="1"/>
  <c r="J5045" i="36" s="1"/>
  <c r="J5046" i="36" s="1"/>
  <c r="J5047" i="36" s="1"/>
  <c r="J5048" i="36" s="1"/>
  <c r="J5049" i="36" s="1"/>
  <c r="J5050" i="36" s="1"/>
  <c r="J5051" i="36" s="1"/>
  <c r="J5052" i="36" s="1"/>
  <c r="J5053" i="36" s="1"/>
  <c r="J5054" i="36" s="1"/>
  <c r="J5055" i="36" s="1"/>
  <c r="J5056" i="36" s="1"/>
  <c r="J5057" i="36" s="1"/>
  <c r="J5058" i="36" s="1"/>
  <c r="J5059" i="36" s="1"/>
  <c r="J5060" i="36" s="1"/>
  <c r="J5061" i="36" s="1"/>
  <c r="J5062" i="36" s="1"/>
  <c r="J5063" i="36" s="1"/>
  <c r="J5064" i="36" s="1"/>
  <c r="J5065" i="36" s="1"/>
  <c r="J5066" i="36" s="1"/>
  <c r="J5067" i="36" s="1"/>
  <c r="J5068" i="36" s="1"/>
  <c r="J5069" i="36" s="1"/>
  <c r="J5070" i="36" s="1"/>
  <c r="J5071" i="36" s="1"/>
  <c r="J5072" i="36" s="1"/>
  <c r="J5073" i="36" s="1"/>
  <c r="J5074" i="36" s="1"/>
  <c r="J5075" i="36" s="1"/>
  <c r="J5076" i="36" s="1"/>
  <c r="J5077" i="36" s="1"/>
  <c r="J5078" i="36" s="1"/>
  <c r="J5079" i="36" s="1"/>
  <c r="J5080" i="36" s="1"/>
  <c r="J5081" i="36" s="1"/>
  <c r="J5082" i="36" s="1"/>
  <c r="J5083" i="36" s="1"/>
  <c r="J5084" i="36" s="1"/>
  <c r="J5085" i="36" s="1"/>
  <c r="J5086" i="36" s="1"/>
  <c r="J5087" i="36" s="1"/>
  <c r="J5088" i="36" s="1"/>
  <c r="J5089" i="36" s="1"/>
  <c r="J5090" i="36" s="1"/>
  <c r="J5091" i="36" s="1"/>
  <c r="J5092" i="36" s="1"/>
  <c r="J5093" i="36" s="1"/>
  <c r="J5094" i="36" s="1"/>
  <c r="J5095" i="36" s="1"/>
  <c r="J5096" i="36" s="1"/>
  <c r="J5097" i="36" s="1"/>
  <c r="J5098" i="36" s="1"/>
  <c r="J5099" i="36" s="1"/>
  <c r="J5100" i="36" s="1"/>
  <c r="J5101" i="36" s="1"/>
  <c r="J5102" i="36" s="1"/>
  <c r="J5103" i="36" s="1"/>
  <c r="J5104" i="36" s="1"/>
  <c r="J5105" i="36" s="1"/>
  <c r="J5106" i="36" s="1"/>
  <c r="J5107" i="36" s="1"/>
  <c r="J5108" i="36" s="1"/>
  <c r="J5109" i="36" s="1"/>
  <c r="J5110" i="36" s="1"/>
  <c r="J5111" i="36" s="1"/>
  <c r="J5112" i="36" s="1"/>
  <c r="J5113" i="36" s="1"/>
  <c r="J5114" i="36" s="1"/>
  <c r="J5115" i="36" s="1"/>
  <c r="J5116" i="36" s="1"/>
  <c r="J5117" i="36" s="1"/>
  <c r="J5118" i="36" s="1"/>
  <c r="J5119" i="36" s="1"/>
  <c r="J5120" i="36" s="1"/>
  <c r="J5121" i="36" s="1"/>
  <c r="J5122" i="36" s="1"/>
  <c r="J5123" i="36" s="1"/>
  <c r="J5124" i="36" s="1"/>
  <c r="J5125" i="36" s="1"/>
  <c r="J5126" i="36" s="1"/>
  <c r="J5127" i="36" s="1"/>
  <c r="J5128" i="36" s="1"/>
  <c r="J5129" i="36" s="1"/>
  <c r="J5130" i="36" s="1"/>
  <c r="J5131" i="36" s="1"/>
  <c r="J5132" i="36" s="1"/>
  <c r="J5133" i="36" s="1"/>
  <c r="J5134" i="36" s="1"/>
  <c r="J5135" i="36" s="1"/>
  <c r="J5136" i="36" s="1"/>
  <c r="J5137" i="36" s="1"/>
  <c r="J5138" i="36" s="1"/>
  <c r="J5139" i="36" s="1"/>
  <c r="J5140" i="36" s="1"/>
  <c r="J5141" i="36" s="1"/>
  <c r="J5142" i="36" s="1"/>
  <c r="J5143" i="36" s="1"/>
  <c r="J5144" i="36" s="1"/>
  <c r="J5145" i="36" s="1"/>
  <c r="J5146" i="36" s="1"/>
  <c r="J5147" i="36" s="1"/>
  <c r="J5148" i="36" s="1"/>
  <c r="J5149" i="36" s="1"/>
  <c r="J5150" i="36" s="1"/>
  <c r="J5151" i="36" s="1"/>
  <c r="J5152" i="36" s="1"/>
  <c r="J5153" i="36" s="1"/>
  <c r="J5154" i="36" s="1"/>
  <c r="J5155" i="36" s="1"/>
  <c r="J5156" i="36" s="1"/>
  <c r="J5157" i="36" s="1"/>
  <c r="J5158" i="36" s="1"/>
  <c r="J5159" i="36" s="1"/>
  <c r="J5160" i="36" s="1"/>
  <c r="J5161" i="36" s="1"/>
  <c r="J5162" i="36" s="1"/>
  <c r="J5163" i="36" s="1"/>
  <c r="J5164" i="36" s="1"/>
  <c r="J5165" i="36" s="1"/>
  <c r="J5166" i="36" s="1"/>
  <c r="J5167" i="36" s="1"/>
  <c r="J5168" i="36" s="1"/>
  <c r="J5169" i="36" s="1"/>
  <c r="J5170" i="36" s="1"/>
  <c r="J5171" i="36" s="1"/>
  <c r="J5172" i="36" s="1"/>
  <c r="J5173" i="36" s="1"/>
  <c r="J5174" i="36" s="1"/>
  <c r="J5175" i="36" s="1"/>
  <c r="J5176" i="36" s="1"/>
  <c r="J5177" i="36" s="1"/>
  <c r="J5178" i="36" s="1"/>
  <c r="J5179" i="36" s="1"/>
  <c r="J5180" i="36" s="1"/>
  <c r="J5181" i="36" s="1"/>
  <c r="J5182" i="36" s="1"/>
  <c r="J5183" i="36" s="1"/>
  <c r="J5184" i="36" s="1"/>
  <c r="J5185" i="36" s="1"/>
  <c r="J5186" i="36" s="1"/>
  <c r="J5187" i="36" s="1"/>
  <c r="J5188" i="36" s="1"/>
  <c r="J5189" i="36" s="1"/>
  <c r="J5190" i="36" s="1"/>
  <c r="J5191" i="36" s="1"/>
  <c r="J5192" i="36" s="1"/>
  <c r="J5193" i="36" s="1"/>
  <c r="J5194" i="36" s="1"/>
  <c r="J5195" i="36" s="1"/>
  <c r="J5196" i="36" s="1"/>
  <c r="J5197" i="36" s="1"/>
  <c r="J5198" i="36" s="1"/>
  <c r="J5199" i="36" s="1"/>
  <c r="J5200" i="36" s="1"/>
  <c r="J5201" i="36" s="1"/>
  <c r="J5202" i="36" s="1"/>
  <c r="J5203" i="36" s="1"/>
  <c r="J5204" i="36" s="1"/>
  <c r="J5205" i="36" s="1"/>
  <c r="J5206" i="36" s="1"/>
  <c r="J5207" i="36" s="1"/>
  <c r="J5208" i="36" s="1"/>
  <c r="J5209" i="36" s="1"/>
  <c r="J5210" i="36" s="1"/>
  <c r="J5211" i="36" s="1"/>
  <c r="J5212" i="36" s="1"/>
  <c r="J5213" i="36" s="1"/>
  <c r="J5214" i="36" s="1"/>
  <c r="J5215" i="36" s="1"/>
  <c r="J5216" i="36" s="1"/>
  <c r="J5217" i="36" s="1"/>
  <c r="J5218" i="36" s="1"/>
  <c r="J5219" i="36" s="1"/>
  <c r="J5220" i="36" s="1"/>
  <c r="J5221" i="36" s="1"/>
  <c r="J5222" i="36" s="1"/>
  <c r="J5223" i="36" s="1"/>
  <c r="J5224" i="36" s="1"/>
  <c r="J5225" i="36" s="1"/>
  <c r="J5226" i="36" s="1"/>
  <c r="J5227" i="36" s="1"/>
  <c r="J5228" i="36" s="1"/>
  <c r="J5229" i="36" s="1"/>
  <c r="J5230" i="36" s="1"/>
  <c r="J5231" i="36" s="1"/>
  <c r="J5232" i="36" s="1"/>
  <c r="J5233" i="36" s="1"/>
  <c r="J5234" i="36" s="1"/>
  <c r="J5235" i="36" s="1"/>
  <c r="J5236" i="36" s="1"/>
  <c r="J5237" i="36" s="1"/>
  <c r="J5238" i="36" s="1"/>
  <c r="J5239" i="36" s="1"/>
  <c r="J5240" i="36" s="1"/>
  <c r="J5241" i="36" s="1"/>
  <c r="J5242" i="36" s="1"/>
  <c r="J5243" i="36" s="1"/>
  <c r="J5244" i="36" s="1"/>
  <c r="J5245" i="36" s="1"/>
  <c r="J5246" i="36" s="1"/>
  <c r="J5247" i="36" s="1"/>
  <c r="J5248" i="36" s="1"/>
  <c r="J5249" i="36" s="1"/>
  <c r="J5250" i="36" s="1"/>
  <c r="J5251" i="36" s="1"/>
  <c r="J5252" i="36" s="1"/>
  <c r="J5253" i="36" s="1"/>
  <c r="J5254" i="36" s="1"/>
  <c r="J5255" i="36" s="1"/>
  <c r="J5256" i="36" s="1"/>
  <c r="J5257" i="36" s="1"/>
  <c r="J5258" i="36" s="1"/>
  <c r="J5259" i="36" s="1"/>
  <c r="J5260" i="36" s="1"/>
  <c r="J5261" i="36" s="1"/>
  <c r="J5262" i="36" s="1"/>
  <c r="J5263" i="36" s="1"/>
  <c r="J5264" i="36" s="1"/>
  <c r="J5265" i="36" s="1"/>
  <c r="J5266" i="36" s="1"/>
  <c r="J5267" i="36" s="1"/>
  <c r="J5268" i="36" s="1"/>
  <c r="J5269" i="36" s="1"/>
  <c r="J5270" i="36" s="1"/>
  <c r="J5271" i="36" s="1"/>
  <c r="J5272" i="36" s="1"/>
  <c r="J5273" i="36" s="1"/>
  <c r="J5274" i="36" s="1"/>
  <c r="J5275" i="36" s="1"/>
  <c r="J5276" i="36" s="1"/>
  <c r="J5277" i="36" s="1"/>
  <c r="J5278" i="36" s="1"/>
  <c r="J5279" i="36" s="1"/>
  <c r="J5280" i="36" s="1"/>
  <c r="J5281" i="36" s="1"/>
  <c r="J5282" i="36" s="1"/>
  <c r="J5283" i="36" s="1"/>
  <c r="J5284" i="36" s="1"/>
  <c r="J5285" i="36" s="1"/>
  <c r="J5286" i="36" s="1"/>
  <c r="J5287" i="36" s="1"/>
  <c r="J5288" i="36" s="1"/>
  <c r="J5289" i="36" s="1"/>
  <c r="J5290" i="36" s="1"/>
  <c r="J5291" i="36" s="1"/>
  <c r="J5292" i="36" s="1"/>
  <c r="J5293" i="36" s="1"/>
  <c r="J5294" i="36" s="1"/>
  <c r="J5295" i="36" s="1"/>
  <c r="J5296" i="36" s="1"/>
  <c r="J5297" i="36" s="1"/>
  <c r="J5298" i="36" s="1"/>
  <c r="J5299" i="36" s="1"/>
  <c r="J5300" i="36" s="1"/>
  <c r="J5301" i="36" s="1"/>
  <c r="J5302" i="36" s="1"/>
  <c r="J5303" i="36" s="1"/>
  <c r="J5304" i="36" s="1"/>
  <c r="J5305" i="36" s="1"/>
  <c r="J5306" i="36" s="1"/>
  <c r="J5307" i="36" s="1"/>
  <c r="J5308" i="36" s="1"/>
  <c r="J5309" i="36" s="1"/>
  <c r="J5310" i="36" s="1"/>
  <c r="J5311" i="36" s="1"/>
  <c r="J5312" i="36" s="1"/>
  <c r="J5313" i="36" s="1"/>
  <c r="J5314" i="36" s="1"/>
  <c r="J5315" i="36" s="1"/>
  <c r="J5316" i="36" s="1"/>
  <c r="J5317" i="36" s="1"/>
  <c r="J5318" i="36" s="1"/>
  <c r="J5319" i="36" s="1"/>
  <c r="J5320" i="36" s="1"/>
  <c r="J5321" i="36" s="1"/>
  <c r="J5322" i="36" s="1"/>
  <c r="J5323" i="36" s="1"/>
  <c r="J5324" i="36" s="1"/>
  <c r="J5325" i="36" s="1"/>
  <c r="J5326" i="36" s="1"/>
  <c r="J5327" i="36" s="1"/>
  <c r="J5328" i="36" s="1"/>
  <c r="J5329" i="36" s="1"/>
  <c r="J5330" i="36" s="1"/>
  <c r="J5331" i="36" s="1"/>
  <c r="J5332" i="36" s="1"/>
  <c r="J5333" i="36" s="1"/>
  <c r="J5334" i="36" s="1"/>
  <c r="J5335" i="36" s="1"/>
  <c r="J5336" i="36" s="1"/>
  <c r="J5337" i="36" s="1"/>
  <c r="J5338" i="36" s="1"/>
  <c r="J5339" i="36" s="1"/>
  <c r="J5340" i="36" s="1"/>
  <c r="J5341" i="36" s="1"/>
  <c r="J5342" i="36" s="1"/>
  <c r="J5343" i="36" s="1"/>
  <c r="J5344" i="36" s="1"/>
  <c r="J5345" i="36" s="1"/>
  <c r="J5346" i="36" s="1"/>
  <c r="J5347" i="36" s="1"/>
  <c r="J5348" i="36" s="1"/>
  <c r="J5349" i="36" s="1"/>
  <c r="J5350" i="36" s="1"/>
  <c r="J5351" i="36" s="1"/>
  <c r="J5352" i="36" s="1"/>
  <c r="J5353" i="36" s="1"/>
  <c r="J5354" i="36" s="1"/>
  <c r="J5355" i="36" s="1"/>
  <c r="J5356" i="36" s="1"/>
  <c r="J5357" i="36" s="1"/>
  <c r="J5358" i="36" s="1"/>
  <c r="J5359" i="36" s="1"/>
  <c r="J5360" i="36" s="1"/>
  <c r="J5361" i="36" s="1"/>
  <c r="J5362" i="36" s="1"/>
  <c r="J5363" i="36" s="1"/>
  <c r="J5364" i="36" s="1"/>
  <c r="J5365" i="36" s="1"/>
  <c r="J5366" i="36" s="1"/>
  <c r="J5367" i="36" s="1"/>
  <c r="J5368" i="36" s="1"/>
  <c r="J5369" i="36" s="1"/>
  <c r="J5370" i="36" s="1"/>
  <c r="J5371" i="36" s="1"/>
  <c r="J5372" i="36" s="1"/>
  <c r="J5373" i="36" s="1"/>
  <c r="J5374" i="36" s="1"/>
  <c r="J5375" i="36" s="1"/>
  <c r="J5376" i="36" s="1"/>
  <c r="J5377" i="36" s="1"/>
  <c r="J5378" i="36" s="1"/>
  <c r="J5379" i="36" s="1"/>
  <c r="J5380" i="36" s="1"/>
  <c r="J5381" i="36" s="1"/>
  <c r="J5382" i="36" s="1"/>
  <c r="J5383" i="36" s="1"/>
  <c r="J5384" i="36" s="1"/>
  <c r="J5385" i="36" s="1"/>
  <c r="J5386" i="36" s="1"/>
  <c r="J5387" i="36" s="1"/>
  <c r="J5388" i="36" s="1"/>
  <c r="J5389" i="36" s="1"/>
  <c r="J5390" i="36" s="1"/>
  <c r="J5391" i="36" s="1"/>
  <c r="J5392" i="36" s="1"/>
  <c r="J5393" i="36" s="1"/>
  <c r="J5394" i="36" s="1"/>
  <c r="J5395" i="36" s="1"/>
  <c r="J5396" i="36" s="1"/>
  <c r="J5397" i="36" s="1"/>
  <c r="J5398" i="36" s="1"/>
  <c r="J5399" i="36" s="1"/>
  <c r="J5400" i="36" s="1"/>
  <c r="J5401" i="36" s="1"/>
  <c r="J5402" i="36" s="1"/>
  <c r="J5403" i="36" s="1"/>
  <c r="J5404" i="36" s="1"/>
  <c r="J5405" i="36" s="1"/>
  <c r="J5406" i="36" s="1"/>
  <c r="J5407" i="36" s="1"/>
  <c r="J5408" i="36" s="1"/>
  <c r="J5409" i="36" s="1"/>
  <c r="J5410" i="36" s="1"/>
  <c r="J5411" i="36" s="1"/>
  <c r="J5412" i="36" s="1"/>
  <c r="J5413" i="36" s="1"/>
  <c r="J5414" i="36" s="1"/>
  <c r="J5415" i="36" s="1"/>
  <c r="J5416" i="36" s="1"/>
  <c r="J5417" i="36" s="1"/>
  <c r="J5418" i="36" s="1"/>
  <c r="J5419" i="36" s="1"/>
  <c r="J5420" i="36" s="1"/>
  <c r="J5421" i="36" s="1"/>
  <c r="J5422" i="36" s="1"/>
  <c r="J5423" i="36" s="1"/>
  <c r="J5424" i="36" s="1"/>
  <c r="J5425" i="36" s="1"/>
  <c r="J5426" i="36" s="1"/>
  <c r="J5427" i="36" s="1"/>
  <c r="J5428" i="36" s="1"/>
  <c r="J5429" i="36" s="1"/>
  <c r="J5430" i="36" s="1"/>
  <c r="J5431" i="36" s="1"/>
  <c r="J5432" i="36" s="1"/>
  <c r="J5433" i="36" s="1"/>
  <c r="J5434" i="36" s="1"/>
  <c r="J5435" i="36" s="1"/>
  <c r="J5436" i="36" s="1"/>
  <c r="J5437" i="36" s="1"/>
  <c r="J5438" i="36" s="1"/>
  <c r="J5439" i="36" s="1"/>
  <c r="J5440" i="36" s="1"/>
  <c r="J5441" i="36" s="1"/>
  <c r="J5442" i="36" s="1"/>
  <c r="J5443" i="36" s="1"/>
  <c r="J5444" i="36" s="1"/>
  <c r="J5445" i="36" s="1"/>
  <c r="J5446" i="36" s="1"/>
  <c r="J5447" i="36" s="1"/>
  <c r="J5448" i="36" s="1"/>
  <c r="J5449" i="36" s="1"/>
  <c r="J5450" i="36" s="1"/>
  <c r="J5451" i="36" s="1"/>
  <c r="J5452" i="36" s="1"/>
  <c r="J5453" i="36" s="1"/>
  <c r="J5454" i="36" s="1"/>
  <c r="J5455" i="36" s="1"/>
  <c r="J5456" i="36" s="1"/>
  <c r="J5457" i="36" s="1"/>
  <c r="J5458" i="36" s="1"/>
  <c r="J5459" i="36" s="1"/>
  <c r="J5460" i="36" s="1"/>
  <c r="J5461" i="36" s="1"/>
  <c r="J5462" i="36" s="1"/>
  <c r="J5463" i="36" s="1"/>
  <c r="J5464" i="36" s="1"/>
  <c r="J5465" i="36" s="1"/>
  <c r="J5466" i="36" s="1"/>
  <c r="J5467" i="36" s="1"/>
  <c r="J5468" i="36" s="1"/>
  <c r="J5469" i="36" s="1"/>
  <c r="J5470" i="36" s="1"/>
  <c r="J5471" i="36" s="1"/>
  <c r="J5472" i="36" s="1"/>
  <c r="J5473" i="36" s="1"/>
  <c r="J5474" i="36" s="1"/>
  <c r="J5475" i="36" s="1"/>
  <c r="J5476" i="36" s="1"/>
  <c r="J5477" i="36" s="1"/>
  <c r="J5478" i="36" s="1"/>
  <c r="J5479" i="36" s="1"/>
  <c r="J5480" i="36" s="1"/>
  <c r="J5481" i="36" s="1"/>
  <c r="J5482" i="36" s="1"/>
  <c r="J5483" i="36" s="1"/>
  <c r="J5484" i="36" s="1"/>
  <c r="J5485" i="36" s="1"/>
  <c r="J5486" i="36" s="1"/>
  <c r="J5487" i="36" s="1"/>
  <c r="J5488" i="36" s="1"/>
  <c r="J5489" i="36" s="1"/>
  <c r="J5490" i="36" s="1"/>
  <c r="J5491" i="36" s="1"/>
  <c r="J5492" i="36" s="1"/>
  <c r="J5493" i="36" s="1"/>
  <c r="J5494" i="36" s="1"/>
  <c r="J5495" i="36" s="1"/>
  <c r="J5496" i="36" s="1"/>
  <c r="J5497" i="36" s="1"/>
  <c r="J5498" i="36" s="1"/>
  <c r="J5499" i="36" s="1"/>
  <c r="J5500" i="36" s="1"/>
  <c r="J5501" i="36" s="1"/>
  <c r="J5502" i="36" s="1"/>
  <c r="J5503" i="36" s="1"/>
  <c r="J5504" i="36" s="1"/>
  <c r="J5505" i="36" s="1"/>
  <c r="J5506" i="36" s="1"/>
  <c r="J5507" i="36" s="1"/>
  <c r="J5508" i="36" s="1"/>
  <c r="J5509" i="36" s="1"/>
  <c r="J5510" i="36" s="1"/>
  <c r="J5511" i="36" s="1"/>
  <c r="J5512" i="36" s="1"/>
  <c r="J5513" i="36" s="1"/>
  <c r="J5514" i="36" s="1"/>
  <c r="J5515" i="36" s="1"/>
  <c r="J5516" i="36" s="1"/>
  <c r="J5517" i="36" s="1"/>
  <c r="J5518" i="36" s="1"/>
  <c r="J5519" i="36" s="1"/>
  <c r="J5520" i="36" s="1"/>
  <c r="J5521" i="36" s="1"/>
  <c r="J5522" i="36" s="1"/>
  <c r="J5523" i="36" s="1"/>
  <c r="J5524" i="36" s="1"/>
  <c r="J5525" i="36" s="1"/>
  <c r="J5526" i="36" s="1"/>
  <c r="J5527" i="36" s="1"/>
  <c r="J5528" i="36" s="1"/>
  <c r="J5529" i="36" s="1"/>
  <c r="J5530" i="36" s="1"/>
  <c r="J5531" i="36" s="1"/>
  <c r="J5532" i="36" s="1"/>
  <c r="J5533" i="36" s="1"/>
  <c r="J5534" i="36" s="1"/>
  <c r="J5535" i="36" s="1"/>
  <c r="J5536" i="36" s="1"/>
  <c r="J5537" i="36" s="1"/>
  <c r="J5538" i="36" s="1"/>
  <c r="J5539" i="36" s="1"/>
  <c r="J5540" i="36" s="1"/>
  <c r="J5541" i="36" s="1"/>
  <c r="J5542" i="36" s="1"/>
  <c r="J5543" i="36" s="1"/>
  <c r="J5544" i="36" s="1"/>
  <c r="J5545" i="36" s="1"/>
  <c r="J5546" i="36" s="1"/>
  <c r="J5547" i="36" s="1"/>
  <c r="J5548" i="36" s="1"/>
  <c r="J5549" i="36" s="1"/>
  <c r="J5550" i="36" s="1"/>
  <c r="J5551" i="36" s="1"/>
  <c r="J5552" i="36" s="1"/>
  <c r="J5553" i="36" s="1"/>
  <c r="J5554" i="36" s="1"/>
  <c r="J5555" i="36" s="1"/>
  <c r="J5556" i="36" s="1"/>
  <c r="J5557" i="36" s="1"/>
  <c r="J5558" i="36" s="1"/>
  <c r="J5559" i="36" s="1"/>
  <c r="J5560" i="36" s="1"/>
  <c r="J5561" i="36" s="1"/>
  <c r="J5562" i="36" s="1"/>
  <c r="J5563" i="36" s="1"/>
  <c r="J5564" i="36" s="1"/>
  <c r="J5565" i="36" s="1"/>
  <c r="J5566" i="36" s="1"/>
  <c r="J5567" i="36" s="1"/>
  <c r="J5568" i="36" s="1"/>
  <c r="J5569" i="36" s="1"/>
  <c r="J5570" i="36" s="1"/>
  <c r="J5571" i="36" s="1"/>
  <c r="J5572" i="36" s="1"/>
  <c r="J5573" i="36" s="1"/>
  <c r="J5574" i="36" s="1"/>
  <c r="J5575" i="36" s="1"/>
  <c r="J5576" i="36" s="1"/>
  <c r="J5577" i="36" s="1"/>
  <c r="J5578" i="36" s="1"/>
  <c r="J5579" i="36" s="1"/>
  <c r="J5580" i="36" s="1"/>
  <c r="J5581" i="36" s="1"/>
  <c r="J5582" i="36" s="1"/>
  <c r="J5583" i="36" s="1"/>
  <c r="J5584" i="36" s="1"/>
  <c r="J5585" i="36" s="1"/>
  <c r="J5586" i="36" s="1"/>
  <c r="J5587" i="36" s="1"/>
  <c r="J5588" i="36" s="1"/>
  <c r="J5589" i="36" s="1"/>
  <c r="J5590" i="36" s="1"/>
  <c r="J5591" i="36" s="1"/>
  <c r="J5592" i="36" s="1"/>
  <c r="J5593" i="36" s="1"/>
  <c r="J5594" i="36" s="1"/>
  <c r="J5595" i="36" s="1"/>
  <c r="J5596" i="36" s="1"/>
  <c r="J5597" i="36" s="1"/>
  <c r="J5598" i="36" s="1"/>
  <c r="J5599" i="36" s="1"/>
  <c r="J5600" i="36" s="1"/>
  <c r="J5601" i="36" s="1"/>
  <c r="J5602" i="36" s="1"/>
  <c r="J5603" i="36" s="1"/>
  <c r="J5604" i="36" s="1"/>
  <c r="J5605" i="36" s="1"/>
  <c r="J5606" i="36" s="1"/>
  <c r="J5607" i="36" s="1"/>
  <c r="J5608" i="36" s="1"/>
  <c r="J5609" i="36" s="1"/>
  <c r="J5610" i="36" s="1"/>
  <c r="J5611" i="36" s="1"/>
  <c r="J5612" i="36" s="1"/>
  <c r="J5613" i="36" s="1"/>
  <c r="J5614" i="36" s="1"/>
  <c r="J5615" i="36" s="1"/>
  <c r="J5616" i="36" s="1"/>
  <c r="J5617" i="36" s="1"/>
  <c r="J5618" i="36" s="1"/>
  <c r="J5619" i="36" s="1"/>
  <c r="J5620" i="36" s="1"/>
  <c r="J5621" i="36" s="1"/>
  <c r="J5622" i="36" s="1"/>
  <c r="J5623" i="36" s="1"/>
  <c r="J5624" i="36" s="1"/>
  <c r="J5625" i="36" s="1"/>
  <c r="J5626" i="36" s="1"/>
  <c r="J5627" i="36" s="1"/>
  <c r="J5628" i="36" s="1"/>
  <c r="J5629" i="36" s="1"/>
  <c r="J5630" i="36" s="1"/>
  <c r="J5631" i="36" s="1"/>
  <c r="J5632" i="36" s="1"/>
  <c r="J5633" i="36" s="1"/>
  <c r="J5634" i="36" s="1"/>
  <c r="J5635" i="36" s="1"/>
  <c r="J5636" i="36" s="1"/>
  <c r="J5637" i="36" s="1"/>
  <c r="J5638" i="36" s="1"/>
  <c r="J5639" i="36" s="1"/>
  <c r="J5640" i="36" s="1"/>
  <c r="J5641" i="36" s="1"/>
  <c r="J5642" i="36" s="1"/>
  <c r="J5643" i="36" s="1"/>
  <c r="J5644" i="36" s="1"/>
  <c r="J5645" i="36" s="1"/>
  <c r="J5646" i="36" s="1"/>
  <c r="J5647" i="36" s="1"/>
  <c r="J5648" i="36" s="1"/>
  <c r="J5649" i="36" s="1"/>
  <c r="J5650" i="36" s="1"/>
  <c r="J5651" i="36" s="1"/>
  <c r="J5652" i="36" s="1"/>
  <c r="J5653" i="36" s="1"/>
  <c r="J5654" i="36" s="1"/>
  <c r="J5655" i="36" s="1"/>
  <c r="J5656" i="36" s="1"/>
  <c r="J5657" i="36" s="1"/>
  <c r="J5658" i="36" s="1"/>
  <c r="J5659" i="36" s="1"/>
  <c r="J5660" i="36" s="1"/>
  <c r="J5661" i="36" s="1"/>
  <c r="J5662" i="36" s="1"/>
  <c r="J5663" i="36" s="1"/>
  <c r="J5664" i="36" s="1"/>
  <c r="J5665" i="36" s="1"/>
  <c r="J5666" i="36" s="1"/>
  <c r="J5667" i="36" s="1"/>
  <c r="J5668" i="36" s="1"/>
  <c r="J5669" i="36" s="1"/>
  <c r="J5670" i="36" s="1"/>
  <c r="J5671" i="36" s="1"/>
  <c r="J5672" i="36" s="1"/>
  <c r="J5673" i="36" s="1"/>
  <c r="J5674" i="36" s="1"/>
  <c r="J5675" i="36" s="1"/>
  <c r="J5676" i="36" s="1"/>
  <c r="J5677" i="36" s="1"/>
  <c r="J5678" i="36" s="1"/>
  <c r="J5679" i="36" s="1"/>
  <c r="J5680" i="36" s="1"/>
  <c r="J5681" i="36" s="1"/>
  <c r="J5682" i="36" s="1"/>
  <c r="J5683" i="36" s="1"/>
  <c r="J5684" i="36" s="1"/>
  <c r="J5685" i="36" s="1"/>
  <c r="J5686" i="36" s="1"/>
  <c r="J5687" i="36" s="1"/>
  <c r="J5688" i="36" s="1"/>
  <c r="J5689" i="36" s="1"/>
  <c r="J5690" i="36" s="1"/>
  <c r="J5691" i="36" s="1"/>
  <c r="J5692" i="36" s="1"/>
  <c r="J5693" i="36" s="1"/>
  <c r="J5694" i="36" s="1"/>
  <c r="J5695" i="36" s="1"/>
  <c r="J5696" i="36" s="1"/>
  <c r="J5697" i="36" s="1"/>
  <c r="J5698" i="36" s="1"/>
  <c r="J5699" i="36" s="1"/>
  <c r="J5700" i="36" s="1"/>
  <c r="J5701" i="36" s="1"/>
  <c r="J5702" i="36" s="1"/>
  <c r="J5703" i="36" s="1"/>
  <c r="J5704" i="36" s="1"/>
  <c r="J5705" i="36" s="1"/>
  <c r="J5706" i="36" s="1"/>
  <c r="J5707" i="36" s="1"/>
  <c r="J5708" i="36" s="1"/>
  <c r="J5709" i="36" s="1"/>
  <c r="J5710" i="36" s="1"/>
  <c r="J5711" i="36" s="1"/>
  <c r="J5712" i="36" s="1"/>
  <c r="J5713" i="36" s="1"/>
  <c r="J5714" i="36" s="1"/>
  <c r="J5715" i="36" s="1"/>
  <c r="J5716" i="36" s="1"/>
  <c r="J5717" i="36" s="1"/>
  <c r="J5718" i="36" s="1"/>
  <c r="J5719" i="36" s="1"/>
  <c r="J5720" i="36" s="1"/>
  <c r="J5721" i="36" s="1"/>
  <c r="J5722" i="36" s="1"/>
  <c r="J5723" i="36" s="1"/>
  <c r="J5724" i="36" s="1"/>
  <c r="J5725" i="36" s="1"/>
  <c r="J5726" i="36" s="1"/>
  <c r="J5727" i="36" s="1"/>
  <c r="J5728" i="36" s="1"/>
  <c r="J5729" i="36" s="1"/>
  <c r="J5730" i="36" s="1"/>
  <c r="J5731" i="36" s="1"/>
  <c r="J5732" i="36" s="1"/>
  <c r="J5733" i="36" s="1"/>
  <c r="J5734" i="36" s="1"/>
  <c r="J5735" i="36" s="1"/>
  <c r="J5736" i="36" s="1"/>
  <c r="J5737" i="36" s="1"/>
  <c r="J5738" i="36" s="1"/>
  <c r="J5739" i="36" s="1"/>
  <c r="J5740" i="36" s="1"/>
  <c r="J5741" i="36" s="1"/>
  <c r="J5742" i="36" s="1"/>
  <c r="J5743" i="36" s="1"/>
  <c r="J5744" i="36" s="1"/>
  <c r="J5745" i="36" s="1"/>
  <c r="J5746" i="36" s="1"/>
  <c r="J5747" i="36" s="1"/>
  <c r="J5748" i="36" s="1"/>
  <c r="J5749" i="36" s="1"/>
  <c r="J5750" i="36" s="1"/>
  <c r="J5751" i="36" s="1"/>
  <c r="J5752" i="36" s="1"/>
  <c r="J5753" i="36" s="1"/>
  <c r="J5754" i="36" s="1"/>
  <c r="J5755" i="36" s="1"/>
  <c r="J5756" i="36" s="1"/>
  <c r="J5757" i="36" s="1"/>
  <c r="J5758" i="36" s="1"/>
  <c r="J5759" i="36" s="1"/>
  <c r="J5760" i="36" s="1"/>
  <c r="J5761" i="36" s="1"/>
  <c r="J5762" i="36" s="1"/>
  <c r="J5763" i="36" s="1"/>
  <c r="J5764" i="36" s="1"/>
  <c r="J5765" i="36" s="1"/>
  <c r="J5766" i="36" s="1"/>
  <c r="J5767" i="36" s="1"/>
  <c r="J5768" i="36" s="1"/>
  <c r="J5769" i="36" s="1"/>
  <c r="J5770" i="36" s="1"/>
  <c r="J5771" i="36" s="1"/>
  <c r="J5772" i="36" s="1"/>
  <c r="J5773" i="36" s="1"/>
  <c r="J5774" i="36" s="1"/>
  <c r="J5775" i="36" s="1"/>
  <c r="J5776" i="36" s="1"/>
  <c r="J5777" i="36" s="1"/>
  <c r="J5778" i="36" s="1"/>
  <c r="J5779" i="36" s="1"/>
  <c r="J5780" i="36" s="1"/>
  <c r="J5781" i="36" s="1"/>
  <c r="J5782" i="36" s="1"/>
  <c r="J5783" i="36" s="1"/>
  <c r="J5784" i="36" s="1"/>
  <c r="J5785" i="36" s="1"/>
  <c r="J5786" i="36" s="1"/>
  <c r="J5787" i="36" s="1"/>
  <c r="J5788" i="36" s="1"/>
  <c r="J5789" i="36" s="1"/>
  <c r="J5790" i="36" s="1"/>
  <c r="J5791" i="36" s="1"/>
  <c r="J5792" i="36" s="1"/>
  <c r="J5793" i="36" s="1"/>
  <c r="J5794" i="36" s="1"/>
  <c r="J5795" i="36" s="1"/>
  <c r="J5796" i="36" s="1"/>
  <c r="J5797" i="36" s="1"/>
  <c r="J5798" i="36" s="1"/>
  <c r="J5799" i="36" s="1"/>
  <c r="J5800" i="36" s="1"/>
  <c r="J5801" i="36" s="1"/>
  <c r="J5802" i="36" s="1"/>
  <c r="J5803" i="36" s="1"/>
  <c r="J5804" i="36" s="1"/>
  <c r="J5805" i="36" s="1"/>
  <c r="J5806" i="36" s="1"/>
  <c r="J5807" i="36" s="1"/>
  <c r="J5808" i="36" s="1"/>
  <c r="J5809" i="36" s="1"/>
  <c r="J5810" i="36" s="1"/>
  <c r="J5811" i="36" s="1"/>
  <c r="J5812" i="36" s="1"/>
  <c r="J5813" i="36" s="1"/>
  <c r="J5814" i="36" s="1"/>
  <c r="J5815" i="36" s="1"/>
  <c r="J5816" i="36" s="1"/>
  <c r="J5817" i="36" s="1"/>
  <c r="J5818" i="36" s="1"/>
  <c r="J5819" i="36" s="1"/>
  <c r="J5820" i="36" s="1"/>
  <c r="J5821" i="36" s="1"/>
  <c r="J5822" i="36" s="1"/>
  <c r="J5823" i="36" s="1"/>
  <c r="J5824" i="36" s="1"/>
  <c r="J5825" i="36" s="1"/>
  <c r="J5826" i="36" s="1"/>
  <c r="J5827" i="36" s="1"/>
  <c r="J5828" i="36" s="1"/>
  <c r="J5829" i="36" s="1"/>
  <c r="J5830" i="36" s="1"/>
  <c r="J5831" i="36" s="1"/>
  <c r="J5832" i="36" s="1"/>
  <c r="J5833" i="36" s="1"/>
  <c r="J5834" i="36" s="1"/>
  <c r="J5835" i="36" s="1"/>
  <c r="J5836" i="36" s="1"/>
  <c r="J5837" i="36" s="1"/>
  <c r="J5838" i="36" s="1"/>
  <c r="J5839" i="36" s="1"/>
  <c r="J5840" i="36" s="1"/>
  <c r="J5841" i="36" s="1"/>
  <c r="J5842" i="36" s="1"/>
  <c r="J5843" i="36" s="1"/>
  <c r="J5844" i="36" s="1"/>
  <c r="J5845" i="36" s="1"/>
  <c r="J5846" i="36" s="1"/>
  <c r="J5847" i="36" s="1"/>
  <c r="J5848" i="36" s="1"/>
  <c r="J5849" i="36" s="1"/>
  <c r="J5850" i="36" s="1"/>
  <c r="J5851" i="36" s="1"/>
  <c r="J5852" i="36" s="1"/>
  <c r="J5853" i="36" s="1"/>
  <c r="J5854" i="36" s="1"/>
  <c r="J5855" i="36" s="1"/>
  <c r="J5856" i="36" s="1"/>
  <c r="J5857" i="36" s="1"/>
  <c r="J5858" i="36" s="1"/>
  <c r="J5859" i="36" s="1"/>
  <c r="J5860" i="36" s="1"/>
  <c r="J5861" i="36" s="1"/>
  <c r="J5862" i="36" s="1"/>
  <c r="J5863" i="36" s="1"/>
  <c r="J5864" i="36" s="1"/>
  <c r="J5865" i="36" s="1"/>
  <c r="J5866" i="36" s="1"/>
  <c r="J5867" i="36" s="1"/>
  <c r="J5868" i="36" s="1"/>
  <c r="J5869" i="36" s="1"/>
  <c r="J5870" i="36" s="1"/>
  <c r="J5871" i="36" s="1"/>
  <c r="J5872" i="36" s="1"/>
  <c r="J5873" i="36" s="1"/>
  <c r="J5874" i="36" s="1"/>
  <c r="J5875" i="36" s="1"/>
  <c r="J5876" i="36" s="1"/>
  <c r="J5877" i="36" s="1"/>
  <c r="J5878" i="36" s="1"/>
  <c r="J5879" i="36" s="1"/>
  <c r="J5880" i="36" s="1"/>
  <c r="J5881" i="36" s="1"/>
  <c r="J5882" i="36" s="1"/>
  <c r="J5883" i="36" s="1"/>
  <c r="J5884" i="36" s="1"/>
  <c r="J5885" i="36" s="1"/>
  <c r="J5886" i="36" s="1"/>
  <c r="J5887" i="36" s="1"/>
  <c r="J5888" i="36" s="1"/>
  <c r="J5889" i="36" s="1"/>
  <c r="J5890" i="36" s="1"/>
  <c r="J5891" i="36" s="1"/>
  <c r="J5892" i="36" s="1"/>
  <c r="J5893" i="36" s="1"/>
  <c r="J5894" i="36" s="1"/>
  <c r="J5895" i="36" s="1"/>
  <c r="J5896" i="36" s="1"/>
  <c r="J5897" i="36" s="1"/>
  <c r="J5898" i="36" s="1"/>
  <c r="J5899" i="36" s="1"/>
  <c r="J5900" i="36" s="1"/>
  <c r="J5901" i="36" s="1"/>
  <c r="J5902" i="36" s="1"/>
  <c r="J5903" i="36" s="1"/>
  <c r="J5904" i="36" s="1"/>
  <c r="J5905" i="36" s="1"/>
  <c r="J5906" i="36" s="1"/>
  <c r="J5907" i="36" s="1"/>
  <c r="J5908" i="36" s="1"/>
  <c r="J5909" i="36" s="1"/>
  <c r="J5910" i="36" s="1"/>
  <c r="J5911" i="36" s="1"/>
  <c r="J5912" i="36" s="1"/>
  <c r="J5913" i="36" s="1"/>
  <c r="J5914" i="36" s="1"/>
  <c r="J5915" i="36" s="1"/>
  <c r="J5916" i="36" s="1"/>
  <c r="J5917" i="36" s="1"/>
  <c r="J5918" i="36" s="1"/>
  <c r="J5919" i="36" s="1"/>
  <c r="J5920" i="36" s="1"/>
  <c r="J5921" i="36" s="1"/>
  <c r="J5922" i="36" s="1"/>
  <c r="J5923" i="36" s="1"/>
  <c r="J5924" i="36" s="1"/>
  <c r="J5925" i="36" s="1"/>
  <c r="J5926" i="36" s="1"/>
  <c r="J5927" i="36" s="1"/>
  <c r="J5928" i="36" s="1"/>
  <c r="J5929" i="36" s="1"/>
  <c r="J5930" i="36" s="1"/>
  <c r="J5931" i="36" s="1"/>
  <c r="J5932" i="36" s="1"/>
  <c r="J5933" i="36" s="1"/>
  <c r="J5934" i="36" s="1"/>
  <c r="J5935" i="36" s="1"/>
  <c r="J5936" i="36" s="1"/>
  <c r="J5937" i="36" s="1"/>
  <c r="J5938" i="36" s="1"/>
  <c r="J5939" i="36" s="1"/>
  <c r="J5940" i="36" s="1"/>
  <c r="J5941" i="36" s="1"/>
  <c r="J5942" i="36" s="1"/>
  <c r="J5943" i="36" s="1"/>
  <c r="J5944" i="36" s="1"/>
  <c r="J5945" i="36" s="1"/>
  <c r="J5946" i="36" s="1"/>
  <c r="J5947" i="36" s="1"/>
  <c r="J5948" i="36" s="1"/>
  <c r="J5949" i="36" s="1"/>
  <c r="J5950" i="36" s="1"/>
  <c r="J5951" i="36" s="1"/>
  <c r="J5952" i="36" s="1"/>
  <c r="J5953" i="36" s="1"/>
  <c r="J5954" i="36" s="1"/>
  <c r="J5955" i="36" s="1"/>
  <c r="J5956" i="36" s="1"/>
  <c r="J5957" i="36" s="1"/>
  <c r="J5958" i="36" s="1"/>
  <c r="J5959" i="36" s="1"/>
  <c r="J5960" i="36" s="1"/>
  <c r="J5961" i="36" s="1"/>
  <c r="J5962" i="36" s="1"/>
  <c r="J5963" i="36" s="1"/>
  <c r="J5964" i="36" s="1"/>
  <c r="J5965" i="36" s="1"/>
  <c r="J5966" i="36" s="1"/>
  <c r="J5967" i="36" s="1"/>
  <c r="J5968" i="36" s="1"/>
  <c r="J5969" i="36" s="1"/>
  <c r="J5970" i="36" s="1"/>
  <c r="J5971" i="36" s="1"/>
  <c r="J5972" i="36" s="1"/>
  <c r="J5973" i="36" s="1"/>
  <c r="J5974" i="36" s="1"/>
  <c r="J5975" i="36" s="1"/>
  <c r="J5976" i="36" s="1"/>
  <c r="J5977" i="36" s="1"/>
  <c r="J5978" i="36" s="1"/>
  <c r="J5979" i="36" s="1"/>
  <c r="J5980" i="36" s="1"/>
  <c r="J5981" i="36" s="1"/>
  <c r="J5982" i="36" s="1"/>
  <c r="J5983" i="36" s="1"/>
  <c r="J5984" i="36" s="1"/>
  <c r="J5985" i="36" s="1"/>
  <c r="J5986" i="36" s="1"/>
  <c r="J5987" i="36" s="1"/>
  <c r="J5988" i="36" s="1"/>
  <c r="J5989" i="36" s="1"/>
  <c r="J5990" i="36" s="1"/>
  <c r="J5991" i="36" s="1"/>
  <c r="J5992" i="36" s="1"/>
  <c r="J5993" i="36" s="1"/>
  <c r="J5994" i="36" s="1"/>
  <c r="J5995" i="36" s="1"/>
  <c r="J5996" i="36" s="1"/>
  <c r="J5997" i="36" s="1"/>
  <c r="J5998" i="36" s="1"/>
  <c r="J5999" i="36" s="1"/>
  <c r="J6000" i="36" s="1"/>
  <c r="J6001" i="36" s="1"/>
  <c r="J6002" i="36" s="1"/>
  <c r="J6003" i="36" s="1"/>
  <c r="J6004" i="36" s="1"/>
  <c r="J6005" i="36" s="1"/>
  <c r="J6006" i="36" s="1"/>
  <c r="J6007" i="36" s="1"/>
  <c r="J6008" i="36" s="1"/>
  <c r="J6009" i="36" s="1"/>
  <c r="J6010" i="36" s="1"/>
  <c r="J6011" i="36" s="1"/>
  <c r="J6012" i="36" s="1"/>
  <c r="J6013" i="36" s="1"/>
  <c r="J6014" i="36" s="1"/>
  <c r="J6015" i="36" s="1"/>
  <c r="J6016" i="36" s="1"/>
  <c r="J6017" i="36" s="1"/>
  <c r="J6018" i="36" s="1"/>
  <c r="J6019" i="36" s="1"/>
  <c r="J6020" i="36" s="1"/>
  <c r="J6021" i="36" s="1"/>
  <c r="J6022" i="36" s="1"/>
  <c r="J6023" i="36" s="1"/>
  <c r="J6024" i="36" s="1"/>
  <c r="J6025" i="36" s="1"/>
  <c r="J6026" i="36" s="1"/>
  <c r="J6027" i="36" s="1"/>
  <c r="J6028" i="36" s="1"/>
  <c r="J6029" i="36" s="1"/>
  <c r="J6030" i="36" s="1"/>
  <c r="J6031" i="36" s="1"/>
  <c r="J6032" i="36" s="1"/>
  <c r="J6033" i="36" s="1"/>
  <c r="J6034" i="36" s="1"/>
  <c r="J6035" i="36" s="1"/>
  <c r="J6036" i="36" s="1"/>
  <c r="J6037" i="36" s="1"/>
  <c r="J6038" i="36" s="1"/>
  <c r="J6039" i="36" s="1"/>
  <c r="J6040" i="36" s="1"/>
  <c r="J6041" i="36" s="1"/>
  <c r="J6042" i="36" s="1"/>
  <c r="J6043" i="36" s="1"/>
  <c r="J6044" i="36" s="1"/>
  <c r="J6045" i="36" s="1"/>
  <c r="J6046" i="36" s="1"/>
  <c r="J6047" i="36" s="1"/>
  <c r="J6048" i="36" s="1"/>
  <c r="J6049" i="36" s="1"/>
  <c r="J6050" i="36" s="1"/>
  <c r="J6051" i="36" s="1"/>
  <c r="J6052" i="36" s="1"/>
  <c r="J6053" i="36" s="1"/>
  <c r="J6054" i="36" s="1"/>
  <c r="J6055" i="36" s="1"/>
  <c r="J6056" i="36" s="1"/>
  <c r="J6057" i="36" s="1"/>
  <c r="J6058" i="36" s="1"/>
  <c r="J6059" i="36" s="1"/>
  <c r="J6060" i="36" s="1"/>
  <c r="J6061" i="36" s="1"/>
  <c r="J6062" i="36" s="1"/>
  <c r="J6063" i="36" s="1"/>
  <c r="J6064" i="36" s="1"/>
  <c r="J6065" i="36" s="1"/>
  <c r="J6066" i="36" s="1"/>
  <c r="J6067" i="36" s="1"/>
  <c r="J6068" i="36" s="1"/>
  <c r="J6069" i="36" s="1"/>
  <c r="J6070" i="36" s="1"/>
  <c r="J6071" i="36" s="1"/>
  <c r="J6072" i="36" s="1"/>
  <c r="J6073" i="36" s="1"/>
  <c r="J6074" i="36" s="1"/>
  <c r="J6075" i="36" s="1"/>
  <c r="J6076" i="36" s="1"/>
  <c r="J6077" i="36" s="1"/>
  <c r="J6078" i="36" s="1"/>
  <c r="J6079" i="36" s="1"/>
  <c r="J6080" i="36" s="1"/>
  <c r="J6081" i="36" s="1"/>
  <c r="J6082" i="36" s="1"/>
  <c r="J6083" i="36" s="1"/>
  <c r="J6084" i="36" s="1"/>
  <c r="J6085" i="36" s="1"/>
  <c r="J6086" i="36" s="1"/>
  <c r="J6087" i="36" s="1"/>
  <c r="J6088" i="36" s="1"/>
  <c r="J6089" i="36" s="1"/>
  <c r="J6090" i="36" s="1"/>
  <c r="J6091" i="36" s="1"/>
  <c r="J6092" i="36" s="1"/>
  <c r="J6093" i="36" s="1"/>
  <c r="J6094" i="36" s="1"/>
  <c r="J6095" i="36" s="1"/>
  <c r="J6096" i="36" s="1"/>
  <c r="J6097" i="36" s="1"/>
  <c r="J6098" i="36" s="1"/>
  <c r="J6099" i="36" s="1"/>
  <c r="J6100" i="36" s="1"/>
  <c r="J6101" i="36" s="1"/>
  <c r="J6102" i="36" s="1"/>
  <c r="J6103" i="36" s="1"/>
  <c r="J6104" i="36" s="1"/>
  <c r="J6105" i="36" s="1"/>
  <c r="J6106" i="36" s="1"/>
  <c r="J6107" i="36" s="1"/>
  <c r="J6108" i="36" s="1"/>
  <c r="J6109" i="36" s="1"/>
  <c r="J6110" i="36" s="1"/>
  <c r="J6111" i="36" s="1"/>
  <c r="J6112" i="36" s="1"/>
  <c r="J6113" i="36" s="1"/>
  <c r="J6114" i="36" s="1"/>
  <c r="J6115" i="36" s="1"/>
  <c r="J6116" i="36" s="1"/>
  <c r="J6117" i="36" s="1"/>
  <c r="J6118" i="36" s="1"/>
  <c r="J6119" i="36" s="1"/>
  <c r="J6120" i="36" s="1"/>
  <c r="J6121" i="36" s="1"/>
  <c r="J6122" i="36" s="1"/>
  <c r="J6123" i="36" s="1"/>
  <c r="J6124" i="36" s="1"/>
  <c r="J6125" i="36" s="1"/>
  <c r="J6126" i="36" s="1"/>
  <c r="J6127" i="36" s="1"/>
  <c r="J6128" i="36" s="1"/>
  <c r="J6129" i="36" s="1"/>
  <c r="J6130" i="36" s="1"/>
  <c r="J6131" i="36" s="1"/>
  <c r="J6132" i="36" s="1"/>
  <c r="J6133" i="36" s="1"/>
  <c r="J6134" i="36" s="1"/>
  <c r="J6135" i="36" s="1"/>
  <c r="J6136" i="36" s="1"/>
  <c r="J6137" i="36" s="1"/>
  <c r="J6138" i="36" s="1"/>
  <c r="J6139" i="36" s="1"/>
  <c r="J6140" i="36" s="1"/>
  <c r="J6141" i="36" s="1"/>
  <c r="J6142" i="36" s="1"/>
  <c r="J6143" i="36" s="1"/>
  <c r="J6144" i="36" s="1"/>
  <c r="J6145" i="36" s="1"/>
  <c r="J6146" i="36" s="1"/>
  <c r="J6147" i="36" s="1"/>
  <c r="J6148" i="36" s="1"/>
  <c r="J6149" i="36" s="1"/>
  <c r="J6150" i="36" s="1"/>
  <c r="J6151" i="36" s="1"/>
  <c r="J6152" i="36" s="1"/>
  <c r="J6153" i="36" s="1"/>
  <c r="J6154" i="36" s="1"/>
  <c r="J6155" i="36" s="1"/>
  <c r="J6156" i="36" s="1"/>
  <c r="J6157" i="36" s="1"/>
  <c r="J6158" i="36" s="1"/>
  <c r="J6159" i="36" s="1"/>
  <c r="J6160" i="36" s="1"/>
  <c r="J6161" i="36" s="1"/>
  <c r="J6162" i="36" s="1"/>
  <c r="J6163" i="36" s="1"/>
  <c r="J6164" i="36" s="1"/>
  <c r="J6165" i="36" s="1"/>
  <c r="J6166" i="36" s="1"/>
  <c r="J6167" i="36" s="1"/>
  <c r="J6168" i="36" s="1"/>
  <c r="J6169" i="36" s="1"/>
  <c r="J6170" i="36" s="1"/>
  <c r="J6171" i="36" s="1"/>
  <c r="J6172" i="36" s="1"/>
  <c r="J6173" i="36" s="1"/>
  <c r="J6174" i="36" s="1"/>
  <c r="J6175" i="36" s="1"/>
  <c r="J6176" i="36" s="1"/>
  <c r="J6177" i="36" s="1"/>
  <c r="J6178" i="36" s="1"/>
  <c r="J6179" i="36" s="1"/>
  <c r="J6180" i="36" s="1"/>
  <c r="J6181" i="36" s="1"/>
  <c r="J6182" i="36" s="1"/>
  <c r="J6183" i="36" s="1"/>
  <c r="J6184" i="36" s="1"/>
  <c r="J6185" i="36" s="1"/>
  <c r="J6186" i="36" s="1"/>
  <c r="J6187" i="36" s="1"/>
  <c r="J6188" i="36" s="1"/>
  <c r="J6189" i="36" s="1"/>
  <c r="J6190" i="36" s="1"/>
  <c r="J6191" i="36" s="1"/>
  <c r="J6192" i="36" s="1"/>
  <c r="J6193" i="36" s="1"/>
  <c r="J6194" i="36" s="1"/>
  <c r="J6195" i="36" s="1"/>
  <c r="J6196" i="36" s="1"/>
  <c r="J6197" i="36" s="1"/>
  <c r="J6198" i="36" s="1"/>
  <c r="J6199" i="36" s="1"/>
  <c r="J6200" i="36" s="1"/>
  <c r="J6201" i="36" s="1"/>
  <c r="J6202" i="36" s="1"/>
  <c r="J6203" i="36" s="1"/>
  <c r="J6204" i="36" s="1"/>
  <c r="J6205" i="36" s="1"/>
  <c r="J6206" i="36" s="1"/>
  <c r="J6207" i="36" s="1"/>
  <c r="J6208" i="36" s="1"/>
  <c r="J6209" i="36" s="1"/>
  <c r="J6210" i="36" s="1"/>
  <c r="J6211" i="36" s="1"/>
  <c r="J6212" i="36" s="1"/>
  <c r="J6213" i="36" s="1"/>
  <c r="J6214" i="36" s="1"/>
  <c r="J6215" i="36" s="1"/>
  <c r="J6216" i="36" s="1"/>
  <c r="J6217" i="36" s="1"/>
  <c r="J6218" i="36" s="1"/>
  <c r="J6219" i="36" s="1"/>
  <c r="J6220" i="36" s="1"/>
  <c r="J6221" i="36" s="1"/>
  <c r="J6222" i="36" s="1"/>
  <c r="J6223" i="36" s="1"/>
  <c r="J6224" i="36" s="1"/>
  <c r="J6225" i="36" s="1"/>
  <c r="J6226" i="36" s="1"/>
  <c r="J6227" i="36" s="1"/>
  <c r="J6228" i="36" s="1"/>
  <c r="J6229" i="36" s="1"/>
  <c r="J6230" i="36" s="1"/>
  <c r="J6231" i="36" s="1"/>
  <c r="J6232" i="36" s="1"/>
  <c r="J6233" i="36" s="1"/>
  <c r="J6234" i="36" s="1"/>
  <c r="J6235" i="36" s="1"/>
  <c r="J6236" i="36" s="1"/>
  <c r="J6237" i="36" s="1"/>
  <c r="J6238" i="36" s="1"/>
  <c r="J6239" i="36" s="1"/>
  <c r="J6240" i="36" s="1"/>
  <c r="J6241" i="36" s="1"/>
  <c r="J6242" i="36" s="1"/>
  <c r="J6243" i="36" s="1"/>
  <c r="J6244" i="36" s="1"/>
  <c r="J6245" i="36" s="1"/>
  <c r="J6246" i="36" s="1"/>
  <c r="J6247" i="36" s="1"/>
  <c r="J6248" i="36" s="1"/>
  <c r="J6249" i="36" s="1"/>
  <c r="J6250" i="36" s="1"/>
  <c r="J6251" i="36" s="1"/>
  <c r="J6252" i="36" s="1"/>
  <c r="J6253" i="36" s="1"/>
  <c r="J6254" i="36" s="1"/>
  <c r="J6255" i="36" s="1"/>
  <c r="J6256" i="36" s="1"/>
  <c r="J6257" i="36" s="1"/>
  <c r="J6258" i="36" s="1"/>
  <c r="J6259" i="36" s="1"/>
  <c r="J6260" i="36" s="1"/>
  <c r="J6261" i="36" s="1"/>
  <c r="J6262" i="36" s="1"/>
  <c r="J6263" i="36" s="1"/>
  <c r="J6264" i="36" s="1"/>
  <c r="J6265" i="36" s="1"/>
  <c r="J6266" i="36" s="1"/>
  <c r="J6267" i="36" s="1"/>
  <c r="J6268" i="36" s="1"/>
  <c r="J6269" i="36" s="1"/>
  <c r="J6270" i="36" s="1"/>
  <c r="J6271" i="36" s="1"/>
  <c r="J6272" i="36" s="1"/>
  <c r="J6273" i="36" s="1"/>
  <c r="J6274" i="36" s="1"/>
  <c r="J6275" i="36" s="1"/>
  <c r="J6276" i="36" s="1"/>
  <c r="J6277" i="36" s="1"/>
  <c r="J6278" i="36" s="1"/>
  <c r="J6279" i="36" s="1"/>
  <c r="J6280" i="36" s="1"/>
  <c r="J6281" i="36" s="1"/>
  <c r="J6282" i="36" s="1"/>
  <c r="J6283" i="36" s="1"/>
  <c r="J6284" i="36" s="1"/>
  <c r="J6285" i="36" s="1"/>
  <c r="J6286" i="36" s="1"/>
  <c r="J6287" i="36" s="1"/>
  <c r="J6288" i="36" s="1"/>
  <c r="J6289" i="36" s="1"/>
  <c r="J6290" i="36" s="1"/>
  <c r="J6291" i="36" s="1"/>
  <c r="J6292" i="36" s="1"/>
  <c r="J6293" i="36" s="1"/>
  <c r="J6294" i="36" s="1"/>
  <c r="J6295" i="36" s="1"/>
  <c r="J6296" i="36" s="1"/>
  <c r="J6297" i="36" s="1"/>
  <c r="J6298" i="36" s="1"/>
  <c r="J6299" i="36" s="1"/>
  <c r="J6300" i="36" s="1"/>
  <c r="J6301" i="36" s="1"/>
  <c r="J6302" i="36" s="1"/>
  <c r="J6303" i="36" s="1"/>
  <c r="J6304" i="36" s="1"/>
  <c r="J6305" i="36" s="1"/>
  <c r="J6306" i="36" s="1"/>
  <c r="J6307" i="36" s="1"/>
  <c r="J6308" i="36" s="1"/>
  <c r="J6309" i="36" s="1"/>
  <c r="J6310" i="36" s="1"/>
  <c r="J6311" i="36" s="1"/>
  <c r="J6312" i="36" s="1"/>
  <c r="J6313" i="36" s="1"/>
  <c r="J6314" i="36" s="1"/>
  <c r="J6315" i="36" s="1"/>
  <c r="J6316" i="36" s="1"/>
  <c r="J6317" i="36" s="1"/>
  <c r="J6318" i="36" s="1"/>
  <c r="J6319" i="36" s="1"/>
  <c r="J6320" i="36" s="1"/>
  <c r="J6321" i="36" s="1"/>
  <c r="J6322" i="36" s="1"/>
  <c r="J6323" i="36" s="1"/>
  <c r="J6324" i="36" s="1"/>
  <c r="J6325" i="36" s="1"/>
  <c r="J6326" i="36" s="1"/>
  <c r="J6327" i="36" s="1"/>
  <c r="J6328" i="36" s="1"/>
  <c r="J6329" i="36" s="1"/>
  <c r="J6330" i="36" s="1"/>
  <c r="J6331" i="36" s="1"/>
  <c r="J6332" i="36" s="1"/>
  <c r="J6333" i="36" s="1"/>
  <c r="J6334" i="36" s="1"/>
  <c r="J6335" i="36" s="1"/>
  <c r="J6336" i="36" s="1"/>
  <c r="J6337" i="36" s="1"/>
  <c r="J6338" i="36" s="1"/>
  <c r="J6339" i="36" s="1"/>
  <c r="J6340" i="36" s="1"/>
  <c r="J6341" i="36" s="1"/>
  <c r="J6342" i="36" s="1"/>
  <c r="J6343" i="36" s="1"/>
  <c r="J6344" i="36" s="1"/>
  <c r="J6345" i="36" s="1"/>
  <c r="J6346" i="36" s="1"/>
  <c r="J6347" i="36" s="1"/>
  <c r="J6348" i="36" s="1"/>
  <c r="J6349" i="36" s="1"/>
  <c r="J6350" i="36" s="1"/>
  <c r="J6351" i="36" s="1"/>
  <c r="J6352" i="36" s="1"/>
  <c r="J6353" i="36" s="1"/>
  <c r="J6354" i="36" s="1"/>
  <c r="J6355" i="36" s="1"/>
  <c r="J6356" i="36" s="1"/>
  <c r="J6357" i="36" s="1"/>
  <c r="J6358" i="36" s="1"/>
  <c r="J6359" i="36" s="1"/>
  <c r="J6360" i="36" s="1"/>
  <c r="J6361" i="36" s="1"/>
  <c r="J6362" i="36" s="1"/>
  <c r="J6363" i="36" s="1"/>
  <c r="J6364" i="36" s="1"/>
  <c r="J6365" i="36" s="1"/>
  <c r="J6366" i="36" s="1"/>
  <c r="J6367" i="36" s="1"/>
  <c r="J6368" i="36" s="1"/>
  <c r="J6369" i="36" s="1"/>
  <c r="J6370" i="36" s="1"/>
  <c r="J6371" i="36" s="1"/>
  <c r="J6372" i="36" s="1"/>
  <c r="J6373" i="36" s="1"/>
  <c r="J6374" i="36" s="1"/>
  <c r="J6375" i="36" s="1"/>
  <c r="J6376" i="36" s="1"/>
  <c r="J6377" i="36" s="1"/>
  <c r="J6378" i="36" s="1"/>
  <c r="J6379" i="36" s="1"/>
  <c r="J6380" i="36" s="1"/>
  <c r="J6381" i="36" s="1"/>
  <c r="J6382" i="36" s="1"/>
  <c r="J6383" i="36" s="1"/>
  <c r="J6384" i="36" s="1"/>
  <c r="J6385" i="36" s="1"/>
  <c r="J6386" i="36" s="1"/>
  <c r="J6387" i="36" s="1"/>
  <c r="J6388" i="36" s="1"/>
  <c r="J6389" i="36" s="1"/>
  <c r="J6390" i="36" s="1"/>
  <c r="J6391" i="36" s="1"/>
  <c r="J6392" i="36" s="1"/>
  <c r="J6393" i="36" s="1"/>
  <c r="J6394" i="36" s="1"/>
  <c r="J6395" i="36" s="1"/>
  <c r="J6396" i="36" s="1"/>
  <c r="J6397" i="36" s="1"/>
  <c r="J6398" i="36" s="1"/>
  <c r="J6399" i="36" s="1"/>
  <c r="J6400" i="36" s="1"/>
  <c r="J6401" i="36" s="1"/>
  <c r="J6402" i="36" s="1"/>
  <c r="J6403" i="36" s="1"/>
  <c r="J6404" i="36" s="1"/>
  <c r="J6405" i="36" s="1"/>
  <c r="J6406" i="36" s="1"/>
  <c r="J6407" i="36" s="1"/>
  <c r="J6408" i="36" s="1"/>
  <c r="J6409" i="36" s="1"/>
  <c r="J6410" i="36" s="1"/>
  <c r="J6411" i="36" s="1"/>
  <c r="J6412" i="36" s="1"/>
  <c r="J6413" i="36" s="1"/>
  <c r="J6414" i="36" s="1"/>
  <c r="J6415" i="36" s="1"/>
  <c r="J6416" i="36" s="1"/>
  <c r="J6417" i="36" s="1"/>
  <c r="J6418" i="36" s="1"/>
  <c r="J6419" i="36" s="1"/>
  <c r="J6420" i="36" s="1"/>
  <c r="J6421" i="36" s="1"/>
  <c r="J6422" i="36" s="1"/>
  <c r="J6423" i="36" s="1"/>
  <c r="J6424" i="36" s="1"/>
  <c r="J6425" i="36" s="1"/>
  <c r="J6426" i="36" s="1"/>
  <c r="J6427" i="36" s="1"/>
  <c r="J6428" i="36" s="1"/>
  <c r="J6429" i="36" s="1"/>
  <c r="J6430" i="36" s="1"/>
  <c r="J6431" i="36" s="1"/>
  <c r="J6432" i="36" s="1"/>
  <c r="J6433" i="36" s="1"/>
  <c r="J6434" i="36" s="1"/>
  <c r="J6435" i="36" s="1"/>
  <c r="J6436" i="36" s="1"/>
  <c r="J6437" i="36" s="1"/>
  <c r="J6438" i="36" s="1"/>
  <c r="J6439" i="36" s="1"/>
  <c r="J6440" i="36" s="1"/>
  <c r="J6441" i="36" s="1"/>
  <c r="J6442" i="36" s="1"/>
  <c r="J6443" i="36" s="1"/>
  <c r="J6444" i="36" s="1"/>
  <c r="J6445" i="36" s="1"/>
  <c r="J6446" i="36" s="1"/>
  <c r="J6447" i="36" s="1"/>
  <c r="J6448" i="36" s="1"/>
  <c r="J6449" i="36" s="1"/>
  <c r="J6450" i="36" s="1"/>
  <c r="J6451" i="36" s="1"/>
  <c r="J6452" i="36" s="1"/>
  <c r="J6453" i="36" s="1"/>
  <c r="J6454" i="36" s="1"/>
  <c r="J6455" i="36" s="1"/>
  <c r="J6456" i="36" s="1"/>
  <c r="J6457" i="36" s="1"/>
  <c r="J6458" i="36" s="1"/>
  <c r="J6459" i="36" s="1"/>
  <c r="J6460" i="36" s="1"/>
  <c r="J6461" i="36" s="1"/>
  <c r="J6462" i="36" s="1"/>
  <c r="J6463" i="36" s="1"/>
  <c r="J6464" i="36" s="1"/>
  <c r="J6465" i="36" s="1"/>
  <c r="J6466" i="36" s="1"/>
  <c r="J6467" i="36" s="1"/>
  <c r="J6468" i="36" s="1"/>
  <c r="J6469" i="36" s="1"/>
  <c r="J6470" i="36" s="1"/>
  <c r="J6471" i="36" s="1"/>
  <c r="J6472" i="36" s="1"/>
  <c r="J6473" i="36" s="1"/>
  <c r="J6474" i="36" s="1"/>
  <c r="J6475" i="36" s="1"/>
  <c r="J6476" i="36" s="1"/>
  <c r="J6477" i="36" s="1"/>
  <c r="J6478" i="36" s="1"/>
  <c r="J6479" i="36" s="1"/>
  <c r="J6480" i="36" s="1"/>
  <c r="J6481" i="36" s="1"/>
  <c r="J6482" i="36" s="1"/>
  <c r="J6483" i="36" s="1"/>
  <c r="J6484" i="36" s="1"/>
  <c r="J6485" i="36" s="1"/>
  <c r="J6486" i="36" s="1"/>
  <c r="J6487" i="36" s="1"/>
  <c r="J6488" i="36" s="1"/>
  <c r="J6489" i="36" s="1"/>
  <c r="J6490" i="36" s="1"/>
  <c r="J6491" i="36" s="1"/>
  <c r="J6492" i="36" s="1"/>
  <c r="J6493" i="36" s="1"/>
  <c r="J6494" i="36" s="1"/>
  <c r="J6495" i="36" s="1"/>
  <c r="J6496" i="36" s="1"/>
  <c r="J6497" i="36" s="1"/>
  <c r="J6498" i="36" s="1"/>
  <c r="J6499" i="36" s="1"/>
  <c r="J6500" i="36" s="1"/>
  <c r="J6501" i="36" s="1"/>
  <c r="J6502" i="36" s="1"/>
  <c r="J6503" i="36" s="1"/>
  <c r="J6504" i="36" s="1"/>
  <c r="J6505" i="36" s="1"/>
  <c r="J6506" i="36" s="1"/>
  <c r="J6507" i="36" s="1"/>
  <c r="J6508" i="36" s="1"/>
  <c r="J6509" i="36" s="1"/>
  <c r="J6510" i="36" s="1"/>
  <c r="J6511" i="36" s="1"/>
  <c r="J6512" i="36" s="1"/>
  <c r="J6513" i="36" s="1"/>
  <c r="J6514" i="36" s="1"/>
  <c r="J6515" i="36" s="1"/>
  <c r="J6516" i="36" s="1"/>
  <c r="J6517" i="36" s="1"/>
  <c r="J6518" i="36" s="1"/>
  <c r="J6519" i="36" s="1"/>
  <c r="J6520" i="36" s="1"/>
  <c r="J6521" i="36" s="1"/>
  <c r="J6522" i="36" s="1"/>
  <c r="J6523" i="36" s="1"/>
  <c r="J6524" i="36" s="1"/>
  <c r="J6525" i="36" s="1"/>
  <c r="J6526" i="36" s="1"/>
  <c r="J6527" i="36" s="1"/>
  <c r="J6528" i="36" s="1"/>
  <c r="J6529" i="36" s="1"/>
  <c r="J6530" i="36" s="1"/>
  <c r="J6531" i="36" s="1"/>
  <c r="J6532" i="36" s="1"/>
  <c r="J6533" i="36" s="1"/>
  <c r="J6534" i="36" s="1"/>
  <c r="J6535" i="36" s="1"/>
  <c r="J6536" i="36" s="1"/>
  <c r="J6537" i="36" s="1"/>
  <c r="J6538" i="36" s="1"/>
  <c r="J6539" i="36" s="1"/>
  <c r="J6540" i="36" s="1"/>
  <c r="J6541" i="36" s="1"/>
  <c r="J6542" i="36" s="1"/>
  <c r="J6543" i="36" s="1"/>
  <c r="J6544" i="36" s="1"/>
  <c r="J6545" i="36" s="1"/>
  <c r="J6546" i="36" s="1"/>
  <c r="J6547" i="36" s="1"/>
  <c r="J6548" i="36" s="1"/>
  <c r="J6549" i="36" s="1"/>
  <c r="J6550" i="36" s="1"/>
  <c r="J6551" i="36" s="1"/>
  <c r="J6552" i="36" s="1"/>
  <c r="J6553" i="36" s="1"/>
  <c r="J6554" i="36" s="1"/>
  <c r="J6555" i="36" s="1"/>
  <c r="J6556" i="36" s="1"/>
  <c r="J6557" i="36" s="1"/>
  <c r="J6558" i="36" s="1"/>
  <c r="J6559" i="36" s="1"/>
  <c r="J6560" i="36" s="1"/>
  <c r="J6561" i="36" s="1"/>
  <c r="J6562" i="36" s="1"/>
  <c r="J6563" i="36" s="1"/>
  <c r="J6564" i="36" s="1"/>
  <c r="J6565" i="36" s="1"/>
  <c r="J6566" i="36" s="1"/>
  <c r="J6567" i="36" s="1"/>
  <c r="J6568" i="36" s="1"/>
  <c r="J6569" i="36" s="1"/>
  <c r="J6570" i="36" s="1"/>
  <c r="J6571" i="36" s="1"/>
  <c r="J6572" i="36" s="1"/>
  <c r="J6573" i="36" s="1"/>
  <c r="J6574" i="36" s="1"/>
  <c r="J6575" i="36" s="1"/>
  <c r="J6576" i="36" s="1"/>
  <c r="J6577" i="36" s="1"/>
  <c r="J6578" i="36" s="1"/>
  <c r="J6579" i="36" s="1"/>
  <c r="J6580" i="36" s="1"/>
  <c r="J6581" i="36" s="1"/>
  <c r="J6582" i="36" s="1"/>
  <c r="J6583" i="36" s="1"/>
  <c r="J6584" i="36" s="1"/>
  <c r="J6585" i="36" s="1"/>
  <c r="J6586" i="36" s="1"/>
  <c r="J6587" i="36" s="1"/>
  <c r="J6588" i="36" s="1"/>
  <c r="J6589" i="36" s="1"/>
  <c r="J6590" i="36" s="1"/>
  <c r="J6591" i="36" s="1"/>
  <c r="J6592" i="36" s="1"/>
  <c r="J6593" i="36" s="1"/>
  <c r="J6594" i="36" s="1"/>
  <c r="J6595" i="36" s="1"/>
  <c r="J6596" i="36" s="1"/>
  <c r="J6597" i="36" s="1"/>
  <c r="J6598" i="36" s="1"/>
  <c r="J6599" i="36" s="1"/>
  <c r="J6600" i="36" s="1"/>
  <c r="J6601" i="36" s="1"/>
  <c r="J6602" i="36" s="1"/>
  <c r="J6603" i="36" s="1"/>
  <c r="J6604" i="36" s="1"/>
  <c r="J6605" i="36" s="1"/>
  <c r="J6606" i="36" s="1"/>
  <c r="J6607" i="36" s="1"/>
  <c r="J6608" i="36" s="1"/>
  <c r="J6609" i="36" s="1"/>
  <c r="J6610" i="36" s="1"/>
  <c r="J6611" i="36" s="1"/>
  <c r="J6612" i="36" s="1"/>
  <c r="J6613" i="36" s="1"/>
  <c r="J6614" i="36" s="1"/>
  <c r="J6615" i="36" s="1"/>
  <c r="J6616" i="36" s="1"/>
  <c r="J6617" i="36" s="1"/>
  <c r="J6618" i="36" s="1"/>
  <c r="J6619" i="36" s="1"/>
  <c r="J6620" i="36" s="1"/>
  <c r="J6621" i="36" s="1"/>
  <c r="J6622" i="36" s="1"/>
  <c r="J6623" i="36" s="1"/>
  <c r="J6624" i="36" s="1"/>
  <c r="J6625" i="36" s="1"/>
  <c r="J6626" i="36" s="1"/>
  <c r="J6627" i="36" s="1"/>
  <c r="J6628" i="36" s="1"/>
  <c r="J6629" i="36" s="1"/>
  <c r="J6630" i="36" s="1"/>
  <c r="J6631" i="36" s="1"/>
  <c r="J6632" i="36" s="1"/>
  <c r="J6633" i="36" s="1"/>
  <c r="J6634" i="36" s="1"/>
  <c r="J6635" i="36" s="1"/>
  <c r="J6636" i="36" s="1"/>
  <c r="J6637" i="36" s="1"/>
  <c r="J6638" i="36" s="1"/>
  <c r="J6639" i="36" s="1"/>
  <c r="J6640" i="36" s="1"/>
  <c r="J6641" i="36" s="1"/>
  <c r="J6642" i="36" s="1"/>
  <c r="J6643" i="36" s="1"/>
  <c r="J6644" i="36" s="1"/>
  <c r="J6645" i="36" s="1"/>
  <c r="J6646" i="36" s="1"/>
  <c r="J6647" i="36" s="1"/>
  <c r="J6648" i="36" s="1"/>
  <c r="J6649" i="36" s="1"/>
  <c r="J6650" i="36" s="1"/>
  <c r="J6651" i="36" s="1"/>
  <c r="J6652" i="36" s="1"/>
  <c r="J6653" i="36" s="1"/>
  <c r="J6654" i="36" s="1"/>
  <c r="J6655" i="36" s="1"/>
  <c r="J6656" i="36" s="1"/>
  <c r="J6657" i="36" s="1"/>
  <c r="J6658" i="36" s="1"/>
  <c r="J6659" i="36" s="1"/>
  <c r="J6660" i="36" s="1"/>
  <c r="J6661" i="36" s="1"/>
  <c r="M4460" i="36"/>
  <c r="M4461" i="36" s="1"/>
  <c r="M4462" i="36" s="1"/>
  <c r="M4463" i="36" s="1"/>
  <c r="M4464" i="36" s="1"/>
  <c r="M4465" i="36" s="1"/>
  <c r="M4466" i="36" s="1"/>
  <c r="M4467" i="36" s="1"/>
  <c r="M4468" i="36" s="1"/>
  <c r="M4469" i="36" s="1"/>
  <c r="M4470" i="36" s="1"/>
  <c r="M4471" i="36" s="1"/>
  <c r="M4472" i="36" s="1"/>
  <c r="M4473" i="36" s="1"/>
  <c r="M4474" i="36" s="1"/>
  <c r="M4475" i="36" s="1"/>
  <c r="M4476" i="36" s="1"/>
  <c r="M4477" i="36" s="1"/>
  <c r="M4478" i="36" s="1"/>
  <c r="M4479" i="36" s="1"/>
  <c r="M4480" i="36" s="1"/>
  <c r="M4481" i="36" s="1"/>
  <c r="M4482" i="36" s="1"/>
  <c r="M4483" i="36" s="1"/>
  <c r="M4484" i="36" s="1"/>
  <c r="M4485" i="36" s="1"/>
  <c r="M4486" i="36" s="1"/>
  <c r="M4487" i="36" s="1"/>
  <c r="M4488" i="36" s="1"/>
  <c r="M4489" i="36" s="1"/>
  <c r="M4490" i="36" s="1"/>
  <c r="M4491" i="36" s="1"/>
  <c r="M4492" i="36" s="1"/>
  <c r="M4493" i="36" s="1"/>
  <c r="M4494" i="36" s="1"/>
  <c r="M4495" i="36" s="1"/>
  <c r="M4496" i="36" s="1"/>
  <c r="M4497" i="36" s="1"/>
  <c r="M4498" i="36" s="1"/>
  <c r="M4499" i="36" s="1"/>
  <c r="M4500" i="36" s="1"/>
  <c r="M4501" i="36" s="1"/>
  <c r="M4502" i="36" s="1"/>
  <c r="M4503" i="36" s="1"/>
  <c r="M4504" i="36" s="1"/>
  <c r="M4505" i="36" s="1"/>
  <c r="M4506" i="36" s="1"/>
  <c r="M4507" i="36" s="1"/>
  <c r="M4508" i="36" s="1"/>
  <c r="M4509" i="36" s="1"/>
  <c r="M4510" i="36" s="1"/>
  <c r="M4511" i="36" s="1"/>
  <c r="M4512" i="36" s="1"/>
  <c r="M4513" i="36" s="1"/>
  <c r="M4514" i="36" s="1"/>
  <c r="M4515" i="36" s="1"/>
  <c r="M4516" i="36" s="1"/>
  <c r="M4517" i="36" s="1"/>
  <c r="M4518" i="36" s="1"/>
  <c r="M4519" i="36" s="1"/>
  <c r="M4520" i="36" s="1"/>
  <c r="M4521" i="36" s="1"/>
  <c r="M4522" i="36" s="1"/>
  <c r="M4523" i="36" s="1"/>
  <c r="M4524" i="36" s="1"/>
  <c r="M4525" i="36" s="1"/>
  <c r="M4526" i="36" s="1"/>
  <c r="M4527" i="36" s="1"/>
  <c r="M4528" i="36" s="1"/>
  <c r="M4529" i="36" s="1"/>
  <c r="M4530" i="36" s="1"/>
  <c r="M4531" i="36" s="1"/>
  <c r="M4532" i="36" s="1"/>
  <c r="M4533" i="36" s="1"/>
  <c r="M4534" i="36" s="1"/>
  <c r="M4535" i="36" s="1"/>
  <c r="M4536" i="36" s="1"/>
  <c r="M4537" i="36" s="1"/>
  <c r="M4538" i="36" s="1"/>
  <c r="M4539" i="36" s="1"/>
  <c r="M4540" i="36" s="1"/>
  <c r="M4541" i="36" s="1"/>
  <c r="M4542" i="36" s="1"/>
  <c r="M4543" i="36" s="1"/>
  <c r="M4544" i="36" s="1"/>
  <c r="M4545" i="36" s="1"/>
  <c r="M4546" i="36" s="1"/>
  <c r="M4547" i="36" s="1"/>
  <c r="M4548" i="36" s="1"/>
  <c r="M4549" i="36" s="1"/>
  <c r="M4550" i="36" s="1"/>
  <c r="M4551" i="36" s="1"/>
  <c r="M4552" i="36" s="1"/>
  <c r="M4553" i="36" s="1"/>
  <c r="M4554" i="36" s="1"/>
  <c r="M4555" i="36" s="1"/>
  <c r="M4556" i="36" s="1"/>
  <c r="M4557" i="36" s="1"/>
  <c r="M4558" i="36" s="1"/>
  <c r="M4559" i="36" s="1"/>
  <c r="M4560" i="36" s="1"/>
  <c r="M4561" i="36" s="1"/>
  <c r="M4562" i="36" s="1"/>
  <c r="M4563" i="36" s="1"/>
  <c r="M4564" i="36" s="1"/>
  <c r="M4565" i="36" s="1"/>
  <c r="M4566" i="36" s="1"/>
  <c r="M4567" i="36" s="1"/>
  <c r="M4568" i="36" s="1"/>
  <c r="M4569" i="36" s="1"/>
  <c r="M4570" i="36" s="1"/>
  <c r="M4571" i="36" s="1"/>
  <c r="M4572" i="36" s="1"/>
  <c r="M4573" i="36" s="1"/>
  <c r="M4574" i="36" s="1"/>
  <c r="M4575" i="36" s="1"/>
  <c r="M4576" i="36" s="1"/>
  <c r="M4577" i="36" s="1"/>
  <c r="M4578" i="36" s="1"/>
  <c r="M4579" i="36" s="1"/>
  <c r="M4580" i="36" s="1"/>
  <c r="M4581" i="36" s="1"/>
  <c r="M4582" i="36" s="1"/>
  <c r="M4583" i="36" s="1"/>
  <c r="M4584" i="36" s="1"/>
  <c r="M4585" i="36" s="1"/>
  <c r="M4586" i="36" s="1"/>
  <c r="M4587" i="36" s="1"/>
  <c r="M4588" i="36" s="1"/>
  <c r="M4589" i="36" s="1"/>
  <c r="M4590" i="36" s="1"/>
  <c r="M4591" i="36" s="1"/>
  <c r="M4592" i="36" s="1"/>
  <c r="M4593" i="36" s="1"/>
  <c r="M4594" i="36" s="1"/>
  <c r="M4595" i="36" s="1"/>
  <c r="M4596" i="36" s="1"/>
  <c r="M4597" i="36" s="1"/>
  <c r="M4598" i="36" s="1"/>
  <c r="M4599" i="36" s="1"/>
  <c r="M4600" i="36" s="1"/>
  <c r="M4601" i="36" s="1"/>
  <c r="M4602" i="36" s="1"/>
  <c r="M4603" i="36" s="1"/>
  <c r="M4604" i="36" s="1"/>
  <c r="M4605" i="36" s="1"/>
  <c r="M4606" i="36" s="1"/>
  <c r="M4607" i="36" s="1"/>
  <c r="M4608" i="36" s="1"/>
  <c r="M4609" i="36" s="1"/>
  <c r="M4610" i="36" s="1"/>
  <c r="M4611" i="36" s="1"/>
  <c r="M4612" i="36" s="1"/>
  <c r="M4613" i="36" s="1"/>
  <c r="M4614" i="36" s="1"/>
  <c r="M4615" i="36" s="1"/>
  <c r="M4616" i="36" s="1"/>
  <c r="M4617" i="36" s="1"/>
  <c r="M4618" i="36" s="1"/>
  <c r="M4619" i="36" s="1"/>
  <c r="M4620" i="36" s="1"/>
  <c r="M4621" i="36" s="1"/>
  <c r="M4622" i="36" s="1"/>
  <c r="M4623" i="36" s="1"/>
  <c r="M4624" i="36" s="1"/>
  <c r="M4625" i="36" s="1"/>
  <c r="M4626" i="36" s="1"/>
  <c r="M4627" i="36" s="1"/>
  <c r="M4628" i="36" s="1"/>
  <c r="M4629" i="36" s="1"/>
  <c r="M4630" i="36" s="1"/>
  <c r="M4631" i="36" s="1"/>
  <c r="M4632" i="36" s="1"/>
  <c r="M4633" i="36" s="1"/>
  <c r="M4634" i="36" s="1"/>
  <c r="M4635" i="36" s="1"/>
  <c r="M4636" i="36" s="1"/>
  <c r="M4637" i="36" s="1"/>
  <c r="M4638" i="36" s="1"/>
  <c r="M4639" i="36" s="1"/>
  <c r="M4640" i="36" s="1"/>
  <c r="M4641" i="36" s="1"/>
  <c r="M4642" i="36" s="1"/>
  <c r="M4643" i="36" s="1"/>
  <c r="M4644" i="36" s="1"/>
  <c r="M4645" i="36" s="1"/>
  <c r="M4646" i="36" s="1"/>
  <c r="M4647" i="36" s="1"/>
  <c r="M4648" i="36" s="1"/>
  <c r="M4649" i="36" s="1"/>
  <c r="M4650" i="36" s="1"/>
  <c r="M4651" i="36" s="1"/>
  <c r="M4652" i="36" s="1"/>
  <c r="M4653" i="36" s="1"/>
  <c r="M4654" i="36" s="1"/>
  <c r="M4655" i="36" s="1"/>
  <c r="M4656" i="36" s="1"/>
  <c r="M4657" i="36" s="1"/>
  <c r="M4658" i="36" s="1"/>
  <c r="M4659" i="36" s="1"/>
  <c r="M4660" i="36" s="1"/>
  <c r="M4661" i="36" s="1"/>
  <c r="M4662" i="36" s="1"/>
  <c r="M4663" i="36" s="1"/>
  <c r="M4664" i="36" s="1"/>
  <c r="M4665" i="36" s="1"/>
  <c r="M4666" i="36" s="1"/>
  <c r="M4667" i="36" s="1"/>
  <c r="M4668" i="36" s="1"/>
  <c r="M4669" i="36" s="1"/>
  <c r="M4670" i="36" s="1"/>
  <c r="M4671" i="36" s="1"/>
  <c r="M4672" i="36" s="1"/>
  <c r="M4673" i="36" s="1"/>
  <c r="M4674" i="36" s="1"/>
  <c r="M4675" i="36" s="1"/>
  <c r="M4676" i="36" s="1"/>
  <c r="M4677" i="36" s="1"/>
  <c r="M4678" i="36" s="1"/>
  <c r="M4679" i="36" s="1"/>
  <c r="M4680" i="36" s="1"/>
  <c r="M4681" i="36" s="1"/>
  <c r="M4682" i="36" s="1"/>
  <c r="M4683" i="36" s="1"/>
  <c r="M4684" i="36" s="1"/>
  <c r="M4685" i="36" s="1"/>
  <c r="M4686" i="36" s="1"/>
  <c r="M4687" i="36" s="1"/>
  <c r="M4688" i="36" s="1"/>
  <c r="M4689" i="36" s="1"/>
  <c r="M4690" i="36" s="1"/>
  <c r="M4691" i="36" s="1"/>
  <c r="M4692" i="36" s="1"/>
  <c r="M4693" i="36" s="1"/>
  <c r="M4694" i="36" s="1"/>
  <c r="M4695" i="36" s="1"/>
  <c r="M4696" i="36" s="1"/>
  <c r="M4697" i="36" s="1"/>
  <c r="M4698" i="36" s="1"/>
  <c r="M4699" i="36" s="1"/>
  <c r="M4700" i="36" s="1"/>
  <c r="M4701" i="36" s="1"/>
  <c r="M4702" i="36" s="1"/>
  <c r="M4703" i="36" s="1"/>
  <c r="M4704" i="36" s="1"/>
  <c r="M4705" i="36" s="1"/>
  <c r="M4706" i="36" s="1"/>
  <c r="M4707" i="36" s="1"/>
  <c r="M4708" i="36" s="1"/>
  <c r="M4709" i="36" s="1"/>
  <c r="M4710" i="36" s="1"/>
  <c r="M4711" i="36" s="1"/>
  <c r="M4712" i="36" s="1"/>
  <c r="M4713" i="36" s="1"/>
  <c r="M4714" i="36" s="1"/>
  <c r="M4715" i="36" s="1"/>
  <c r="M4716" i="36" s="1"/>
  <c r="M4717" i="36" s="1"/>
  <c r="M4718" i="36" s="1"/>
  <c r="M4719" i="36" s="1"/>
  <c r="M4720" i="36" s="1"/>
  <c r="M4721" i="36" s="1"/>
  <c r="M4722" i="36" s="1"/>
  <c r="M4723" i="36" s="1"/>
  <c r="M4724" i="36" s="1"/>
  <c r="M4725" i="36" s="1"/>
  <c r="M4726" i="36" s="1"/>
  <c r="M4727" i="36" s="1"/>
  <c r="M4728" i="36" s="1"/>
  <c r="M4729" i="36" s="1"/>
  <c r="M4730" i="36" s="1"/>
  <c r="M4731" i="36" s="1"/>
  <c r="M4732" i="36" s="1"/>
  <c r="M4733" i="36" s="1"/>
  <c r="M4734" i="36" s="1"/>
  <c r="M4735" i="36" s="1"/>
  <c r="M4736" i="36" s="1"/>
  <c r="M4737" i="36" s="1"/>
  <c r="M4738" i="36" s="1"/>
  <c r="M4739" i="36" s="1"/>
  <c r="M4740" i="36" s="1"/>
  <c r="M4741" i="36" s="1"/>
  <c r="M4742" i="36" s="1"/>
  <c r="M4743" i="36" s="1"/>
  <c r="M4744" i="36" s="1"/>
  <c r="M4745" i="36" s="1"/>
  <c r="M4746" i="36" s="1"/>
  <c r="M4747" i="36" s="1"/>
  <c r="M4748" i="36" s="1"/>
  <c r="M4749" i="36" s="1"/>
  <c r="M4750" i="36" s="1"/>
  <c r="M4751" i="36" s="1"/>
  <c r="M4752" i="36" s="1"/>
  <c r="M4753" i="36" s="1"/>
  <c r="M4754" i="36" s="1"/>
  <c r="M4755" i="36" s="1"/>
  <c r="M4756" i="36" s="1"/>
  <c r="M4757" i="36" s="1"/>
  <c r="M4758" i="36" s="1"/>
  <c r="M4759" i="36" s="1"/>
  <c r="M4760" i="36" s="1"/>
  <c r="M4761" i="36" s="1"/>
  <c r="M4762" i="36" s="1"/>
  <c r="M4763" i="36" s="1"/>
  <c r="M4764" i="36" s="1"/>
  <c r="M4765" i="36" s="1"/>
  <c r="M4766" i="36" s="1"/>
  <c r="M4767" i="36" s="1"/>
  <c r="M4768" i="36" s="1"/>
  <c r="M4769" i="36" s="1"/>
  <c r="M4770" i="36" s="1"/>
  <c r="M4771" i="36" s="1"/>
  <c r="M4772" i="36" s="1"/>
  <c r="M4773" i="36" s="1"/>
  <c r="M4774" i="36" s="1"/>
  <c r="M4775" i="36" s="1"/>
  <c r="M4776" i="36" s="1"/>
  <c r="M4777" i="36" s="1"/>
  <c r="M4778" i="36" s="1"/>
  <c r="M4779" i="36" s="1"/>
  <c r="M4780" i="36" s="1"/>
  <c r="M4781" i="36" s="1"/>
  <c r="M4782" i="36" s="1"/>
  <c r="M4783" i="36" s="1"/>
  <c r="M4784" i="36" s="1"/>
  <c r="M4785" i="36" s="1"/>
  <c r="M4786" i="36" s="1"/>
  <c r="M4787" i="36" s="1"/>
  <c r="M4788" i="36" s="1"/>
  <c r="M4789" i="36" s="1"/>
  <c r="M4790" i="36" s="1"/>
  <c r="M4791" i="36" s="1"/>
  <c r="M4792" i="36" s="1"/>
  <c r="M4793" i="36" s="1"/>
  <c r="M4794" i="36" s="1"/>
  <c r="M4795" i="36" s="1"/>
  <c r="M4796" i="36" s="1"/>
  <c r="M4797" i="36" s="1"/>
  <c r="M4798" i="36" s="1"/>
  <c r="M4799" i="36" s="1"/>
  <c r="M4800" i="36" s="1"/>
  <c r="M4801" i="36" s="1"/>
  <c r="M4802" i="36" s="1"/>
  <c r="M4803" i="36" s="1"/>
  <c r="M4804" i="36" s="1"/>
  <c r="M4805" i="36" s="1"/>
  <c r="M4806" i="36" s="1"/>
  <c r="M4807" i="36" s="1"/>
  <c r="M4808" i="36" s="1"/>
  <c r="M4809" i="36" s="1"/>
  <c r="M4810" i="36" s="1"/>
  <c r="M4811" i="36" s="1"/>
  <c r="M4812" i="36" s="1"/>
  <c r="M4813" i="36" s="1"/>
  <c r="M4814" i="36" s="1"/>
  <c r="M4815" i="36" s="1"/>
  <c r="M4816" i="36" s="1"/>
  <c r="M4817" i="36" s="1"/>
  <c r="M4818" i="36" s="1"/>
  <c r="M4819" i="36" s="1"/>
  <c r="M4820" i="36" s="1"/>
  <c r="M4821" i="36" s="1"/>
  <c r="M4822" i="36" s="1"/>
  <c r="M4823" i="36" s="1"/>
  <c r="M4824" i="36" s="1"/>
  <c r="M4825" i="36" s="1"/>
  <c r="M4826" i="36" s="1"/>
  <c r="M4827" i="36" s="1"/>
  <c r="M4828" i="36" s="1"/>
  <c r="M4829" i="36" s="1"/>
  <c r="M4830" i="36" s="1"/>
  <c r="M4831" i="36" s="1"/>
  <c r="M4832" i="36" s="1"/>
  <c r="M4833" i="36" s="1"/>
  <c r="M4834" i="36" s="1"/>
  <c r="M4835" i="36" s="1"/>
  <c r="M4836" i="36" s="1"/>
  <c r="M4837" i="36" s="1"/>
  <c r="M4838" i="36" s="1"/>
  <c r="M4839" i="36" s="1"/>
  <c r="M4840" i="36" s="1"/>
  <c r="M4841" i="36" s="1"/>
  <c r="M4842" i="36" s="1"/>
  <c r="M4843" i="36" s="1"/>
  <c r="M4844" i="36" s="1"/>
  <c r="M4845" i="36" s="1"/>
  <c r="M4846" i="36" s="1"/>
  <c r="M4847" i="36" s="1"/>
  <c r="M4848" i="36" s="1"/>
  <c r="M4849" i="36" s="1"/>
  <c r="M4850" i="36" s="1"/>
  <c r="M4851" i="36" s="1"/>
  <c r="M4852" i="36" s="1"/>
  <c r="M4853" i="36" s="1"/>
  <c r="M4854" i="36" s="1"/>
  <c r="M4855" i="36" s="1"/>
  <c r="M4856" i="36" s="1"/>
  <c r="M4857" i="36" s="1"/>
  <c r="M4858" i="36" s="1"/>
  <c r="M4859" i="36" s="1"/>
  <c r="M4860" i="36" s="1"/>
  <c r="M4861" i="36" s="1"/>
  <c r="M4862" i="36" s="1"/>
  <c r="M4863" i="36" s="1"/>
  <c r="M4864" i="36" s="1"/>
  <c r="M4865" i="36" s="1"/>
  <c r="M4866" i="36" s="1"/>
  <c r="M4867" i="36" s="1"/>
  <c r="M4868" i="36" s="1"/>
  <c r="M4869" i="36" s="1"/>
  <c r="M4870" i="36" s="1"/>
  <c r="M4871" i="36" s="1"/>
  <c r="M4872" i="36" s="1"/>
  <c r="M4873" i="36" s="1"/>
  <c r="M4874" i="36" s="1"/>
  <c r="M4875" i="36" s="1"/>
  <c r="M4876" i="36" s="1"/>
  <c r="M4877" i="36" s="1"/>
  <c r="M4878" i="36" s="1"/>
  <c r="M4879" i="36" s="1"/>
  <c r="M4880" i="36" s="1"/>
  <c r="M4881" i="36" s="1"/>
  <c r="M4882" i="36" s="1"/>
  <c r="M4883" i="36" s="1"/>
  <c r="M4884" i="36" s="1"/>
  <c r="M4885" i="36" s="1"/>
  <c r="M4886" i="36" s="1"/>
  <c r="M4887" i="36" s="1"/>
  <c r="M4888" i="36" s="1"/>
  <c r="M4889" i="36" s="1"/>
  <c r="M4890" i="36" s="1"/>
  <c r="M4891" i="36" s="1"/>
  <c r="M4892" i="36" s="1"/>
  <c r="M4893" i="36" s="1"/>
  <c r="M4894" i="36" s="1"/>
  <c r="M4895" i="36" s="1"/>
  <c r="M4896" i="36" s="1"/>
  <c r="M4897" i="36" s="1"/>
  <c r="M4898" i="36" s="1"/>
  <c r="M4899" i="36" s="1"/>
  <c r="M4900" i="36" s="1"/>
  <c r="M4901" i="36" s="1"/>
  <c r="M4902" i="36" s="1"/>
  <c r="M4903" i="36" s="1"/>
  <c r="M4904" i="36" s="1"/>
  <c r="M4905" i="36" s="1"/>
  <c r="M4906" i="36" s="1"/>
  <c r="M4907" i="36" s="1"/>
  <c r="M4908" i="36" s="1"/>
  <c r="M4909" i="36" s="1"/>
  <c r="M4910" i="36" s="1"/>
  <c r="M4911" i="36" s="1"/>
  <c r="M4912" i="36" s="1"/>
  <c r="M4913" i="36" s="1"/>
  <c r="M4914" i="36" s="1"/>
  <c r="M4915" i="36" s="1"/>
  <c r="M4916" i="36" s="1"/>
  <c r="M4917" i="36" s="1"/>
  <c r="M4918" i="36" s="1"/>
  <c r="M4919" i="36" s="1"/>
  <c r="M4920" i="36" s="1"/>
  <c r="M4921" i="36" s="1"/>
  <c r="M4922" i="36" s="1"/>
  <c r="M4923" i="36" s="1"/>
  <c r="M4924" i="36" s="1"/>
  <c r="M4925" i="36" s="1"/>
  <c r="M4926" i="36" s="1"/>
  <c r="M4927" i="36" s="1"/>
  <c r="M4928" i="36" s="1"/>
  <c r="M4929" i="36" s="1"/>
  <c r="M4930" i="36" s="1"/>
  <c r="M4931" i="36" s="1"/>
  <c r="M4932" i="36" s="1"/>
  <c r="M4933" i="36" s="1"/>
  <c r="M4934" i="36" s="1"/>
  <c r="M4935" i="36" s="1"/>
  <c r="M4936" i="36" s="1"/>
  <c r="M4937" i="36" s="1"/>
  <c r="M4938" i="36" s="1"/>
  <c r="M4939" i="36" s="1"/>
  <c r="M4940" i="36" s="1"/>
  <c r="M4941" i="36" s="1"/>
  <c r="M4942" i="36" s="1"/>
  <c r="M4943" i="36" s="1"/>
  <c r="M4944" i="36" s="1"/>
  <c r="M4945" i="36" s="1"/>
  <c r="M4946" i="36" s="1"/>
  <c r="M4947" i="36" s="1"/>
  <c r="M4948" i="36" s="1"/>
  <c r="M4949" i="36" s="1"/>
  <c r="M4950" i="36" s="1"/>
  <c r="M4951" i="36" s="1"/>
  <c r="M4952" i="36" s="1"/>
  <c r="M4953" i="36" s="1"/>
  <c r="M4954" i="36" s="1"/>
  <c r="M4955" i="36" s="1"/>
  <c r="M4956" i="36" s="1"/>
  <c r="M4957" i="36" s="1"/>
  <c r="M4958" i="36" s="1"/>
  <c r="M4959" i="36" s="1"/>
  <c r="M4960" i="36" s="1"/>
  <c r="M4961" i="36" s="1"/>
  <c r="M4962" i="36" s="1"/>
  <c r="M4963" i="36" s="1"/>
  <c r="M4964" i="36" s="1"/>
  <c r="M4965" i="36" s="1"/>
  <c r="M4966" i="36" s="1"/>
  <c r="M4967" i="36" s="1"/>
  <c r="M4968" i="36" s="1"/>
  <c r="M4969" i="36" s="1"/>
  <c r="M4970" i="36" s="1"/>
  <c r="M4971" i="36" s="1"/>
  <c r="M4972" i="36" s="1"/>
  <c r="M4973" i="36" s="1"/>
  <c r="M4974" i="36" s="1"/>
  <c r="M4975" i="36" s="1"/>
  <c r="M4976" i="36" s="1"/>
  <c r="M4977" i="36" s="1"/>
  <c r="M4978" i="36" s="1"/>
  <c r="M4979" i="36" s="1"/>
  <c r="M4980" i="36" s="1"/>
  <c r="M4981" i="36" s="1"/>
  <c r="M4982" i="36" s="1"/>
  <c r="M4983" i="36" s="1"/>
  <c r="M4984" i="36" s="1"/>
  <c r="M4985" i="36" s="1"/>
  <c r="M4986" i="36" s="1"/>
  <c r="M4987" i="36" s="1"/>
  <c r="M4988" i="36" s="1"/>
  <c r="M4989" i="36" s="1"/>
  <c r="M4990" i="36" s="1"/>
  <c r="M4991" i="36" s="1"/>
  <c r="M4992" i="36" s="1"/>
  <c r="M4993" i="36" s="1"/>
  <c r="M4994" i="36" s="1"/>
  <c r="M4995" i="36" s="1"/>
  <c r="M4996" i="36" s="1"/>
  <c r="M4997" i="36" s="1"/>
  <c r="M4998" i="36" s="1"/>
  <c r="M4999" i="36" s="1"/>
  <c r="M5000" i="36" s="1"/>
  <c r="M5001" i="36" s="1"/>
  <c r="M5002" i="36" s="1"/>
  <c r="M5003" i="36" s="1"/>
  <c r="M5004" i="36" s="1"/>
  <c r="M5005" i="36" s="1"/>
  <c r="M5006" i="36" s="1"/>
  <c r="M5007" i="36" s="1"/>
  <c r="M5008" i="36" s="1"/>
  <c r="M5009" i="36" s="1"/>
  <c r="M5010" i="36" s="1"/>
  <c r="M5011" i="36" s="1"/>
  <c r="M5012" i="36" s="1"/>
  <c r="M5013" i="36" s="1"/>
  <c r="M5014" i="36" s="1"/>
  <c r="M5015" i="36" s="1"/>
  <c r="M5016" i="36" s="1"/>
  <c r="M5017" i="36" s="1"/>
  <c r="M5018" i="36" s="1"/>
  <c r="M5019" i="36" s="1"/>
  <c r="M5020" i="36" s="1"/>
  <c r="M5021" i="36" s="1"/>
  <c r="M5022" i="36" s="1"/>
  <c r="M5023" i="36" s="1"/>
  <c r="M5024" i="36" s="1"/>
  <c r="M5025" i="36" s="1"/>
  <c r="M5026" i="36" s="1"/>
  <c r="M5027" i="36" s="1"/>
  <c r="M5028" i="36" s="1"/>
  <c r="M5029" i="36" s="1"/>
  <c r="M5030" i="36" s="1"/>
  <c r="M5031" i="36" s="1"/>
  <c r="M5032" i="36" s="1"/>
  <c r="M5033" i="36" s="1"/>
  <c r="M5034" i="36" s="1"/>
  <c r="M5035" i="36" s="1"/>
  <c r="M5036" i="36" s="1"/>
  <c r="M5037" i="36" s="1"/>
  <c r="M5038" i="36" s="1"/>
  <c r="M5039" i="36" s="1"/>
  <c r="M5040" i="36" s="1"/>
  <c r="M5041" i="36" s="1"/>
  <c r="M5042" i="36" s="1"/>
  <c r="M5043" i="36" s="1"/>
  <c r="M5044" i="36" s="1"/>
  <c r="M5045" i="36" s="1"/>
  <c r="M5046" i="36" s="1"/>
  <c r="M5047" i="36" s="1"/>
  <c r="M5048" i="36" s="1"/>
  <c r="M5049" i="36" s="1"/>
  <c r="M5050" i="36" s="1"/>
  <c r="M5051" i="36" s="1"/>
  <c r="M5052" i="36" s="1"/>
  <c r="M5053" i="36" s="1"/>
  <c r="M5054" i="36" s="1"/>
  <c r="M5055" i="36" s="1"/>
  <c r="M5056" i="36" s="1"/>
  <c r="M5057" i="36" s="1"/>
  <c r="M5058" i="36" s="1"/>
  <c r="M5059" i="36" s="1"/>
  <c r="M5060" i="36" s="1"/>
  <c r="M5061" i="36" s="1"/>
  <c r="M5062" i="36" s="1"/>
  <c r="M5063" i="36" s="1"/>
  <c r="M5064" i="36" s="1"/>
  <c r="M5065" i="36" s="1"/>
  <c r="M5066" i="36" s="1"/>
  <c r="M5067" i="36" s="1"/>
  <c r="M5068" i="36" s="1"/>
  <c r="M5069" i="36" s="1"/>
  <c r="M5070" i="36" s="1"/>
  <c r="M5071" i="36" s="1"/>
  <c r="M5072" i="36" s="1"/>
  <c r="M5073" i="36" s="1"/>
  <c r="M5074" i="36" s="1"/>
  <c r="M5075" i="36" s="1"/>
  <c r="M5076" i="36" s="1"/>
  <c r="M5077" i="36" s="1"/>
  <c r="M5078" i="36" s="1"/>
  <c r="M5079" i="36" s="1"/>
  <c r="M5080" i="36" s="1"/>
  <c r="M5081" i="36" s="1"/>
  <c r="M5082" i="36" s="1"/>
  <c r="M5083" i="36" s="1"/>
  <c r="M5084" i="36" s="1"/>
  <c r="M5085" i="36" s="1"/>
  <c r="M5086" i="36" s="1"/>
  <c r="M5087" i="36" s="1"/>
  <c r="M5088" i="36" s="1"/>
  <c r="M5089" i="36" s="1"/>
  <c r="M5090" i="36" s="1"/>
  <c r="M5091" i="36" s="1"/>
  <c r="M5092" i="36" s="1"/>
  <c r="M5093" i="36" s="1"/>
  <c r="M5094" i="36" s="1"/>
  <c r="M5095" i="36" s="1"/>
  <c r="M5096" i="36" s="1"/>
  <c r="M5097" i="36" s="1"/>
  <c r="M5098" i="36" s="1"/>
  <c r="M5099" i="36" s="1"/>
  <c r="M5100" i="36" s="1"/>
  <c r="M5101" i="36" s="1"/>
  <c r="M5102" i="36" s="1"/>
  <c r="M5103" i="36" s="1"/>
  <c r="M5104" i="36" s="1"/>
  <c r="M5105" i="36" s="1"/>
  <c r="M5106" i="36" s="1"/>
  <c r="M5107" i="36" s="1"/>
  <c r="M5108" i="36" s="1"/>
  <c r="M5109" i="36" s="1"/>
  <c r="M5110" i="36" s="1"/>
  <c r="M5111" i="36" s="1"/>
  <c r="M5112" i="36" s="1"/>
  <c r="M5113" i="36" s="1"/>
  <c r="M5114" i="36" s="1"/>
  <c r="M5115" i="36" s="1"/>
  <c r="M5116" i="36" s="1"/>
  <c r="M5117" i="36" s="1"/>
  <c r="M5118" i="36" s="1"/>
  <c r="M5119" i="36" s="1"/>
  <c r="M5120" i="36" s="1"/>
  <c r="M5121" i="36" s="1"/>
  <c r="M5122" i="36" s="1"/>
  <c r="M5123" i="36" s="1"/>
  <c r="M5124" i="36" s="1"/>
  <c r="M5125" i="36" s="1"/>
  <c r="M5126" i="36" s="1"/>
  <c r="M5127" i="36" s="1"/>
  <c r="M5128" i="36" s="1"/>
  <c r="M5129" i="36" s="1"/>
  <c r="M5130" i="36" s="1"/>
  <c r="M5131" i="36" s="1"/>
  <c r="M5132" i="36" s="1"/>
  <c r="M5133" i="36" s="1"/>
  <c r="M5134" i="36" s="1"/>
  <c r="M5135" i="36" s="1"/>
  <c r="M5136" i="36" s="1"/>
  <c r="M5137" i="36" s="1"/>
  <c r="M5138" i="36" s="1"/>
  <c r="M5139" i="36" s="1"/>
  <c r="M5140" i="36" s="1"/>
  <c r="M5141" i="36" s="1"/>
  <c r="M5142" i="36" s="1"/>
  <c r="M5143" i="36" s="1"/>
  <c r="M5144" i="36" s="1"/>
  <c r="M5145" i="36" s="1"/>
  <c r="M5146" i="36" s="1"/>
  <c r="M5147" i="36" s="1"/>
  <c r="M5148" i="36" s="1"/>
  <c r="M5149" i="36" s="1"/>
  <c r="M5150" i="36" s="1"/>
  <c r="M5151" i="36" s="1"/>
  <c r="M5152" i="36" s="1"/>
  <c r="M5153" i="36" s="1"/>
  <c r="M5154" i="36" s="1"/>
  <c r="M5155" i="36" s="1"/>
  <c r="M5156" i="36" s="1"/>
  <c r="M5157" i="36" s="1"/>
  <c r="M5158" i="36" s="1"/>
  <c r="M5159" i="36" s="1"/>
  <c r="M5160" i="36" s="1"/>
  <c r="M5161" i="36" s="1"/>
  <c r="M5162" i="36" s="1"/>
  <c r="M5163" i="36" s="1"/>
  <c r="M5164" i="36" s="1"/>
  <c r="M5165" i="36" s="1"/>
  <c r="M5166" i="36" s="1"/>
  <c r="M5167" i="36" s="1"/>
  <c r="M5168" i="36" s="1"/>
  <c r="M5169" i="36" s="1"/>
  <c r="M5170" i="36" s="1"/>
  <c r="M5171" i="36" s="1"/>
  <c r="M5172" i="36" s="1"/>
  <c r="M5173" i="36" s="1"/>
  <c r="M5174" i="36" s="1"/>
  <c r="M5175" i="36" s="1"/>
  <c r="M5176" i="36" s="1"/>
  <c r="M5177" i="36" s="1"/>
  <c r="M5178" i="36" s="1"/>
  <c r="M5179" i="36" s="1"/>
  <c r="M5180" i="36" s="1"/>
  <c r="M5181" i="36" s="1"/>
  <c r="M5182" i="36" s="1"/>
  <c r="M5183" i="36" s="1"/>
  <c r="M5184" i="36" s="1"/>
  <c r="M5185" i="36" s="1"/>
  <c r="M5186" i="36" s="1"/>
  <c r="M5187" i="36" s="1"/>
  <c r="M5188" i="36" s="1"/>
  <c r="M5189" i="36" s="1"/>
  <c r="M5190" i="36" s="1"/>
  <c r="M5191" i="36" s="1"/>
  <c r="M5192" i="36" s="1"/>
  <c r="M5193" i="36" s="1"/>
  <c r="M5194" i="36" s="1"/>
  <c r="M5195" i="36" s="1"/>
  <c r="M5196" i="36" s="1"/>
  <c r="M5197" i="36" s="1"/>
  <c r="M5198" i="36" s="1"/>
  <c r="M5199" i="36" s="1"/>
  <c r="M5200" i="36" s="1"/>
  <c r="M5201" i="36" s="1"/>
  <c r="M5202" i="36" s="1"/>
  <c r="M5203" i="36" s="1"/>
  <c r="M5204" i="36" s="1"/>
  <c r="M5205" i="36" s="1"/>
  <c r="M5206" i="36" s="1"/>
  <c r="M5207" i="36" s="1"/>
  <c r="M5208" i="36" s="1"/>
  <c r="M5209" i="36" s="1"/>
  <c r="M5210" i="36" s="1"/>
  <c r="M5211" i="36" s="1"/>
  <c r="M5212" i="36" s="1"/>
  <c r="M5213" i="36" s="1"/>
  <c r="M5214" i="36" s="1"/>
  <c r="M5215" i="36" s="1"/>
  <c r="M5216" i="36" s="1"/>
  <c r="M5217" i="36" s="1"/>
  <c r="M5218" i="36" s="1"/>
  <c r="M5219" i="36" s="1"/>
  <c r="M5220" i="36" s="1"/>
  <c r="M5221" i="36" s="1"/>
  <c r="M5222" i="36" s="1"/>
  <c r="M5223" i="36" s="1"/>
  <c r="M5224" i="36" s="1"/>
  <c r="M5225" i="36" s="1"/>
  <c r="M5226" i="36" s="1"/>
  <c r="M5227" i="36" s="1"/>
  <c r="M5228" i="36" s="1"/>
  <c r="M5229" i="36" s="1"/>
  <c r="M5230" i="36" s="1"/>
  <c r="M5231" i="36" s="1"/>
  <c r="M5232" i="36" s="1"/>
  <c r="M5233" i="36" s="1"/>
  <c r="M5234" i="36" s="1"/>
  <c r="M5235" i="36" s="1"/>
  <c r="M5236" i="36" s="1"/>
  <c r="M5237" i="36" s="1"/>
  <c r="M5238" i="36" s="1"/>
  <c r="M5239" i="36" s="1"/>
  <c r="M5240" i="36" s="1"/>
  <c r="M5241" i="36" s="1"/>
  <c r="M5242" i="36" s="1"/>
  <c r="M5243" i="36" s="1"/>
  <c r="M5244" i="36" s="1"/>
  <c r="M5245" i="36" s="1"/>
  <c r="M5246" i="36" s="1"/>
  <c r="M5247" i="36" s="1"/>
  <c r="M5248" i="36" s="1"/>
  <c r="M5249" i="36" s="1"/>
  <c r="M5250" i="36" s="1"/>
  <c r="M5251" i="36" s="1"/>
  <c r="M5252" i="36" s="1"/>
  <c r="M5253" i="36" s="1"/>
  <c r="M5254" i="36" s="1"/>
  <c r="M5255" i="36" s="1"/>
  <c r="M5256" i="36" s="1"/>
  <c r="M5257" i="36" s="1"/>
  <c r="M5258" i="36" s="1"/>
  <c r="M5259" i="36" s="1"/>
  <c r="M5260" i="36" s="1"/>
  <c r="M5261" i="36" s="1"/>
  <c r="M5262" i="36" s="1"/>
  <c r="M5263" i="36" s="1"/>
  <c r="M5264" i="36" s="1"/>
  <c r="M5265" i="36" s="1"/>
  <c r="M5266" i="36" s="1"/>
  <c r="M5267" i="36" s="1"/>
  <c r="M5268" i="36" s="1"/>
  <c r="M5269" i="36" s="1"/>
  <c r="M5270" i="36" s="1"/>
  <c r="M5271" i="36" s="1"/>
  <c r="M5272" i="36" s="1"/>
  <c r="M5273" i="36" s="1"/>
  <c r="M5274" i="36" s="1"/>
  <c r="M5275" i="36" s="1"/>
  <c r="M5276" i="36" s="1"/>
  <c r="M5277" i="36" s="1"/>
  <c r="M5278" i="36" s="1"/>
  <c r="M5279" i="36" s="1"/>
  <c r="M5280" i="36" s="1"/>
  <c r="M5281" i="36" s="1"/>
  <c r="M5282" i="36" s="1"/>
  <c r="M5283" i="36" s="1"/>
  <c r="M5284" i="36" s="1"/>
  <c r="M5285" i="36" s="1"/>
  <c r="M5286" i="36" s="1"/>
  <c r="M5287" i="36" s="1"/>
  <c r="M5288" i="36" s="1"/>
  <c r="M5289" i="36" s="1"/>
  <c r="M5290" i="36" s="1"/>
  <c r="M5291" i="36" s="1"/>
  <c r="M5292" i="36" s="1"/>
  <c r="M5293" i="36" s="1"/>
  <c r="M5294" i="36" s="1"/>
  <c r="M5295" i="36" s="1"/>
  <c r="M5296" i="36" s="1"/>
  <c r="M5297" i="36" s="1"/>
  <c r="M5298" i="36" s="1"/>
  <c r="M5299" i="36" s="1"/>
  <c r="M5300" i="36" s="1"/>
  <c r="M5301" i="36" s="1"/>
  <c r="M5302" i="36" s="1"/>
  <c r="M5303" i="36" s="1"/>
  <c r="M5304" i="36" s="1"/>
  <c r="M5305" i="36" s="1"/>
  <c r="M5306" i="36" s="1"/>
  <c r="M5307" i="36" s="1"/>
  <c r="M5308" i="36" s="1"/>
  <c r="M5309" i="36" s="1"/>
  <c r="M5310" i="36" s="1"/>
  <c r="M5311" i="36" s="1"/>
  <c r="M5312" i="36" s="1"/>
  <c r="M5313" i="36" s="1"/>
  <c r="M5314" i="36" s="1"/>
  <c r="M5315" i="36" s="1"/>
  <c r="M5316" i="36" s="1"/>
  <c r="M5317" i="36" s="1"/>
  <c r="M5318" i="36" s="1"/>
  <c r="M5319" i="36" s="1"/>
  <c r="M5320" i="36" s="1"/>
  <c r="M5321" i="36" s="1"/>
  <c r="M5322" i="36" s="1"/>
  <c r="M5323" i="36" s="1"/>
  <c r="M5324" i="36" s="1"/>
  <c r="M5325" i="36" s="1"/>
  <c r="M5326" i="36" s="1"/>
  <c r="M5327" i="36" s="1"/>
  <c r="M5328" i="36" s="1"/>
  <c r="M5329" i="36" s="1"/>
  <c r="M5330" i="36" s="1"/>
  <c r="M5331" i="36" s="1"/>
  <c r="M5332" i="36" s="1"/>
  <c r="M5333" i="36" s="1"/>
  <c r="M5334" i="36" s="1"/>
  <c r="M5335" i="36" s="1"/>
  <c r="M5336" i="36" s="1"/>
  <c r="M5337" i="36" s="1"/>
  <c r="M5338" i="36" s="1"/>
  <c r="M5339" i="36" s="1"/>
  <c r="M5340" i="36" s="1"/>
  <c r="M5341" i="36" s="1"/>
  <c r="M5342" i="36" s="1"/>
  <c r="M5343" i="36" s="1"/>
  <c r="M5344" i="36" s="1"/>
  <c r="M5345" i="36" s="1"/>
  <c r="M5346" i="36" s="1"/>
  <c r="M5347" i="36" s="1"/>
  <c r="M5348" i="36" s="1"/>
  <c r="M5349" i="36" s="1"/>
  <c r="M5350" i="36" s="1"/>
  <c r="M5351" i="36" s="1"/>
  <c r="M5352" i="36" s="1"/>
  <c r="M5353" i="36" s="1"/>
  <c r="M5354" i="36" s="1"/>
  <c r="M5355" i="36" s="1"/>
  <c r="M5356" i="36" s="1"/>
  <c r="M5357" i="36" s="1"/>
  <c r="M5358" i="36" s="1"/>
  <c r="M5359" i="36" s="1"/>
  <c r="M5360" i="36" s="1"/>
  <c r="M5361" i="36" s="1"/>
  <c r="M5362" i="36" s="1"/>
  <c r="M5363" i="36" s="1"/>
  <c r="M5364" i="36" s="1"/>
  <c r="M5365" i="36" s="1"/>
  <c r="M5366" i="36" s="1"/>
  <c r="M5367" i="36" s="1"/>
  <c r="M5368" i="36" s="1"/>
  <c r="M5369" i="36" s="1"/>
  <c r="M5370" i="36" s="1"/>
  <c r="M5371" i="36" s="1"/>
  <c r="M5372" i="36" s="1"/>
  <c r="M5373" i="36" s="1"/>
  <c r="M5374" i="36" s="1"/>
  <c r="M5375" i="36" s="1"/>
  <c r="M5376" i="36" s="1"/>
  <c r="M5377" i="36" s="1"/>
  <c r="M5378" i="36" s="1"/>
  <c r="M5379" i="36" s="1"/>
  <c r="M5380" i="36" s="1"/>
  <c r="M5381" i="36" s="1"/>
  <c r="M5382" i="36" s="1"/>
  <c r="M5383" i="36" s="1"/>
  <c r="M5384" i="36" s="1"/>
  <c r="M5385" i="36" s="1"/>
  <c r="M5386" i="36" s="1"/>
  <c r="M5387" i="36" s="1"/>
  <c r="M5388" i="36" s="1"/>
  <c r="M5389" i="36" s="1"/>
  <c r="M5390" i="36" s="1"/>
  <c r="M5391" i="36" s="1"/>
  <c r="M5392" i="36" s="1"/>
  <c r="M5393" i="36" s="1"/>
  <c r="M5394" i="36" s="1"/>
  <c r="L4460" i="36"/>
  <c r="L4461" i="36" s="1"/>
  <c r="L4462" i="36" s="1"/>
  <c r="L4463" i="36" s="1"/>
  <c r="L4464" i="36" s="1"/>
  <c r="L4465" i="36" s="1"/>
  <c r="L4466" i="36" s="1"/>
  <c r="L4467" i="36" s="1"/>
  <c r="L4468" i="36" s="1"/>
  <c r="L4469" i="36" s="1"/>
  <c r="L4470" i="36" s="1"/>
  <c r="L4471" i="36" s="1"/>
  <c r="L4472" i="36" s="1"/>
  <c r="L4473" i="36" s="1"/>
  <c r="L4474" i="36" s="1"/>
  <c r="L4475" i="36" s="1"/>
  <c r="L4476" i="36" s="1"/>
  <c r="L4477" i="36" s="1"/>
  <c r="L4478" i="36" s="1"/>
  <c r="L4479" i="36" s="1"/>
  <c r="L4480" i="36" s="1"/>
  <c r="L4481" i="36" s="1"/>
  <c r="L4482" i="36" s="1"/>
  <c r="L4483" i="36" s="1"/>
  <c r="L4484" i="36" s="1"/>
  <c r="L4485" i="36" s="1"/>
  <c r="L4486" i="36" s="1"/>
  <c r="L4487" i="36" s="1"/>
  <c r="L4488" i="36" s="1"/>
  <c r="L4489" i="36" s="1"/>
  <c r="L4490" i="36" s="1"/>
  <c r="L4491" i="36" s="1"/>
  <c r="L4492" i="36" s="1"/>
  <c r="L4493" i="36" s="1"/>
  <c r="L4494" i="36" s="1"/>
  <c r="L4495" i="36" s="1"/>
  <c r="L4496" i="36" s="1"/>
  <c r="L4497" i="36" s="1"/>
  <c r="L4498" i="36" s="1"/>
  <c r="L4499" i="36" s="1"/>
  <c r="L4500" i="36" s="1"/>
  <c r="L4501" i="36" s="1"/>
  <c r="L4502" i="36" s="1"/>
  <c r="L4503" i="36" s="1"/>
  <c r="L4504" i="36" s="1"/>
  <c r="L4505" i="36" s="1"/>
  <c r="L4506" i="36" s="1"/>
  <c r="L4507" i="36" s="1"/>
  <c r="L4508" i="36" s="1"/>
  <c r="L4509" i="36" s="1"/>
  <c r="L4510" i="36" s="1"/>
  <c r="L4511" i="36" s="1"/>
  <c r="L4512" i="36" s="1"/>
  <c r="L4513" i="36" s="1"/>
  <c r="L4514" i="36" s="1"/>
  <c r="L4515" i="36" s="1"/>
  <c r="L4516" i="36" s="1"/>
  <c r="L4517" i="36" s="1"/>
  <c r="L4518" i="36" s="1"/>
  <c r="L4519" i="36" s="1"/>
  <c r="L4520" i="36" s="1"/>
  <c r="L4521" i="36" s="1"/>
  <c r="L4522" i="36" s="1"/>
  <c r="L4523" i="36" s="1"/>
  <c r="L4524" i="36" s="1"/>
  <c r="L4525" i="36" s="1"/>
  <c r="L4526" i="36" s="1"/>
  <c r="L4527" i="36" s="1"/>
  <c r="L4528" i="36" s="1"/>
  <c r="L4529" i="36" s="1"/>
  <c r="L4530" i="36" s="1"/>
  <c r="L4531" i="36" s="1"/>
  <c r="L4532" i="36" s="1"/>
  <c r="L4533" i="36" s="1"/>
  <c r="L4534" i="36" s="1"/>
  <c r="L4535" i="36" s="1"/>
  <c r="L4536" i="36" s="1"/>
  <c r="L4537" i="36" s="1"/>
  <c r="L4538" i="36" s="1"/>
  <c r="L4539" i="36" s="1"/>
  <c r="L4540" i="36" s="1"/>
  <c r="L4541" i="36" s="1"/>
  <c r="L4542" i="36" s="1"/>
  <c r="L4543" i="36" s="1"/>
  <c r="L4544" i="36" s="1"/>
  <c r="L4545" i="36" s="1"/>
  <c r="L4546" i="36" s="1"/>
  <c r="L4547" i="36" s="1"/>
  <c r="L4548" i="36" s="1"/>
  <c r="L4549" i="36" s="1"/>
  <c r="L4550" i="36" s="1"/>
  <c r="L4551" i="36" s="1"/>
  <c r="L4552" i="36" s="1"/>
  <c r="L4553" i="36" s="1"/>
  <c r="L4554" i="36" s="1"/>
  <c r="L4555" i="36" s="1"/>
  <c r="L4556" i="36" s="1"/>
  <c r="L4557" i="36" s="1"/>
  <c r="L4558" i="36" s="1"/>
  <c r="L4559" i="36" s="1"/>
  <c r="L4560" i="36" s="1"/>
  <c r="L4561" i="36" s="1"/>
  <c r="L4562" i="36" s="1"/>
  <c r="L4563" i="36" s="1"/>
  <c r="L4564" i="36" s="1"/>
  <c r="L4565" i="36" s="1"/>
  <c r="L4566" i="36" s="1"/>
  <c r="L4567" i="36" s="1"/>
  <c r="L4568" i="36" s="1"/>
  <c r="L4569" i="36" s="1"/>
  <c r="L4570" i="36" s="1"/>
  <c r="L4571" i="36" s="1"/>
  <c r="L4572" i="36" s="1"/>
  <c r="L4573" i="36" s="1"/>
  <c r="L4574" i="36" s="1"/>
  <c r="L4575" i="36" s="1"/>
  <c r="L4576" i="36" s="1"/>
  <c r="L4577" i="36" s="1"/>
  <c r="L4578" i="36" s="1"/>
  <c r="L4579" i="36" s="1"/>
  <c r="L4580" i="36" s="1"/>
  <c r="L4581" i="36" s="1"/>
  <c r="L4582" i="36" s="1"/>
  <c r="L4583" i="36" s="1"/>
  <c r="L4584" i="36" s="1"/>
  <c r="L4585" i="36" s="1"/>
  <c r="L4586" i="36" s="1"/>
  <c r="L4587" i="36" s="1"/>
  <c r="L4588" i="36" s="1"/>
  <c r="L4589" i="36" s="1"/>
  <c r="L4590" i="36" s="1"/>
  <c r="L4591" i="36" s="1"/>
  <c r="L4592" i="36" s="1"/>
  <c r="L4593" i="36" s="1"/>
  <c r="L4594" i="36" s="1"/>
  <c r="L4595" i="36" s="1"/>
  <c r="L4596" i="36" s="1"/>
  <c r="L4597" i="36" s="1"/>
  <c r="L4598" i="36" s="1"/>
  <c r="L4599" i="36" s="1"/>
  <c r="L4600" i="36" s="1"/>
  <c r="L4601" i="36" s="1"/>
  <c r="L4602" i="36" s="1"/>
  <c r="L4603" i="36" s="1"/>
  <c r="L4604" i="36" s="1"/>
  <c r="L4605" i="36" s="1"/>
  <c r="L4606" i="36" s="1"/>
  <c r="L4607" i="36" s="1"/>
  <c r="L4608" i="36" s="1"/>
  <c r="L4609" i="36" s="1"/>
  <c r="L4610" i="36" s="1"/>
  <c r="L4611" i="36" s="1"/>
  <c r="L4612" i="36" s="1"/>
  <c r="L4613" i="36" s="1"/>
  <c r="L4614" i="36" s="1"/>
  <c r="L4615" i="36" s="1"/>
  <c r="L4616" i="36" s="1"/>
  <c r="L4617" i="36" s="1"/>
  <c r="L4618" i="36" s="1"/>
  <c r="L4619" i="36" s="1"/>
  <c r="L4620" i="36" s="1"/>
  <c r="L4621" i="36" s="1"/>
  <c r="L4622" i="36" s="1"/>
  <c r="L4623" i="36" s="1"/>
  <c r="L4624" i="36" s="1"/>
  <c r="L4625" i="36" s="1"/>
  <c r="L4626" i="36" s="1"/>
  <c r="L4627" i="36" s="1"/>
  <c r="L4628" i="36" s="1"/>
  <c r="L4629" i="36" s="1"/>
  <c r="L4630" i="36" s="1"/>
  <c r="L4631" i="36" s="1"/>
  <c r="L4632" i="36" s="1"/>
  <c r="L4633" i="36" s="1"/>
  <c r="L4634" i="36" s="1"/>
  <c r="L4635" i="36" s="1"/>
  <c r="L4636" i="36" s="1"/>
  <c r="L4637" i="36" s="1"/>
  <c r="L4638" i="36" s="1"/>
  <c r="L4639" i="36" s="1"/>
  <c r="L4640" i="36" s="1"/>
  <c r="L4641" i="36" s="1"/>
  <c r="L4642" i="36" s="1"/>
  <c r="L4643" i="36" s="1"/>
  <c r="L4644" i="36" s="1"/>
  <c r="L4645" i="36" s="1"/>
  <c r="L4646" i="36" s="1"/>
  <c r="L4647" i="36" s="1"/>
  <c r="L4648" i="36" s="1"/>
  <c r="L4649" i="36" s="1"/>
  <c r="L4650" i="36" s="1"/>
  <c r="L4651" i="36" s="1"/>
  <c r="L4652" i="36" s="1"/>
  <c r="L4653" i="36" s="1"/>
  <c r="L4654" i="36" s="1"/>
  <c r="L4655" i="36" s="1"/>
  <c r="L4656" i="36" s="1"/>
  <c r="L4657" i="36" s="1"/>
  <c r="L4658" i="36" s="1"/>
  <c r="L4659" i="36" s="1"/>
  <c r="L4660" i="36" s="1"/>
  <c r="L4661" i="36" s="1"/>
  <c r="L4662" i="36" s="1"/>
  <c r="L4663" i="36" s="1"/>
  <c r="L4664" i="36" s="1"/>
  <c r="L4665" i="36" s="1"/>
  <c r="L4666" i="36" s="1"/>
  <c r="L4667" i="36" s="1"/>
  <c r="L4668" i="36" s="1"/>
  <c r="L4669" i="36" s="1"/>
  <c r="L4670" i="36" s="1"/>
  <c r="L4671" i="36" s="1"/>
  <c r="L4672" i="36" s="1"/>
  <c r="L4673" i="36" s="1"/>
  <c r="L4674" i="36" s="1"/>
  <c r="L4675" i="36" s="1"/>
  <c r="L4676" i="36" s="1"/>
  <c r="L4677" i="36" s="1"/>
  <c r="L4678" i="36" s="1"/>
  <c r="L4679" i="36" s="1"/>
  <c r="L4680" i="36" s="1"/>
  <c r="L4681" i="36" s="1"/>
  <c r="L4682" i="36" s="1"/>
  <c r="L4683" i="36" s="1"/>
  <c r="L4684" i="36" s="1"/>
  <c r="L4685" i="36" s="1"/>
  <c r="L4686" i="36" s="1"/>
  <c r="L4687" i="36" s="1"/>
  <c r="L4688" i="36" s="1"/>
  <c r="L4689" i="36" s="1"/>
  <c r="L4690" i="36" s="1"/>
  <c r="L4691" i="36" s="1"/>
  <c r="L4692" i="36" s="1"/>
  <c r="L4693" i="36" s="1"/>
  <c r="L4694" i="36" s="1"/>
  <c r="L4695" i="36" s="1"/>
  <c r="L4696" i="36" s="1"/>
  <c r="L4697" i="36" s="1"/>
  <c r="L4698" i="36" s="1"/>
  <c r="L4699" i="36" s="1"/>
  <c r="L4700" i="36" s="1"/>
  <c r="L4701" i="36" s="1"/>
  <c r="L4702" i="36" s="1"/>
  <c r="L4703" i="36" s="1"/>
  <c r="L4704" i="36" s="1"/>
  <c r="L4705" i="36" s="1"/>
  <c r="L4706" i="36" s="1"/>
  <c r="L4707" i="36" s="1"/>
  <c r="L4708" i="36" s="1"/>
  <c r="L4709" i="36" s="1"/>
  <c r="L4710" i="36" s="1"/>
  <c r="L4711" i="36" s="1"/>
  <c r="L4712" i="36" s="1"/>
  <c r="L4713" i="36" s="1"/>
  <c r="L4714" i="36" s="1"/>
  <c r="L4715" i="36" s="1"/>
  <c r="L4716" i="36" s="1"/>
  <c r="L4717" i="36" s="1"/>
  <c r="L4718" i="36" s="1"/>
  <c r="L4719" i="36" s="1"/>
  <c r="L4720" i="36" s="1"/>
  <c r="L4721" i="36" s="1"/>
  <c r="L4722" i="36" s="1"/>
  <c r="L4723" i="36" s="1"/>
  <c r="L4724" i="36" s="1"/>
  <c r="L4725" i="36" s="1"/>
  <c r="L4726" i="36" s="1"/>
  <c r="L4727" i="36" s="1"/>
  <c r="L4728" i="36" s="1"/>
  <c r="L4729" i="36" s="1"/>
  <c r="L4730" i="36" s="1"/>
  <c r="L4731" i="36" s="1"/>
  <c r="L4732" i="36" s="1"/>
  <c r="L4733" i="36" s="1"/>
  <c r="L4734" i="36" s="1"/>
  <c r="L4735" i="36" s="1"/>
  <c r="L4736" i="36" s="1"/>
  <c r="L4737" i="36" s="1"/>
  <c r="L4738" i="36" s="1"/>
  <c r="L4739" i="36" s="1"/>
  <c r="L4740" i="36" s="1"/>
  <c r="L4741" i="36" s="1"/>
  <c r="L4742" i="36" s="1"/>
  <c r="L4743" i="36" s="1"/>
  <c r="L4744" i="36" s="1"/>
  <c r="L4745" i="36" s="1"/>
  <c r="L4746" i="36" s="1"/>
  <c r="L4747" i="36" s="1"/>
  <c r="L4748" i="36" s="1"/>
  <c r="L4749" i="36" s="1"/>
  <c r="L4750" i="36" s="1"/>
  <c r="L4751" i="36" s="1"/>
  <c r="L4752" i="36" s="1"/>
  <c r="L4753" i="36" s="1"/>
  <c r="L4754" i="36" s="1"/>
  <c r="L4755" i="36" s="1"/>
  <c r="L4756" i="36" s="1"/>
  <c r="L4757" i="36" s="1"/>
  <c r="L4758" i="36" s="1"/>
  <c r="L4759" i="36" s="1"/>
  <c r="L4760" i="36" s="1"/>
  <c r="L4761" i="36" s="1"/>
  <c r="L4762" i="36" s="1"/>
  <c r="L4763" i="36" s="1"/>
  <c r="L4764" i="36" s="1"/>
  <c r="L4765" i="36" s="1"/>
  <c r="L4766" i="36" s="1"/>
  <c r="L4767" i="36" s="1"/>
  <c r="L4768" i="36" s="1"/>
  <c r="L4769" i="36" s="1"/>
  <c r="L4770" i="36" s="1"/>
  <c r="L4771" i="36" s="1"/>
  <c r="L4772" i="36" s="1"/>
  <c r="L4773" i="36" s="1"/>
  <c r="L4774" i="36" s="1"/>
  <c r="L4775" i="36" s="1"/>
  <c r="L4776" i="36" s="1"/>
  <c r="L4777" i="36" s="1"/>
  <c r="L4778" i="36" s="1"/>
  <c r="L4779" i="36" s="1"/>
  <c r="L4780" i="36" s="1"/>
  <c r="L4781" i="36" s="1"/>
  <c r="L4782" i="36" s="1"/>
  <c r="L4783" i="36" s="1"/>
  <c r="L4784" i="36" s="1"/>
  <c r="L4785" i="36" s="1"/>
  <c r="L4786" i="36" s="1"/>
  <c r="L4787" i="36" s="1"/>
  <c r="L4788" i="36" s="1"/>
  <c r="L4789" i="36" s="1"/>
  <c r="L4790" i="36" s="1"/>
  <c r="L4791" i="36" s="1"/>
  <c r="L4792" i="36" s="1"/>
  <c r="L4793" i="36" s="1"/>
  <c r="L4794" i="36" s="1"/>
  <c r="L4795" i="36" s="1"/>
  <c r="L4796" i="36" s="1"/>
  <c r="L4797" i="36" s="1"/>
  <c r="L4798" i="36" s="1"/>
  <c r="L4799" i="36" s="1"/>
  <c r="L4800" i="36" s="1"/>
  <c r="L4801" i="36" s="1"/>
  <c r="L4802" i="36" s="1"/>
  <c r="L4803" i="36" s="1"/>
  <c r="L4804" i="36" s="1"/>
  <c r="L4805" i="36" s="1"/>
  <c r="L4806" i="36" s="1"/>
  <c r="L4807" i="36" s="1"/>
  <c r="L4808" i="36" s="1"/>
  <c r="L4809" i="36" s="1"/>
  <c r="L4810" i="36" s="1"/>
  <c r="L4811" i="36" s="1"/>
  <c r="L4812" i="36" s="1"/>
  <c r="L4813" i="36" s="1"/>
  <c r="L4814" i="36" s="1"/>
  <c r="L4815" i="36" s="1"/>
  <c r="L4816" i="36" s="1"/>
  <c r="L4817" i="36" s="1"/>
  <c r="L4818" i="36" s="1"/>
  <c r="L4819" i="36" s="1"/>
  <c r="L4820" i="36" s="1"/>
  <c r="L4821" i="36" s="1"/>
  <c r="L4822" i="36" s="1"/>
  <c r="L4823" i="36" s="1"/>
  <c r="L4824" i="36" s="1"/>
  <c r="L4825" i="36" s="1"/>
  <c r="L4826" i="36" s="1"/>
  <c r="L4827" i="36" s="1"/>
  <c r="L4828" i="36" s="1"/>
  <c r="L4829" i="36" s="1"/>
  <c r="L4830" i="36" s="1"/>
  <c r="L4831" i="36" s="1"/>
  <c r="L4832" i="36" s="1"/>
  <c r="L4833" i="36" s="1"/>
  <c r="L4834" i="36" s="1"/>
  <c r="L4835" i="36" s="1"/>
  <c r="L4836" i="36" s="1"/>
  <c r="L4837" i="36" s="1"/>
  <c r="L4838" i="36" s="1"/>
  <c r="L4839" i="36" s="1"/>
  <c r="L4840" i="36" s="1"/>
  <c r="L4841" i="36" s="1"/>
  <c r="L4842" i="36" s="1"/>
  <c r="L4843" i="36" s="1"/>
  <c r="L4844" i="36" s="1"/>
  <c r="L4845" i="36" s="1"/>
  <c r="L4846" i="36" s="1"/>
  <c r="L4847" i="36" s="1"/>
  <c r="L4848" i="36" s="1"/>
  <c r="L4849" i="36" s="1"/>
  <c r="L4850" i="36" s="1"/>
  <c r="L4851" i="36" s="1"/>
  <c r="L4852" i="36" s="1"/>
  <c r="L4853" i="36" s="1"/>
  <c r="L4854" i="36" s="1"/>
  <c r="L4855" i="36" s="1"/>
  <c r="L4856" i="36" s="1"/>
  <c r="L4857" i="36" s="1"/>
  <c r="L4858" i="36" s="1"/>
  <c r="L4859" i="36" s="1"/>
  <c r="L4860" i="36" s="1"/>
  <c r="L4861" i="36" s="1"/>
  <c r="L4862" i="36" s="1"/>
  <c r="L4863" i="36" s="1"/>
  <c r="L4864" i="36" s="1"/>
  <c r="L4865" i="36" s="1"/>
  <c r="L4866" i="36" s="1"/>
  <c r="L4867" i="36" s="1"/>
  <c r="L4868" i="36" s="1"/>
  <c r="L4869" i="36" s="1"/>
  <c r="L4870" i="36" s="1"/>
  <c r="L4871" i="36" s="1"/>
  <c r="L4872" i="36" s="1"/>
  <c r="L4873" i="36" s="1"/>
  <c r="L4874" i="36" s="1"/>
  <c r="L4875" i="36" s="1"/>
  <c r="L4876" i="36" s="1"/>
  <c r="L4877" i="36" s="1"/>
  <c r="L4878" i="36" s="1"/>
  <c r="L4879" i="36" s="1"/>
  <c r="L4880" i="36" s="1"/>
  <c r="L4881" i="36" s="1"/>
  <c r="L4882" i="36" s="1"/>
  <c r="L4883" i="36" s="1"/>
  <c r="L4884" i="36" s="1"/>
  <c r="L4885" i="36" s="1"/>
  <c r="L4886" i="36" s="1"/>
  <c r="L4887" i="36" s="1"/>
  <c r="L4888" i="36" s="1"/>
  <c r="L4889" i="36" s="1"/>
  <c r="L4890" i="36" s="1"/>
  <c r="L4891" i="36" s="1"/>
  <c r="L4892" i="36" s="1"/>
  <c r="L4893" i="36" s="1"/>
  <c r="L4894" i="36" s="1"/>
  <c r="L4895" i="36" s="1"/>
  <c r="L4896" i="36" s="1"/>
  <c r="L4897" i="36" s="1"/>
  <c r="L4898" i="36" s="1"/>
  <c r="L4899" i="36" s="1"/>
  <c r="L4900" i="36" s="1"/>
  <c r="L4901" i="36" s="1"/>
  <c r="L4902" i="36" s="1"/>
  <c r="L4903" i="36" s="1"/>
  <c r="L4904" i="36" s="1"/>
  <c r="L4905" i="36" s="1"/>
  <c r="L4906" i="36" s="1"/>
  <c r="L4907" i="36" s="1"/>
  <c r="L4908" i="36" s="1"/>
  <c r="L4909" i="36" s="1"/>
  <c r="L4910" i="36" s="1"/>
  <c r="L4911" i="36" s="1"/>
  <c r="L4912" i="36" s="1"/>
  <c r="L4913" i="36" s="1"/>
  <c r="L4914" i="36" s="1"/>
  <c r="L4915" i="36" s="1"/>
  <c r="L4916" i="36" s="1"/>
  <c r="L4917" i="36" s="1"/>
  <c r="L4918" i="36" s="1"/>
  <c r="L4919" i="36" s="1"/>
  <c r="L4920" i="36" s="1"/>
  <c r="L4921" i="36" s="1"/>
  <c r="L4922" i="36" s="1"/>
  <c r="L4923" i="36" s="1"/>
  <c r="L4924" i="36" s="1"/>
  <c r="L4925" i="36" s="1"/>
  <c r="L4926" i="36" s="1"/>
  <c r="L4927" i="36" s="1"/>
  <c r="L4928" i="36" s="1"/>
  <c r="L4929" i="36" s="1"/>
  <c r="L4930" i="36" s="1"/>
  <c r="L4931" i="36" s="1"/>
  <c r="L4932" i="36" s="1"/>
  <c r="L4933" i="36" s="1"/>
  <c r="L4934" i="36" s="1"/>
  <c r="L4935" i="36" s="1"/>
  <c r="L4936" i="36" s="1"/>
  <c r="L4937" i="36" s="1"/>
  <c r="L4938" i="36" s="1"/>
  <c r="L4939" i="36" s="1"/>
  <c r="L4940" i="36" s="1"/>
  <c r="L4941" i="36" s="1"/>
  <c r="L4942" i="36" s="1"/>
  <c r="L4943" i="36" s="1"/>
  <c r="L4944" i="36" s="1"/>
  <c r="L4945" i="36" s="1"/>
  <c r="L4946" i="36" s="1"/>
  <c r="L4947" i="36" s="1"/>
  <c r="L4948" i="36" s="1"/>
  <c r="L4949" i="36" s="1"/>
  <c r="L4950" i="36" s="1"/>
  <c r="L4951" i="36" s="1"/>
  <c r="L4952" i="36" s="1"/>
  <c r="L4953" i="36" s="1"/>
  <c r="L4954" i="36" s="1"/>
  <c r="L4955" i="36" s="1"/>
  <c r="L4956" i="36" s="1"/>
  <c r="L4957" i="36" s="1"/>
  <c r="L4958" i="36" s="1"/>
  <c r="L4959" i="36" s="1"/>
  <c r="L4960" i="36" s="1"/>
  <c r="L4961" i="36" s="1"/>
  <c r="L4962" i="36" s="1"/>
  <c r="L4963" i="36" s="1"/>
  <c r="L4964" i="36" s="1"/>
  <c r="L4965" i="36" s="1"/>
  <c r="L4966" i="36" s="1"/>
  <c r="L4967" i="36" s="1"/>
  <c r="L4968" i="36" s="1"/>
  <c r="L4969" i="36" s="1"/>
  <c r="L4970" i="36" s="1"/>
  <c r="L4971" i="36" s="1"/>
  <c r="L4972" i="36" s="1"/>
  <c r="L4973" i="36" s="1"/>
  <c r="L4974" i="36" s="1"/>
  <c r="L4975" i="36" s="1"/>
  <c r="L4976" i="36" s="1"/>
  <c r="L4977" i="36" s="1"/>
  <c r="L4978" i="36" s="1"/>
  <c r="L4979" i="36" s="1"/>
  <c r="L4980" i="36" s="1"/>
  <c r="L4981" i="36" s="1"/>
  <c r="L4982" i="36" s="1"/>
  <c r="L4983" i="36" s="1"/>
  <c r="L4984" i="36" s="1"/>
  <c r="L4985" i="36" s="1"/>
  <c r="L4986" i="36" s="1"/>
  <c r="L4987" i="36" s="1"/>
  <c r="L4988" i="36" s="1"/>
  <c r="L4989" i="36" s="1"/>
  <c r="L4990" i="36" s="1"/>
  <c r="L4991" i="36" s="1"/>
  <c r="L4992" i="36" s="1"/>
  <c r="L4993" i="36" s="1"/>
  <c r="L4994" i="36" s="1"/>
  <c r="L4995" i="36" s="1"/>
  <c r="L4996" i="36" s="1"/>
  <c r="L4997" i="36" s="1"/>
  <c r="L4998" i="36" s="1"/>
  <c r="L4999" i="36" s="1"/>
  <c r="L5000" i="36" s="1"/>
  <c r="L5001" i="36" s="1"/>
  <c r="L5002" i="36" s="1"/>
  <c r="L5003" i="36" s="1"/>
  <c r="L5004" i="36" s="1"/>
  <c r="L5005" i="36" s="1"/>
  <c r="L5006" i="36" s="1"/>
  <c r="L5007" i="36" s="1"/>
  <c r="L5008" i="36" s="1"/>
  <c r="L5009" i="36" s="1"/>
  <c r="L5010" i="36" s="1"/>
  <c r="L5011" i="36" s="1"/>
  <c r="L5012" i="36" s="1"/>
  <c r="L5013" i="36" s="1"/>
  <c r="L5014" i="36" s="1"/>
  <c r="L5015" i="36" s="1"/>
  <c r="L5016" i="36" s="1"/>
  <c r="L5017" i="36" s="1"/>
  <c r="L5018" i="36" s="1"/>
  <c r="L5019" i="36" s="1"/>
  <c r="L5020" i="36" s="1"/>
  <c r="L5021" i="36" s="1"/>
  <c r="L5022" i="36" s="1"/>
  <c r="L5023" i="36" s="1"/>
  <c r="L5024" i="36" s="1"/>
  <c r="L5025" i="36" s="1"/>
  <c r="L5026" i="36" s="1"/>
  <c r="L5027" i="36" s="1"/>
  <c r="L5028" i="36" s="1"/>
  <c r="L5029" i="36" s="1"/>
  <c r="L5030" i="36" s="1"/>
  <c r="L5031" i="36" s="1"/>
  <c r="L5032" i="36" s="1"/>
  <c r="L5033" i="36" s="1"/>
  <c r="L5034" i="36" s="1"/>
  <c r="L5035" i="36" s="1"/>
  <c r="L5036" i="36" s="1"/>
  <c r="L5037" i="36" s="1"/>
  <c r="L5038" i="36" s="1"/>
  <c r="L5039" i="36" s="1"/>
  <c r="L5040" i="36" s="1"/>
  <c r="L5041" i="36" s="1"/>
  <c r="L5042" i="36" s="1"/>
  <c r="L5043" i="36" s="1"/>
  <c r="L5044" i="36" s="1"/>
  <c r="L5045" i="36" s="1"/>
  <c r="L5046" i="36" s="1"/>
  <c r="L5047" i="36" s="1"/>
  <c r="L5048" i="36" s="1"/>
  <c r="L5049" i="36" s="1"/>
  <c r="L5050" i="36" s="1"/>
  <c r="L5051" i="36" s="1"/>
  <c r="L5052" i="36" s="1"/>
  <c r="L5053" i="36" s="1"/>
  <c r="L5054" i="36" s="1"/>
  <c r="L5055" i="36" s="1"/>
  <c r="L5056" i="36" s="1"/>
  <c r="L5057" i="36" s="1"/>
  <c r="L5058" i="36" s="1"/>
  <c r="L5059" i="36" s="1"/>
  <c r="L5060" i="36" s="1"/>
  <c r="L5061" i="36" s="1"/>
  <c r="L5062" i="36" s="1"/>
  <c r="L5063" i="36" s="1"/>
  <c r="L5064" i="36" s="1"/>
  <c r="L5065" i="36" s="1"/>
  <c r="L5066" i="36" s="1"/>
  <c r="L5067" i="36" s="1"/>
  <c r="L5068" i="36" s="1"/>
  <c r="L5069" i="36" s="1"/>
  <c r="L5070" i="36" s="1"/>
  <c r="L5071" i="36" s="1"/>
  <c r="L5072" i="36" s="1"/>
  <c r="L5073" i="36" s="1"/>
  <c r="L5074" i="36" s="1"/>
  <c r="L5075" i="36" s="1"/>
  <c r="L5076" i="36" s="1"/>
  <c r="L5077" i="36" s="1"/>
  <c r="L5078" i="36" s="1"/>
  <c r="L5079" i="36" s="1"/>
  <c r="L5080" i="36" s="1"/>
  <c r="L5081" i="36" s="1"/>
  <c r="L5082" i="36" s="1"/>
  <c r="L5083" i="36" s="1"/>
  <c r="L5084" i="36" s="1"/>
  <c r="L5085" i="36" s="1"/>
  <c r="L5086" i="36" s="1"/>
  <c r="L5087" i="36" s="1"/>
  <c r="L5088" i="36" s="1"/>
  <c r="L5089" i="36" s="1"/>
  <c r="L5090" i="36" s="1"/>
  <c r="L5091" i="36" s="1"/>
  <c r="L5092" i="36" s="1"/>
  <c r="L5093" i="36" s="1"/>
  <c r="L5094" i="36" s="1"/>
  <c r="L5095" i="36" s="1"/>
  <c r="L5096" i="36" s="1"/>
  <c r="L5097" i="36" s="1"/>
  <c r="L5098" i="36" s="1"/>
  <c r="L5099" i="36" s="1"/>
  <c r="L5100" i="36" s="1"/>
  <c r="L5101" i="36" s="1"/>
  <c r="L5102" i="36" s="1"/>
  <c r="L5103" i="36" s="1"/>
  <c r="L5104" i="36" s="1"/>
  <c r="L5105" i="36" s="1"/>
  <c r="L5106" i="36" s="1"/>
  <c r="L5107" i="36" s="1"/>
  <c r="L5108" i="36" s="1"/>
  <c r="L5109" i="36" s="1"/>
  <c r="L5110" i="36" s="1"/>
  <c r="L5111" i="36" s="1"/>
  <c r="L5112" i="36" s="1"/>
  <c r="L5113" i="36" s="1"/>
  <c r="L5114" i="36" s="1"/>
  <c r="L5115" i="36" s="1"/>
  <c r="L5116" i="36" s="1"/>
  <c r="L5117" i="36" s="1"/>
  <c r="L5118" i="36" s="1"/>
  <c r="L5119" i="36" s="1"/>
  <c r="L5120" i="36" s="1"/>
  <c r="L5121" i="36" s="1"/>
  <c r="L5122" i="36" s="1"/>
  <c r="L5123" i="36" s="1"/>
  <c r="L5124" i="36" s="1"/>
  <c r="L5125" i="36" s="1"/>
  <c r="L5126" i="36" s="1"/>
  <c r="L5127" i="36" s="1"/>
  <c r="L5128" i="36" s="1"/>
  <c r="L5129" i="36" s="1"/>
  <c r="L5130" i="36" s="1"/>
  <c r="L5131" i="36" s="1"/>
  <c r="L5132" i="36" s="1"/>
  <c r="L5133" i="36" s="1"/>
  <c r="L5134" i="36" s="1"/>
  <c r="L5135" i="36" s="1"/>
  <c r="L5136" i="36" s="1"/>
  <c r="L5137" i="36" s="1"/>
  <c r="L5138" i="36" s="1"/>
  <c r="L5139" i="36" s="1"/>
  <c r="L5140" i="36" s="1"/>
  <c r="L5141" i="36" s="1"/>
  <c r="L5142" i="36" s="1"/>
  <c r="L5143" i="36" s="1"/>
  <c r="L5144" i="36" s="1"/>
  <c r="L5145" i="36" s="1"/>
  <c r="L5146" i="36" s="1"/>
  <c r="L5147" i="36" s="1"/>
  <c r="L5148" i="36" s="1"/>
  <c r="L5149" i="36" s="1"/>
  <c r="L5150" i="36" s="1"/>
  <c r="L5151" i="36" s="1"/>
  <c r="L5152" i="36" s="1"/>
  <c r="L5153" i="36" s="1"/>
  <c r="L5154" i="36" s="1"/>
  <c r="L5155" i="36" s="1"/>
  <c r="L5156" i="36" s="1"/>
  <c r="L5157" i="36" s="1"/>
  <c r="L5158" i="36" s="1"/>
  <c r="L5159" i="36" s="1"/>
  <c r="L5160" i="36" s="1"/>
  <c r="L5161" i="36" s="1"/>
  <c r="L5162" i="36" s="1"/>
  <c r="L5163" i="36" s="1"/>
  <c r="L5164" i="36" s="1"/>
  <c r="L5165" i="36" s="1"/>
  <c r="L5166" i="36" s="1"/>
  <c r="L5167" i="36" s="1"/>
  <c r="L5168" i="36" s="1"/>
  <c r="L5169" i="36" s="1"/>
  <c r="L5170" i="36" s="1"/>
  <c r="L5171" i="36" s="1"/>
  <c r="L5172" i="36" s="1"/>
  <c r="L5173" i="36" s="1"/>
  <c r="L5174" i="36" s="1"/>
  <c r="L5175" i="36" s="1"/>
  <c r="L5176" i="36" s="1"/>
  <c r="L5177" i="36" s="1"/>
  <c r="L5178" i="36" s="1"/>
  <c r="L5179" i="36" s="1"/>
  <c r="L5180" i="36" s="1"/>
  <c r="L5181" i="36" s="1"/>
  <c r="L5182" i="36" s="1"/>
  <c r="L5183" i="36" s="1"/>
  <c r="L5184" i="36" s="1"/>
  <c r="L5185" i="36" s="1"/>
  <c r="L5186" i="36" s="1"/>
  <c r="L5187" i="36" s="1"/>
  <c r="L5188" i="36" s="1"/>
  <c r="L5189" i="36" s="1"/>
  <c r="L5190" i="36" s="1"/>
  <c r="L5191" i="36" s="1"/>
  <c r="L5192" i="36" s="1"/>
  <c r="L5193" i="36" s="1"/>
  <c r="L5194" i="36" s="1"/>
  <c r="L5195" i="36" s="1"/>
  <c r="L5196" i="36" s="1"/>
  <c r="L5197" i="36" s="1"/>
  <c r="L5198" i="36" s="1"/>
  <c r="L5199" i="36" s="1"/>
  <c r="L5200" i="36" s="1"/>
  <c r="L5201" i="36" s="1"/>
  <c r="L5202" i="36" s="1"/>
  <c r="L5203" i="36" s="1"/>
  <c r="L5204" i="36" s="1"/>
  <c r="L5205" i="36" s="1"/>
  <c r="L5206" i="36" s="1"/>
  <c r="L5207" i="36" s="1"/>
  <c r="L5208" i="36" s="1"/>
  <c r="L5209" i="36" s="1"/>
  <c r="L5210" i="36" s="1"/>
  <c r="L5211" i="36" s="1"/>
  <c r="L5212" i="36" s="1"/>
  <c r="L5213" i="36" s="1"/>
  <c r="L5214" i="36" s="1"/>
  <c r="L5215" i="36" s="1"/>
  <c r="L5216" i="36" s="1"/>
  <c r="L5217" i="36" s="1"/>
  <c r="L5218" i="36" s="1"/>
  <c r="L5219" i="36" s="1"/>
  <c r="L5220" i="36" s="1"/>
  <c r="L5221" i="36" s="1"/>
  <c r="L5222" i="36" s="1"/>
  <c r="L5223" i="36" s="1"/>
  <c r="L5224" i="36" s="1"/>
  <c r="L5225" i="36" s="1"/>
  <c r="L5226" i="36" s="1"/>
  <c r="L5227" i="36" s="1"/>
  <c r="L5228" i="36" s="1"/>
  <c r="L5229" i="36" s="1"/>
  <c r="L5230" i="36" s="1"/>
  <c r="L5231" i="36" s="1"/>
  <c r="L5232" i="36" s="1"/>
  <c r="L5233" i="36" s="1"/>
  <c r="L5234" i="36" s="1"/>
  <c r="L5235" i="36" s="1"/>
  <c r="L5236" i="36" s="1"/>
  <c r="L5237" i="36" s="1"/>
  <c r="L5238" i="36" s="1"/>
  <c r="L5239" i="36" s="1"/>
  <c r="L5240" i="36" s="1"/>
  <c r="L5241" i="36" s="1"/>
  <c r="L5242" i="36" s="1"/>
  <c r="L5243" i="36" s="1"/>
  <c r="L5244" i="36" s="1"/>
  <c r="L5245" i="36" s="1"/>
  <c r="L5246" i="36" s="1"/>
  <c r="L5247" i="36" s="1"/>
  <c r="L5248" i="36" s="1"/>
  <c r="L5249" i="36" s="1"/>
  <c r="L5250" i="36" s="1"/>
  <c r="L5251" i="36" s="1"/>
  <c r="L5252" i="36" s="1"/>
  <c r="L5253" i="36" s="1"/>
  <c r="L5254" i="36" s="1"/>
  <c r="L5255" i="36" s="1"/>
  <c r="L5256" i="36" s="1"/>
  <c r="L5257" i="36" s="1"/>
  <c r="L5258" i="36" s="1"/>
  <c r="L5259" i="36" s="1"/>
  <c r="L5260" i="36" s="1"/>
  <c r="L5261" i="36" s="1"/>
  <c r="L5262" i="36" s="1"/>
  <c r="L5263" i="36" s="1"/>
  <c r="L5264" i="36" s="1"/>
  <c r="L5265" i="36" s="1"/>
  <c r="L5266" i="36" s="1"/>
  <c r="L5267" i="36" s="1"/>
  <c r="L5268" i="36" s="1"/>
  <c r="L5269" i="36" s="1"/>
  <c r="L5270" i="36" s="1"/>
  <c r="L5271" i="36" s="1"/>
  <c r="L5272" i="36" s="1"/>
  <c r="L5273" i="36" s="1"/>
  <c r="L5274" i="36" s="1"/>
  <c r="L5275" i="36" s="1"/>
  <c r="L5276" i="36" s="1"/>
  <c r="L5277" i="36" s="1"/>
  <c r="L5278" i="36" s="1"/>
  <c r="L5279" i="36" s="1"/>
  <c r="L5280" i="36" s="1"/>
  <c r="L5281" i="36" s="1"/>
  <c r="L5282" i="36" s="1"/>
  <c r="L5283" i="36" s="1"/>
  <c r="L5284" i="36" s="1"/>
  <c r="L5285" i="36" s="1"/>
  <c r="L5286" i="36" s="1"/>
  <c r="L5287" i="36" s="1"/>
  <c r="L5288" i="36" s="1"/>
  <c r="L5289" i="36" s="1"/>
  <c r="L5290" i="36" s="1"/>
  <c r="L5291" i="36" s="1"/>
  <c r="L5292" i="36" s="1"/>
  <c r="L5293" i="36" s="1"/>
  <c r="L5294" i="36" s="1"/>
  <c r="L5295" i="36" s="1"/>
  <c r="L5296" i="36" s="1"/>
  <c r="L5297" i="36" s="1"/>
  <c r="L5298" i="36" s="1"/>
  <c r="L5299" i="36" s="1"/>
  <c r="L5300" i="36" s="1"/>
  <c r="L5301" i="36" s="1"/>
  <c r="L5302" i="36" s="1"/>
  <c r="L5303" i="36" s="1"/>
  <c r="L5304" i="36" s="1"/>
  <c r="L5305" i="36" s="1"/>
  <c r="L5306" i="36" s="1"/>
  <c r="L5307" i="36" s="1"/>
  <c r="L5308" i="36" s="1"/>
  <c r="L5309" i="36" s="1"/>
  <c r="L5310" i="36" s="1"/>
  <c r="L5311" i="36" s="1"/>
  <c r="L5312" i="36" s="1"/>
  <c r="L5313" i="36" s="1"/>
  <c r="L5314" i="36" s="1"/>
  <c r="L5315" i="36" s="1"/>
  <c r="L5316" i="36" s="1"/>
  <c r="L5317" i="36" s="1"/>
  <c r="L5318" i="36" s="1"/>
  <c r="L5319" i="36" s="1"/>
  <c r="L5320" i="36" s="1"/>
  <c r="L5321" i="36" s="1"/>
  <c r="L5322" i="36" s="1"/>
  <c r="L5323" i="36" s="1"/>
  <c r="L5324" i="36" s="1"/>
  <c r="L5325" i="36" s="1"/>
  <c r="L5326" i="36" s="1"/>
  <c r="L5327" i="36" s="1"/>
  <c r="L5328" i="36" s="1"/>
  <c r="L5329" i="36" s="1"/>
  <c r="L5330" i="36" s="1"/>
  <c r="L5331" i="36" s="1"/>
  <c r="L5332" i="36" s="1"/>
  <c r="L5333" i="36" s="1"/>
  <c r="L5334" i="36" s="1"/>
  <c r="L5335" i="36" s="1"/>
  <c r="L5336" i="36" s="1"/>
  <c r="L5337" i="36" s="1"/>
  <c r="L5338" i="36" s="1"/>
  <c r="L5339" i="36" s="1"/>
  <c r="L5340" i="36" s="1"/>
  <c r="L5341" i="36" s="1"/>
  <c r="L5342" i="36" s="1"/>
  <c r="L5343" i="36" s="1"/>
  <c r="L5344" i="36" s="1"/>
  <c r="L5345" i="36" s="1"/>
  <c r="L5346" i="36" s="1"/>
  <c r="L5347" i="36" s="1"/>
  <c r="L5348" i="36" s="1"/>
  <c r="L5349" i="36" s="1"/>
  <c r="L5350" i="36" s="1"/>
  <c r="L5351" i="36" s="1"/>
  <c r="L5352" i="36" s="1"/>
  <c r="L5353" i="36" s="1"/>
  <c r="L5354" i="36" s="1"/>
  <c r="L5355" i="36" s="1"/>
  <c r="L5356" i="36" s="1"/>
  <c r="L5357" i="36" s="1"/>
  <c r="L5358" i="36" s="1"/>
  <c r="L5359" i="36" s="1"/>
  <c r="L5360" i="36" s="1"/>
  <c r="L5361" i="36" s="1"/>
  <c r="L5362" i="36" s="1"/>
  <c r="L5363" i="36" s="1"/>
  <c r="L5364" i="36" s="1"/>
  <c r="L5365" i="36" s="1"/>
  <c r="L5366" i="36" s="1"/>
  <c r="L5367" i="36" s="1"/>
  <c r="L5368" i="36" s="1"/>
  <c r="L5369" i="36" s="1"/>
  <c r="L5370" i="36" s="1"/>
  <c r="L5371" i="36" s="1"/>
  <c r="L5372" i="36" s="1"/>
  <c r="L5373" i="36" s="1"/>
  <c r="L5374" i="36" s="1"/>
  <c r="L5375" i="36" s="1"/>
  <c r="L5376" i="36" s="1"/>
  <c r="L5377" i="36" s="1"/>
  <c r="L5378" i="36" s="1"/>
  <c r="L5379" i="36" s="1"/>
  <c r="L5380" i="36" s="1"/>
  <c r="L5381" i="36" s="1"/>
  <c r="L5382" i="36" s="1"/>
  <c r="L5383" i="36" s="1"/>
  <c r="L5384" i="36" s="1"/>
  <c r="L5385" i="36" s="1"/>
  <c r="L5386" i="36" s="1"/>
  <c r="L5387" i="36" s="1"/>
  <c r="L5388" i="36" s="1"/>
  <c r="L5389" i="36" s="1"/>
  <c r="L5390" i="36" s="1"/>
  <c r="L5391" i="36" s="1"/>
  <c r="L5392" i="36" s="1"/>
  <c r="L5393" i="36" s="1"/>
  <c r="L5394" i="36" s="1"/>
  <c r="L5395" i="36" s="1"/>
  <c r="L5396" i="36" s="1"/>
  <c r="L5397" i="36" s="1"/>
  <c r="L5398" i="36" s="1"/>
  <c r="L5399" i="36" s="1"/>
  <c r="L5400" i="36" s="1"/>
  <c r="L5401" i="36" s="1"/>
  <c r="L5402" i="36" s="1"/>
  <c r="L5403" i="36" s="1"/>
  <c r="L5404" i="36" s="1"/>
  <c r="L5405" i="36" s="1"/>
  <c r="L5406" i="36" s="1"/>
  <c r="L5407" i="36" s="1"/>
  <c r="L5408" i="36" s="1"/>
  <c r="L5409" i="36" s="1"/>
  <c r="L5410" i="36" s="1"/>
  <c r="L5411" i="36" s="1"/>
  <c r="L5412" i="36" s="1"/>
  <c r="L5413" i="36" s="1"/>
  <c r="L5414" i="36" s="1"/>
  <c r="L5415" i="36" s="1"/>
  <c r="L5416" i="36" s="1"/>
  <c r="L5417" i="36" s="1"/>
  <c r="L5418" i="36" s="1"/>
  <c r="L5419" i="36" s="1"/>
  <c r="L5420" i="36" s="1"/>
  <c r="L5421" i="36" s="1"/>
  <c r="L5422" i="36" s="1"/>
  <c r="L5423" i="36" s="1"/>
  <c r="L5424" i="36" s="1"/>
  <c r="L5425" i="36" s="1"/>
  <c r="L5426" i="36" s="1"/>
  <c r="L5427" i="36" s="1"/>
  <c r="L5428" i="36" s="1"/>
  <c r="L5429" i="36" s="1"/>
  <c r="L5430" i="36" s="1"/>
  <c r="L5431" i="36" s="1"/>
  <c r="L5432" i="36" s="1"/>
  <c r="L5433" i="36" s="1"/>
  <c r="L5434" i="36" s="1"/>
  <c r="L5435" i="36" s="1"/>
  <c r="L5436" i="36" s="1"/>
  <c r="L5437" i="36" s="1"/>
  <c r="L5438" i="36" s="1"/>
  <c r="L5439" i="36" s="1"/>
  <c r="L5440" i="36" s="1"/>
  <c r="L5441" i="36" s="1"/>
  <c r="L5442" i="36" s="1"/>
  <c r="L5443" i="36" s="1"/>
  <c r="L5444" i="36" s="1"/>
  <c r="L5445" i="36" s="1"/>
  <c r="L5446" i="36" s="1"/>
  <c r="L5447" i="36" s="1"/>
  <c r="L5448" i="36" s="1"/>
  <c r="L5449" i="36" s="1"/>
  <c r="L5450" i="36" s="1"/>
  <c r="L5451" i="36" s="1"/>
  <c r="L5452" i="36" s="1"/>
  <c r="L5453" i="36" s="1"/>
  <c r="L5454" i="36" s="1"/>
  <c r="L5455" i="36" s="1"/>
  <c r="L5456" i="36" s="1"/>
  <c r="L5457" i="36" s="1"/>
  <c r="L5458" i="36" s="1"/>
  <c r="L5459" i="36" s="1"/>
  <c r="L5460" i="36" s="1"/>
  <c r="L5461" i="36" s="1"/>
  <c r="L5462" i="36" s="1"/>
  <c r="L5463" i="36" s="1"/>
  <c r="L5464" i="36" s="1"/>
  <c r="L5465" i="36" s="1"/>
  <c r="L5466" i="36" s="1"/>
  <c r="L5467" i="36" s="1"/>
  <c r="L5468" i="36" s="1"/>
  <c r="L5469" i="36" s="1"/>
  <c r="L5470" i="36" s="1"/>
  <c r="L5471" i="36" s="1"/>
  <c r="L5472" i="36" s="1"/>
  <c r="L5473" i="36" s="1"/>
  <c r="L5474" i="36" s="1"/>
  <c r="L5475" i="36" s="1"/>
  <c r="L5476" i="36" s="1"/>
  <c r="L5477" i="36" s="1"/>
  <c r="L5478" i="36" s="1"/>
  <c r="L5479" i="36" s="1"/>
  <c r="L5480" i="36" s="1"/>
  <c r="L5481" i="36" s="1"/>
  <c r="L5482" i="36" s="1"/>
  <c r="L5483" i="36" s="1"/>
  <c r="L5484" i="36" s="1"/>
  <c r="L5485" i="36" s="1"/>
  <c r="L5486" i="36" s="1"/>
  <c r="L5487" i="36" s="1"/>
  <c r="L5488" i="36" s="1"/>
  <c r="L5489" i="36" s="1"/>
  <c r="L5490" i="36" s="1"/>
  <c r="L5491" i="36" s="1"/>
  <c r="L5492" i="36" s="1"/>
  <c r="L5493" i="36" s="1"/>
  <c r="L5494" i="36" s="1"/>
  <c r="L5495" i="36" s="1"/>
  <c r="L5496" i="36" s="1"/>
  <c r="L5497" i="36" s="1"/>
  <c r="L5498" i="36" s="1"/>
  <c r="L5499" i="36" s="1"/>
  <c r="L5500" i="36" s="1"/>
  <c r="L5501" i="36" s="1"/>
  <c r="L5502" i="36" s="1"/>
  <c r="L5503" i="36" s="1"/>
  <c r="L5504" i="36" s="1"/>
  <c r="L5505" i="36" s="1"/>
  <c r="L5506" i="36" s="1"/>
  <c r="L5507" i="36" s="1"/>
  <c r="L5508" i="36" s="1"/>
  <c r="L5509" i="36" s="1"/>
  <c r="L5510" i="36" s="1"/>
  <c r="L5511" i="36" s="1"/>
  <c r="L5512" i="36" s="1"/>
  <c r="L5513" i="36" s="1"/>
  <c r="L5514" i="36" s="1"/>
  <c r="L5515" i="36" s="1"/>
  <c r="L5516" i="36" s="1"/>
  <c r="L5517" i="36" s="1"/>
  <c r="L5518" i="36" s="1"/>
  <c r="L5519" i="36" s="1"/>
  <c r="L5520" i="36" s="1"/>
  <c r="L5521" i="36" s="1"/>
  <c r="L5522" i="36" s="1"/>
  <c r="L5523" i="36" s="1"/>
  <c r="L5524" i="36" s="1"/>
  <c r="L5525" i="36" s="1"/>
  <c r="L5526" i="36" s="1"/>
  <c r="L5527" i="36" s="1"/>
  <c r="L5528" i="36" s="1"/>
  <c r="L5529" i="36" s="1"/>
  <c r="L5530" i="36" s="1"/>
  <c r="L5531" i="36" s="1"/>
  <c r="L5532" i="36" s="1"/>
  <c r="L5533" i="36" s="1"/>
  <c r="L5534" i="36" s="1"/>
  <c r="L5535" i="36" s="1"/>
  <c r="L5536" i="36" s="1"/>
  <c r="L5537" i="36" s="1"/>
  <c r="L5538" i="36" s="1"/>
  <c r="L5539" i="36" s="1"/>
  <c r="L5540" i="36" s="1"/>
  <c r="L5541" i="36" s="1"/>
  <c r="L5542" i="36" s="1"/>
  <c r="L5543" i="36" s="1"/>
  <c r="L5544" i="36" s="1"/>
  <c r="L5545" i="36" s="1"/>
  <c r="L5546" i="36" s="1"/>
  <c r="L5547" i="36" s="1"/>
  <c r="L5548" i="36" s="1"/>
  <c r="L5549" i="36" s="1"/>
  <c r="L5550" i="36" s="1"/>
  <c r="L5551" i="36" s="1"/>
  <c r="L5552" i="36" s="1"/>
  <c r="L5553" i="36" s="1"/>
  <c r="L5554" i="36" s="1"/>
  <c r="L5555" i="36" s="1"/>
  <c r="L5556" i="36" s="1"/>
  <c r="L5557" i="36" s="1"/>
  <c r="L5558" i="36" s="1"/>
  <c r="L5559" i="36" s="1"/>
  <c r="L5560" i="36" s="1"/>
  <c r="L5561" i="36" s="1"/>
  <c r="L5562" i="36" s="1"/>
  <c r="L5563" i="36" s="1"/>
  <c r="L5564" i="36" s="1"/>
  <c r="L5565" i="36" s="1"/>
  <c r="L5566" i="36" s="1"/>
  <c r="L5567" i="36" s="1"/>
  <c r="L5568" i="36" s="1"/>
  <c r="L5569" i="36" s="1"/>
  <c r="L5570" i="36" s="1"/>
  <c r="L5571" i="36" s="1"/>
  <c r="L5572" i="36" s="1"/>
  <c r="L5573" i="36" s="1"/>
  <c r="L5574" i="36" s="1"/>
  <c r="L5575" i="36" s="1"/>
  <c r="L5576" i="36" s="1"/>
  <c r="L5577" i="36" s="1"/>
  <c r="L5578" i="36" s="1"/>
  <c r="L5579" i="36" s="1"/>
  <c r="L5580" i="36" s="1"/>
  <c r="L5581" i="36" s="1"/>
  <c r="L5582" i="36" s="1"/>
  <c r="L5583" i="36" s="1"/>
  <c r="L5584" i="36" s="1"/>
  <c r="L5585" i="36" s="1"/>
  <c r="L5586" i="36" s="1"/>
  <c r="L5587" i="36" s="1"/>
  <c r="L5588" i="36" s="1"/>
  <c r="L5589" i="36" s="1"/>
  <c r="L5590" i="36" s="1"/>
  <c r="L5591" i="36" s="1"/>
  <c r="L5592" i="36" s="1"/>
  <c r="L5593" i="36" s="1"/>
  <c r="L5594" i="36" s="1"/>
  <c r="L5595" i="36" s="1"/>
  <c r="L5596" i="36" s="1"/>
  <c r="L5597" i="36" s="1"/>
  <c r="L5598" i="36" s="1"/>
  <c r="L5599" i="36" s="1"/>
  <c r="L5600" i="36" s="1"/>
  <c r="L5601" i="36" s="1"/>
  <c r="L5602" i="36" s="1"/>
  <c r="L5603" i="36" s="1"/>
  <c r="L5604" i="36" s="1"/>
  <c r="L5605" i="36" s="1"/>
  <c r="L5606" i="36" s="1"/>
  <c r="L5607" i="36" s="1"/>
  <c r="L5608" i="36" s="1"/>
  <c r="L5609" i="36" s="1"/>
  <c r="L5610" i="36" s="1"/>
  <c r="L5611" i="36" s="1"/>
  <c r="L5612" i="36" s="1"/>
  <c r="L5613" i="36" s="1"/>
  <c r="L5614" i="36" s="1"/>
  <c r="L5615" i="36" s="1"/>
  <c r="L5616" i="36" s="1"/>
  <c r="L5617" i="36" s="1"/>
  <c r="L5618" i="36" s="1"/>
  <c r="L5619" i="36" s="1"/>
  <c r="L5620" i="36" s="1"/>
  <c r="L5621" i="36" s="1"/>
  <c r="L5622" i="36" s="1"/>
  <c r="L5623" i="36" s="1"/>
  <c r="L5624" i="36" s="1"/>
  <c r="L5625" i="36" s="1"/>
  <c r="L5626" i="36" s="1"/>
  <c r="L5627" i="36" s="1"/>
  <c r="L5628" i="36" s="1"/>
  <c r="L5629" i="36" s="1"/>
  <c r="L5630" i="36" s="1"/>
  <c r="L5631" i="36" s="1"/>
  <c r="L5632" i="36" s="1"/>
  <c r="L5633" i="36" s="1"/>
  <c r="L5634" i="36" s="1"/>
  <c r="L5635" i="36" s="1"/>
  <c r="L5636" i="36" s="1"/>
  <c r="L5637" i="36" s="1"/>
  <c r="L5638" i="36" s="1"/>
  <c r="L5639" i="36" s="1"/>
  <c r="L5640" i="36" s="1"/>
  <c r="L5641" i="36" s="1"/>
  <c r="L5642" i="36" s="1"/>
  <c r="L5643" i="36" s="1"/>
  <c r="L5644" i="36" s="1"/>
  <c r="L5645" i="36" s="1"/>
  <c r="L5646" i="36" s="1"/>
  <c r="L5647" i="36" s="1"/>
  <c r="L5648" i="36" s="1"/>
  <c r="L5649" i="36" s="1"/>
  <c r="L5650" i="36" s="1"/>
  <c r="L5651" i="36" s="1"/>
  <c r="L5652" i="36" s="1"/>
  <c r="L5653" i="36" s="1"/>
  <c r="L5654" i="36" s="1"/>
  <c r="L5655" i="36" s="1"/>
  <c r="L5656" i="36" s="1"/>
  <c r="L5657" i="36" s="1"/>
  <c r="L5658" i="36" s="1"/>
  <c r="L5659" i="36" s="1"/>
  <c r="L5660" i="36" s="1"/>
  <c r="L5661" i="36" s="1"/>
  <c r="L5662" i="36" s="1"/>
  <c r="L5663" i="36" s="1"/>
  <c r="L5664" i="36" s="1"/>
  <c r="L5665" i="36" s="1"/>
  <c r="L5666" i="36" s="1"/>
  <c r="L5667" i="36" s="1"/>
  <c r="L5668" i="36" s="1"/>
  <c r="L5669" i="36" s="1"/>
  <c r="L5670" i="36" s="1"/>
  <c r="L5671" i="36" s="1"/>
  <c r="L5672" i="36" s="1"/>
  <c r="L5673" i="36" s="1"/>
  <c r="L5674" i="36" s="1"/>
  <c r="L5675" i="36" s="1"/>
  <c r="L5676" i="36" s="1"/>
  <c r="L5677" i="36" s="1"/>
  <c r="L5678" i="36" s="1"/>
  <c r="L5679" i="36" s="1"/>
  <c r="L5680" i="36" s="1"/>
  <c r="L5681" i="36" s="1"/>
  <c r="L5682" i="36" s="1"/>
  <c r="L5683" i="36" s="1"/>
  <c r="L5684" i="36" s="1"/>
  <c r="L5685" i="36" s="1"/>
  <c r="L5686" i="36" s="1"/>
  <c r="L5687" i="36" s="1"/>
  <c r="L5688" i="36" s="1"/>
  <c r="L5689" i="36" s="1"/>
  <c r="L5690" i="36" s="1"/>
  <c r="L5691" i="36" s="1"/>
  <c r="L5692" i="36" s="1"/>
  <c r="L5693" i="36" s="1"/>
  <c r="L5694" i="36" s="1"/>
  <c r="L5695" i="36" s="1"/>
  <c r="L5696" i="36" s="1"/>
  <c r="L5697" i="36" s="1"/>
  <c r="L5698" i="36" s="1"/>
  <c r="L5699" i="36" s="1"/>
  <c r="L5700" i="36" s="1"/>
  <c r="L5701" i="36" s="1"/>
  <c r="L5702" i="36" s="1"/>
  <c r="L5703" i="36" s="1"/>
  <c r="L5704" i="36" s="1"/>
  <c r="L5705" i="36" s="1"/>
  <c r="L5706" i="36" s="1"/>
  <c r="L5707" i="36" s="1"/>
  <c r="L5708" i="36" s="1"/>
  <c r="L5709" i="36" s="1"/>
  <c r="L5710" i="36" s="1"/>
  <c r="L5711" i="36" s="1"/>
  <c r="L5712" i="36" s="1"/>
  <c r="L5713" i="36" s="1"/>
  <c r="L5714" i="36" s="1"/>
  <c r="L5715" i="36" s="1"/>
  <c r="L5716" i="36" s="1"/>
  <c r="L5717" i="36" s="1"/>
  <c r="L5718" i="36" s="1"/>
  <c r="L5719" i="36" s="1"/>
  <c r="L5720" i="36" s="1"/>
  <c r="L5721" i="36" s="1"/>
  <c r="L5722" i="36" s="1"/>
  <c r="L5723" i="36" s="1"/>
  <c r="L5724" i="36" s="1"/>
  <c r="L5725" i="36" s="1"/>
  <c r="L5726" i="36" s="1"/>
  <c r="L5727" i="36" s="1"/>
  <c r="L5728" i="36" s="1"/>
  <c r="L5729" i="36" s="1"/>
  <c r="L5730" i="36" s="1"/>
  <c r="L5731" i="36" s="1"/>
  <c r="L5732" i="36" s="1"/>
  <c r="L5733" i="36" s="1"/>
  <c r="L5734" i="36" s="1"/>
  <c r="L5735" i="36" s="1"/>
  <c r="L5736" i="36" s="1"/>
  <c r="L5737" i="36" s="1"/>
  <c r="L5738" i="36" s="1"/>
  <c r="L5739" i="36" s="1"/>
  <c r="L5740" i="36" s="1"/>
  <c r="L5741" i="36" s="1"/>
  <c r="L5742" i="36" s="1"/>
  <c r="L5743" i="36" s="1"/>
  <c r="L5744" i="36" s="1"/>
  <c r="L5745" i="36" s="1"/>
  <c r="L5746" i="36" s="1"/>
  <c r="L5747" i="36" s="1"/>
  <c r="L5748" i="36" s="1"/>
  <c r="L5749" i="36" s="1"/>
  <c r="L5750" i="36" s="1"/>
  <c r="L5751" i="36" s="1"/>
  <c r="L5752" i="36" s="1"/>
  <c r="L5753" i="36" s="1"/>
  <c r="L5754" i="36" s="1"/>
  <c r="L5755" i="36" s="1"/>
  <c r="L5756" i="36" s="1"/>
  <c r="L5757" i="36" s="1"/>
  <c r="L5758" i="36" s="1"/>
  <c r="L5759" i="36" s="1"/>
  <c r="L5760" i="36" s="1"/>
  <c r="L5761" i="36" s="1"/>
  <c r="L5762" i="36" s="1"/>
  <c r="L5763" i="36" s="1"/>
  <c r="L5764" i="36" s="1"/>
  <c r="L5765" i="36" s="1"/>
  <c r="L5766" i="36" s="1"/>
  <c r="L5767" i="36" s="1"/>
  <c r="L5768" i="36" s="1"/>
  <c r="L5769" i="36" s="1"/>
  <c r="L5770" i="36" s="1"/>
  <c r="L5771" i="36" s="1"/>
  <c r="L5772" i="36" s="1"/>
  <c r="L5773" i="36" s="1"/>
  <c r="L5774" i="36" s="1"/>
  <c r="L5775" i="36" s="1"/>
  <c r="L5776" i="36" s="1"/>
  <c r="L5777" i="36" s="1"/>
  <c r="L5778" i="36" s="1"/>
  <c r="L5779" i="36" s="1"/>
  <c r="L5780" i="36" s="1"/>
  <c r="L5781" i="36" s="1"/>
  <c r="L5782" i="36" s="1"/>
  <c r="L5783" i="36" s="1"/>
  <c r="L5784" i="36" s="1"/>
  <c r="L5785" i="36" s="1"/>
  <c r="L5786" i="36" s="1"/>
  <c r="L5787" i="36" s="1"/>
  <c r="L5788" i="36" s="1"/>
  <c r="L5789" i="36" s="1"/>
  <c r="L5790" i="36" s="1"/>
  <c r="L5791" i="36" s="1"/>
  <c r="L5792" i="36" s="1"/>
  <c r="L5793" i="36" s="1"/>
  <c r="L5794" i="36" s="1"/>
  <c r="L5795" i="36" s="1"/>
  <c r="L5796" i="36" s="1"/>
  <c r="L5797" i="36" s="1"/>
  <c r="L5798" i="36" s="1"/>
  <c r="L5799" i="36" s="1"/>
  <c r="L5800" i="36" s="1"/>
  <c r="L5801" i="36" s="1"/>
  <c r="L5802" i="36" s="1"/>
  <c r="L5803" i="36" s="1"/>
  <c r="L5804" i="36" s="1"/>
  <c r="L5805" i="36" s="1"/>
  <c r="L5806" i="36" s="1"/>
  <c r="L5807" i="36" s="1"/>
  <c r="L5808" i="36" s="1"/>
  <c r="L5809" i="36" s="1"/>
  <c r="L5810" i="36" s="1"/>
  <c r="L5811" i="36" s="1"/>
  <c r="L5812" i="36" s="1"/>
  <c r="L5813" i="36" s="1"/>
  <c r="L5814" i="36" s="1"/>
  <c r="L5815" i="36" s="1"/>
  <c r="L5816" i="36" s="1"/>
  <c r="L5817" i="36" s="1"/>
  <c r="L5818" i="36" s="1"/>
  <c r="L5819" i="36" s="1"/>
  <c r="L5820" i="36" s="1"/>
  <c r="L5821" i="36" s="1"/>
  <c r="L5822" i="36" s="1"/>
  <c r="L5823" i="36" s="1"/>
  <c r="L5824" i="36" s="1"/>
  <c r="L5825" i="36" s="1"/>
  <c r="L5826" i="36" s="1"/>
  <c r="L5827" i="36" s="1"/>
  <c r="L5828" i="36" s="1"/>
  <c r="L5829" i="36" s="1"/>
  <c r="L5830" i="36" s="1"/>
  <c r="L5831" i="36" s="1"/>
  <c r="L5832" i="36" s="1"/>
  <c r="L5833" i="36" s="1"/>
  <c r="L5834" i="36" s="1"/>
  <c r="L5835" i="36" s="1"/>
  <c r="L5836" i="36" s="1"/>
  <c r="L5837" i="36" s="1"/>
  <c r="L5838" i="36" s="1"/>
  <c r="L5839" i="36" s="1"/>
  <c r="L5840" i="36" s="1"/>
  <c r="L5841" i="36" s="1"/>
  <c r="L5842" i="36" s="1"/>
  <c r="L5843" i="36" s="1"/>
  <c r="L5844" i="36" s="1"/>
  <c r="L5845" i="36" s="1"/>
  <c r="L5846" i="36" s="1"/>
  <c r="L5847" i="36" s="1"/>
  <c r="L5848" i="36" s="1"/>
  <c r="L5849" i="36" s="1"/>
  <c r="L5850" i="36" s="1"/>
  <c r="L5851" i="36" s="1"/>
  <c r="L5852" i="36" s="1"/>
  <c r="L5853" i="36" s="1"/>
  <c r="L5854" i="36" s="1"/>
  <c r="L5855" i="36" s="1"/>
  <c r="L5856" i="36" s="1"/>
  <c r="L5857" i="36" s="1"/>
  <c r="L5858" i="36" s="1"/>
  <c r="L5859" i="36" s="1"/>
  <c r="L5860" i="36" s="1"/>
  <c r="L5861" i="36" s="1"/>
  <c r="L5862" i="36" s="1"/>
  <c r="L5863" i="36" s="1"/>
  <c r="L5864" i="36" s="1"/>
  <c r="L5865" i="36" s="1"/>
  <c r="L5866" i="36" s="1"/>
  <c r="L5867" i="36" s="1"/>
  <c r="L5868" i="36" s="1"/>
  <c r="L5869" i="36" s="1"/>
  <c r="L5870" i="36" s="1"/>
  <c r="L5871" i="36" s="1"/>
  <c r="L5872" i="36" s="1"/>
  <c r="L5873" i="36" s="1"/>
  <c r="L5874" i="36" s="1"/>
  <c r="L5875" i="36" s="1"/>
  <c r="L5876" i="36" s="1"/>
  <c r="L5877" i="36" s="1"/>
  <c r="L5878" i="36" s="1"/>
  <c r="L5879" i="36" s="1"/>
  <c r="L5880" i="36" s="1"/>
  <c r="L5881" i="36" s="1"/>
  <c r="L5882" i="36" s="1"/>
  <c r="L5883" i="36" s="1"/>
  <c r="L5884" i="36" s="1"/>
  <c r="L5885" i="36" s="1"/>
  <c r="L5886" i="36" s="1"/>
  <c r="L5887" i="36" s="1"/>
  <c r="L5888" i="36" s="1"/>
  <c r="L5889" i="36" s="1"/>
  <c r="L5890" i="36" s="1"/>
  <c r="L5891" i="36" s="1"/>
  <c r="L5892" i="36" s="1"/>
  <c r="L5893" i="36" s="1"/>
  <c r="L5894" i="36" s="1"/>
  <c r="L5895" i="36" s="1"/>
  <c r="L5896" i="36" s="1"/>
  <c r="L5897" i="36" s="1"/>
  <c r="L5898" i="36" s="1"/>
  <c r="L5899" i="36" s="1"/>
  <c r="L5900" i="36" s="1"/>
  <c r="L5901" i="36" s="1"/>
  <c r="L5902" i="36" s="1"/>
  <c r="L5903" i="36" s="1"/>
  <c r="L5904" i="36" s="1"/>
  <c r="L5905" i="36" s="1"/>
  <c r="L5906" i="36" s="1"/>
  <c r="L5907" i="36" s="1"/>
  <c r="L5908" i="36" s="1"/>
  <c r="L5909" i="36" s="1"/>
  <c r="L5910" i="36" s="1"/>
  <c r="L5911" i="36" s="1"/>
  <c r="L5912" i="36" s="1"/>
  <c r="L5913" i="36" s="1"/>
  <c r="L5914" i="36" s="1"/>
  <c r="L5915" i="36" s="1"/>
  <c r="L5916" i="36" s="1"/>
  <c r="L5917" i="36" s="1"/>
  <c r="L5918" i="36" s="1"/>
  <c r="L5919" i="36" s="1"/>
  <c r="L5920" i="36" s="1"/>
  <c r="L5921" i="36" s="1"/>
  <c r="L5922" i="36" s="1"/>
  <c r="L5923" i="36" s="1"/>
  <c r="L5924" i="36" s="1"/>
  <c r="L5925" i="36" s="1"/>
  <c r="L5926" i="36" s="1"/>
  <c r="L5927" i="36" s="1"/>
  <c r="L5928" i="36" s="1"/>
  <c r="L5929" i="36" s="1"/>
  <c r="L5930" i="36" s="1"/>
  <c r="L5931" i="36" s="1"/>
  <c r="L5932" i="36" s="1"/>
  <c r="L5933" i="36" s="1"/>
  <c r="L5934" i="36" s="1"/>
  <c r="L5935" i="36" s="1"/>
  <c r="L5936" i="36" s="1"/>
  <c r="L5937" i="36" s="1"/>
  <c r="L5938" i="36" s="1"/>
  <c r="L5939" i="36" s="1"/>
  <c r="L5940" i="36" s="1"/>
  <c r="L5941" i="36" s="1"/>
  <c r="L5942" i="36" s="1"/>
  <c r="L5943" i="36" s="1"/>
  <c r="L5944" i="36" s="1"/>
  <c r="L5945" i="36" s="1"/>
  <c r="L5946" i="36" s="1"/>
  <c r="L5947" i="36" s="1"/>
  <c r="L5948" i="36" s="1"/>
  <c r="L5949" i="36" s="1"/>
  <c r="L5950" i="36" s="1"/>
  <c r="L5951" i="36" s="1"/>
  <c r="L5952" i="36" s="1"/>
  <c r="L5953" i="36" s="1"/>
  <c r="L5954" i="36" s="1"/>
  <c r="L5955" i="36" s="1"/>
  <c r="L5956" i="36" s="1"/>
  <c r="L5957" i="36" s="1"/>
  <c r="L5958" i="36" s="1"/>
  <c r="L5959" i="36" s="1"/>
  <c r="L5960" i="36" s="1"/>
  <c r="L5961" i="36" s="1"/>
  <c r="L5962" i="36" s="1"/>
  <c r="L5963" i="36" s="1"/>
  <c r="L5964" i="36" s="1"/>
  <c r="L5965" i="36" s="1"/>
  <c r="L5966" i="36" s="1"/>
  <c r="L5967" i="36" s="1"/>
  <c r="L5968" i="36" s="1"/>
  <c r="L5969" i="36" s="1"/>
  <c r="L5970" i="36" s="1"/>
  <c r="L5971" i="36" s="1"/>
  <c r="L5972" i="36" s="1"/>
  <c r="L5973" i="36" s="1"/>
  <c r="L5974" i="36" s="1"/>
  <c r="L5975" i="36" s="1"/>
  <c r="L5976" i="36" s="1"/>
  <c r="L5977" i="36" s="1"/>
  <c r="L5978" i="36" s="1"/>
  <c r="L5979" i="36" s="1"/>
  <c r="L5980" i="36" s="1"/>
  <c r="L5981" i="36" s="1"/>
  <c r="L5982" i="36" s="1"/>
  <c r="L5983" i="36" s="1"/>
  <c r="L5984" i="36" s="1"/>
  <c r="L5985" i="36" s="1"/>
  <c r="L5986" i="36" s="1"/>
  <c r="L5987" i="36" s="1"/>
  <c r="L5988" i="36" s="1"/>
  <c r="L5989" i="36" s="1"/>
  <c r="L5990" i="36" s="1"/>
  <c r="L5991" i="36" s="1"/>
  <c r="L5992" i="36" s="1"/>
  <c r="L5993" i="36" s="1"/>
  <c r="L5994" i="36" s="1"/>
  <c r="L5995" i="36" s="1"/>
  <c r="L5996" i="36" s="1"/>
  <c r="L5997" i="36" s="1"/>
  <c r="L5998" i="36" s="1"/>
  <c r="L5999" i="36" s="1"/>
  <c r="L6000" i="36" s="1"/>
  <c r="L6001" i="36" s="1"/>
  <c r="L6002" i="36" s="1"/>
  <c r="L6003" i="36" s="1"/>
  <c r="L6004" i="36" s="1"/>
  <c r="L6005" i="36" s="1"/>
  <c r="L6006" i="36" s="1"/>
  <c r="L6007" i="36" s="1"/>
  <c r="L6008" i="36" s="1"/>
  <c r="L6009" i="36" s="1"/>
  <c r="L6010" i="36" s="1"/>
  <c r="L6011" i="36" s="1"/>
  <c r="L6012" i="36" s="1"/>
  <c r="L6013" i="36" s="1"/>
  <c r="L6014" i="36" s="1"/>
  <c r="L6015" i="36" s="1"/>
  <c r="L6016" i="36" s="1"/>
  <c r="L6017" i="36" s="1"/>
  <c r="L6018" i="36" s="1"/>
  <c r="L6019" i="36" s="1"/>
  <c r="L6020" i="36" s="1"/>
  <c r="L6021" i="36" s="1"/>
  <c r="L6022" i="36" s="1"/>
  <c r="L6023" i="36" s="1"/>
  <c r="L6024" i="36" s="1"/>
  <c r="L6025" i="36" s="1"/>
  <c r="L6026" i="36" s="1"/>
  <c r="L6027" i="36" s="1"/>
  <c r="L6028" i="36" s="1"/>
  <c r="L6029" i="36" s="1"/>
  <c r="L6030" i="36" s="1"/>
  <c r="L6031" i="36" s="1"/>
  <c r="L6032" i="36" s="1"/>
  <c r="L6033" i="36" s="1"/>
  <c r="L6034" i="36" s="1"/>
  <c r="L6035" i="36" s="1"/>
  <c r="L6036" i="36" s="1"/>
  <c r="L6037" i="36" s="1"/>
  <c r="L6038" i="36" s="1"/>
  <c r="L6039" i="36" s="1"/>
  <c r="L6040" i="36" s="1"/>
  <c r="L6041" i="36" s="1"/>
  <c r="L6042" i="36" s="1"/>
  <c r="L6043" i="36" s="1"/>
  <c r="L6044" i="36" s="1"/>
  <c r="L6045" i="36" s="1"/>
  <c r="L6046" i="36" s="1"/>
  <c r="L6047" i="36" s="1"/>
  <c r="L6048" i="36" s="1"/>
  <c r="L6049" i="36" s="1"/>
  <c r="L6050" i="36" s="1"/>
  <c r="L6051" i="36" s="1"/>
  <c r="L6052" i="36" s="1"/>
  <c r="L6053" i="36" s="1"/>
  <c r="L6054" i="36" s="1"/>
  <c r="L6055" i="36" s="1"/>
  <c r="L6056" i="36" s="1"/>
  <c r="L6057" i="36" s="1"/>
  <c r="L6058" i="36" s="1"/>
  <c r="L6059" i="36" s="1"/>
  <c r="L6060" i="36" s="1"/>
  <c r="L6061" i="36" s="1"/>
  <c r="L6062" i="36" s="1"/>
  <c r="L6063" i="36" s="1"/>
  <c r="L6064" i="36" s="1"/>
  <c r="L6065" i="36" s="1"/>
  <c r="L6066" i="36" s="1"/>
  <c r="L6067" i="36" s="1"/>
  <c r="L6068" i="36" s="1"/>
  <c r="L6069" i="36" s="1"/>
  <c r="L6070" i="36" s="1"/>
  <c r="L6071" i="36" s="1"/>
  <c r="L6072" i="36" s="1"/>
  <c r="L6073" i="36" s="1"/>
  <c r="L6074" i="36" s="1"/>
  <c r="L6075" i="36" s="1"/>
  <c r="L6076" i="36" s="1"/>
  <c r="L6077" i="36" s="1"/>
  <c r="L6078" i="36" s="1"/>
  <c r="L6079" i="36" s="1"/>
  <c r="L6080" i="36" s="1"/>
  <c r="L6081" i="36" s="1"/>
  <c r="L6082" i="36" s="1"/>
  <c r="L6083" i="36" s="1"/>
  <c r="L6084" i="36" s="1"/>
  <c r="L6085" i="36" s="1"/>
  <c r="L6086" i="36" s="1"/>
  <c r="L6087" i="36" s="1"/>
  <c r="L6088" i="36" s="1"/>
  <c r="L6089" i="36" s="1"/>
  <c r="L6090" i="36" s="1"/>
  <c r="L6091" i="36" s="1"/>
  <c r="L6092" i="36" s="1"/>
  <c r="L6093" i="36" s="1"/>
  <c r="L6094" i="36" s="1"/>
  <c r="L6095" i="36" s="1"/>
  <c r="L6096" i="36" s="1"/>
  <c r="L6097" i="36" s="1"/>
  <c r="L6098" i="36" s="1"/>
  <c r="L6099" i="36" s="1"/>
  <c r="L6100" i="36" s="1"/>
  <c r="L6101" i="36" s="1"/>
  <c r="L6102" i="36" s="1"/>
  <c r="L6103" i="36" s="1"/>
  <c r="L6104" i="36" s="1"/>
  <c r="L6105" i="36" s="1"/>
  <c r="L6106" i="36" s="1"/>
  <c r="L6107" i="36" s="1"/>
  <c r="L6108" i="36" s="1"/>
  <c r="L6109" i="36" s="1"/>
  <c r="L6110" i="36" s="1"/>
  <c r="L6111" i="36" s="1"/>
  <c r="L6112" i="36" s="1"/>
  <c r="L6113" i="36" s="1"/>
  <c r="L6114" i="36" s="1"/>
  <c r="L6115" i="36" s="1"/>
  <c r="L6116" i="36" s="1"/>
  <c r="L6117" i="36" s="1"/>
  <c r="L6118" i="36" s="1"/>
  <c r="L6119" i="36" s="1"/>
  <c r="L6120" i="36" s="1"/>
  <c r="L6121" i="36" s="1"/>
  <c r="L6122" i="36" s="1"/>
  <c r="L6123" i="36" s="1"/>
  <c r="L6124" i="36" s="1"/>
  <c r="L6125" i="36" s="1"/>
  <c r="L6126" i="36" s="1"/>
  <c r="L6127" i="36" s="1"/>
  <c r="L6128" i="36" s="1"/>
  <c r="L6129" i="36" s="1"/>
  <c r="L6130" i="36" s="1"/>
  <c r="L6131" i="36" s="1"/>
  <c r="L6132" i="36" s="1"/>
  <c r="L6133" i="36" s="1"/>
  <c r="L6134" i="36" s="1"/>
  <c r="L6135" i="36" s="1"/>
  <c r="L6136" i="36" s="1"/>
  <c r="L6137" i="36" s="1"/>
  <c r="L6138" i="36" s="1"/>
  <c r="L6139" i="36" s="1"/>
  <c r="L6140" i="36" s="1"/>
  <c r="L6141" i="36" s="1"/>
  <c r="L6142" i="36" s="1"/>
  <c r="L6143" i="36" s="1"/>
  <c r="L6144" i="36" s="1"/>
  <c r="L6145" i="36" s="1"/>
  <c r="L6146" i="36" s="1"/>
  <c r="L6147" i="36" s="1"/>
  <c r="L6148" i="36" s="1"/>
  <c r="L6149" i="36" s="1"/>
  <c r="L6150" i="36" s="1"/>
  <c r="L6151" i="36" s="1"/>
  <c r="L6152" i="36" s="1"/>
  <c r="L6153" i="36" s="1"/>
  <c r="L6154" i="36" s="1"/>
  <c r="L6155" i="36" s="1"/>
  <c r="L6156" i="36" s="1"/>
  <c r="L6157" i="36" s="1"/>
  <c r="L6158" i="36" s="1"/>
  <c r="L6159" i="36" s="1"/>
  <c r="L6160" i="36" s="1"/>
  <c r="L6161" i="36" s="1"/>
  <c r="L6162" i="36" s="1"/>
  <c r="L6163" i="36" s="1"/>
  <c r="L6164" i="36" s="1"/>
  <c r="L6165" i="36" s="1"/>
  <c r="L6166" i="36" s="1"/>
  <c r="L6167" i="36" s="1"/>
  <c r="L6168" i="36" s="1"/>
  <c r="L6169" i="36" s="1"/>
  <c r="L6170" i="36" s="1"/>
  <c r="L6171" i="36" s="1"/>
  <c r="L6172" i="36" s="1"/>
  <c r="L6173" i="36" s="1"/>
  <c r="L6174" i="36" s="1"/>
  <c r="L6175" i="36" s="1"/>
  <c r="L6176" i="36" s="1"/>
  <c r="L6177" i="36" s="1"/>
  <c r="L6178" i="36" s="1"/>
  <c r="L6179" i="36" s="1"/>
  <c r="L6180" i="36" s="1"/>
  <c r="L6181" i="36" s="1"/>
  <c r="L6182" i="36" s="1"/>
  <c r="L6183" i="36" s="1"/>
  <c r="L6184" i="36" s="1"/>
  <c r="L6185" i="36" s="1"/>
  <c r="L6186" i="36" s="1"/>
  <c r="L6187" i="36" s="1"/>
  <c r="L6188" i="36" s="1"/>
  <c r="L6189" i="36" s="1"/>
  <c r="L6190" i="36" s="1"/>
  <c r="L6191" i="36" s="1"/>
  <c r="L6192" i="36" s="1"/>
  <c r="L6193" i="36" s="1"/>
  <c r="L6194" i="36" s="1"/>
  <c r="L6195" i="36" s="1"/>
  <c r="L6196" i="36" s="1"/>
  <c r="L6197" i="36" s="1"/>
  <c r="L6198" i="36" s="1"/>
  <c r="L6199" i="36" s="1"/>
  <c r="L6200" i="36" s="1"/>
  <c r="L6201" i="36" s="1"/>
  <c r="L6202" i="36" s="1"/>
  <c r="L6203" i="36" s="1"/>
  <c r="L6204" i="36" s="1"/>
  <c r="L6205" i="36" s="1"/>
  <c r="L6206" i="36" s="1"/>
  <c r="L6207" i="36" s="1"/>
  <c r="L6208" i="36" s="1"/>
  <c r="L6209" i="36" s="1"/>
  <c r="L6210" i="36" s="1"/>
  <c r="L6211" i="36" s="1"/>
  <c r="L6212" i="36" s="1"/>
  <c r="L6213" i="36" s="1"/>
  <c r="L6214" i="36" s="1"/>
  <c r="L6215" i="36" s="1"/>
  <c r="L6216" i="36" s="1"/>
  <c r="L6217" i="36" s="1"/>
  <c r="L6218" i="36" s="1"/>
  <c r="L6219" i="36" s="1"/>
  <c r="L6220" i="36" s="1"/>
  <c r="L6221" i="36" s="1"/>
  <c r="L6222" i="36" s="1"/>
  <c r="L6223" i="36" s="1"/>
  <c r="L6224" i="36" s="1"/>
  <c r="L6225" i="36" s="1"/>
  <c r="L6226" i="36" s="1"/>
  <c r="L6227" i="36" s="1"/>
  <c r="L6228" i="36" s="1"/>
  <c r="L6229" i="36" s="1"/>
  <c r="L6230" i="36" s="1"/>
  <c r="L6231" i="36" s="1"/>
  <c r="L6232" i="36" s="1"/>
  <c r="L6233" i="36" s="1"/>
  <c r="L6234" i="36" s="1"/>
  <c r="L6235" i="36" s="1"/>
  <c r="L6236" i="36" s="1"/>
  <c r="L6237" i="36" s="1"/>
  <c r="L6238" i="36" s="1"/>
  <c r="L6239" i="36" s="1"/>
  <c r="L6240" i="36" s="1"/>
  <c r="L6241" i="36" s="1"/>
  <c r="L6242" i="36" s="1"/>
  <c r="L6243" i="36" s="1"/>
  <c r="L6244" i="36" s="1"/>
  <c r="L6245" i="36" s="1"/>
  <c r="L6246" i="36" s="1"/>
  <c r="L6247" i="36" s="1"/>
  <c r="L6248" i="36" s="1"/>
  <c r="L6249" i="36" s="1"/>
  <c r="L6250" i="36" s="1"/>
  <c r="L6251" i="36" s="1"/>
  <c r="L6252" i="36" s="1"/>
  <c r="L6253" i="36" s="1"/>
  <c r="L6254" i="36" s="1"/>
  <c r="L6255" i="36" s="1"/>
  <c r="L6256" i="36" s="1"/>
  <c r="L6257" i="36" s="1"/>
  <c r="L6258" i="36" s="1"/>
  <c r="L6259" i="36" s="1"/>
  <c r="L6260" i="36" s="1"/>
  <c r="L6261" i="36" s="1"/>
  <c r="L6262" i="36" s="1"/>
  <c r="L6263" i="36" s="1"/>
  <c r="L6264" i="36" s="1"/>
  <c r="L6265" i="36" s="1"/>
  <c r="L6266" i="36" s="1"/>
  <c r="L6267" i="36" s="1"/>
  <c r="L6268" i="36" s="1"/>
  <c r="L6269" i="36" s="1"/>
  <c r="L6270" i="36" s="1"/>
  <c r="L6271" i="36" s="1"/>
  <c r="L6272" i="36" s="1"/>
  <c r="L6273" i="36" s="1"/>
  <c r="L6274" i="36" s="1"/>
  <c r="L6275" i="36" s="1"/>
  <c r="L6276" i="36" s="1"/>
  <c r="L6277" i="36" s="1"/>
  <c r="L6278" i="36" s="1"/>
  <c r="L6279" i="36" s="1"/>
  <c r="L6280" i="36" s="1"/>
  <c r="L6281" i="36" s="1"/>
  <c r="L6282" i="36" s="1"/>
  <c r="L6283" i="36" s="1"/>
  <c r="L6284" i="36" s="1"/>
  <c r="L6285" i="36" s="1"/>
  <c r="L6286" i="36" s="1"/>
  <c r="L6287" i="36" s="1"/>
  <c r="L6288" i="36" s="1"/>
  <c r="L6289" i="36" s="1"/>
  <c r="L6290" i="36" s="1"/>
  <c r="L6291" i="36" s="1"/>
  <c r="L6292" i="36" s="1"/>
  <c r="L6293" i="36" s="1"/>
  <c r="L6294" i="36" s="1"/>
  <c r="L6295" i="36" s="1"/>
  <c r="L6296" i="36" s="1"/>
  <c r="L6297" i="36" s="1"/>
  <c r="L6298" i="36" s="1"/>
  <c r="L6299" i="36" s="1"/>
  <c r="L6300" i="36" s="1"/>
  <c r="L6301" i="36" s="1"/>
  <c r="L6302" i="36" s="1"/>
  <c r="L6303" i="36" s="1"/>
  <c r="L6304" i="36" s="1"/>
  <c r="L6305" i="36" s="1"/>
  <c r="L6306" i="36" s="1"/>
  <c r="L6307" i="36" s="1"/>
  <c r="L6308" i="36" s="1"/>
  <c r="L6309" i="36" s="1"/>
  <c r="L6310" i="36" s="1"/>
  <c r="L6311" i="36" s="1"/>
  <c r="L6312" i="36" s="1"/>
  <c r="L6313" i="36" s="1"/>
  <c r="L6314" i="36" s="1"/>
  <c r="L6315" i="36" s="1"/>
  <c r="L6316" i="36" s="1"/>
  <c r="L6317" i="36" s="1"/>
  <c r="L6318" i="36" s="1"/>
  <c r="L6319" i="36" s="1"/>
  <c r="L6320" i="36" s="1"/>
  <c r="L6321" i="36" s="1"/>
  <c r="L6322" i="36" s="1"/>
  <c r="L6323" i="36" s="1"/>
  <c r="L6324" i="36" s="1"/>
  <c r="L6325" i="36" s="1"/>
  <c r="L6326" i="36" s="1"/>
  <c r="L6327" i="36" s="1"/>
  <c r="L6328" i="36" s="1"/>
  <c r="L6329" i="36" s="1"/>
  <c r="L6330" i="36" s="1"/>
  <c r="L6331" i="36" s="1"/>
  <c r="L6332" i="36" s="1"/>
  <c r="L6333" i="36" s="1"/>
  <c r="L6334" i="36" s="1"/>
  <c r="L6335" i="36" s="1"/>
  <c r="L6336" i="36" s="1"/>
  <c r="L6337" i="36" s="1"/>
  <c r="L6338" i="36" s="1"/>
  <c r="L6339" i="36" s="1"/>
  <c r="L6340" i="36" s="1"/>
  <c r="L6341" i="36" s="1"/>
  <c r="L6342" i="36" s="1"/>
  <c r="L6343" i="36" s="1"/>
  <c r="L6344" i="36" s="1"/>
  <c r="L6345" i="36" s="1"/>
  <c r="L6346" i="36" s="1"/>
  <c r="L6347" i="36" s="1"/>
  <c r="L6348" i="36" s="1"/>
  <c r="L6349" i="36" s="1"/>
  <c r="L6350" i="36" s="1"/>
  <c r="L6351" i="36" s="1"/>
  <c r="L6352" i="36" s="1"/>
  <c r="L6353" i="36" s="1"/>
  <c r="L6354" i="36" s="1"/>
  <c r="L6355" i="36" s="1"/>
  <c r="L6356" i="36" s="1"/>
  <c r="L6357" i="36" s="1"/>
  <c r="L6358" i="36" s="1"/>
  <c r="L6359" i="36" s="1"/>
  <c r="L6360" i="36" s="1"/>
  <c r="L6361" i="36" s="1"/>
  <c r="L6362" i="36" s="1"/>
  <c r="L6363" i="36" s="1"/>
  <c r="L6364" i="36" s="1"/>
  <c r="L6365" i="36" s="1"/>
  <c r="L6366" i="36" s="1"/>
  <c r="L6367" i="36" s="1"/>
  <c r="L6368" i="36" s="1"/>
  <c r="L6369" i="36" s="1"/>
  <c r="L6370" i="36" s="1"/>
  <c r="L6371" i="36" s="1"/>
  <c r="L6372" i="36" s="1"/>
  <c r="L6373" i="36" s="1"/>
  <c r="L6374" i="36" s="1"/>
  <c r="L6375" i="36" s="1"/>
  <c r="L6376" i="36" s="1"/>
  <c r="L6377" i="36" s="1"/>
  <c r="L6378" i="36" s="1"/>
  <c r="L6379" i="36" s="1"/>
  <c r="L6380" i="36" s="1"/>
  <c r="L6381" i="36" s="1"/>
  <c r="L6382" i="36" s="1"/>
  <c r="L6383" i="36" s="1"/>
  <c r="L6384" i="36" s="1"/>
  <c r="L6385" i="36" s="1"/>
  <c r="L6386" i="36" s="1"/>
  <c r="L6387" i="36" s="1"/>
  <c r="L6388" i="36" s="1"/>
  <c r="L6389" i="36" s="1"/>
  <c r="L6390" i="36" s="1"/>
  <c r="L6391" i="36" s="1"/>
  <c r="L6392" i="36" s="1"/>
  <c r="L6393" i="36" s="1"/>
  <c r="L6394" i="36" s="1"/>
  <c r="L6395" i="36" s="1"/>
  <c r="L6396" i="36" s="1"/>
  <c r="L6397" i="36" s="1"/>
  <c r="L6398" i="36" s="1"/>
  <c r="L6399" i="36" s="1"/>
  <c r="L6400" i="36" s="1"/>
  <c r="L6401" i="36" s="1"/>
  <c r="L6402" i="36" s="1"/>
  <c r="L6403" i="36" s="1"/>
  <c r="L6404" i="36" s="1"/>
  <c r="L6405" i="36" s="1"/>
  <c r="L6406" i="36" s="1"/>
  <c r="L6407" i="36" s="1"/>
  <c r="L6408" i="36" s="1"/>
  <c r="L6409" i="36" s="1"/>
  <c r="L6410" i="36" s="1"/>
  <c r="L6411" i="36" s="1"/>
  <c r="L6412" i="36" s="1"/>
  <c r="L6413" i="36" s="1"/>
  <c r="L6414" i="36" s="1"/>
  <c r="L6415" i="36" s="1"/>
  <c r="L6416" i="36" s="1"/>
  <c r="L6417" i="36" s="1"/>
  <c r="L6418" i="36" s="1"/>
  <c r="L6419" i="36" s="1"/>
  <c r="L6420" i="36" s="1"/>
  <c r="L6421" i="36" s="1"/>
  <c r="L6422" i="36" s="1"/>
  <c r="L6423" i="36" s="1"/>
  <c r="L6424" i="36" s="1"/>
  <c r="L6425" i="36" s="1"/>
  <c r="L6426" i="36" s="1"/>
  <c r="L6427" i="36" s="1"/>
  <c r="L6428" i="36" s="1"/>
  <c r="L6429" i="36" s="1"/>
  <c r="L6430" i="36" s="1"/>
  <c r="L6431" i="36" s="1"/>
  <c r="L6432" i="36" s="1"/>
  <c r="L6433" i="36" s="1"/>
  <c r="L6434" i="36" s="1"/>
  <c r="L6435" i="36" s="1"/>
  <c r="L6436" i="36" s="1"/>
  <c r="L6437" i="36" s="1"/>
  <c r="L6438" i="36" s="1"/>
  <c r="L6439" i="36" s="1"/>
  <c r="L6440" i="36" s="1"/>
  <c r="L6441" i="36" s="1"/>
  <c r="L6442" i="36" s="1"/>
  <c r="L6443" i="36" s="1"/>
  <c r="L6444" i="36" s="1"/>
  <c r="L6445" i="36" s="1"/>
  <c r="L6446" i="36" s="1"/>
  <c r="L6447" i="36" s="1"/>
  <c r="L6448" i="36" s="1"/>
  <c r="L6449" i="36" s="1"/>
  <c r="L6450" i="36" s="1"/>
  <c r="L6451" i="36" s="1"/>
  <c r="L6452" i="36" s="1"/>
  <c r="L6453" i="36" s="1"/>
  <c r="L6454" i="36" s="1"/>
  <c r="L6455" i="36" s="1"/>
  <c r="L6456" i="36" s="1"/>
  <c r="L6457" i="36" s="1"/>
  <c r="L6458" i="36" s="1"/>
  <c r="L6459" i="36" s="1"/>
  <c r="L6460" i="36" s="1"/>
  <c r="L6461" i="36" s="1"/>
  <c r="L6462" i="36" s="1"/>
  <c r="L6463" i="36" s="1"/>
  <c r="L6464" i="36" s="1"/>
  <c r="L6465" i="36" s="1"/>
  <c r="L6466" i="36" s="1"/>
  <c r="L6467" i="36" s="1"/>
  <c r="L6468" i="36" s="1"/>
  <c r="L6469" i="36" s="1"/>
  <c r="L6470" i="36" s="1"/>
  <c r="L6471" i="36" s="1"/>
  <c r="L6472" i="36" s="1"/>
  <c r="L6473" i="36" s="1"/>
  <c r="L6474" i="36" s="1"/>
  <c r="L6475" i="36" s="1"/>
  <c r="L6476" i="36" s="1"/>
  <c r="L6477" i="36" s="1"/>
  <c r="L6478" i="36" s="1"/>
  <c r="L6479" i="36" s="1"/>
  <c r="L6480" i="36" s="1"/>
  <c r="L6481" i="36" s="1"/>
  <c r="L6482" i="36" s="1"/>
  <c r="L6483" i="36" s="1"/>
  <c r="L6484" i="36" s="1"/>
  <c r="L6485" i="36" s="1"/>
  <c r="L6486" i="36" s="1"/>
  <c r="L6487" i="36" s="1"/>
  <c r="L6488" i="36" s="1"/>
  <c r="L6489" i="36" s="1"/>
  <c r="L6490" i="36" s="1"/>
  <c r="L6491" i="36" s="1"/>
  <c r="L6492" i="36" s="1"/>
  <c r="L6493" i="36" s="1"/>
  <c r="L6494" i="36" s="1"/>
  <c r="L6495" i="36" s="1"/>
  <c r="L6496" i="36" s="1"/>
  <c r="L6497" i="36" s="1"/>
  <c r="L6498" i="36" s="1"/>
  <c r="L6499" i="36" s="1"/>
  <c r="L6500" i="36" s="1"/>
  <c r="L6501" i="36" s="1"/>
  <c r="L6502" i="36" s="1"/>
  <c r="L6503" i="36" s="1"/>
  <c r="L6504" i="36" s="1"/>
  <c r="L6505" i="36" s="1"/>
  <c r="L6506" i="36" s="1"/>
  <c r="L6507" i="36" s="1"/>
  <c r="L6508" i="36" s="1"/>
  <c r="L6509" i="36" s="1"/>
  <c r="L6510" i="36" s="1"/>
  <c r="L6511" i="36" s="1"/>
  <c r="L6512" i="36" s="1"/>
  <c r="L6513" i="36" s="1"/>
  <c r="L6514" i="36" s="1"/>
  <c r="L6515" i="36" s="1"/>
  <c r="L6516" i="36" s="1"/>
  <c r="L6517" i="36" s="1"/>
  <c r="L6518" i="36" s="1"/>
  <c r="L6519" i="36" s="1"/>
  <c r="L6520" i="36" s="1"/>
  <c r="L6521" i="36" s="1"/>
  <c r="L6522" i="36" s="1"/>
  <c r="L6523" i="36" s="1"/>
  <c r="L6524" i="36" s="1"/>
  <c r="L6525" i="36" s="1"/>
  <c r="L6526" i="36" s="1"/>
  <c r="L6527" i="36" s="1"/>
  <c r="L6528" i="36" s="1"/>
  <c r="L6529" i="36" s="1"/>
  <c r="L6530" i="36" s="1"/>
  <c r="L6531" i="36" s="1"/>
  <c r="L6532" i="36" s="1"/>
  <c r="L6533" i="36" s="1"/>
  <c r="L6534" i="36" s="1"/>
  <c r="L6535" i="36" s="1"/>
  <c r="L6536" i="36" s="1"/>
  <c r="L6537" i="36" s="1"/>
  <c r="L6538" i="36" s="1"/>
  <c r="L6539" i="36" s="1"/>
  <c r="L6540" i="36" s="1"/>
  <c r="L6541" i="36" s="1"/>
  <c r="L6542" i="36" s="1"/>
  <c r="L6543" i="36" s="1"/>
  <c r="L6544" i="36" s="1"/>
  <c r="L6545" i="36" s="1"/>
  <c r="L6546" i="36" s="1"/>
  <c r="L6547" i="36" s="1"/>
  <c r="L6548" i="36" s="1"/>
  <c r="L6549" i="36" s="1"/>
  <c r="L6550" i="36" s="1"/>
  <c r="L6551" i="36" s="1"/>
  <c r="L6552" i="36" s="1"/>
  <c r="L6553" i="36" s="1"/>
  <c r="L6554" i="36" s="1"/>
  <c r="L6555" i="36" s="1"/>
  <c r="L6556" i="36" s="1"/>
  <c r="L6557" i="36" s="1"/>
  <c r="L6558" i="36" s="1"/>
  <c r="L6559" i="36" s="1"/>
  <c r="L6560" i="36" s="1"/>
  <c r="L6561" i="36" s="1"/>
  <c r="L6562" i="36" s="1"/>
  <c r="L6563" i="36" s="1"/>
  <c r="L6564" i="36" s="1"/>
  <c r="L6565" i="36" s="1"/>
  <c r="L6566" i="36" s="1"/>
  <c r="L6567" i="36" s="1"/>
  <c r="L6568" i="36" s="1"/>
  <c r="L6569" i="36" s="1"/>
  <c r="L6570" i="36" s="1"/>
  <c r="L6571" i="36" s="1"/>
  <c r="L6572" i="36" s="1"/>
  <c r="L6573" i="36" s="1"/>
  <c r="L6574" i="36" s="1"/>
  <c r="L6575" i="36" s="1"/>
  <c r="L6576" i="36" s="1"/>
  <c r="L6577" i="36" s="1"/>
  <c r="L6578" i="36" s="1"/>
  <c r="L6579" i="36" s="1"/>
  <c r="L6580" i="36" s="1"/>
  <c r="L6581" i="36" s="1"/>
  <c r="L6582" i="36" s="1"/>
  <c r="L6583" i="36" s="1"/>
  <c r="L6584" i="36" s="1"/>
  <c r="L6585" i="36" s="1"/>
  <c r="L6586" i="36" s="1"/>
  <c r="L6587" i="36" s="1"/>
  <c r="L6588" i="36" s="1"/>
  <c r="L6589" i="36" s="1"/>
  <c r="L6590" i="36" s="1"/>
  <c r="L6591" i="36" s="1"/>
  <c r="L6592" i="36" s="1"/>
  <c r="L6593" i="36" s="1"/>
  <c r="L6594" i="36" s="1"/>
  <c r="L6595" i="36" s="1"/>
  <c r="L6596" i="36" s="1"/>
  <c r="L6597" i="36" s="1"/>
  <c r="L6598" i="36" s="1"/>
  <c r="L6599" i="36" s="1"/>
  <c r="L6600" i="36" s="1"/>
  <c r="L6601" i="36" s="1"/>
  <c r="L6602" i="36" s="1"/>
  <c r="L6603" i="36" s="1"/>
  <c r="L6604" i="36" s="1"/>
  <c r="L6605" i="36" s="1"/>
  <c r="L6606" i="36" s="1"/>
  <c r="L6607" i="36" s="1"/>
  <c r="L6608" i="36" s="1"/>
  <c r="L6609" i="36" s="1"/>
  <c r="L6610" i="36" s="1"/>
  <c r="L6611" i="36" s="1"/>
  <c r="L6612" i="36" s="1"/>
  <c r="L6613" i="36" s="1"/>
  <c r="L6614" i="36" s="1"/>
  <c r="L6615" i="36" s="1"/>
  <c r="L6616" i="36" s="1"/>
  <c r="L6617" i="36" s="1"/>
  <c r="L6618" i="36" s="1"/>
  <c r="L6619" i="36" s="1"/>
  <c r="L6620" i="36" s="1"/>
  <c r="L6621" i="36" s="1"/>
  <c r="L6622" i="36" s="1"/>
  <c r="L6623" i="36" s="1"/>
  <c r="L6624" i="36" s="1"/>
  <c r="L6625" i="36" s="1"/>
  <c r="L6626" i="36" s="1"/>
  <c r="L6627" i="36" s="1"/>
  <c r="L6628" i="36" s="1"/>
  <c r="L6629" i="36" s="1"/>
  <c r="L6630" i="36" s="1"/>
  <c r="L6631" i="36" s="1"/>
  <c r="L6632" i="36" s="1"/>
  <c r="L6633" i="36" s="1"/>
  <c r="L6634" i="36" s="1"/>
  <c r="L6635" i="36" s="1"/>
  <c r="L6636" i="36" s="1"/>
  <c r="L6637" i="36" s="1"/>
  <c r="L6638" i="36" s="1"/>
  <c r="L6639" i="36" s="1"/>
  <c r="L6640" i="36" s="1"/>
  <c r="L6641" i="36" s="1"/>
  <c r="L6642" i="36" s="1"/>
  <c r="L6643" i="36" s="1"/>
  <c r="L6644" i="36" s="1"/>
  <c r="L6645" i="36" s="1"/>
  <c r="L6646" i="36" s="1"/>
  <c r="L6647" i="36" s="1"/>
  <c r="L6648" i="36" s="1"/>
  <c r="L6649" i="36" s="1"/>
  <c r="L6650" i="36" s="1"/>
  <c r="L6651" i="36" s="1"/>
  <c r="L6652" i="36" s="1"/>
  <c r="L6653" i="36" s="1"/>
  <c r="L6654" i="36" s="1"/>
  <c r="L6655" i="36" s="1"/>
  <c r="L6656" i="36" s="1"/>
  <c r="L6657" i="36" s="1"/>
  <c r="L6658" i="36" s="1"/>
  <c r="L6659" i="36" s="1"/>
  <c r="L6660" i="36" s="1"/>
  <c r="L6661" i="36" s="1"/>
  <c r="K4460" i="36"/>
  <c r="J4460" i="36"/>
  <c r="Q5297" i="36"/>
  <c r="Q5711" i="36"/>
  <c r="Q5777" i="36"/>
  <c r="Q5813" i="36"/>
  <c r="Q5845" i="36"/>
  <c r="Q5877" i="36"/>
  <c r="Q5909" i="36"/>
  <c r="Q5941" i="36"/>
  <c r="Q5965" i="36"/>
  <c r="Q5981" i="36"/>
  <c r="Q5997" i="36"/>
  <c r="Q6013" i="36"/>
  <c r="Q6029" i="36"/>
  <c r="Q6045" i="36"/>
  <c r="Q6061" i="36"/>
  <c r="Q6077" i="36"/>
  <c r="Q6093" i="36"/>
  <c r="Q6109" i="36"/>
  <c r="Q6125" i="36"/>
  <c r="Q6139" i="36"/>
  <c r="Q6147" i="36"/>
  <c r="Q6155" i="36"/>
  <c r="Q6163" i="36"/>
  <c r="Q6171" i="36"/>
  <c r="Q6179" i="36"/>
  <c r="Q6187" i="36"/>
  <c r="Q6195" i="36"/>
  <c r="Q6203" i="36"/>
  <c r="Q6211" i="36"/>
  <c r="Q6219" i="36"/>
  <c r="Q6229" i="36"/>
  <c r="Q6233" i="36"/>
  <c r="Q6237" i="36"/>
  <c r="Q6241" i="36"/>
  <c r="Q6245" i="36"/>
  <c r="Q6249" i="36"/>
  <c r="Q6253" i="36"/>
  <c r="Q6257" i="36"/>
  <c r="Q6261" i="36"/>
  <c r="Q6265" i="36"/>
  <c r="Q6269" i="36"/>
  <c r="Q6273" i="36"/>
  <c r="Q6277" i="36"/>
  <c r="Q6281" i="36"/>
  <c r="Q6285" i="36"/>
  <c r="Q6289" i="36"/>
  <c r="Q6293" i="36"/>
  <c r="Q6297" i="36"/>
  <c r="Q6301" i="36"/>
  <c r="Q6305" i="36"/>
  <c r="Q6309" i="36"/>
  <c r="Q6313" i="36"/>
  <c r="Q6317" i="36"/>
  <c r="Q6321" i="36"/>
  <c r="Q6325" i="36"/>
  <c r="Q6329" i="36"/>
  <c r="Q6333" i="36"/>
  <c r="Q6337" i="36"/>
  <c r="Q6341" i="36"/>
  <c r="Q6345" i="36"/>
  <c r="Q6349" i="36"/>
  <c r="Q6353" i="36"/>
  <c r="Q6357" i="36"/>
  <c r="Q6361" i="36"/>
  <c r="Q6365" i="36"/>
  <c r="Q6369" i="36"/>
  <c r="Q6373" i="36"/>
  <c r="Q6377" i="36"/>
  <c r="Q6381" i="36"/>
  <c r="Q6385" i="36"/>
  <c r="Q6389" i="36"/>
  <c r="Q6393" i="36"/>
  <c r="Q6397" i="36"/>
  <c r="Q6401" i="36"/>
  <c r="Q6405" i="36"/>
  <c r="Q6409" i="36"/>
  <c r="Q6413" i="36"/>
  <c r="Q6417" i="36"/>
  <c r="Q6421" i="36"/>
  <c r="Q6425" i="36"/>
  <c r="Q6429" i="36"/>
  <c r="Q6433" i="36"/>
  <c r="Q6437" i="36"/>
  <c r="Q6441" i="36"/>
  <c r="Q6445" i="36"/>
  <c r="Q6449" i="36"/>
  <c r="Q6453" i="36"/>
  <c r="Q6457" i="36"/>
  <c r="Q6461" i="36"/>
  <c r="Q6465" i="36"/>
  <c r="Q6469" i="36"/>
  <c r="Q6473" i="36"/>
  <c r="Q6477" i="36"/>
  <c r="Q6481" i="36"/>
  <c r="Q6485" i="36"/>
  <c r="Q6489" i="36"/>
  <c r="Q6493" i="36"/>
  <c r="Q6497" i="36"/>
  <c r="Q6501" i="36"/>
  <c r="Q6505" i="36"/>
  <c r="Q6509" i="36"/>
  <c r="Q6513" i="36"/>
  <c r="Q6517" i="36"/>
  <c r="Q6521" i="36"/>
  <c r="Q6525" i="36"/>
  <c r="Q6529" i="36"/>
  <c r="Q6533" i="36"/>
  <c r="Q6537" i="36"/>
  <c r="Q6541" i="36"/>
  <c r="Q6545" i="36"/>
  <c r="Q6549" i="36"/>
  <c r="Q6553" i="36"/>
  <c r="Q6557" i="36"/>
  <c r="Q6561" i="36"/>
  <c r="Q6565" i="36"/>
  <c r="Q6569" i="36"/>
  <c r="Q6573" i="36"/>
  <c r="Q6577" i="36"/>
  <c r="Q6581" i="36"/>
  <c r="Q6585" i="36"/>
  <c r="Q6589" i="36"/>
  <c r="Q6593" i="36"/>
  <c r="Q6597" i="36"/>
  <c r="Q6601" i="36"/>
  <c r="Q6605" i="36"/>
  <c r="Q6609" i="36"/>
  <c r="Q6613" i="36"/>
  <c r="Q6617" i="36"/>
  <c r="Q6621" i="36"/>
  <c r="Q6625" i="36"/>
  <c r="Q6629" i="36"/>
  <c r="Q6633" i="36"/>
  <c r="Q6637" i="36"/>
  <c r="Q6641" i="36"/>
  <c r="Q6645" i="36"/>
  <c r="Q6649" i="36"/>
  <c r="Q6653" i="36"/>
  <c r="Q6657" i="36"/>
  <c r="Q6661" i="36"/>
  <c r="P6661" i="36"/>
  <c r="P6660" i="36"/>
  <c r="Q6660" i="36" s="1"/>
  <c r="P6659" i="36"/>
  <c r="Q6659" i="36" s="1"/>
  <c r="P6658" i="36"/>
  <c r="Q6658" i="36" s="1"/>
  <c r="P6657" i="36"/>
  <c r="P6656" i="36"/>
  <c r="Q6656" i="36" s="1"/>
  <c r="P6655" i="36"/>
  <c r="Q6655" i="36" s="1"/>
  <c r="P6654" i="36"/>
  <c r="Q6654" i="36" s="1"/>
  <c r="P6653" i="36"/>
  <c r="P6652" i="36"/>
  <c r="Q6652" i="36" s="1"/>
  <c r="P6651" i="36"/>
  <c r="Q6651" i="36" s="1"/>
  <c r="P6650" i="36"/>
  <c r="Q6650" i="36" s="1"/>
  <c r="P6649" i="36"/>
  <c r="P6648" i="36"/>
  <c r="Q6648" i="36" s="1"/>
  <c r="P6647" i="36"/>
  <c r="Q6647" i="36" s="1"/>
  <c r="P6646" i="36"/>
  <c r="Q6646" i="36" s="1"/>
  <c r="P6645" i="36"/>
  <c r="P6644" i="36"/>
  <c r="Q6644" i="36" s="1"/>
  <c r="P6643" i="36"/>
  <c r="Q6643" i="36" s="1"/>
  <c r="P6642" i="36"/>
  <c r="Q6642" i="36" s="1"/>
  <c r="P6641" i="36"/>
  <c r="P6640" i="36"/>
  <c r="Q6640" i="36" s="1"/>
  <c r="P6639" i="36"/>
  <c r="Q6639" i="36" s="1"/>
  <c r="P6638" i="36"/>
  <c r="Q6638" i="36" s="1"/>
  <c r="P6637" i="36"/>
  <c r="P6636" i="36"/>
  <c r="Q6636" i="36" s="1"/>
  <c r="P6635" i="36"/>
  <c r="Q6635" i="36" s="1"/>
  <c r="P6634" i="36"/>
  <c r="Q6634" i="36" s="1"/>
  <c r="P6633" i="36"/>
  <c r="P6632" i="36"/>
  <c r="Q6632" i="36" s="1"/>
  <c r="P6631" i="36"/>
  <c r="Q6631" i="36" s="1"/>
  <c r="P6630" i="36"/>
  <c r="Q6630" i="36" s="1"/>
  <c r="P6629" i="36"/>
  <c r="P6628" i="36"/>
  <c r="Q6628" i="36" s="1"/>
  <c r="P6627" i="36"/>
  <c r="Q6627" i="36" s="1"/>
  <c r="P6626" i="36"/>
  <c r="Q6626" i="36" s="1"/>
  <c r="P6625" i="36"/>
  <c r="P6624" i="36"/>
  <c r="Q6624" i="36" s="1"/>
  <c r="P6623" i="36"/>
  <c r="Q6623" i="36" s="1"/>
  <c r="P6622" i="36"/>
  <c r="Q6622" i="36" s="1"/>
  <c r="P6621" i="36"/>
  <c r="P6620" i="36"/>
  <c r="Q6620" i="36" s="1"/>
  <c r="P6619" i="36"/>
  <c r="Q6619" i="36" s="1"/>
  <c r="P6618" i="36"/>
  <c r="Q6618" i="36" s="1"/>
  <c r="P6617" i="36"/>
  <c r="P6616" i="36"/>
  <c r="Q6616" i="36" s="1"/>
  <c r="P6615" i="36"/>
  <c r="Q6615" i="36" s="1"/>
  <c r="P6614" i="36"/>
  <c r="Q6614" i="36" s="1"/>
  <c r="P6613" i="36"/>
  <c r="P6612" i="36"/>
  <c r="Q6612" i="36" s="1"/>
  <c r="P6611" i="36"/>
  <c r="Q6611" i="36" s="1"/>
  <c r="P6610" i="36"/>
  <c r="Q6610" i="36" s="1"/>
  <c r="P6609" i="36"/>
  <c r="P6608" i="36"/>
  <c r="Q6608" i="36" s="1"/>
  <c r="P6607" i="36"/>
  <c r="Q6607" i="36" s="1"/>
  <c r="P6606" i="36"/>
  <c r="Q6606" i="36" s="1"/>
  <c r="P6605" i="36"/>
  <c r="P6604" i="36"/>
  <c r="Q6604" i="36" s="1"/>
  <c r="P6603" i="36"/>
  <c r="Q6603" i="36" s="1"/>
  <c r="P6602" i="36"/>
  <c r="Q6602" i="36" s="1"/>
  <c r="P6601" i="36"/>
  <c r="P6600" i="36"/>
  <c r="Q6600" i="36" s="1"/>
  <c r="P6599" i="36"/>
  <c r="Q6599" i="36" s="1"/>
  <c r="P6598" i="36"/>
  <c r="Q6598" i="36" s="1"/>
  <c r="P6597" i="36"/>
  <c r="P6596" i="36"/>
  <c r="Q6596" i="36" s="1"/>
  <c r="P6595" i="36"/>
  <c r="Q6595" i="36" s="1"/>
  <c r="P6594" i="36"/>
  <c r="Q6594" i="36" s="1"/>
  <c r="P6593" i="36"/>
  <c r="P6592" i="36"/>
  <c r="Q6592" i="36" s="1"/>
  <c r="P6591" i="36"/>
  <c r="Q6591" i="36" s="1"/>
  <c r="P6590" i="36"/>
  <c r="Q6590" i="36" s="1"/>
  <c r="P6589" i="36"/>
  <c r="P6588" i="36"/>
  <c r="Q6588" i="36" s="1"/>
  <c r="P6587" i="36"/>
  <c r="Q6587" i="36" s="1"/>
  <c r="P6586" i="36"/>
  <c r="Q6586" i="36" s="1"/>
  <c r="P6585" i="36"/>
  <c r="P6584" i="36"/>
  <c r="Q6584" i="36" s="1"/>
  <c r="P6583" i="36"/>
  <c r="Q6583" i="36" s="1"/>
  <c r="P6582" i="36"/>
  <c r="Q6582" i="36" s="1"/>
  <c r="P6581" i="36"/>
  <c r="P6580" i="36"/>
  <c r="Q6580" i="36" s="1"/>
  <c r="P6579" i="36"/>
  <c r="Q6579" i="36" s="1"/>
  <c r="P6578" i="36"/>
  <c r="Q6578" i="36" s="1"/>
  <c r="P6577" i="36"/>
  <c r="P6576" i="36"/>
  <c r="Q6576" i="36" s="1"/>
  <c r="P6575" i="36"/>
  <c r="Q6575" i="36" s="1"/>
  <c r="P6574" i="36"/>
  <c r="Q6574" i="36" s="1"/>
  <c r="P6573" i="36"/>
  <c r="P6572" i="36"/>
  <c r="Q6572" i="36" s="1"/>
  <c r="P6571" i="36"/>
  <c r="Q6571" i="36" s="1"/>
  <c r="P6570" i="36"/>
  <c r="Q6570" i="36" s="1"/>
  <c r="P6569" i="36"/>
  <c r="P6568" i="36"/>
  <c r="Q6568" i="36" s="1"/>
  <c r="P6567" i="36"/>
  <c r="Q6567" i="36" s="1"/>
  <c r="P6566" i="36"/>
  <c r="Q6566" i="36" s="1"/>
  <c r="P6565" i="36"/>
  <c r="P6564" i="36"/>
  <c r="Q6564" i="36" s="1"/>
  <c r="P6563" i="36"/>
  <c r="Q6563" i="36" s="1"/>
  <c r="P6562" i="36"/>
  <c r="Q6562" i="36" s="1"/>
  <c r="P6561" i="36"/>
  <c r="P6560" i="36"/>
  <c r="Q6560" i="36" s="1"/>
  <c r="P6559" i="36"/>
  <c r="Q6559" i="36" s="1"/>
  <c r="P6558" i="36"/>
  <c r="Q6558" i="36" s="1"/>
  <c r="P6557" i="36"/>
  <c r="P6556" i="36"/>
  <c r="Q6556" i="36" s="1"/>
  <c r="P6555" i="36"/>
  <c r="Q6555" i="36" s="1"/>
  <c r="P6554" i="36"/>
  <c r="Q6554" i="36" s="1"/>
  <c r="P6553" i="36"/>
  <c r="P6552" i="36"/>
  <c r="Q6552" i="36" s="1"/>
  <c r="P6551" i="36"/>
  <c r="Q6551" i="36" s="1"/>
  <c r="P6550" i="36"/>
  <c r="Q6550" i="36" s="1"/>
  <c r="P6549" i="36"/>
  <c r="P6548" i="36"/>
  <c r="Q6548" i="36" s="1"/>
  <c r="P6547" i="36"/>
  <c r="Q6547" i="36" s="1"/>
  <c r="P6546" i="36"/>
  <c r="Q6546" i="36" s="1"/>
  <c r="P6545" i="36"/>
  <c r="P6544" i="36"/>
  <c r="Q6544" i="36" s="1"/>
  <c r="P6543" i="36"/>
  <c r="Q6543" i="36" s="1"/>
  <c r="P6542" i="36"/>
  <c r="Q6542" i="36" s="1"/>
  <c r="P6541" i="36"/>
  <c r="P6540" i="36"/>
  <c r="Q6540" i="36" s="1"/>
  <c r="P6539" i="36"/>
  <c r="Q6539" i="36" s="1"/>
  <c r="P6538" i="36"/>
  <c r="Q6538" i="36" s="1"/>
  <c r="P6537" i="36"/>
  <c r="P6536" i="36"/>
  <c r="Q6536" i="36" s="1"/>
  <c r="P6535" i="36"/>
  <c r="Q6535" i="36" s="1"/>
  <c r="P6534" i="36"/>
  <c r="Q6534" i="36" s="1"/>
  <c r="P6533" i="36"/>
  <c r="P6532" i="36"/>
  <c r="Q6532" i="36" s="1"/>
  <c r="P6531" i="36"/>
  <c r="Q6531" i="36" s="1"/>
  <c r="P6530" i="36"/>
  <c r="Q6530" i="36" s="1"/>
  <c r="P6529" i="36"/>
  <c r="P6528" i="36"/>
  <c r="Q6528" i="36" s="1"/>
  <c r="P6527" i="36"/>
  <c r="Q6527" i="36" s="1"/>
  <c r="P6526" i="36"/>
  <c r="Q6526" i="36" s="1"/>
  <c r="P6525" i="36"/>
  <c r="P6524" i="36"/>
  <c r="Q6524" i="36" s="1"/>
  <c r="P6523" i="36"/>
  <c r="Q6523" i="36" s="1"/>
  <c r="P6522" i="36"/>
  <c r="Q6522" i="36" s="1"/>
  <c r="P6521" i="36"/>
  <c r="P6520" i="36"/>
  <c r="Q6520" i="36" s="1"/>
  <c r="P6519" i="36"/>
  <c r="Q6519" i="36" s="1"/>
  <c r="P6518" i="36"/>
  <c r="Q6518" i="36" s="1"/>
  <c r="P6517" i="36"/>
  <c r="P6516" i="36"/>
  <c r="Q6516" i="36" s="1"/>
  <c r="P6515" i="36"/>
  <c r="Q6515" i="36" s="1"/>
  <c r="P6514" i="36"/>
  <c r="Q6514" i="36" s="1"/>
  <c r="P6513" i="36"/>
  <c r="P6512" i="36"/>
  <c r="Q6512" i="36" s="1"/>
  <c r="P6511" i="36"/>
  <c r="Q6511" i="36" s="1"/>
  <c r="P6510" i="36"/>
  <c r="Q6510" i="36" s="1"/>
  <c r="P6509" i="36"/>
  <c r="P6508" i="36"/>
  <c r="Q6508" i="36" s="1"/>
  <c r="P6507" i="36"/>
  <c r="Q6507" i="36" s="1"/>
  <c r="P6506" i="36"/>
  <c r="Q6506" i="36" s="1"/>
  <c r="P6505" i="36"/>
  <c r="P6504" i="36"/>
  <c r="Q6504" i="36" s="1"/>
  <c r="P6503" i="36"/>
  <c r="Q6503" i="36" s="1"/>
  <c r="P6502" i="36"/>
  <c r="Q6502" i="36" s="1"/>
  <c r="P6501" i="36"/>
  <c r="P6500" i="36"/>
  <c r="Q6500" i="36" s="1"/>
  <c r="P6499" i="36"/>
  <c r="Q6499" i="36" s="1"/>
  <c r="P6498" i="36"/>
  <c r="Q6498" i="36" s="1"/>
  <c r="P6497" i="36"/>
  <c r="P6496" i="36"/>
  <c r="Q6496" i="36" s="1"/>
  <c r="P6495" i="36"/>
  <c r="Q6495" i="36" s="1"/>
  <c r="P6494" i="36"/>
  <c r="Q6494" i="36" s="1"/>
  <c r="P6493" i="36"/>
  <c r="P6492" i="36"/>
  <c r="Q6492" i="36" s="1"/>
  <c r="P6491" i="36"/>
  <c r="Q6491" i="36" s="1"/>
  <c r="P6490" i="36"/>
  <c r="Q6490" i="36" s="1"/>
  <c r="P6489" i="36"/>
  <c r="P6488" i="36"/>
  <c r="Q6488" i="36" s="1"/>
  <c r="P6487" i="36"/>
  <c r="Q6487" i="36" s="1"/>
  <c r="P6486" i="36"/>
  <c r="Q6486" i="36" s="1"/>
  <c r="P6485" i="36"/>
  <c r="P6484" i="36"/>
  <c r="Q6484" i="36" s="1"/>
  <c r="P6483" i="36"/>
  <c r="Q6483" i="36" s="1"/>
  <c r="P6482" i="36"/>
  <c r="Q6482" i="36" s="1"/>
  <c r="P6481" i="36"/>
  <c r="P6480" i="36"/>
  <c r="Q6480" i="36" s="1"/>
  <c r="P6479" i="36"/>
  <c r="Q6479" i="36" s="1"/>
  <c r="P6478" i="36"/>
  <c r="Q6478" i="36" s="1"/>
  <c r="P6477" i="36"/>
  <c r="P6476" i="36"/>
  <c r="Q6476" i="36" s="1"/>
  <c r="P6475" i="36"/>
  <c r="Q6475" i="36" s="1"/>
  <c r="P6474" i="36"/>
  <c r="Q6474" i="36" s="1"/>
  <c r="P6473" i="36"/>
  <c r="P6472" i="36"/>
  <c r="Q6472" i="36" s="1"/>
  <c r="P6471" i="36"/>
  <c r="Q6471" i="36" s="1"/>
  <c r="P6470" i="36"/>
  <c r="Q6470" i="36" s="1"/>
  <c r="P6469" i="36"/>
  <c r="P6468" i="36"/>
  <c r="Q6468" i="36" s="1"/>
  <c r="P6467" i="36"/>
  <c r="Q6467" i="36" s="1"/>
  <c r="P6466" i="36"/>
  <c r="Q6466" i="36" s="1"/>
  <c r="P6465" i="36"/>
  <c r="P6464" i="36"/>
  <c r="Q6464" i="36" s="1"/>
  <c r="P6463" i="36"/>
  <c r="Q6463" i="36" s="1"/>
  <c r="P6462" i="36"/>
  <c r="Q6462" i="36" s="1"/>
  <c r="P6461" i="36"/>
  <c r="P6460" i="36"/>
  <c r="Q6460" i="36" s="1"/>
  <c r="P6459" i="36"/>
  <c r="Q6459" i="36" s="1"/>
  <c r="P6458" i="36"/>
  <c r="Q6458" i="36" s="1"/>
  <c r="P6457" i="36"/>
  <c r="P6456" i="36"/>
  <c r="Q6456" i="36" s="1"/>
  <c r="P6455" i="36"/>
  <c r="Q6455" i="36" s="1"/>
  <c r="P6454" i="36"/>
  <c r="Q6454" i="36" s="1"/>
  <c r="P6453" i="36"/>
  <c r="P6452" i="36"/>
  <c r="Q6452" i="36" s="1"/>
  <c r="P6451" i="36"/>
  <c r="Q6451" i="36" s="1"/>
  <c r="P6450" i="36"/>
  <c r="Q6450" i="36" s="1"/>
  <c r="P6449" i="36"/>
  <c r="P6448" i="36"/>
  <c r="Q6448" i="36" s="1"/>
  <c r="P6447" i="36"/>
  <c r="Q6447" i="36" s="1"/>
  <c r="P6446" i="36"/>
  <c r="Q6446" i="36" s="1"/>
  <c r="P6445" i="36"/>
  <c r="P6444" i="36"/>
  <c r="Q6444" i="36" s="1"/>
  <c r="P6443" i="36"/>
  <c r="Q6443" i="36" s="1"/>
  <c r="P6442" i="36"/>
  <c r="Q6442" i="36" s="1"/>
  <c r="P6441" i="36"/>
  <c r="P6440" i="36"/>
  <c r="Q6440" i="36" s="1"/>
  <c r="P6439" i="36"/>
  <c r="Q6439" i="36" s="1"/>
  <c r="P6438" i="36"/>
  <c r="Q6438" i="36" s="1"/>
  <c r="P6437" i="36"/>
  <c r="P6436" i="36"/>
  <c r="Q6436" i="36" s="1"/>
  <c r="P6435" i="36"/>
  <c r="Q6435" i="36" s="1"/>
  <c r="P6434" i="36"/>
  <c r="Q6434" i="36" s="1"/>
  <c r="P6433" i="36"/>
  <c r="P6432" i="36"/>
  <c r="Q6432" i="36" s="1"/>
  <c r="P6431" i="36"/>
  <c r="Q6431" i="36" s="1"/>
  <c r="P6430" i="36"/>
  <c r="Q6430" i="36" s="1"/>
  <c r="P6429" i="36"/>
  <c r="P6428" i="36"/>
  <c r="Q6428" i="36" s="1"/>
  <c r="P6427" i="36"/>
  <c r="Q6427" i="36" s="1"/>
  <c r="P6426" i="36"/>
  <c r="Q6426" i="36" s="1"/>
  <c r="P6425" i="36"/>
  <c r="P6424" i="36"/>
  <c r="Q6424" i="36" s="1"/>
  <c r="P6423" i="36"/>
  <c r="Q6423" i="36" s="1"/>
  <c r="P6422" i="36"/>
  <c r="Q6422" i="36" s="1"/>
  <c r="P6421" i="36"/>
  <c r="P6420" i="36"/>
  <c r="Q6420" i="36" s="1"/>
  <c r="P6419" i="36"/>
  <c r="Q6419" i="36" s="1"/>
  <c r="P6418" i="36"/>
  <c r="Q6418" i="36" s="1"/>
  <c r="P6417" i="36"/>
  <c r="P6416" i="36"/>
  <c r="Q6416" i="36" s="1"/>
  <c r="P6415" i="36"/>
  <c r="Q6415" i="36" s="1"/>
  <c r="P6414" i="36"/>
  <c r="Q6414" i="36" s="1"/>
  <c r="P6413" i="36"/>
  <c r="P6412" i="36"/>
  <c r="Q6412" i="36" s="1"/>
  <c r="P6411" i="36"/>
  <c r="Q6411" i="36" s="1"/>
  <c r="P6410" i="36"/>
  <c r="Q6410" i="36" s="1"/>
  <c r="P6409" i="36"/>
  <c r="P6408" i="36"/>
  <c r="Q6408" i="36" s="1"/>
  <c r="P6407" i="36"/>
  <c r="Q6407" i="36" s="1"/>
  <c r="P6406" i="36"/>
  <c r="Q6406" i="36" s="1"/>
  <c r="P6405" i="36"/>
  <c r="P6404" i="36"/>
  <c r="Q6404" i="36" s="1"/>
  <c r="P6403" i="36"/>
  <c r="Q6403" i="36" s="1"/>
  <c r="P6402" i="36"/>
  <c r="Q6402" i="36" s="1"/>
  <c r="P6401" i="36"/>
  <c r="P6400" i="36"/>
  <c r="Q6400" i="36" s="1"/>
  <c r="P6399" i="36"/>
  <c r="Q6399" i="36" s="1"/>
  <c r="P6398" i="36"/>
  <c r="Q6398" i="36" s="1"/>
  <c r="P6397" i="36"/>
  <c r="P6396" i="36"/>
  <c r="Q6396" i="36" s="1"/>
  <c r="P6395" i="36"/>
  <c r="Q6395" i="36" s="1"/>
  <c r="P6394" i="36"/>
  <c r="Q6394" i="36" s="1"/>
  <c r="P6393" i="36"/>
  <c r="P6392" i="36"/>
  <c r="Q6392" i="36" s="1"/>
  <c r="P6391" i="36"/>
  <c r="Q6391" i="36" s="1"/>
  <c r="P6390" i="36"/>
  <c r="Q6390" i="36" s="1"/>
  <c r="P6389" i="36"/>
  <c r="P6388" i="36"/>
  <c r="Q6388" i="36" s="1"/>
  <c r="P6387" i="36"/>
  <c r="Q6387" i="36" s="1"/>
  <c r="P6386" i="36"/>
  <c r="Q6386" i="36" s="1"/>
  <c r="P6385" i="36"/>
  <c r="P6384" i="36"/>
  <c r="Q6384" i="36" s="1"/>
  <c r="P6383" i="36"/>
  <c r="Q6383" i="36" s="1"/>
  <c r="P6382" i="36"/>
  <c r="Q6382" i="36" s="1"/>
  <c r="P6381" i="36"/>
  <c r="P6380" i="36"/>
  <c r="Q6380" i="36" s="1"/>
  <c r="P6379" i="36"/>
  <c r="Q6379" i="36" s="1"/>
  <c r="P6378" i="36"/>
  <c r="Q6378" i="36" s="1"/>
  <c r="P6377" i="36"/>
  <c r="P6376" i="36"/>
  <c r="Q6376" i="36" s="1"/>
  <c r="P6375" i="36"/>
  <c r="Q6375" i="36" s="1"/>
  <c r="P6374" i="36"/>
  <c r="Q6374" i="36" s="1"/>
  <c r="P6373" i="36"/>
  <c r="P6372" i="36"/>
  <c r="Q6372" i="36" s="1"/>
  <c r="P6371" i="36"/>
  <c r="Q6371" i="36" s="1"/>
  <c r="P6370" i="36"/>
  <c r="Q6370" i="36" s="1"/>
  <c r="P6369" i="36"/>
  <c r="P6368" i="36"/>
  <c r="Q6368" i="36" s="1"/>
  <c r="P6367" i="36"/>
  <c r="Q6367" i="36" s="1"/>
  <c r="P6366" i="36"/>
  <c r="Q6366" i="36" s="1"/>
  <c r="P6365" i="36"/>
  <c r="P6364" i="36"/>
  <c r="Q6364" i="36" s="1"/>
  <c r="P6363" i="36"/>
  <c r="Q6363" i="36" s="1"/>
  <c r="P6362" i="36"/>
  <c r="Q6362" i="36" s="1"/>
  <c r="P6361" i="36"/>
  <c r="P6360" i="36"/>
  <c r="Q6360" i="36" s="1"/>
  <c r="P6359" i="36"/>
  <c r="Q6359" i="36" s="1"/>
  <c r="P6358" i="36"/>
  <c r="Q6358" i="36" s="1"/>
  <c r="P6357" i="36"/>
  <c r="P6356" i="36"/>
  <c r="Q6356" i="36" s="1"/>
  <c r="P6355" i="36"/>
  <c r="Q6355" i="36" s="1"/>
  <c r="P6354" i="36"/>
  <c r="Q6354" i="36" s="1"/>
  <c r="P6353" i="36"/>
  <c r="P6352" i="36"/>
  <c r="Q6352" i="36" s="1"/>
  <c r="P6351" i="36"/>
  <c r="Q6351" i="36" s="1"/>
  <c r="P6350" i="36"/>
  <c r="Q6350" i="36" s="1"/>
  <c r="P6349" i="36"/>
  <c r="P6348" i="36"/>
  <c r="Q6348" i="36" s="1"/>
  <c r="P6347" i="36"/>
  <c r="Q6347" i="36" s="1"/>
  <c r="P6346" i="36"/>
  <c r="Q6346" i="36" s="1"/>
  <c r="P6345" i="36"/>
  <c r="P6344" i="36"/>
  <c r="Q6344" i="36" s="1"/>
  <c r="P6343" i="36"/>
  <c r="Q6343" i="36" s="1"/>
  <c r="P6342" i="36"/>
  <c r="Q6342" i="36" s="1"/>
  <c r="P6341" i="36"/>
  <c r="P6340" i="36"/>
  <c r="Q6340" i="36" s="1"/>
  <c r="P6339" i="36"/>
  <c r="Q6339" i="36" s="1"/>
  <c r="P6338" i="36"/>
  <c r="Q6338" i="36" s="1"/>
  <c r="P6337" i="36"/>
  <c r="P6336" i="36"/>
  <c r="Q6336" i="36" s="1"/>
  <c r="P6335" i="36"/>
  <c r="Q6335" i="36" s="1"/>
  <c r="P6334" i="36"/>
  <c r="Q6334" i="36" s="1"/>
  <c r="P6333" i="36"/>
  <c r="P6332" i="36"/>
  <c r="Q6332" i="36" s="1"/>
  <c r="P6331" i="36"/>
  <c r="Q6331" i="36" s="1"/>
  <c r="P6330" i="36"/>
  <c r="Q6330" i="36" s="1"/>
  <c r="P6329" i="36"/>
  <c r="P6328" i="36"/>
  <c r="Q6328" i="36" s="1"/>
  <c r="P6327" i="36"/>
  <c r="Q6327" i="36" s="1"/>
  <c r="P6326" i="36"/>
  <c r="Q6326" i="36" s="1"/>
  <c r="P6325" i="36"/>
  <c r="P6324" i="36"/>
  <c r="Q6324" i="36" s="1"/>
  <c r="P6323" i="36"/>
  <c r="Q6323" i="36" s="1"/>
  <c r="P6322" i="36"/>
  <c r="Q6322" i="36" s="1"/>
  <c r="P6321" i="36"/>
  <c r="P6320" i="36"/>
  <c r="Q6320" i="36" s="1"/>
  <c r="P6319" i="36"/>
  <c r="Q6319" i="36" s="1"/>
  <c r="P6318" i="36"/>
  <c r="Q6318" i="36" s="1"/>
  <c r="P6317" i="36"/>
  <c r="P6316" i="36"/>
  <c r="Q6316" i="36" s="1"/>
  <c r="P6315" i="36"/>
  <c r="Q6315" i="36" s="1"/>
  <c r="P6314" i="36"/>
  <c r="Q6314" i="36" s="1"/>
  <c r="P6313" i="36"/>
  <c r="P6312" i="36"/>
  <c r="Q6312" i="36" s="1"/>
  <c r="P6311" i="36"/>
  <c r="Q6311" i="36" s="1"/>
  <c r="P6310" i="36"/>
  <c r="Q6310" i="36" s="1"/>
  <c r="P6309" i="36"/>
  <c r="P6308" i="36"/>
  <c r="Q6308" i="36" s="1"/>
  <c r="P6307" i="36"/>
  <c r="Q6307" i="36" s="1"/>
  <c r="P6306" i="36"/>
  <c r="Q6306" i="36" s="1"/>
  <c r="P6305" i="36"/>
  <c r="P6304" i="36"/>
  <c r="Q6304" i="36" s="1"/>
  <c r="P6303" i="36"/>
  <c r="Q6303" i="36" s="1"/>
  <c r="P6302" i="36"/>
  <c r="Q6302" i="36" s="1"/>
  <c r="P6301" i="36"/>
  <c r="P6300" i="36"/>
  <c r="Q6300" i="36" s="1"/>
  <c r="P6299" i="36"/>
  <c r="Q6299" i="36" s="1"/>
  <c r="P6298" i="36"/>
  <c r="Q6298" i="36" s="1"/>
  <c r="P6297" i="36"/>
  <c r="P6296" i="36"/>
  <c r="Q6296" i="36" s="1"/>
  <c r="P6295" i="36"/>
  <c r="Q6295" i="36" s="1"/>
  <c r="P6294" i="36"/>
  <c r="Q6294" i="36" s="1"/>
  <c r="P6293" i="36"/>
  <c r="P6292" i="36"/>
  <c r="Q6292" i="36" s="1"/>
  <c r="P6291" i="36"/>
  <c r="Q6291" i="36" s="1"/>
  <c r="P6290" i="36"/>
  <c r="Q6290" i="36" s="1"/>
  <c r="P6289" i="36"/>
  <c r="P6288" i="36"/>
  <c r="Q6288" i="36" s="1"/>
  <c r="P6287" i="36"/>
  <c r="Q6287" i="36" s="1"/>
  <c r="P6286" i="36"/>
  <c r="Q6286" i="36" s="1"/>
  <c r="P6285" i="36"/>
  <c r="P6284" i="36"/>
  <c r="Q6284" i="36" s="1"/>
  <c r="P6283" i="36"/>
  <c r="Q6283" i="36" s="1"/>
  <c r="P6282" i="36"/>
  <c r="Q6282" i="36" s="1"/>
  <c r="P6281" i="36"/>
  <c r="P6280" i="36"/>
  <c r="Q6280" i="36" s="1"/>
  <c r="P6279" i="36"/>
  <c r="Q6279" i="36" s="1"/>
  <c r="P6278" i="36"/>
  <c r="Q6278" i="36" s="1"/>
  <c r="P6277" i="36"/>
  <c r="P6276" i="36"/>
  <c r="Q6276" i="36" s="1"/>
  <c r="P6275" i="36"/>
  <c r="Q6275" i="36" s="1"/>
  <c r="P6274" i="36"/>
  <c r="Q6274" i="36" s="1"/>
  <c r="P6273" i="36"/>
  <c r="P6272" i="36"/>
  <c r="Q6272" i="36" s="1"/>
  <c r="P6271" i="36"/>
  <c r="Q6271" i="36" s="1"/>
  <c r="P6270" i="36"/>
  <c r="Q6270" i="36" s="1"/>
  <c r="P6269" i="36"/>
  <c r="P6268" i="36"/>
  <c r="Q6268" i="36" s="1"/>
  <c r="P6267" i="36"/>
  <c r="Q6267" i="36" s="1"/>
  <c r="P6266" i="36"/>
  <c r="Q6266" i="36" s="1"/>
  <c r="P6265" i="36"/>
  <c r="P6264" i="36"/>
  <c r="Q6264" i="36" s="1"/>
  <c r="P6263" i="36"/>
  <c r="Q6263" i="36" s="1"/>
  <c r="P6262" i="36"/>
  <c r="Q6262" i="36" s="1"/>
  <c r="P6261" i="36"/>
  <c r="P6260" i="36"/>
  <c r="Q6260" i="36" s="1"/>
  <c r="P6259" i="36"/>
  <c r="Q6259" i="36" s="1"/>
  <c r="P6258" i="36"/>
  <c r="Q6258" i="36" s="1"/>
  <c r="P6257" i="36"/>
  <c r="P6256" i="36"/>
  <c r="Q6256" i="36" s="1"/>
  <c r="P6255" i="36"/>
  <c r="Q6255" i="36" s="1"/>
  <c r="P6254" i="36"/>
  <c r="Q6254" i="36" s="1"/>
  <c r="P6253" i="36"/>
  <c r="P6252" i="36"/>
  <c r="Q6252" i="36" s="1"/>
  <c r="P6251" i="36"/>
  <c r="Q6251" i="36" s="1"/>
  <c r="P6250" i="36"/>
  <c r="Q6250" i="36" s="1"/>
  <c r="P6249" i="36"/>
  <c r="P6248" i="36"/>
  <c r="Q6248" i="36" s="1"/>
  <c r="P6247" i="36"/>
  <c r="Q6247" i="36" s="1"/>
  <c r="P6246" i="36"/>
  <c r="Q6246" i="36" s="1"/>
  <c r="P6245" i="36"/>
  <c r="P6244" i="36"/>
  <c r="Q6244" i="36" s="1"/>
  <c r="P6243" i="36"/>
  <c r="Q6243" i="36" s="1"/>
  <c r="P6242" i="36"/>
  <c r="Q6242" i="36" s="1"/>
  <c r="P6241" i="36"/>
  <c r="P6240" i="36"/>
  <c r="Q6240" i="36" s="1"/>
  <c r="P6239" i="36"/>
  <c r="Q6239" i="36" s="1"/>
  <c r="P6238" i="36"/>
  <c r="Q6238" i="36" s="1"/>
  <c r="P6237" i="36"/>
  <c r="P6236" i="36"/>
  <c r="Q6236" i="36" s="1"/>
  <c r="P6235" i="36"/>
  <c r="Q6235" i="36" s="1"/>
  <c r="P6234" i="36"/>
  <c r="Q6234" i="36" s="1"/>
  <c r="P6233" i="36"/>
  <c r="P6232" i="36"/>
  <c r="Q6232" i="36" s="1"/>
  <c r="P6231" i="36"/>
  <c r="Q6231" i="36" s="1"/>
  <c r="P6230" i="36"/>
  <c r="Q6230" i="36" s="1"/>
  <c r="P6229" i="36"/>
  <c r="P6228" i="36"/>
  <c r="Q6228" i="36" s="1"/>
  <c r="P6227" i="36"/>
  <c r="Q6227" i="36" s="1"/>
  <c r="P6226" i="36"/>
  <c r="Q6226" i="36" s="1"/>
  <c r="P6225" i="36"/>
  <c r="Q6225" i="36" s="1"/>
  <c r="P6224" i="36"/>
  <c r="Q6224" i="36" s="1"/>
  <c r="P6223" i="36"/>
  <c r="Q6223" i="36" s="1"/>
  <c r="P6222" i="36"/>
  <c r="Q6222" i="36" s="1"/>
  <c r="P6221" i="36"/>
  <c r="Q6221" i="36" s="1"/>
  <c r="P6220" i="36"/>
  <c r="Q6220" i="36" s="1"/>
  <c r="P6219" i="36"/>
  <c r="P6218" i="36"/>
  <c r="Q6218" i="36" s="1"/>
  <c r="P6217" i="36"/>
  <c r="Q6217" i="36" s="1"/>
  <c r="P6216" i="36"/>
  <c r="Q6216" i="36" s="1"/>
  <c r="P6215" i="36"/>
  <c r="Q6215" i="36" s="1"/>
  <c r="P6214" i="36"/>
  <c r="Q6214" i="36" s="1"/>
  <c r="P6213" i="36"/>
  <c r="Q6213" i="36" s="1"/>
  <c r="P6212" i="36"/>
  <c r="Q6212" i="36" s="1"/>
  <c r="P6211" i="36"/>
  <c r="P6210" i="36"/>
  <c r="Q6210" i="36" s="1"/>
  <c r="P6209" i="36"/>
  <c r="Q6209" i="36" s="1"/>
  <c r="P6208" i="36"/>
  <c r="Q6208" i="36" s="1"/>
  <c r="P6207" i="36"/>
  <c r="Q6207" i="36" s="1"/>
  <c r="P6206" i="36"/>
  <c r="Q6206" i="36" s="1"/>
  <c r="P6205" i="36"/>
  <c r="Q6205" i="36" s="1"/>
  <c r="P6204" i="36"/>
  <c r="Q6204" i="36" s="1"/>
  <c r="P6203" i="36"/>
  <c r="P6202" i="36"/>
  <c r="Q6202" i="36" s="1"/>
  <c r="P6201" i="36"/>
  <c r="Q6201" i="36" s="1"/>
  <c r="P6200" i="36"/>
  <c r="Q6200" i="36" s="1"/>
  <c r="P6199" i="36"/>
  <c r="Q6199" i="36" s="1"/>
  <c r="P6198" i="36"/>
  <c r="Q6198" i="36" s="1"/>
  <c r="P6197" i="36"/>
  <c r="Q6197" i="36" s="1"/>
  <c r="P6196" i="36"/>
  <c r="Q6196" i="36" s="1"/>
  <c r="P6195" i="36"/>
  <c r="P6194" i="36"/>
  <c r="Q6194" i="36" s="1"/>
  <c r="P6193" i="36"/>
  <c r="Q6193" i="36" s="1"/>
  <c r="P6192" i="36"/>
  <c r="Q6192" i="36" s="1"/>
  <c r="P6191" i="36"/>
  <c r="Q6191" i="36" s="1"/>
  <c r="P6190" i="36"/>
  <c r="Q6190" i="36" s="1"/>
  <c r="P6189" i="36"/>
  <c r="Q6189" i="36" s="1"/>
  <c r="P6188" i="36"/>
  <c r="Q6188" i="36" s="1"/>
  <c r="P6187" i="36"/>
  <c r="P6186" i="36"/>
  <c r="Q6186" i="36" s="1"/>
  <c r="P6185" i="36"/>
  <c r="Q6185" i="36" s="1"/>
  <c r="P6184" i="36"/>
  <c r="Q6184" i="36" s="1"/>
  <c r="P6183" i="36"/>
  <c r="Q6183" i="36" s="1"/>
  <c r="P6182" i="36"/>
  <c r="Q6182" i="36" s="1"/>
  <c r="P6181" i="36"/>
  <c r="Q6181" i="36" s="1"/>
  <c r="P6180" i="36"/>
  <c r="Q6180" i="36" s="1"/>
  <c r="P6179" i="36"/>
  <c r="P6178" i="36"/>
  <c r="Q6178" i="36" s="1"/>
  <c r="P6177" i="36"/>
  <c r="Q6177" i="36" s="1"/>
  <c r="P6176" i="36"/>
  <c r="Q6176" i="36" s="1"/>
  <c r="P6175" i="36"/>
  <c r="Q6175" i="36" s="1"/>
  <c r="P6174" i="36"/>
  <c r="Q6174" i="36" s="1"/>
  <c r="P6173" i="36"/>
  <c r="Q6173" i="36" s="1"/>
  <c r="P6172" i="36"/>
  <c r="Q6172" i="36" s="1"/>
  <c r="P6171" i="36"/>
  <c r="P6170" i="36"/>
  <c r="Q6170" i="36" s="1"/>
  <c r="P6169" i="36"/>
  <c r="Q6169" i="36" s="1"/>
  <c r="P6168" i="36"/>
  <c r="Q6168" i="36" s="1"/>
  <c r="P6167" i="36"/>
  <c r="Q6167" i="36" s="1"/>
  <c r="P6166" i="36"/>
  <c r="Q6166" i="36" s="1"/>
  <c r="P6165" i="36"/>
  <c r="Q6165" i="36" s="1"/>
  <c r="P6164" i="36"/>
  <c r="Q6164" i="36" s="1"/>
  <c r="P6163" i="36"/>
  <c r="P6162" i="36"/>
  <c r="Q6162" i="36" s="1"/>
  <c r="P6161" i="36"/>
  <c r="Q6161" i="36" s="1"/>
  <c r="P6160" i="36"/>
  <c r="Q6160" i="36" s="1"/>
  <c r="P6159" i="36"/>
  <c r="Q6159" i="36" s="1"/>
  <c r="P6158" i="36"/>
  <c r="Q6158" i="36" s="1"/>
  <c r="P6157" i="36"/>
  <c r="Q6157" i="36" s="1"/>
  <c r="P6156" i="36"/>
  <c r="Q6156" i="36" s="1"/>
  <c r="P6155" i="36"/>
  <c r="P6154" i="36"/>
  <c r="Q6154" i="36" s="1"/>
  <c r="P6153" i="36"/>
  <c r="Q6153" i="36" s="1"/>
  <c r="P6152" i="36"/>
  <c r="Q6152" i="36" s="1"/>
  <c r="P6151" i="36"/>
  <c r="Q6151" i="36" s="1"/>
  <c r="P6150" i="36"/>
  <c r="Q6150" i="36" s="1"/>
  <c r="P6149" i="36"/>
  <c r="Q6149" i="36" s="1"/>
  <c r="P6148" i="36"/>
  <c r="Q6148" i="36" s="1"/>
  <c r="P6147" i="36"/>
  <c r="P6146" i="36"/>
  <c r="Q6146" i="36" s="1"/>
  <c r="P6145" i="36"/>
  <c r="Q6145" i="36" s="1"/>
  <c r="P6144" i="36"/>
  <c r="Q6144" i="36" s="1"/>
  <c r="P6143" i="36"/>
  <c r="Q6143" i="36" s="1"/>
  <c r="P6142" i="36"/>
  <c r="Q6142" i="36" s="1"/>
  <c r="P6141" i="36"/>
  <c r="Q6141" i="36" s="1"/>
  <c r="P6140" i="36"/>
  <c r="Q6140" i="36" s="1"/>
  <c r="P6139" i="36"/>
  <c r="P6138" i="36"/>
  <c r="Q6138" i="36" s="1"/>
  <c r="P6137" i="36"/>
  <c r="Q6137" i="36" s="1"/>
  <c r="P6136" i="36"/>
  <c r="Q6136" i="36" s="1"/>
  <c r="P6135" i="36"/>
  <c r="Q6135" i="36" s="1"/>
  <c r="P6134" i="36"/>
  <c r="Q6134" i="36" s="1"/>
  <c r="P6133" i="36"/>
  <c r="Q6133" i="36" s="1"/>
  <c r="P6132" i="36"/>
  <c r="Q6132" i="36" s="1"/>
  <c r="P6131" i="36"/>
  <c r="Q6131" i="36" s="1"/>
  <c r="P6130" i="36"/>
  <c r="Q6130" i="36" s="1"/>
  <c r="P6129" i="36"/>
  <c r="Q6129" i="36" s="1"/>
  <c r="P6128" i="36"/>
  <c r="Q6128" i="36" s="1"/>
  <c r="P6127" i="36"/>
  <c r="Q6127" i="36" s="1"/>
  <c r="P6126" i="36"/>
  <c r="Q6126" i="36" s="1"/>
  <c r="P6125" i="36"/>
  <c r="P6124" i="36"/>
  <c r="Q6124" i="36" s="1"/>
  <c r="P6123" i="36"/>
  <c r="Q6123" i="36" s="1"/>
  <c r="P6122" i="36"/>
  <c r="Q6122" i="36" s="1"/>
  <c r="P6121" i="36"/>
  <c r="Q6121" i="36" s="1"/>
  <c r="P6120" i="36"/>
  <c r="Q6120" i="36" s="1"/>
  <c r="P6119" i="36"/>
  <c r="Q6119" i="36" s="1"/>
  <c r="P6118" i="36"/>
  <c r="Q6118" i="36" s="1"/>
  <c r="P6117" i="36"/>
  <c r="Q6117" i="36" s="1"/>
  <c r="P6116" i="36"/>
  <c r="Q6116" i="36" s="1"/>
  <c r="P6115" i="36"/>
  <c r="Q6115" i="36" s="1"/>
  <c r="P6114" i="36"/>
  <c r="Q6114" i="36" s="1"/>
  <c r="P6113" i="36"/>
  <c r="Q6113" i="36" s="1"/>
  <c r="P6112" i="36"/>
  <c r="Q6112" i="36" s="1"/>
  <c r="P6111" i="36"/>
  <c r="Q6111" i="36" s="1"/>
  <c r="P6110" i="36"/>
  <c r="Q6110" i="36" s="1"/>
  <c r="P6109" i="36"/>
  <c r="P6108" i="36"/>
  <c r="Q6108" i="36" s="1"/>
  <c r="P6107" i="36"/>
  <c r="Q6107" i="36" s="1"/>
  <c r="P6106" i="36"/>
  <c r="Q6106" i="36" s="1"/>
  <c r="P6105" i="36"/>
  <c r="Q6105" i="36" s="1"/>
  <c r="P6104" i="36"/>
  <c r="Q6104" i="36" s="1"/>
  <c r="P6103" i="36"/>
  <c r="Q6103" i="36" s="1"/>
  <c r="P6102" i="36"/>
  <c r="Q6102" i="36" s="1"/>
  <c r="P6101" i="36"/>
  <c r="Q6101" i="36" s="1"/>
  <c r="P6100" i="36"/>
  <c r="Q6100" i="36" s="1"/>
  <c r="P6099" i="36"/>
  <c r="Q6099" i="36" s="1"/>
  <c r="P6098" i="36"/>
  <c r="Q6098" i="36" s="1"/>
  <c r="P6097" i="36"/>
  <c r="Q6097" i="36" s="1"/>
  <c r="P6096" i="36"/>
  <c r="Q6096" i="36" s="1"/>
  <c r="P6095" i="36"/>
  <c r="Q6095" i="36" s="1"/>
  <c r="P6094" i="36"/>
  <c r="Q6094" i="36" s="1"/>
  <c r="P6093" i="36"/>
  <c r="P6092" i="36"/>
  <c r="Q6092" i="36" s="1"/>
  <c r="P6091" i="36"/>
  <c r="Q6091" i="36" s="1"/>
  <c r="P6090" i="36"/>
  <c r="Q6090" i="36" s="1"/>
  <c r="P6089" i="36"/>
  <c r="Q6089" i="36" s="1"/>
  <c r="P6088" i="36"/>
  <c r="Q6088" i="36" s="1"/>
  <c r="P6087" i="36"/>
  <c r="Q6087" i="36" s="1"/>
  <c r="P6086" i="36"/>
  <c r="Q6086" i="36" s="1"/>
  <c r="P6085" i="36"/>
  <c r="Q6085" i="36" s="1"/>
  <c r="P6084" i="36"/>
  <c r="Q6084" i="36" s="1"/>
  <c r="P6083" i="36"/>
  <c r="Q6083" i="36" s="1"/>
  <c r="P6082" i="36"/>
  <c r="Q6082" i="36" s="1"/>
  <c r="P6081" i="36"/>
  <c r="Q6081" i="36" s="1"/>
  <c r="P6080" i="36"/>
  <c r="Q6080" i="36" s="1"/>
  <c r="P6079" i="36"/>
  <c r="Q6079" i="36" s="1"/>
  <c r="P6078" i="36"/>
  <c r="Q6078" i="36" s="1"/>
  <c r="P6077" i="36"/>
  <c r="P6076" i="36"/>
  <c r="Q6076" i="36" s="1"/>
  <c r="P6075" i="36"/>
  <c r="Q6075" i="36" s="1"/>
  <c r="P6074" i="36"/>
  <c r="Q6074" i="36" s="1"/>
  <c r="P6073" i="36"/>
  <c r="Q6073" i="36" s="1"/>
  <c r="P6072" i="36"/>
  <c r="Q6072" i="36" s="1"/>
  <c r="P6071" i="36"/>
  <c r="Q6071" i="36" s="1"/>
  <c r="P6070" i="36"/>
  <c r="Q6070" i="36" s="1"/>
  <c r="P6069" i="36"/>
  <c r="Q6069" i="36" s="1"/>
  <c r="P6068" i="36"/>
  <c r="Q6068" i="36" s="1"/>
  <c r="P6067" i="36"/>
  <c r="Q6067" i="36" s="1"/>
  <c r="P6066" i="36"/>
  <c r="Q6066" i="36" s="1"/>
  <c r="P6065" i="36"/>
  <c r="Q6065" i="36" s="1"/>
  <c r="P6064" i="36"/>
  <c r="Q6064" i="36" s="1"/>
  <c r="P6063" i="36"/>
  <c r="Q6063" i="36" s="1"/>
  <c r="P6062" i="36"/>
  <c r="Q6062" i="36" s="1"/>
  <c r="P6061" i="36"/>
  <c r="P6060" i="36"/>
  <c r="Q6060" i="36" s="1"/>
  <c r="P6059" i="36"/>
  <c r="Q6059" i="36" s="1"/>
  <c r="P6058" i="36"/>
  <c r="Q6058" i="36" s="1"/>
  <c r="P6057" i="36"/>
  <c r="Q6057" i="36" s="1"/>
  <c r="P6056" i="36"/>
  <c r="Q6056" i="36" s="1"/>
  <c r="P6055" i="36"/>
  <c r="Q6055" i="36" s="1"/>
  <c r="P6054" i="36"/>
  <c r="Q6054" i="36" s="1"/>
  <c r="P6053" i="36"/>
  <c r="Q6053" i="36" s="1"/>
  <c r="P6052" i="36"/>
  <c r="Q6052" i="36" s="1"/>
  <c r="P6051" i="36"/>
  <c r="Q6051" i="36" s="1"/>
  <c r="P6050" i="36"/>
  <c r="Q6050" i="36" s="1"/>
  <c r="P6049" i="36"/>
  <c r="Q6049" i="36" s="1"/>
  <c r="P6048" i="36"/>
  <c r="Q6048" i="36" s="1"/>
  <c r="P6047" i="36"/>
  <c r="Q6047" i="36" s="1"/>
  <c r="P6046" i="36"/>
  <c r="Q6046" i="36" s="1"/>
  <c r="P6045" i="36"/>
  <c r="P6044" i="36"/>
  <c r="Q6044" i="36" s="1"/>
  <c r="P6043" i="36"/>
  <c r="Q6043" i="36" s="1"/>
  <c r="P6042" i="36"/>
  <c r="Q6042" i="36" s="1"/>
  <c r="P6041" i="36"/>
  <c r="Q6041" i="36" s="1"/>
  <c r="P6040" i="36"/>
  <c r="Q6040" i="36" s="1"/>
  <c r="P6039" i="36"/>
  <c r="Q6039" i="36" s="1"/>
  <c r="P6038" i="36"/>
  <c r="Q6038" i="36" s="1"/>
  <c r="P6037" i="36"/>
  <c r="Q6037" i="36" s="1"/>
  <c r="P6036" i="36"/>
  <c r="Q6036" i="36" s="1"/>
  <c r="P6035" i="36"/>
  <c r="Q6035" i="36" s="1"/>
  <c r="P6034" i="36"/>
  <c r="Q6034" i="36" s="1"/>
  <c r="P6033" i="36"/>
  <c r="Q6033" i="36" s="1"/>
  <c r="P6032" i="36"/>
  <c r="Q6032" i="36" s="1"/>
  <c r="P6031" i="36"/>
  <c r="Q6031" i="36" s="1"/>
  <c r="P6030" i="36"/>
  <c r="Q6030" i="36" s="1"/>
  <c r="P6029" i="36"/>
  <c r="P6028" i="36"/>
  <c r="Q6028" i="36" s="1"/>
  <c r="P6027" i="36"/>
  <c r="Q6027" i="36" s="1"/>
  <c r="P6026" i="36"/>
  <c r="Q6026" i="36" s="1"/>
  <c r="P6025" i="36"/>
  <c r="Q6025" i="36" s="1"/>
  <c r="P6024" i="36"/>
  <c r="Q6024" i="36" s="1"/>
  <c r="P6023" i="36"/>
  <c r="Q6023" i="36" s="1"/>
  <c r="P6022" i="36"/>
  <c r="Q6022" i="36" s="1"/>
  <c r="P6021" i="36"/>
  <c r="Q6021" i="36" s="1"/>
  <c r="P6020" i="36"/>
  <c r="Q6020" i="36" s="1"/>
  <c r="P6019" i="36"/>
  <c r="Q6019" i="36" s="1"/>
  <c r="P6018" i="36"/>
  <c r="Q6018" i="36" s="1"/>
  <c r="P6017" i="36"/>
  <c r="Q6017" i="36" s="1"/>
  <c r="P6016" i="36"/>
  <c r="Q6016" i="36" s="1"/>
  <c r="P6015" i="36"/>
  <c r="Q6015" i="36" s="1"/>
  <c r="P6014" i="36"/>
  <c r="Q6014" i="36" s="1"/>
  <c r="P6013" i="36"/>
  <c r="P6012" i="36"/>
  <c r="Q6012" i="36" s="1"/>
  <c r="P6011" i="36"/>
  <c r="Q6011" i="36" s="1"/>
  <c r="P6010" i="36"/>
  <c r="Q6010" i="36" s="1"/>
  <c r="P6009" i="36"/>
  <c r="Q6009" i="36" s="1"/>
  <c r="P6008" i="36"/>
  <c r="Q6008" i="36" s="1"/>
  <c r="P6007" i="36"/>
  <c r="Q6007" i="36" s="1"/>
  <c r="P6006" i="36"/>
  <c r="Q6006" i="36" s="1"/>
  <c r="P6005" i="36"/>
  <c r="Q6005" i="36" s="1"/>
  <c r="P6004" i="36"/>
  <c r="Q6004" i="36" s="1"/>
  <c r="P6003" i="36"/>
  <c r="Q6003" i="36" s="1"/>
  <c r="P6002" i="36"/>
  <c r="Q6002" i="36" s="1"/>
  <c r="P6001" i="36"/>
  <c r="Q6001" i="36" s="1"/>
  <c r="P6000" i="36"/>
  <c r="Q6000" i="36" s="1"/>
  <c r="P5999" i="36"/>
  <c r="Q5999" i="36" s="1"/>
  <c r="P5998" i="36"/>
  <c r="Q5998" i="36" s="1"/>
  <c r="P5997" i="36"/>
  <c r="P5996" i="36"/>
  <c r="Q5996" i="36" s="1"/>
  <c r="P5995" i="36"/>
  <c r="Q5995" i="36" s="1"/>
  <c r="P5994" i="36"/>
  <c r="Q5994" i="36" s="1"/>
  <c r="P5993" i="36"/>
  <c r="Q5993" i="36" s="1"/>
  <c r="P5992" i="36"/>
  <c r="Q5992" i="36" s="1"/>
  <c r="P5991" i="36"/>
  <c r="Q5991" i="36" s="1"/>
  <c r="P5990" i="36"/>
  <c r="Q5990" i="36" s="1"/>
  <c r="P5989" i="36"/>
  <c r="Q5989" i="36" s="1"/>
  <c r="P5988" i="36"/>
  <c r="Q5988" i="36" s="1"/>
  <c r="P5987" i="36"/>
  <c r="Q5987" i="36" s="1"/>
  <c r="P5986" i="36"/>
  <c r="Q5986" i="36" s="1"/>
  <c r="P5985" i="36"/>
  <c r="Q5985" i="36" s="1"/>
  <c r="P5984" i="36"/>
  <c r="Q5984" i="36" s="1"/>
  <c r="P5983" i="36"/>
  <c r="Q5983" i="36" s="1"/>
  <c r="P5982" i="36"/>
  <c r="Q5982" i="36" s="1"/>
  <c r="P5981" i="36"/>
  <c r="P5980" i="36"/>
  <c r="Q5980" i="36" s="1"/>
  <c r="P5979" i="36"/>
  <c r="Q5979" i="36" s="1"/>
  <c r="P5978" i="36"/>
  <c r="Q5978" i="36" s="1"/>
  <c r="P5977" i="36"/>
  <c r="Q5977" i="36" s="1"/>
  <c r="P5976" i="36"/>
  <c r="Q5976" i="36" s="1"/>
  <c r="P5975" i="36"/>
  <c r="Q5975" i="36" s="1"/>
  <c r="P5974" i="36"/>
  <c r="Q5974" i="36" s="1"/>
  <c r="P5973" i="36"/>
  <c r="Q5973" i="36" s="1"/>
  <c r="P5972" i="36"/>
  <c r="Q5972" i="36" s="1"/>
  <c r="P5971" i="36"/>
  <c r="Q5971" i="36" s="1"/>
  <c r="P5970" i="36"/>
  <c r="Q5970" i="36" s="1"/>
  <c r="P5969" i="36"/>
  <c r="Q5969" i="36" s="1"/>
  <c r="P5968" i="36"/>
  <c r="Q5968" i="36" s="1"/>
  <c r="P5967" i="36"/>
  <c r="Q5967" i="36" s="1"/>
  <c r="P5966" i="36"/>
  <c r="Q5966" i="36" s="1"/>
  <c r="P5965" i="36"/>
  <c r="P5964" i="36"/>
  <c r="Q5964" i="36" s="1"/>
  <c r="P5963" i="36"/>
  <c r="Q5963" i="36" s="1"/>
  <c r="P5962" i="36"/>
  <c r="Q5962" i="36" s="1"/>
  <c r="P5961" i="36"/>
  <c r="Q5961" i="36" s="1"/>
  <c r="P5960" i="36"/>
  <c r="Q5960" i="36" s="1"/>
  <c r="P5959" i="36"/>
  <c r="Q5959" i="36" s="1"/>
  <c r="P5958" i="36"/>
  <c r="Q5958" i="36" s="1"/>
  <c r="P5957" i="36"/>
  <c r="Q5957" i="36" s="1"/>
  <c r="P5956" i="36"/>
  <c r="Q5956" i="36" s="1"/>
  <c r="P5955" i="36"/>
  <c r="Q5955" i="36" s="1"/>
  <c r="P5954" i="36"/>
  <c r="Q5954" i="36" s="1"/>
  <c r="P5953" i="36"/>
  <c r="Q5953" i="36" s="1"/>
  <c r="P5952" i="36"/>
  <c r="Q5952" i="36" s="1"/>
  <c r="P5951" i="36"/>
  <c r="Q5951" i="36" s="1"/>
  <c r="P5950" i="36"/>
  <c r="Q5950" i="36" s="1"/>
  <c r="P5949" i="36"/>
  <c r="Q5949" i="36" s="1"/>
  <c r="P5948" i="36"/>
  <c r="Q5948" i="36" s="1"/>
  <c r="P5947" i="36"/>
  <c r="Q5947" i="36" s="1"/>
  <c r="P5946" i="36"/>
  <c r="Q5946" i="36" s="1"/>
  <c r="P5945" i="36"/>
  <c r="Q5945" i="36" s="1"/>
  <c r="P5944" i="36"/>
  <c r="Q5944" i="36" s="1"/>
  <c r="P5943" i="36"/>
  <c r="Q5943" i="36" s="1"/>
  <c r="P5942" i="36"/>
  <c r="Q5942" i="36" s="1"/>
  <c r="P5941" i="36"/>
  <c r="P5940" i="36"/>
  <c r="Q5940" i="36" s="1"/>
  <c r="P5939" i="36"/>
  <c r="Q5939" i="36" s="1"/>
  <c r="P5938" i="36"/>
  <c r="Q5938" i="36" s="1"/>
  <c r="P5937" i="36"/>
  <c r="Q5937" i="36" s="1"/>
  <c r="P5936" i="36"/>
  <c r="Q5936" i="36" s="1"/>
  <c r="P5935" i="36"/>
  <c r="Q5935" i="36" s="1"/>
  <c r="P5934" i="36"/>
  <c r="Q5934" i="36" s="1"/>
  <c r="P5933" i="36"/>
  <c r="Q5933" i="36" s="1"/>
  <c r="P5932" i="36"/>
  <c r="Q5932" i="36" s="1"/>
  <c r="P5931" i="36"/>
  <c r="Q5931" i="36" s="1"/>
  <c r="P5930" i="36"/>
  <c r="Q5930" i="36" s="1"/>
  <c r="P5929" i="36"/>
  <c r="Q5929" i="36" s="1"/>
  <c r="P5928" i="36"/>
  <c r="Q5928" i="36" s="1"/>
  <c r="P5927" i="36"/>
  <c r="Q5927" i="36" s="1"/>
  <c r="P5926" i="36"/>
  <c r="Q5926" i="36" s="1"/>
  <c r="P5925" i="36"/>
  <c r="Q5925" i="36" s="1"/>
  <c r="P5924" i="36"/>
  <c r="Q5924" i="36" s="1"/>
  <c r="P5923" i="36"/>
  <c r="Q5923" i="36" s="1"/>
  <c r="P5922" i="36"/>
  <c r="Q5922" i="36" s="1"/>
  <c r="P5921" i="36"/>
  <c r="Q5921" i="36" s="1"/>
  <c r="P5920" i="36"/>
  <c r="Q5920" i="36" s="1"/>
  <c r="P5919" i="36"/>
  <c r="Q5919" i="36" s="1"/>
  <c r="P5918" i="36"/>
  <c r="Q5918" i="36" s="1"/>
  <c r="P5917" i="36"/>
  <c r="Q5917" i="36" s="1"/>
  <c r="P5916" i="36"/>
  <c r="Q5916" i="36" s="1"/>
  <c r="P5915" i="36"/>
  <c r="Q5915" i="36" s="1"/>
  <c r="P5914" i="36"/>
  <c r="Q5914" i="36" s="1"/>
  <c r="P5913" i="36"/>
  <c r="Q5913" i="36" s="1"/>
  <c r="P5912" i="36"/>
  <c r="Q5912" i="36" s="1"/>
  <c r="P5911" i="36"/>
  <c r="Q5911" i="36" s="1"/>
  <c r="P5910" i="36"/>
  <c r="Q5910" i="36" s="1"/>
  <c r="P5909" i="36"/>
  <c r="P5908" i="36"/>
  <c r="Q5908" i="36" s="1"/>
  <c r="P5907" i="36"/>
  <c r="Q5907" i="36" s="1"/>
  <c r="P5906" i="36"/>
  <c r="Q5906" i="36" s="1"/>
  <c r="P5905" i="36"/>
  <c r="Q5905" i="36" s="1"/>
  <c r="P5904" i="36"/>
  <c r="Q5904" i="36" s="1"/>
  <c r="P5903" i="36"/>
  <c r="Q5903" i="36" s="1"/>
  <c r="P5902" i="36"/>
  <c r="Q5902" i="36" s="1"/>
  <c r="P5901" i="36"/>
  <c r="Q5901" i="36" s="1"/>
  <c r="P5900" i="36"/>
  <c r="Q5900" i="36" s="1"/>
  <c r="P5899" i="36"/>
  <c r="Q5899" i="36" s="1"/>
  <c r="P5898" i="36"/>
  <c r="Q5898" i="36" s="1"/>
  <c r="P5897" i="36"/>
  <c r="Q5897" i="36" s="1"/>
  <c r="P5896" i="36"/>
  <c r="Q5896" i="36" s="1"/>
  <c r="P5895" i="36"/>
  <c r="Q5895" i="36" s="1"/>
  <c r="P5894" i="36"/>
  <c r="Q5894" i="36" s="1"/>
  <c r="P5893" i="36"/>
  <c r="Q5893" i="36" s="1"/>
  <c r="P5892" i="36"/>
  <c r="Q5892" i="36" s="1"/>
  <c r="P5891" i="36"/>
  <c r="Q5891" i="36" s="1"/>
  <c r="P5890" i="36"/>
  <c r="Q5890" i="36" s="1"/>
  <c r="P5889" i="36"/>
  <c r="Q5889" i="36" s="1"/>
  <c r="P5888" i="36"/>
  <c r="Q5888" i="36" s="1"/>
  <c r="P5887" i="36"/>
  <c r="Q5887" i="36" s="1"/>
  <c r="P5886" i="36"/>
  <c r="Q5886" i="36" s="1"/>
  <c r="P5885" i="36"/>
  <c r="Q5885" i="36" s="1"/>
  <c r="P5884" i="36"/>
  <c r="Q5884" i="36" s="1"/>
  <c r="P5883" i="36"/>
  <c r="Q5883" i="36" s="1"/>
  <c r="P5882" i="36"/>
  <c r="Q5882" i="36" s="1"/>
  <c r="P5881" i="36"/>
  <c r="Q5881" i="36" s="1"/>
  <c r="P5880" i="36"/>
  <c r="Q5880" i="36" s="1"/>
  <c r="P5879" i="36"/>
  <c r="Q5879" i="36" s="1"/>
  <c r="P5878" i="36"/>
  <c r="Q5878" i="36" s="1"/>
  <c r="P5877" i="36"/>
  <c r="P5876" i="36"/>
  <c r="Q5876" i="36" s="1"/>
  <c r="P5875" i="36"/>
  <c r="Q5875" i="36" s="1"/>
  <c r="P5874" i="36"/>
  <c r="Q5874" i="36" s="1"/>
  <c r="P5873" i="36"/>
  <c r="Q5873" i="36" s="1"/>
  <c r="P5872" i="36"/>
  <c r="Q5872" i="36" s="1"/>
  <c r="P5871" i="36"/>
  <c r="Q5871" i="36" s="1"/>
  <c r="P5870" i="36"/>
  <c r="Q5870" i="36" s="1"/>
  <c r="P5869" i="36"/>
  <c r="Q5869" i="36" s="1"/>
  <c r="P5868" i="36"/>
  <c r="Q5868" i="36" s="1"/>
  <c r="P5867" i="36"/>
  <c r="Q5867" i="36" s="1"/>
  <c r="P5866" i="36"/>
  <c r="Q5866" i="36" s="1"/>
  <c r="P5865" i="36"/>
  <c r="Q5865" i="36" s="1"/>
  <c r="P5864" i="36"/>
  <c r="Q5864" i="36" s="1"/>
  <c r="P5863" i="36"/>
  <c r="Q5863" i="36" s="1"/>
  <c r="P5862" i="36"/>
  <c r="Q5862" i="36" s="1"/>
  <c r="P5861" i="36"/>
  <c r="Q5861" i="36" s="1"/>
  <c r="P5860" i="36"/>
  <c r="Q5860" i="36" s="1"/>
  <c r="P5859" i="36"/>
  <c r="Q5859" i="36" s="1"/>
  <c r="P5858" i="36"/>
  <c r="Q5858" i="36" s="1"/>
  <c r="P5857" i="36"/>
  <c r="Q5857" i="36" s="1"/>
  <c r="P5856" i="36"/>
  <c r="Q5856" i="36" s="1"/>
  <c r="P5855" i="36"/>
  <c r="Q5855" i="36" s="1"/>
  <c r="P5854" i="36"/>
  <c r="Q5854" i="36" s="1"/>
  <c r="P5853" i="36"/>
  <c r="Q5853" i="36" s="1"/>
  <c r="P5852" i="36"/>
  <c r="Q5852" i="36" s="1"/>
  <c r="P5851" i="36"/>
  <c r="Q5851" i="36" s="1"/>
  <c r="P5850" i="36"/>
  <c r="Q5850" i="36" s="1"/>
  <c r="P5849" i="36"/>
  <c r="Q5849" i="36" s="1"/>
  <c r="P5848" i="36"/>
  <c r="Q5848" i="36" s="1"/>
  <c r="P5847" i="36"/>
  <c r="Q5847" i="36" s="1"/>
  <c r="P5846" i="36"/>
  <c r="Q5846" i="36" s="1"/>
  <c r="P5845" i="36"/>
  <c r="P5844" i="36"/>
  <c r="Q5844" i="36" s="1"/>
  <c r="P5843" i="36"/>
  <c r="Q5843" i="36" s="1"/>
  <c r="P5842" i="36"/>
  <c r="Q5842" i="36" s="1"/>
  <c r="P5841" i="36"/>
  <c r="Q5841" i="36" s="1"/>
  <c r="P5840" i="36"/>
  <c r="Q5840" i="36" s="1"/>
  <c r="P5839" i="36"/>
  <c r="Q5839" i="36" s="1"/>
  <c r="P5838" i="36"/>
  <c r="Q5838" i="36" s="1"/>
  <c r="P5837" i="36"/>
  <c r="Q5837" i="36" s="1"/>
  <c r="P5836" i="36"/>
  <c r="Q5836" i="36" s="1"/>
  <c r="P5835" i="36"/>
  <c r="Q5835" i="36" s="1"/>
  <c r="P5834" i="36"/>
  <c r="Q5834" i="36" s="1"/>
  <c r="P5833" i="36"/>
  <c r="Q5833" i="36" s="1"/>
  <c r="P5832" i="36"/>
  <c r="Q5832" i="36" s="1"/>
  <c r="P5831" i="36"/>
  <c r="Q5831" i="36" s="1"/>
  <c r="P5830" i="36"/>
  <c r="Q5830" i="36" s="1"/>
  <c r="P5829" i="36"/>
  <c r="Q5829" i="36" s="1"/>
  <c r="P5828" i="36"/>
  <c r="Q5828" i="36" s="1"/>
  <c r="P5827" i="36"/>
  <c r="Q5827" i="36" s="1"/>
  <c r="P5826" i="36"/>
  <c r="Q5826" i="36" s="1"/>
  <c r="P5825" i="36"/>
  <c r="Q5825" i="36" s="1"/>
  <c r="P5824" i="36"/>
  <c r="Q5824" i="36" s="1"/>
  <c r="P5823" i="36"/>
  <c r="Q5823" i="36" s="1"/>
  <c r="P5822" i="36"/>
  <c r="Q5822" i="36" s="1"/>
  <c r="P5821" i="36"/>
  <c r="Q5821" i="36" s="1"/>
  <c r="P5820" i="36"/>
  <c r="Q5820" i="36" s="1"/>
  <c r="P5819" i="36"/>
  <c r="Q5819" i="36" s="1"/>
  <c r="P5818" i="36"/>
  <c r="Q5818" i="36" s="1"/>
  <c r="P5817" i="36"/>
  <c r="Q5817" i="36" s="1"/>
  <c r="P5816" i="36"/>
  <c r="Q5816" i="36" s="1"/>
  <c r="P5815" i="36"/>
  <c r="Q5815" i="36" s="1"/>
  <c r="P5814" i="36"/>
  <c r="Q5814" i="36" s="1"/>
  <c r="P5813" i="36"/>
  <c r="P5812" i="36"/>
  <c r="Q5812" i="36" s="1"/>
  <c r="P5811" i="36"/>
  <c r="Q5811" i="36" s="1"/>
  <c r="P5810" i="36"/>
  <c r="Q5810" i="36" s="1"/>
  <c r="P5809" i="36"/>
  <c r="Q5809" i="36" s="1"/>
  <c r="P5808" i="36"/>
  <c r="Q5808" i="36" s="1"/>
  <c r="P5807" i="36"/>
  <c r="Q5807" i="36" s="1"/>
  <c r="P5806" i="36"/>
  <c r="Q5806" i="36" s="1"/>
  <c r="P5805" i="36"/>
  <c r="Q5805" i="36" s="1"/>
  <c r="P5804" i="36"/>
  <c r="Q5804" i="36" s="1"/>
  <c r="P5803" i="36"/>
  <c r="Q5803" i="36" s="1"/>
  <c r="P5802" i="36"/>
  <c r="Q5802" i="36" s="1"/>
  <c r="P5801" i="36"/>
  <c r="Q5801" i="36" s="1"/>
  <c r="P5800" i="36"/>
  <c r="Q5800" i="36" s="1"/>
  <c r="P5799" i="36"/>
  <c r="Q5799" i="36" s="1"/>
  <c r="P5798" i="36"/>
  <c r="Q5798" i="36" s="1"/>
  <c r="P5797" i="36"/>
  <c r="Q5797" i="36" s="1"/>
  <c r="P5796" i="36"/>
  <c r="Q5796" i="36" s="1"/>
  <c r="P5795" i="36"/>
  <c r="Q5795" i="36" s="1"/>
  <c r="P5794" i="36"/>
  <c r="Q5794" i="36" s="1"/>
  <c r="P5793" i="36"/>
  <c r="Q5793" i="36" s="1"/>
  <c r="P5792" i="36"/>
  <c r="Q5792" i="36" s="1"/>
  <c r="P5791" i="36"/>
  <c r="Q5791" i="36" s="1"/>
  <c r="P5790" i="36"/>
  <c r="Q5790" i="36" s="1"/>
  <c r="P5789" i="36"/>
  <c r="Q5789" i="36" s="1"/>
  <c r="P5788" i="36"/>
  <c r="Q5788" i="36" s="1"/>
  <c r="P5787" i="36"/>
  <c r="Q5787" i="36" s="1"/>
  <c r="P5786" i="36"/>
  <c r="Q5786" i="36" s="1"/>
  <c r="P5785" i="36"/>
  <c r="Q5785" i="36" s="1"/>
  <c r="P5784" i="36"/>
  <c r="Q5784" i="36" s="1"/>
  <c r="P5783" i="36"/>
  <c r="Q5783" i="36" s="1"/>
  <c r="P5782" i="36"/>
  <c r="Q5782" i="36" s="1"/>
  <c r="P5781" i="36"/>
  <c r="Q5781" i="36" s="1"/>
  <c r="P5780" i="36"/>
  <c r="Q5780" i="36" s="1"/>
  <c r="P5779" i="36"/>
  <c r="Q5779" i="36" s="1"/>
  <c r="P5778" i="36"/>
  <c r="Q5778" i="36" s="1"/>
  <c r="P5777" i="36"/>
  <c r="P5776" i="36"/>
  <c r="Q5776" i="36" s="1"/>
  <c r="P5775" i="36"/>
  <c r="Q5775" i="36" s="1"/>
  <c r="P5774" i="36"/>
  <c r="Q5774" i="36" s="1"/>
  <c r="P5773" i="36"/>
  <c r="Q5773" i="36" s="1"/>
  <c r="P5772" i="36"/>
  <c r="Q5772" i="36" s="1"/>
  <c r="P5771" i="36"/>
  <c r="Q5771" i="36" s="1"/>
  <c r="P5770" i="36"/>
  <c r="Q5770" i="36" s="1"/>
  <c r="P5769" i="36"/>
  <c r="Q5769" i="36" s="1"/>
  <c r="P5768" i="36"/>
  <c r="Q5768" i="36" s="1"/>
  <c r="P5767" i="36"/>
  <c r="Q5767" i="36" s="1"/>
  <c r="P5766" i="36"/>
  <c r="Q5766" i="36" s="1"/>
  <c r="P5765" i="36"/>
  <c r="Q5765" i="36" s="1"/>
  <c r="P5764" i="36"/>
  <c r="Q5764" i="36" s="1"/>
  <c r="P5763" i="36"/>
  <c r="Q5763" i="36" s="1"/>
  <c r="P5762" i="36"/>
  <c r="Q5762" i="36" s="1"/>
  <c r="P5761" i="36"/>
  <c r="Q5761" i="36" s="1"/>
  <c r="P5760" i="36"/>
  <c r="Q5760" i="36" s="1"/>
  <c r="P5759" i="36"/>
  <c r="Q5759" i="36" s="1"/>
  <c r="P5758" i="36"/>
  <c r="Q5758" i="36" s="1"/>
  <c r="P5757" i="36"/>
  <c r="Q5757" i="36" s="1"/>
  <c r="P5756" i="36"/>
  <c r="Q5756" i="36" s="1"/>
  <c r="P5755" i="36"/>
  <c r="Q5755" i="36" s="1"/>
  <c r="P5754" i="36"/>
  <c r="Q5754" i="36" s="1"/>
  <c r="P5753" i="36"/>
  <c r="Q5753" i="36" s="1"/>
  <c r="P5752" i="36"/>
  <c r="Q5752" i="36" s="1"/>
  <c r="P5751" i="36"/>
  <c r="Q5751" i="36" s="1"/>
  <c r="P5750" i="36"/>
  <c r="Q5750" i="36" s="1"/>
  <c r="P5749" i="36"/>
  <c r="Q5749" i="36" s="1"/>
  <c r="P5748" i="36"/>
  <c r="Q5748" i="36" s="1"/>
  <c r="P5747" i="36"/>
  <c r="Q5747" i="36" s="1"/>
  <c r="P5746" i="36"/>
  <c r="Q5746" i="36" s="1"/>
  <c r="P5745" i="36"/>
  <c r="Q5745" i="36" s="1"/>
  <c r="P5744" i="36"/>
  <c r="Q5744" i="36" s="1"/>
  <c r="P5743" i="36"/>
  <c r="Q5743" i="36" s="1"/>
  <c r="P5742" i="36"/>
  <c r="Q5742" i="36" s="1"/>
  <c r="P5741" i="36"/>
  <c r="Q5741" i="36" s="1"/>
  <c r="P5740" i="36"/>
  <c r="Q5740" i="36" s="1"/>
  <c r="P5739" i="36"/>
  <c r="Q5739" i="36" s="1"/>
  <c r="P5738" i="36"/>
  <c r="Q5738" i="36" s="1"/>
  <c r="P5737" i="36"/>
  <c r="Q5737" i="36" s="1"/>
  <c r="P5736" i="36"/>
  <c r="Q5736" i="36" s="1"/>
  <c r="P5735" i="36"/>
  <c r="Q5735" i="36" s="1"/>
  <c r="P5734" i="36"/>
  <c r="Q5734" i="36" s="1"/>
  <c r="P5733" i="36"/>
  <c r="Q5733" i="36" s="1"/>
  <c r="P5732" i="36"/>
  <c r="Q5732" i="36" s="1"/>
  <c r="P5731" i="36"/>
  <c r="Q5731" i="36" s="1"/>
  <c r="P5730" i="36"/>
  <c r="Q5730" i="36" s="1"/>
  <c r="P5729" i="36"/>
  <c r="Q5729" i="36" s="1"/>
  <c r="P5728" i="36"/>
  <c r="Q5728" i="36" s="1"/>
  <c r="P5727" i="36"/>
  <c r="Q5727" i="36" s="1"/>
  <c r="P5726" i="36"/>
  <c r="Q5726" i="36" s="1"/>
  <c r="P5725" i="36"/>
  <c r="Q5725" i="36" s="1"/>
  <c r="P5724" i="36"/>
  <c r="Q5724" i="36" s="1"/>
  <c r="P5723" i="36"/>
  <c r="Q5723" i="36" s="1"/>
  <c r="P5722" i="36"/>
  <c r="Q5722" i="36" s="1"/>
  <c r="P5721" i="36"/>
  <c r="Q5721" i="36" s="1"/>
  <c r="P5720" i="36"/>
  <c r="Q5720" i="36" s="1"/>
  <c r="P5719" i="36"/>
  <c r="Q5719" i="36" s="1"/>
  <c r="P5718" i="36"/>
  <c r="Q5718" i="36" s="1"/>
  <c r="P5717" i="36"/>
  <c r="Q5717" i="36" s="1"/>
  <c r="P5716" i="36"/>
  <c r="Q5716" i="36" s="1"/>
  <c r="P5715" i="36"/>
  <c r="Q5715" i="36" s="1"/>
  <c r="P5714" i="36"/>
  <c r="Q5714" i="36" s="1"/>
  <c r="P5713" i="36"/>
  <c r="Q5713" i="36" s="1"/>
  <c r="P5712" i="36"/>
  <c r="Q5712" i="36" s="1"/>
  <c r="P5711" i="36"/>
  <c r="P5710" i="36"/>
  <c r="Q5710" i="36" s="1"/>
  <c r="P5709" i="36"/>
  <c r="Q5709" i="36" s="1"/>
  <c r="P5708" i="36"/>
  <c r="Q5708" i="36" s="1"/>
  <c r="P5707" i="36"/>
  <c r="Q5707" i="36" s="1"/>
  <c r="P5706" i="36"/>
  <c r="Q5706" i="36" s="1"/>
  <c r="P5705" i="36"/>
  <c r="Q5705" i="36" s="1"/>
  <c r="P5704" i="36"/>
  <c r="Q5704" i="36" s="1"/>
  <c r="P5703" i="36"/>
  <c r="Q5703" i="36" s="1"/>
  <c r="P5702" i="36"/>
  <c r="Q5702" i="36" s="1"/>
  <c r="P5701" i="36"/>
  <c r="Q5701" i="36" s="1"/>
  <c r="P5700" i="36"/>
  <c r="Q5700" i="36" s="1"/>
  <c r="P5699" i="36"/>
  <c r="Q5699" i="36" s="1"/>
  <c r="P5698" i="36"/>
  <c r="Q5698" i="36" s="1"/>
  <c r="P5697" i="36"/>
  <c r="Q5697" i="36" s="1"/>
  <c r="P5696" i="36"/>
  <c r="Q5696" i="36" s="1"/>
  <c r="P5695" i="36"/>
  <c r="Q5695" i="36" s="1"/>
  <c r="P5694" i="36"/>
  <c r="Q5694" i="36" s="1"/>
  <c r="P5693" i="36"/>
  <c r="Q5693" i="36" s="1"/>
  <c r="P5692" i="36"/>
  <c r="Q5692" i="36" s="1"/>
  <c r="P5691" i="36"/>
  <c r="Q5691" i="36" s="1"/>
  <c r="P5690" i="36"/>
  <c r="Q5690" i="36" s="1"/>
  <c r="P5689" i="36"/>
  <c r="Q5689" i="36" s="1"/>
  <c r="P5688" i="36"/>
  <c r="Q5688" i="36" s="1"/>
  <c r="P5687" i="36"/>
  <c r="Q5687" i="36" s="1"/>
  <c r="P5686" i="36"/>
  <c r="Q5686" i="36" s="1"/>
  <c r="P5685" i="36"/>
  <c r="Q5685" i="36" s="1"/>
  <c r="P5684" i="36"/>
  <c r="Q5684" i="36" s="1"/>
  <c r="P5683" i="36"/>
  <c r="Q5683" i="36" s="1"/>
  <c r="P5682" i="36"/>
  <c r="Q5682" i="36" s="1"/>
  <c r="P5681" i="36"/>
  <c r="Q5681" i="36" s="1"/>
  <c r="P5680" i="36"/>
  <c r="Q5680" i="36" s="1"/>
  <c r="P5679" i="36"/>
  <c r="Q5679" i="36" s="1"/>
  <c r="P5678" i="36"/>
  <c r="Q5678" i="36" s="1"/>
  <c r="P5677" i="36"/>
  <c r="Q5677" i="36" s="1"/>
  <c r="P5676" i="36"/>
  <c r="Q5676" i="36" s="1"/>
  <c r="P5675" i="36"/>
  <c r="Q5675" i="36" s="1"/>
  <c r="P5674" i="36"/>
  <c r="Q5674" i="36" s="1"/>
  <c r="P5673" i="36"/>
  <c r="Q5673" i="36" s="1"/>
  <c r="P5672" i="36"/>
  <c r="Q5672" i="36" s="1"/>
  <c r="P5671" i="36"/>
  <c r="Q5671" i="36" s="1"/>
  <c r="P5670" i="36"/>
  <c r="Q5670" i="36" s="1"/>
  <c r="P5669" i="36"/>
  <c r="Q5669" i="36" s="1"/>
  <c r="P5668" i="36"/>
  <c r="Q5668" i="36" s="1"/>
  <c r="P5667" i="36"/>
  <c r="Q5667" i="36" s="1"/>
  <c r="P5666" i="36"/>
  <c r="Q5666" i="36" s="1"/>
  <c r="P5665" i="36"/>
  <c r="Q5665" i="36" s="1"/>
  <c r="P5664" i="36"/>
  <c r="Q5664" i="36" s="1"/>
  <c r="P5663" i="36"/>
  <c r="Q5663" i="36" s="1"/>
  <c r="P5662" i="36"/>
  <c r="Q5662" i="36" s="1"/>
  <c r="P5661" i="36"/>
  <c r="Q5661" i="36" s="1"/>
  <c r="P5660" i="36"/>
  <c r="Q5660" i="36" s="1"/>
  <c r="P5659" i="36"/>
  <c r="Q5659" i="36" s="1"/>
  <c r="P5658" i="36"/>
  <c r="Q5658" i="36" s="1"/>
  <c r="P5657" i="36"/>
  <c r="Q5657" i="36" s="1"/>
  <c r="P5656" i="36"/>
  <c r="Q5656" i="36" s="1"/>
  <c r="P5655" i="36"/>
  <c r="Q5655" i="36" s="1"/>
  <c r="P5654" i="36"/>
  <c r="Q5654" i="36" s="1"/>
  <c r="P5653" i="36"/>
  <c r="Q5653" i="36" s="1"/>
  <c r="P5652" i="36"/>
  <c r="Q5652" i="36" s="1"/>
  <c r="P5651" i="36"/>
  <c r="Q5651" i="36" s="1"/>
  <c r="P5650" i="36"/>
  <c r="Q5650" i="36" s="1"/>
  <c r="P5649" i="36"/>
  <c r="Q5649" i="36" s="1"/>
  <c r="P5648" i="36"/>
  <c r="Q5648" i="36" s="1"/>
  <c r="P5647" i="36"/>
  <c r="Q5647" i="36" s="1"/>
  <c r="P5646" i="36"/>
  <c r="Q5646" i="36" s="1"/>
  <c r="P5645" i="36"/>
  <c r="Q5645" i="36" s="1"/>
  <c r="P5644" i="36"/>
  <c r="Q5644" i="36" s="1"/>
  <c r="P5643" i="36"/>
  <c r="Q5643" i="36" s="1"/>
  <c r="P5642" i="36"/>
  <c r="Q5642" i="36" s="1"/>
  <c r="P5641" i="36"/>
  <c r="Q5641" i="36" s="1"/>
  <c r="P5640" i="36"/>
  <c r="Q5640" i="36" s="1"/>
  <c r="P5639" i="36"/>
  <c r="Q5639" i="36" s="1"/>
  <c r="P5638" i="36"/>
  <c r="Q5638" i="36" s="1"/>
  <c r="P5637" i="36"/>
  <c r="Q5637" i="36" s="1"/>
  <c r="P5636" i="36"/>
  <c r="Q5636" i="36" s="1"/>
  <c r="P5635" i="36"/>
  <c r="Q5635" i="36" s="1"/>
  <c r="P5634" i="36"/>
  <c r="Q5634" i="36" s="1"/>
  <c r="P5633" i="36"/>
  <c r="Q5633" i="36" s="1"/>
  <c r="P5632" i="36"/>
  <c r="Q5632" i="36" s="1"/>
  <c r="P5631" i="36"/>
  <c r="Q5631" i="36" s="1"/>
  <c r="P5630" i="36"/>
  <c r="Q5630" i="36" s="1"/>
  <c r="P5629" i="36"/>
  <c r="Q5629" i="36" s="1"/>
  <c r="P5628" i="36"/>
  <c r="Q5628" i="36" s="1"/>
  <c r="P5627" i="36"/>
  <c r="Q5627" i="36" s="1"/>
  <c r="P5626" i="36"/>
  <c r="Q5626" i="36" s="1"/>
  <c r="P5625" i="36"/>
  <c r="Q5625" i="36" s="1"/>
  <c r="P5624" i="36"/>
  <c r="Q5624" i="36" s="1"/>
  <c r="P5623" i="36"/>
  <c r="Q5623" i="36" s="1"/>
  <c r="P5622" i="36"/>
  <c r="Q5622" i="36" s="1"/>
  <c r="P5621" i="36"/>
  <c r="Q5621" i="36" s="1"/>
  <c r="P5620" i="36"/>
  <c r="Q5620" i="36" s="1"/>
  <c r="P5619" i="36"/>
  <c r="Q5619" i="36" s="1"/>
  <c r="P5618" i="36"/>
  <c r="Q5618" i="36" s="1"/>
  <c r="P5617" i="36"/>
  <c r="Q5617" i="36" s="1"/>
  <c r="P5616" i="36"/>
  <c r="Q5616" i="36" s="1"/>
  <c r="P5615" i="36"/>
  <c r="Q5615" i="36" s="1"/>
  <c r="P5614" i="36"/>
  <c r="Q5614" i="36" s="1"/>
  <c r="P5613" i="36"/>
  <c r="Q5613" i="36" s="1"/>
  <c r="P5612" i="36"/>
  <c r="Q5612" i="36" s="1"/>
  <c r="P5611" i="36"/>
  <c r="Q5611" i="36" s="1"/>
  <c r="P5610" i="36"/>
  <c r="Q5610" i="36" s="1"/>
  <c r="P5609" i="36"/>
  <c r="Q5609" i="36" s="1"/>
  <c r="P5608" i="36"/>
  <c r="Q5608" i="36" s="1"/>
  <c r="P5607" i="36"/>
  <c r="Q5607" i="36" s="1"/>
  <c r="P5606" i="36"/>
  <c r="Q5606" i="36" s="1"/>
  <c r="P5605" i="36"/>
  <c r="Q5605" i="36" s="1"/>
  <c r="P5604" i="36"/>
  <c r="Q5604" i="36" s="1"/>
  <c r="P5603" i="36"/>
  <c r="Q5603" i="36" s="1"/>
  <c r="P5602" i="36"/>
  <c r="Q5602" i="36" s="1"/>
  <c r="P5601" i="36"/>
  <c r="Q5601" i="36" s="1"/>
  <c r="P5600" i="36"/>
  <c r="Q5600" i="36" s="1"/>
  <c r="P5599" i="36"/>
  <c r="Q5599" i="36" s="1"/>
  <c r="P5598" i="36"/>
  <c r="Q5598" i="36" s="1"/>
  <c r="P5597" i="36"/>
  <c r="Q5597" i="36" s="1"/>
  <c r="P5596" i="36"/>
  <c r="Q5596" i="36" s="1"/>
  <c r="P5595" i="36"/>
  <c r="Q5595" i="36" s="1"/>
  <c r="P5594" i="36"/>
  <c r="Q5594" i="36" s="1"/>
  <c r="P5593" i="36"/>
  <c r="Q5593" i="36" s="1"/>
  <c r="P5592" i="36"/>
  <c r="Q5592" i="36" s="1"/>
  <c r="P5591" i="36"/>
  <c r="Q5591" i="36" s="1"/>
  <c r="P5590" i="36"/>
  <c r="Q5590" i="36" s="1"/>
  <c r="P5589" i="36"/>
  <c r="Q5589" i="36" s="1"/>
  <c r="P5588" i="36"/>
  <c r="Q5588" i="36" s="1"/>
  <c r="P5587" i="36"/>
  <c r="Q5587" i="36" s="1"/>
  <c r="P5586" i="36"/>
  <c r="Q5586" i="36" s="1"/>
  <c r="P5585" i="36"/>
  <c r="Q5585" i="36" s="1"/>
  <c r="P5584" i="36"/>
  <c r="Q5584" i="36" s="1"/>
  <c r="P5583" i="36"/>
  <c r="Q5583" i="36" s="1"/>
  <c r="P5582" i="36"/>
  <c r="Q5582" i="36" s="1"/>
  <c r="P5581" i="36"/>
  <c r="Q5581" i="36" s="1"/>
  <c r="P5580" i="36"/>
  <c r="Q5580" i="36" s="1"/>
  <c r="P5579" i="36"/>
  <c r="Q5579" i="36" s="1"/>
  <c r="P5578" i="36"/>
  <c r="Q5578" i="36" s="1"/>
  <c r="P5577" i="36"/>
  <c r="Q5577" i="36" s="1"/>
  <c r="P5576" i="36"/>
  <c r="Q5576" i="36" s="1"/>
  <c r="P5575" i="36"/>
  <c r="Q5575" i="36" s="1"/>
  <c r="P5574" i="36"/>
  <c r="Q5574" i="36" s="1"/>
  <c r="P5573" i="36"/>
  <c r="Q5573" i="36" s="1"/>
  <c r="P5572" i="36"/>
  <c r="Q5572" i="36" s="1"/>
  <c r="P5571" i="36"/>
  <c r="Q5571" i="36" s="1"/>
  <c r="P5570" i="36"/>
  <c r="Q5570" i="36" s="1"/>
  <c r="P5569" i="36"/>
  <c r="Q5569" i="36" s="1"/>
  <c r="P5568" i="36"/>
  <c r="Q5568" i="36" s="1"/>
  <c r="P5567" i="36"/>
  <c r="Q5567" i="36" s="1"/>
  <c r="P5566" i="36"/>
  <c r="Q5566" i="36" s="1"/>
  <c r="P5565" i="36"/>
  <c r="Q5565" i="36" s="1"/>
  <c r="P5564" i="36"/>
  <c r="Q5564" i="36" s="1"/>
  <c r="P5563" i="36"/>
  <c r="Q5563" i="36" s="1"/>
  <c r="P5562" i="36"/>
  <c r="Q5562" i="36" s="1"/>
  <c r="P5561" i="36"/>
  <c r="Q5561" i="36" s="1"/>
  <c r="P5560" i="36"/>
  <c r="Q5560" i="36" s="1"/>
  <c r="P5559" i="36"/>
  <c r="Q5559" i="36" s="1"/>
  <c r="P5558" i="36"/>
  <c r="Q5558" i="36" s="1"/>
  <c r="P5557" i="36"/>
  <c r="Q5557" i="36" s="1"/>
  <c r="P5556" i="36"/>
  <c r="Q5556" i="36" s="1"/>
  <c r="P5555" i="36"/>
  <c r="Q5555" i="36" s="1"/>
  <c r="P5554" i="36"/>
  <c r="Q5554" i="36" s="1"/>
  <c r="P5553" i="36"/>
  <c r="Q5553" i="36" s="1"/>
  <c r="P5552" i="36"/>
  <c r="Q5552" i="36" s="1"/>
  <c r="P5551" i="36"/>
  <c r="Q5551" i="36" s="1"/>
  <c r="P5550" i="36"/>
  <c r="Q5550" i="36" s="1"/>
  <c r="P5549" i="36"/>
  <c r="Q5549" i="36" s="1"/>
  <c r="P5548" i="36"/>
  <c r="Q5548" i="36" s="1"/>
  <c r="P5547" i="36"/>
  <c r="Q5547" i="36" s="1"/>
  <c r="P5546" i="36"/>
  <c r="Q5546" i="36" s="1"/>
  <c r="P5545" i="36"/>
  <c r="Q5545" i="36" s="1"/>
  <c r="P5544" i="36"/>
  <c r="Q5544" i="36" s="1"/>
  <c r="P5543" i="36"/>
  <c r="Q5543" i="36" s="1"/>
  <c r="P5542" i="36"/>
  <c r="Q5542" i="36" s="1"/>
  <c r="P5541" i="36"/>
  <c r="Q5541" i="36" s="1"/>
  <c r="P5540" i="36"/>
  <c r="Q5540" i="36" s="1"/>
  <c r="P5539" i="36"/>
  <c r="Q5539" i="36" s="1"/>
  <c r="P5538" i="36"/>
  <c r="Q5538" i="36" s="1"/>
  <c r="P5537" i="36"/>
  <c r="Q5537" i="36" s="1"/>
  <c r="P5536" i="36"/>
  <c r="Q5536" i="36" s="1"/>
  <c r="P5535" i="36"/>
  <c r="Q5535" i="36" s="1"/>
  <c r="P5534" i="36"/>
  <c r="Q5534" i="36" s="1"/>
  <c r="P5533" i="36"/>
  <c r="Q5533" i="36" s="1"/>
  <c r="P5532" i="36"/>
  <c r="Q5532" i="36" s="1"/>
  <c r="P5531" i="36"/>
  <c r="Q5531" i="36" s="1"/>
  <c r="P5530" i="36"/>
  <c r="Q5530" i="36" s="1"/>
  <c r="P5529" i="36"/>
  <c r="Q5529" i="36" s="1"/>
  <c r="P5528" i="36"/>
  <c r="Q5528" i="36" s="1"/>
  <c r="P5527" i="36"/>
  <c r="Q5527" i="36" s="1"/>
  <c r="P5526" i="36"/>
  <c r="Q5526" i="36" s="1"/>
  <c r="P5525" i="36"/>
  <c r="Q5525" i="36" s="1"/>
  <c r="P5524" i="36"/>
  <c r="Q5524" i="36" s="1"/>
  <c r="P5523" i="36"/>
  <c r="Q5523" i="36" s="1"/>
  <c r="P5522" i="36"/>
  <c r="Q5522" i="36" s="1"/>
  <c r="P5521" i="36"/>
  <c r="Q5521" i="36" s="1"/>
  <c r="P5520" i="36"/>
  <c r="Q5520" i="36" s="1"/>
  <c r="P5519" i="36"/>
  <c r="Q5519" i="36" s="1"/>
  <c r="P5518" i="36"/>
  <c r="Q5518" i="36" s="1"/>
  <c r="P5517" i="36"/>
  <c r="Q5517" i="36" s="1"/>
  <c r="P5516" i="36"/>
  <c r="Q5516" i="36" s="1"/>
  <c r="P5515" i="36"/>
  <c r="Q5515" i="36" s="1"/>
  <c r="P5514" i="36"/>
  <c r="Q5514" i="36" s="1"/>
  <c r="P5513" i="36"/>
  <c r="Q5513" i="36" s="1"/>
  <c r="P5512" i="36"/>
  <c r="Q5512" i="36" s="1"/>
  <c r="P5511" i="36"/>
  <c r="Q5511" i="36" s="1"/>
  <c r="P5510" i="36"/>
  <c r="Q5510" i="36" s="1"/>
  <c r="P5509" i="36"/>
  <c r="Q5509" i="36" s="1"/>
  <c r="P5508" i="36"/>
  <c r="Q5508" i="36" s="1"/>
  <c r="P5507" i="36"/>
  <c r="Q5507" i="36" s="1"/>
  <c r="P5506" i="36"/>
  <c r="Q5506" i="36" s="1"/>
  <c r="P5505" i="36"/>
  <c r="Q5505" i="36" s="1"/>
  <c r="P5504" i="36"/>
  <c r="Q5504" i="36" s="1"/>
  <c r="P5503" i="36"/>
  <c r="Q5503" i="36" s="1"/>
  <c r="P5502" i="36"/>
  <c r="Q5502" i="36" s="1"/>
  <c r="P5501" i="36"/>
  <c r="Q5501" i="36" s="1"/>
  <c r="P5500" i="36"/>
  <c r="Q5500" i="36" s="1"/>
  <c r="P5499" i="36"/>
  <c r="Q5499" i="36" s="1"/>
  <c r="P5498" i="36"/>
  <c r="Q5498" i="36" s="1"/>
  <c r="P5497" i="36"/>
  <c r="Q5497" i="36" s="1"/>
  <c r="P5496" i="36"/>
  <c r="Q5496" i="36" s="1"/>
  <c r="P5495" i="36"/>
  <c r="Q5495" i="36" s="1"/>
  <c r="P5494" i="36"/>
  <c r="Q5494" i="36" s="1"/>
  <c r="P5493" i="36"/>
  <c r="Q5493" i="36" s="1"/>
  <c r="P5492" i="36"/>
  <c r="Q5492" i="36" s="1"/>
  <c r="P5491" i="36"/>
  <c r="Q5491" i="36" s="1"/>
  <c r="P5490" i="36"/>
  <c r="Q5490" i="36" s="1"/>
  <c r="P5489" i="36"/>
  <c r="Q5489" i="36" s="1"/>
  <c r="P5488" i="36"/>
  <c r="Q5488" i="36" s="1"/>
  <c r="P5487" i="36"/>
  <c r="Q5487" i="36" s="1"/>
  <c r="P5486" i="36"/>
  <c r="Q5486" i="36" s="1"/>
  <c r="P5485" i="36"/>
  <c r="Q5485" i="36" s="1"/>
  <c r="P5484" i="36"/>
  <c r="Q5484" i="36" s="1"/>
  <c r="P5483" i="36"/>
  <c r="Q5483" i="36" s="1"/>
  <c r="P5482" i="36"/>
  <c r="Q5482" i="36" s="1"/>
  <c r="P5481" i="36"/>
  <c r="Q5481" i="36" s="1"/>
  <c r="P5480" i="36"/>
  <c r="Q5480" i="36" s="1"/>
  <c r="P5479" i="36"/>
  <c r="Q5479" i="36" s="1"/>
  <c r="P5478" i="36"/>
  <c r="Q5478" i="36" s="1"/>
  <c r="P5477" i="36"/>
  <c r="Q5477" i="36" s="1"/>
  <c r="P5476" i="36"/>
  <c r="Q5476" i="36" s="1"/>
  <c r="P5475" i="36"/>
  <c r="Q5475" i="36" s="1"/>
  <c r="P5474" i="36"/>
  <c r="Q5474" i="36" s="1"/>
  <c r="P5473" i="36"/>
  <c r="Q5473" i="36" s="1"/>
  <c r="P5472" i="36"/>
  <c r="Q5472" i="36" s="1"/>
  <c r="P5471" i="36"/>
  <c r="Q5471" i="36" s="1"/>
  <c r="P5470" i="36"/>
  <c r="Q5470" i="36" s="1"/>
  <c r="P5469" i="36"/>
  <c r="Q5469" i="36" s="1"/>
  <c r="P5468" i="36"/>
  <c r="Q5468" i="36" s="1"/>
  <c r="P5467" i="36"/>
  <c r="Q5467" i="36" s="1"/>
  <c r="P5466" i="36"/>
  <c r="Q5466" i="36" s="1"/>
  <c r="P5465" i="36"/>
  <c r="Q5465" i="36" s="1"/>
  <c r="P5464" i="36"/>
  <c r="Q5464" i="36" s="1"/>
  <c r="P5463" i="36"/>
  <c r="Q5463" i="36" s="1"/>
  <c r="P5462" i="36"/>
  <c r="Q5462" i="36" s="1"/>
  <c r="P5461" i="36"/>
  <c r="Q5461" i="36" s="1"/>
  <c r="P5460" i="36"/>
  <c r="Q5460" i="36" s="1"/>
  <c r="P5459" i="36"/>
  <c r="Q5459" i="36" s="1"/>
  <c r="P5458" i="36"/>
  <c r="Q5458" i="36" s="1"/>
  <c r="P5457" i="36"/>
  <c r="Q5457" i="36" s="1"/>
  <c r="P5456" i="36"/>
  <c r="Q5456" i="36" s="1"/>
  <c r="P5455" i="36"/>
  <c r="Q5455" i="36" s="1"/>
  <c r="P5454" i="36"/>
  <c r="Q5454" i="36" s="1"/>
  <c r="P5453" i="36"/>
  <c r="Q5453" i="36" s="1"/>
  <c r="P5452" i="36"/>
  <c r="Q5452" i="36" s="1"/>
  <c r="P5451" i="36"/>
  <c r="Q5451" i="36" s="1"/>
  <c r="P5450" i="36"/>
  <c r="Q5450" i="36" s="1"/>
  <c r="P5449" i="36"/>
  <c r="Q5449" i="36" s="1"/>
  <c r="P5448" i="36"/>
  <c r="Q5448" i="36" s="1"/>
  <c r="P5447" i="36"/>
  <c r="Q5447" i="36" s="1"/>
  <c r="P5446" i="36"/>
  <c r="Q5446" i="36" s="1"/>
  <c r="P5445" i="36"/>
  <c r="Q5445" i="36" s="1"/>
  <c r="P5444" i="36"/>
  <c r="Q5444" i="36" s="1"/>
  <c r="P5443" i="36"/>
  <c r="Q5443" i="36" s="1"/>
  <c r="P5442" i="36"/>
  <c r="Q5442" i="36" s="1"/>
  <c r="P5441" i="36"/>
  <c r="Q5441" i="36" s="1"/>
  <c r="P5440" i="36"/>
  <c r="Q5440" i="36" s="1"/>
  <c r="P5439" i="36"/>
  <c r="Q5439" i="36" s="1"/>
  <c r="P5438" i="36"/>
  <c r="Q5438" i="36" s="1"/>
  <c r="P5437" i="36"/>
  <c r="Q5437" i="36" s="1"/>
  <c r="P5436" i="36"/>
  <c r="Q5436" i="36" s="1"/>
  <c r="P5435" i="36"/>
  <c r="Q5435" i="36" s="1"/>
  <c r="P5434" i="36"/>
  <c r="Q5434" i="36" s="1"/>
  <c r="P5433" i="36"/>
  <c r="Q5433" i="36" s="1"/>
  <c r="P5432" i="36"/>
  <c r="Q5432" i="36" s="1"/>
  <c r="P5431" i="36"/>
  <c r="Q5431" i="36" s="1"/>
  <c r="P5430" i="36"/>
  <c r="Q5430" i="36" s="1"/>
  <c r="P5429" i="36"/>
  <c r="Q5429" i="36" s="1"/>
  <c r="P5428" i="36"/>
  <c r="Q5428" i="36" s="1"/>
  <c r="P5427" i="36"/>
  <c r="Q5427" i="36" s="1"/>
  <c r="P5426" i="36"/>
  <c r="Q5426" i="36" s="1"/>
  <c r="P5425" i="36"/>
  <c r="Q5425" i="36" s="1"/>
  <c r="P5424" i="36"/>
  <c r="Q5424" i="36" s="1"/>
  <c r="P5423" i="36"/>
  <c r="Q5423" i="36" s="1"/>
  <c r="P5422" i="36"/>
  <c r="Q5422" i="36" s="1"/>
  <c r="P5421" i="36"/>
  <c r="Q5421" i="36" s="1"/>
  <c r="P5420" i="36"/>
  <c r="Q5420" i="36" s="1"/>
  <c r="P5419" i="36"/>
  <c r="Q5419" i="36" s="1"/>
  <c r="P5418" i="36"/>
  <c r="Q5418" i="36" s="1"/>
  <c r="P5417" i="36"/>
  <c r="Q5417" i="36" s="1"/>
  <c r="P5416" i="36"/>
  <c r="Q5416" i="36" s="1"/>
  <c r="P5415" i="36"/>
  <c r="Q5415" i="36" s="1"/>
  <c r="P5414" i="36"/>
  <c r="Q5414" i="36" s="1"/>
  <c r="P5413" i="36"/>
  <c r="Q5413" i="36" s="1"/>
  <c r="P5412" i="36"/>
  <c r="Q5412" i="36" s="1"/>
  <c r="P5411" i="36"/>
  <c r="Q5411" i="36" s="1"/>
  <c r="P5410" i="36"/>
  <c r="Q5410" i="36" s="1"/>
  <c r="P5409" i="36"/>
  <c r="Q5409" i="36" s="1"/>
  <c r="P5408" i="36"/>
  <c r="Q5408" i="36" s="1"/>
  <c r="P5407" i="36"/>
  <c r="Q5407" i="36" s="1"/>
  <c r="P5406" i="36"/>
  <c r="Q5406" i="36" s="1"/>
  <c r="P5405" i="36"/>
  <c r="Q5405" i="36" s="1"/>
  <c r="P5404" i="36"/>
  <c r="Q5404" i="36" s="1"/>
  <c r="P5403" i="36"/>
  <c r="Q5403" i="36" s="1"/>
  <c r="P5402" i="36"/>
  <c r="Q5402" i="36" s="1"/>
  <c r="P5401" i="36"/>
  <c r="Q5401" i="36" s="1"/>
  <c r="P5400" i="36"/>
  <c r="Q5400" i="36" s="1"/>
  <c r="P5399" i="36"/>
  <c r="Q5399" i="36" s="1"/>
  <c r="P5398" i="36"/>
  <c r="Q5398" i="36" s="1"/>
  <c r="P5397" i="36"/>
  <c r="Q5397" i="36" s="1"/>
  <c r="P5396" i="36"/>
  <c r="Q5396" i="36" s="1"/>
  <c r="P5395" i="36"/>
  <c r="Q5395" i="36" s="1"/>
  <c r="P5394" i="36"/>
  <c r="Q5394" i="36" s="1"/>
  <c r="P5393" i="36"/>
  <c r="Q5393" i="36" s="1"/>
  <c r="P5392" i="36"/>
  <c r="Q5392" i="36" s="1"/>
  <c r="P5391" i="36"/>
  <c r="Q5391" i="36" s="1"/>
  <c r="P5390" i="36"/>
  <c r="Q5390" i="36" s="1"/>
  <c r="P5389" i="36"/>
  <c r="Q5389" i="36" s="1"/>
  <c r="P5388" i="36"/>
  <c r="Q5388" i="36" s="1"/>
  <c r="P5387" i="36"/>
  <c r="Q5387" i="36" s="1"/>
  <c r="P5386" i="36"/>
  <c r="Q5386" i="36" s="1"/>
  <c r="P5385" i="36"/>
  <c r="Q5385" i="36" s="1"/>
  <c r="P5384" i="36"/>
  <c r="Q5384" i="36" s="1"/>
  <c r="P5383" i="36"/>
  <c r="Q5383" i="36" s="1"/>
  <c r="P5382" i="36"/>
  <c r="Q5382" i="36" s="1"/>
  <c r="P5381" i="36"/>
  <c r="Q5381" i="36" s="1"/>
  <c r="P5380" i="36"/>
  <c r="Q5380" i="36" s="1"/>
  <c r="P5379" i="36"/>
  <c r="Q5379" i="36" s="1"/>
  <c r="P5378" i="36"/>
  <c r="Q5378" i="36" s="1"/>
  <c r="P5377" i="36"/>
  <c r="Q5377" i="36" s="1"/>
  <c r="P5376" i="36"/>
  <c r="Q5376" i="36" s="1"/>
  <c r="P5375" i="36"/>
  <c r="Q5375" i="36" s="1"/>
  <c r="P5374" i="36"/>
  <c r="Q5374" i="36" s="1"/>
  <c r="P5373" i="36"/>
  <c r="Q5373" i="36" s="1"/>
  <c r="P5372" i="36"/>
  <c r="Q5372" i="36" s="1"/>
  <c r="P5371" i="36"/>
  <c r="Q5371" i="36" s="1"/>
  <c r="P5370" i="36"/>
  <c r="Q5370" i="36" s="1"/>
  <c r="P5369" i="36"/>
  <c r="Q5369" i="36" s="1"/>
  <c r="P5368" i="36"/>
  <c r="Q5368" i="36" s="1"/>
  <c r="P5367" i="36"/>
  <c r="Q5367" i="36" s="1"/>
  <c r="P5366" i="36"/>
  <c r="Q5366" i="36" s="1"/>
  <c r="P5365" i="36"/>
  <c r="Q5365" i="36" s="1"/>
  <c r="P5364" i="36"/>
  <c r="Q5364" i="36" s="1"/>
  <c r="P5363" i="36"/>
  <c r="Q5363" i="36" s="1"/>
  <c r="P5362" i="36"/>
  <c r="Q5362" i="36" s="1"/>
  <c r="P5361" i="36"/>
  <c r="Q5361" i="36" s="1"/>
  <c r="P5360" i="36"/>
  <c r="Q5360" i="36" s="1"/>
  <c r="P5359" i="36"/>
  <c r="Q5359" i="36" s="1"/>
  <c r="P5358" i="36"/>
  <c r="Q5358" i="36" s="1"/>
  <c r="P5357" i="36"/>
  <c r="Q5357" i="36" s="1"/>
  <c r="P5356" i="36"/>
  <c r="Q5356" i="36" s="1"/>
  <c r="P5355" i="36"/>
  <c r="Q5355" i="36" s="1"/>
  <c r="P5354" i="36"/>
  <c r="Q5354" i="36" s="1"/>
  <c r="P5353" i="36"/>
  <c r="Q5353" i="36" s="1"/>
  <c r="P5352" i="36"/>
  <c r="Q5352" i="36" s="1"/>
  <c r="P5351" i="36"/>
  <c r="Q5351" i="36" s="1"/>
  <c r="P5350" i="36"/>
  <c r="Q5350" i="36" s="1"/>
  <c r="P5349" i="36"/>
  <c r="Q5349" i="36" s="1"/>
  <c r="P5348" i="36"/>
  <c r="Q5348" i="36" s="1"/>
  <c r="P5347" i="36"/>
  <c r="Q5347" i="36" s="1"/>
  <c r="P5346" i="36"/>
  <c r="Q5346" i="36" s="1"/>
  <c r="P5345" i="36"/>
  <c r="Q5345" i="36" s="1"/>
  <c r="P5344" i="36"/>
  <c r="Q5344" i="36" s="1"/>
  <c r="P5343" i="36"/>
  <c r="Q5343" i="36" s="1"/>
  <c r="P5342" i="36"/>
  <c r="Q5342" i="36" s="1"/>
  <c r="P5341" i="36"/>
  <c r="Q5341" i="36" s="1"/>
  <c r="P5340" i="36"/>
  <c r="Q5340" i="36" s="1"/>
  <c r="P5339" i="36"/>
  <c r="Q5339" i="36" s="1"/>
  <c r="P5338" i="36"/>
  <c r="Q5338" i="36" s="1"/>
  <c r="P5337" i="36"/>
  <c r="Q5337" i="36" s="1"/>
  <c r="P5336" i="36"/>
  <c r="Q5336" i="36" s="1"/>
  <c r="P5335" i="36"/>
  <c r="Q5335" i="36" s="1"/>
  <c r="P5334" i="36"/>
  <c r="Q5334" i="36" s="1"/>
  <c r="P5333" i="36"/>
  <c r="Q5333" i="36" s="1"/>
  <c r="P5332" i="36"/>
  <c r="Q5332" i="36" s="1"/>
  <c r="P5331" i="36"/>
  <c r="Q5331" i="36" s="1"/>
  <c r="P5330" i="36"/>
  <c r="Q5330" i="36" s="1"/>
  <c r="P5329" i="36"/>
  <c r="Q5329" i="36" s="1"/>
  <c r="P5328" i="36"/>
  <c r="Q5328" i="36" s="1"/>
  <c r="P5327" i="36"/>
  <c r="Q5327" i="36" s="1"/>
  <c r="P5326" i="36"/>
  <c r="Q5326" i="36" s="1"/>
  <c r="P5325" i="36"/>
  <c r="Q5325" i="36" s="1"/>
  <c r="P5324" i="36"/>
  <c r="Q5324" i="36" s="1"/>
  <c r="P5323" i="36"/>
  <c r="Q5323" i="36" s="1"/>
  <c r="P5322" i="36"/>
  <c r="Q5322" i="36" s="1"/>
  <c r="P5321" i="36"/>
  <c r="Q5321" i="36" s="1"/>
  <c r="P5320" i="36"/>
  <c r="Q5320" i="36" s="1"/>
  <c r="P5319" i="36"/>
  <c r="Q5319" i="36" s="1"/>
  <c r="P5318" i="36"/>
  <c r="Q5318" i="36" s="1"/>
  <c r="P5317" i="36"/>
  <c r="Q5317" i="36" s="1"/>
  <c r="P5316" i="36"/>
  <c r="Q5316" i="36" s="1"/>
  <c r="P5315" i="36"/>
  <c r="Q5315" i="36" s="1"/>
  <c r="P5314" i="36"/>
  <c r="Q5314" i="36" s="1"/>
  <c r="P5313" i="36"/>
  <c r="Q5313" i="36" s="1"/>
  <c r="P5312" i="36"/>
  <c r="Q5312" i="36" s="1"/>
  <c r="P5311" i="36"/>
  <c r="Q5311" i="36" s="1"/>
  <c r="P5310" i="36"/>
  <c r="Q5310" i="36" s="1"/>
  <c r="P5309" i="36"/>
  <c r="Q5309" i="36" s="1"/>
  <c r="P5308" i="36"/>
  <c r="Q5308" i="36" s="1"/>
  <c r="P5307" i="36"/>
  <c r="Q5307" i="36" s="1"/>
  <c r="P5306" i="36"/>
  <c r="Q5306" i="36" s="1"/>
  <c r="P5305" i="36"/>
  <c r="Q5305" i="36" s="1"/>
  <c r="P5304" i="36"/>
  <c r="Q5304" i="36" s="1"/>
  <c r="P5303" i="36"/>
  <c r="Q5303" i="36" s="1"/>
  <c r="P5302" i="36"/>
  <c r="Q5302" i="36" s="1"/>
  <c r="P5301" i="36"/>
  <c r="Q5301" i="36" s="1"/>
  <c r="P5300" i="36"/>
  <c r="Q5300" i="36" s="1"/>
  <c r="P5299" i="36"/>
  <c r="Q5299" i="36" s="1"/>
  <c r="P5298" i="36"/>
  <c r="Q5298" i="36" s="1"/>
  <c r="P5297" i="36"/>
  <c r="P5296" i="36"/>
  <c r="Q5296" i="36" s="1"/>
  <c r="P5295" i="36"/>
  <c r="Q5295" i="36" s="1"/>
  <c r="P5294" i="36"/>
  <c r="Q5294" i="36" s="1"/>
  <c r="P5293" i="36"/>
  <c r="Q5293" i="36" s="1"/>
  <c r="P5292" i="36"/>
  <c r="Q5292" i="36" s="1"/>
  <c r="P5291" i="36"/>
  <c r="Q5291" i="36" s="1"/>
  <c r="P5290" i="36"/>
  <c r="Q5290" i="36" s="1"/>
  <c r="P5289" i="36"/>
  <c r="Q5289" i="36" s="1"/>
  <c r="P5288" i="36"/>
  <c r="Q5288" i="36" s="1"/>
  <c r="P5287" i="36"/>
  <c r="Q5287" i="36" s="1"/>
  <c r="P5286" i="36"/>
  <c r="Q5286" i="36" s="1"/>
  <c r="P5285" i="36"/>
  <c r="Q5285" i="36" s="1"/>
  <c r="P5284" i="36"/>
  <c r="Q5284" i="36" s="1"/>
  <c r="P5283" i="36"/>
  <c r="Q5283" i="36" s="1"/>
  <c r="P5282" i="36"/>
  <c r="Q5282" i="36" s="1"/>
  <c r="P5281" i="36"/>
  <c r="Q5281" i="36" s="1"/>
  <c r="P5280" i="36"/>
  <c r="Q5280" i="36" s="1"/>
  <c r="P5279" i="36"/>
  <c r="Q5279" i="36" s="1"/>
  <c r="P5278" i="36"/>
  <c r="Q5278" i="36" s="1"/>
  <c r="P5277" i="36"/>
  <c r="Q5277" i="36" s="1"/>
  <c r="P5276" i="36"/>
  <c r="Q5276" i="36" s="1"/>
  <c r="P5275" i="36"/>
  <c r="Q5275" i="36" s="1"/>
  <c r="P5274" i="36"/>
  <c r="Q5274" i="36" s="1"/>
  <c r="P5273" i="36"/>
  <c r="Q5273" i="36" s="1"/>
  <c r="P5272" i="36"/>
  <c r="Q5272" i="36" s="1"/>
  <c r="P5271" i="36"/>
  <c r="Q5271" i="36" s="1"/>
  <c r="P5270" i="36"/>
  <c r="Q5270" i="36" s="1"/>
  <c r="P5269" i="36"/>
  <c r="Q5269" i="36" s="1"/>
  <c r="P5268" i="36"/>
  <c r="Q5268" i="36" s="1"/>
  <c r="P5267" i="36"/>
  <c r="Q5267" i="36" s="1"/>
  <c r="P5266" i="36"/>
  <c r="Q5266" i="36" s="1"/>
  <c r="P5265" i="36"/>
  <c r="Q5265" i="36" s="1"/>
  <c r="P5264" i="36"/>
  <c r="Q5264" i="36" s="1"/>
  <c r="P5263" i="36"/>
  <c r="Q5263" i="36" s="1"/>
  <c r="P5262" i="36"/>
  <c r="Q5262" i="36" s="1"/>
  <c r="P5261" i="36"/>
  <c r="Q5261" i="36" s="1"/>
  <c r="P5260" i="36"/>
  <c r="Q5260" i="36" s="1"/>
  <c r="P5259" i="36"/>
  <c r="Q5259" i="36" s="1"/>
  <c r="P5258" i="36"/>
  <c r="Q5258" i="36" s="1"/>
  <c r="P5257" i="36"/>
  <c r="Q5257" i="36" s="1"/>
  <c r="P5256" i="36"/>
  <c r="Q5256" i="36" s="1"/>
  <c r="P5255" i="36"/>
  <c r="Q5255" i="36" s="1"/>
  <c r="P5254" i="36"/>
  <c r="Q5254" i="36" s="1"/>
  <c r="P5253" i="36"/>
  <c r="Q5253" i="36" s="1"/>
  <c r="P5252" i="36"/>
  <c r="Q5252" i="36" s="1"/>
  <c r="P5251" i="36"/>
  <c r="Q5251" i="36" s="1"/>
  <c r="P5250" i="36"/>
  <c r="Q5250" i="36" s="1"/>
  <c r="P5249" i="36"/>
  <c r="Q5249" i="36" s="1"/>
  <c r="P5248" i="36"/>
  <c r="Q5248" i="36" s="1"/>
  <c r="P5247" i="36"/>
  <c r="Q5247" i="36" s="1"/>
  <c r="P5246" i="36"/>
  <c r="Q5246" i="36" s="1"/>
  <c r="P5245" i="36"/>
  <c r="Q5245" i="36" s="1"/>
  <c r="P5244" i="36"/>
  <c r="Q5244" i="36" s="1"/>
  <c r="P5243" i="36"/>
  <c r="Q5243" i="36" s="1"/>
  <c r="P5242" i="36"/>
  <c r="Q5242" i="36" s="1"/>
  <c r="P5241" i="36"/>
  <c r="Q5241" i="36" s="1"/>
  <c r="P5240" i="36"/>
  <c r="Q5240" i="36" s="1"/>
  <c r="P5239" i="36"/>
  <c r="Q5239" i="36" s="1"/>
  <c r="P5238" i="36"/>
  <c r="Q5238" i="36" s="1"/>
  <c r="P5237" i="36"/>
  <c r="Q5237" i="36" s="1"/>
  <c r="P5236" i="36"/>
  <c r="Q5236" i="36" s="1"/>
  <c r="P5235" i="36"/>
  <c r="Q5235" i="36" s="1"/>
  <c r="P5234" i="36"/>
  <c r="Q5234" i="36" s="1"/>
  <c r="P5233" i="36"/>
  <c r="Q5233" i="36" s="1"/>
  <c r="P5232" i="36"/>
  <c r="Q5232" i="36" s="1"/>
  <c r="P5231" i="36"/>
  <c r="Q5231" i="36" s="1"/>
  <c r="P5230" i="36"/>
  <c r="Q5230" i="36" s="1"/>
  <c r="P5229" i="36"/>
  <c r="Q5229" i="36" s="1"/>
  <c r="P5228" i="36"/>
  <c r="Q5228" i="36" s="1"/>
  <c r="P5227" i="36"/>
  <c r="Q5227" i="36" s="1"/>
  <c r="P5226" i="36"/>
  <c r="Q5226" i="36" s="1"/>
  <c r="P5225" i="36"/>
  <c r="Q5225" i="36" s="1"/>
  <c r="P5224" i="36"/>
  <c r="Q5224" i="36" s="1"/>
  <c r="P5223" i="36"/>
  <c r="Q5223" i="36" s="1"/>
  <c r="P5222" i="36"/>
  <c r="Q5222" i="36" s="1"/>
  <c r="P5221" i="36"/>
  <c r="Q5221" i="36" s="1"/>
  <c r="P5220" i="36"/>
  <c r="Q5220" i="36" s="1"/>
  <c r="P5219" i="36"/>
  <c r="Q5219" i="36" s="1"/>
  <c r="P5218" i="36"/>
  <c r="Q5218" i="36" s="1"/>
  <c r="P5217" i="36"/>
  <c r="Q5217" i="36" s="1"/>
  <c r="P5216" i="36"/>
  <c r="Q5216" i="36" s="1"/>
  <c r="P5215" i="36"/>
  <c r="Q5215" i="36" s="1"/>
  <c r="P5214" i="36"/>
  <c r="Q5214" i="36" s="1"/>
  <c r="P5213" i="36"/>
  <c r="Q5213" i="36" s="1"/>
  <c r="P5212" i="36"/>
  <c r="Q5212" i="36" s="1"/>
  <c r="P5211" i="36"/>
  <c r="Q5211" i="36" s="1"/>
  <c r="P5210" i="36"/>
  <c r="Q5210" i="36" s="1"/>
  <c r="P5209" i="36"/>
  <c r="Q5209" i="36" s="1"/>
  <c r="P5208" i="36"/>
  <c r="Q5208" i="36" s="1"/>
  <c r="P5207" i="36"/>
  <c r="Q5207" i="36" s="1"/>
  <c r="P5206" i="36"/>
  <c r="Q5206" i="36" s="1"/>
  <c r="P5205" i="36"/>
  <c r="Q5205" i="36" s="1"/>
  <c r="P5204" i="36"/>
  <c r="Q5204" i="36" s="1"/>
  <c r="P5203" i="36"/>
  <c r="Q5203" i="36" s="1"/>
  <c r="P5202" i="36"/>
  <c r="Q5202" i="36" s="1"/>
  <c r="P5201" i="36"/>
  <c r="Q5201" i="36" s="1"/>
  <c r="P5200" i="36"/>
  <c r="Q5200" i="36" s="1"/>
  <c r="P5199" i="36"/>
  <c r="Q5199" i="36" s="1"/>
  <c r="P5198" i="36"/>
  <c r="Q5198" i="36" s="1"/>
  <c r="P5197" i="36"/>
  <c r="Q5197" i="36" s="1"/>
  <c r="P5196" i="36"/>
  <c r="Q5196" i="36" s="1"/>
  <c r="P5195" i="36"/>
  <c r="Q5195" i="36" s="1"/>
  <c r="P5194" i="36"/>
  <c r="Q5194" i="36" s="1"/>
  <c r="P5193" i="36"/>
  <c r="Q5193" i="36" s="1"/>
  <c r="P5192" i="36"/>
  <c r="Q5192" i="36" s="1"/>
  <c r="P5191" i="36"/>
  <c r="Q5191" i="36" s="1"/>
  <c r="P5190" i="36"/>
  <c r="Q5190" i="36" s="1"/>
  <c r="P5189" i="36"/>
  <c r="Q5189" i="36" s="1"/>
  <c r="P5188" i="36"/>
  <c r="Q5188" i="36" s="1"/>
  <c r="P5187" i="36"/>
  <c r="Q5187" i="36" s="1"/>
  <c r="P5186" i="36"/>
  <c r="Q5186" i="36" s="1"/>
  <c r="P5185" i="36"/>
  <c r="Q5185" i="36" s="1"/>
  <c r="P5184" i="36"/>
  <c r="Q5184" i="36" s="1"/>
  <c r="P5183" i="36"/>
  <c r="Q5183" i="36" s="1"/>
  <c r="P5182" i="36"/>
  <c r="Q5182" i="36" s="1"/>
  <c r="P5181" i="36"/>
  <c r="Q5181" i="36" s="1"/>
  <c r="P5180" i="36"/>
  <c r="Q5180" i="36" s="1"/>
  <c r="P5179" i="36"/>
  <c r="Q5179" i="36" s="1"/>
  <c r="P5178" i="36"/>
  <c r="Q5178" i="36" s="1"/>
  <c r="P5177" i="36"/>
  <c r="Q5177" i="36" s="1"/>
  <c r="P5176" i="36"/>
  <c r="Q5176" i="36" s="1"/>
  <c r="P5175" i="36"/>
  <c r="Q5175" i="36" s="1"/>
  <c r="P5174" i="36"/>
  <c r="Q5174" i="36" s="1"/>
  <c r="P5173" i="36"/>
  <c r="Q5173" i="36" s="1"/>
  <c r="P5172" i="36"/>
  <c r="Q5172" i="36" s="1"/>
  <c r="P5171" i="36"/>
  <c r="Q5171" i="36" s="1"/>
  <c r="P5170" i="36"/>
  <c r="Q5170" i="36" s="1"/>
  <c r="P5169" i="36"/>
  <c r="Q5169" i="36" s="1"/>
  <c r="P5168" i="36"/>
  <c r="Q5168" i="36" s="1"/>
  <c r="P5167" i="36"/>
  <c r="Q5167" i="36" s="1"/>
  <c r="P5166" i="36"/>
  <c r="Q5166" i="36" s="1"/>
  <c r="P5165" i="36"/>
  <c r="Q5165" i="36" s="1"/>
  <c r="P5164" i="36"/>
  <c r="Q5164" i="36" s="1"/>
  <c r="P5163" i="36"/>
  <c r="Q5163" i="36" s="1"/>
  <c r="P5162" i="36"/>
  <c r="Q5162" i="36" s="1"/>
  <c r="P5161" i="36"/>
  <c r="Q5161" i="36" s="1"/>
  <c r="P5160" i="36"/>
  <c r="Q5160" i="36" s="1"/>
  <c r="P5159" i="36"/>
  <c r="Q5159" i="36" s="1"/>
  <c r="P5158" i="36"/>
  <c r="Q5158" i="36" s="1"/>
  <c r="P5157" i="36"/>
  <c r="Q5157" i="36" s="1"/>
  <c r="P5156" i="36"/>
  <c r="Q5156" i="36" s="1"/>
  <c r="P5155" i="36"/>
  <c r="Q5155" i="36" s="1"/>
  <c r="P5154" i="36"/>
  <c r="Q5154" i="36" s="1"/>
  <c r="P5153" i="36"/>
  <c r="Q5153" i="36" s="1"/>
  <c r="P5152" i="36"/>
  <c r="Q5152" i="36" s="1"/>
  <c r="P5151" i="36"/>
  <c r="Q5151" i="36" s="1"/>
  <c r="P5150" i="36"/>
  <c r="Q5150" i="36" s="1"/>
  <c r="P5149" i="36"/>
  <c r="Q5149" i="36" s="1"/>
  <c r="P5148" i="36"/>
  <c r="Q5148" i="36" s="1"/>
  <c r="P5147" i="36"/>
  <c r="Q5147" i="36" s="1"/>
  <c r="P5146" i="36"/>
  <c r="Q5146" i="36" s="1"/>
  <c r="P5145" i="36"/>
  <c r="Q5145" i="36" s="1"/>
  <c r="P5144" i="36"/>
  <c r="Q5144" i="36" s="1"/>
  <c r="P5143" i="36"/>
  <c r="Q5143" i="36" s="1"/>
  <c r="P5142" i="36"/>
  <c r="Q5142" i="36" s="1"/>
  <c r="P5141" i="36"/>
  <c r="Q5141" i="36" s="1"/>
  <c r="P5140" i="36"/>
  <c r="Q5140" i="36" s="1"/>
  <c r="P5139" i="36"/>
  <c r="Q5139" i="36" s="1"/>
  <c r="P5138" i="36"/>
  <c r="Q5138" i="36" s="1"/>
  <c r="P5137" i="36"/>
  <c r="Q5137" i="36" s="1"/>
  <c r="P5136" i="36"/>
  <c r="Q5136" i="36" s="1"/>
  <c r="P5135" i="36"/>
  <c r="Q5135" i="36" s="1"/>
  <c r="P5134" i="36"/>
  <c r="Q5134" i="36" s="1"/>
  <c r="P5133" i="36"/>
  <c r="Q5133" i="36" s="1"/>
  <c r="P5132" i="36"/>
  <c r="Q5132" i="36" s="1"/>
  <c r="P5131" i="36"/>
  <c r="Q5131" i="36" s="1"/>
  <c r="P5130" i="36"/>
  <c r="Q5130" i="36" s="1"/>
  <c r="P5129" i="36"/>
  <c r="Q5129" i="36" s="1"/>
  <c r="P5128" i="36"/>
  <c r="Q5128" i="36" s="1"/>
  <c r="P5127" i="36"/>
  <c r="Q5127" i="36" s="1"/>
  <c r="P5126" i="36"/>
  <c r="Q5126" i="36" s="1"/>
  <c r="P5125" i="36"/>
  <c r="Q5125" i="36" s="1"/>
  <c r="P5124" i="36"/>
  <c r="Q5124" i="36" s="1"/>
  <c r="P5123" i="36"/>
  <c r="Q5123" i="36" s="1"/>
  <c r="P5122" i="36"/>
  <c r="Q5122" i="36" s="1"/>
  <c r="P5121" i="36"/>
  <c r="Q5121" i="36" s="1"/>
  <c r="P5120" i="36"/>
  <c r="Q5120" i="36" s="1"/>
  <c r="P5119" i="36"/>
  <c r="Q5119" i="36" s="1"/>
  <c r="P5118" i="36"/>
  <c r="Q5118" i="36" s="1"/>
  <c r="P5117" i="36"/>
  <c r="Q5117" i="36" s="1"/>
  <c r="P5116" i="36"/>
  <c r="Q5116" i="36" s="1"/>
  <c r="P5115" i="36"/>
  <c r="Q5115" i="36" s="1"/>
  <c r="P5114" i="36"/>
  <c r="Q5114" i="36" s="1"/>
  <c r="P5113" i="36"/>
  <c r="Q5113" i="36" s="1"/>
  <c r="P5112" i="36"/>
  <c r="Q5112" i="36" s="1"/>
  <c r="P5111" i="36"/>
  <c r="Q5111" i="36" s="1"/>
  <c r="P5110" i="36"/>
  <c r="Q5110" i="36" s="1"/>
  <c r="P5109" i="36"/>
  <c r="Q5109" i="36" s="1"/>
  <c r="P5108" i="36"/>
  <c r="Q5108" i="36" s="1"/>
  <c r="P5107" i="36"/>
  <c r="Q5107" i="36" s="1"/>
  <c r="P5106" i="36"/>
  <c r="Q5106" i="36" s="1"/>
  <c r="P5105" i="36"/>
  <c r="Q5105" i="36" s="1"/>
  <c r="P5104" i="36"/>
  <c r="Q5104" i="36" s="1"/>
  <c r="P5103" i="36"/>
  <c r="Q5103" i="36" s="1"/>
  <c r="P5102" i="36"/>
  <c r="Q5102" i="36" s="1"/>
  <c r="P5101" i="36"/>
  <c r="Q5101" i="36" s="1"/>
  <c r="P5100" i="36"/>
  <c r="Q5100" i="36" s="1"/>
  <c r="P5099" i="36"/>
  <c r="Q5099" i="36" s="1"/>
  <c r="P5098" i="36"/>
  <c r="Q5098" i="36" s="1"/>
  <c r="P5097" i="36"/>
  <c r="Q5097" i="36" s="1"/>
  <c r="P5096" i="36"/>
  <c r="Q5096" i="36" s="1"/>
  <c r="P5095" i="36"/>
  <c r="Q5095" i="36" s="1"/>
  <c r="P5094" i="36"/>
  <c r="Q5094" i="36" s="1"/>
  <c r="P5093" i="36"/>
  <c r="Q5093" i="36" s="1"/>
  <c r="P5092" i="36"/>
  <c r="Q5092" i="36" s="1"/>
  <c r="P5091" i="36"/>
  <c r="Q5091" i="36" s="1"/>
  <c r="P5090" i="36"/>
  <c r="Q5090" i="36" s="1"/>
  <c r="P5089" i="36"/>
  <c r="Q5089" i="36" s="1"/>
  <c r="P5088" i="36"/>
  <c r="Q5088" i="36" s="1"/>
  <c r="P5087" i="36"/>
  <c r="Q5087" i="36" s="1"/>
  <c r="P5086" i="36"/>
  <c r="Q5086" i="36" s="1"/>
  <c r="P5085" i="36"/>
  <c r="Q5085" i="36" s="1"/>
  <c r="P5084" i="36"/>
  <c r="Q5084" i="36" s="1"/>
  <c r="P5083" i="36"/>
  <c r="Q5083" i="36" s="1"/>
  <c r="P5082" i="36"/>
  <c r="Q5082" i="36" s="1"/>
  <c r="P5081" i="36"/>
  <c r="Q5081" i="36" s="1"/>
  <c r="P5080" i="36"/>
  <c r="Q5080" i="36" s="1"/>
  <c r="P5079" i="36"/>
  <c r="Q5079" i="36" s="1"/>
  <c r="P5078" i="36"/>
  <c r="Q5078" i="36" s="1"/>
  <c r="P5077" i="36"/>
  <c r="Q5077" i="36" s="1"/>
  <c r="P5076" i="36"/>
  <c r="Q5076" i="36" s="1"/>
  <c r="P5075" i="36"/>
  <c r="Q5075" i="36" s="1"/>
  <c r="P5074" i="36"/>
  <c r="Q5074" i="36" s="1"/>
  <c r="P5073" i="36"/>
  <c r="Q5073" i="36" s="1"/>
  <c r="P5072" i="36"/>
  <c r="Q5072" i="36" s="1"/>
  <c r="P5071" i="36"/>
  <c r="Q5071" i="36" s="1"/>
  <c r="P5070" i="36"/>
  <c r="Q5070" i="36" s="1"/>
  <c r="P5069" i="36"/>
  <c r="Q5069" i="36" s="1"/>
  <c r="P5068" i="36"/>
  <c r="Q5068" i="36" s="1"/>
  <c r="P5067" i="36"/>
  <c r="Q5067" i="36" s="1"/>
  <c r="P5066" i="36"/>
  <c r="Q5066" i="36" s="1"/>
  <c r="P5065" i="36"/>
  <c r="Q5065" i="36" s="1"/>
  <c r="P5064" i="36"/>
  <c r="Q5064" i="36" s="1"/>
  <c r="P5063" i="36"/>
  <c r="Q5063" i="36" s="1"/>
  <c r="P5062" i="36"/>
  <c r="Q5062" i="36" s="1"/>
  <c r="P5061" i="36"/>
  <c r="Q5061" i="36" s="1"/>
  <c r="P5060" i="36"/>
  <c r="Q5060" i="36" s="1"/>
  <c r="P5059" i="36"/>
  <c r="Q5059" i="36" s="1"/>
  <c r="P5058" i="36"/>
  <c r="Q5058" i="36" s="1"/>
  <c r="P5057" i="36"/>
  <c r="Q5057" i="36" s="1"/>
  <c r="P5056" i="36"/>
  <c r="Q5056" i="36" s="1"/>
  <c r="P5055" i="36"/>
  <c r="Q5055" i="36" s="1"/>
  <c r="P5054" i="36"/>
  <c r="Q5054" i="36" s="1"/>
  <c r="P5053" i="36"/>
  <c r="Q5053" i="36" s="1"/>
  <c r="P5052" i="36"/>
  <c r="Q5052" i="36" s="1"/>
  <c r="P5051" i="36"/>
  <c r="Q5051" i="36" s="1"/>
  <c r="P5050" i="36"/>
  <c r="Q5050" i="36" s="1"/>
  <c r="P5049" i="36"/>
  <c r="Q5049" i="36" s="1"/>
  <c r="P5048" i="36"/>
  <c r="Q5048" i="36" s="1"/>
  <c r="P5047" i="36"/>
  <c r="Q5047" i="36" s="1"/>
  <c r="P5046" i="36"/>
  <c r="Q5046" i="36" s="1"/>
  <c r="P5045" i="36"/>
  <c r="Q5045" i="36" s="1"/>
  <c r="P5044" i="36"/>
  <c r="Q5044" i="36" s="1"/>
  <c r="P5043" i="36"/>
  <c r="Q5043" i="36" s="1"/>
  <c r="P5042" i="36"/>
  <c r="Q5042" i="36" s="1"/>
  <c r="P5041" i="36"/>
  <c r="Q5041" i="36" s="1"/>
  <c r="P5040" i="36"/>
  <c r="Q5040" i="36" s="1"/>
  <c r="P5039" i="36"/>
  <c r="Q5039" i="36" s="1"/>
  <c r="P5038" i="36"/>
  <c r="Q5038" i="36" s="1"/>
  <c r="P5037" i="36"/>
  <c r="Q5037" i="36" s="1"/>
  <c r="P5036" i="36"/>
  <c r="Q5036" i="36" s="1"/>
  <c r="P5035" i="36"/>
  <c r="Q5035" i="36" s="1"/>
  <c r="P5034" i="36"/>
  <c r="Q5034" i="36" s="1"/>
  <c r="P5033" i="36"/>
  <c r="Q5033" i="36" s="1"/>
  <c r="P5032" i="36"/>
  <c r="Q5032" i="36" s="1"/>
  <c r="P5031" i="36"/>
  <c r="Q5031" i="36" s="1"/>
  <c r="P5030" i="36"/>
  <c r="Q5030" i="36" s="1"/>
  <c r="P5029" i="36"/>
  <c r="Q5029" i="36" s="1"/>
  <c r="P5028" i="36"/>
  <c r="Q5028" i="36" s="1"/>
  <c r="P5027" i="36"/>
  <c r="Q5027" i="36" s="1"/>
  <c r="P5026" i="36"/>
  <c r="Q5026" i="36" s="1"/>
  <c r="P5025" i="36"/>
  <c r="Q5025" i="36" s="1"/>
  <c r="P5024" i="36"/>
  <c r="Q5024" i="36" s="1"/>
  <c r="P5023" i="36"/>
  <c r="Q5023" i="36" s="1"/>
  <c r="P5022" i="36"/>
  <c r="Q5022" i="36" s="1"/>
  <c r="P5021" i="36"/>
  <c r="Q5021" i="36" s="1"/>
  <c r="P5020" i="36"/>
  <c r="Q5020" i="36" s="1"/>
  <c r="P5019" i="36"/>
  <c r="Q5019" i="36" s="1"/>
  <c r="P5018" i="36"/>
  <c r="Q5018" i="36" s="1"/>
  <c r="P5017" i="36"/>
  <c r="Q5017" i="36" s="1"/>
  <c r="P5016" i="36"/>
  <c r="Q5016" i="36" s="1"/>
  <c r="P5015" i="36"/>
  <c r="Q5015" i="36" s="1"/>
  <c r="P5014" i="36"/>
  <c r="Q5014" i="36" s="1"/>
  <c r="P5013" i="36"/>
  <c r="Q5013" i="36" s="1"/>
  <c r="P5012" i="36"/>
  <c r="Q5012" i="36" s="1"/>
  <c r="P5011" i="36"/>
  <c r="Q5011" i="36" s="1"/>
  <c r="P5010" i="36"/>
  <c r="Q5010" i="36" s="1"/>
  <c r="P5009" i="36"/>
  <c r="Q5009" i="36" s="1"/>
  <c r="P5008" i="36"/>
  <c r="Q5008" i="36" s="1"/>
  <c r="P5007" i="36"/>
  <c r="Q5007" i="36" s="1"/>
  <c r="P5006" i="36"/>
  <c r="Q5006" i="36" s="1"/>
  <c r="P5005" i="36"/>
  <c r="Q5005" i="36" s="1"/>
  <c r="P5004" i="36"/>
  <c r="Q5004" i="36" s="1"/>
  <c r="P5003" i="36"/>
  <c r="Q5003" i="36" s="1"/>
  <c r="P5002" i="36"/>
  <c r="Q5002" i="36" s="1"/>
  <c r="P5001" i="36"/>
  <c r="Q5001" i="36" s="1"/>
  <c r="P5000" i="36"/>
  <c r="Q5000" i="36" s="1"/>
  <c r="P4999" i="36"/>
  <c r="Q4999" i="36" s="1"/>
  <c r="P4998" i="36"/>
  <c r="Q4998" i="36" s="1"/>
  <c r="P4997" i="36"/>
  <c r="Q4997" i="36" s="1"/>
  <c r="P4996" i="36"/>
  <c r="Q4996" i="36" s="1"/>
  <c r="P4995" i="36"/>
  <c r="Q4995" i="36" s="1"/>
  <c r="P4994" i="36"/>
  <c r="Q4994" i="36" s="1"/>
  <c r="P4993" i="36"/>
  <c r="Q4993" i="36" s="1"/>
  <c r="P4992" i="36"/>
  <c r="Q4992" i="36" s="1"/>
  <c r="P4991" i="36"/>
  <c r="Q4991" i="36" s="1"/>
  <c r="P4990" i="36"/>
  <c r="Q4990" i="36" s="1"/>
  <c r="P4989" i="36"/>
  <c r="Q4989" i="36" s="1"/>
  <c r="P4988" i="36"/>
  <c r="Q4988" i="36" s="1"/>
  <c r="P4987" i="36"/>
  <c r="Q4987" i="36" s="1"/>
  <c r="P4986" i="36"/>
  <c r="Q4986" i="36" s="1"/>
  <c r="P4985" i="36"/>
  <c r="Q4985" i="36" s="1"/>
  <c r="P4984" i="36"/>
  <c r="Q4984" i="36" s="1"/>
  <c r="P4983" i="36"/>
  <c r="Q4983" i="36" s="1"/>
  <c r="P4982" i="36"/>
  <c r="Q4982" i="36" s="1"/>
  <c r="P4981" i="36"/>
  <c r="Q4981" i="36" s="1"/>
  <c r="P4980" i="36"/>
  <c r="Q4980" i="36" s="1"/>
  <c r="P4979" i="36"/>
  <c r="Q4979" i="36" s="1"/>
  <c r="P4978" i="36"/>
  <c r="Q4978" i="36" s="1"/>
  <c r="P4977" i="36"/>
  <c r="Q4977" i="36" s="1"/>
  <c r="P4976" i="36"/>
  <c r="Q4976" i="36" s="1"/>
  <c r="P4975" i="36"/>
  <c r="Q4975" i="36" s="1"/>
  <c r="P4974" i="36"/>
  <c r="Q4974" i="36" s="1"/>
  <c r="P4973" i="36"/>
  <c r="Q4973" i="36" s="1"/>
  <c r="P4972" i="36"/>
  <c r="Q4972" i="36" s="1"/>
  <c r="P4971" i="36"/>
  <c r="Q4971" i="36" s="1"/>
  <c r="P4970" i="36"/>
  <c r="Q4970" i="36" s="1"/>
  <c r="P4969" i="36"/>
  <c r="Q4969" i="36" s="1"/>
  <c r="P4968" i="36"/>
  <c r="Q4968" i="36" s="1"/>
  <c r="P4967" i="36"/>
  <c r="Q4967" i="36" s="1"/>
  <c r="P4966" i="36"/>
  <c r="Q4966" i="36" s="1"/>
  <c r="P4965" i="36"/>
  <c r="Q4965" i="36" s="1"/>
  <c r="P4964" i="36"/>
  <c r="Q4964" i="36" s="1"/>
  <c r="P4963" i="36"/>
  <c r="Q4963" i="36" s="1"/>
  <c r="P4962" i="36"/>
  <c r="Q4962" i="36" s="1"/>
  <c r="P4961" i="36"/>
  <c r="Q4961" i="36" s="1"/>
  <c r="P4960" i="36"/>
  <c r="Q4960" i="36" s="1"/>
  <c r="P4959" i="36"/>
  <c r="Q4959" i="36" s="1"/>
  <c r="P4958" i="36"/>
  <c r="Q4958" i="36" s="1"/>
  <c r="P4957" i="36"/>
  <c r="Q4957" i="36" s="1"/>
  <c r="P4956" i="36"/>
  <c r="Q4956" i="36" s="1"/>
  <c r="P4955" i="36"/>
  <c r="Q4955" i="36" s="1"/>
  <c r="P4954" i="36"/>
  <c r="Q4954" i="36" s="1"/>
  <c r="P4953" i="36"/>
  <c r="Q4953" i="36" s="1"/>
  <c r="P4952" i="36"/>
  <c r="Q4952" i="36" s="1"/>
  <c r="P4951" i="36"/>
  <c r="Q4951" i="36" s="1"/>
  <c r="P4950" i="36"/>
  <c r="Q4950" i="36" s="1"/>
  <c r="P4949" i="36"/>
  <c r="Q4949" i="36" s="1"/>
  <c r="P4948" i="36"/>
  <c r="Q4948" i="36" s="1"/>
  <c r="P4947" i="36"/>
  <c r="Q4947" i="36" s="1"/>
  <c r="P4946" i="36"/>
  <c r="Q4946" i="36" s="1"/>
  <c r="P4945" i="36"/>
  <c r="Q4945" i="36" s="1"/>
  <c r="P4944" i="36"/>
  <c r="Q4944" i="36" s="1"/>
  <c r="P4943" i="36"/>
  <c r="Q4943" i="36" s="1"/>
  <c r="P4942" i="36"/>
  <c r="Q4942" i="36" s="1"/>
  <c r="P4941" i="36"/>
  <c r="Q4941" i="36" s="1"/>
  <c r="P4940" i="36"/>
  <c r="Q4940" i="36" s="1"/>
  <c r="P4939" i="36"/>
  <c r="Q4939" i="36" s="1"/>
  <c r="P4938" i="36"/>
  <c r="Q4938" i="36" s="1"/>
  <c r="P4937" i="36"/>
  <c r="Q4937" i="36" s="1"/>
  <c r="P4936" i="36"/>
  <c r="Q4936" i="36" s="1"/>
  <c r="P4935" i="36"/>
  <c r="Q4935" i="36" s="1"/>
  <c r="P4934" i="36"/>
  <c r="Q4934" i="36" s="1"/>
  <c r="P4933" i="36"/>
  <c r="Q4933" i="36" s="1"/>
  <c r="P4932" i="36"/>
  <c r="Q4932" i="36" s="1"/>
  <c r="P4931" i="36"/>
  <c r="Q4931" i="36" s="1"/>
  <c r="P4930" i="36"/>
  <c r="Q4930" i="36" s="1"/>
  <c r="P4929" i="36"/>
  <c r="Q4929" i="36" s="1"/>
  <c r="P4928" i="36"/>
  <c r="Q4928" i="36" s="1"/>
  <c r="P4927" i="36"/>
  <c r="Q4927" i="36" s="1"/>
  <c r="P4926" i="36"/>
  <c r="Q4926" i="36" s="1"/>
  <c r="P4925" i="36"/>
  <c r="Q4925" i="36" s="1"/>
  <c r="P4924" i="36"/>
  <c r="Q4924" i="36" s="1"/>
  <c r="P4923" i="36"/>
  <c r="Q4923" i="36" s="1"/>
  <c r="P4922" i="36"/>
  <c r="Q4922" i="36" s="1"/>
  <c r="P4921" i="36"/>
  <c r="Q4921" i="36" s="1"/>
  <c r="P4920" i="36"/>
  <c r="Q4920" i="36" s="1"/>
  <c r="P4919" i="36"/>
  <c r="Q4919" i="36" s="1"/>
  <c r="P4918" i="36"/>
  <c r="Q4918" i="36" s="1"/>
  <c r="P4917" i="36"/>
  <c r="Q4917" i="36" s="1"/>
  <c r="P4916" i="36"/>
  <c r="Q4916" i="36" s="1"/>
  <c r="P4915" i="36"/>
  <c r="Q4915" i="36" s="1"/>
  <c r="P4914" i="36"/>
  <c r="Q4914" i="36" s="1"/>
  <c r="P4913" i="36"/>
  <c r="Q4913" i="36" s="1"/>
  <c r="P4912" i="36"/>
  <c r="Q4912" i="36" s="1"/>
  <c r="P4911" i="36"/>
  <c r="Q4911" i="36" s="1"/>
  <c r="P4910" i="36"/>
  <c r="Q4910" i="36" s="1"/>
  <c r="P4909" i="36"/>
  <c r="Q4909" i="36" s="1"/>
  <c r="P4908" i="36"/>
  <c r="Q4908" i="36" s="1"/>
  <c r="P4907" i="36"/>
  <c r="Q4907" i="36" s="1"/>
  <c r="P4906" i="36"/>
  <c r="Q4906" i="36" s="1"/>
  <c r="P4905" i="36"/>
  <c r="Q4905" i="36" s="1"/>
  <c r="P4904" i="36"/>
  <c r="Q4904" i="36" s="1"/>
  <c r="P4903" i="36"/>
  <c r="Q4903" i="36" s="1"/>
  <c r="P4902" i="36"/>
  <c r="Q4902" i="36" s="1"/>
  <c r="P4901" i="36"/>
  <c r="Q4901" i="36" s="1"/>
  <c r="P4900" i="36"/>
  <c r="Q4900" i="36" s="1"/>
  <c r="P4899" i="36"/>
  <c r="Q4899" i="36" s="1"/>
  <c r="P4898" i="36"/>
  <c r="Q4898" i="36" s="1"/>
  <c r="P4897" i="36"/>
  <c r="Q4897" i="36" s="1"/>
  <c r="P4896" i="36"/>
  <c r="Q4896" i="36" s="1"/>
  <c r="P4895" i="36"/>
  <c r="Q4895" i="36" s="1"/>
  <c r="P4894" i="36"/>
  <c r="Q4894" i="36" s="1"/>
  <c r="P4893" i="36"/>
  <c r="Q4893" i="36" s="1"/>
  <c r="P4892" i="36"/>
  <c r="Q4892" i="36" s="1"/>
  <c r="P4891" i="36"/>
  <c r="Q4891" i="36" s="1"/>
  <c r="P4890" i="36"/>
  <c r="Q4890" i="36" s="1"/>
  <c r="P4889" i="36"/>
  <c r="Q4889" i="36" s="1"/>
  <c r="P4888" i="36"/>
  <c r="Q4888" i="36" s="1"/>
  <c r="P4887" i="36"/>
  <c r="Q4887" i="36" s="1"/>
  <c r="P4886" i="36"/>
  <c r="Q4886" i="36" s="1"/>
  <c r="P4885" i="36"/>
  <c r="Q4885" i="36" s="1"/>
  <c r="P4884" i="36"/>
  <c r="Q4884" i="36" s="1"/>
  <c r="P4883" i="36"/>
  <c r="Q4883" i="36" s="1"/>
  <c r="P4882" i="36"/>
  <c r="Q4882" i="36" s="1"/>
  <c r="P4881" i="36"/>
  <c r="Q4881" i="36" s="1"/>
  <c r="P4880" i="36"/>
  <c r="Q4880" i="36" s="1"/>
  <c r="P4879" i="36"/>
  <c r="Q4879" i="36" s="1"/>
  <c r="P4878" i="36"/>
  <c r="Q4878" i="36" s="1"/>
  <c r="P4877" i="36"/>
  <c r="Q4877" i="36" s="1"/>
  <c r="P4876" i="36"/>
  <c r="Q4876" i="36" s="1"/>
  <c r="P4875" i="36"/>
  <c r="Q4875" i="36" s="1"/>
  <c r="P4874" i="36"/>
  <c r="Q4874" i="36" s="1"/>
  <c r="P4873" i="36"/>
  <c r="Q4873" i="36" s="1"/>
  <c r="P4872" i="36"/>
  <c r="Q4872" i="36" s="1"/>
  <c r="P4871" i="36"/>
  <c r="Q4871" i="36" s="1"/>
  <c r="P4870" i="36"/>
  <c r="Q4870" i="36" s="1"/>
  <c r="P4869" i="36"/>
  <c r="Q4869" i="36" s="1"/>
  <c r="P4868" i="36"/>
  <c r="Q4868" i="36" s="1"/>
  <c r="P4867" i="36"/>
  <c r="Q4867" i="36" s="1"/>
  <c r="P4866" i="36"/>
  <c r="Q4866" i="36" s="1"/>
  <c r="P4865" i="36"/>
  <c r="Q4865" i="36" s="1"/>
  <c r="P4864" i="36"/>
  <c r="Q4864" i="36" s="1"/>
  <c r="P4863" i="36"/>
  <c r="Q4863" i="36" s="1"/>
  <c r="P4862" i="36"/>
  <c r="Q4862" i="36" s="1"/>
  <c r="P4861" i="36"/>
  <c r="Q4861" i="36" s="1"/>
  <c r="P4860" i="36"/>
  <c r="Q4860" i="36" s="1"/>
  <c r="P4859" i="36"/>
  <c r="Q4859" i="36" s="1"/>
  <c r="P4858" i="36"/>
  <c r="Q4858" i="36" s="1"/>
  <c r="P4857" i="36"/>
  <c r="Q4857" i="36" s="1"/>
  <c r="P4856" i="36"/>
  <c r="Q4856" i="36" s="1"/>
  <c r="P4855" i="36"/>
  <c r="Q4855" i="36" s="1"/>
  <c r="P4854" i="36"/>
  <c r="Q4854" i="36" s="1"/>
  <c r="P4853" i="36"/>
  <c r="Q4853" i="36" s="1"/>
  <c r="P4852" i="36"/>
  <c r="Q4852" i="36" s="1"/>
  <c r="P4851" i="36"/>
  <c r="Q4851" i="36" s="1"/>
  <c r="P4850" i="36"/>
  <c r="Q4850" i="36" s="1"/>
  <c r="P4849" i="36"/>
  <c r="Q4849" i="36" s="1"/>
  <c r="P4848" i="36"/>
  <c r="Q4848" i="36" s="1"/>
  <c r="P4847" i="36"/>
  <c r="Q4847" i="36" s="1"/>
  <c r="P4846" i="36"/>
  <c r="Q4846" i="36" s="1"/>
  <c r="P4845" i="36"/>
  <c r="Q4845" i="36" s="1"/>
  <c r="P4844" i="36"/>
  <c r="Q4844" i="36" s="1"/>
  <c r="P4843" i="36"/>
  <c r="Q4843" i="36" s="1"/>
  <c r="P4842" i="36"/>
  <c r="Q4842" i="36" s="1"/>
  <c r="P4841" i="36"/>
  <c r="Q4841" i="36" s="1"/>
  <c r="P4840" i="36"/>
  <c r="Q4840" i="36" s="1"/>
  <c r="P4839" i="36"/>
  <c r="Q4839" i="36" s="1"/>
  <c r="P4838" i="36"/>
  <c r="Q4838" i="36" s="1"/>
  <c r="P4837" i="36"/>
  <c r="Q4837" i="36" s="1"/>
  <c r="P4836" i="36"/>
  <c r="Q4836" i="36" s="1"/>
  <c r="P4835" i="36"/>
  <c r="Q4835" i="36" s="1"/>
  <c r="P4834" i="36"/>
  <c r="Q4834" i="36" s="1"/>
  <c r="P4833" i="36"/>
  <c r="Q4833" i="36" s="1"/>
  <c r="P4832" i="36"/>
  <c r="Q4832" i="36" s="1"/>
  <c r="P4831" i="36"/>
  <c r="Q4831" i="36" s="1"/>
  <c r="P4830" i="36"/>
  <c r="Q4830" i="36" s="1"/>
  <c r="P4829" i="36"/>
  <c r="Q4829" i="36" s="1"/>
  <c r="P4828" i="36"/>
  <c r="Q4828" i="36" s="1"/>
  <c r="P4827" i="36"/>
  <c r="Q4827" i="36" s="1"/>
  <c r="P4826" i="36"/>
  <c r="Q4826" i="36" s="1"/>
  <c r="P4825" i="36"/>
  <c r="Q4825" i="36" s="1"/>
  <c r="P4824" i="36"/>
  <c r="Q4824" i="36" s="1"/>
  <c r="P4823" i="36"/>
  <c r="Q4823" i="36" s="1"/>
  <c r="P4822" i="36"/>
  <c r="Q4822" i="36" s="1"/>
  <c r="P4821" i="36"/>
  <c r="Q4821" i="36" s="1"/>
  <c r="P4820" i="36"/>
  <c r="Q4820" i="36" s="1"/>
  <c r="P4819" i="36"/>
  <c r="Q4819" i="36" s="1"/>
  <c r="P4818" i="36"/>
  <c r="Q4818" i="36" s="1"/>
  <c r="P4817" i="36"/>
  <c r="Q4817" i="36" s="1"/>
  <c r="P4816" i="36"/>
  <c r="Q4816" i="36" s="1"/>
  <c r="P4815" i="36"/>
  <c r="Q4815" i="36" s="1"/>
  <c r="P4814" i="36"/>
  <c r="Q4814" i="36" s="1"/>
  <c r="P4813" i="36"/>
  <c r="Q4813" i="36" s="1"/>
  <c r="P4812" i="36"/>
  <c r="Q4812" i="36" s="1"/>
  <c r="P4811" i="36"/>
  <c r="Q4811" i="36" s="1"/>
  <c r="P4810" i="36"/>
  <c r="Q4810" i="36" s="1"/>
  <c r="P4809" i="36"/>
  <c r="Q4809" i="36" s="1"/>
  <c r="P4808" i="36"/>
  <c r="Q4808" i="36" s="1"/>
  <c r="P4807" i="36"/>
  <c r="Q4807" i="36" s="1"/>
  <c r="P4806" i="36"/>
  <c r="Q4806" i="36" s="1"/>
  <c r="P4805" i="36"/>
  <c r="Q4805" i="36" s="1"/>
  <c r="P4804" i="36"/>
  <c r="Q4804" i="36" s="1"/>
  <c r="P4803" i="36"/>
  <c r="Q4803" i="36" s="1"/>
  <c r="P4802" i="36"/>
  <c r="Q4802" i="36" s="1"/>
  <c r="P4801" i="36"/>
  <c r="Q4801" i="36" s="1"/>
  <c r="P4800" i="36"/>
  <c r="Q4800" i="36" s="1"/>
  <c r="P4799" i="36"/>
  <c r="Q4799" i="36" s="1"/>
  <c r="P4798" i="36"/>
  <c r="Q4798" i="36" s="1"/>
  <c r="P4797" i="36"/>
  <c r="Q4797" i="36" s="1"/>
  <c r="P4796" i="36"/>
  <c r="Q4796" i="36" s="1"/>
  <c r="P4795" i="36"/>
  <c r="Q4795" i="36" s="1"/>
  <c r="P4794" i="36"/>
  <c r="Q4794" i="36" s="1"/>
  <c r="P4793" i="36"/>
  <c r="Q4793" i="36" s="1"/>
  <c r="P4792" i="36"/>
  <c r="Q4792" i="36" s="1"/>
  <c r="P4791" i="36"/>
  <c r="Q4791" i="36" s="1"/>
  <c r="P4790" i="36"/>
  <c r="Q4790" i="36" s="1"/>
  <c r="P4789" i="36"/>
  <c r="Q4789" i="36" s="1"/>
  <c r="P4788" i="36"/>
  <c r="Q4788" i="36" s="1"/>
  <c r="P4787" i="36"/>
  <c r="Q4787" i="36" s="1"/>
  <c r="P4786" i="36"/>
  <c r="Q4786" i="36" s="1"/>
  <c r="P4785" i="36"/>
  <c r="Q4785" i="36" s="1"/>
  <c r="P4784" i="36"/>
  <c r="Q4784" i="36" s="1"/>
  <c r="P4783" i="36"/>
  <c r="Q4783" i="36" s="1"/>
  <c r="P4782" i="36"/>
  <c r="Q4782" i="36" s="1"/>
  <c r="P4781" i="36"/>
  <c r="Q4781" i="36" s="1"/>
  <c r="P4780" i="36"/>
  <c r="Q4780" i="36" s="1"/>
  <c r="P4779" i="36"/>
  <c r="Q4779" i="36" s="1"/>
  <c r="P4778" i="36"/>
  <c r="Q4778" i="36" s="1"/>
  <c r="P4777" i="36"/>
  <c r="Q4777" i="36" s="1"/>
  <c r="P4776" i="36"/>
  <c r="Q4776" i="36" s="1"/>
  <c r="P4775" i="36"/>
  <c r="Q4775" i="36" s="1"/>
  <c r="P4774" i="36"/>
  <c r="Q4774" i="36" s="1"/>
  <c r="P4773" i="36"/>
  <c r="Q4773" i="36" s="1"/>
  <c r="P4772" i="36"/>
  <c r="Q4772" i="36" s="1"/>
  <c r="P4771" i="36"/>
  <c r="Q4771" i="36" s="1"/>
  <c r="P4770" i="36"/>
  <c r="Q4770" i="36" s="1"/>
  <c r="P4769" i="36"/>
  <c r="Q4769" i="36" s="1"/>
  <c r="P4768" i="36"/>
  <c r="Q4768" i="36" s="1"/>
  <c r="P4767" i="36"/>
  <c r="Q4767" i="36" s="1"/>
  <c r="P4766" i="36"/>
  <c r="Q4766" i="36" s="1"/>
  <c r="P4765" i="36"/>
  <c r="Q4765" i="36" s="1"/>
  <c r="P4764" i="36"/>
  <c r="Q4764" i="36" s="1"/>
  <c r="P4763" i="36"/>
  <c r="Q4763" i="36" s="1"/>
  <c r="P4762" i="36"/>
  <c r="Q4762" i="36" s="1"/>
  <c r="P4761" i="36"/>
  <c r="Q4761" i="36" s="1"/>
  <c r="P4760" i="36"/>
  <c r="Q4760" i="36" s="1"/>
  <c r="P4759" i="36"/>
  <c r="Q4759" i="36" s="1"/>
  <c r="P4758" i="36"/>
  <c r="Q4758" i="36" s="1"/>
  <c r="P4757" i="36"/>
  <c r="Q4757" i="36" s="1"/>
  <c r="P4756" i="36"/>
  <c r="Q4756" i="36" s="1"/>
  <c r="P4755" i="36"/>
  <c r="Q4755" i="36" s="1"/>
  <c r="P4754" i="36"/>
  <c r="Q4754" i="36" s="1"/>
  <c r="P4753" i="36"/>
  <c r="Q4753" i="36" s="1"/>
  <c r="P4752" i="36"/>
  <c r="Q4752" i="36" s="1"/>
  <c r="P4751" i="36"/>
  <c r="Q4751" i="36" s="1"/>
  <c r="P4750" i="36"/>
  <c r="Q4750" i="36" s="1"/>
  <c r="P4749" i="36"/>
  <c r="Q4749" i="36" s="1"/>
  <c r="P4748" i="36"/>
  <c r="Q4748" i="36" s="1"/>
  <c r="P4747" i="36"/>
  <c r="Q4747" i="36" s="1"/>
  <c r="P4746" i="36"/>
  <c r="Q4746" i="36" s="1"/>
  <c r="P4745" i="36"/>
  <c r="Q4745" i="36" s="1"/>
  <c r="P4744" i="36"/>
  <c r="Q4744" i="36" s="1"/>
  <c r="P4743" i="36"/>
  <c r="Q4743" i="36" s="1"/>
  <c r="P4742" i="36"/>
  <c r="Q4742" i="36" s="1"/>
  <c r="P4741" i="36"/>
  <c r="Q4741" i="36" s="1"/>
  <c r="P4740" i="36"/>
  <c r="Q4740" i="36" s="1"/>
  <c r="P4739" i="36"/>
  <c r="Q4739" i="36" s="1"/>
  <c r="P4738" i="36"/>
  <c r="Q4738" i="36" s="1"/>
  <c r="P4737" i="36"/>
  <c r="Q4737" i="36" s="1"/>
  <c r="P4736" i="36"/>
  <c r="Q4736" i="36" s="1"/>
  <c r="P4735" i="36"/>
  <c r="Q4735" i="36" s="1"/>
  <c r="P4734" i="36"/>
  <c r="Q4734" i="36" s="1"/>
  <c r="P4733" i="36"/>
  <c r="Q4733" i="36" s="1"/>
  <c r="P4732" i="36"/>
  <c r="Q4732" i="36" s="1"/>
  <c r="P4731" i="36"/>
  <c r="Q4731" i="36" s="1"/>
  <c r="P4730" i="36"/>
  <c r="Q4730" i="36" s="1"/>
  <c r="P4729" i="36"/>
  <c r="Q4729" i="36" s="1"/>
  <c r="P4728" i="36"/>
  <c r="Q4728" i="36" s="1"/>
  <c r="P4727" i="36"/>
  <c r="Q4727" i="36" s="1"/>
  <c r="P4726" i="36"/>
  <c r="Q4726" i="36" s="1"/>
  <c r="P4725" i="36"/>
  <c r="Q4725" i="36" s="1"/>
  <c r="P4724" i="36"/>
  <c r="Q4724" i="36" s="1"/>
  <c r="P4723" i="36"/>
  <c r="Q4723" i="36" s="1"/>
  <c r="P4722" i="36"/>
  <c r="Q4722" i="36" s="1"/>
  <c r="P4721" i="36"/>
  <c r="Q4721" i="36" s="1"/>
  <c r="P4720" i="36"/>
  <c r="Q4720" i="36" s="1"/>
  <c r="P4719" i="36"/>
  <c r="Q4719" i="36" s="1"/>
  <c r="P4718" i="36"/>
  <c r="Q4718" i="36" s="1"/>
  <c r="P4717" i="36"/>
  <c r="Q4717" i="36" s="1"/>
  <c r="P4716" i="36"/>
  <c r="Q4716" i="36" s="1"/>
  <c r="P4715" i="36"/>
  <c r="Q4715" i="36" s="1"/>
  <c r="P4714" i="36"/>
  <c r="Q4714" i="36" s="1"/>
  <c r="P4713" i="36"/>
  <c r="Q4713" i="36" s="1"/>
  <c r="P4712" i="36"/>
  <c r="Q4712" i="36" s="1"/>
  <c r="P4711" i="36"/>
  <c r="Q4711" i="36" s="1"/>
  <c r="P4710" i="36"/>
  <c r="Q4710" i="36" s="1"/>
  <c r="P4709" i="36"/>
  <c r="Q4709" i="36" s="1"/>
  <c r="P4708" i="36"/>
  <c r="Q4708" i="36" s="1"/>
  <c r="P4707" i="36"/>
  <c r="Q4707" i="36" s="1"/>
  <c r="P4706" i="36"/>
  <c r="Q4706" i="36" s="1"/>
  <c r="P4705" i="36"/>
  <c r="Q4705" i="36" s="1"/>
  <c r="P4704" i="36"/>
  <c r="Q4704" i="36" s="1"/>
  <c r="P4703" i="36"/>
  <c r="Q4703" i="36" s="1"/>
  <c r="P4702" i="36"/>
  <c r="Q4702" i="36" s="1"/>
  <c r="P4701" i="36"/>
  <c r="Q4701" i="36" s="1"/>
  <c r="P4700" i="36"/>
  <c r="Q4700" i="36" s="1"/>
  <c r="P4699" i="36"/>
  <c r="Q4699" i="36" s="1"/>
  <c r="P4698" i="36"/>
  <c r="Q4698" i="36" s="1"/>
  <c r="P4697" i="36"/>
  <c r="Q4697" i="36" s="1"/>
  <c r="P4696" i="36"/>
  <c r="Q4696" i="36" s="1"/>
  <c r="P4695" i="36"/>
  <c r="Q4695" i="36" s="1"/>
  <c r="P4694" i="36"/>
  <c r="Q4694" i="36" s="1"/>
  <c r="P4693" i="36"/>
  <c r="Q4693" i="36" s="1"/>
  <c r="P4692" i="36"/>
  <c r="Q4692" i="36" s="1"/>
  <c r="P4691" i="36"/>
  <c r="Q4691" i="36" s="1"/>
  <c r="P4690" i="36"/>
  <c r="Q4690" i="36" s="1"/>
  <c r="P4689" i="36"/>
  <c r="Q4689" i="36" s="1"/>
  <c r="P4688" i="36"/>
  <c r="Q4688" i="36" s="1"/>
  <c r="P4687" i="36"/>
  <c r="Q4687" i="36" s="1"/>
  <c r="P4686" i="36"/>
  <c r="Q4686" i="36" s="1"/>
  <c r="P4685" i="36"/>
  <c r="Q4685" i="36" s="1"/>
  <c r="P4684" i="36"/>
  <c r="Q4684" i="36" s="1"/>
  <c r="P4683" i="36"/>
  <c r="Q4683" i="36" s="1"/>
  <c r="P4682" i="36"/>
  <c r="Q4682" i="36" s="1"/>
  <c r="P4681" i="36"/>
  <c r="Q4681" i="36" s="1"/>
  <c r="P4680" i="36"/>
  <c r="Q4680" i="36" s="1"/>
  <c r="P4679" i="36"/>
  <c r="Q4679" i="36" s="1"/>
  <c r="P4678" i="36"/>
  <c r="Q4678" i="36" s="1"/>
  <c r="P4677" i="36"/>
  <c r="Q4677" i="36" s="1"/>
  <c r="P4676" i="36"/>
  <c r="Q4676" i="36" s="1"/>
  <c r="P4675" i="36"/>
  <c r="Q4675" i="36" s="1"/>
  <c r="P4674" i="36"/>
  <c r="Q4674" i="36" s="1"/>
  <c r="P4673" i="36"/>
  <c r="Q4673" i="36" s="1"/>
  <c r="P4672" i="36"/>
  <c r="Q4672" i="36" s="1"/>
  <c r="P4671" i="36"/>
  <c r="Q4671" i="36" s="1"/>
  <c r="P4670" i="36"/>
  <c r="Q4670" i="36" s="1"/>
  <c r="P4669" i="36"/>
  <c r="Q4669" i="36" s="1"/>
  <c r="P4668" i="36"/>
  <c r="Q4668" i="36" s="1"/>
  <c r="P4667" i="36"/>
  <c r="Q4667" i="36" s="1"/>
  <c r="P4666" i="36"/>
  <c r="Q4666" i="36" s="1"/>
  <c r="P4665" i="36"/>
  <c r="Q4665" i="36" s="1"/>
  <c r="P4664" i="36"/>
  <c r="Q4664" i="36" s="1"/>
  <c r="P4663" i="36"/>
  <c r="Q4663" i="36" s="1"/>
  <c r="P4662" i="36"/>
  <c r="Q4662" i="36" s="1"/>
  <c r="P4661" i="36"/>
  <c r="Q4661" i="36" s="1"/>
  <c r="P4660" i="36"/>
  <c r="Q4660" i="36" s="1"/>
  <c r="P4659" i="36"/>
  <c r="Q4659" i="36" s="1"/>
  <c r="P4658" i="36"/>
  <c r="Q4658" i="36" s="1"/>
  <c r="P4657" i="36"/>
  <c r="Q4657" i="36" s="1"/>
  <c r="P4656" i="36"/>
  <c r="Q4656" i="36" s="1"/>
  <c r="P4655" i="36"/>
  <c r="Q4655" i="36" s="1"/>
  <c r="P4654" i="36"/>
  <c r="Q4654" i="36" s="1"/>
  <c r="P4653" i="36"/>
  <c r="Q4653" i="36" s="1"/>
  <c r="P4652" i="36"/>
  <c r="Q4652" i="36" s="1"/>
  <c r="P4651" i="36"/>
  <c r="Q4651" i="36" s="1"/>
  <c r="P4650" i="36"/>
  <c r="Q4650" i="36" s="1"/>
  <c r="P4649" i="36"/>
  <c r="Q4649" i="36" s="1"/>
  <c r="P4648" i="36"/>
  <c r="Q4648" i="36" s="1"/>
  <c r="P4647" i="36"/>
  <c r="Q4647" i="36" s="1"/>
  <c r="P4646" i="36"/>
  <c r="Q4646" i="36" s="1"/>
  <c r="P4645" i="36"/>
  <c r="Q4645" i="36" s="1"/>
  <c r="P4644" i="36"/>
  <c r="Q4644" i="36" s="1"/>
  <c r="P4643" i="36"/>
  <c r="Q4643" i="36" s="1"/>
  <c r="P4642" i="36"/>
  <c r="Q4642" i="36" s="1"/>
  <c r="P4641" i="36"/>
  <c r="Q4641" i="36" s="1"/>
  <c r="P4640" i="36"/>
  <c r="Q4640" i="36" s="1"/>
  <c r="P4639" i="36"/>
  <c r="Q4639" i="36" s="1"/>
  <c r="P4638" i="36"/>
  <c r="Q4638" i="36" s="1"/>
  <c r="P4637" i="36"/>
  <c r="Q4637" i="36" s="1"/>
  <c r="P4636" i="36"/>
  <c r="Q4636" i="36" s="1"/>
  <c r="P4635" i="36"/>
  <c r="Q4635" i="36" s="1"/>
  <c r="P4634" i="36"/>
  <c r="Q4634" i="36" s="1"/>
  <c r="P4633" i="36"/>
  <c r="Q4633" i="36" s="1"/>
  <c r="P4632" i="36"/>
  <c r="Q4632" i="36" s="1"/>
  <c r="P4631" i="36"/>
  <c r="Q4631" i="36" s="1"/>
  <c r="P4630" i="36"/>
  <c r="Q4630" i="36" s="1"/>
  <c r="P4629" i="36"/>
  <c r="Q4629" i="36" s="1"/>
  <c r="P4628" i="36"/>
  <c r="Q4628" i="36" s="1"/>
  <c r="P4627" i="36"/>
  <c r="Q4627" i="36" s="1"/>
  <c r="P4626" i="36"/>
  <c r="Q4626" i="36" s="1"/>
  <c r="P4625" i="36"/>
  <c r="Q4625" i="36" s="1"/>
  <c r="P4624" i="36"/>
  <c r="Q4624" i="36" s="1"/>
  <c r="P4623" i="36"/>
  <c r="Q4623" i="36" s="1"/>
  <c r="P4622" i="36"/>
  <c r="Q4622" i="36" s="1"/>
  <c r="P4621" i="36"/>
  <c r="Q4621" i="36" s="1"/>
  <c r="P4620" i="36"/>
  <c r="Q4620" i="36" s="1"/>
  <c r="P4619" i="36"/>
  <c r="Q4619" i="36" s="1"/>
  <c r="P4618" i="36"/>
  <c r="Q4618" i="36" s="1"/>
  <c r="P4617" i="36"/>
  <c r="Q4617" i="36" s="1"/>
  <c r="P4616" i="36"/>
  <c r="Q4616" i="36" s="1"/>
  <c r="P4615" i="36"/>
  <c r="Q4615" i="36" s="1"/>
  <c r="P4614" i="36"/>
  <c r="Q4614" i="36" s="1"/>
  <c r="P4613" i="36"/>
  <c r="Q4613" i="36" s="1"/>
  <c r="P4612" i="36"/>
  <c r="Q4612" i="36" s="1"/>
  <c r="P4611" i="36"/>
  <c r="Q4611" i="36" s="1"/>
  <c r="P4610" i="36"/>
  <c r="Q4610" i="36" s="1"/>
  <c r="P4609" i="36"/>
  <c r="Q4609" i="36" s="1"/>
  <c r="P4608" i="36"/>
  <c r="Q4608" i="36" s="1"/>
  <c r="P4607" i="36"/>
  <c r="Q4607" i="36" s="1"/>
  <c r="P4606" i="36"/>
  <c r="Q4606" i="36" s="1"/>
  <c r="P4605" i="36"/>
  <c r="Q4605" i="36" s="1"/>
  <c r="P4604" i="36"/>
  <c r="Q4604" i="36" s="1"/>
  <c r="P4603" i="36"/>
  <c r="Q4603" i="36" s="1"/>
  <c r="P4602" i="36"/>
  <c r="Q4602" i="36" s="1"/>
  <c r="P4601" i="36"/>
  <c r="Q4601" i="36" s="1"/>
  <c r="P4600" i="36"/>
  <c r="Q4600" i="36" s="1"/>
  <c r="P4599" i="36"/>
  <c r="Q4599" i="36" s="1"/>
  <c r="P4598" i="36"/>
  <c r="Q4598" i="36" s="1"/>
  <c r="P4597" i="36"/>
  <c r="Q4597" i="36" s="1"/>
  <c r="P4596" i="36"/>
  <c r="Q4596" i="36" s="1"/>
  <c r="P4595" i="36"/>
  <c r="Q4595" i="36" s="1"/>
  <c r="P4594" i="36"/>
  <c r="Q4594" i="36" s="1"/>
  <c r="P4593" i="36"/>
  <c r="Q4593" i="36" s="1"/>
  <c r="P4592" i="36"/>
  <c r="Q4592" i="36" s="1"/>
  <c r="P4591" i="36"/>
  <c r="Q4591" i="36" s="1"/>
  <c r="P4590" i="36"/>
  <c r="Q4590" i="36" s="1"/>
  <c r="P4589" i="36"/>
  <c r="Q4589" i="36" s="1"/>
  <c r="P4588" i="36"/>
  <c r="Q4588" i="36" s="1"/>
  <c r="P4587" i="36"/>
  <c r="Q4587" i="36" s="1"/>
  <c r="P4586" i="36"/>
  <c r="Q4586" i="36" s="1"/>
  <c r="P4585" i="36"/>
  <c r="Q4585" i="36" s="1"/>
  <c r="P4584" i="36"/>
  <c r="Q4584" i="36" s="1"/>
  <c r="P4583" i="36"/>
  <c r="Q4583" i="36" s="1"/>
  <c r="P4582" i="36"/>
  <c r="Q4582" i="36" s="1"/>
  <c r="P4581" i="36"/>
  <c r="Q4581" i="36" s="1"/>
  <c r="P4580" i="36"/>
  <c r="Q4580" i="36" s="1"/>
  <c r="P4579" i="36"/>
  <c r="Q4579" i="36" s="1"/>
  <c r="P4578" i="36"/>
  <c r="Q4578" i="36" s="1"/>
  <c r="P4577" i="36"/>
  <c r="Q4577" i="36" s="1"/>
  <c r="P4576" i="36"/>
  <c r="Q4576" i="36" s="1"/>
  <c r="P4575" i="36"/>
  <c r="Q4575" i="36" s="1"/>
  <c r="P4574" i="36"/>
  <c r="Q4574" i="36" s="1"/>
  <c r="P4573" i="36"/>
  <c r="Q4573" i="36" s="1"/>
  <c r="P4572" i="36"/>
  <c r="Q4572" i="36" s="1"/>
  <c r="P4571" i="36"/>
  <c r="Q4571" i="36" s="1"/>
  <c r="P4570" i="36"/>
  <c r="Q4570" i="36" s="1"/>
  <c r="P4569" i="36"/>
  <c r="Q4569" i="36" s="1"/>
  <c r="P4568" i="36"/>
  <c r="Q4568" i="36" s="1"/>
  <c r="P4567" i="36"/>
  <c r="Q4567" i="36" s="1"/>
  <c r="P4566" i="36"/>
  <c r="Q4566" i="36" s="1"/>
  <c r="P4565" i="36"/>
  <c r="Q4565" i="36" s="1"/>
  <c r="P4564" i="36"/>
  <c r="Q4564" i="36" s="1"/>
  <c r="P4563" i="36"/>
  <c r="Q4563" i="36" s="1"/>
  <c r="P4562" i="36"/>
  <c r="Q4562" i="36" s="1"/>
  <c r="P4561" i="36"/>
  <c r="Q4561" i="36" s="1"/>
  <c r="P4560" i="36"/>
  <c r="Q4560" i="36" s="1"/>
  <c r="P4559" i="36"/>
  <c r="Q4559" i="36" s="1"/>
  <c r="P4558" i="36"/>
  <c r="Q4558" i="36" s="1"/>
  <c r="P4557" i="36"/>
  <c r="Q4557" i="36" s="1"/>
  <c r="P4556" i="36"/>
  <c r="Q4556" i="36" s="1"/>
  <c r="P4555" i="36"/>
  <c r="Q4555" i="36" s="1"/>
  <c r="P4554" i="36"/>
  <c r="Q4554" i="36" s="1"/>
  <c r="P4553" i="36"/>
  <c r="Q4553" i="36" s="1"/>
  <c r="P4552" i="36"/>
  <c r="Q4552" i="36" s="1"/>
  <c r="P4551" i="36"/>
  <c r="Q4551" i="36" s="1"/>
  <c r="P4550" i="36"/>
  <c r="Q4550" i="36" s="1"/>
  <c r="P4549" i="36"/>
  <c r="Q4549" i="36" s="1"/>
  <c r="P4548" i="36"/>
  <c r="Q4548" i="36" s="1"/>
  <c r="P4547" i="36"/>
  <c r="Q4547" i="36" s="1"/>
  <c r="P4546" i="36"/>
  <c r="Q4546" i="36" s="1"/>
  <c r="P4545" i="36"/>
  <c r="Q4545" i="36" s="1"/>
  <c r="P4544" i="36"/>
  <c r="Q4544" i="36" s="1"/>
  <c r="P4543" i="36"/>
  <c r="Q4543" i="36" s="1"/>
  <c r="P4542" i="36"/>
  <c r="Q4542" i="36" s="1"/>
  <c r="P4541" i="36"/>
  <c r="Q4541" i="36" s="1"/>
  <c r="P4540" i="36"/>
  <c r="Q4540" i="36" s="1"/>
  <c r="P4539" i="36"/>
  <c r="Q4539" i="36" s="1"/>
  <c r="P4538" i="36"/>
  <c r="Q4538" i="36" s="1"/>
  <c r="P4537" i="36"/>
  <c r="Q4537" i="36" s="1"/>
  <c r="P4536" i="36"/>
  <c r="Q4536" i="36" s="1"/>
  <c r="P4535" i="36"/>
  <c r="Q4535" i="36" s="1"/>
  <c r="P4534" i="36"/>
  <c r="Q4534" i="36" s="1"/>
  <c r="P4533" i="36"/>
  <c r="Q4533" i="36" s="1"/>
  <c r="P4532" i="36"/>
  <c r="Q4532" i="36" s="1"/>
  <c r="P4531" i="36"/>
  <c r="Q4531" i="36" s="1"/>
  <c r="P4530" i="36"/>
  <c r="Q4530" i="36" s="1"/>
  <c r="P4529" i="36"/>
  <c r="Q4529" i="36" s="1"/>
  <c r="P4528" i="36"/>
  <c r="Q4528" i="36" s="1"/>
  <c r="P4527" i="36"/>
  <c r="Q4527" i="36" s="1"/>
  <c r="P4526" i="36"/>
  <c r="Q4526" i="36" s="1"/>
  <c r="P4525" i="36"/>
  <c r="Q4525" i="36" s="1"/>
  <c r="P4524" i="36"/>
  <c r="Q4524" i="36" s="1"/>
  <c r="P4523" i="36"/>
  <c r="Q4523" i="36" s="1"/>
  <c r="P4522" i="36"/>
  <c r="Q4522" i="36" s="1"/>
  <c r="P4521" i="36"/>
  <c r="Q4521" i="36" s="1"/>
  <c r="P4520" i="36"/>
  <c r="Q4520" i="36" s="1"/>
  <c r="P4519" i="36"/>
  <c r="Q4519" i="36" s="1"/>
  <c r="P4518" i="36"/>
  <c r="Q4518" i="36" s="1"/>
  <c r="P4517" i="36"/>
  <c r="Q4517" i="36" s="1"/>
  <c r="P4516" i="36"/>
  <c r="Q4516" i="36" s="1"/>
  <c r="P4515" i="36"/>
  <c r="Q4515" i="36" s="1"/>
  <c r="P4514" i="36"/>
  <c r="Q4514" i="36" s="1"/>
  <c r="P4513" i="36"/>
  <c r="Q4513" i="36" s="1"/>
  <c r="P4512" i="36"/>
  <c r="Q4512" i="36" s="1"/>
  <c r="P4511" i="36"/>
  <c r="Q4511" i="36" s="1"/>
  <c r="P4510" i="36"/>
  <c r="Q4510" i="36" s="1"/>
  <c r="P4509" i="36"/>
  <c r="Q4509" i="36" s="1"/>
  <c r="P4508" i="36"/>
  <c r="Q4508" i="36" s="1"/>
  <c r="P4507" i="36"/>
  <c r="Q4507" i="36" s="1"/>
  <c r="P4506" i="36"/>
  <c r="Q4506" i="36" s="1"/>
  <c r="P4505" i="36"/>
  <c r="Q4505" i="36" s="1"/>
  <c r="P4504" i="36"/>
  <c r="Q4504" i="36" s="1"/>
  <c r="P4503" i="36"/>
  <c r="Q4503" i="36" s="1"/>
  <c r="P4502" i="36"/>
  <c r="Q4502" i="36" s="1"/>
  <c r="P4501" i="36"/>
  <c r="Q4501" i="36" s="1"/>
  <c r="P4500" i="36"/>
  <c r="Q4500" i="36" s="1"/>
  <c r="P4499" i="36"/>
  <c r="Q4499" i="36" s="1"/>
  <c r="P4498" i="36"/>
  <c r="Q4498" i="36" s="1"/>
  <c r="P4497" i="36"/>
  <c r="Q4497" i="36" s="1"/>
  <c r="P4496" i="36"/>
  <c r="Q4496" i="36" s="1"/>
  <c r="P4495" i="36"/>
  <c r="Q4495" i="36" s="1"/>
  <c r="P4494" i="36"/>
  <c r="Q4494" i="36" s="1"/>
  <c r="P4493" i="36"/>
  <c r="Q4493" i="36" s="1"/>
  <c r="P4492" i="36"/>
  <c r="Q4492" i="36" s="1"/>
  <c r="P4491" i="36"/>
  <c r="Q4491" i="36" s="1"/>
  <c r="P4490" i="36"/>
  <c r="Q4490" i="36" s="1"/>
  <c r="P4489" i="36"/>
  <c r="Q4489" i="36" s="1"/>
  <c r="P4488" i="36"/>
  <c r="Q4488" i="36" s="1"/>
  <c r="P4487" i="36"/>
  <c r="Q4487" i="36" s="1"/>
  <c r="P4486" i="36"/>
  <c r="Q4486" i="36" s="1"/>
  <c r="P4485" i="36"/>
  <c r="Q4485" i="36" s="1"/>
  <c r="P4484" i="36"/>
  <c r="Q4484" i="36" s="1"/>
  <c r="P4483" i="36"/>
  <c r="Q4483" i="36" s="1"/>
  <c r="P4482" i="36"/>
  <c r="Q4482" i="36" s="1"/>
  <c r="P4481" i="36"/>
  <c r="Q4481" i="36" s="1"/>
  <c r="P4480" i="36"/>
  <c r="Q4480" i="36" s="1"/>
  <c r="P4479" i="36"/>
  <c r="Q4479" i="36" s="1"/>
  <c r="P4478" i="36"/>
  <c r="Q4478" i="36" s="1"/>
  <c r="P4477" i="36"/>
  <c r="Q4477" i="36" s="1"/>
  <c r="P4476" i="36"/>
  <c r="Q4476" i="36" s="1"/>
  <c r="P4475" i="36"/>
  <c r="Q4475" i="36" s="1"/>
  <c r="P4474" i="36"/>
  <c r="Q4474" i="36" s="1"/>
  <c r="P4473" i="36"/>
  <c r="Q4473" i="36" s="1"/>
  <c r="P4472" i="36"/>
  <c r="Q4472" i="36" s="1"/>
  <c r="P4471" i="36"/>
  <c r="Q4471" i="36" s="1"/>
  <c r="P4470" i="36"/>
  <c r="Q4470" i="36" s="1"/>
  <c r="P4469" i="36"/>
  <c r="Q4469" i="36" s="1"/>
  <c r="P4468" i="36"/>
  <c r="Q4468" i="36" s="1"/>
  <c r="P4467" i="36"/>
  <c r="Q4467" i="36" s="1"/>
  <c r="P4466" i="36"/>
  <c r="Q4466" i="36" s="1"/>
  <c r="P4465" i="36"/>
  <c r="Q4465" i="36" s="1"/>
  <c r="P4464" i="36"/>
  <c r="Q4464" i="36" s="1"/>
  <c r="P4463" i="36"/>
  <c r="Q4463" i="36" s="1"/>
  <c r="P4462" i="36"/>
  <c r="Q4462" i="36" s="1"/>
  <c r="P4461" i="36"/>
  <c r="Q4461" i="36" s="1"/>
  <c r="P4460" i="36"/>
  <c r="Q4460" i="36" s="1"/>
  <c r="O4456" i="36"/>
  <c r="AE4481" i="36"/>
  <c r="AE4482" i="36" s="1"/>
  <c r="AD4481" i="36"/>
  <c r="T4462" i="36"/>
  <c r="AE4461" i="36"/>
  <c r="AD4461" i="36" s="1"/>
  <c r="T4461" i="36"/>
  <c r="AD4460" i="36"/>
  <c r="O6661" i="36"/>
  <c r="O6660" i="36"/>
  <c r="O6659" i="36"/>
  <c r="O6658" i="36"/>
  <c r="O6657" i="36"/>
  <c r="O6656" i="36"/>
  <c r="O6655" i="36"/>
  <c r="O6654" i="36"/>
  <c r="O6653" i="36"/>
  <c r="O6652" i="36"/>
  <c r="O6651" i="36"/>
  <c r="O6650" i="36"/>
  <c r="O6649" i="36"/>
  <c r="O6648" i="36"/>
  <c r="O6647" i="36"/>
  <c r="O6646" i="36"/>
  <c r="O6645" i="36"/>
  <c r="O6644" i="36"/>
  <c r="O6643" i="36"/>
  <c r="O6642" i="36"/>
  <c r="O6641" i="36"/>
  <c r="O6640" i="36"/>
  <c r="O6639" i="36"/>
  <c r="O6638" i="36"/>
  <c r="O6637" i="36"/>
  <c r="O6636" i="36"/>
  <c r="O6635" i="36"/>
  <c r="O6634" i="36"/>
  <c r="O6633" i="36"/>
  <c r="O6632" i="36"/>
  <c r="O6631" i="36"/>
  <c r="O6630" i="36"/>
  <c r="O6629" i="36"/>
  <c r="O6628" i="36"/>
  <c r="O6627" i="36"/>
  <c r="O6626" i="36"/>
  <c r="O6625" i="36"/>
  <c r="O6624" i="36"/>
  <c r="O6623" i="36"/>
  <c r="O6622" i="36"/>
  <c r="O6621" i="36"/>
  <c r="O6620" i="36"/>
  <c r="O6619" i="36"/>
  <c r="O6618" i="36"/>
  <c r="O6617" i="36"/>
  <c r="O6616" i="36"/>
  <c r="O6615" i="36"/>
  <c r="O6614" i="36"/>
  <c r="O6613" i="36"/>
  <c r="O6612" i="36"/>
  <c r="O6611" i="36"/>
  <c r="O6610" i="36"/>
  <c r="O6609" i="36"/>
  <c r="O6608" i="36"/>
  <c r="O6607" i="36"/>
  <c r="O6606" i="36"/>
  <c r="O6605" i="36"/>
  <c r="O6604" i="36"/>
  <c r="O6603" i="36"/>
  <c r="O6602" i="36"/>
  <c r="O6601" i="36"/>
  <c r="O6600" i="36"/>
  <c r="O6599" i="36"/>
  <c r="O6598" i="36"/>
  <c r="O6597" i="36"/>
  <c r="O6596" i="36"/>
  <c r="O6595" i="36"/>
  <c r="O6594" i="36"/>
  <c r="O6593" i="36"/>
  <c r="O6592" i="36"/>
  <c r="O6591" i="36"/>
  <c r="O6590" i="36"/>
  <c r="O6589" i="36"/>
  <c r="O6588" i="36"/>
  <c r="O6587" i="36"/>
  <c r="O6586" i="36"/>
  <c r="O6585" i="36"/>
  <c r="O6584" i="36"/>
  <c r="O6583" i="36"/>
  <c r="O6582" i="36"/>
  <c r="O6581" i="36"/>
  <c r="O6580" i="36"/>
  <c r="O6579" i="36"/>
  <c r="O6578" i="36"/>
  <c r="O6577" i="36"/>
  <c r="O6576" i="36"/>
  <c r="O6575" i="36"/>
  <c r="O6574" i="36"/>
  <c r="O6573" i="36"/>
  <c r="O6572" i="36"/>
  <c r="O6571" i="36"/>
  <c r="O6570" i="36"/>
  <c r="O6569" i="36"/>
  <c r="O6568" i="36"/>
  <c r="O6567" i="36"/>
  <c r="O6566" i="36"/>
  <c r="O6565" i="36"/>
  <c r="O6564" i="36"/>
  <c r="O6563" i="36"/>
  <c r="O6562" i="36"/>
  <c r="O6561" i="36"/>
  <c r="O6560" i="36"/>
  <c r="O6559" i="36"/>
  <c r="O6558" i="36"/>
  <c r="O6557" i="36"/>
  <c r="O6556" i="36"/>
  <c r="O6555" i="36"/>
  <c r="O6554" i="36"/>
  <c r="O6553" i="36"/>
  <c r="O6552" i="36"/>
  <c r="O6551" i="36"/>
  <c r="O6550" i="36"/>
  <c r="O6549" i="36"/>
  <c r="O6548" i="36"/>
  <c r="O6547" i="36"/>
  <c r="O6546" i="36"/>
  <c r="O6545" i="36"/>
  <c r="O6544" i="36"/>
  <c r="O6543" i="36"/>
  <c r="O6542" i="36"/>
  <c r="O6541" i="36"/>
  <c r="O6540" i="36"/>
  <c r="O6539" i="36"/>
  <c r="O6538" i="36"/>
  <c r="O6537" i="36"/>
  <c r="O6536" i="36"/>
  <c r="O6535" i="36"/>
  <c r="O6534" i="36"/>
  <c r="O6533" i="36"/>
  <c r="O6532" i="36"/>
  <c r="O6531" i="36"/>
  <c r="O6530" i="36"/>
  <c r="O6529" i="36"/>
  <c r="O6528" i="36"/>
  <c r="O6527" i="36"/>
  <c r="O6526" i="36"/>
  <c r="O6525" i="36"/>
  <c r="O6524" i="36"/>
  <c r="O6523" i="36"/>
  <c r="O6522" i="36"/>
  <c r="O6521" i="36"/>
  <c r="O6520" i="36"/>
  <c r="O6519" i="36"/>
  <c r="O6518" i="36"/>
  <c r="O6517" i="36"/>
  <c r="O6516" i="36"/>
  <c r="O6515" i="36"/>
  <c r="O6514" i="36"/>
  <c r="O6513" i="36"/>
  <c r="O6512" i="36"/>
  <c r="O6511" i="36"/>
  <c r="O6510" i="36"/>
  <c r="O6509" i="36"/>
  <c r="O6508" i="36"/>
  <c r="O6507" i="36"/>
  <c r="O6506" i="36"/>
  <c r="O6505" i="36"/>
  <c r="O6504" i="36"/>
  <c r="O6503" i="36"/>
  <c r="O6502" i="36"/>
  <c r="O6501" i="36"/>
  <c r="O6500" i="36"/>
  <c r="O6499" i="36"/>
  <c r="O6498" i="36"/>
  <c r="O6497" i="36"/>
  <c r="O6496" i="36"/>
  <c r="O6495" i="36"/>
  <c r="O6494" i="36"/>
  <c r="O6493" i="36"/>
  <c r="O6492" i="36"/>
  <c r="O6491" i="36"/>
  <c r="O6490" i="36"/>
  <c r="O6489" i="36"/>
  <c r="O6488" i="36"/>
  <c r="O6487" i="36"/>
  <c r="O6486" i="36"/>
  <c r="O6485" i="36"/>
  <c r="O6484" i="36"/>
  <c r="O6483" i="36"/>
  <c r="O6482" i="36"/>
  <c r="O6481" i="36"/>
  <c r="O6480" i="36"/>
  <c r="O6479" i="36"/>
  <c r="O6478" i="36"/>
  <c r="O6477" i="36"/>
  <c r="O6476" i="36"/>
  <c r="O6475" i="36"/>
  <c r="O6474" i="36"/>
  <c r="O6473" i="36"/>
  <c r="O6472" i="36"/>
  <c r="O6471" i="36"/>
  <c r="O6470" i="36"/>
  <c r="O6469" i="36"/>
  <c r="O6468" i="36"/>
  <c r="O6467" i="36"/>
  <c r="O6466" i="36"/>
  <c r="O6465" i="36"/>
  <c r="O6464" i="36"/>
  <c r="O6463" i="36"/>
  <c r="O6462" i="36"/>
  <c r="O6461" i="36"/>
  <c r="O6460" i="36"/>
  <c r="O6459" i="36"/>
  <c r="O6458" i="36"/>
  <c r="O6457" i="36"/>
  <c r="O6456" i="36"/>
  <c r="O6455" i="36"/>
  <c r="O6454" i="36"/>
  <c r="O6453" i="36"/>
  <c r="O6452" i="36"/>
  <c r="O6451" i="36"/>
  <c r="O6450" i="36"/>
  <c r="O6449" i="36"/>
  <c r="O6448" i="36"/>
  <c r="O6447" i="36"/>
  <c r="O6446" i="36"/>
  <c r="O6445" i="36"/>
  <c r="O6444" i="36"/>
  <c r="O6443" i="36"/>
  <c r="O6442" i="36"/>
  <c r="O6441" i="36"/>
  <c r="O6440" i="36"/>
  <c r="O6439" i="36"/>
  <c r="O6438" i="36"/>
  <c r="O6437" i="36"/>
  <c r="O6436" i="36"/>
  <c r="O6435" i="36"/>
  <c r="O6434" i="36"/>
  <c r="O6433" i="36"/>
  <c r="O6432" i="36"/>
  <c r="O6431" i="36"/>
  <c r="O6430" i="36"/>
  <c r="O6429" i="36"/>
  <c r="O6428" i="36"/>
  <c r="O6427" i="36"/>
  <c r="O6426" i="36"/>
  <c r="O6425" i="36"/>
  <c r="O6424" i="36"/>
  <c r="O6423" i="36"/>
  <c r="O6422" i="36"/>
  <c r="O6421" i="36"/>
  <c r="O6420" i="36"/>
  <c r="O6419" i="36"/>
  <c r="O6418" i="36"/>
  <c r="O6417" i="36"/>
  <c r="O6416" i="36"/>
  <c r="O6415" i="36"/>
  <c r="O6414" i="36"/>
  <c r="O6413" i="36"/>
  <c r="O6412" i="36"/>
  <c r="O6411" i="36"/>
  <c r="O6410" i="36"/>
  <c r="O6409" i="36"/>
  <c r="O6408" i="36"/>
  <c r="O6407" i="36"/>
  <c r="O6406" i="36"/>
  <c r="O6405" i="36"/>
  <c r="O6404" i="36"/>
  <c r="O6403" i="36"/>
  <c r="O6402" i="36"/>
  <c r="O6401" i="36"/>
  <c r="O6400" i="36"/>
  <c r="O6399" i="36"/>
  <c r="O6398" i="36"/>
  <c r="O6397" i="36"/>
  <c r="O6396" i="36"/>
  <c r="O6395" i="36"/>
  <c r="O6394" i="36"/>
  <c r="O6393" i="36"/>
  <c r="O6392" i="36"/>
  <c r="O6391" i="36"/>
  <c r="O6390" i="36"/>
  <c r="O6389" i="36"/>
  <c r="O6388" i="36"/>
  <c r="O6387" i="36"/>
  <c r="O6386" i="36"/>
  <c r="O6385" i="36"/>
  <c r="O6384" i="36"/>
  <c r="O6383" i="36"/>
  <c r="O6382" i="36"/>
  <c r="O6381" i="36"/>
  <c r="O6380" i="36"/>
  <c r="O6379" i="36"/>
  <c r="O6378" i="36"/>
  <c r="O6377" i="36"/>
  <c r="O6376" i="36"/>
  <c r="O6375" i="36"/>
  <c r="O6374" i="36"/>
  <c r="O6373" i="36"/>
  <c r="O6372" i="36"/>
  <c r="O6371" i="36"/>
  <c r="O6370" i="36"/>
  <c r="O6369" i="36"/>
  <c r="O6368" i="36"/>
  <c r="O6367" i="36"/>
  <c r="O6366" i="36"/>
  <c r="O6365" i="36"/>
  <c r="O6364" i="36"/>
  <c r="O6363" i="36"/>
  <c r="O6362" i="36"/>
  <c r="O6361" i="36"/>
  <c r="O6360" i="36"/>
  <c r="O6359" i="36"/>
  <c r="O6358" i="36"/>
  <c r="O6357" i="36"/>
  <c r="O6356" i="36"/>
  <c r="O6355" i="36"/>
  <c r="O6354" i="36"/>
  <c r="O6353" i="36"/>
  <c r="O6352" i="36"/>
  <c r="O6351" i="36"/>
  <c r="O6350" i="36"/>
  <c r="O6349" i="36"/>
  <c r="O6348" i="36"/>
  <c r="O6347" i="36"/>
  <c r="O6346" i="36"/>
  <c r="O6345" i="36"/>
  <c r="O6344" i="36"/>
  <c r="O6343" i="36"/>
  <c r="O6342" i="36"/>
  <c r="O6341" i="36"/>
  <c r="O6340" i="36"/>
  <c r="O6339" i="36"/>
  <c r="O6338" i="36"/>
  <c r="O6337" i="36"/>
  <c r="O6336" i="36"/>
  <c r="O6335" i="36"/>
  <c r="O6334" i="36"/>
  <c r="O6333" i="36"/>
  <c r="O6332" i="36"/>
  <c r="O6331" i="36"/>
  <c r="O6330" i="36"/>
  <c r="O6329" i="36"/>
  <c r="O6328" i="36"/>
  <c r="O6327" i="36"/>
  <c r="O6326" i="36"/>
  <c r="O6325" i="36"/>
  <c r="O6324" i="36"/>
  <c r="O6323" i="36"/>
  <c r="O6322" i="36"/>
  <c r="O6321" i="36"/>
  <c r="O6320" i="36"/>
  <c r="O6319" i="36"/>
  <c r="O6318" i="36"/>
  <c r="O6317" i="36"/>
  <c r="O6316" i="36"/>
  <c r="O6315" i="36"/>
  <c r="O6314" i="36"/>
  <c r="O6313" i="36"/>
  <c r="O6312" i="36"/>
  <c r="O6311" i="36"/>
  <c r="O6310" i="36"/>
  <c r="O6309" i="36"/>
  <c r="O6308" i="36"/>
  <c r="O6307" i="36"/>
  <c r="O6306" i="36"/>
  <c r="O6305" i="36"/>
  <c r="O6304" i="36"/>
  <c r="O6303" i="36"/>
  <c r="O6302" i="36"/>
  <c r="O6301" i="36"/>
  <c r="O6300" i="36"/>
  <c r="O6299" i="36"/>
  <c r="O6298" i="36"/>
  <c r="O6297" i="36"/>
  <c r="O6296" i="36"/>
  <c r="O6295" i="36"/>
  <c r="O6294" i="36"/>
  <c r="O6293" i="36"/>
  <c r="O6292" i="36"/>
  <c r="O6291" i="36"/>
  <c r="O6290" i="36"/>
  <c r="O6289" i="36"/>
  <c r="O6288" i="36"/>
  <c r="O6287" i="36"/>
  <c r="O6286" i="36"/>
  <c r="O6285" i="36"/>
  <c r="O6284" i="36"/>
  <c r="O6283" i="36"/>
  <c r="O6282" i="36"/>
  <c r="O6281" i="36"/>
  <c r="O6280" i="36"/>
  <c r="O6279" i="36"/>
  <c r="O6278" i="36"/>
  <c r="O6277" i="36"/>
  <c r="O6276" i="36"/>
  <c r="O6275" i="36"/>
  <c r="O6274" i="36"/>
  <c r="O6273" i="36"/>
  <c r="O6272" i="36"/>
  <c r="O6271" i="36"/>
  <c r="O6270" i="36"/>
  <c r="O6269" i="36"/>
  <c r="O6268" i="36"/>
  <c r="O6267" i="36"/>
  <c r="O6266" i="36"/>
  <c r="O6265" i="36"/>
  <c r="O6264" i="36"/>
  <c r="O6263" i="36"/>
  <c r="O6262" i="36"/>
  <c r="O6261" i="36"/>
  <c r="O6260" i="36"/>
  <c r="O6259" i="36"/>
  <c r="O6258" i="36"/>
  <c r="O6257" i="36"/>
  <c r="O6256" i="36"/>
  <c r="O6255" i="36"/>
  <c r="O6254" i="36"/>
  <c r="O6253" i="36"/>
  <c r="O6252" i="36"/>
  <c r="O6251" i="36"/>
  <c r="O6250" i="36"/>
  <c r="O6249" i="36"/>
  <c r="O6248" i="36"/>
  <c r="O6247" i="36"/>
  <c r="O6246" i="36"/>
  <c r="O6245" i="36"/>
  <c r="O6244" i="36"/>
  <c r="O6243" i="36"/>
  <c r="O6242" i="36"/>
  <c r="O6241" i="36"/>
  <c r="O6240" i="36"/>
  <c r="O6239" i="36"/>
  <c r="O6238" i="36"/>
  <c r="O6237" i="36"/>
  <c r="O6236" i="36"/>
  <c r="O6235" i="36"/>
  <c r="O6234" i="36"/>
  <c r="O6233" i="36"/>
  <c r="O6232" i="36"/>
  <c r="O6231" i="36"/>
  <c r="O6230" i="36"/>
  <c r="O6229" i="36"/>
  <c r="O6228" i="36"/>
  <c r="O6227" i="36"/>
  <c r="O6226" i="36"/>
  <c r="O6225" i="36"/>
  <c r="O6224" i="36"/>
  <c r="O6223" i="36"/>
  <c r="O6222" i="36"/>
  <c r="O6221" i="36"/>
  <c r="O6220" i="36"/>
  <c r="O6219" i="36"/>
  <c r="O6218" i="36"/>
  <c r="O6217" i="36"/>
  <c r="O6216" i="36"/>
  <c r="O6215" i="36"/>
  <c r="O6214" i="36"/>
  <c r="O6213" i="36"/>
  <c r="O6212" i="36"/>
  <c r="O6211" i="36"/>
  <c r="O6210" i="36"/>
  <c r="O6209" i="36"/>
  <c r="O6208" i="36"/>
  <c r="O6207" i="36"/>
  <c r="O6206" i="36"/>
  <c r="O6205" i="36"/>
  <c r="O6204" i="36"/>
  <c r="O6203" i="36"/>
  <c r="O6202" i="36"/>
  <c r="O6201" i="36"/>
  <c r="O6200" i="36"/>
  <c r="O6199" i="36"/>
  <c r="O6198" i="36"/>
  <c r="O6197" i="36"/>
  <c r="O6196" i="36"/>
  <c r="O6195" i="36"/>
  <c r="O6194" i="36"/>
  <c r="O6193" i="36"/>
  <c r="O6192" i="36"/>
  <c r="O6191" i="36"/>
  <c r="O6190" i="36"/>
  <c r="O6189" i="36"/>
  <c r="O6188" i="36"/>
  <c r="O6187" i="36"/>
  <c r="O6186" i="36"/>
  <c r="O6185" i="36"/>
  <c r="O6184" i="36"/>
  <c r="O6183" i="36"/>
  <c r="O6182" i="36"/>
  <c r="O6181" i="36"/>
  <c r="O6180" i="36"/>
  <c r="O6179" i="36"/>
  <c r="O6178" i="36"/>
  <c r="O6177" i="36"/>
  <c r="O6176" i="36"/>
  <c r="O6175" i="36"/>
  <c r="O6174" i="36"/>
  <c r="O6173" i="36"/>
  <c r="O6172" i="36"/>
  <c r="O6171" i="36"/>
  <c r="O6170" i="36"/>
  <c r="O6169" i="36"/>
  <c r="O6168" i="36"/>
  <c r="O6167" i="36"/>
  <c r="O6166" i="36"/>
  <c r="O6165" i="36"/>
  <c r="O6164" i="36"/>
  <c r="O6163" i="36"/>
  <c r="O6162" i="36"/>
  <c r="O6161" i="36"/>
  <c r="O6160" i="36"/>
  <c r="O6159" i="36"/>
  <c r="O6158" i="36"/>
  <c r="O6157" i="36"/>
  <c r="O6156" i="36"/>
  <c r="O6155" i="36"/>
  <c r="O6154" i="36"/>
  <c r="O6153" i="36"/>
  <c r="O6152" i="36"/>
  <c r="O6151" i="36"/>
  <c r="O6150" i="36"/>
  <c r="O6149" i="36"/>
  <c r="O6148" i="36"/>
  <c r="O6147" i="36"/>
  <c r="O6146" i="36"/>
  <c r="O6145" i="36"/>
  <c r="O6144" i="36"/>
  <c r="O6143" i="36"/>
  <c r="O6142" i="36"/>
  <c r="O6141" i="36"/>
  <c r="O6140" i="36"/>
  <c r="O6139" i="36"/>
  <c r="O6138" i="36"/>
  <c r="O6137" i="36"/>
  <c r="O6136" i="36"/>
  <c r="O6135" i="36"/>
  <c r="O6134" i="36"/>
  <c r="O6133" i="36"/>
  <c r="O6132" i="36"/>
  <c r="O6131" i="36"/>
  <c r="O6130" i="36"/>
  <c r="O6129" i="36"/>
  <c r="O6128" i="36"/>
  <c r="O6127" i="36"/>
  <c r="O6126" i="36"/>
  <c r="O6125" i="36"/>
  <c r="O6124" i="36"/>
  <c r="O6123" i="36"/>
  <c r="O6122" i="36"/>
  <c r="O6121" i="36"/>
  <c r="O6120" i="36"/>
  <c r="O6119" i="36"/>
  <c r="O6118" i="36"/>
  <c r="O6117" i="36"/>
  <c r="O6116" i="36"/>
  <c r="O6115" i="36"/>
  <c r="O6114" i="36"/>
  <c r="O6113" i="36"/>
  <c r="O6112" i="36"/>
  <c r="O6111" i="36"/>
  <c r="O6110" i="36"/>
  <c r="O6109" i="36"/>
  <c r="O6108" i="36"/>
  <c r="O6107" i="36"/>
  <c r="O6106" i="36"/>
  <c r="O6105" i="36"/>
  <c r="O6104" i="36"/>
  <c r="O6103" i="36"/>
  <c r="O6102" i="36"/>
  <c r="O6101" i="36"/>
  <c r="O6100" i="36"/>
  <c r="O6099" i="36"/>
  <c r="O6098" i="36"/>
  <c r="O6097" i="36"/>
  <c r="O6096" i="36"/>
  <c r="O6095" i="36"/>
  <c r="O6094" i="36"/>
  <c r="O6093" i="36"/>
  <c r="O6092" i="36"/>
  <c r="O6091" i="36"/>
  <c r="O6090" i="36"/>
  <c r="O6089" i="36"/>
  <c r="O6088" i="36"/>
  <c r="O6087" i="36"/>
  <c r="O6086" i="36"/>
  <c r="O6085" i="36"/>
  <c r="O6084" i="36"/>
  <c r="O6083" i="36"/>
  <c r="O6082" i="36"/>
  <c r="O6081" i="36"/>
  <c r="O6080" i="36"/>
  <c r="O6079" i="36"/>
  <c r="O6078" i="36"/>
  <c r="O6077" i="36"/>
  <c r="O6076" i="36"/>
  <c r="O6075" i="36"/>
  <c r="O6074" i="36"/>
  <c r="O6073" i="36"/>
  <c r="O6072" i="36"/>
  <c r="O6071" i="36"/>
  <c r="O6070" i="36"/>
  <c r="O6069" i="36"/>
  <c r="O6068" i="36"/>
  <c r="O6067" i="36"/>
  <c r="O6066" i="36"/>
  <c r="O6065" i="36"/>
  <c r="O6064" i="36"/>
  <c r="O6063" i="36"/>
  <c r="O6062" i="36"/>
  <c r="O6061" i="36"/>
  <c r="O6060" i="36"/>
  <c r="O6059" i="36"/>
  <c r="O6058" i="36"/>
  <c r="O6057" i="36"/>
  <c r="O6056" i="36"/>
  <c r="O6055" i="36"/>
  <c r="O6054" i="36"/>
  <c r="O6053" i="36"/>
  <c r="O6052" i="36"/>
  <c r="O6051" i="36"/>
  <c r="O6050" i="36"/>
  <c r="O6049" i="36"/>
  <c r="O6048" i="36"/>
  <c r="O6047" i="36"/>
  <c r="O6046" i="36"/>
  <c r="O6045" i="36"/>
  <c r="O6044" i="36"/>
  <c r="O6043" i="36"/>
  <c r="O6042" i="36"/>
  <c r="O6041" i="36"/>
  <c r="O6040" i="36"/>
  <c r="O6039" i="36"/>
  <c r="O6038" i="36"/>
  <c r="O6037" i="36"/>
  <c r="O6036" i="36"/>
  <c r="O6035" i="36"/>
  <c r="O6034" i="36"/>
  <c r="O6033" i="36"/>
  <c r="O6032" i="36"/>
  <c r="O6031" i="36"/>
  <c r="O6030" i="36"/>
  <c r="O6029" i="36"/>
  <c r="O6028" i="36"/>
  <c r="O6027" i="36"/>
  <c r="O6026" i="36"/>
  <c r="O6025" i="36"/>
  <c r="O6024" i="36"/>
  <c r="O6023" i="36"/>
  <c r="O6022" i="36"/>
  <c r="O6021" i="36"/>
  <c r="O6020" i="36"/>
  <c r="O6019" i="36"/>
  <c r="O6018" i="36"/>
  <c r="O6017" i="36"/>
  <c r="O6016" i="36"/>
  <c r="O6015" i="36"/>
  <c r="O6014" i="36"/>
  <c r="O6013" i="36"/>
  <c r="O6012" i="36"/>
  <c r="O6011" i="36"/>
  <c r="O6010" i="36"/>
  <c r="O6009" i="36"/>
  <c r="O6008" i="36"/>
  <c r="O6007" i="36"/>
  <c r="O6006" i="36"/>
  <c r="O6005" i="36"/>
  <c r="O6004" i="36"/>
  <c r="O6003" i="36"/>
  <c r="O6002" i="36"/>
  <c r="O6001" i="36"/>
  <c r="O6000" i="36"/>
  <c r="O5999" i="36"/>
  <c r="O5998" i="36"/>
  <c r="O5997" i="36"/>
  <c r="O5996" i="36"/>
  <c r="O5995" i="36"/>
  <c r="O5994" i="36"/>
  <c r="O5993" i="36"/>
  <c r="O5992" i="36"/>
  <c r="O5991" i="36"/>
  <c r="O5990" i="36"/>
  <c r="O5989" i="36"/>
  <c r="O5988" i="36"/>
  <c r="O5987" i="36"/>
  <c r="O5986" i="36"/>
  <c r="O5985" i="36"/>
  <c r="O5984" i="36"/>
  <c r="O5983" i="36"/>
  <c r="O5982" i="36"/>
  <c r="O5981" i="36"/>
  <c r="O5980" i="36"/>
  <c r="O5979" i="36"/>
  <c r="O5978" i="36"/>
  <c r="O5977" i="36"/>
  <c r="O5976" i="36"/>
  <c r="O5975" i="36"/>
  <c r="O5974" i="36"/>
  <c r="O5973" i="36"/>
  <c r="O5972" i="36"/>
  <c r="O5971" i="36"/>
  <c r="O5970" i="36"/>
  <c r="O5969" i="36"/>
  <c r="O5968" i="36"/>
  <c r="O5967" i="36"/>
  <c r="O5966" i="36"/>
  <c r="O5965" i="36"/>
  <c r="O5964" i="36"/>
  <c r="O5963" i="36"/>
  <c r="O5962" i="36"/>
  <c r="O5961" i="36"/>
  <c r="O5960" i="36"/>
  <c r="O5959" i="36"/>
  <c r="O5958" i="36"/>
  <c r="O5957" i="36"/>
  <c r="O5956" i="36"/>
  <c r="O5955" i="36"/>
  <c r="O5954" i="36"/>
  <c r="O5953" i="36"/>
  <c r="O5952" i="36"/>
  <c r="O5951" i="36"/>
  <c r="O5950" i="36"/>
  <c r="O5949" i="36"/>
  <c r="O5948" i="36"/>
  <c r="O5947" i="36"/>
  <c r="O5946" i="36"/>
  <c r="O5945" i="36"/>
  <c r="O5944" i="36"/>
  <c r="O5943" i="36"/>
  <c r="O5942" i="36"/>
  <c r="O5941" i="36"/>
  <c r="O5940" i="36"/>
  <c r="O5939" i="36"/>
  <c r="O5938" i="36"/>
  <c r="O5937" i="36"/>
  <c r="O5936" i="36"/>
  <c r="O5935" i="36"/>
  <c r="O5934" i="36"/>
  <c r="O5933" i="36"/>
  <c r="O5932" i="36"/>
  <c r="O5931" i="36"/>
  <c r="O5930" i="36"/>
  <c r="O5929" i="36"/>
  <c r="O5928" i="36"/>
  <c r="O5927" i="36"/>
  <c r="O5926" i="36"/>
  <c r="O5925" i="36"/>
  <c r="O5924" i="36"/>
  <c r="O5923" i="36"/>
  <c r="O5922" i="36"/>
  <c r="O5921" i="36"/>
  <c r="O5920" i="36"/>
  <c r="O5919" i="36"/>
  <c r="O5918" i="36"/>
  <c r="O5917" i="36"/>
  <c r="O5916" i="36"/>
  <c r="O5915" i="36"/>
  <c r="O5914" i="36"/>
  <c r="O5913" i="36"/>
  <c r="O5912" i="36"/>
  <c r="O5911" i="36"/>
  <c r="O5910" i="36"/>
  <c r="O5909" i="36"/>
  <c r="O5908" i="36"/>
  <c r="O5907" i="36"/>
  <c r="O5906" i="36"/>
  <c r="O5905" i="36"/>
  <c r="O5904" i="36"/>
  <c r="O5903" i="36"/>
  <c r="O5902" i="36"/>
  <c r="O5901" i="36"/>
  <c r="O5900" i="36"/>
  <c r="O5899" i="36"/>
  <c r="O5898" i="36"/>
  <c r="O5897" i="36"/>
  <c r="O5896" i="36"/>
  <c r="O5895" i="36"/>
  <c r="O5894" i="36"/>
  <c r="O5893" i="36"/>
  <c r="O5892" i="36"/>
  <c r="O5891" i="36"/>
  <c r="O5890" i="36"/>
  <c r="O5889" i="36"/>
  <c r="O5888" i="36"/>
  <c r="O5887" i="36"/>
  <c r="O5886" i="36"/>
  <c r="O5885" i="36"/>
  <c r="O5884" i="36"/>
  <c r="O5883" i="36"/>
  <c r="O5882" i="36"/>
  <c r="O5881" i="36"/>
  <c r="O5880" i="36"/>
  <c r="O5879" i="36"/>
  <c r="O5878" i="36"/>
  <c r="O5877" i="36"/>
  <c r="O5876" i="36"/>
  <c r="O5875" i="36"/>
  <c r="O5874" i="36"/>
  <c r="O5873" i="36"/>
  <c r="O5872" i="36"/>
  <c r="O5871" i="36"/>
  <c r="O5870" i="36"/>
  <c r="O5869" i="36"/>
  <c r="O5868" i="36"/>
  <c r="O5867" i="36"/>
  <c r="O5866" i="36"/>
  <c r="O5865" i="36"/>
  <c r="O5864" i="36"/>
  <c r="O5863" i="36"/>
  <c r="O5862" i="36"/>
  <c r="O5861" i="36"/>
  <c r="O5860" i="36"/>
  <c r="O5859" i="36"/>
  <c r="O5858" i="36"/>
  <c r="O5857" i="36"/>
  <c r="O5856" i="36"/>
  <c r="O5855" i="36"/>
  <c r="O5854" i="36"/>
  <c r="O5853" i="36"/>
  <c r="O5852" i="36"/>
  <c r="O5851" i="36"/>
  <c r="O5850" i="36"/>
  <c r="O5849" i="36"/>
  <c r="O5848" i="36"/>
  <c r="O5847" i="36"/>
  <c r="O5846" i="36"/>
  <c r="O5845" i="36"/>
  <c r="O5844" i="36"/>
  <c r="O5843" i="36"/>
  <c r="O5842" i="36"/>
  <c r="O5841" i="36"/>
  <c r="O5840" i="36"/>
  <c r="O5839" i="36"/>
  <c r="O5838" i="36"/>
  <c r="O5837" i="36"/>
  <c r="O5836" i="36"/>
  <c r="O5835" i="36"/>
  <c r="O5834" i="36"/>
  <c r="O5833" i="36"/>
  <c r="O5832" i="36"/>
  <c r="O5831" i="36"/>
  <c r="O5830" i="36"/>
  <c r="O5829" i="36"/>
  <c r="O5828" i="36"/>
  <c r="O5827" i="36"/>
  <c r="O5826" i="36"/>
  <c r="O5825" i="36"/>
  <c r="O5824" i="36"/>
  <c r="O5823" i="36"/>
  <c r="O5822" i="36"/>
  <c r="O5821" i="36"/>
  <c r="O5820" i="36"/>
  <c r="O5819" i="36"/>
  <c r="O5818" i="36"/>
  <c r="O5817" i="36"/>
  <c r="O5816" i="36"/>
  <c r="O5815" i="36"/>
  <c r="O5814" i="36"/>
  <c r="O5813" i="36"/>
  <c r="O5812" i="36"/>
  <c r="O5811" i="36"/>
  <c r="O5810" i="36"/>
  <c r="O5809" i="36"/>
  <c r="O5808" i="36"/>
  <c r="O5807" i="36"/>
  <c r="O5806" i="36"/>
  <c r="O5805" i="36"/>
  <c r="O5804" i="36"/>
  <c r="O5803" i="36"/>
  <c r="O5802" i="36"/>
  <c r="O5801" i="36"/>
  <c r="O5800" i="36"/>
  <c r="O5799" i="36"/>
  <c r="O5798" i="36"/>
  <c r="O5797" i="36"/>
  <c r="O5796" i="36"/>
  <c r="O5795" i="36"/>
  <c r="O5794" i="36"/>
  <c r="O5793" i="36"/>
  <c r="O5792" i="36"/>
  <c r="O5791" i="36"/>
  <c r="O5790" i="36"/>
  <c r="O5789" i="36"/>
  <c r="O5788" i="36"/>
  <c r="O5787" i="36"/>
  <c r="O5786" i="36"/>
  <c r="O5785" i="36"/>
  <c r="O5784" i="36"/>
  <c r="O5783" i="36"/>
  <c r="O5782" i="36"/>
  <c r="O5781" i="36"/>
  <c r="O5780" i="36"/>
  <c r="O5779" i="36"/>
  <c r="O5778" i="36"/>
  <c r="O5777" i="36"/>
  <c r="O5776" i="36"/>
  <c r="O5775" i="36"/>
  <c r="O5774" i="36"/>
  <c r="O5773" i="36"/>
  <c r="O5772" i="36"/>
  <c r="O5771" i="36"/>
  <c r="O5770" i="36"/>
  <c r="O5769" i="36"/>
  <c r="O5768" i="36"/>
  <c r="O5767" i="36"/>
  <c r="O5766" i="36"/>
  <c r="O5765" i="36"/>
  <c r="O5764" i="36"/>
  <c r="O5763" i="36"/>
  <c r="O5762" i="36"/>
  <c r="O5761" i="36"/>
  <c r="O5760" i="36"/>
  <c r="O5759" i="36"/>
  <c r="O5758" i="36"/>
  <c r="O5757" i="36"/>
  <c r="O5756" i="36"/>
  <c r="O5755" i="36"/>
  <c r="O5754" i="36"/>
  <c r="O5753" i="36"/>
  <c r="O5752" i="36"/>
  <c r="O5751" i="36"/>
  <c r="O5750" i="36"/>
  <c r="O5749" i="36"/>
  <c r="O5748" i="36"/>
  <c r="O5747" i="36"/>
  <c r="O5746" i="36"/>
  <c r="O5745" i="36"/>
  <c r="O5744" i="36"/>
  <c r="O5743" i="36"/>
  <c r="O5742" i="36"/>
  <c r="O5741" i="36"/>
  <c r="O5740" i="36"/>
  <c r="O5739" i="36"/>
  <c r="O5738" i="36"/>
  <c r="O5737" i="36"/>
  <c r="O5736" i="36"/>
  <c r="O5735" i="36"/>
  <c r="O5734" i="36"/>
  <c r="O5733" i="36"/>
  <c r="O5732" i="36"/>
  <c r="O5731" i="36"/>
  <c r="O5730" i="36"/>
  <c r="O5729" i="36"/>
  <c r="O5728" i="36"/>
  <c r="O5727" i="36"/>
  <c r="O5726" i="36"/>
  <c r="O5725" i="36"/>
  <c r="O5724" i="36"/>
  <c r="O5723" i="36"/>
  <c r="O5722" i="36"/>
  <c r="O5721" i="36"/>
  <c r="O5720" i="36"/>
  <c r="O5719" i="36"/>
  <c r="O5718" i="36"/>
  <c r="O5717" i="36"/>
  <c r="O5716" i="36"/>
  <c r="O5715" i="36"/>
  <c r="O5714" i="36"/>
  <c r="O5713" i="36"/>
  <c r="O5712" i="36"/>
  <c r="O5711" i="36"/>
  <c r="O5710" i="36"/>
  <c r="O5709" i="36"/>
  <c r="O5708" i="36"/>
  <c r="O5707" i="36"/>
  <c r="O5706" i="36"/>
  <c r="O5705" i="36"/>
  <c r="O5704" i="36"/>
  <c r="O5703" i="36"/>
  <c r="O5702" i="36"/>
  <c r="O5701" i="36"/>
  <c r="O5700" i="36"/>
  <c r="O5699" i="36"/>
  <c r="O5698" i="36"/>
  <c r="O5697" i="36"/>
  <c r="O5696" i="36"/>
  <c r="O5695" i="36"/>
  <c r="O5694" i="36"/>
  <c r="O5693" i="36"/>
  <c r="O5692" i="36"/>
  <c r="O5691" i="36"/>
  <c r="O5690" i="36"/>
  <c r="O5689" i="36"/>
  <c r="O5688" i="36"/>
  <c r="O5687" i="36"/>
  <c r="O5686" i="36"/>
  <c r="O5685" i="36"/>
  <c r="O5684" i="36"/>
  <c r="O5683" i="36"/>
  <c r="O5682" i="36"/>
  <c r="O5681" i="36"/>
  <c r="O5680" i="36"/>
  <c r="O5679" i="36"/>
  <c r="O5678" i="36"/>
  <c r="O5677" i="36"/>
  <c r="O5676" i="36"/>
  <c r="O5675" i="36"/>
  <c r="O5674" i="36"/>
  <c r="O5673" i="36"/>
  <c r="O5672" i="36"/>
  <c r="O5671" i="36"/>
  <c r="O5670" i="36"/>
  <c r="O5669" i="36"/>
  <c r="O5668" i="36"/>
  <c r="O5667" i="36"/>
  <c r="O5666" i="36"/>
  <c r="O5665" i="36"/>
  <c r="O5664" i="36"/>
  <c r="O5663" i="36"/>
  <c r="O5662" i="36"/>
  <c r="O5661" i="36"/>
  <c r="O5660" i="36"/>
  <c r="O5659" i="36"/>
  <c r="O5658" i="36"/>
  <c r="O5657" i="36"/>
  <c r="O5656" i="36"/>
  <c r="O5655" i="36"/>
  <c r="O5654" i="36"/>
  <c r="O5653" i="36"/>
  <c r="O5652" i="36"/>
  <c r="O5651" i="36"/>
  <c r="O5650" i="36"/>
  <c r="O5649" i="36"/>
  <c r="O5648" i="36"/>
  <c r="O5647" i="36"/>
  <c r="O5646" i="36"/>
  <c r="O5645" i="36"/>
  <c r="O5644" i="36"/>
  <c r="O5643" i="36"/>
  <c r="O5642" i="36"/>
  <c r="O5641" i="36"/>
  <c r="O5640" i="36"/>
  <c r="O5639" i="36"/>
  <c r="O5638" i="36"/>
  <c r="O5637" i="36"/>
  <c r="O5636" i="36"/>
  <c r="O5635" i="36"/>
  <c r="O5634" i="36"/>
  <c r="O5633" i="36"/>
  <c r="O5632" i="36"/>
  <c r="O5631" i="36"/>
  <c r="O5630" i="36"/>
  <c r="O5629" i="36"/>
  <c r="O5628" i="36"/>
  <c r="O5627" i="36"/>
  <c r="O5626" i="36"/>
  <c r="O5625" i="36"/>
  <c r="O5624" i="36"/>
  <c r="O5623" i="36"/>
  <c r="O5622" i="36"/>
  <c r="O5621" i="36"/>
  <c r="O5620" i="36"/>
  <c r="O5619" i="36"/>
  <c r="O5618" i="36"/>
  <c r="O5617" i="36"/>
  <c r="O5616" i="36"/>
  <c r="O5615" i="36"/>
  <c r="O5614" i="36"/>
  <c r="O5613" i="36"/>
  <c r="O5612" i="36"/>
  <c r="O5611" i="36"/>
  <c r="O5610" i="36"/>
  <c r="O5609" i="36"/>
  <c r="O5608" i="36"/>
  <c r="O5607" i="36"/>
  <c r="O5606" i="36"/>
  <c r="O5605" i="36"/>
  <c r="O5604" i="36"/>
  <c r="O5603" i="36"/>
  <c r="O5602" i="36"/>
  <c r="O5601" i="36"/>
  <c r="O5600" i="36"/>
  <c r="O5599" i="36"/>
  <c r="O5598" i="36"/>
  <c r="O5597" i="36"/>
  <c r="O5596" i="36"/>
  <c r="O5595" i="36"/>
  <c r="O5594" i="36"/>
  <c r="O5593" i="36"/>
  <c r="O5592" i="36"/>
  <c r="O5591" i="36"/>
  <c r="O5590" i="36"/>
  <c r="O5589" i="36"/>
  <c r="O5588" i="36"/>
  <c r="O5587" i="36"/>
  <c r="O5586" i="36"/>
  <c r="O5585" i="36"/>
  <c r="O5584" i="36"/>
  <c r="O5583" i="36"/>
  <c r="O5582" i="36"/>
  <c r="O5581" i="36"/>
  <c r="O5580" i="36"/>
  <c r="O5579" i="36"/>
  <c r="O5578" i="36"/>
  <c r="O5577" i="36"/>
  <c r="O5576" i="36"/>
  <c r="O5575" i="36"/>
  <c r="O5574" i="36"/>
  <c r="O5573" i="36"/>
  <c r="O5572" i="36"/>
  <c r="O5571" i="36"/>
  <c r="O5570" i="36"/>
  <c r="O5569" i="36"/>
  <c r="O5568" i="36"/>
  <c r="O5567" i="36"/>
  <c r="O5566" i="36"/>
  <c r="O5565" i="36"/>
  <c r="O5564" i="36"/>
  <c r="O5563" i="36"/>
  <c r="O5562" i="36"/>
  <c r="O5561" i="36"/>
  <c r="O5560" i="36"/>
  <c r="O5559" i="36"/>
  <c r="O5558" i="36"/>
  <c r="O5557" i="36"/>
  <c r="O5556" i="36"/>
  <c r="O5555" i="36"/>
  <c r="O5554" i="36"/>
  <c r="O5553" i="36"/>
  <c r="O5552" i="36"/>
  <c r="O5551" i="36"/>
  <c r="O5550" i="36"/>
  <c r="O5549" i="36"/>
  <c r="O5548" i="36"/>
  <c r="O5547" i="36"/>
  <c r="O5546" i="36"/>
  <c r="O5545" i="36"/>
  <c r="O5544" i="36"/>
  <c r="O5543" i="36"/>
  <c r="O5542" i="36"/>
  <c r="O5541" i="36"/>
  <c r="O5540" i="36"/>
  <c r="O5539" i="36"/>
  <c r="O5538" i="36"/>
  <c r="O5537" i="36"/>
  <c r="O5536" i="36"/>
  <c r="O5535" i="36"/>
  <c r="O5534" i="36"/>
  <c r="O5533" i="36"/>
  <c r="O5532" i="36"/>
  <c r="O5531" i="36"/>
  <c r="O5530" i="36"/>
  <c r="O5529" i="36"/>
  <c r="O5528" i="36"/>
  <c r="O5527" i="36"/>
  <c r="O5526" i="36"/>
  <c r="O5525" i="36"/>
  <c r="O5524" i="36"/>
  <c r="O5523" i="36"/>
  <c r="O5522" i="36"/>
  <c r="O5521" i="36"/>
  <c r="O5520" i="36"/>
  <c r="O5519" i="36"/>
  <c r="O5518" i="36"/>
  <c r="O5517" i="36"/>
  <c r="O5516" i="36"/>
  <c r="O5515" i="36"/>
  <c r="O5514" i="36"/>
  <c r="O5513" i="36"/>
  <c r="O5512" i="36"/>
  <c r="O5511" i="36"/>
  <c r="O5510" i="36"/>
  <c r="O5509" i="36"/>
  <c r="O5508" i="36"/>
  <c r="O5507" i="36"/>
  <c r="O5506" i="36"/>
  <c r="O5505" i="36"/>
  <c r="O5504" i="36"/>
  <c r="O5503" i="36"/>
  <c r="O5502" i="36"/>
  <c r="O5501" i="36"/>
  <c r="O5500" i="36"/>
  <c r="O5499" i="36"/>
  <c r="O5498" i="36"/>
  <c r="O5497" i="36"/>
  <c r="O5496" i="36"/>
  <c r="O5495" i="36"/>
  <c r="O5494" i="36"/>
  <c r="O5493" i="36"/>
  <c r="O5492" i="36"/>
  <c r="O5491" i="36"/>
  <c r="O5490" i="36"/>
  <c r="O5489" i="36"/>
  <c r="O5488" i="36"/>
  <c r="O5487" i="36"/>
  <c r="O5486" i="36"/>
  <c r="O5485" i="36"/>
  <c r="O5484" i="36"/>
  <c r="O5483" i="36"/>
  <c r="O5482" i="36"/>
  <c r="O5481" i="36"/>
  <c r="O5480" i="36"/>
  <c r="O5479" i="36"/>
  <c r="O5478" i="36"/>
  <c r="O5477" i="36"/>
  <c r="O5476" i="36"/>
  <c r="O5475" i="36"/>
  <c r="O5474" i="36"/>
  <c r="O5473" i="36"/>
  <c r="O5472" i="36"/>
  <c r="O5471" i="36"/>
  <c r="O5470" i="36"/>
  <c r="O5469" i="36"/>
  <c r="O5468" i="36"/>
  <c r="O5467" i="36"/>
  <c r="O5466" i="36"/>
  <c r="O5465" i="36"/>
  <c r="O5464" i="36"/>
  <c r="O5463" i="36"/>
  <c r="O5462" i="36"/>
  <c r="O5461" i="36"/>
  <c r="O5460" i="36"/>
  <c r="O5459" i="36"/>
  <c r="O5458" i="36"/>
  <c r="O5457" i="36"/>
  <c r="O5456" i="36"/>
  <c r="O5455" i="36"/>
  <c r="O5454" i="36"/>
  <c r="O5453" i="36"/>
  <c r="O5452" i="36"/>
  <c r="O5451" i="36"/>
  <c r="O5450" i="36"/>
  <c r="O5449" i="36"/>
  <c r="O5448" i="36"/>
  <c r="O5447" i="36"/>
  <c r="O5446" i="36"/>
  <c r="O5445" i="36"/>
  <c r="O5444" i="36"/>
  <c r="O5443" i="36"/>
  <c r="O5442" i="36"/>
  <c r="O5441" i="36"/>
  <c r="O5440" i="36"/>
  <c r="O5439" i="36"/>
  <c r="O5438" i="36"/>
  <c r="O5437" i="36"/>
  <c r="O5436" i="36"/>
  <c r="O5435" i="36"/>
  <c r="O5434" i="36"/>
  <c r="O5433" i="36"/>
  <c r="O5432" i="36"/>
  <c r="O5431" i="36"/>
  <c r="O5430" i="36"/>
  <c r="O5429" i="36"/>
  <c r="O5428" i="36"/>
  <c r="O5427" i="36"/>
  <c r="O5426" i="36"/>
  <c r="O5425" i="36"/>
  <c r="O5424" i="36"/>
  <c r="O5423" i="36"/>
  <c r="O5422" i="36"/>
  <c r="O5421" i="36"/>
  <c r="O5420" i="36"/>
  <c r="O5419" i="36"/>
  <c r="O5418" i="36"/>
  <c r="O5417" i="36"/>
  <c r="O5416" i="36"/>
  <c r="O5415" i="36"/>
  <c r="O5414" i="36"/>
  <c r="O5413" i="36"/>
  <c r="O5412" i="36"/>
  <c r="O5411" i="36"/>
  <c r="O5410" i="36"/>
  <c r="O5409" i="36"/>
  <c r="O5408" i="36"/>
  <c r="O5407" i="36"/>
  <c r="O5406" i="36"/>
  <c r="O5405" i="36"/>
  <c r="O5404" i="36"/>
  <c r="O5403" i="36"/>
  <c r="O5402" i="36"/>
  <c r="O5401" i="36"/>
  <c r="O5400" i="36"/>
  <c r="O5399" i="36"/>
  <c r="O5398" i="36"/>
  <c r="O5397" i="36"/>
  <c r="O5396" i="36"/>
  <c r="O5395" i="36"/>
  <c r="O5394" i="36"/>
  <c r="O5393" i="36"/>
  <c r="O5392" i="36"/>
  <c r="O5391" i="36"/>
  <c r="O5390" i="36"/>
  <c r="O5389" i="36"/>
  <c r="O5388" i="36"/>
  <c r="O5387" i="36"/>
  <c r="O5386" i="36"/>
  <c r="O5385" i="36"/>
  <c r="O5384" i="36"/>
  <c r="O5383" i="36"/>
  <c r="O5382" i="36"/>
  <c r="O5381" i="36"/>
  <c r="O5380" i="36"/>
  <c r="O5379" i="36"/>
  <c r="O5378" i="36"/>
  <c r="O5377" i="36"/>
  <c r="O5376" i="36"/>
  <c r="O5375" i="36"/>
  <c r="O5374" i="36"/>
  <c r="O5373" i="36"/>
  <c r="O5372" i="36"/>
  <c r="O5371" i="36"/>
  <c r="O5370" i="36"/>
  <c r="O5369" i="36"/>
  <c r="O5368" i="36"/>
  <c r="O5367" i="36"/>
  <c r="O5366" i="36"/>
  <c r="O5365" i="36"/>
  <c r="O5364" i="36"/>
  <c r="O5363" i="36"/>
  <c r="O5362" i="36"/>
  <c r="O5361" i="36"/>
  <c r="O5360" i="36"/>
  <c r="O5359" i="36"/>
  <c r="O5358" i="36"/>
  <c r="O5357" i="36"/>
  <c r="O5356" i="36"/>
  <c r="O5355" i="36"/>
  <c r="O5354" i="36"/>
  <c r="O5353" i="36"/>
  <c r="O5352" i="36"/>
  <c r="O5351" i="36"/>
  <c r="O5350" i="36"/>
  <c r="O5349" i="36"/>
  <c r="O5348" i="36"/>
  <c r="O5347" i="36"/>
  <c r="O5346" i="36"/>
  <c r="O5345" i="36"/>
  <c r="O5344" i="36"/>
  <c r="O5343" i="36"/>
  <c r="O5342" i="36"/>
  <c r="O5341" i="36"/>
  <c r="O5340" i="36"/>
  <c r="O5339" i="36"/>
  <c r="O5338" i="36"/>
  <c r="O5337" i="36"/>
  <c r="O5336" i="36"/>
  <c r="O5335" i="36"/>
  <c r="O5334" i="36"/>
  <c r="O5333" i="36"/>
  <c r="O5332" i="36"/>
  <c r="O5331" i="36"/>
  <c r="O5330" i="36"/>
  <c r="O5329" i="36"/>
  <c r="O5328" i="36"/>
  <c r="O5327" i="36"/>
  <c r="O5326" i="36"/>
  <c r="O5325" i="36"/>
  <c r="O5324" i="36"/>
  <c r="O5323" i="36"/>
  <c r="O5322" i="36"/>
  <c r="O5321" i="36"/>
  <c r="O5320" i="36"/>
  <c r="O5319" i="36"/>
  <c r="O5318" i="36"/>
  <c r="O5317" i="36"/>
  <c r="O5316" i="36"/>
  <c r="O5315" i="36"/>
  <c r="O5314" i="36"/>
  <c r="O5313" i="36"/>
  <c r="O5312" i="36"/>
  <c r="O5311" i="36"/>
  <c r="O5310" i="36"/>
  <c r="O5309" i="36"/>
  <c r="O5308" i="36"/>
  <c r="O5307" i="36"/>
  <c r="O5306" i="36"/>
  <c r="O5305" i="36"/>
  <c r="O5304" i="36"/>
  <c r="O5303" i="36"/>
  <c r="O5302" i="36"/>
  <c r="O5301" i="36"/>
  <c r="O5300" i="36"/>
  <c r="O5299" i="36"/>
  <c r="O5298" i="36"/>
  <c r="O5297" i="36"/>
  <c r="O5296" i="36"/>
  <c r="O5295" i="36"/>
  <c r="O5294" i="36"/>
  <c r="O5293" i="36"/>
  <c r="O5292" i="36"/>
  <c r="O5291" i="36"/>
  <c r="O5290" i="36"/>
  <c r="O5289" i="36"/>
  <c r="O5288" i="36"/>
  <c r="O5287" i="36"/>
  <c r="O5286" i="36"/>
  <c r="O5285" i="36"/>
  <c r="O5284" i="36"/>
  <c r="O5283" i="36"/>
  <c r="O5282" i="36"/>
  <c r="O5281" i="36"/>
  <c r="O5280" i="36"/>
  <c r="O5279" i="36"/>
  <c r="O5278" i="36"/>
  <c r="O5277" i="36"/>
  <c r="O5276" i="36"/>
  <c r="O5275" i="36"/>
  <c r="O5274" i="36"/>
  <c r="O5273" i="36"/>
  <c r="O5272" i="36"/>
  <c r="O5271" i="36"/>
  <c r="O5270" i="36"/>
  <c r="O5269" i="36"/>
  <c r="O5268" i="36"/>
  <c r="O5267" i="36"/>
  <c r="O5266" i="36"/>
  <c r="O5265" i="36"/>
  <c r="O5264" i="36"/>
  <c r="O5263" i="36"/>
  <c r="O5262" i="36"/>
  <c r="O5261" i="36"/>
  <c r="O5260" i="36"/>
  <c r="O5259" i="36"/>
  <c r="O5258" i="36"/>
  <c r="O5257" i="36"/>
  <c r="O5256" i="36"/>
  <c r="O5255" i="36"/>
  <c r="O5254" i="36"/>
  <c r="O5253" i="36"/>
  <c r="O5252" i="36"/>
  <c r="O5251" i="36"/>
  <c r="O5250" i="36"/>
  <c r="O5249" i="36"/>
  <c r="O5248" i="36"/>
  <c r="O5247" i="36"/>
  <c r="O5246" i="36"/>
  <c r="O5245" i="36"/>
  <c r="O5244" i="36"/>
  <c r="O5243" i="36"/>
  <c r="O5242" i="36"/>
  <c r="O5241" i="36"/>
  <c r="O5240" i="36"/>
  <c r="O5239" i="36"/>
  <c r="O5238" i="36"/>
  <c r="O5237" i="36"/>
  <c r="O5236" i="36"/>
  <c r="O5235" i="36"/>
  <c r="O5234" i="36"/>
  <c r="O5233" i="36"/>
  <c r="O5232" i="36"/>
  <c r="O5231" i="36"/>
  <c r="O5230" i="36"/>
  <c r="O5229" i="36"/>
  <c r="O5228" i="36"/>
  <c r="O5227" i="36"/>
  <c r="O5226" i="36"/>
  <c r="O5225" i="36"/>
  <c r="O5224" i="36"/>
  <c r="O5223" i="36"/>
  <c r="O5222" i="36"/>
  <c r="O5221" i="36"/>
  <c r="O5220" i="36"/>
  <c r="O5219" i="36"/>
  <c r="O5218" i="36"/>
  <c r="O5217" i="36"/>
  <c r="O5216" i="36"/>
  <c r="O5215" i="36"/>
  <c r="O5214" i="36"/>
  <c r="O5213" i="36"/>
  <c r="O5212" i="36"/>
  <c r="O5211" i="36"/>
  <c r="O5210" i="36"/>
  <c r="O5209" i="36"/>
  <c r="O5208" i="36"/>
  <c r="O5207" i="36"/>
  <c r="O5206" i="36"/>
  <c r="O5205" i="36"/>
  <c r="O5204" i="36"/>
  <c r="O5203" i="36"/>
  <c r="O5202" i="36"/>
  <c r="O5201" i="36"/>
  <c r="O5200" i="36"/>
  <c r="O5199" i="36"/>
  <c r="O5198" i="36"/>
  <c r="O5197" i="36"/>
  <c r="O5196" i="36"/>
  <c r="O5195" i="36"/>
  <c r="O5194" i="36"/>
  <c r="O5193" i="36"/>
  <c r="O5192" i="36"/>
  <c r="O5191" i="36"/>
  <c r="O5190" i="36"/>
  <c r="O5189" i="36"/>
  <c r="O5188" i="36"/>
  <c r="O5187" i="36"/>
  <c r="O5186" i="36"/>
  <c r="O5185" i="36"/>
  <c r="O5184" i="36"/>
  <c r="O5183" i="36"/>
  <c r="O5182" i="36"/>
  <c r="O5181" i="36"/>
  <c r="O5180" i="36"/>
  <c r="O5179" i="36"/>
  <c r="O5178" i="36"/>
  <c r="O5177" i="36"/>
  <c r="O5176" i="36"/>
  <c r="O5175" i="36"/>
  <c r="O5174" i="36"/>
  <c r="O5173" i="36"/>
  <c r="O5172" i="36"/>
  <c r="O5171" i="36"/>
  <c r="O5170" i="36"/>
  <c r="O5169" i="36"/>
  <c r="O5168" i="36"/>
  <c r="O5167" i="36"/>
  <c r="O5166" i="36"/>
  <c r="O5165" i="36"/>
  <c r="O5164" i="36"/>
  <c r="O5163" i="36"/>
  <c r="O5162" i="36"/>
  <c r="O5161" i="36"/>
  <c r="O5160" i="36"/>
  <c r="O5159" i="36"/>
  <c r="O5158" i="36"/>
  <c r="O5157" i="36"/>
  <c r="O5156" i="36"/>
  <c r="O5155" i="36"/>
  <c r="O5154" i="36"/>
  <c r="O5153" i="36"/>
  <c r="O5152" i="36"/>
  <c r="O5151" i="36"/>
  <c r="O5150" i="36"/>
  <c r="O5149" i="36"/>
  <c r="O5148" i="36"/>
  <c r="O5147" i="36"/>
  <c r="O5146" i="36"/>
  <c r="O5145" i="36"/>
  <c r="O5144" i="36"/>
  <c r="O5143" i="36"/>
  <c r="O5142" i="36"/>
  <c r="O5141" i="36"/>
  <c r="O5140" i="36"/>
  <c r="O5139" i="36"/>
  <c r="O5138" i="36"/>
  <c r="O5137" i="36"/>
  <c r="O5136" i="36"/>
  <c r="O5135" i="36"/>
  <c r="O5134" i="36"/>
  <c r="O5133" i="36"/>
  <c r="O5132" i="36"/>
  <c r="O5131" i="36"/>
  <c r="O5130" i="36"/>
  <c r="O5129" i="36"/>
  <c r="O5128" i="36"/>
  <c r="O5127" i="36"/>
  <c r="O5126" i="36"/>
  <c r="O5125" i="36"/>
  <c r="O5124" i="36"/>
  <c r="O5123" i="36"/>
  <c r="O5122" i="36"/>
  <c r="O5121" i="36"/>
  <c r="O5120" i="36"/>
  <c r="O5119" i="36"/>
  <c r="O5118" i="36"/>
  <c r="O5117" i="36"/>
  <c r="O5116" i="36"/>
  <c r="O5115" i="36"/>
  <c r="O5114" i="36"/>
  <c r="O5113" i="36"/>
  <c r="O5112" i="36"/>
  <c r="O5111" i="36"/>
  <c r="O5110" i="36"/>
  <c r="O5109" i="36"/>
  <c r="O5108" i="36"/>
  <c r="O5107" i="36"/>
  <c r="O5106" i="36"/>
  <c r="O5105" i="36"/>
  <c r="O5104" i="36"/>
  <c r="O5103" i="36"/>
  <c r="O5102" i="36"/>
  <c r="O5101" i="36"/>
  <c r="O5100" i="36"/>
  <c r="O5099" i="36"/>
  <c r="O5098" i="36"/>
  <c r="O5097" i="36"/>
  <c r="O5096" i="36"/>
  <c r="O5095" i="36"/>
  <c r="O5094" i="36"/>
  <c r="O5093" i="36"/>
  <c r="O5092" i="36"/>
  <c r="O5091" i="36"/>
  <c r="O5090" i="36"/>
  <c r="O5089" i="36"/>
  <c r="O5088" i="36"/>
  <c r="O5087" i="36"/>
  <c r="O5086" i="36"/>
  <c r="O5085" i="36"/>
  <c r="O5084" i="36"/>
  <c r="O5083" i="36"/>
  <c r="O5082" i="36"/>
  <c r="O5081" i="36"/>
  <c r="O5080" i="36"/>
  <c r="O5079" i="36"/>
  <c r="O5078" i="36"/>
  <c r="O5077" i="36"/>
  <c r="O5076" i="36"/>
  <c r="O5075" i="36"/>
  <c r="O5074" i="36"/>
  <c r="O5073" i="36"/>
  <c r="O5072" i="36"/>
  <c r="O5071" i="36"/>
  <c r="O5070" i="36"/>
  <c r="O5069" i="36"/>
  <c r="O5068" i="36"/>
  <c r="O5067" i="36"/>
  <c r="O5066" i="36"/>
  <c r="O5065" i="36"/>
  <c r="O5064" i="36"/>
  <c r="O5063" i="36"/>
  <c r="O5062" i="36"/>
  <c r="O5061" i="36"/>
  <c r="O5060" i="36"/>
  <c r="O5059" i="36"/>
  <c r="O5058" i="36"/>
  <c r="O5057" i="36"/>
  <c r="O5056" i="36"/>
  <c r="O5055" i="36"/>
  <c r="O5054" i="36"/>
  <c r="O5053" i="36"/>
  <c r="O5052" i="36"/>
  <c r="O5051" i="36"/>
  <c r="O5050" i="36"/>
  <c r="O5049" i="36"/>
  <c r="O5048" i="36"/>
  <c r="O5047" i="36"/>
  <c r="O5046" i="36"/>
  <c r="O5045" i="36"/>
  <c r="O5044" i="36"/>
  <c r="O5043" i="36"/>
  <c r="O5042" i="36"/>
  <c r="O5041" i="36"/>
  <c r="O5040" i="36"/>
  <c r="O5039" i="36"/>
  <c r="O5038" i="36"/>
  <c r="O5037" i="36"/>
  <c r="O5036" i="36"/>
  <c r="O5035" i="36"/>
  <c r="O5034" i="36"/>
  <c r="O5033" i="36"/>
  <c r="O5032" i="36"/>
  <c r="O5031" i="36"/>
  <c r="O5030" i="36"/>
  <c r="O5029" i="36"/>
  <c r="O5028" i="36"/>
  <c r="O5027" i="36"/>
  <c r="O5026" i="36"/>
  <c r="O5025" i="36"/>
  <c r="O5024" i="36"/>
  <c r="O5023" i="36"/>
  <c r="O5022" i="36"/>
  <c r="O5021" i="36"/>
  <c r="O5020" i="36"/>
  <c r="O5019" i="36"/>
  <c r="O5018" i="36"/>
  <c r="O5017" i="36"/>
  <c r="O5016" i="36"/>
  <c r="O5015" i="36"/>
  <c r="O5014" i="36"/>
  <c r="O5013" i="36"/>
  <c r="O5012" i="36"/>
  <c r="O5011" i="36"/>
  <c r="O5010" i="36"/>
  <c r="O5009" i="36"/>
  <c r="O5008" i="36"/>
  <c r="O5007" i="36"/>
  <c r="O5006" i="36"/>
  <c r="O5005" i="36"/>
  <c r="O5004" i="36"/>
  <c r="O5003" i="36"/>
  <c r="O5002" i="36"/>
  <c r="O5001" i="36"/>
  <c r="O5000" i="36"/>
  <c r="O4999" i="36"/>
  <c r="O4998" i="36"/>
  <c r="O4997" i="36"/>
  <c r="O4996" i="36"/>
  <c r="O4995" i="36"/>
  <c r="O4994" i="36"/>
  <c r="O4993" i="36"/>
  <c r="O4992" i="36"/>
  <c r="O4991" i="36"/>
  <c r="O4990" i="36"/>
  <c r="O4989" i="36"/>
  <c r="O4988" i="36"/>
  <c r="O4987" i="36"/>
  <c r="O4986" i="36"/>
  <c r="O4985" i="36"/>
  <c r="O4984" i="36"/>
  <c r="O4983" i="36"/>
  <c r="O4982" i="36"/>
  <c r="O4981" i="36"/>
  <c r="O4980" i="36"/>
  <c r="O4979" i="36"/>
  <c r="O4978" i="36"/>
  <c r="O4977" i="36"/>
  <c r="O4976" i="36"/>
  <c r="O4975" i="36"/>
  <c r="O4974" i="36"/>
  <c r="O4973" i="36"/>
  <c r="O4972" i="36"/>
  <c r="O4971" i="36"/>
  <c r="O4970" i="36"/>
  <c r="O4969" i="36"/>
  <c r="O4968" i="36"/>
  <c r="O4967" i="36"/>
  <c r="O4966" i="36"/>
  <c r="O4965" i="36"/>
  <c r="O4964" i="36"/>
  <c r="O4963" i="36"/>
  <c r="O4962" i="36"/>
  <c r="O4961" i="36"/>
  <c r="O4960" i="36"/>
  <c r="O4959" i="36"/>
  <c r="O4958" i="36"/>
  <c r="O4957" i="36"/>
  <c r="O4956" i="36"/>
  <c r="O4955" i="36"/>
  <c r="O4954" i="36"/>
  <c r="O4953" i="36"/>
  <c r="O4952" i="36"/>
  <c r="O4951" i="36"/>
  <c r="O4950" i="36"/>
  <c r="O4949" i="36"/>
  <c r="O4948" i="36"/>
  <c r="O4947" i="36"/>
  <c r="O4946" i="36"/>
  <c r="O4945" i="36"/>
  <c r="O4944" i="36"/>
  <c r="O4943" i="36"/>
  <c r="O4942" i="36"/>
  <c r="O4941" i="36"/>
  <c r="O4940" i="36"/>
  <c r="O4939" i="36"/>
  <c r="O4938" i="36"/>
  <c r="O4937" i="36"/>
  <c r="O4936" i="36"/>
  <c r="O4935" i="36"/>
  <c r="O4934" i="36"/>
  <c r="O4933" i="36"/>
  <c r="O4932" i="36"/>
  <c r="O4931" i="36"/>
  <c r="O4930" i="36"/>
  <c r="O4929" i="36"/>
  <c r="O4928" i="36"/>
  <c r="O4927" i="36"/>
  <c r="O4926" i="36"/>
  <c r="O4925" i="36"/>
  <c r="O4924" i="36"/>
  <c r="O4923" i="36"/>
  <c r="O4922" i="36"/>
  <c r="O4921" i="36"/>
  <c r="O4920" i="36"/>
  <c r="O4919" i="36"/>
  <c r="O4918" i="36"/>
  <c r="O4917" i="36"/>
  <c r="O4916" i="36"/>
  <c r="O4915" i="36"/>
  <c r="O4914" i="36"/>
  <c r="O4913" i="36"/>
  <c r="O4912" i="36"/>
  <c r="O4911" i="36"/>
  <c r="O4910" i="36"/>
  <c r="O4909" i="36"/>
  <c r="O4908" i="36"/>
  <c r="O4907" i="36"/>
  <c r="O4906" i="36"/>
  <c r="O4905" i="36"/>
  <c r="O4904" i="36"/>
  <c r="O4903" i="36"/>
  <c r="O4902" i="36"/>
  <c r="O4901" i="36"/>
  <c r="O4900" i="36"/>
  <c r="O4899" i="36"/>
  <c r="O4898" i="36"/>
  <c r="O4897" i="36"/>
  <c r="O4896" i="36"/>
  <c r="O4895" i="36"/>
  <c r="O4894" i="36"/>
  <c r="O4893" i="36"/>
  <c r="O4892" i="36"/>
  <c r="O4891" i="36"/>
  <c r="O4890" i="36"/>
  <c r="O4889" i="36"/>
  <c r="O4888" i="36"/>
  <c r="O4887" i="36"/>
  <c r="O4886" i="36"/>
  <c r="O4885" i="36"/>
  <c r="O4884" i="36"/>
  <c r="O4883" i="36"/>
  <c r="O4882" i="36"/>
  <c r="O4881" i="36"/>
  <c r="O4880" i="36"/>
  <c r="O4879" i="36"/>
  <c r="O4878" i="36"/>
  <c r="O4877" i="36"/>
  <c r="O4876" i="36"/>
  <c r="O4875" i="36"/>
  <c r="O4874" i="36"/>
  <c r="O4873" i="36"/>
  <c r="O4872" i="36"/>
  <c r="O4871" i="36"/>
  <c r="O4870" i="36"/>
  <c r="O4869" i="36"/>
  <c r="O4868" i="36"/>
  <c r="O4867" i="36"/>
  <c r="O4866" i="36"/>
  <c r="O4865" i="36"/>
  <c r="O4864" i="36"/>
  <c r="O4863" i="36"/>
  <c r="O4862" i="36"/>
  <c r="O4861" i="36"/>
  <c r="O4860" i="36"/>
  <c r="O4859" i="36"/>
  <c r="O4858" i="36"/>
  <c r="O4857" i="36"/>
  <c r="O4856" i="36"/>
  <c r="O4855" i="36"/>
  <c r="O4854" i="36"/>
  <c r="O4853" i="36"/>
  <c r="O4852" i="36"/>
  <c r="O4851" i="36"/>
  <c r="O4850" i="36"/>
  <c r="O4849" i="36"/>
  <c r="O4848" i="36"/>
  <c r="O4847" i="36"/>
  <c r="O4846" i="36"/>
  <c r="O4845" i="36"/>
  <c r="O4844" i="36"/>
  <c r="O4843" i="36"/>
  <c r="O4842" i="36"/>
  <c r="O4841" i="36"/>
  <c r="O4840" i="36"/>
  <c r="O4839" i="36"/>
  <c r="O4838" i="36"/>
  <c r="O4837" i="36"/>
  <c r="O4836" i="36"/>
  <c r="O4835" i="36"/>
  <c r="O4834" i="36"/>
  <c r="O4833" i="36"/>
  <c r="O4832" i="36"/>
  <c r="O4831" i="36"/>
  <c r="O4830" i="36"/>
  <c r="O4829" i="36"/>
  <c r="O4828" i="36"/>
  <c r="O4827" i="36"/>
  <c r="O4826" i="36"/>
  <c r="O4825" i="36"/>
  <c r="O4824" i="36"/>
  <c r="O4823" i="36"/>
  <c r="O4822" i="36"/>
  <c r="O4821" i="36"/>
  <c r="O4820" i="36"/>
  <c r="O4819" i="36"/>
  <c r="O4818" i="36"/>
  <c r="O4817" i="36"/>
  <c r="O4816" i="36"/>
  <c r="O4815" i="36"/>
  <c r="O4814" i="36"/>
  <c r="O4813" i="36"/>
  <c r="O4812" i="36"/>
  <c r="O4811" i="36"/>
  <c r="O4810" i="36"/>
  <c r="O4809" i="36"/>
  <c r="O4808" i="36"/>
  <c r="O4807" i="36"/>
  <c r="O4806" i="36"/>
  <c r="O4805" i="36"/>
  <c r="O4804" i="36"/>
  <c r="O4803" i="36"/>
  <c r="O4802" i="36"/>
  <c r="O4801" i="36"/>
  <c r="O4800" i="36"/>
  <c r="O4799" i="36"/>
  <c r="O4798" i="36"/>
  <c r="O4797" i="36"/>
  <c r="O4796" i="36"/>
  <c r="O4795" i="36"/>
  <c r="O4794" i="36"/>
  <c r="O4793" i="36"/>
  <c r="O4792" i="36"/>
  <c r="O4791" i="36"/>
  <c r="O4790" i="36"/>
  <c r="O4789" i="36"/>
  <c r="O4788" i="36"/>
  <c r="O4787" i="36"/>
  <c r="O4786" i="36"/>
  <c r="O4785" i="36"/>
  <c r="O4784" i="36"/>
  <c r="O4783" i="36"/>
  <c r="O4782" i="36"/>
  <c r="O4781" i="36"/>
  <c r="O4780" i="36"/>
  <c r="O4779" i="36"/>
  <c r="O4778" i="36"/>
  <c r="O4777" i="36"/>
  <c r="O4776" i="36"/>
  <c r="O4775" i="36"/>
  <c r="O4774" i="36"/>
  <c r="O4773" i="36"/>
  <c r="O4772" i="36"/>
  <c r="O4771" i="36"/>
  <c r="O4770" i="36"/>
  <c r="O4769" i="36"/>
  <c r="O4768" i="36"/>
  <c r="O4767" i="36"/>
  <c r="O4766" i="36"/>
  <c r="O4765" i="36"/>
  <c r="O4764" i="36"/>
  <c r="O4763" i="36"/>
  <c r="O4762" i="36"/>
  <c r="O4761" i="36"/>
  <c r="O4760" i="36"/>
  <c r="O4759" i="36"/>
  <c r="O4758" i="36"/>
  <c r="O4757" i="36"/>
  <c r="O4756" i="36"/>
  <c r="O4755" i="36"/>
  <c r="O4754" i="36"/>
  <c r="O4753" i="36"/>
  <c r="O4752" i="36"/>
  <c r="O4751" i="36"/>
  <c r="O4750" i="36"/>
  <c r="O4749" i="36"/>
  <c r="O4748" i="36"/>
  <c r="O4747" i="36"/>
  <c r="O4746" i="36"/>
  <c r="O4745" i="36"/>
  <c r="O4744" i="36"/>
  <c r="O4743" i="36"/>
  <c r="O4742" i="36"/>
  <c r="O4741" i="36"/>
  <c r="O4740" i="36"/>
  <c r="O4739" i="36"/>
  <c r="O4738" i="36"/>
  <c r="O4737" i="36"/>
  <c r="O4736" i="36"/>
  <c r="O4735" i="36"/>
  <c r="O4734" i="36"/>
  <c r="O4733" i="36"/>
  <c r="O4732" i="36"/>
  <c r="O4731" i="36"/>
  <c r="O4730" i="36"/>
  <c r="O4729" i="36"/>
  <c r="O4728" i="36"/>
  <c r="O4727" i="36"/>
  <c r="O4726" i="36"/>
  <c r="O4725" i="36"/>
  <c r="O4724" i="36"/>
  <c r="O4723" i="36"/>
  <c r="O4722" i="36"/>
  <c r="O4721" i="36"/>
  <c r="O4720" i="36"/>
  <c r="O4719" i="36"/>
  <c r="O4718" i="36"/>
  <c r="O4717" i="36"/>
  <c r="O4716" i="36"/>
  <c r="O4715" i="36"/>
  <c r="O4714" i="36"/>
  <c r="O4713" i="36"/>
  <c r="O4712" i="36"/>
  <c r="O4711" i="36"/>
  <c r="O4710" i="36"/>
  <c r="O4709" i="36"/>
  <c r="O4708" i="36"/>
  <c r="O4707" i="36"/>
  <c r="O4706" i="36"/>
  <c r="O4705" i="36"/>
  <c r="O4704" i="36"/>
  <c r="O4703" i="36"/>
  <c r="O4702" i="36"/>
  <c r="O4701" i="36"/>
  <c r="O4700" i="36"/>
  <c r="O4699" i="36"/>
  <c r="O4698" i="36"/>
  <c r="O4697" i="36"/>
  <c r="O4696" i="36"/>
  <c r="O4695" i="36"/>
  <c r="O4694" i="36"/>
  <c r="O4693" i="36"/>
  <c r="O4692" i="36"/>
  <c r="O4691" i="36"/>
  <c r="O4690" i="36"/>
  <c r="O4689" i="36"/>
  <c r="O4688" i="36"/>
  <c r="O4687" i="36"/>
  <c r="O4686" i="36"/>
  <c r="O4685" i="36"/>
  <c r="O4684" i="36"/>
  <c r="O4683" i="36"/>
  <c r="O4682" i="36"/>
  <c r="O4681" i="36"/>
  <c r="O4680" i="36"/>
  <c r="O4679" i="36"/>
  <c r="O4678" i="36"/>
  <c r="O4677" i="36"/>
  <c r="O4676" i="36"/>
  <c r="O4675" i="36"/>
  <c r="O4674" i="36"/>
  <c r="O4673" i="36"/>
  <c r="O4672" i="36"/>
  <c r="O4671" i="36"/>
  <c r="O4670" i="36"/>
  <c r="O4669" i="36"/>
  <c r="O4668" i="36"/>
  <c r="O4667" i="36"/>
  <c r="O4666" i="36"/>
  <c r="O4665" i="36"/>
  <c r="O4664" i="36"/>
  <c r="O4663" i="36"/>
  <c r="O4662" i="36"/>
  <c r="O4661" i="36"/>
  <c r="O4660" i="36"/>
  <c r="O4659" i="36"/>
  <c r="O4658" i="36"/>
  <c r="O4657" i="36"/>
  <c r="O4656" i="36"/>
  <c r="O4655" i="36"/>
  <c r="O4654" i="36"/>
  <c r="O4653" i="36"/>
  <c r="O4652" i="36"/>
  <c r="O4651" i="36"/>
  <c r="O4650" i="36"/>
  <c r="O4649" i="36"/>
  <c r="O4648" i="36"/>
  <c r="O4647" i="36"/>
  <c r="O4646" i="36"/>
  <c r="O4645" i="36"/>
  <c r="O4644" i="36"/>
  <c r="O4643" i="36"/>
  <c r="O4642" i="36"/>
  <c r="O4641" i="36"/>
  <c r="O4640" i="36"/>
  <c r="O4639" i="36"/>
  <c r="O4638" i="36"/>
  <c r="O4637" i="36"/>
  <c r="O4636" i="36"/>
  <c r="O4635" i="36"/>
  <c r="O4634" i="36"/>
  <c r="O4633" i="36"/>
  <c r="O4632" i="36"/>
  <c r="O4631" i="36"/>
  <c r="O4630" i="36"/>
  <c r="O4629" i="36"/>
  <c r="O4628" i="36"/>
  <c r="O4627" i="36"/>
  <c r="O4626" i="36"/>
  <c r="O4625" i="36"/>
  <c r="O4624" i="36"/>
  <c r="O4623" i="36"/>
  <c r="O4622" i="36"/>
  <c r="O4621" i="36"/>
  <c r="O4620" i="36"/>
  <c r="O4619" i="36"/>
  <c r="O4618" i="36"/>
  <c r="O4617" i="36"/>
  <c r="O4616" i="36"/>
  <c r="O4615" i="36"/>
  <c r="O4614" i="36"/>
  <c r="O4613" i="36"/>
  <c r="O4612" i="36"/>
  <c r="O4611" i="36"/>
  <c r="O4610" i="36"/>
  <c r="O4609" i="36"/>
  <c r="O4608" i="36"/>
  <c r="O4607" i="36"/>
  <c r="O4606" i="36"/>
  <c r="O4605" i="36"/>
  <c r="O4604" i="36"/>
  <c r="O4603" i="36"/>
  <c r="O4602" i="36"/>
  <c r="O4601" i="36"/>
  <c r="O4600" i="36"/>
  <c r="O4599" i="36"/>
  <c r="O4598" i="36"/>
  <c r="O4597" i="36"/>
  <c r="O4596" i="36"/>
  <c r="O4595" i="36"/>
  <c r="O4594" i="36"/>
  <c r="O4593" i="36"/>
  <c r="O4592" i="36"/>
  <c r="O4591" i="36"/>
  <c r="O4590" i="36"/>
  <c r="O4589" i="36"/>
  <c r="O4588" i="36"/>
  <c r="O4587" i="36"/>
  <c r="O4586" i="36"/>
  <c r="O4585" i="36"/>
  <c r="O4584" i="36"/>
  <c r="O4583" i="36"/>
  <c r="O4582" i="36"/>
  <c r="O4581" i="36"/>
  <c r="O4580" i="36"/>
  <c r="O4579" i="36"/>
  <c r="O4578" i="36"/>
  <c r="O4577" i="36"/>
  <c r="O4576" i="36"/>
  <c r="O4575" i="36"/>
  <c r="O4574" i="36"/>
  <c r="O4573" i="36"/>
  <c r="O4572" i="36"/>
  <c r="O4571" i="36"/>
  <c r="O4570" i="36"/>
  <c r="O4569" i="36"/>
  <c r="O4568" i="36"/>
  <c r="O4567" i="36"/>
  <c r="O4566" i="36"/>
  <c r="O4565" i="36"/>
  <c r="O4564" i="36"/>
  <c r="O4563" i="36"/>
  <c r="O4562" i="36"/>
  <c r="O4561" i="36"/>
  <c r="O4560" i="36"/>
  <c r="O4559" i="36"/>
  <c r="O4558" i="36"/>
  <c r="O4557" i="36"/>
  <c r="O4556" i="36"/>
  <c r="O4555" i="36"/>
  <c r="O4554" i="36"/>
  <c r="O4553" i="36"/>
  <c r="O4552" i="36"/>
  <c r="O4551" i="36"/>
  <c r="O4550" i="36"/>
  <c r="O4549" i="36"/>
  <c r="O4548" i="36"/>
  <c r="O4547" i="36"/>
  <c r="O4546" i="36"/>
  <c r="O4545" i="36"/>
  <c r="O4544" i="36"/>
  <c r="O4543" i="36"/>
  <c r="O4542" i="36"/>
  <c r="O4541" i="36"/>
  <c r="O4540" i="36"/>
  <c r="O4539" i="36"/>
  <c r="O4538" i="36"/>
  <c r="O4537" i="36"/>
  <c r="O4536" i="36"/>
  <c r="O4535" i="36"/>
  <c r="O4534" i="36"/>
  <c r="O4533" i="36"/>
  <c r="O4532" i="36"/>
  <c r="O4531" i="36"/>
  <c r="O4530" i="36"/>
  <c r="O4529" i="36"/>
  <c r="O4528" i="36"/>
  <c r="O4527" i="36"/>
  <c r="O4526" i="36"/>
  <c r="O4525" i="36"/>
  <c r="O4524" i="36"/>
  <c r="O4523" i="36"/>
  <c r="O4522" i="36"/>
  <c r="O4521" i="36"/>
  <c r="O4520" i="36"/>
  <c r="O4519" i="36"/>
  <c r="O4518" i="36"/>
  <c r="O4517" i="36"/>
  <c r="O4516" i="36"/>
  <c r="O4515" i="36"/>
  <c r="O4514" i="36"/>
  <c r="O4513" i="36"/>
  <c r="O4512" i="36"/>
  <c r="O4511" i="36"/>
  <c r="O4510" i="36"/>
  <c r="O4509" i="36"/>
  <c r="O4508" i="36"/>
  <c r="O4507" i="36"/>
  <c r="O4506" i="36"/>
  <c r="O4505" i="36"/>
  <c r="O4504" i="36"/>
  <c r="O4503" i="36"/>
  <c r="O4502" i="36"/>
  <c r="O4501" i="36"/>
  <c r="O4500" i="36"/>
  <c r="O4499" i="36"/>
  <c r="O4498" i="36"/>
  <c r="O4497" i="36"/>
  <c r="O4496" i="36"/>
  <c r="O4495" i="36"/>
  <c r="O4494" i="36"/>
  <c r="O4493" i="36"/>
  <c r="O4492" i="36"/>
  <c r="O4491" i="36"/>
  <c r="O4490" i="36"/>
  <c r="O4489" i="36"/>
  <c r="O4488" i="36"/>
  <c r="O4487" i="36"/>
  <c r="O4486" i="36"/>
  <c r="O4485" i="36"/>
  <c r="O4484" i="36"/>
  <c r="O4483" i="36"/>
  <c r="O4482" i="36"/>
  <c r="O4481" i="36"/>
  <c r="O4480" i="36"/>
  <c r="O4479" i="36"/>
  <c r="O4478" i="36"/>
  <c r="O4477" i="36"/>
  <c r="O4476" i="36"/>
  <c r="O4475" i="36"/>
  <c r="O4474" i="36"/>
  <c r="O4473" i="36"/>
  <c r="O4472" i="36"/>
  <c r="O4471" i="36"/>
  <c r="O4470" i="36"/>
  <c r="O4469" i="36"/>
  <c r="O4468" i="36"/>
  <c r="O4467" i="36"/>
  <c r="O4466" i="36"/>
  <c r="O4465" i="36"/>
  <c r="O4464" i="36"/>
  <c r="O4463" i="36"/>
  <c r="O4462" i="36"/>
  <c r="O4461" i="36"/>
  <c r="O4460" i="36"/>
  <c r="H6661" i="36"/>
  <c r="H6660" i="36"/>
  <c r="H6659" i="36"/>
  <c r="H6658" i="36"/>
  <c r="H6657" i="36"/>
  <c r="H6656" i="36"/>
  <c r="H6655" i="36"/>
  <c r="H6654" i="36"/>
  <c r="H6653" i="36"/>
  <c r="H6652" i="36"/>
  <c r="H6651" i="36"/>
  <c r="H6650" i="36"/>
  <c r="H6649" i="36"/>
  <c r="H6648" i="36"/>
  <c r="H6647" i="36"/>
  <c r="H6646" i="36"/>
  <c r="H6645" i="36"/>
  <c r="H6644" i="36"/>
  <c r="H6643" i="36"/>
  <c r="H6642" i="36"/>
  <c r="H6641" i="36"/>
  <c r="H6640" i="36"/>
  <c r="H6639" i="36"/>
  <c r="H6638" i="36"/>
  <c r="H6637" i="36"/>
  <c r="H6636" i="36"/>
  <c r="H6635" i="36"/>
  <c r="H6634" i="36"/>
  <c r="H6633" i="36"/>
  <c r="H6632" i="36"/>
  <c r="H6631" i="36"/>
  <c r="H6630" i="36"/>
  <c r="H6629" i="36"/>
  <c r="H6628" i="36"/>
  <c r="H6627" i="36"/>
  <c r="H6626" i="36"/>
  <c r="H6625" i="36"/>
  <c r="H6624" i="36"/>
  <c r="H6623" i="36"/>
  <c r="H6622" i="36"/>
  <c r="H6621" i="36"/>
  <c r="H6620" i="36"/>
  <c r="H6619" i="36"/>
  <c r="H6618" i="36"/>
  <c r="H6617" i="36"/>
  <c r="H6616" i="36"/>
  <c r="H6615" i="36"/>
  <c r="H6614" i="36"/>
  <c r="H6613" i="36"/>
  <c r="H6612" i="36"/>
  <c r="H6611" i="36"/>
  <c r="H6610" i="36"/>
  <c r="H6609" i="36"/>
  <c r="H6608" i="36"/>
  <c r="H6607" i="36"/>
  <c r="H6606" i="36"/>
  <c r="H6605" i="36"/>
  <c r="H6604" i="36"/>
  <c r="H6603" i="36"/>
  <c r="H6602" i="36"/>
  <c r="H6601" i="36"/>
  <c r="H6600" i="36"/>
  <c r="H6599" i="36"/>
  <c r="H6598" i="36"/>
  <c r="H6597" i="36"/>
  <c r="H6596" i="36"/>
  <c r="H6595" i="36"/>
  <c r="H6594" i="36"/>
  <c r="H6593" i="36"/>
  <c r="H6592" i="36"/>
  <c r="H6591" i="36"/>
  <c r="H6590" i="36"/>
  <c r="H6589" i="36"/>
  <c r="H6588" i="36"/>
  <c r="H6587" i="36"/>
  <c r="H6586" i="36"/>
  <c r="H6585" i="36"/>
  <c r="H6584" i="36"/>
  <c r="H6583" i="36"/>
  <c r="H6582" i="36"/>
  <c r="H6581" i="36"/>
  <c r="H6580" i="36"/>
  <c r="H6579" i="36"/>
  <c r="H6578" i="36"/>
  <c r="H6577" i="36"/>
  <c r="H6576" i="36"/>
  <c r="H6575" i="36"/>
  <c r="H6574" i="36"/>
  <c r="H6573" i="36"/>
  <c r="H6572" i="36"/>
  <c r="H6571" i="36"/>
  <c r="H6570" i="36"/>
  <c r="H6569" i="36"/>
  <c r="H6568" i="36"/>
  <c r="H6567" i="36"/>
  <c r="H6566" i="36"/>
  <c r="H6565" i="36"/>
  <c r="H6564" i="36"/>
  <c r="H6563" i="36"/>
  <c r="H6562" i="36"/>
  <c r="H6561" i="36"/>
  <c r="H6560" i="36"/>
  <c r="H6559" i="36"/>
  <c r="H6558" i="36"/>
  <c r="H6557" i="36"/>
  <c r="H6556" i="36"/>
  <c r="H6555" i="36"/>
  <c r="H6554" i="36"/>
  <c r="H6553" i="36"/>
  <c r="H6552" i="36"/>
  <c r="H6551" i="36"/>
  <c r="H6550" i="36"/>
  <c r="H6549" i="36"/>
  <c r="H6548" i="36"/>
  <c r="H6547" i="36"/>
  <c r="H6546" i="36"/>
  <c r="H6545" i="36"/>
  <c r="H6544" i="36"/>
  <c r="H6543" i="36"/>
  <c r="H6542" i="36"/>
  <c r="H6541" i="36"/>
  <c r="H6540" i="36"/>
  <c r="H6539" i="36"/>
  <c r="H6538" i="36"/>
  <c r="H6537" i="36"/>
  <c r="H6536" i="36"/>
  <c r="H6535" i="36"/>
  <c r="H6534" i="36"/>
  <c r="H6533" i="36"/>
  <c r="H6532" i="36"/>
  <c r="H6531" i="36"/>
  <c r="H6530" i="36"/>
  <c r="H6529" i="36"/>
  <c r="H6528" i="36"/>
  <c r="H6527" i="36"/>
  <c r="H6526" i="36"/>
  <c r="H6525" i="36"/>
  <c r="H6524" i="36"/>
  <c r="H6523" i="36"/>
  <c r="H6522" i="36"/>
  <c r="H6521" i="36"/>
  <c r="H6520" i="36"/>
  <c r="H6519" i="36"/>
  <c r="H6518" i="36"/>
  <c r="H6517" i="36"/>
  <c r="H6516" i="36"/>
  <c r="H6515" i="36"/>
  <c r="H6514" i="36"/>
  <c r="H6513" i="36"/>
  <c r="H6512" i="36"/>
  <c r="H6511" i="36"/>
  <c r="H6510" i="36"/>
  <c r="H6509" i="36"/>
  <c r="H6508" i="36"/>
  <c r="H6507" i="36"/>
  <c r="H6506" i="36"/>
  <c r="H6505" i="36"/>
  <c r="H6504" i="36"/>
  <c r="H6503" i="36"/>
  <c r="H6502" i="36"/>
  <c r="H6501" i="36"/>
  <c r="H6500" i="36"/>
  <c r="H6499" i="36"/>
  <c r="H6498" i="36"/>
  <c r="H6497" i="36"/>
  <c r="H6496" i="36"/>
  <c r="H6495" i="36"/>
  <c r="H6494" i="36"/>
  <c r="H6493" i="36"/>
  <c r="H6492" i="36"/>
  <c r="H6491" i="36"/>
  <c r="H6490" i="36"/>
  <c r="H6489" i="36"/>
  <c r="H6488" i="36"/>
  <c r="H6487" i="36"/>
  <c r="H6486" i="36"/>
  <c r="H6485" i="36"/>
  <c r="H6484" i="36"/>
  <c r="H6483" i="36"/>
  <c r="H6482" i="36"/>
  <c r="H6481" i="36"/>
  <c r="H6480" i="36"/>
  <c r="H6479" i="36"/>
  <c r="H6478" i="36"/>
  <c r="H6477" i="36"/>
  <c r="H6476" i="36"/>
  <c r="H6475" i="36"/>
  <c r="H6474" i="36"/>
  <c r="H6473" i="36"/>
  <c r="H6472" i="36"/>
  <c r="H6471" i="36"/>
  <c r="H6470" i="36"/>
  <c r="H6469" i="36"/>
  <c r="H6468" i="36"/>
  <c r="H6467" i="36"/>
  <c r="H6466" i="36"/>
  <c r="H6465" i="36"/>
  <c r="H6464" i="36"/>
  <c r="H6463" i="36"/>
  <c r="H6462" i="36"/>
  <c r="H6461" i="36"/>
  <c r="H6460" i="36"/>
  <c r="H6459" i="36"/>
  <c r="H6458" i="36"/>
  <c r="H6457" i="36"/>
  <c r="H6456" i="36"/>
  <c r="H6455" i="36"/>
  <c r="H6454" i="36"/>
  <c r="H6453" i="36"/>
  <c r="H6452" i="36"/>
  <c r="H6451" i="36"/>
  <c r="H6450" i="36"/>
  <c r="H6449" i="36"/>
  <c r="H6448" i="36"/>
  <c r="H6447" i="36"/>
  <c r="H6446" i="36"/>
  <c r="H6445" i="36"/>
  <c r="H6444" i="36"/>
  <c r="H6443" i="36"/>
  <c r="H6442" i="36"/>
  <c r="H6441" i="36"/>
  <c r="H6440" i="36"/>
  <c r="H6439" i="36"/>
  <c r="H6438" i="36"/>
  <c r="H6437" i="36"/>
  <c r="H6436" i="36"/>
  <c r="H6435" i="36"/>
  <c r="H6434" i="36"/>
  <c r="H6433" i="36"/>
  <c r="H6432" i="36"/>
  <c r="H6431" i="36"/>
  <c r="H6430" i="36"/>
  <c r="H6429" i="36"/>
  <c r="H6428" i="36"/>
  <c r="H6427" i="36"/>
  <c r="H6426" i="36"/>
  <c r="H6425" i="36"/>
  <c r="H6424" i="36"/>
  <c r="H6423" i="36"/>
  <c r="H6422" i="36"/>
  <c r="H6421" i="36"/>
  <c r="H6420" i="36"/>
  <c r="H6419" i="36"/>
  <c r="H6418" i="36"/>
  <c r="H6417" i="36"/>
  <c r="H6416" i="36"/>
  <c r="H6415" i="36"/>
  <c r="H6414" i="36"/>
  <c r="H6413" i="36"/>
  <c r="H6412" i="36"/>
  <c r="H6411" i="36"/>
  <c r="H6410" i="36"/>
  <c r="H6409" i="36"/>
  <c r="H6408" i="36"/>
  <c r="H6407" i="36"/>
  <c r="H6406" i="36"/>
  <c r="H6405" i="36"/>
  <c r="H6404" i="36"/>
  <c r="H6403" i="36"/>
  <c r="H6402" i="36"/>
  <c r="H6401" i="36"/>
  <c r="H6400" i="36"/>
  <c r="H6399" i="36"/>
  <c r="H6398" i="36"/>
  <c r="H6397" i="36"/>
  <c r="H6396" i="36"/>
  <c r="H6395" i="36"/>
  <c r="H6394" i="36"/>
  <c r="H6393" i="36"/>
  <c r="H6392" i="36"/>
  <c r="H6391" i="36"/>
  <c r="H6390" i="36"/>
  <c r="H6389" i="36"/>
  <c r="H6388" i="36"/>
  <c r="H6387" i="36"/>
  <c r="H6386" i="36"/>
  <c r="H6385" i="36"/>
  <c r="H6384" i="36"/>
  <c r="H6383" i="36"/>
  <c r="H6382" i="36"/>
  <c r="H6381" i="36"/>
  <c r="H6380" i="36"/>
  <c r="H6379" i="36"/>
  <c r="H6378" i="36"/>
  <c r="H6377" i="36"/>
  <c r="H6376" i="36"/>
  <c r="H6375" i="36"/>
  <c r="H6374" i="36"/>
  <c r="H6373" i="36"/>
  <c r="H6372" i="36"/>
  <c r="H6371" i="36"/>
  <c r="H6370" i="36"/>
  <c r="H6369" i="36"/>
  <c r="H6368" i="36"/>
  <c r="H6367" i="36"/>
  <c r="H6366" i="36"/>
  <c r="H6365" i="36"/>
  <c r="H6364" i="36"/>
  <c r="H6363" i="36"/>
  <c r="H6362" i="36"/>
  <c r="H6361" i="36"/>
  <c r="H6360" i="36"/>
  <c r="H6359" i="36"/>
  <c r="H6358" i="36"/>
  <c r="H6357" i="36"/>
  <c r="H6356" i="36"/>
  <c r="H6355" i="36"/>
  <c r="H6354" i="36"/>
  <c r="H6353" i="36"/>
  <c r="H6352" i="36"/>
  <c r="H6351" i="36"/>
  <c r="H6350" i="36"/>
  <c r="H6349" i="36"/>
  <c r="H6348" i="36"/>
  <c r="H6347" i="36"/>
  <c r="H6346" i="36"/>
  <c r="H6345" i="36"/>
  <c r="H6344" i="36"/>
  <c r="H6343" i="36"/>
  <c r="H6342" i="36"/>
  <c r="H6341" i="36"/>
  <c r="H6340" i="36"/>
  <c r="H6339" i="36"/>
  <c r="H6338" i="36"/>
  <c r="H6337" i="36"/>
  <c r="H6336" i="36"/>
  <c r="H6335" i="36"/>
  <c r="H6334" i="36"/>
  <c r="H6333" i="36"/>
  <c r="H6332" i="36"/>
  <c r="H6331" i="36"/>
  <c r="H6330" i="36"/>
  <c r="H6329" i="36"/>
  <c r="H6328" i="36"/>
  <c r="H6327" i="36"/>
  <c r="H6326" i="36"/>
  <c r="H6325" i="36"/>
  <c r="H6324" i="36"/>
  <c r="H6323" i="36"/>
  <c r="H6322" i="36"/>
  <c r="H6321" i="36"/>
  <c r="H6320" i="36"/>
  <c r="H6319" i="36"/>
  <c r="H6318" i="36"/>
  <c r="H6317" i="36"/>
  <c r="H6316" i="36"/>
  <c r="H6315" i="36"/>
  <c r="H6314" i="36"/>
  <c r="H6313" i="36"/>
  <c r="H6312" i="36"/>
  <c r="H6311" i="36"/>
  <c r="H6310" i="36"/>
  <c r="H6309" i="36"/>
  <c r="H6308" i="36"/>
  <c r="H6307" i="36"/>
  <c r="H6306" i="36"/>
  <c r="H6305" i="36"/>
  <c r="H6304" i="36"/>
  <c r="H6303" i="36"/>
  <c r="H6302" i="36"/>
  <c r="H6301" i="36"/>
  <c r="H6300" i="36"/>
  <c r="H6299" i="36"/>
  <c r="H6298" i="36"/>
  <c r="H6297" i="36"/>
  <c r="H6296" i="36"/>
  <c r="H6295" i="36"/>
  <c r="H6294" i="36"/>
  <c r="H6293" i="36"/>
  <c r="H6292" i="36"/>
  <c r="H6291" i="36"/>
  <c r="H6290" i="36"/>
  <c r="H6289" i="36"/>
  <c r="H6288" i="36"/>
  <c r="H6287" i="36"/>
  <c r="H6286" i="36"/>
  <c r="H6285" i="36"/>
  <c r="H6284" i="36"/>
  <c r="H6283" i="36"/>
  <c r="H6282" i="36"/>
  <c r="H6281" i="36"/>
  <c r="H6280" i="36"/>
  <c r="H6279" i="36"/>
  <c r="H6278" i="36"/>
  <c r="H6277" i="36"/>
  <c r="H6276" i="36"/>
  <c r="H6275" i="36"/>
  <c r="H6274" i="36"/>
  <c r="H6273" i="36"/>
  <c r="H6272" i="36"/>
  <c r="H6271" i="36"/>
  <c r="H6270" i="36"/>
  <c r="H6269" i="36"/>
  <c r="H6268" i="36"/>
  <c r="H6267" i="36"/>
  <c r="H6266" i="36"/>
  <c r="H6265" i="36"/>
  <c r="H6264" i="36"/>
  <c r="H6263" i="36"/>
  <c r="H6262" i="36"/>
  <c r="H6261" i="36"/>
  <c r="H6260" i="36"/>
  <c r="H6259" i="36"/>
  <c r="H6258" i="36"/>
  <c r="H6257" i="36"/>
  <c r="H6256" i="36"/>
  <c r="H6255" i="36"/>
  <c r="H6254" i="36"/>
  <c r="H6253" i="36"/>
  <c r="H6252" i="36"/>
  <c r="H6251" i="36"/>
  <c r="H6250" i="36"/>
  <c r="H6249" i="36"/>
  <c r="H6248" i="36"/>
  <c r="H6247" i="36"/>
  <c r="H6246" i="36"/>
  <c r="H6245" i="36"/>
  <c r="H6244" i="36"/>
  <c r="H6243" i="36"/>
  <c r="H6242" i="36"/>
  <c r="H6241" i="36"/>
  <c r="H6240" i="36"/>
  <c r="H6239" i="36"/>
  <c r="H6238" i="36"/>
  <c r="H6237" i="36"/>
  <c r="H6236" i="36"/>
  <c r="H6235" i="36"/>
  <c r="H6234" i="36"/>
  <c r="H6233" i="36"/>
  <c r="H6232" i="36"/>
  <c r="H6231" i="36"/>
  <c r="H6230" i="36"/>
  <c r="H6229" i="36"/>
  <c r="H6228" i="36"/>
  <c r="H6227" i="36"/>
  <c r="H6226" i="36"/>
  <c r="H6225" i="36"/>
  <c r="H6224" i="36"/>
  <c r="H6223" i="36"/>
  <c r="H6222" i="36"/>
  <c r="H6221" i="36"/>
  <c r="H6220" i="36"/>
  <c r="H6219" i="36"/>
  <c r="H6218" i="36"/>
  <c r="H6217" i="36"/>
  <c r="H6216" i="36"/>
  <c r="H6215" i="36"/>
  <c r="H6214" i="36"/>
  <c r="H6213" i="36"/>
  <c r="H6212" i="36"/>
  <c r="H6211" i="36"/>
  <c r="H6210" i="36"/>
  <c r="H6209" i="36"/>
  <c r="H6208" i="36"/>
  <c r="H6207" i="36"/>
  <c r="H6206" i="36"/>
  <c r="H6205" i="36"/>
  <c r="H6204" i="36"/>
  <c r="H6203" i="36"/>
  <c r="H6202" i="36"/>
  <c r="H6201" i="36"/>
  <c r="H6200" i="36"/>
  <c r="H6199" i="36"/>
  <c r="H6198" i="36"/>
  <c r="H6197" i="36"/>
  <c r="H6196" i="36"/>
  <c r="H6195" i="36"/>
  <c r="H6194" i="36"/>
  <c r="H6193" i="36"/>
  <c r="H6192" i="36"/>
  <c r="H6191" i="36"/>
  <c r="H6190" i="36"/>
  <c r="H6189" i="36"/>
  <c r="H6188" i="36"/>
  <c r="H6187" i="36"/>
  <c r="H6186" i="36"/>
  <c r="H6185" i="36"/>
  <c r="H6184" i="36"/>
  <c r="H6183" i="36"/>
  <c r="H6182" i="36"/>
  <c r="H6181" i="36"/>
  <c r="H6180" i="36"/>
  <c r="H6179" i="36"/>
  <c r="H6178" i="36"/>
  <c r="H6177" i="36"/>
  <c r="H6176" i="36"/>
  <c r="H6175" i="36"/>
  <c r="H6174" i="36"/>
  <c r="H6173" i="36"/>
  <c r="H6172" i="36"/>
  <c r="H6171" i="36"/>
  <c r="H6170" i="36"/>
  <c r="H6169" i="36"/>
  <c r="H6168" i="36"/>
  <c r="H6167" i="36"/>
  <c r="H6166" i="36"/>
  <c r="H6165" i="36"/>
  <c r="H6164" i="36"/>
  <c r="H6163" i="36"/>
  <c r="H6162" i="36"/>
  <c r="H6161" i="36"/>
  <c r="H6160" i="36"/>
  <c r="H6159" i="36"/>
  <c r="H6158" i="36"/>
  <c r="H6157" i="36"/>
  <c r="H6156" i="36"/>
  <c r="H6155" i="36"/>
  <c r="H6154" i="36"/>
  <c r="H6153" i="36"/>
  <c r="H6152" i="36"/>
  <c r="H6151" i="36"/>
  <c r="H6150" i="36"/>
  <c r="H6149" i="36"/>
  <c r="H6148" i="36"/>
  <c r="H6147" i="36"/>
  <c r="H6146" i="36"/>
  <c r="H6145" i="36"/>
  <c r="H6144" i="36"/>
  <c r="H6143" i="36"/>
  <c r="H6142" i="36"/>
  <c r="H6141" i="36"/>
  <c r="H6140" i="36"/>
  <c r="H6139" i="36"/>
  <c r="H6138" i="36"/>
  <c r="H6137" i="36"/>
  <c r="H6136" i="36"/>
  <c r="H6135" i="36"/>
  <c r="H6134" i="36"/>
  <c r="H6133" i="36"/>
  <c r="H6132" i="36"/>
  <c r="H6131" i="36"/>
  <c r="H6130" i="36"/>
  <c r="H6129" i="36"/>
  <c r="H6128" i="36"/>
  <c r="H6127" i="36"/>
  <c r="H6126" i="36"/>
  <c r="H6125" i="36"/>
  <c r="H6124" i="36"/>
  <c r="H6123" i="36"/>
  <c r="H6122" i="36"/>
  <c r="H6121" i="36"/>
  <c r="H6120" i="36"/>
  <c r="H6119" i="36"/>
  <c r="H6118" i="36"/>
  <c r="H6117" i="36"/>
  <c r="H6116" i="36"/>
  <c r="H6115" i="36"/>
  <c r="H6114" i="36"/>
  <c r="H6113" i="36"/>
  <c r="H6112" i="36"/>
  <c r="H6111" i="36"/>
  <c r="H6110" i="36"/>
  <c r="H6109" i="36"/>
  <c r="H6108" i="36"/>
  <c r="H6107" i="36"/>
  <c r="H6106" i="36"/>
  <c r="H6105" i="36"/>
  <c r="H6104" i="36"/>
  <c r="H6103" i="36"/>
  <c r="H6102" i="36"/>
  <c r="H6101" i="36"/>
  <c r="H6100" i="36"/>
  <c r="H6099" i="36"/>
  <c r="H6098" i="36"/>
  <c r="H6097" i="36"/>
  <c r="H6096" i="36"/>
  <c r="H6095" i="36"/>
  <c r="H6094" i="36"/>
  <c r="H6093" i="36"/>
  <c r="H6092" i="36"/>
  <c r="H6091" i="36"/>
  <c r="H6090" i="36"/>
  <c r="H6089" i="36"/>
  <c r="H6088" i="36"/>
  <c r="H6087" i="36"/>
  <c r="H6086" i="36"/>
  <c r="H6085" i="36"/>
  <c r="H6084" i="36"/>
  <c r="H6083" i="36"/>
  <c r="H6082" i="36"/>
  <c r="H6081" i="36"/>
  <c r="H6080" i="36"/>
  <c r="H6079" i="36"/>
  <c r="H6078" i="36"/>
  <c r="H6077" i="36"/>
  <c r="H6076" i="36"/>
  <c r="H6075" i="36"/>
  <c r="H6074" i="36"/>
  <c r="H6073" i="36"/>
  <c r="H6072" i="36"/>
  <c r="H6071" i="36"/>
  <c r="H6070" i="36"/>
  <c r="H6069" i="36"/>
  <c r="H6068" i="36"/>
  <c r="H6067" i="36"/>
  <c r="H6066" i="36"/>
  <c r="H6065" i="36"/>
  <c r="H6064" i="36"/>
  <c r="H6063" i="36"/>
  <c r="H6062" i="36"/>
  <c r="H6061" i="36"/>
  <c r="H6060" i="36"/>
  <c r="H6059" i="36"/>
  <c r="H6058" i="36"/>
  <c r="H6057" i="36"/>
  <c r="H6056" i="36"/>
  <c r="H6055" i="36"/>
  <c r="H6054" i="36"/>
  <c r="H6053" i="36"/>
  <c r="H6052" i="36"/>
  <c r="H6051" i="36"/>
  <c r="H6050" i="36"/>
  <c r="H6049" i="36"/>
  <c r="H6048" i="36"/>
  <c r="H6047" i="36"/>
  <c r="H6046" i="36"/>
  <c r="H6045" i="36"/>
  <c r="H6044" i="36"/>
  <c r="H6043" i="36"/>
  <c r="H6042" i="36"/>
  <c r="H6041" i="36"/>
  <c r="H6040" i="36"/>
  <c r="H6039" i="36"/>
  <c r="H6038" i="36"/>
  <c r="H6037" i="36"/>
  <c r="H6036" i="36"/>
  <c r="H6035" i="36"/>
  <c r="H6034" i="36"/>
  <c r="H6033" i="36"/>
  <c r="H6032" i="36"/>
  <c r="H6031" i="36"/>
  <c r="H6030" i="36"/>
  <c r="H6029" i="36"/>
  <c r="H6028" i="36"/>
  <c r="H6027" i="36"/>
  <c r="H6026" i="36"/>
  <c r="H6025" i="36"/>
  <c r="H6024" i="36"/>
  <c r="H6023" i="36"/>
  <c r="H6022" i="36"/>
  <c r="H6021" i="36"/>
  <c r="H6020" i="36"/>
  <c r="H6019" i="36"/>
  <c r="H6018" i="36"/>
  <c r="H6017" i="36"/>
  <c r="H6016" i="36"/>
  <c r="H6015" i="36"/>
  <c r="H6014" i="36"/>
  <c r="H6013" i="36"/>
  <c r="H6012" i="36"/>
  <c r="H6011" i="36"/>
  <c r="H6010" i="36"/>
  <c r="H6009" i="36"/>
  <c r="H6008" i="36"/>
  <c r="H6007" i="36"/>
  <c r="H6006" i="36"/>
  <c r="H6005" i="36"/>
  <c r="H6004" i="36"/>
  <c r="H6003" i="36"/>
  <c r="H6002" i="36"/>
  <c r="H6001" i="36"/>
  <c r="H6000" i="36"/>
  <c r="H5999" i="36"/>
  <c r="H5998" i="36"/>
  <c r="H5997" i="36"/>
  <c r="H5996" i="36"/>
  <c r="H5995" i="36"/>
  <c r="H5994" i="36"/>
  <c r="H5993" i="36"/>
  <c r="H5992" i="36"/>
  <c r="H5991" i="36"/>
  <c r="H5990" i="36"/>
  <c r="H5989" i="36"/>
  <c r="H5988" i="36"/>
  <c r="H5987" i="36"/>
  <c r="H5986" i="36"/>
  <c r="H5985" i="36"/>
  <c r="H5984" i="36"/>
  <c r="H5983" i="36"/>
  <c r="H5982" i="36"/>
  <c r="H5981" i="36"/>
  <c r="H5980" i="36"/>
  <c r="H5979" i="36"/>
  <c r="H5978" i="36"/>
  <c r="H5977" i="36"/>
  <c r="H5976" i="36"/>
  <c r="H5975" i="36"/>
  <c r="H5974" i="36"/>
  <c r="H5973" i="36"/>
  <c r="H5972" i="36"/>
  <c r="H5971" i="36"/>
  <c r="H5970" i="36"/>
  <c r="H5969" i="36"/>
  <c r="H5968" i="36"/>
  <c r="H5967" i="36"/>
  <c r="H5966" i="36"/>
  <c r="H5965" i="36"/>
  <c r="H5964" i="36"/>
  <c r="H5963" i="36"/>
  <c r="H5962" i="36"/>
  <c r="H5961" i="36"/>
  <c r="H5960" i="36"/>
  <c r="H5959" i="36"/>
  <c r="H5958" i="36"/>
  <c r="H5957" i="36"/>
  <c r="H5956" i="36"/>
  <c r="H5955" i="36"/>
  <c r="H5954" i="36"/>
  <c r="H5953" i="36"/>
  <c r="H5952" i="36"/>
  <c r="H5951" i="36"/>
  <c r="H5950" i="36"/>
  <c r="H5949" i="36"/>
  <c r="H5948" i="36"/>
  <c r="H5947" i="36"/>
  <c r="H5946" i="36"/>
  <c r="H5945" i="36"/>
  <c r="H5944" i="36"/>
  <c r="H5943" i="36"/>
  <c r="H5942" i="36"/>
  <c r="H5941" i="36"/>
  <c r="H5940" i="36"/>
  <c r="H5939" i="36"/>
  <c r="H5938" i="36"/>
  <c r="H5937" i="36"/>
  <c r="H5936" i="36"/>
  <c r="H5935" i="36"/>
  <c r="H5934" i="36"/>
  <c r="H5933" i="36"/>
  <c r="H5932" i="36"/>
  <c r="H5931" i="36"/>
  <c r="H5930" i="36"/>
  <c r="H5929" i="36"/>
  <c r="H5928" i="36"/>
  <c r="H5927" i="36"/>
  <c r="H5926" i="36"/>
  <c r="H5925" i="36"/>
  <c r="H5924" i="36"/>
  <c r="H5923" i="36"/>
  <c r="H5922" i="36"/>
  <c r="H5921" i="36"/>
  <c r="H5920" i="36"/>
  <c r="H5919" i="36"/>
  <c r="H5918" i="36"/>
  <c r="H5917" i="36"/>
  <c r="H5916" i="36"/>
  <c r="H5915" i="36"/>
  <c r="H5914" i="36"/>
  <c r="H5913" i="36"/>
  <c r="H5912" i="36"/>
  <c r="H5911" i="36"/>
  <c r="H5910" i="36"/>
  <c r="H5909" i="36"/>
  <c r="H5908" i="36"/>
  <c r="H5907" i="36"/>
  <c r="H5906" i="36"/>
  <c r="H5905" i="36"/>
  <c r="H5904" i="36"/>
  <c r="H5903" i="36"/>
  <c r="H5902" i="36"/>
  <c r="H5901" i="36"/>
  <c r="H5900" i="36"/>
  <c r="H5899" i="36"/>
  <c r="H5898" i="36"/>
  <c r="H5897" i="36"/>
  <c r="H5896" i="36"/>
  <c r="H5895" i="36"/>
  <c r="H5894" i="36"/>
  <c r="H5893" i="36"/>
  <c r="H5892" i="36"/>
  <c r="H5891" i="36"/>
  <c r="H5890" i="36"/>
  <c r="H5889" i="36"/>
  <c r="H5888" i="36"/>
  <c r="H5887" i="36"/>
  <c r="H5886" i="36"/>
  <c r="H5885" i="36"/>
  <c r="H5884" i="36"/>
  <c r="H5883" i="36"/>
  <c r="H5882" i="36"/>
  <c r="H5881" i="36"/>
  <c r="H5880" i="36"/>
  <c r="H5879" i="36"/>
  <c r="H5878" i="36"/>
  <c r="H5877" i="36"/>
  <c r="H5876" i="36"/>
  <c r="H5875" i="36"/>
  <c r="H5874" i="36"/>
  <c r="H5873" i="36"/>
  <c r="H5872" i="36"/>
  <c r="H5871" i="36"/>
  <c r="H5870" i="36"/>
  <c r="H5869" i="36"/>
  <c r="H5868" i="36"/>
  <c r="H5867" i="36"/>
  <c r="H5866" i="36"/>
  <c r="H5865" i="36"/>
  <c r="H5864" i="36"/>
  <c r="H5863" i="36"/>
  <c r="H5862" i="36"/>
  <c r="H5861" i="36"/>
  <c r="H5860" i="36"/>
  <c r="H5859" i="36"/>
  <c r="H5858" i="36"/>
  <c r="H5857" i="36"/>
  <c r="H5856" i="36"/>
  <c r="H5855" i="36"/>
  <c r="H5854" i="36"/>
  <c r="H5853" i="36"/>
  <c r="H5852" i="36"/>
  <c r="H5851" i="36"/>
  <c r="H5850" i="36"/>
  <c r="H5849" i="36"/>
  <c r="H5848" i="36"/>
  <c r="H5847" i="36"/>
  <c r="H5846" i="36"/>
  <c r="H5845" i="36"/>
  <c r="H5844" i="36"/>
  <c r="H5843" i="36"/>
  <c r="H5842" i="36"/>
  <c r="H5841" i="36"/>
  <c r="H5840" i="36"/>
  <c r="H5839" i="36"/>
  <c r="H5838" i="36"/>
  <c r="H5837" i="36"/>
  <c r="H5836" i="36"/>
  <c r="H5835" i="36"/>
  <c r="H5834" i="36"/>
  <c r="H5833" i="36"/>
  <c r="H5832" i="36"/>
  <c r="H5831" i="36"/>
  <c r="H5830" i="36"/>
  <c r="H5829" i="36"/>
  <c r="H5828" i="36"/>
  <c r="H5827" i="36"/>
  <c r="H5826" i="36"/>
  <c r="H5825" i="36"/>
  <c r="H5824" i="36"/>
  <c r="H5823" i="36"/>
  <c r="H5822" i="36"/>
  <c r="H5821" i="36"/>
  <c r="H5820" i="36"/>
  <c r="H5819" i="36"/>
  <c r="H5818" i="36"/>
  <c r="H5817" i="36"/>
  <c r="H5816" i="36"/>
  <c r="H5815" i="36"/>
  <c r="H5814" i="36"/>
  <c r="H5813" i="36"/>
  <c r="H5812" i="36"/>
  <c r="H5811" i="36"/>
  <c r="H5810" i="36"/>
  <c r="H5809" i="36"/>
  <c r="H5808" i="36"/>
  <c r="H5807" i="36"/>
  <c r="H5806" i="36"/>
  <c r="H5805" i="36"/>
  <c r="H5804" i="36"/>
  <c r="H5803" i="36"/>
  <c r="H5802" i="36"/>
  <c r="H5801" i="36"/>
  <c r="H5800" i="36"/>
  <c r="H5799" i="36"/>
  <c r="H5798" i="36"/>
  <c r="H5797" i="36"/>
  <c r="H5796" i="36"/>
  <c r="H5795" i="36"/>
  <c r="H5794" i="36"/>
  <c r="H5793" i="36"/>
  <c r="H5792" i="36"/>
  <c r="H5791" i="36"/>
  <c r="H5790" i="36"/>
  <c r="H5789" i="36"/>
  <c r="H5788" i="36"/>
  <c r="H5787" i="36"/>
  <c r="H5786" i="36"/>
  <c r="H5785" i="36"/>
  <c r="H5784" i="36"/>
  <c r="H5783" i="36"/>
  <c r="H5782" i="36"/>
  <c r="H5781" i="36"/>
  <c r="H5780" i="36"/>
  <c r="H5779" i="36"/>
  <c r="H5778" i="36"/>
  <c r="H5777" i="36"/>
  <c r="H5776" i="36"/>
  <c r="H5775" i="36"/>
  <c r="H5774" i="36"/>
  <c r="H5773" i="36"/>
  <c r="H5772" i="36"/>
  <c r="H5771" i="36"/>
  <c r="H5770" i="36"/>
  <c r="H5769" i="36"/>
  <c r="H5768" i="36"/>
  <c r="H5767" i="36"/>
  <c r="H5766" i="36"/>
  <c r="H5765" i="36"/>
  <c r="H5764" i="36"/>
  <c r="H5763" i="36"/>
  <c r="H5762" i="36"/>
  <c r="H5761" i="36"/>
  <c r="H5760" i="36"/>
  <c r="H5759" i="36"/>
  <c r="H5758" i="36"/>
  <c r="H5757" i="36"/>
  <c r="H5756" i="36"/>
  <c r="H5755" i="36"/>
  <c r="H5754" i="36"/>
  <c r="H5753" i="36"/>
  <c r="H5752" i="36"/>
  <c r="H5751" i="36"/>
  <c r="H5750" i="36"/>
  <c r="H5749" i="36"/>
  <c r="H5748" i="36"/>
  <c r="H5747" i="36"/>
  <c r="H5746" i="36"/>
  <c r="H5745" i="36"/>
  <c r="H5744" i="36"/>
  <c r="H5743" i="36"/>
  <c r="H5742" i="36"/>
  <c r="H5741" i="36"/>
  <c r="H5740" i="36"/>
  <c r="H5739" i="36"/>
  <c r="H5738" i="36"/>
  <c r="H5737" i="36"/>
  <c r="H5736" i="36"/>
  <c r="H5735" i="36"/>
  <c r="H5734" i="36"/>
  <c r="H5733" i="36"/>
  <c r="H5732" i="36"/>
  <c r="H5731" i="36"/>
  <c r="H5730" i="36"/>
  <c r="H5729" i="36"/>
  <c r="H5728" i="36"/>
  <c r="H5727" i="36"/>
  <c r="H5726" i="36"/>
  <c r="H5725" i="36"/>
  <c r="H5724" i="36"/>
  <c r="H5723" i="36"/>
  <c r="H5722" i="36"/>
  <c r="H5721" i="36"/>
  <c r="H5720" i="36"/>
  <c r="H5719" i="36"/>
  <c r="H5718" i="36"/>
  <c r="H5717" i="36"/>
  <c r="H5716" i="36"/>
  <c r="H5715" i="36"/>
  <c r="H5714" i="36"/>
  <c r="H5713" i="36"/>
  <c r="H5712" i="36"/>
  <c r="H5711" i="36"/>
  <c r="H5710" i="36"/>
  <c r="H5709" i="36"/>
  <c r="H5708" i="36"/>
  <c r="H5707" i="36"/>
  <c r="H5706" i="36"/>
  <c r="H5705" i="36"/>
  <c r="H5704" i="36"/>
  <c r="H5703" i="36"/>
  <c r="H5702" i="36"/>
  <c r="H5701" i="36"/>
  <c r="H5700" i="36"/>
  <c r="H5699" i="36"/>
  <c r="H5698" i="36"/>
  <c r="H5697" i="36"/>
  <c r="H5696" i="36"/>
  <c r="H5695" i="36"/>
  <c r="H5694" i="36"/>
  <c r="H5693" i="36"/>
  <c r="H5692" i="36"/>
  <c r="H5691" i="36"/>
  <c r="H5690" i="36"/>
  <c r="H5689" i="36"/>
  <c r="H5688" i="36"/>
  <c r="H5687" i="36"/>
  <c r="H5686" i="36"/>
  <c r="H5685" i="36"/>
  <c r="H5684" i="36"/>
  <c r="H5683" i="36"/>
  <c r="H5682" i="36"/>
  <c r="H5681" i="36"/>
  <c r="H5680" i="36"/>
  <c r="H5679" i="36"/>
  <c r="H5678" i="36"/>
  <c r="H5677" i="36"/>
  <c r="H5676" i="36"/>
  <c r="H5675" i="36"/>
  <c r="H5674" i="36"/>
  <c r="H5673" i="36"/>
  <c r="H5672" i="36"/>
  <c r="H5671" i="36"/>
  <c r="H5670" i="36"/>
  <c r="H5669" i="36"/>
  <c r="H5668" i="36"/>
  <c r="H5667" i="36"/>
  <c r="H5666" i="36"/>
  <c r="H5665" i="36"/>
  <c r="H5664" i="36"/>
  <c r="H5663" i="36"/>
  <c r="H5662" i="36"/>
  <c r="H5661" i="36"/>
  <c r="H5660" i="36"/>
  <c r="H5659" i="36"/>
  <c r="H5658" i="36"/>
  <c r="H5657" i="36"/>
  <c r="H5656" i="36"/>
  <c r="H5655" i="36"/>
  <c r="H5654" i="36"/>
  <c r="H5653" i="36"/>
  <c r="H5652" i="36"/>
  <c r="H5651" i="36"/>
  <c r="H5650" i="36"/>
  <c r="H5649" i="36"/>
  <c r="H5648" i="36"/>
  <c r="H5647" i="36"/>
  <c r="H5646" i="36"/>
  <c r="H5645" i="36"/>
  <c r="H5644" i="36"/>
  <c r="H5643" i="36"/>
  <c r="H5642" i="36"/>
  <c r="H5641" i="36"/>
  <c r="H5640" i="36"/>
  <c r="H5639" i="36"/>
  <c r="H5638" i="36"/>
  <c r="H5637" i="36"/>
  <c r="H5636" i="36"/>
  <c r="H5635" i="36"/>
  <c r="H5634" i="36"/>
  <c r="H5633" i="36"/>
  <c r="H5632" i="36"/>
  <c r="H5631" i="36"/>
  <c r="H5630" i="36"/>
  <c r="H5629" i="36"/>
  <c r="H5628" i="36"/>
  <c r="H5627" i="36"/>
  <c r="H5626" i="36"/>
  <c r="H5625" i="36"/>
  <c r="H5624" i="36"/>
  <c r="H5623" i="36"/>
  <c r="H5622" i="36"/>
  <c r="H5621" i="36"/>
  <c r="H5620" i="36"/>
  <c r="H5619" i="36"/>
  <c r="H5618" i="36"/>
  <c r="H5617" i="36"/>
  <c r="H5616" i="36"/>
  <c r="H5615" i="36"/>
  <c r="H5614" i="36"/>
  <c r="H5613" i="36"/>
  <c r="H5612" i="36"/>
  <c r="H5611" i="36"/>
  <c r="H5610" i="36"/>
  <c r="H5609" i="36"/>
  <c r="H5608" i="36"/>
  <c r="H5607" i="36"/>
  <c r="H5606" i="36"/>
  <c r="H5605" i="36"/>
  <c r="H5604" i="36"/>
  <c r="H5603" i="36"/>
  <c r="H5602" i="36"/>
  <c r="H5601" i="36"/>
  <c r="H5600" i="36"/>
  <c r="H5599" i="36"/>
  <c r="H5598" i="36"/>
  <c r="H5597" i="36"/>
  <c r="H5596" i="36"/>
  <c r="H5595" i="36"/>
  <c r="H5594" i="36"/>
  <c r="H5593" i="36"/>
  <c r="H5592" i="36"/>
  <c r="H5591" i="36"/>
  <c r="H5590" i="36"/>
  <c r="H5589" i="36"/>
  <c r="H5588" i="36"/>
  <c r="H5587" i="36"/>
  <c r="H5586" i="36"/>
  <c r="H5585" i="36"/>
  <c r="H5584" i="36"/>
  <c r="H5583" i="36"/>
  <c r="H5582" i="36"/>
  <c r="H5581" i="36"/>
  <c r="H5580" i="36"/>
  <c r="H5579" i="36"/>
  <c r="H5578" i="36"/>
  <c r="H5577" i="36"/>
  <c r="H5576" i="36"/>
  <c r="H5575" i="36"/>
  <c r="H5574" i="36"/>
  <c r="H5573" i="36"/>
  <c r="H5572" i="36"/>
  <c r="H5571" i="36"/>
  <c r="H5570" i="36"/>
  <c r="H5569" i="36"/>
  <c r="H5568" i="36"/>
  <c r="H5567" i="36"/>
  <c r="H5566" i="36"/>
  <c r="H5565" i="36"/>
  <c r="H5564" i="36"/>
  <c r="H5563" i="36"/>
  <c r="H5562" i="36"/>
  <c r="H5561" i="36"/>
  <c r="H5560" i="36"/>
  <c r="H5559" i="36"/>
  <c r="H5558" i="36"/>
  <c r="H5557" i="36"/>
  <c r="H5556" i="36"/>
  <c r="H5555" i="36"/>
  <c r="H5554" i="36"/>
  <c r="H5553" i="36"/>
  <c r="H5552" i="36"/>
  <c r="H5551" i="36"/>
  <c r="H5550" i="36"/>
  <c r="H5549" i="36"/>
  <c r="H5548" i="36"/>
  <c r="H5547" i="36"/>
  <c r="H5546" i="36"/>
  <c r="H5545" i="36"/>
  <c r="H5544" i="36"/>
  <c r="H5543" i="36"/>
  <c r="H5542" i="36"/>
  <c r="H5541" i="36"/>
  <c r="H5540" i="36"/>
  <c r="H5539" i="36"/>
  <c r="H5538" i="36"/>
  <c r="H5537" i="36"/>
  <c r="H5536" i="36"/>
  <c r="H5535" i="36"/>
  <c r="H5534" i="36"/>
  <c r="H5533" i="36"/>
  <c r="H5532" i="36"/>
  <c r="H5531" i="36"/>
  <c r="H5530" i="36"/>
  <c r="H5529" i="36"/>
  <c r="H5528" i="36"/>
  <c r="H5527" i="36"/>
  <c r="H5526" i="36"/>
  <c r="H5525" i="36"/>
  <c r="H5524" i="36"/>
  <c r="H5523" i="36"/>
  <c r="H5522" i="36"/>
  <c r="H5521" i="36"/>
  <c r="H5520" i="36"/>
  <c r="H5519" i="36"/>
  <c r="H5518" i="36"/>
  <c r="H5517" i="36"/>
  <c r="H5516" i="36"/>
  <c r="H5515" i="36"/>
  <c r="H5514" i="36"/>
  <c r="H5513" i="36"/>
  <c r="H5512" i="36"/>
  <c r="H5511" i="36"/>
  <c r="H5510" i="36"/>
  <c r="H5509" i="36"/>
  <c r="H5508" i="36"/>
  <c r="H5507" i="36"/>
  <c r="H5506" i="36"/>
  <c r="H5505" i="36"/>
  <c r="H5504" i="36"/>
  <c r="H5503" i="36"/>
  <c r="H5502" i="36"/>
  <c r="H5501" i="36"/>
  <c r="H5500" i="36"/>
  <c r="H5499" i="36"/>
  <c r="H5498" i="36"/>
  <c r="H5497" i="36"/>
  <c r="H5496" i="36"/>
  <c r="H5495" i="36"/>
  <c r="H5494" i="36"/>
  <c r="H5493" i="36"/>
  <c r="H5492" i="36"/>
  <c r="H5491" i="36"/>
  <c r="H5490" i="36"/>
  <c r="H5489" i="36"/>
  <c r="H5488" i="36"/>
  <c r="H5487" i="36"/>
  <c r="H5486" i="36"/>
  <c r="H5485" i="36"/>
  <c r="H5484" i="36"/>
  <c r="H5483" i="36"/>
  <c r="H5482" i="36"/>
  <c r="H5481" i="36"/>
  <c r="H5480" i="36"/>
  <c r="H5479" i="36"/>
  <c r="H5478" i="36"/>
  <c r="H5477" i="36"/>
  <c r="H5476" i="36"/>
  <c r="H5475" i="36"/>
  <c r="H5474" i="36"/>
  <c r="H5473" i="36"/>
  <c r="H5472" i="36"/>
  <c r="H5471" i="36"/>
  <c r="H5470" i="36"/>
  <c r="H5469" i="36"/>
  <c r="H5468" i="36"/>
  <c r="H5467" i="36"/>
  <c r="H5466" i="36"/>
  <c r="H5465" i="36"/>
  <c r="H5464" i="36"/>
  <c r="H5463" i="36"/>
  <c r="H5462" i="36"/>
  <c r="H5461" i="36"/>
  <c r="H5460" i="36"/>
  <c r="H5459" i="36"/>
  <c r="H5458" i="36"/>
  <c r="H5457" i="36"/>
  <c r="H5456" i="36"/>
  <c r="H5455" i="36"/>
  <c r="H5454" i="36"/>
  <c r="H5453" i="36"/>
  <c r="H5452" i="36"/>
  <c r="H5451" i="36"/>
  <c r="H5450" i="36"/>
  <c r="H5449" i="36"/>
  <c r="H5448" i="36"/>
  <c r="H5447" i="36"/>
  <c r="H5446" i="36"/>
  <c r="H5445" i="36"/>
  <c r="H5444" i="36"/>
  <c r="H5443" i="36"/>
  <c r="H5442" i="36"/>
  <c r="H5441" i="36"/>
  <c r="H5440" i="36"/>
  <c r="H5439" i="36"/>
  <c r="H5438" i="36"/>
  <c r="H5437" i="36"/>
  <c r="H5436" i="36"/>
  <c r="H5435" i="36"/>
  <c r="H5434" i="36"/>
  <c r="H5433" i="36"/>
  <c r="H5432" i="36"/>
  <c r="H5431" i="36"/>
  <c r="H5430" i="36"/>
  <c r="H5429" i="36"/>
  <c r="H5428" i="36"/>
  <c r="H5427" i="36"/>
  <c r="H5426" i="36"/>
  <c r="H5425" i="36"/>
  <c r="H5424" i="36"/>
  <c r="H5423" i="36"/>
  <c r="H5422" i="36"/>
  <c r="H5421" i="36"/>
  <c r="H5420" i="36"/>
  <c r="H5419" i="36"/>
  <c r="H5418" i="36"/>
  <c r="H5417" i="36"/>
  <c r="H5416" i="36"/>
  <c r="H5415" i="36"/>
  <c r="H5414" i="36"/>
  <c r="H5413" i="36"/>
  <c r="H5412" i="36"/>
  <c r="H5411" i="36"/>
  <c r="H5410" i="36"/>
  <c r="H5409" i="36"/>
  <c r="H5408" i="36"/>
  <c r="H5407" i="36"/>
  <c r="H5406" i="36"/>
  <c r="H5405" i="36"/>
  <c r="H5404" i="36"/>
  <c r="H5403" i="36"/>
  <c r="H5402" i="36"/>
  <c r="H5401" i="36"/>
  <c r="H5400" i="36"/>
  <c r="H5399" i="36"/>
  <c r="H5398" i="36"/>
  <c r="H5397" i="36"/>
  <c r="H5396" i="36"/>
  <c r="H5395" i="36"/>
  <c r="H5394" i="36"/>
  <c r="H5393" i="36"/>
  <c r="H5392" i="36"/>
  <c r="H5391" i="36"/>
  <c r="H5390" i="36"/>
  <c r="H5389" i="36"/>
  <c r="H5388" i="36"/>
  <c r="H5387" i="36"/>
  <c r="H5386" i="36"/>
  <c r="H5385" i="36"/>
  <c r="H5384" i="36"/>
  <c r="H5383" i="36"/>
  <c r="H5382" i="36"/>
  <c r="H5381" i="36"/>
  <c r="H5380" i="36"/>
  <c r="H5379" i="36"/>
  <c r="H5378" i="36"/>
  <c r="H5377" i="36"/>
  <c r="H5376" i="36"/>
  <c r="H5375" i="36"/>
  <c r="H5374" i="36"/>
  <c r="H5373" i="36"/>
  <c r="H5372" i="36"/>
  <c r="H5371" i="36"/>
  <c r="H5370" i="36"/>
  <c r="H5369" i="36"/>
  <c r="H5368" i="36"/>
  <c r="H5367" i="36"/>
  <c r="H5366" i="36"/>
  <c r="H5365" i="36"/>
  <c r="H5364" i="36"/>
  <c r="H5363" i="36"/>
  <c r="H5362" i="36"/>
  <c r="H5361" i="36"/>
  <c r="H5360" i="36"/>
  <c r="H5359" i="36"/>
  <c r="H5358" i="36"/>
  <c r="H5357" i="36"/>
  <c r="H5356" i="36"/>
  <c r="H5355" i="36"/>
  <c r="H5354" i="36"/>
  <c r="H5353" i="36"/>
  <c r="H5352" i="36"/>
  <c r="H5351" i="36"/>
  <c r="H5350" i="36"/>
  <c r="H5349" i="36"/>
  <c r="H5348" i="36"/>
  <c r="H5347" i="36"/>
  <c r="H5346" i="36"/>
  <c r="H5345" i="36"/>
  <c r="H5344" i="36"/>
  <c r="H5343" i="36"/>
  <c r="H5342" i="36"/>
  <c r="H5341" i="36"/>
  <c r="H5340" i="36"/>
  <c r="H5339" i="36"/>
  <c r="H5338" i="36"/>
  <c r="H5337" i="36"/>
  <c r="H5336" i="36"/>
  <c r="H5335" i="36"/>
  <c r="H5334" i="36"/>
  <c r="H5333" i="36"/>
  <c r="H5332" i="36"/>
  <c r="H5331" i="36"/>
  <c r="H5330" i="36"/>
  <c r="H5329" i="36"/>
  <c r="H5328" i="36"/>
  <c r="H5327" i="36"/>
  <c r="H5326" i="36"/>
  <c r="H5325" i="36"/>
  <c r="H5324" i="36"/>
  <c r="H5323" i="36"/>
  <c r="H5322" i="36"/>
  <c r="H5321" i="36"/>
  <c r="H5320" i="36"/>
  <c r="H5319" i="36"/>
  <c r="H5318" i="36"/>
  <c r="H5317" i="36"/>
  <c r="H5316" i="36"/>
  <c r="H5315" i="36"/>
  <c r="H5314" i="36"/>
  <c r="H5313" i="36"/>
  <c r="H5312" i="36"/>
  <c r="H5311" i="36"/>
  <c r="H5310" i="36"/>
  <c r="H5309" i="36"/>
  <c r="H5308" i="36"/>
  <c r="H5307" i="36"/>
  <c r="H5306" i="36"/>
  <c r="H5305" i="36"/>
  <c r="H5304" i="36"/>
  <c r="H5303" i="36"/>
  <c r="H5302" i="36"/>
  <c r="H5301" i="36"/>
  <c r="H5300" i="36"/>
  <c r="H5299" i="36"/>
  <c r="H5298" i="36"/>
  <c r="H5297" i="36"/>
  <c r="H5296" i="36"/>
  <c r="H5295" i="36"/>
  <c r="H5294" i="36"/>
  <c r="H5293" i="36"/>
  <c r="H5292" i="36"/>
  <c r="H5291" i="36"/>
  <c r="H5290" i="36"/>
  <c r="H5289" i="36"/>
  <c r="H5288" i="36"/>
  <c r="H5287" i="36"/>
  <c r="H5286" i="36"/>
  <c r="H5285" i="36"/>
  <c r="H5284" i="36"/>
  <c r="H5283" i="36"/>
  <c r="H5282" i="36"/>
  <c r="H5281" i="36"/>
  <c r="H5280" i="36"/>
  <c r="H5279" i="36"/>
  <c r="H5278" i="36"/>
  <c r="H5277" i="36"/>
  <c r="H5276" i="36"/>
  <c r="H5275" i="36"/>
  <c r="H5274" i="36"/>
  <c r="H5273" i="36"/>
  <c r="H5272" i="36"/>
  <c r="H5271" i="36"/>
  <c r="H5270" i="36"/>
  <c r="H5269" i="36"/>
  <c r="H5268" i="36"/>
  <c r="H5267" i="36"/>
  <c r="H5266" i="36"/>
  <c r="H5265" i="36"/>
  <c r="H5264" i="36"/>
  <c r="H5263" i="36"/>
  <c r="H5262" i="36"/>
  <c r="H5261" i="36"/>
  <c r="H5260" i="36"/>
  <c r="H5259" i="36"/>
  <c r="H5258" i="36"/>
  <c r="H5257" i="36"/>
  <c r="H5256" i="36"/>
  <c r="H5255" i="36"/>
  <c r="H5254" i="36"/>
  <c r="H5253" i="36"/>
  <c r="H5252" i="36"/>
  <c r="H5251" i="36"/>
  <c r="H5250" i="36"/>
  <c r="H5249" i="36"/>
  <c r="H5248" i="36"/>
  <c r="H5247" i="36"/>
  <c r="H5246" i="36"/>
  <c r="H5245" i="36"/>
  <c r="H5244" i="36"/>
  <c r="H5243" i="36"/>
  <c r="H5242" i="36"/>
  <c r="H5241" i="36"/>
  <c r="H5240" i="36"/>
  <c r="H5239" i="36"/>
  <c r="H5238" i="36"/>
  <c r="H5237" i="36"/>
  <c r="H5236" i="36"/>
  <c r="H5235" i="36"/>
  <c r="H5234" i="36"/>
  <c r="H5233" i="36"/>
  <c r="H5232" i="36"/>
  <c r="H5231" i="36"/>
  <c r="H5230" i="36"/>
  <c r="H5229" i="36"/>
  <c r="H5228" i="36"/>
  <c r="H5227" i="36"/>
  <c r="H5226" i="36"/>
  <c r="H5225" i="36"/>
  <c r="H5224" i="36"/>
  <c r="H5223" i="36"/>
  <c r="H5222" i="36"/>
  <c r="H5221" i="36"/>
  <c r="H5220" i="36"/>
  <c r="H5219" i="36"/>
  <c r="H5218" i="36"/>
  <c r="H5217" i="36"/>
  <c r="H5216" i="36"/>
  <c r="H5215" i="36"/>
  <c r="H5214" i="36"/>
  <c r="H5213" i="36"/>
  <c r="H5212" i="36"/>
  <c r="H5211" i="36"/>
  <c r="H5210" i="36"/>
  <c r="H5209" i="36"/>
  <c r="H5208" i="36"/>
  <c r="H5207" i="36"/>
  <c r="H5206" i="36"/>
  <c r="H5205" i="36"/>
  <c r="H5204" i="36"/>
  <c r="H5203" i="36"/>
  <c r="H5202" i="36"/>
  <c r="H5201" i="36"/>
  <c r="H5200" i="36"/>
  <c r="H5199" i="36"/>
  <c r="H5198" i="36"/>
  <c r="H5197" i="36"/>
  <c r="H5196" i="36"/>
  <c r="H5195" i="36"/>
  <c r="H5194" i="36"/>
  <c r="H5193" i="36"/>
  <c r="H5192" i="36"/>
  <c r="H5191" i="36"/>
  <c r="H5190" i="36"/>
  <c r="H5189" i="36"/>
  <c r="H5188" i="36"/>
  <c r="H5187" i="36"/>
  <c r="H5186" i="36"/>
  <c r="H5185" i="36"/>
  <c r="H5184" i="36"/>
  <c r="H5183" i="36"/>
  <c r="H5182" i="36"/>
  <c r="H5181" i="36"/>
  <c r="H5180" i="36"/>
  <c r="H5179" i="36"/>
  <c r="H5178" i="36"/>
  <c r="H5177" i="36"/>
  <c r="H5176" i="36"/>
  <c r="H5175" i="36"/>
  <c r="H5174" i="36"/>
  <c r="H5173" i="36"/>
  <c r="H5172" i="36"/>
  <c r="H5171" i="36"/>
  <c r="H5170" i="36"/>
  <c r="H5169" i="36"/>
  <c r="H5168" i="36"/>
  <c r="H5167" i="36"/>
  <c r="H5166" i="36"/>
  <c r="H5165" i="36"/>
  <c r="H5164" i="36"/>
  <c r="H5163" i="36"/>
  <c r="H5162" i="36"/>
  <c r="H5161" i="36"/>
  <c r="H5160" i="36"/>
  <c r="H5159" i="36"/>
  <c r="H5158" i="36"/>
  <c r="H5157" i="36"/>
  <c r="H5156" i="36"/>
  <c r="H5155" i="36"/>
  <c r="H5154" i="36"/>
  <c r="H5153" i="36"/>
  <c r="H5152" i="36"/>
  <c r="H5151" i="36"/>
  <c r="H5150" i="36"/>
  <c r="H5149" i="36"/>
  <c r="H5148" i="36"/>
  <c r="H5147" i="36"/>
  <c r="H5146" i="36"/>
  <c r="H5145" i="36"/>
  <c r="H5144" i="36"/>
  <c r="H5143" i="36"/>
  <c r="H5142" i="36"/>
  <c r="H5141" i="36"/>
  <c r="H5140" i="36"/>
  <c r="H5139" i="36"/>
  <c r="H5138" i="36"/>
  <c r="H5137" i="36"/>
  <c r="H5136" i="36"/>
  <c r="H5135" i="36"/>
  <c r="H5134" i="36"/>
  <c r="H5133" i="36"/>
  <c r="H5132" i="36"/>
  <c r="H5131" i="36"/>
  <c r="H5130" i="36"/>
  <c r="H5129" i="36"/>
  <c r="H5128" i="36"/>
  <c r="H5127" i="36"/>
  <c r="H5126" i="36"/>
  <c r="H5125" i="36"/>
  <c r="H5124" i="36"/>
  <c r="H5123" i="36"/>
  <c r="H5122" i="36"/>
  <c r="H5121" i="36"/>
  <c r="H5120" i="36"/>
  <c r="H5119" i="36"/>
  <c r="H5118" i="36"/>
  <c r="H5117" i="36"/>
  <c r="H5116" i="36"/>
  <c r="H5115" i="36"/>
  <c r="H5114" i="36"/>
  <c r="H5113" i="36"/>
  <c r="H5112" i="36"/>
  <c r="H5111" i="36"/>
  <c r="H5110" i="36"/>
  <c r="H5109" i="36"/>
  <c r="H5108" i="36"/>
  <c r="H5107" i="36"/>
  <c r="H5106" i="36"/>
  <c r="H5105" i="36"/>
  <c r="H5104" i="36"/>
  <c r="H5103" i="36"/>
  <c r="H5102" i="36"/>
  <c r="H5101" i="36"/>
  <c r="H5100" i="36"/>
  <c r="H5099" i="36"/>
  <c r="H5098" i="36"/>
  <c r="H5097" i="36"/>
  <c r="H5096" i="36"/>
  <c r="H5095" i="36"/>
  <c r="H5094" i="36"/>
  <c r="H5093" i="36"/>
  <c r="H5092" i="36"/>
  <c r="H5091" i="36"/>
  <c r="H5090" i="36"/>
  <c r="H5089" i="36"/>
  <c r="H5088" i="36"/>
  <c r="H5087" i="36"/>
  <c r="H5086" i="36"/>
  <c r="H5085" i="36"/>
  <c r="H5084" i="36"/>
  <c r="H5083" i="36"/>
  <c r="H5082" i="36"/>
  <c r="H5081" i="36"/>
  <c r="H5080" i="36"/>
  <c r="H5079" i="36"/>
  <c r="H5078" i="36"/>
  <c r="H5077" i="36"/>
  <c r="H5076" i="36"/>
  <c r="H5075" i="36"/>
  <c r="H5074" i="36"/>
  <c r="H5073" i="36"/>
  <c r="H5072" i="36"/>
  <c r="H5071" i="36"/>
  <c r="H5070" i="36"/>
  <c r="H5069" i="36"/>
  <c r="H5068" i="36"/>
  <c r="H5067" i="36"/>
  <c r="H5066" i="36"/>
  <c r="H5065" i="36"/>
  <c r="H5064" i="36"/>
  <c r="H5063" i="36"/>
  <c r="H5062" i="36"/>
  <c r="H5061" i="36"/>
  <c r="H5060" i="36"/>
  <c r="H5059" i="36"/>
  <c r="H5058" i="36"/>
  <c r="H5057" i="36"/>
  <c r="H5056" i="36"/>
  <c r="H5055" i="36"/>
  <c r="H5054" i="36"/>
  <c r="H5053" i="36"/>
  <c r="H5052" i="36"/>
  <c r="H5051" i="36"/>
  <c r="H5050" i="36"/>
  <c r="H5049" i="36"/>
  <c r="H5048" i="36"/>
  <c r="H5047" i="36"/>
  <c r="H5046" i="36"/>
  <c r="H5045" i="36"/>
  <c r="H5044" i="36"/>
  <c r="H5043" i="36"/>
  <c r="H5042" i="36"/>
  <c r="H5041" i="36"/>
  <c r="H5040" i="36"/>
  <c r="H5039" i="36"/>
  <c r="H5038" i="36"/>
  <c r="H5037" i="36"/>
  <c r="H5036" i="36"/>
  <c r="H5035" i="36"/>
  <c r="H5034" i="36"/>
  <c r="H5033" i="36"/>
  <c r="H5032" i="36"/>
  <c r="H5031" i="36"/>
  <c r="H5030" i="36"/>
  <c r="H5029" i="36"/>
  <c r="H5028" i="36"/>
  <c r="H5027" i="36"/>
  <c r="H5026" i="36"/>
  <c r="H5025" i="36"/>
  <c r="H5024" i="36"/>
  <c r="H5023" i="36"/>
  <c r="H5022" i="36"/>
  <c r="H5021" i="36"/>
  <c r="H5020" i="36"/>
  <c r="H5019" i="36"/>
  <c r="H5018" i="36"/>
  <c r="H5017" i="36"/>
  <c r="H5016" i="36"/>
  <c r="H5015" i="36"/>
  <c r="H5014" i="36"/>
  <c r="H5013" i="36"/>
  <c r="H5012" i="36"/>
  <c r="H5011" i="36"/>
  <c r="H5010" i="36"/>
  <c r="H5009" i="36"/>
  <c r="H5008" i="36"/>
  <c r="H5007" i="36"/>
  <c r="H5006" i="36"/>
  <c r="H5005" i="36"/>
  <c r="H5004" i="36"/>
  <c r="H5003" i="36"/>
  <c r="H5002" i="36"/>
  <c r="H5001" i="36"/>
  <c r="H5000" i="36"/>
  <c r="H4999" i="36"/>
  <c r="H4998" i="36"/>
  <c r="H4997" i="36"/>
  <c r="H4996" i="36"/>
  <c r="H4995" i="36"/>
  <c r="H4994" i="36"/>
  <c r="H4993" i="36"/>
  <c r="H4992" i="36"/>
  <c r="H4991" i="36"/>
  <c r="H4990" i="36"/>
  <c r="H4989" i="36"/>
  <c r="H4988" i="36"/>
  <c r="H4987" i="36"/>
  <c r="H4986" i="36"/>
  <c r="H4985" i="36"/>
  <c r="H4984" i="36"/>
  <c r="H4983" i="36"/>
  <c r="H4982" i="36"/>
  <c r="H4981" i="36"/>
  <c r="H4980" i="36"/>
  <c r="H4979" i="36"/>
  <c r="H4978" i="36"/>
  <c r="H4977" i="36"/>
  <c r="H4976" i="36"/>
  <c r="H4975" i="36"/>
  <c r="H4974" i="36"/>
  <c r="H4973" i="36"/>
  <c r="H4972" i="36"/>
  <c r="H4971" i="36"/>
  <c r="H4970" i="36"/>
  <c r="H4969" i="36"/>
  <c r="H4968" i="36"/>
  <c r="H4967" i="36"/>
  <c r="H4966" i="36"/>
  <c r="H4965" i="36"/>
  <c r="H4964" i="36"/>
  <c r="H4963" i="36"/>
  <c r="H4962" i="36"/>
  <c r="H4961" i="36"/>
  <c r="H4960" i="36"/>
  <c r="H4959" i="36"/>
  <c r="H4958" i="36"/>
  <c r="H4957" i="36"/>
  <c r="H4956" i="36"/>
  <c r="H4955" i="36"/>
  <c r="H4954" i="36"/>
  <c r="H4953" i="36"/>
  <c r="H4952" i="36"/>
  <c r="H4951" i="36"/>
  <c r="H4950" i="36"/>
  <c r="H4949" i="36"/>
  <c r="H4948" i="36"/>
  <c r="H4947" i="36"/>
  <c r="H4946" i="36"/>
  <c r="H4945" i="36"/>
  <c r="H4944" i="36"/>
  <c r="H4943" i="36"/>
  <c r="H4942" i="36"/>
  <c r="H4941" i="36"/>
  <c r="H4940" i="36"/>
  <c r="H4939" i="36"/>
  <c r="H4938" i="36"/>
  <c r="H4937" i="36"/>
  <c r="H4936" i="36"/>
  <c r="H4935" i="36"/>
  <c r="H4934" i="36"/>
  <c r="H4933" i="36"/>
  <c r="H4932" i="36"/>
  <c r="H4931" i="36"/>
  <c r="H4930" i="36"/>
  <c r="H4929" i="36"/>
  <c r="H4928" i="36"/>
  <c r="H4927" i="36"/>
  <c r="H4926" i="36"/>
  <c r="H4925" i="36"/>
  <c r="H4924" i="36"/>
  <c r="H4923" i="36"/>
  <c r="H4922" i="36"/>
  <c r="H4921" i="36"/>
  <c r="H4920" i="36"/>
  <c r="H4919" i="36"/>
  <c r="H4918" i="36"/>
  <c r="H4917" i="36"/>
  <c r="H4916" i="36"/>
  <c r="H4915" i="36"/>
  <c r="H4914" i="36"/>
  <c r="H4913" i="36"/>
  <c r="H4912" i="36"/>
  <c r="H4911" i="36"/>
  <c r="H4910" i="36"/>
  <c r="H4909" i="36"/>
  <c r="H4908" i="36"/>
  <c r="H4907" i="36"/>
  <c r="H4906" i="36"/>
  <c r="H4905" i="36"/>
  <c r="H4904" i="36"/>
  <c r="H4903" i="36"/>
  <c r="H4902" i="36"/>
  <c r="H4901" i="36"/>
  <c r="H4900" i="36"/>
  <c r="H4899" i="36"/>
  <c r="H4898" i="36"/>
  <c r="H4897" i="36"/>
  <c r="H4896" i="36"/>
  <c r="H4895" i="36"/>
  <c r="H4894" i="36"/>
  <c r="H4893" i="36"/>
  <c r="H4892" i="36"/>
  <c r="H4891" i="36"/>
  <c r="H4890" i="36"/>
  <c r="H4889" i="36"/>
  <c r="H4888" i="36"/>
  <c r="H4887" i="36"/>
  <c r="H4886" i="36"/>
  <c r="H4885" i="36"/>
  <c r="H4884" i="36"/>
  <c r="H4883" i="36"/>
  <c r="H4882" i="36"/>
  <c r="H4881" i="36"/>
  <c r="H4880" i="36"/>
  <c r="H4879" i="36"/>
  <c r="H4878" i="36"/>
  <c r="H4877" i="36"/>
  <c r="H4876" i="36"/>
  <c r="H4875" i="36"/>
  <c r="H4874" i="36"/>
  <c r="H4873" i="36"/>
  <c r="H4872" i="36"/>
  <c r="H4871" i="36"/>
  <c r="H4870" i="36"/>
  <c r="H4869" i="36"/>
  <c r="H4868" i="36"/>
  <c r="H4867" i="36"/>
  <c r="H4866" i="36"/>
  <c r="H4865" i="36"/>
  <c r="H4864" i="36"/>
  <c r="H4863" i="36"/>
  <c r="H4862" i="36"/>
  <c r="H4861" i="36"/>
  <c r="H4860" i="36"/>
  <c r="H4859" i="36"/>
  <c r="H4858" i="36"/>
  <c r="H4857" i="36"/>
  <c r="H4856" i="36"/>
  <c r="H4855" i="36"/>
  <c r="H4854" i="36"/>
  <c r="H4853" i="36"/>
  <c r="H4852" i="36"/>
  <c r="H4851" i="36"/>
  <c r="H4850" i="36"/>
  <c r="H4849" i="36"/>
  <c r="H4848" i="36"/>
  <c r="H4847" i="36"/>
  <c r="H4846" i="36"/>
  <c r="H4845" i="36"/>
  <c r="H4844" i="36"/>
  <c r="H4843" i="36"/>
  <c r="H4842" i="36"/>
  <c r="H4841" i="36"/>
  <c r="H4840" i="36"/>
  <c r="H4839" i="36"/>
  <c r="H4838" i="36"/>
  <c r="H4837" i="36"/>
  <c r="H4836" i="36"/>
  <c r="H4835" i="36"/>
  <c r="H4834" i="36"/>
  <c r="H4833" i="36"/>
  <c r="H4832" i="36"/>
  <c r="H4831" i="36"/>
  <c r="H4830" i="36"/>
  <c r="H4829" i="36"/>
  <c r="H4828" i="36"/>
  <c r="H4827" i="36"/>
  <c r="H4826" i="36"/>
  <c r="H4825" i="36"/>
  <c r="H4824" i="36"/>
  <c r="H4823" i="36"/>
  <c r="H4822" i="36"/>
  <c r="H4821" i="36"/>
  <c r="H4820" i="36"/>
  <c r="H4819" i="36"/>
  <c r="H4818" i="36"/>
  <c r="H4817" i="36"/>
  <c r="H4816" i="36"/>
  <c r="H4815" i="36"/>
  <c r="H4814" i="36"/>
  <c r="H4813" i="36"/>
  <c r="H4812" i="36"/>
  <c r="H4811" i="36"/>
  <c r="H4810" i="36"/>
  <c r="H4809" i="36"/>
  <c r="H4808" i="36"/>
  <c r="H4807" i="36"/>
  <c r="H4806" i="36"/>
  <c r="H4805" i="36"/>
  <c r="H4804" i="36"/>
  <c r="H4803" i="36"/>
  <c r="H4802" i="36"/>
  <c r="H4801" i="36"/>
  <c r="H4800" i="36"/>
  <c r="H4799" i="36"/>
  <c r="H4798" i="36"/>
  <c r="H4797" i="36"/>
  <c r="H4796" i="36"/>
  <c r="H4795" i="36"/>
  <c r="H4794" i="36"/>
  <c r="H4793" i="36"/>
  <c r="H4792" i="36"/>
  <c r="H4791" i="36"/>
  <c r="H4790" i="36"/>
  <c r="H4789" i="36"/>
  <c r="H4788" i="36"/>
  <c r="H4787" i="36"/>
  <c r="H4786" i="36"/>
  <c r="H4785" i="36"/>
  <c r="H4784" i="36"/>
  <c r="H4783" i="36"/>
  <c r="H4782" i="36"/>
  <c r="H4781" i="36"/>
  <c r="H4780" i="36"/>
  <c r="H4779" i="36"/>
  <c r="H4778" i="36"/>
  <c r="H4777" i="36"/>
  <c r="H4776" i="36"/>
  <c r="H4775" i="36"/>
  <c r="H4774" i="36"/>
  <c r="H4773" i="36"/>
  <c r="H4772" i="36"/>
  <c r="H4771" i="36"/>
  <c r="H4770" i="36"/>
  <c r="H4769" i="36"/>
  <c r="H4768" i="36"/>
  <c r="H4767" i="36"/>
  <c r="H4766" i="36"/>
  <c r="H4765" i="36"/>
  <c r="H4764" i="36"/>
  <c r="H4763" i="36"/>
  <c r="H4762" i="36"/>
  <c r="H4761" i="36"/>
  <c r="H4760" i="36"/>
  <c r="H4759" i="36"/>
  <c r="H4758" i="36"/>
  <c r="H4757" i="36"/>
  <c r="H4756" i="36"/>
  <c r="H4755" i="36"/>
  <c r="H4754" i="36"/>
  <c r="H4753" i="36"/>
  <c r="H4752" i="36"/>
  <c r="H4751" i="36"/>
  <c r="H4750" i="36"/>
  <c r="H4749" i="36"/>
  <c r="H4748" i="36"/>
  <c r="H4747" i="36"/>
  <c r="H4746" i="36"/>
  <c r="H4745" i="36"/>
  <c r="H4744" i="36"/>
  <c r="H4743" i="36"/>
  <c r="H4742" i="36"/>
  <c r="H4741" i="36"/>
  <c r="H4740" i="36"/>
  <c r="H4739" i="36"/>
  <c r="H4738" i="36"/>
  <c r="H4737" i="36"/>
  <c r="H4736" i="36"/>
  <c r="H4735" i="36"/>
  <c r="H4734" i="36"/>
  <c r="H4733" i="36"/>
  <c r="H4732" i="36"/>
  <c r="H4731" i="36"/>
  <c r="H4730" i="36"/>
  <c r="H4729" i="36"/>
  <c r="H4728" i="36"/>
  <c r="H4727" i="36"/>
  <c r="H4726" i="36"/>
  <c r="H4725" i="36"/>
  <c r="H4724" i="36"/>
  <c r="H4723" i="36"/>
  <c r="H4722" i="36"/>
  <c r="H4721" i="36"/>
  <c r="H4720" i="36"/>
  <c r="H4719" i="36"/>
  <c r="H4718" i="36"/>
  <c r="H4717" i="36"/>
  <c r="H4716" i="36"/>
  <c r="H4715" i="36"/>
  <c r="H4714" i="36"/>
  <c r="H4713" i="36"/>
  <c r="H4712" i="36"/>
  <c r="H4711" i="36"/>
  <c r="H4710" i="36"/>
  <c r="H4709" i="36"/>
  <c r="H4708" i="36"/>
  <c r="H4707" i="36"/>
  <c r="H4706" i="36"/>
  <c r="H4705" i="36"/>
  <c r="H4704" i="36"/>
  <c r="H4703" i="36"/>
  <c r="H4702" i="36"/>
  <c r="H4701" i="36"/>
  <c r="H4700" i="36"/>
  <c r="H4699" i="36"/>
  <c r="H4698" i="36"/>
  <c r="H4697" i="36"/>
  <c r="H4696" i="36"/>
  <c r="H4695" i="36"/>
  <c r="H4694" i="36"/>
  <c r="H4693" i="36"/>
  <c r="H4692" i="36"/>
  <c r="H4691" i="36"/>
  <c r="H4690" i="36"/>
  <c r="H4689" i="36"/>
  <c r="H4688" i="36"/>
  <c r="H4687" i="36"/>
  <c r="H4686" i="36"/>
  <c r="H4685" i="36"/>
  <c r="H4684" i="36"/>
  <c r="H4683" i="36"/>
  <c r="H4682" i="36"/>
  <c r="H4681" i="36"/>
  <c r="H4680" i="36"/>
  <c r="H4679" i="36"/>
  <c r="H4678" i="36"/>
  <c r="H4677" i="36"/>
  <c r="H4676" i="36"/>
  <c r="H4675" i="36"/>
  <c r="H4674" i="36"/>
  <c r="H4673" i="36"/>
  <c r="H4672" i="36"/>
  <c r="H4671" i="36"/>
  <c r="H4670" i="36"/>
  <c r="H4669" i="36"/>
  <c r="H4668" i="36"/>
  <c r="H4667" i="36"/>
  <c r="H4666" i="36"/>
  <c r="H4665" i="36"/>
  <c r="H4664" i="36"/>
  <c r="H4663" i="36"/>
  <c r="H4662" i="36"/>
  <c r="H4661" i="36"/>
  <c r="H4660" i="36"/>
  <c r="H4659" i="36"/>
  <c r="H4658" i="36"/>
  <c r="H4657" i="36"/>
  <c r="H4656" i="36"/>
  <c r="H4655" i="36"/>
  <c r="H4654" i="36"/>
  <c r="H4653" i="36"/>
  <c r="H4652" i="36"/>
  <c r="H4651" i="36"/>
  <c r="H4650" i="36"/>
  <c r="H4649" i="36"/>
  <c r="H4648" i="36"/>
  <c r="H4647" i="36"/>
  <c r="H4646" i="36"/>
  <c r="H4645" i="36"/>
  <c r="H4644" i="36"/>
  <c r="H4643" i="36"/>
  <c r="H4642" i="36"/>
  <c r="H4641" i="36"/>
  <c r="H4640" i="36"/>
  <c r="H4639" i="36"/>
  <c r="H4638" i="36"/>
  <c r="H4637" i="36"/>
  <c r="H4636" i="36"/>
  <c r="H4635" i="36"/>
  <c r="H4634" i="36"/>
  <c r="H4633" i="36"/>
  <c r="H4632" i="36"/>
  <c r="H4631" i="36"/>
  <c r="H4630" i="36"/>
  <c r="H4629" i="36"/>
  <c r="H4628" i="36"/>
  <c r="H4627" i="36"/>
  <c r="H4626" i="36"/>
  <c r="H4625" i="36"/>
  <c r="H4624" i="36"/>
  <c r="H4623" i="36"/>
  <c r="H4622" i="36"/>
  <c r="H4621" i="36"/>
  <c r="H4620" i="36"/>
  <c r="H4619" i="36"/>
  <c r="H4618" i="36"/>
  <c r="H4617" i="36"/>
  <c r="H4616" i="36"/>
  <c r="H4615" i="36"/>
  <c r="H4614" i="36"/>
  <c r="H4613" i="36"/>
  <c r="H4612" i="36"/>
  <c r="H4611" i="36"/>
  <c r="H4610" i="36"/>
  <c r="H4609" i="36"/>
  <c r="H4608" i="36"/>
  <c r="H4607" i="36"/>
  <c r="H4606" i="36"/>
  <c r="H4605" i="36"/>
  <c r="H4604" i="36"/>
  <c r="H4603" i="36"/>
  <c r="H4602" i="36"/>
  <c r="H4601" i="36"/>
  <c r="H4600" i="36"/>
  <c r="H4599" i="36"/>
  <c r="H4598" i="36"/>
  <c r="H4597" i="36"/>
  <c r="H4596" i="36"/>
  <c r="H4595" i="36"/>
  <c r="H4594" i="36"/>
  <c r="H4593" i="36"/>
  <c r="H4592" i="36"/>
  <c r="H4591" i="36"/>
  <c r="H4590" i="36"/>
  <c r="H4589" i="36"/>
  <c r="H4588" i="36"/>
  <c r="H4587" i="36"/>
  <c r="H4586" i="36"/>
  <c r="H4585" i="36"/>
  <c r="H4584" i="36"/>
  <c r="H4583" i="36"/>
  <c r="H4582" i="36"/>
  <c r="H4581" i="36"/>
  <c r="H4580" i="36"/>
  <c r="H4579" i="36"/>
  <c r="H4578" i="36"/>
  <c r="H4577" i="36"/>
  <c r="H4576" i="36"/>
  <c r="H4575" i="36"/>
  <c r="H4574" i="36"/>
  <c r="H4573" i="36"/>
  <c r="H4572" i="36"/>
  <c r="H4571" i="36"/>
  <c r="H4570" i="36"/>
  <c r="H4569" i="36"/>
  <c r="H4568" i="36"/>
  <c r="H4567" i="36"/>
  <c r="H4566" i="36"/>
  <c r="H4565" i="36"/>
  <c r="H4564" i="36"/>
  <c r="H4563" i="36"/>
  <c r="H4562" i="36"/>
  <c r="H4561" i="36"/>
  <c r="H4560" i="36"/>
  <c r="H4559" i="36"/>
  <c r="H4558" i="36"/>
  <c r="H4557" i="36"/>
  <c r="H4556" i="36"/>
  <c r="H4555" i="36"/>
  <c r="H4554" i="36"/>
  <c r="H4553" i="36"/>
  <c r="H4552" i="36"/>
  <c r="H4551" i="36"/>
  <c r="H4550" i="36"/>
  <c r="H4549" i="36"/>
  <c r="H4548" i="36"/>
  <c r="H4547" i="36"/>
  <c r="H4546" i="36"/>
  <c r="H4545" i="36"/>
  <c r="H4544" i="36"/>
  <c r="H4543" i="36"/>
  <c r="H4542" i="36"/>
  <c r="H4541" i="36"/>
  <c r="H4540" i="36"/>
  <c r="H4539" i="36"/>
  <c r="H4538" i="36"/>
  <c r="H4537" i="36"/>
  <c r="H4536" i="36"/>
  <c r="H4535" i="36"/>
  <c r="H4534" i="36"/>
  <c r="H4533" i="36"/>
  <c r="H4532" i="36"/>
  <c r="H4531" i="36"/>
  <c r="H4530" i="36"/>
  <c r="H4529" i="36"/>
  <c r="H4528" i="36"/>
  <c r="H4527" i="36"/>
  <c r="H4526" i="36"/>
  <c r="H4525" i="36"/>
  <c r="H4524" i="36"/>
  <c r="H4523" i="36"/>
  <c r="H4522" i="36"/>
  <c r="H4521" i="36"/>
  <c r="H4520" i="36"/>
  <c r="H4519" i="36"/>
  <c r="H4518" i="36"/>
  <c r="H4517" i="36"/>
  <c r="H4516" i="36"/>
  <c r="H4515" i="36"/>
  <c r="H4514" i="36"/>
  <c r="H4513" i="36"/>
  <c r="H4512" i="36"/>
  <c r="H4511" i="36"/>
  <c r="H4510" i="36"/>
  <c r="H4509" i="36"/>
  <c r="H4508" i="36"/>
  <c r="H4507" i="36"/>
  <c r="H4506" i="36"/>
  <c r="H4505" i="36"/>
  <c r="H4504" i="36"/>
  <c r="H4503" i="36"/>
  <c r="H4502" i="36"/>
  <c r="H4501" i="36"/>
  <c r="H4500" i="36"/>
  <c r="H4499" i="36"/>
  <c r="H4498" i="36"/>
  <c r="H4497" i="36"/>
  <c r="H4496" i="36"/>
  <c r="H4495" i="36"/>
  <c r="H4494" i="36"/>
  <c r="H4493" i="36"/>
  <c r="H4492" i="36"/>
  <c r="H4491" i="36"/>
  <c r="H4490" i="36"/>
  <c r="H4489" i="36"/>
  <c r="H4488" i="36"/>
  <c r="H4487" i="36"/>
  <c r="H4486" i="36"/>
  <c r="H4485" i="36"/>
  <c r="H4484" i="36"/>
  <c r="H4483" i="36"/>
  <c r="H4482" i="36"/>
  <c r="H4481" i="36"/>
  <c r="H4480" i="36"/>
  <c r="H4479" i="36"/>
  <c r="H4478" i="36"/>
  <c r="H4477" i="36"/>
  <c r="H4476" i="36"/>
  <c r="H4475" i="36"/>
  <c r="H4474" i="36"/>
  <c r="H4473" i="36"/>
  <c r="H4472" i="36"/>
  <c r="H4471" i="36"/>
  <c r="H4470" i="36"/>
  <c r="H4469" i="36"/>
  <c r="H4468" i="36"/>
  <c r="H4467" i="36"/>
  <c r="H4466" i="36"/>
  <c r="H4465" i="36"/>
  <c r="H4464" i="36"/>
  <c r="H4463" i="36"/>
  <c r="H4462" i="36"/>
  <c r="H4461" i="36"/>
  <c r="H4460" i="36"/>
  <c r="F6660" i="36"/>
  <c r="F6659" i="36"/>
  <c r="F6658" i="36"/>
  <c r="F6657" i="36"/>
  <c r="F6656" i="36"/>
  <c r="F6655" i="36"/>
  <c r="F6654" i="36"/>
  <c r="F6653" i="36"/>
  <c r="F6652" i="36"/>
  <c r="F6651" i="36"/>
  <c r="F6650" i="36"/>
  <c r="F6649" i="36"/>
  <c r="F6648" i="36"/>
  <c r="F6647" i="36"/>
  <c r="F6646" i="36"/>
  <c r="F6645" i="36"/>
  <c r="F6644" i="36"/>
  <c r="F6643" i="36"/>
  <c r="F6642" i="36"/>
  <c r="F6641" i="36"/>
  <c r="F6640" i="36"/>
  <c r="F6639" i="36"/>
  <c r="F6638" i="36"/>
  <c r="F6637" i="36"/>
  <c r="F6636" i="36"/>
  <c r="F6635" i="36"/>
  <c r="F6634" i="36"/>
  <c r="F6633" i="36"/>
  <c r="F6632" i="36"/>
  <c r="F6631" i="36"/>
  <c r="F6630" i="36"/>
  <c r="F6629" i="36"/>
  <c r="F6628" i="36"/>
  <c r="F6627" i="36"/>
  <c r="F6626" i="36"/>
  <c r="F6625" i="36"/>
  <c r="F6624" i="36"/>
  <c r="F6623" i="36"/>
  <c r="F6622" i="36"/>
  <c r="F6621" i="36"/>
  <c r="F6620" i="36"/>
  <c r="F6619" i="36"/>
  <c r="F6618" i="36"/>
  <c r="F6617" i="36"/>
  <c r="F6616" i="36"/>
  <c r="F6615" i="36"/>
  <c r="F6614" i="36"/>
  <c r="F6613" i="36"/>
  <c r="F6612" i="36"/>
  <c r="F6611" i="36"/>
  <c r="F6610" i="36"/>
  <c r="F6609" i="36"/>
  <c r="F6608" i="36"/>
  <c r="F6607" i="36"/>
  <c r="F6606" i="36"/>
  <c r="F6605" i="36"/>
  <c r="F6604" i="36"/>
  <c r="F6603" i="36"/>
  <c r="F6602" i="36"/>
  <c r="F6601" i="36"/>
  <c r="F6600" i="36"/>
  <c r="F6599" i="36"/>
  <c r="F6598" i="36"/>
  <c r="F6597" i="36"/>
  <c r="F6596" i="36"/>
  <c r="F6595" i="36"/>
  <c r="F6594" i="36"/>
  <c r="F6593" i="36"/>
  <c r="F6592" i="36"/>
  <c r="F6591" i="36"/>
  <c r="F6590" i="36"/>
  <c r="F6589" i="36"/>
  <c r="F6588" i="36"/>
  <c r="F6587" i="36"/>
  <c r="F6586" i="36"/>
  <c r="F6585" i="36"/>
  <c r="F6584" i="36"/>
  <c r="F6583" i="36"/>
  <c r="F6582" i="36"/>
  <c r="F6581" i="36"/>
  <c r="F6580" i="36"/>
  <c r="F6579" i="36"/>
  <c r="F6578" i="36"/>
  <c r="F6577" i="36"/>
  <c r="F6576" i="36"/>
  <c r="F6575" i="36"/>
  <c r="F6574" i="36"/>
  <c r="F6573" i="36"/>
  <c r="F6572" i="36"/>
  <c r="F6571" i="36"/>
  <c r="F6570" i="36"/>
  <c r="F6569" i="36"/>
  <c r="F6568" i="36"/>
  <c r="F6567" i="36"/>
  <c r="F6566" i="36"/>
  <c r="F6565" i="36"/>
  <c r="F6564" i="36"/>
  <c r="F6563" i="36"/>
  <c r="F6562" i="36"/>
  <c r="F6561" i="36"/>
  <c r="F6560" i="36"/>
  <c r="F6559" i="36"/>
  <c r="F6558" i="36"/>
  <c r="F6557" i="36"/>
  <c r="F6556" i="36"/>
  <c r="F6555" i="36"/>
  <c r="F6554" i="36"/>
  <c r="F6553" i="36"/>
  <c r="F6552" i="36"/>
  <c r="F6551" i="36"/>
  <c r="F6550" i="36"/>
  <c r="F6549" i="36"/>
  <c r="F6548" i="36"/>
  <c r="F6547" i="36"/>
  <c r="F6546" i="36"/>
  <c r="F6545" i="36"/>
  <c r="F6544" i="36"/>
  <c r="F6543" i="36"/>
  <c r="F6542" i="36"/>
  <c r="F6541" i="36"/>
  <c r="F6540" i="36"/>
  <c r="F6539" i="36"/>
  <c r="F6538" i="36"/>
  <c r="F6537" i="36"/>
  <c r="F6536" i="36"/>
  <c r="F6535" i="36"/>
  <c r="F6534" i="36"/>
  <c r="F6533" i="36"/>
  <c r="F6532" i="36"/>
  <c r="F6531" i="36"/>
  <c r="F6530" i="36"/>
  <c r="F6529" i="36"/>
  <c r="F6528" i="36"/>
  <c r="F6527" i="36"/>
  <c r="F6526" i="36"/>
  <c r="F6525" i="36"/>
  <c r="F6524" i="36"/>
  <c r="F6523" i="36"/>
  <c r="F6522" i="36"/>
  <c r="F6521" i="36"/>
  <c r="F6520" i="36"/>
  <c r="F6519" i="36"/>
  <c r="F6518" i="36"/>
  <c r="F6517" i="36"/>
  <c r="F6516" i="36"/>
  <c r="F6515" i="36"/>
  <c r="F6514" i="36"/>
  <c r="F6513" i="36"/>
  <c r="F6512" i="36"/>
  <c r="F6511" i="36"/>
  <c r="F6510" i="36"/>
  <c r="F6509" i="36"/>
  <c r="F6508" i="36"/>
  <c r="F6507" i="36"/>
  <c r="F6506" i="36"/>
  <c r="F6505" i="36"/>
  <c r="F6504" i="36"/>
  <c r="F6503" i="36"/>
  <c r="F6502" i="36"/>
  <c r="F6501" i="36"/>
  <c r="F6500" i="36"/>
  <c r="F6499" i="36"/>
  <c r="F6498" i="36"/>
  <c r="F6497" i="36"/>
  <c r="F6496" i="36"/>
  <c r="F6495" i="36"/>
  <c r="F6494" i="36"/>
  <c r="F6493" i="36"/>
  <c r="F6492" i="36"/>
  <c r="F6491" i="36"/>
  <c r="F6490" i="36"/>
  <c r="F6489" i="36"/>
  <c r="F6488" i="36"/>
  <c r="F6487" i="36"/>
  <c r="F6486" i="36"/>
  <c r="F6485" i="36"/>
  <c r="F6484" i="36"/>
  <c r="F6483" i="36"/>
  <c r="F6482" i="36"/>
  <c r="F6481" i="36"/>
  <c r="F6480" i="36"/>
  <c r="F6479" i="36"/>
  <c r="F6478" i="36"/>
  <c r="F6477" i="36"/>
  <c r="F6476" i="36"/>
  <c r="F6475" i="36"/>
  <c r="F6474" i="36"/>
  <c r="F6473" i="36"/>
  <c r="F6472" i="36"/>
  <c r="F6471" i="36"/>
  <c r="F6470" i="36"/>
  <c r="F6469" i="36"/>
  <c r="F6468" i="36"/>
  <c r="F6467" i="36"/>
  <c r="F6466" i="36"/>
  <c r="F6465" i="36"/>
  <c r="F6464" i="36"/>
  <c r="F6463" i="36"/>
  <c r="F6462" i="36"/>
  <c r="F6461" i="36"/>
  <c r="F6460" i="36"/>
  <c r="F6459" i="36"/>
  <c r="F6458" i="36"/>
  <c r="F6457" i="36"/>
  <c r="F6456" i="36"/>
  <c r="F6455" i="36"/>
  <c r="F6454" i="36"/>
  <c r="F6453" i="36"/>
  <c r="F6452" i="36"/>
  <c r="F6451" i="36"/>
  <c r="F6450" i="36"/>
  <c r="F6449" i="36"/>
  <c r="F6448" i="36"/>
  <c r="F6447" i="36"/>
  <c r="F6446" i="36"/>
  <c r="F6445" i="36"/>
  <c r="F6444" i="36"/>
  <c r="F6443" i="36"/>
  <c r="F6442" i="36"/>
  <c r="F6441" i="36"/>
  <c r="F6440" i="36"/>
  <c r="F6439" i="36"/>
  <c r="F6438" i="36"/>
  <c r="F6437" i="36"/>
  <c r="F6436" i="36"/>
  <c r="F6435" i="36"/>
  <c r="F6434" i="36"/>
  <c r="F6433" i="36"/>
  <c r="F6432" i="36"/>
  <c r="F6431" i="36"/>
  <c r="F6430" i="36"/>
  <c r="F6429" i="36"/>
  <c r="F6428" i="36"/>
  <c r="F6427" i="36"/>
  <c r="F6426" i="36"/>
  <c r="F6425" i="36"/>
  <c r="F6424" i="36"/>
  <c r="F6423" i="36"/>
  <c r="F6422" i="36"/>
  <c r="F6421" i="36"/>
  <c r="F6420" i="36"/>
  <c r="F6419" i="36"/>
  <c r="F6418" i="36"/>
  <c r="F6417" i="36"/>
  <c r="F6416" i="36"/>
  <c r="F6415" i="36"/>
  <c r="F6414" i="36"/>
  <c r="F6413" i="36"/>
  <c r="F6412" i="36"/>
  <c r="F6411" i="36"/>
  <c r="F6410" i="36"/>
  <c r="F6409" i="36"/>
  <c r="F6408" i="36"/>
  <c r="F6407" i="36"/>
  <c r="F6406" i="36"/>
  <c r="F6405" i="36"/>
  <c r="F6404" i="36"/>
  <c r="F6403" i="36"/>
  <c r="F6402" i="36"/>
  <c r="F6401" i="36"/>
  <c r="F6400" i="36"/>
  <c r="F6399" i="36"/>
  <c r="F6398" i="36"/>
  <c r="F6397" i="36"/>
  <c r="F6396" i="36"/>
  <c r="F6395" i="36"/>
  <c r="F6394" i="36"/>
  <c r="F6393" i="36"/>
  <c r="F6392" i="36"/>
  <c r="F6391" i="36"/>
  <c r="F6390" i="36"/>
  <c r="F6389" i="36"/>
  <c r="F6388" i="36"/>
  <c r="F6387" i="36"/>
  <c r="F6386" i="36"/>
  <c r="F6385" i="36"/>
  <c r="F6384" i="36"/>
  <c r="F6383" i="36"/>
  <c r="F6382" i="36"/>
  <c r="F6381" i="36"/>
  <c r="F6380" i="36"/>
  <c r="F6379" i="36"/>
  <c r="F6378" i="36"/>
  <c r="F6377" i="36"/>
  <c r="F6376" i="36"/>
  <c r="F6375" i="36"/>
  <c r="F6374" i="36"/>
  <c r="F6373" i="36"/>
  <c r="F6372" i="36"/>
  <c r="F6371" i="36"/>
  <c r="F6370" i="36"/>
  <c r="F6369" i="36"/>
  <c r="F6368" i="36"/>
  <c r="F6367" i="36"/>
  <c r="F6366" i="36"/>
  <c r="F6365" i="36"/>
  <c r="F6364" i="36"/>
  <c r="F6363" i="36"/>
  <c r="F6362" i="36"/>
  <c r="F6361" i="36"/>
  <c r="F6360" i="36"/>
  <c r="F6359" i="36"/>
  <c r="F6358" i="36"/>
  <c r="F6357" i="36"/>
  <c r="F6356" i="36"/>
  <c r="F6355" i="36"/>
  <c r="F6354" i="36"/>
  <c r="F6353" i="36"/>
  <c r="F6352" i="36"/>
  <c r="F6351" i="36"/>
  <c r="F6350" i="36"/>
  <c r="F6349" i="36"/>
  <c r="F6348" i="36"/>
  <c r="F6347" i="36"/>
  <c r="F6346" i="36"/>
  <c r="F6345" i="36"/>
  <c r="F6344" i="36"/>
  <c r="F6343" i="36"/>
  <c r="F6342" i="36"/>
  <c r="F6341" i="36"/>
  <c r="F6340" i="36"/>
  <c r="F6339" i="36"/>
  <c r="F6338" i="36"/>
  <c r="F6337" i="36"/>
  <c r="F6336" i="36"/>
  <c r="F6335" i="36"/>
  <c r="F6334" i="36"/>
  <c r="F6333" i="36"/>
  <c r="F6332" i="36"/>
  <c r="F6331" i="36"/>
  <c r="F6330" i="36"/>
  <c r="F6329" i="36"/>
  <c r="F6328" i="36"/>
  <c r="F6327" i="36"/>
  <c r="F6326" i="36"/>
  <c r="F6325" i="36"/>
  <c r="F6324" i="36"/>
  <c r="F6323" i="36"/>
  <c r="F6322" i="36"/>
  <c r="F6321" i="36"/>
  <c r="F6320" i="36"/>
  <c r="F6319" i="36"/>
  <c r="F6318" i="36"/>
  <c r="F6317" i="36"/>
  <c r="F6316" i="36"/>
  <c r="F6315" i="36"/>
  <c r="F6314" i="36"/>
  <c r="F6313" i="36"/>
  <c r="F6312" i="36"/>
  <c r="F6311" i="36"/>
  <c r="F6310" i="36"/>
  <c r="F6309" i="36"/>
  <c r="F6308" i="36"/>
  <c r="F6307" i="36"/>
  <c r="F6306" i="36"/>
  <c r="F6305" i="36"/>
  <c r="F6304" i="36"/>
  <c r="F6303" i="36"/>
  <c r="F6302" i="36"/>
  <c r="F6301" i="36"/>
  <c r="F6300" i="36"/>
  <c r="F6299" i="36"/>
  <c r="F6298" i="36"/>
  <c r="F6297" i="36"/>
  <c r="F6296" i="36"/>
  <c r="F6295" i="36"/>
  <c r="F6294" i="36"/>
  <c r="F6293" i="36"/>
  <c r="F6292" i="36"/>
  <c r="F6291" i="36"/>
  <c r="F6290" i="36"/>
  <c r="F6289" i="36"/>
  <c r="F6288" i="36"/>
  <c r="F6287" i="36"/>
  <c r="F6286" i="36"/>
  <c r="F6285" i="36"/>
  <c r="F6284" i="36"/>
  <c r="F6283" i="36"/>
  <c r="F6282" i="36"/>
  <c r="F6281" i="36"/>
  <c r="F6280" i="36"/>
  <c r="F6279" i="36"/>
  <c r="F6278" i="36"/>
  <c r="F6277" i="36"/>
  <c r="F6276" i="36"/>
  <c r="F6275" i="36"/>
  <c r="F6274" i="36"/>
  <c r="F6273" i="36"/>
  <c r="F6272" i="36"/>
  <c r="F6271" i="36"/>
  <c r="F6270" i="36"/>
  <c r="F6269" i="36"/>
  <c r="F6268" i="36"/>
  <c r="F6267" i="36"/>
  <c r="F6266" i="36"/>
  <c r="F6265" i="36"/>
  <c r="F6264" i="36"/>
  <c r="F6263" i="36"/>
  <c r="F6262" i="36"/>
  <c r="F6261" i="36"/>
  <c r="F6260" i="36"/>
  <c r="F6259" i="36"/>
  <c r="F6258" i="36"/>
  <c r="F6257" i="36"/>
  <c r="F6256" i="36"/>
  <c r="F6255" i="36"/>
  <c r="F6254" i="36"/>
  <c r="F6253" i="36"/>
  <c r="F6252" i="36"/>
  <c r="F6251" i="36"/>
  <c r="F6250" i="36"/>
  <c r="F6249" i="36"/>
  <c r="F6248" i="36"/>
  <c r="F6247" i="36"/>
  <c r="F6246" i="36"/>
  <c r="F6245" i="36"/>
  <c r="F6244" i="36"/>
  <c r="F6243" i="36"/>
  <c r="F6242" i="36"/>
  <c r="F6241" i="36"/>
  <c r="F6240" i="36"/>
  <c r="F6239" i="36"/>
  <c r="F6238" i="36"/>
  <c r="F6237" i="36"/>
  <c r="F6236" i="36"/>
  <c r="F6235" i="36"/>
  <c r="F6234" i="36"/>
  <c r="F6233" i="36"/>
  <c r="F6232" i="36"/>
  <c r="F6231" i="36"/>
  <c r="F6230" i="36"/>
  <c r="F6229" i="36"/>
  <c r="F6228" i="36"/>
  <c r="F6227" i="36"/>
  <c r="F6226" i="36"/>
  <c r="F6225" i="36"/>
  <c r="F6224" i="36"/>
  <c r="F6223" i="36"/>
  <c r="F6222" i="36"/>
  <c r="F6221" i="36"/>
  <c r="F6220" i="36"/>
  <c r="F6219" i="36"/>
  <c r="F6218" i="36"/>
  <c r="F6217" i="36"/>
  <c r="F6216" i="36"/>
  <c r="F6215" i="36"/>
  <c r="F6214" i="36"/>
  <c r="F6213" i="36"/>
  <c r="F6212" i="36"/>
  <c r="F6211" i="36"/>
  <c r="F6210" i="36"/>
  <c r="F6209" i="36"/>
  <c r="F6208" i="36"/>
  <c r="F6207" i="36"/>
  <c r="F6206" i="36"/>
  <c r="F6205" i="36"/>
  <c r="F6204" i="36"/>
  <c r="F6203" i="36"/>
  <c r="F6202" i="36"/>
  <c r="F6201" i="36"/>
  <c r="F6200" i="36"/>
  <c r="F6199" i="36"/>
  <c r="F6198" i="36"/>
  <c r="F6197" i="36"/>
  <c r="F6196" i="36"/>
  <c r="F6195" i="36"/>
  <c r="F6194" i="36"/>
  <c r="F6193" i="36"/>
  <c r="F6192" i="36"/>
  <c r="F6191" i="36"/>
  <c r="F6190" i="36"/>
  <c r="F6189" i="36"/>
  <c r="F6188" i="36"/>
  <c r="F6187" i="36"/>
  <c r="F6186" i="36"/>
  <c r="F6185" i="36"/>
  <c r="F6184" i="36"/>
  <c r="F6183" i="36"/>
  <c r="F6182" i="36"/>
  <c r="F6181" i="36"/>
  <c r="F6180" i="36"/>
  <c r="F6179" i="36"/>
  <c r="F6178" i="36"/>
  <c r="F6177" i="36"/>
  <c r="F6176" i="36"/>
  <c r="F6175" i="36"/>
  <c r="F6174" i="36"/>
  <c r="F6173" i="36"/>
  <c r="F6172" i="36"/>
  <c r="F6171" i="36"/>
  <c r="F6170" i="36"/>
  <c r="F6169" i="36"/>
  <c r="F6168" i="36"/>
  <c r="F6167" i="36"/>
  <c r="F6166" i="36"/>
  <c r="F6165" i="36"/>
  <c r="F6164" i="36"/>
  <c r="F6163" i="36"/>
  <c r="F6162" i="36"/>
  <c r="F6161" i="36"/>
  <c r="F6160" i="36"/>
  <c r="F6159" i="36"/>
  <c r="F6158" i="36"/>
  <c r="F6157" i="36"/>
  <c r="F6156" i="36"/>
  <c r="F6155" i="36"/>
  <c r="F6154" i="36"/>
  <c r="F6153" i="36"/>
  <c r="F6152" i="36"/>
  <c r="F6151" i="36"/>
  <c r="F6150" i="36"/>
  <c r="F6149" i="36"/>
  <c r="F6148" i="36"/>
  <c r="F6147" i="36"/>
  <c r="F6146" i="36"/>
  <c r="F6145" i="36"/>
  <c r="F6144" i="36"/>
  <c r="F6143" i="36"/>
  <c r="F6142" i="36"/>
  <c r="F6141" i="36"/>
  <c r="F6140" i="36"/>
  <c r="F6139" i="36"/>
  <c r="F6138" i="36"/>
  <c r="F6137" i="36"/>
  <c r="F6136" i="36"/>
  <c r="F6135" i="36"/>
  <c r="F6134" i="36"/>
  <c r="F6133" i="36"/>
  <c r="F6132" i="36"/>
  <c r="F6131" i="36"/>
  <c r="F6130" i="36"/>
  <c r="F6129" i="36"/>
  <c r="F6128" i="36"/>
  <c r="F6127" i="36"/>
  <c r="F6126" i="36"/>
  <c r="F6125" i="36"/>
  <c r="F6124" i="36"/>
  <c r="F6123" i="36"/>
  <c r="F6122" i="36"/>
  <c r="F6121" i="36"/>
  <c r="F6120" i="36"/>
  <c r="F6119" i="36"/>
  <c r="F6118" i="36"/>
  <c r="F6117" i="36"/>
  <c r="F6116" i="36"/>
  <c r="F6115" i="36"/>
  <c r="F6114" i="36"/>
  <c r="F6113" i="36"/>
  <c r="F6112" i="36"/>
  <c r="F6111" i="36"/>
  <c r="F6110" i="36"/>
  <c r="F6109" i="36"/>
  <c r="F6108" i="36"/>
  <c r="F6107" i="36"/>
  <c r="F6106" i="36"/>
  <c r="F6105" i="36"/>
  <c r="F6104" i="36"/>
  <c r="F6103" i="36"/>
  <c r="F6102" i="36"/>
  <c r="F6101" i="36"/>
  <c r="F6100" i="36"/>
  <c r="F6099" i="36"/>
  <c r="F6098" i="36"/>
  <c r="F6097" i="36"/>
  <c r="F6096" i="36"/>
  <c r="F6095" i="36"/>
  <c r="F6094" i="36"/>
  <c r="F6093" i="36"/>
  <c r="F6092" i="36"/>
  <c r="F6091" i="36"/>
  <c r="F6090" i="36"/>
  <c r="F6089" i="36"/>
  <c r="F6088" i="36"/>
  <c r="F6087" i="36"/>
  <c r="F6086" i="36"/>
  <c r="F6085" i="36"/>
  <c r="F6084" i="36"/>
  <c r="F6083" i="36"/>
  <c r="F6082" i="36"/>
  <c r="F6081" i="36"/>
  <c r="F6080" i="36"/>
  <c r="F6079" i="36"/>
  <c r="F6078" i="36"/>
  <c r="F6077" i="36"/>
  <c r="F6076" i="36"/>
  <c r="F6075" i="36"/>
  <c r="F6074" i="36"/>
  <c r="F6073" i="36"/>
  <c r="F6072" i="36"/>
  <c r="F6071" i="36"/>
  <c r="F6070" i="36"/>
  <c r="F6069" i="36"/>
  <c r="F6068" i="36"/>
  <c r="F6067" i="36"/>
  <c r="F6066" i="36"/>
  <c r="F6065" i="36"/>
  <c r="F6064" i="36"/>
  <c r="F6063" i="36"/>
  <c r="F6062" i="36"/>
  <c r="F6061" i="36"/>
  <c r="F6060" i="36"/>
  <c r="F6059" i="36"/>
  <c r="F6058" i="36"/>
  <c r="F6057" i="36"/>
  <c r="F6056" i="36"/>
  <c r="F6055" i="36"/>
  <c r="F6054" i="36"/>
  <c r="F6053" i="36"/>
  <c r="F6052" i="36"/>
  <c r="F6051" i="36"/>
  <c r="F6050" i="36"/>
  <c r="F6049" i="36"/>
  <c r="F6048" i="36"/>
  <c r="F6047" i="36"/>
  <c r="F6046" i="36"/>
  <c r="F6045" i="36"/>
  <c r="F6044" i="36"/>
  <c r="F6043" i="36"/>
  <c r="F6042" i="36"/>
  <c r="F6041" i="36"/>
  <c r="F6040" i="36"/>
  <c r="F6039" i="36"/>
  <c r="F6038" i="36"/>
  <c r="F6037" i="36"/>
  <c r="F6036" i="36"/>
  <c r="F6035" i="36"/>
  <c r="F6034" i="36"/>
  <c r="F6033" i="36"/>
  <c r="F6032" i="36"/>
  <c r="F6031" i="36"/>
  <c r="F6030" i="36"/>
  <c r="F6029" i="36"/>
  <c r="F6028" i="36"/>
  <c r="F6027" i="36"/>
  <c r="F6026" i="36"/>
  <c r="F6025" i="36"/>
  <c r="F6024" i="36"/>
  <c r="F6023" i="36"/>
  <c r="F6022" i="36"/>
  <c r="F6021" i="36"/>
  <c r="F6020" i="36"/>
  <c r="F6019" i="36"/>
  <c r="F6018" i="36"/>
  <c r="F6017" i="36"/>
  <c r="F6016" i="36"/>
  <c r="F6015" i="36"/>
  <c r="F6014" i="36"/>
  <c r="F6013" i="36"/>
  <c r="F6012" i="36"/>
  <c r="F6011" i="36"/>
  <c r="F6010" i="36"/>
  <c r="F6009" i="36"/>
  <c r="F6008" i="36"/>
  <c r="F6007" i="36"/>
  <c r="F6006" i="36"/>
  <c r="F6005" i="36"/>
  <c r="F6004" i="36"/>
  <c r="F6003" i="36"/>
  <c r="F6002" i="36"/>
  <c r="F6001" i="36"/>
  <c r="F6000" i="36"/>
  <c r="F5999" i="36"/>
  <c r="F5998" i="36"/>
  <c r="F5997" i="36"/>
  <c r="F5996" i="36"/>
  <c r="F5995" i="36"/>
  <c r="F5994" i="36"/>
  <c r="F5993" i="36"/>
  <c r="F5992" i="36"/>
  <c r="F5991" i="36"/>
  <c r="F5990" i="36"/>
  <c r="F5989" i="36"/>
  <c r="F5988" i="36"/>
  <c r="F5987" i="36"/>
  <c r="F5986" i="36"/>
  <c r="F5985" i="36"/>
  <c r="F5984" i="36"/>
  <c r="F5983" i="36"/>
  <c r="F5982" i="36"/>
  <c r="F5981" i="36"/>
  <c r="F5980" i="36"/>
  <c r="F5979" i="36"/>
  <c r="F5978" i="36"/>
  <c r="F5977" i="36"/>
  <c r="F5976" i="36"/>
  <c r="F5975" i="36"/>
  <c r="F5974" i="36"/>
  <c r="F5973" i="36"/>
  <c r="F5972" i="36"/>
  <c r="F5971" i="36"/>
  <c r="F5970" i="36"/>
  <c r="F5969" i="36"/>
  <c r="F5968" i="36"/>
  <c r="F5967" i="36"/>
  <c r="F5966" i="36"/>
  <c r="F5965" i="36"/>
  <c r="F5964" i="36"/>
  <c r="F5963" i="36"/>
  <c r="F5962" i="36"/>
  <c r="F5961" i="36"/>
  <c r="F5960" i="36"/>
  <c r="F5959" i="36"/>
  <c r="F5958" i="36"/>
  <c r="F5957" i="36"/>
  <c r="F5956" i="36"/>
  <c r="F5955" i="36"/>
  <c r="F5954" i="36"/>
  <c r="F5953" i="36"/>
  <c r="F5952" i="36"/>
  <c r="F5951" i="36"/>
  <c r="F5950" i="36"/>
  <c r="F5949" i="36"/>
  <c r="F5948" i="36"/>
  <c r="F5947" i="36"/>
  <c r="F5946" i="36"/>
  <c r="F5945" i="36"/>
  <c r="F5944" i="36"/>
  <c r="F5943" i="36"/>
  <c r="F5942" i="36"/>
  <c r="F5941" i="36"/>
  <c r="F5940" i="36"/>
  <c r="F5939" i="36"/>
  <c r="F5938" i="36"/>
  <c r="F5937" i="36"/>
  <c r="F5936" i="36"/>
  <c r="F5935" i="36"/>
  <c r="F5934" i="36"/>
  <c r="F5933" i="36"/>
  <c r="F5932" i="36"/>
  <c r="F5931" i="36"/>
  <c r="F5930" i="36"/>
  <c r="F5929" i="36"/>
  <c r="F5928" i="36"/>
  <c r="F5927" i="36"/>
  <c r="F5926" i="36"/>
  <c r="F5925" i="36"/>
  <c r="F5924" i="36"/>
  <c r="F5923" i="36"/>
  <c r="F5922" i="36"/>
  <c r="F5921" i="36"/>
  <c r="F5920" i="36"/>
  <c r="F5919" i="36"/>
  <c r="F5918" i="36"/>
  <c r="F5917" i="36"/>
  <c r="F5916" i="36"/>
  <c r="F5915" i="36"/>
  <c r="F5914" i="36"/>
  <c r="F5913" i="36"/>
  <c r="F5912" i="36"/>
  <c r="F5911" i="36"/>
  <c r="F5910" i="36"/>
  <c r="F5909" i="36"/>
  <c r="F5908" i="36"/>
  <c r="F5907" i="36"/>
  <c r="F5906" i="36"/>
  <c r="F5905" i="36"/>
  <c r="F5904" i="36"/>
  <c r="F5903" i="36"/>
  <c r="F5902" i="36"/>
  <c r="F5901" i="36"/>
  <c r="F5900" i="36"/>
  <c r="F5899" i="36"/>
  <c r="F5898" i="36"/>
  <c r="F5897" i="36"/>
  <c r="F5896" i="36"/>
  <c r="F5895" i="36"/>
  <c r="F5894" i="36"/>
  <c r="F5893" i="36"/>
  <c r="F5892" i="36"/>
  <c r="F5891" i="36"/>
  <c r="F5890" i="36"/>
  <c r="F5889" i="36"/>
  <c r="F5888" i="36"/>
  <c r="F5887" i="36"/>
  <c r="F5886" i="36"/>
  <c r="F5885" i="36"/>
  <c r="F5884" i="36"/>
  <c r="F5883" i="36"/>
  <c r="F5882" i="36"/>
  <c r="F5881" i="36"/>
  <c r="F5880" i="36"/>
  <c r="F5879" i="36"/>
  <c r="F5878" i="36"/>
  <c r="F5877" i="36"/>
  <c r="F5876" i="36"/>
  <c r="F5875" i="36"/>
  <c r="F5874" i="36"/>
  <c r="F5873" i="36"/>
  <c r="F5872" i="36"/>
  <c r="F5871" i="36"/>
  <c r="F5870" i="36"/>
  <c r="F5869" i="36"/>
  <c r="F5868" i="36"/>
  <c r="F5867" i="36"/>
  <c r="F5866" i="36"/>
  <c r="F5865" i="36"/>
  <c r="F5864" i="36"/>
  <c r="F5863" i="36"/>
  <c r="F5862" i="36"/>
  <c r="F5861" i="36"/>
  <c r="F5860" i="36"/>
  <c r="F5859" i="36"/>
  <c r="F5858" i="36"/>
  <c r="F5857" i="36"/>
  <c r="F5856" i="36"/>
  <c r="F5855" i="36"/>
  <c r="F5854" i="36"/>
  <c r="F5853" i="36"/>
  <c r="F5852" i="36"/>
  <c r="F5851" i="36"/>
  <c r="F5850" i="36"/>
  <c r="F5849" i="36"/>
  <c r="F5848" i="36"/>
  <c r="F5847" i="36"/>
  <c r="F5846" i="36"/>
  <c r="F5845" i="36"/>
  <c r="F5844" i="36"/>
  <c r="F5843" i="36"/>
  <c r="F5842" i="36"/>
  <c r="F5841" i="36"/>
  <c r="F5840" i="36"/>
  <c r="F5839" i="36"/>
  <c r="F5838" i="36"/>
  <c r="F5837" i="36"/>
  <c r="F5836" i="36"/>
  <c r="F5835" i="36"/>
  <c r="F5834" i="36"/>
  <c r="F5833" i="36"/>
  <c r="F5832" i="36"/>
  <c r="F5831" i="36"/>
  <c r="F5830" i="36"/>
  <c r="F5829" i="36"/>
  <c r="F5828" i="36"/>
  <c r="F5827" i="36"/>
  <c r="F5826" i="36"/>
  <c r="F5825" i="36"/>
  <c r="F5824" i="36"/>
  <c r="F5823" i="36"/>
  <c r="F5822" i="36"/>
  <c r="F5821" i="36"/>
  <c r="F5820" i="36"/>
  <c r="F5819" i="36"/>
  <c r="F5818" i="36"/>
  <c r="F5817" i="36"/>
  <c r="F5816" i="36"/>
  <c r="F5815" i="36"/>
  <c r="F5814" i="36"/>
  <c r="F5813" i="36"/>
  <c r="F5812" i="36"/>
  <c r="F5811" i="36"/>
  <c r="F5810" i="36"/>
  <c r="F5809" i="36"/>
  <c r="F5808" i="36"/>
  <c r="F5807" i="36"/>
  <c r="F5806" i="36"/>
  <c r="F5805" i="36"/>
  <c r="F5804" i="36"/>
  <c r="F5803" i="36"/>
  <c r="F5802" i="36"/>
  <c r="F5801" i="36"/>
  <c r="F5800" i="36"/>
  <c r="F5799" i="36"/>
  <c r="F5798" i="36"/>
  <c r="F5797" i="36"/>
  <c r="F5796" i="36"/>
  <c r="F5795" i="36"/>
  <c r="F5794" i="36"/>
  <c r="F5793" i="36"/>
  <c r="F5792" i="36"/>
  <c r="F5791" i="36"/>
  <c r="F5790" i="36"/>
  <c r="F5789" i="36"/>
  <c r="F5788" i="36"/>
  <c r="F5787" i="36"/>
  <c r="F5786" i="36"/>
  <c r="F5785" i="36"/>
  <c r="F5784" i="36"/>
  <c r="F5783" i="36"/>
  <c r="F5782" i="36"/>
  <c r="F5781" i="36"/>
  <c r="F5780" i="36"/>
  <c r="F5779" i="36"/>
  <c r="F5778" i="36"/>
  <c r="F5777" i="36"/>
  <c r="F5776" i="36"/>
  <c r="F5775" i="36"/>
  <c r="F5774" i="36"/>
  <c r="F5773" i="36"/>
  <c r="F5772" i="36"/>
  <c r="F5771" i="36"/>
  <c r="F5770" i="36"/>
  <c r="F5769" i="36"/>
  <c r="F5768" i="36"/>
  <c r="F5767" i="36"/>
  <c r="F5766" i="36"/>
  <c r="F5765" i="36"/>
  <c r="F5764" i="36"/>
  <c r="F5763" i="36"/>
  <c r="F5762" i="36"/>
  <c r="F5761" i="36"/>
  <c r="F5760" i="36"/>
  <c r="F5759" i="36"/>
  <c r="F5758" i="36"/>
  <c r="F5757" i="36"/>
  <c r="F5756" i="36"/>
  <c r="F5755" i="36"/>
  <c r="F5754" i="36"/>
  <c r="F5753" i="36"/>
  <c r="F5752" i="36"/>
  <c r="F5751" i="36"/>
  <c r="F5750" i="36"/>
  <c r="F5749" i="36"/>
  <c r="F5748" i="36"/>
  <c r="F5747" i="36"/>
  <c r="F5746" i="36"/>
  <c r="F5745" i="36"/>
  <c r="F5744" i="36"/>
  <c r="F5743" i="36"/>
  <c r="F5742" i="36"/>
  <c r="F5741" i="36"/>
  <c r="F5740" i="36"/>
  <c r="F5739" i="36"/>
  <c r="F5738" i="36"/>
  <c r="F5737" i="36"/>
  <c r="F5736" i="36"/>
  <c r="F5735" i="36"/>
  <c r="F5734" i="36"/>
  <c r="F5733" i="36"/>
  <c r="F5732" i="36"/>
  <c r="F5731" i="36"/>
  <c r="F5730" i="36"/>
  <c r="F5729" i="36"/>
  <c r="F5728" i="36"/>
  <c r="F5727" i="36"/>
  <c r="F5726" i="36"/>
  <c r="F5725" i="36"/>
  <c r="F5724" i="36"/>
  <c r="F5723" i="36"/>
  <c r="F5722" i="36"/>
  <c r="F5721" i="36"/>
  <c r="F5720" i="36"/>
  <c r="F5719" i="36"/>
  <c r="F5718" i="36"/>
  <c r="F5717" i="36"/>
  <c r="F5716" i="36"/>
  <c r="F5715" i="36"/>
  <c r="F5714" i="36"/>
  <c r="F5713" i="36"/>
  <c r="F5712" i="36"/>
  <c r="F5711" i="36"/>
  <c r="F5710" i="36"/>
  <c r="F5709" i="36"/>
  <c r="F5708" i="36"/>
  <c r="F5707" i="36"/>
  <c r="F5706" i="36"/>
  <c r="F5705" i="36"/>
  <c r="F5704" i="36"/>
  <c r="F5703" i="36"/>
  <c r="F5702" i="36"/>
  <c r="F5701" i="36"/>
  <c r="F5700" i="36"/>
  <c r="F5699" i="36"/>
  <c r="F5698" i="36"/>
  <c r="F5697" i="36"/>
  <c r="F5696" i="36"/>
  <c r="F5695" i="36"/>
  <c r="F5694" i="36"/>
  <c r="F5693" i="36"/>
  <c r="F5692" i="36"/>
  <c r="F5691" i="36"/>
  <c r="F5690" i="36"/>
  <c r="F5689" i="36"/>
  <c r="F5688" i="36"/>
  <c r="F5687" i="36"/>
  <c r="F5686" i="36"/>
  <c r="F5685" i="36"/>
  <c r="F5684" i="36"/>
  <c r="F5683" i="36"/>
  <c r="F5682" i="36"/>
  <c r="F5681" i="36"/>
  <c r="F5680" i="36"/>
  <c r="F5679" i="36"/>
  <c r="F5678" i="36"/>
  <c r="F5677" i="36"/>
  <c r="F5676" i="36"/>
  <c r="F5675" i="36"/>
  <c r="F5674" i="36"/>
  <c r="F5673" i="36"/>
  <c r="F5672" i="36"/>
  <c r="F5671" i="36"/>
  <c r="F5670" i="36"/>
  <c r="F5669" i="36"/>
  <c r="F5668" i="36"/>
  <c r="F5667" i="36"/>
  <c r="F5666" i="36"/>
  <c r="F5665" i="36"/>
  <c r="F5664" i="36"/>
  <c r="F5663" i="36"/>
  <c r="F5662" i="36"/>
  <c r="F5661" i="36"/>
  <c r="F5660" i="36"/>
  <c r="F5659" i="36"/>
  <c r="F5658" i="36"/>
  <c r="F5657" i="36"/>
  <c r="F5656" i="36"/>
  <c r="F5655" i="36"/>
  <c r="F5654" i="36"/>
  <c r="F5653" i="36"/>
  <c r="F5652" i="36"/>
  <c r="F5651" i="36"/>
  <c r="F5650" i="36"/>
  <c r="F5649" i="36"/>
  <c r="F5648" i="36"/>
  <c r="F5647" i="36"/>
  <c r="F5646" i="36"/>
  <c r="F5645" i="36"/>
  <c r="F5644" i="36"/>
  <c r="F5643" i="36"/>
  <c r="F5642" i="36"/>
  <c r="F5641" i="36"/>
  <c r="F5640" i="36"/>
  <c r="F5639" i="36"/>
  <c r="F5638" i="36"/>
  <c r="F5637" i="36"/>
  <c r="F5636" i="36"/>
  <c r="F5635" i="36"/>
  <c r="F5634" i="36"/>
  <c r="F5633" i="36"/>
  <c r="F5632" i="36"/>
  <c r="F5631" i="36"/>
  <c r="F5630" i="36"/>
  <c r="F5629" i="36"/>
  <c r="F5628" i="36"/>
  <c r="F5627" i="36"/>
  <c r="F5626" i="36"/>
  <c r="F5625" i="36"/>
  <c r="F5624" i="36"/>
  <c r="F5623" i="36"/>
  <c r="F5622" i="36"/>
  <c r="F5621" i="36"/>
  <c r="F5620" i="36"/>
  <c r="F5619" i="36"/>
  <c r="F5618" i="36"/>
  <c r="F5617" i="36"/>
  <c r="F5616" i="36"/>
  <c r="F5615" i="36"/>
  <c r="F5614" i="36"/>
  <c r="F5613" i="36"/>
  <c r="F5612" i="36"/>
  <c r="F5611" i="36"/>
  <c r="F5610" i="36"/>
  <c r="F5609" i="36"/>
  <c r="F5608" i="36"/>
  <c r="F5607" i="36"/>
  <c r="F5606" i="36"/>
  <c r="F5605" i="36"/>
  <c r="F5604" i="36"/>
  <c r="F5603" i="36"/>
  <c r="F5602" i="36"/>
  <c r="F5601" i="36"/>
  <c r="F5600" i="36"/>
  <c r="F5599" i="36"/>
  <c r="F5598" i="36"/>
  <c r="F5597" i="36"/>
  <c r="F5596" i="36"/>
  <c r="F5595" i="36"/>
  <c r="F5594" i="36"/>
  <c r="F5593" i="36"/>
  <c r="F5592" i="36"/>
  <c r="F5591" i="36"/>
  <c r="F5590" i="36"/>
  <c r="F5589" i="36"/>
  <c r="F5588" i="36"/>
  <c r="F5587" i="36"/>
  <c r="F5586" i="36"/>
  <c r="F5585" i="36"/>
  <c r="F5584" i="36"/>
  <c r="F5583" i="36"/>
  <c r="F5582" i="36"/>
  <c r="F5581" i="36"/>
  <c r="F5580" i="36"/>
  <c r="F5579" i="36"/>
  <c r="F5578" i="36"/>
  <c r="F5577" i="36"/>
  <c r="F5576" i="36"/>
  <c r="F5575" i="36"/>
  <c r="F5574" i="36"/>
  <c r="F5573" i="36"/>
  <c r="F5572" i="36"/>
  <c r="F5571" i="36"/>
  <c r="F5570" i="36"/>
  <c r="F5569" i="36"/>
  <c r="F5568" i="36"/>
  <c r="F5567" i="36"/>
  <c r="F5566" i="36"/>
  <c r="F5565" i="36"/>
  <c r="F5564" i="36"/>
  <c r="F5563" i="36"/>
  <c r="F5562" i="36"/>
  <c r="F5561" i="36"/>
  <c r="F5560" i="36"/>
  <c r="F5559" i="36"/>
  <c r="F5558" i="36"/>
  <c r="F5557" i="36"/>
  <c r="F5556" i="36"/>
  <c r="F5555" i="36"/>
  <c r="F5554" i="36"/>
  <c r="F5553" i="36"/>
  <c r="F5552" i="36"/>
  <c r="F5551" i="36"/>
  <c r="F5550" i="36"/>
  <c r="F5549" i="36"/>
  <c r="F5548" i="36"/>
  <c r="F5547" i="36"/>
  <c r="F5546" i="36"/>
  <c r="F5545" i="36"/>
  <c r="F5544" i="36"/>
  <c r="F5543" i="36"/>
  <c r="F5542" i="36"/>
  <c r="F5541" i="36"/>
  <c r="F5540" i="36"/>
  <c r="F5539" i="36"/>
  <c r="F5538" i="36"/>
  <c r="F5537" i="36"/>
  <c r="F5536" i="36"/>
  <c r="F5535" i="36"/>
  <c r="F5534" i="36"/>
  <c r="F5533" i="36"/>
  <c r="F5532" i="36"/>
  <c r="F5531" i="36"/>
  <c r="F5530" i="36"/>
  <c r="F5529" i="36"/>
  <c r="F5528" i="36"/>
  <c r="F5527" i="36"/>
  <c r="F5526" i="36"/>
  <c r="F5525" i="36"/>
  <c r="F5524" i="36"/>
  <c r="F5523" i="36"/>
  <c r="F5522" i="36"/>
  <c r="F5521" i="36"/>
  <c r="F5520" i="36"/>
  <c r="F5519" i="36"/>
  <c r="F5518" i="36"/>
  <c r="F5517" i="36"/>
  <c r="F5516" i="36"/>
  <c r="F5515" i="36"/>
  <c r="F5514" i="36"/>
  <c r="F5513" i="36"/>
  <c r="F5512" i="36"/>
  <c r="F5511" i="36"/>
  <c r="F5510" i="36"/>
  <c r="F5509" i="36"/>
  <c r="F5508" i="36"/>
  <c r="F5507" i="36"/>
  <c r="F5506" i="36"/>
  <c r="F5505" i="36"/>
  <c r="F5504" i="36"/>
  <c r="F5503" i="36"/>
  <c r="F5502" i="36"/>
  <c r="F5501" i="36"/>
  <c r="F5500" i="36"/>
  <c r="F5499" i="36"/>
  <c r="F5498" i="36"/>
  <c r="F5497" i="36"/>
  <c r="F5496" i="36"/>
  <c r="F5495" i="36"/>
  <c r="F5494" i="36"/>
  <c r="F5493" i="36"/>
  <c r="F5492" i="36"/>
  <c r="F5491" i="36"/>
  <c r="F5490" i="36"/>
  <c r="F5489" i="36"/>
  <c r="F5488" i="36"/>
  <c r="F5487" i="36"/>
  <c r="F5486" i="36"/>
  <c r="F5485" i="36"/>
  <c r="F5484" i="36"/>
  <c r="F5483" i="36"/>
  <c r="F5482" i="36"/>
  <c r="F5481" i="36"/>
  <c r="F5480" i="36"/>
  <c r="F5479" i="36"/>
  <c r="F5478" i="36"/>
  <c r="F5477" i="36"/>
  <c r="F5476" i="36"/>
  <c r="F5475" i="36"/>
  <c r="F5474" i="36"/>
  <c r="F5473" i="36"/>
  <c r="F5472" i="36"/>
  <c r="F5471" i="36"/>
  <c r="F5470" i="36"/>
  <c r="F5469" i="36"/>
  <c r="F5468" i="36"/>
  <c r="F5467" i="36"/>
  <c r="F5466" i="36"/>
  <c r="F5465" i="36"/>
  <c r="F5464" i="36"/>
  <c r="F5463" i="36"/>
  <c r="F5462" i="36"/>
  <c r="F5461" i="36"/>
  <c r="F5460" i="36"/>
  <c r="F5459" i="36"/>
  <c r="F5458" i="36"/>
  <c r="F5457" i="36"/>
  <c r="F5456" i="36"/>
  <c r="F5455" i="36"/>
  <c r="F5454" i="36"/>
  <c r="F5453" i="36"/>
  <c r="F5452" i="36"/>
  <c r="F5451" i="36"/>
  <c r="F5450" i="36"/>
  <c r="F5449" i="36"/>
  <c r="F5448" i="36"/>
  <c r="F5447" i="36"/>
  <c r="F5446" i="36"/>
  <c r="F5445" i="36"/>
  <c r="F5444" i="36"/>
  <c r="F5443" i="36"/>
  <c r="F5442" i="36"/>
  <c r="F5441" i="36"/>
  <c r="F5440" i="36"/>
  <c r="F5439" i="36"/>
  <c r="F5438" i="36"/>
  <c r="F5437" i="36"/>
  <c r="F5436" i="36"/>
  <c r="F5435" i="36"/>
  <c r="F5434" i="36"/>
  <c r="F5433" i="36"/>
  <c r="F5432" i="36"/>
  <c r="F5431" i="36"/>
  <c r="F5430" i="36"/>
  <c r="F5429" i="36"/>
  <c r="F5428" i="36"/>
  <c r="F5427" i="36"/>
  <c r="F5426" i="36"/>
  <c r="F5425" i="36"/>
  <c r="F5424" i="36"/>
  <c r="F5423" i="36"/>
  <c r="F5422" i="36"/>
  <c r="F5421" i="36"/>
  <c r="F5420" i="36"/>
  <c r="F5419" i="36"/>
  <c r="F5418" i="36"/>
  <c r="F5417" i="36"/>
  <c r="F5416" i="36"/>
  <c r="F5415" i="36"/>
  <c r="F5414" i="36"/>
  <c r="F5413" i="36"/>
  <c r="F5412" i="36"/>
  <c r="F5411" i="36"/>
  <c r="F5410" i="36"/>
  <c r="F5409" i="36"/>
  <c r="F5408" i="36"/>
  <c r="F5407" i="36"/>
  <c r="F5406" i="36"/>
  <c r="F5405" i="36"/>
  <c r="F5404" i="36"/>
  <c r="F5403" i="36"/>
  <c r="F5402" i="36"/>
  <c r="F5401" i="36"/>
  <c r="F5400" i="36"/>
  <c r="F5399" i="36"/>
  <c r="F5398" i="36"/>
  <c r="F5397" i="36"/>
  <c r="F5396" i="36"/>
  <c r="F5395" i="36"/>
  <c r="F5394" i="36"/>
  <c r="F5393" i="36"/>
  <c r="F5392" i="36"/>
  <c r="F5391" i="36"/>
  <c r="F5390" i="36"/>
  <c r="F5389" i="36"/>
  <c r="F5388" i="36"/>
  <c r="F5387" i="36"/>
  <c r="F5386" i="36"/>
  <c r="F5385" i="36"/>
  <c r="F5384" i="36"/>
  <c r="F5383" i="36"/>
  <c r="F5382" i="36"/>
  <c r="F5381" i="36"/>
  <c r="F5380" i="36"/>
  <c r="F5379" i="36"/>
  <c r="F5378" i="36"/>
  <c r="F5377" i="36"/>
  <c r="F5376" i="36"/>
  <c r="F5375" i="36"/>
  <c r="F5374" i="36"/>
  <c r="F5373" i="36"/>
  <c r="F5372" i="36"/>
  <c r="F5371" i="36"/>
  <c r="F5370" i="36"/>
  <c r="F5369" i="36"/>
  <c r="F5368" i="36"/>
  <c r="F5367" i="36"/>
  <c r="F5366" i="36"/>
  <c r="F5365" i="36"/>
  <c r="F5364" i="36"/>
  <c r="F5363" i="36"/>
  <c r="F5362" i="36"/>
  <c r="F5361" i="36"/>
  <c r="F5360" i="36"/>
  <c r="F5359" i="36"/>
  <c r="F5358" i="36"/>
  <c r="F5357" i="36"/>
  <c r="F5356" i="36"/>
  <c r="F5355" i="36"/>
  <c r="F5354" i="36"/>
  <c r="F5353" i="36"/>
  <c r="F5352" i="36"/>
  <c r="F5351" i="36"/>
  <c r="F5350" i="36"/>
  <c r="F5349" i="36"/>
  <c r="F5348" i="36"/>
  <c r="F5347" i="36"/>
  <c r="F5346" i="36"/>
  <c r="F5345" i="36"/>
  <c r="F5344" i="36"/>
  <c r="F5343" i="36"/>
  <c r="F5342" i="36"/>
  <c r="F5341" i="36"/>
  <c r="F5340" i="36"/>
  <c r="F5339" i="36"/>
  <c r="F5338" i="36"/>
  <c r="F5337" i="36"/>
  <c r="F5336" i="36"/>
  <c r="F5335" i="36"/>
  <c r="F5334" i="36"/>
  <c r="F5333" i="36"/>
  <c r="F5332" i="36"/>
  <c r="F5331" i="36"/>
  <c r="F5330" i="36"/>
  <c r="F5329" i="36"/>
  <c r="F5328" i="36"/>
  <c r="F5327" i="36"/>
  <c r="F5326" i="36"/>
  <c r="F5325" i="36"/>
  <c r="F5324" i="36"/>
  <c r="F5323" i="36"/>
  <c r="F5322" i="36"/>
  <c r="F5321" i="36"/>
  <c r="F5320" i="36"/>
  <c r="F5319" i="36"/>
  <c r="F5318" i="36"/>
  <c r="F5317" i="36"/>
  <c r="F5316" i="36"/>
  <c r="F5315" i="36"/>
  <c r="F5314" i="36"/>
  <c r="F5313" i="36"/>
  <c r="F5312" i="36"/>
  <c r="F5311" i="36"/>
  <c r="F5310" i="36"/>
  <c r="F5309" i="36"/>
  <c r="F5308" i="36"/>
  <c r="F5307" i="36"/>
  <c r="F5306" i="36"/>
  <c r="F5305" i="36"/>
  <c r="F5304" i="36"/>
  <c r="F5303" i="36"/>
  <c r="F5302" i="36"/>
  <c r="F5301" i="36"/>
  <c r="F5300" i="36"/>
  <c r="F5299" i="36"/>
  <c r="F5298" i="36"/>
  <c r="F5297" i="36"/>
  <c r="F5296" i="36"/>
  <c r="F5295" i="36"/>
  <c r="F5294" i="36"/>
  <c r="F5293" i="36"/>
  <c r="F5292" i="36"/>
  <c r="F5291" i="36"/>
  <c r="F5290" i="36"/>
  <c r="F5289" i="36"/>
  <c r="F5288" i="36"/>
  <c r="F5287" i="36"/>
  <c r="F5286" i="36"/>
  <c r="F5285" i="36"/>
  <c r="F5284" i="36"/>
  <c r="F5283" i="36"/>
  <c r="F5282" i="36"/>
  <c r="F5281" i="36"/>
  <c r="F5280" i="36"/>
  <c r="F5279" i="36"/>
  <c r="F5278" i="36"/>
  <c r="F5277" i="36"/>
  <c r="F5276" i="36"/>
  <c r="F5275" i="36"/>
  <c r="F5274" i="36"/>
  <c r="F5273" i="36"/>
  <c r="F5272" i="36"/>
  <c r="F5271" i="36"/>
  <c r="F5270" i="36"/>
  <c r="F5269" i="36"/>
  <c r="F5268" i="36"/>
  <c r="F5267" i="36"/>
  <c r="F5266" i="36"/>
  <c r="F5265" i="36"/>
  <c r="F5264" i="36"/>
  <c r="F5263" i="36"/>
  <c r="F5262" i="36"/>
  <c r="F5261" i="36"/>
  <c r="F5260" i="36"/>
  <c r="F5259" i="36"/>
  <c r="F5258" i="36"/>
  <c r="F5257" i="36"/>
  <c r="F5256" i="36"/>
  <c r="F5255" i="36"/>
  <c r="F5254" i="36"/>
  <c r="F5253" i="36"/>
  <c r="F5252" i="36"/>
  <c r="F5251" i="36"/>
  <c r="F5250" i="36"/>
  <c r="F5249" i="36"/>
  <c r="F5248" i="36"/>
  <c r="F5247" i="36"/>
  <c r="F5246" i="36"/>
  <c r="F5245" i="36"/>
  <c r="F5244" i="36"/>
  <c r="F5243" i="36"/>
  <c r="F5242" i="36"/>
  <c r="F5241" i="36"/>
  <c r="F5240" i="36"/>
  <c r="F5239" i="36"/>
  <c r="F5238" i="36"/>
  <c r="F5237" i="36"/>
  <c r="F5236" i="36"/>
  <c r="F5235" i="36"/>
  <c r="F5234" i="36"/>
  <c r="F5233" i="36"/>
  <c r="F5232" i="36"/>
  <c r="F5231" i="36"/>
  <c r="F5230" i="36"/>
  <c r="F5229" i="36"/>
  <c r="F5228" i="36"/>
  <c r="F5227" i="36"/>
  <c r="F5226" i="36"/>
  <c r="F5225" i="36"/>
  <c r="F5224" i="36"/>
  <c r="F5223" i="36"/>
  <c r="F5222" i="36"/>
  <c r="F5221" i="36"/>
  <c r="F5220" i="36"/>
  <c r="F5219" i="36"/>
  <c r="F5218" i="36"/>
  <c r="F5217" i="36"/>
  <c r="F5216" i="36"/>
  <c r="F5215" i="36"/>
  <c r="F5214" i="36"/>
  <c r="F5213" i="36"/>
  <c r="F5212" i="36"/>
  <c r="F5211" i="36"/>
  <c r="F5210" i="36"/>
  <c r="F5209" i="36"/>
  <c r="F5208" i="36"/>
  <c r="F5207" i="36"/>
  <c r="F5206" i="36"/>
  <c r="F5205" i="36"/>
  <c r="F5204" i="36"/>
  <c r="F5203" i="36"/>
  <c r="F5202" i="36"/>
  <c r="F5201" i="36"/>
  <c r="F5200" i="36"/>
  <c r="F5199" i="36"/>
  <c r="F5198" i="36"/>
  <c r="F5197" i="36"/>
  <c r="F5196" i="36"/>
  <c r="F5195" i="36"/>
  <c r="F5194" i="36"/>
  <c r="F5193" i="36"/>
  <c r="F5192" i="36"/>
  <c r="F5191" i="36"/>
  <c r="F5190" i="36"/>
  <c r="F5189" i="36"/>
  <c r="F5188" i="36"/>
  <c r="F5187" i="36"/>
  <c r="F5186" i="36"/>
  <c r="F5185" i="36"/>
  <c r="F5184" i="36"/>
  <c r="F5183" i="36"/>
  <c r="F5182" i="36"/>
  <c r="F5181" i="36"/>
  <c r="F5180" i="36"/>
  <c r="F5179" i="36"/>
  <c r="F5178" i="36"/>
  <c r="F5177" i="36"/>
  <c r="F5176" i="36"/>
  <c r="F5175" i="36"/>
  <c r="F5174" i="36"/>
  <c r="F5173" i="36"/>
  <c r="F5172" i="36"/>
  <c r="F5171" i="36"/>
  <c r="F5170" i="36"/>
  <c r="F5169" i="36"/>
  <c r="F5168" i="36"/>
  <c r="F5167" i="36"/>
  <c r="F5166" i="36"/>
  <c r="F5165" i="36"/>
  <c r="F5164" i="36"/>
  <c r="F5163" i="36"/>
  <c r="F5162" i="36"/>
  <c r="F5161" i="36"/>
  <c r="F5160" i="36"/>
  <c r="F5159" i="36"/>
  <c r="F5158" i="36"/>
  <c r="F5157" i="36"/>
  <c r="F5156" i="36"/>
  <c r="F5155" i="36"/>
  <c r="F5154" i="36"/>
  <c r="F5153" i="36"/>
  <c r="F5152" i="36"/>
  <c r="F5151" i="36"/>
  <c r="F5150" i="36"/>
  <c r="F5149" i="36"/>
  <c r="F5148" i="36"/>
  <c r="F5147" i="36"/>
  <c r="F5146" i="36"/>
  <c r="F5145" i="36"/>
  <c r="F5144" i="36"/>
  <c r="F5143" i="36"/>
  <c r="F5142" i="36"/>
  <c r="F5141" i="36"/>
  <c r="F5140" i="36"/>
  <c r="F5139" i="36"/>
  <c r="F5138" i="36"/>
  <c r="F5137" i="36"/>
  <c r="F5136" i="36"/>
  <c r="F5135" i="36"/>
  <c r="F5134" i="36"/>
  <c r="F5133" i="36"/>
  <c r="F5132" i="36"/>
  <c r="F5131" i="36"/>
  <c r="F5130" i="36"/>
  <c r="F5129" i="36"/>
  <c r="F5128" i="36"/>
  <c r="F5127" i="36"/>
  <c r="F5126" i="36"/>
  <c r="F5125" i="36"/>
  <c r="F5124" i="36"/>
  <c r="F5123" i="36"/>
  <c r="F5122" i="36"/>
  <c r="F5121" i="36"/>
  <c r="F5120" i="36"/>
  <c r="F5119" i="36"/>
  <c r="F5118" i="36"/>
  <c r="F5117" i="36"/>
  <c r="F5116" i="36"/>
  <c r="F5115" i="36"/>
  <c r="F5114" i="36"/>
  <c r="F5113" i="36"/>
  <c r="F5112" i="36"/>
  <c r="F5111" i="36"/>
  <c r="F5110" i="36"/>
  <c r="F5109" i="36"/>
  <c r="F5108" i="36"/>
  <c r="F5107" i="36"/>
  <c r="F5106" i="36"/>
  <c r="F5105" i="36"/>
  <c r="F5104" i="36"/>
  <c r="F5103" i="36"/>
  <c r="F5102" i="36"/>
  <c r="F5101" i="36"/>
  <c r="F5100" i="36"/>
  <c r="F5099" i="36"/>
  <c r="F5098" i="36"/>
  <c r="F5097" i="36"/>
  <c r="F5096" i="36"/>
  <c r="F5095" i="36"/>
  <c r="F5094" i="36"/>
  <c r="F5093" i="36"/>
  <c r="F5092" i="36"/>
  <c r="F5091" i="36"/>
  <c r="F5090" i="36"/>
  <c r="F5089" i="36"/>
  <c r="F5088" i="36"/>
  <c r="F5087" i="36"/>
  <c r="F5086" i="36"/>
  <c r="F5085" i="36"/>
  <c r="F5084" i="36"/>
  <c r="F5083" i="36"/>
  <c r="F5082" i="36"/>
  <c r="F5081" i="36"/>
  <c r="F5080" i="36"/>
  <c r="F5079" i="36"/>
  <c r="F5078" i="36"/>
  <c r="F5077" i="36"/>
  <c r="F5076" i="36"/>
  <c r="F5075" i="36"/>
  <c r="F5074" i="36"/>
  <c r="F5073" i="36"/>
  <c r="F5072" i="36"/>
  <c r="F5071" i="36"/>
  <c r="F5070" i="36"/>
  <c r="F5069" i="36"/>
  <c r="F5068" i="36"/>
  <c r="F5067" i="36"/>
  <c r="F5066" i="36"/>
  <c r="F5065" i="36"/>
  <c r="F5064" i="36"/>
  <c r="F5063" i="36"/>
  <c r="F5062" i="36"/>
  <c r="F5061" i="36"/>
  <c r="F5060" i="36"/>
  <c r="F5059" i="36"/>
  <c r="F5058" i="36"/>
  <c r="F5057" i="36"/>
  <c r="F5056" i="36"/>
  <c r="F5055" i="36"/>
  <c r="F5054" i="36"/>
  <c r="F5053" i="36"/>
  <c r="F5052" i="36"/>
  <c r="F5051" i="36"/>
  <c r="F5050" i="36"/>
  <c r="F5049" i="36"/>
  <c r="F5048" i="36"/>
  <c r="F5047" i="36"/>
  <c r="F5046" i="36"/>
  <c r="F5045" i="36"/>
  <c r="F5044" i="36"/>
  <c r="F5043" i="36"/>
  <c r="F5042" i="36"/>
  <c r="F5041" i="36"/>
  <c r="F5040" i="36"/>
  <c r="F5039" i="36"/>
  <c r="F5038" i="36"/>
  <c r="F5037" i="36"/>
  <c r="F5036" i="36"/>
  <c r="F5035" i="36"/>
  <c r="F5034" i="36"/>
  <c r="F5033" i="36"/>
  <c r="F5032" i="36"/>
  <c r="F5031" i="36"/>
  <c r="F5030" i="36"/>
  <c r="F5029" i="36"/>
  <c r="F5028" i="36"/>
  <c r="F5027" i="36"/>
  <c r="F5026" i="36"/>
  <c r="F5025" i="36"/>
  <c r="F5024" i="36"/>
  <c r="F5023" i="36"/>
  <c r="F5022" i="36"/>
  <c r="F5021" i="36"/>
  <c r="F5020" i="36"/>
  <c r="F5019" i="36"/>
  <c r="F5018" i="36"/>
  <c r="F5017" i="36"/>
  <c r="F5016" i="36"/>
  <c r="F5015" i="36"/>
  <c r="F5014" i="36"/>
  <c r="F5013" i="36"/>
  <c r="F5012" i="36"/>
  <c r="F5011" i="36"/>
  <c r="F5010" i="36"/>
  <c r="F5009" i="36"/>
  <c r="F5008" i="36"/>
  <c r="F5007" i="36"/>
  <c r="F5006" i="36"/>
  <c r="F5005" i="36"/>
  <c r="F5004" i="36"/>
  <c r="F5003" i="36"/>
  <c r="F5002" i="36"/>
  <c r="F5001" i="36"/>
  <c r="F5000" i="36"/>
  <c r="F4999" i="36"/>
  <c r="F4998" i="36"/>
  <c r="F4997" i="36"/>
  <c r="F4996" i="36"/>
  <c r="F4995" i="36"/>
  <c r="F4994" i="36"/>
  <c r="F4993" i="36"/>
  <c r="F4992" i="36"/>
  <c r="F4991" i="36"/>
  <c r="F4990" i="36"/>
  <c r="F4989" i="36"/>
  <c r="F4988" i="36"/>
  <c r="F4987" i="36"/>
  <c r="F4986" i="36"/>
  <c r="F4985" i="36"/>
  <c r="F4984" i="36"/>
  <c r="F4983" i="36"/>
  <c r="F4982" i="36"/>
  <c r="F4981" i="36"/>
  <c r="F4980" i="36"/>
  <c r="F4979" i="36"/>
  <c r="F4978" i="36"/>
  <c r="F4977" i="36"/>
  <c r="F4976" i="36"/>
  <c r="F4975" i="36"/>
  <c r="F4974" i="36"/>
  <c r="F4973" i="36"/>
  <c r="F4972" i="36"/>
  <c r="F4971" i="36"/>
  <c r="F4970" i="36"/>
  <c r="F4969" i="36"/>
  <c r="F4968" i="36"/>
  <c r="F4967" i="36"/>
  <c r="F4966" i="36"/>
  <c r="F4965" i="36"/>
  <c r="F4964" i="36"/>
  <c r="F4963" i="36"/>
  <c r="F4962" i="36"/>
  <c r="F4961" i="36"/>
  <c r="F4960" i="36"/>
  <c r="F4959" i="36"/>
  <c r="F4958" i="36"/>
  <c r="F4957" i="36"/>
  <c r="F4956" i="36"/>
  <c r="F4955" i="36"/>
  <c r="F4954" i="36"/>
  <c r="F4953" i="36"/>
  <c r="F4952" i="36"/>
  <c r="F4951" i="36"/>
  <c r="F4950" i="36"/>
  <c r="F4949" i="36"/>
  <c r="F4948" i="36"/>
  <c r="F4947" i="36"/>
  <c r="F4946" i="36"/>
  <c r="F4945" i="36"/>
  <c r="F4944" i="36"/>
  <c r="F4943" i="36"/>
  <c r="F4942" i="36"/>
  <c r="F4941" i="36"/>
  <c r="F4940" i="36"/>
  <c r="F4939" i="36"/>
  <c r="F4938" i="36"/>
  <c r="F4937" i="36"/>
  <c r="F4936" i="36"/>
  <c r="F4935" i="36"/>
  <c r="F4934" i="36"/>
  <c r="F4933" i="36"/>
  <c r="F4932" i="36"/>
  <c r="F4931" i="36"/>
  <c r="F4930" i="36"/>
  <c r="F4929" i="36"/>
  <c r="F4928" i="36"/>
  <c r="F4927" i="36"/>
  <c r="F4926" i="36"/>
  <c r="F4925" i="36"/>
  <c r="F4924" i="36"/>
  <c r="F4923" i="36"/>
  <c r="F4922" i="36"/>
  <c r="F4921" i="36"/>
  <c r="F4920" i="36"/>
  <c r="F4919" i="36"/>
  <c r="F4918" i="36"/>
  <c r="F4917" i="36"/>
  <c r="F4916" i="36"/>
  <c r="F4915" i="36"/>
  <c r="F4914" i="36"/>
  <c r="F4913" i="36"/>
  <c r="F4912" i="36"/>
  <c r="F4911" i="36"/>
  <c r="F4910" i="36"/>
  <c r="F4909" i="36"/>
  <c r="F4908" i="36"/>
  <c r="F4907" i="36"/>
  <c r="F4906" i="36"/>
  <c r="F4905" i="36"/>
  <c r="F4904" i="36"/>
  <c r="F4903" i="36"/>
  <c r="F4902" i="36"/>
  <c r="F4901" i="36"/>
  <c r="F4900" i="36"/>
  <c r="F4899" i="36"/>
  <c r="F4898" i="36"/>
  <c r="F4897" i="36"/>
  <c r="F4896" i="36"/>
  <c r="F4895" i="36"/>
  <c r="F4894" i="36"/>
  <c r="F4893" i="36"/>
  <c r="F4892" i="36"/>
  <c r="F4891" i="36"/>
  <c r="F4890" i="36"/>
  <c r="F4889" i="36"/>
  <c r="F4888" i="36"/>
  <c r="F4887" i="36"/>
  <c r="F4886" i="36"/>
  <c r="F4885" i="36"/>
  <c r="F4884" i="36"/>
  <c r="F4883" i="36"/>
  <c r="F4882" i="36"/>
  <c r="F4881" i="36"/>
  <c r="F4880" i="36"/>
  <c r="F4879" i="36"/>
  <c r="F4878" i="36"/>
  <c r="F4877" i="36"/>
  <c r="F4876" i="36"/>
  <c r="F4875" i="36"/>
  <c r="F4874" i="36"/>
  <c r="F4873" i="36"/>
  <c r="F4872" i="36"/>
  <c r="F4871" i="36"/>
  <c r="F4870" i="36"/>
  <c r="F4869" i="36"/>
  <c r="F4868" i="36"/>
  <c r="F4867" i="36"/>
  <c r="F4866" i="36"/>
  <c r="F4865" i="36"/>
  <c r="F4864" i="36"/>
  <c r="F4863" i="36"/>
  <c r="F4862" i="36"/>
  <c r="F4861" i="36"/>
  <c r="F4860" i="36"/>
  <c r="F4859" i="36"/>
  <c r="F4858" i="36"/>
  <c r="F4857" i="36"/>
  <c r="F4856" i="36"/>
  <c r="F4855" i="36"/>
  <c r="F4854" i="36"/>
  <c r="F4853" i="36"/>
  <c r="F4852" i="36"/>
  <c r="F4851" i="36"/>
  <c r="F4850" i="36"/>
  <c r="F4849" i="36"/>
  <c r="F4848" i="36"/>
  <c r="F4847" i="36"/>
  <c r="F4846" i="36"/>
  <c r="F4845" i="36"/>
  <c r="F4844" i="36"/>
  <c r="F4843" i="36"/>
  <c r="F4842" i="36"/>
  <c r="F4841" i="36"/>
  <c r="F4840" i="36"/>
  <c r="F4839" i="36"/>
  <c r="F4838" i="36"/>
  <c r="F4837" i="36"/>
  <c r="F4836" i="36"/>
  <c r="F4835" i="36"/>
  <c r="F4834" i="36"/>
  <c r="F4833" i="36"/>
  <c r="F4832" i="36"/>
  <c r="F4831" i="36"/>
  <c r="F4830" i="36"/>
  <c r="F4829" i="36"/>
  <c r="F4828" i="36"/>
  <c r="F4827" i="36"/>
  <c r="F4826" i="36"/>
  <c r="F4825" i="36"/>
  <c r="F4824" i="36"/>
  <c r="F4823" i="36"/>
  <c r="F4822" i="36"/>
  <c r="F4821" i="36"/>
  <c r="F4820" i="36"/>
  <c r="F4819" i="36"/>
  <c r="F4818" i="36"/>
  <c r="F4817" i="36"/>
  <c r="F4816" i="36"/>
  <c r="F4815" i="36"/>
  <c r="F4814" i="36"/>
  <c r="F4813" i="36"/>
  <c r="F4812" i="36"/>
  <c r="F4811" i="36"/>
  <c r="F4810" i="36"/>
  <c r="F4809" i="36"/>
  <c r="F4808" i="36"/>
  <c r="F4807" i="36"/>
  <c r="F4806" i="36"/>
  <c r="F4805" i="36"/>
  <c r="F4804" i="36"/>
  <c r="F4803" i="36"/>
  <c r="F4802" i="36"/>
  <c r="F4801" i="36"/>
  <c r="F4800" i="36"/>
  <c r="F4799" i="36"/>
  <c r="F4798" i="36"/>
  <c r="F4797" i="36"/>
  <c r="F4796" i="36"/>
  <c r="F4795" i="36"/>
  <c r="F4794" i="36"/>
  <c r="F4793" i="36"/>
  <c r="F4792" i="36"/>
  <c r="F4791" i="36"/>
  <c r="F4790" i="36"/>
  <c r="F4789" i="36"/>
  <c r="F4788" i="36"/>
  <c r="F4787" i="36"/>
  <c r="F4786" i="36"/>
  <c r="F4785" i="36"/>
  <c r="F4784" i="36"/>
  <c r="F4783" i="36"/>
  <c r="F4782" i="36"/>
  <c r="F4781" i="36"/>
  <c r="F4780" i="36"/>
  <c r="F4779" i="36"/>
  <c r="F4778" i="36"/>
  <c r="F4777" i="36"/>
  <c r="F4776" i="36"/>
  <c r="F4775" i="36"/>
  <c r="F4774" i="36"/>
  <c r="F4773" i="36"/>
  <c r="F4772" i="36"/>
  <c r="F4771" i="36"/>
  <c r="F4770" i="36"/>
  <c r="F4769" i="36"/>
  <c r="F4768" i="36"/>
  <c r="F4767" i="36"/>
  <c r="F4766" i="36"/>
  <c r="F4765" i="36"/>
  <c r="F4764" i="36"/>
  <c r="F4763" i="36"/>
  <c r="F4762" i="36"/>
  <c r="F4761" i="36"/>
  <c r="F4760" i="36"/>
  <c r="F4759" i="36"/>
  <c r="F4758" i="36"/>
  <c r="F4757" i="36"/>
  <c r="F4756" i="36"/>
  <c r="F4755" i="36"/>
  <c r="F4754" i="36"/>
  <c r="F4753" i="36"/>
  <c r="F4752" i="36"/>
  <c r="F4751" i="36"/>
  <c r="F4750" i="36"/>
  <c r="F4749" i="36"/>
  <c r="F4748" i="36"/>
  <c r="F4747" i="36"/>
  <c r="F4746" i="36"/>
  <c r="F4745" i="36"/>
  <c r="F4744" i="36"/>
  <c r="F4743" i="36"/>
  <c r="F4742" i="36"/>
  <c r="F4741" i="36"/>
  <c r="F4740" i="36"/>
  <c r="F4739" i="36"/>
  <c r="F4738" i="36"/>
  <c r="F4737" i="36"/>
  <c r="F4736" i="36"/>
  <c r="F4735" i="36"/>
  <c r="F4734" i="36"/>
  <c r="F4733" i="36"/>
  <c r="F4732" i="36"/>
  <c r="F4731" i="36"/>
  <c r="F4730" i="36"/>
  <c r="F4729" i="36"/>
  <c r="F4728" i="36"/>
  <c r="F4727" i="36"/>
  <c r="F4726" i="36"/>
  <c r="F4725" i="36"/>
  <c r="F4724" i="36"/>
  <c r="F4723" i="36"/>
  <c r="F4722" i="36"/>
  <c r="F4721" i="36"/>
  <c r="F4720" i="36"/>
  <c r="F4719" i="36"/>
  <c r="F4718" i="36"/>
  <c r="F4717" i="36"/>
  <c r="F4716" i="36"/>
  <c r="F4715" i="36"/>
  <c r="F4714" i="36"/>
  <c r="F4713" i="36"/>
  <c r="F4712" i="36"/>
  <c r="F4711" i="36"/>
  <c r="F4710" i="36"/>
  <c r="F4709" i="36"/>
  <c r="F4708" i="36"/>
  <c r="F4707" i="36"/>
  <c r="F4706" i="36"/>
  <c r="F4705" i="36"/>
  <c r="F4704" i="36"/>
  <c r="F4703" i="36"/>
  <c r="F4702" i="36"/>
  <c r="F4701" i="36"/>
  <c r="F4700" i="36"/>
  <c r="F4699" i="36"/>
  <c r="F4698" i="36"/>
  <c r="F4697" i="36"/>
  <c r="F4696" i="36"/>
  <c r="F4695" i="36"/>
  <c r="F4694" i="36"/>
  <c r="F4693" i="36"/>
  <c r="F4692" i="36"/>
  <c r="F4691" i="36"/>
  <c r="F4690" i="36"/>
  <c r="F4689" i="36"/>
  <c r="F4688" i="36"/>
  <c r="F4687" i="36"/>
  <c r="F4686" i="36"/>
  <c r="F4685" i="36"/>
  <c r="F4684" i="36"/>
  <c r="F4683" i="36"/>
  <c r="F4682" i="36"/>
  <c r="F4681" i="36"/>
  <c r="F4680" i="36"/>
  <c r="F4679" i="36"/>
  <c r="F4678" i="36"/>
  <c r="F4677" i="36"/>
  <c r="F4676" i="36"/>
  <c r="F4675" i="36"/>
  <c r="F4674" i="36"/>
  <c r="F4673" i="36"/>
  <c r="F4672" i="36"/>
  <c r="F4671" i="36"/>
  <c r="F4670" i="36"/>
  <c r="F4669" i="36"/>
  <c r="F4668" i="36"/>
  <c r="F4667" i="36"/>
  <c r="F4666" i="36"/>
  <c r="F4665" i="36"/>
  <c r="F4664" i="36"/>
  <c r="F4663" i="36"/>
  <c r="F4662" i="36"/>
  <c r="F4661" i="36"/>
  <c r="F4660" i="36"/>
  <c r="F4659" i="36"/>
  <c r="F4658" i="36"/>
  <c r="F4657" i="36"/>
  <c r="F4656" i="36"/>
  <c r="F4655" i="36"/>
  <c r="F4654" i="36"/>
  <c r="F4653" i="36"/>
  <c r="F4652" i="36"/>
  <c r="F4651" i="36"/>
  <c r="F4650" i="36"/>
  <c r="F4649" i="36"/>
  <c r="F4648" i="36"/>
  <c r="F4647" i="36"/>
  <c r="F4646" i="36"/>
  <c r="F4645" i="36"/>
  <c r="F4644" i="36"/>
  <c r="F4643" i="36"/>
  <c r="F4642" i="36"/>
  <c r="F4641" i="36"/>
  <c r="F4640" i="36"/>
  <c r="F4639" i="36"/>
  <c r="F4638" i="36"/>
  <c r="F4637" i="36"/>
  <c r="F4636" i="36"/>
  <c r="F4635" i="36"/>
  <c r="F4634" i="36"/>
  <c r="F4633" i="36"/>
  <c r="F4632" i="36"/>
  <c r="F4631" i="36"/>
  <c r="F4630" i="36"/>
  <c r="F4629" i="36"/>
  <c r="F4628" i="36"/>
  <c r="F4627" i="36"/>
  <c r="F4626" i="36"/>
  <c r="F4625" i="36"/>
  <c r="F4624" i="36"/>
  <c r="F4623" i="36"/>
  <c r="F4622" i="36"/>
  <c r="F4621" i="36"/>
  <c r="F4620" i="36"/>
  <c r="F4619" i="36"/>
  <c r="F4618" i="36"/>
  <c r="F4617" i="36"/>
  <c r="F4616" i="36"/>
  <c r="F4615" i="36"/>
  <c r="F4614" i="36"/>
  <c r="F4613" i="36"/>
  <c r="F4612" i="36"/>
  <c r="F4611" i="36"/>
  <c r="F4610" i="36"/>
  <c r="F4609" i="36"/>
  <c r="F4608" i="36"/>
  <c r="F4607" i="36"/>
  <c r="F4606" i="36"/>
  <c r="F4605" i="36"/>
  <c r="F4604" i="36"/>
  <c r="F4603" i="36"/>
  <c r="F4602" i="36"/>
  <c r="F4601" i="36"/>
  <c r="F4600" i="36"/>
  <c r="F4599" i="36"/>
  <c r="F4598" i="36"/>
  <c r="F4597" i="36"/>
  <c r="F4596" i="36"/>
  <c r="F4595" i="36"/>
  <c r="F4594" i="36"/>
  <c r="F4593" i="36"/>
  <c r="F4592" i="36"/>
  <c r="F4591" i="36"/>
  <c r="F4590" i="36"/>
  <c r="F4589" i="36"/>
  <c r="F4588" i="36"/>
  <c r="F4587" i="36"/>
  <c r="F4586" i="36"/>
  <c r="F4585" i="36"/>
  <c r="F4584" i="36"/>
  <c r="F4583" i="36"/>
  <c r="F4582" i="36"/>
  <c r="F4581" i="36"/>
  <c r="F4580" i="36"/>
  <c r="F4579" i="36"/>
  <c r="F4578" i="36"/>
  <c r="F4577" i="36"/>
  <c r="F4576" i="36"/>
  <c r="F4575" i="36"/>
  <c r="F4574" i="36"/>
  <c r="F4573" i="36"/>
  <c r="F4572" i="36"/>
  <c r="F4571" i="36"/>
  <c r="F4570" i="36"/>
  <c r="F4569" i="36"/>
  <c r="F4568" i="36"/>
  <c r="F4567" i="36"/>
  <c r="F4566" i="36"/>
  <c r="F4565" i="36"/>
  <c r="F4564" i="36"/>
  <c r="F4563" i="36"/>
  <c r="F4562" i="36"/>
  <c r="F4561" i="36"/>
  <c r="F4560" i="36"/>
  <c r="F4559" i="36"/>
  <c r="F4558" i="36"/>
  <c r="F4557" i="36"/>
  <c r="F4556" i="36"/>
  <c r="F4555" i="36"/>
  <c r="F4554" i="36"/>
  <c r="F4553" i="36"/>
  <c r="F4552" i="36"/>
  <c r="F4551" i="36"/>
  <c r="F4550" i="36"/>
  <c r="F4549" i="36"/>
  <c r="F4548" i="36"/>
  <c r="F4547" i="36"/>
  <c r="F4546" i="36"/>
  <c r="F4545" i="36"/>
  <c r="F4544" i="36"/>
  <c r="F4543" i="36"/>
  <c r="F4542" i="36"/>
  <c r="F4541" i="36"/>
  <c r="F4540" i="36"/>
  <c r="F4539" i="36"/>
  <c r="F4538" i="36"/>
  <c r="F4537" i="36"/>
  <c r="F4536" i="36"/>
  <c r="F4535" i="36"/>
  <c r="F4534" i="36"/>
  <c r="F4533" i="36"/>
  <c r="F4532" i="36"/>
  <c r="F4531" i="36"/>
  <c r="F4530" i="36"/>
  <c r="F4529" i="36"/>
  <c r="F4528" i="36"/>
  <c r="F4527" i="36"/>
  <c r="F4526" i="36"/>
  <c r="F4525" i="36"/>
  <c r="F4524" i="36"/>
  <c r="F4523" i="36"/>
  <c r="F4522" i="36"/>
  <c r="F4521" i="36"/>
  <c r="F4520" i="36"/>
  <c r="F4519" i="36"/>
  <c r="F4518" i="36"/>
  <c r="F4517" i="36"/>
  <c r="F4516" i="36"/>
  <c r="F4515" i="36"/>
  <c r="F4514" i="36"/>
  <c r="F4513" i="36"/>
  <c r="F4512" i="36"/>
  <c r="F4511" i="36"/>
  <c r="F4510" i="36"/>
  <c r="F4509" i="36"/>
  <c r="F4508" i="36"/>
  <c r="F4507" i="36"/>
  <c r="F4506" i="36"/>
  <c r="F4505" i="36"/>
  <c r="F4504" i="36"/>
  <c r="F4503" i="36"/>
  <c r="F4502" i="36"/>
  <c r="F4501" i="36"/>
  <c r="F4500" i="36"/>
  <c r="F4499" i="36"/>
  <c r="F4498" i="36"/>
  <c r="F4497" i="36"/>
  <c r="F4496" i="36"/>
  <c r="F4495" i="36"/>
  <c r="F4494" i="36"/>
  <c r="F4493" i="36"/>
  <c r="F4492" i="36"/>
  <c r="F4491" i="36"/>
  <c r="F4490" i="36"/>
  <c r="F4489" i="36"/>
  <c r="F4488" i="36"/>
  <c r="F4487" i="36"/>
  <c r="F4486" i="36"/>
  <c r="F4485" i="36"/>
  <c r="F4484" i="36"/>
  <c r="F4483" i="36"/>
  <c r="F4482" i="36"/>
  <c r="F4481" i="36"/>
  <c r="F4480" i="36"/>
  <c r="F4479" i="36"/>
  <c r="F4478" i="36"/>
  <c r="F4477" i="36"/>
  <c r="F4476" i="36"/>
  <c r="F4475" i="36"/>
  <c r="F4474" i="36"/>
  <c r="F4473" i="36"/>
  <c r="F4472" i="36"/>
  <c r="F4471" i="36"/>
  <c r="F4470" i="36"/>
  <c r="F4469" i="36"/>
  <c r="F4468" i="36"/>
  <c r="F4467" i="36"/>
  <c r="F4466" i="36"/>
  <c r="F4465" i="36"/>
  <c r="F4464" i="36"/>
  <c r="F4463" i="36"/>
  <c r="F4462" i="36"/>
  <c r="F4461" i="36"/>
  <c r="F4460" i="36"/>
  <c r="E6660" i="36"/>
  <c r="D6660" i="36"/>
  <c r="E6659" i="36"/>
  <c r="D6659" i="36"/>
  <c r="E6658" i="36"/>
  <c r="D6658" i="36"/>
  <c r="E6657" i="36"/>
  <c r="D6657" i="36"/>
  <c r="E6656" i="36"/>
  <c r="D6656" i="36"/>
  <c r="E6655" i="36"/>
  <c r="D6655" i="36"/>
  <c r="E6654" i="36"/>
  <c r="D6654" i="36"/>
  <c r="E6653" i="36"/>
  <c r="D6653" i="36"/>
  <c r="E6652" i="36"/>
  <c r="D6652" i="36"/>
  <c r="E6651" i="36"/>
  <c r="D6651" i="36"/>
  <c r="E6650" i="36"/>
  <c r="D6650" i="36"/>
  <c r="E6649" i="36"/>
  <c r="D6649" i="36"/>
  <c r="E6648" i="36"/>
  <c r="D6648" i="36"/>
  <c r="E6647" i="36"/>
  <c r="D6647" i="36"/>
  <c r="E6646" i="36"/>
  <c r="D6646" i="36"/>
  <c r="E6645" i="36"/>
  <c r="D6645" i="36"/>
  <c r="E6644" i="36"/>
  <c r="D6644" i="36"/>
  <c r="E6643" i="36"/>
  <c r="D6643" i="36"/>
  <c r="E6642" i="36"/>
  <c r="D6642" i="36"/>
  <c r="E6641" i="36"/>
  <c r="D6641" i="36"/>
  <c r="E6640" i="36"/>
  <c r="D6640" i="36"/>
  <c r="E6639" i="36"/>
  <c r="D6639" i="36"/>
  <c r="E6638" i="36"/>
  <c r="D6638" i="36"/>
  <c r="E6637" i="36"/>
  <c r="D6637" i="36"/>
  <c r="E6636" i="36"/>
  <c r="D6636" i="36"/>
  <c r="E6635" i="36"/>
  <c r="D6635" i="36"/>
  <c r="E6634" i="36"/>
  <c r="D6634" i="36"/>
  <c r="E6633" i="36"/>
  <c r="D6633" i="36"/>
  <c r="E6632" i="36"/>
  <c r="D6632" i="36"/>
  <c r="E6631" i="36"/>
  <c r="D6631" i="36"/>
  <c r="E6630" i="36"/>
  <c r="D6630" i="36"/>
  <c r="E6629" i="36"/>
  <c r="D6629" i="36"/>
  <c r="E6628" i="36"/>
  <c r="D6628" i="36"/>
  <c r="E6627" i="36"/>
  <c r="D6627" i="36"/>
  <c r="E6626" i="36"/>
  <c r="D6626" i="36"/>
  <c r="E6625" i="36"/>
  <c r="D6625" i="36"/>
  <c r="E6624" i="36"/>
  <c r="D6624" i="36"/>
  <c r="E6623" i="36"/>
  <c r="D6623" i="36"/>
  <c r="E6622" i="36"/>
  <c r="D6622" i="36"/>
  <c r="E6621" i="36"/>
  <c r="D6621" i="36"/>
  <c r="E6620" i="36"/>
  <c r="D6620" i="36"/>
  <c r="E6619" i="36"/>
  <c r="D6619" i="36"/>
  <c r="E6618" i="36"/>
  <c r="D6618" i="36"/>
  <c r="E6617" i="36"/>
  <c r="D6617" i="36"/>
  <c r="E6616" i="36"/>
  <c r="D6616" i="36"/>
  <c r="E6615" i="36"/>
  <c r="D6615" i="36"/>
  <c r="E6614" i="36"/>
  <c r="D6614" i="36"/>
  <c r="E6613" i="36"/>
  <c r="D6613" i="36"/>
  <c r="E6612" i="36"/>
  <c r="D6612" i="36"/>
  <c r="E6611" i="36"/>
  <c r="D6611" i="36"/>
  <c r="E6610" i="36"/>
  <c r="D6610" i="36"/>
  <c r="E6609" i="36"/>
  <c r="D6609" i="36"/>
  <c r="E6608" i="36"/>
  <c r="D6608" i="36"/>
  <c r="E6607" i="36"/>
  <c r="D6607" i="36"/>
  <c r="E6606" i="36"/>
  <c r="D6606" i="36"/>
  <c r="E6605" i="36"/>
  <c r="D6605" i="36"/>
  <c r="E6604" i="36"/>
  <c r="D6604" i="36"/>
  <c r="E6603" i="36"/>
  <c r="D6603" i="36"/>
  <c r="E6602" i="36"/>
  <c r="D6602" i="36"/>
  <c r="E6601" i="36"/>
  <c r="D6601" i="36"/>
  <c r="E6600" i="36"/>
  <c r="D6600" i="36"/>
  <c r="E6599" i="36"/>
  <c r="D6599" i="36"/>
  <c r="E6598" i="36"/>
  <c r="D6598" i="36"/>
  <c r="E6597" i="36"/>
  <c r="D6597" i="36"/>
  <c r="E6596" i="36"/>
  <c r="D6596" i="36"/>
  <c r="E6595" i="36"/>
  <c r="D6595" i="36"/>
  <c r="E6594" i="36"/>
  <c r="D6594" i="36"/>
  <c r="E6593" i="36"/>
  <c r="D6593" i="36"/>
  <c r="E6592" i="36"/>
  <c r="D6592" i="36"/>
  <c r="E6591" i="36"/>
  <c r="D6591" i="36"/>
  <c r="E6590" i="36"/>
  <c r="D6590" i="36"/>
  <c r="E6589" i="36"/>
  <c r="D6589" i="36"/>
  <c r="E6588" i="36"/>
  <c r="D6588" i="36"/>
  <c r="E6587" i="36"/>
  <c r="D6587" i="36"/>
  <c r="E6586" i="36"/>
  <c r="D6586" i="36"/>
  <c r="E6585" i="36"/>
  <c r="D6585" i="36"/>
  <c r="E6584" i="36"/>
  <c r="D6584" i="36"/>
  <c r="E6583" i="36"/>
  <c r="D6583" i="36"/>
  <c r="E6582" i="36"/>
  <c r="D6582" i="36"/>
  <c r="E6581" i="36"/>
  <c r="D6581" i="36"/>
  <c r="E6580" i="36"/>
  <c r="D6580" i="36"/>
  <c r="E6579" i="36"/>
  <c r="D6579" i="36"/>
  <c r="E6578" i="36"/>
  <c r="D6578" i="36"/>
  <c r="E6577" i="36"/>
  <c r="D6577" i="36"/>
  <c r="E6576" i="36"/>
  <c r="D6576" i="36"/>
  <c r="E6575" i="36"/>
  <c r="D6575" i="36"/>
  <c r="E6574" i="36"/>
  <c r="D6574" i="36"/>
  <c r="E6573" i="36"/>
  <c r="D6573" i="36"/>
  <c r="E6572" i="36"/>
  <c r="D6572" i="36"/>
  <c r="E6571" i="36"/>
  <c r="D6571" i="36"/>
  <c r="E6570" i="36"/>
  <c r="D6570" i="36"/>
  <c r="E6569" i="36"/>
  <c r="D6569" i="36"/>
  <c r="E6568" i="36"/>
  <c r="D6568" i="36"/>
  <c r="E6567" i="36"/>
  <c r="D6567" i="36"/>
  <c r="E6566" i="36"/>
  <c r="D6566" i="36"/>
  <c r="E6565" i="36"/>
  <c r="D6565" i="36"/>
  <c r="E6564" i="36"/>
  <c r="D6564" i="36"/>
  <c r="E6563" i="36"/>
  <c r="D6563" i="36"/>
  <c r="E6562" i="36"/>
  <c r="D6562" i="36"/>
  <c r="E6561" i="36"/>
  <c r="D6561" i="36"/>
  <c r="E6560" i="36"/>
  <c r="D6560" i="36"/>
  <c r="E6559" i="36"/>
  <c r="D6559" i="36"/>
  <c r="E6558" i="36"/>
  <c r="D6558" i="36"/>
  <c r="E6557" i="36"/>
  <c r="D6557" i="36"/>
  <c r="E6556" i="36"/>
  <c r="D6556" i="36"/>
  <c r="E6555" i="36"/>
  <c r="D6555" i="36"/>
  <c r="E6554" i="36"/>
  <c r="D6554" i="36"/>
  <c r="E6553" i="36"/>
  <c r="D6553" i="36"/>
  <c r="E6552" i="36"/>
  <c r="D6552" i="36"/>
  <c r="E6551" i="36"/>
  <c r="D6551" i="36"/>
  <c r="E6550" i="36"/>
  <c r="D6550" i="36"/>
  <c r="E6549" i="36"/>
  <c r="D6549" i="36"/>
  <c r="E6548" i="36"/>
  <c r="D6548" i="36"/>
  <c r="E6547" i="36"/>
  <c r="D6547" i="36"/>
  <c r="E6546" i="36"/>
  <c r="D6546" i="36"/>
  <c r="E6545" i="36"/>
  <c r="D6545" i="36"/>
  <c r="E6544" i="36"/>
  <c r="D6544" i="36"/>
  <c r="E6543" i="36"/>
  <c r="D6543" i="36"/>
  <c r="E6542" i="36"/>
  <c r="D6542" i="36"/>
  <c r="E6541" i="36"/>
  <c r="D6541" i="36"/>
  <c r="E6540" i="36"/>
  <c r="D6540" i="36"/>
  <c r="E6539" i="36"/>
  <c r="D6539" i="36"/>
  <c r="E6538" i="36"/>
  <c r="D6538" i="36"/>
  <c r="E6537" i="36"/>
  <c r="D6537" i="36"/>
  <c r="E6536" i="36"/>
  <c r="D6536" i="36"/>
  <c r="E6535" i="36"/>
  <c r="D6535" i="36"/>
  <c r="E6534" i="36"/>
  <c r="D6534" i="36"/>
  <c r="E6533" i="36"/>
  <c r="D6533" i="36"/>
  <c r="E6532" i="36"/>
  <c r="D6532" i="36"/>
  <c r="E6531" i="36"/>
  <c r="D6531" i="36"/>
  <c r="E6530" i="36"/>
  <c r="D6530" i="36"/>
  <c r="E6529" i="36"/>
  <c r="D6529" i="36"/>
  <c r="E6528" i="36"/>
  <c r="D6528" i="36"/>
  <c r="E6527" i="36"/>
  <c r="D6527" i="36"/>
  <c r="E6526" i="36"/>
  <c r="D6526" i="36"/>
  <c r="E6525" i="36"/>
  <c r="D6525" i="36"/>
  <c r="E6524" i="36"/>
  <c r="D6524" i="36"/>
  <c r="E6523" i="36"/>
  <c r="D6523" i="36"/>
  <c r="E6522" i="36"/>
  <c r="D6522" i="36"/>
  <c r="E6521" i="36"/>
  <c r="D6521" i="36"/>
  <c r="E6520" i="36"/>
  <c r="D6520" i="36"/>
  <c r="E6519" i="36"/>
  <c r="D6519" i="36"/>
  <c r="E6518" i="36"/>
  <c r="D6518" i="36"/>
  <c r="E6517" i="36"/>
  <c r="D6517" i="36"/>
  <c r="E6516" i="36"/>
  <c r="D6516" i="36"/>
  <c r="E6515" i="36"/>
  <c r="D6515" i="36"/>
  <c r="E6514" i="36"/>
  <c r="D6514" i="36"/>
  <c r="E6513" i="36"/>
  <c r="D6513" i="36"/>
  <c r="E6512" i="36"/>
  <c r="D6512" i="36"/>
  <c r="E6511" i="36"/>
  <c r="D6511" i="36"/>
  <c r="E6510" i="36"/>
  <c r="D6510" i="36"/>
  <c r="E6509" i="36"/>
  <c r="D6509" i="36"/>
  <c r="E6508" i="36"/>
  <c r="D6508" i="36"/>
  <c r="E6507" i="36"/>
  <c r="D6507" i="36"/>
  <c r="E6506" i="36"/>
  <c r="D6506" i="36"/>
  <c r="E6505" i="36"/>
  <c r="D6505" i="36"/>
  <c r="E6504" i="36"/>
  <c r="D6504" i="36"/>
  <c r="E6503" i="36"/>
  <c r="D6503" i="36"/>
  <c r="E6502" i="36"/>
  <c r="D6502" i="36"/>
  <c r="E6501" i="36"/>
  <c r="D6501" i="36"/>
  <c r="E6500" i="36"/>
  <c r="D6500" i="36"/>
  <c r="E6499" i="36"/>
  <c r="D6499" i="36"/>
  <c r="E6498" i="36"/>
  <c r="D6498" i="36"/>
  <c r="E6497" i="36"/>
  <c r="D6497" i="36"/>
  <c r="E6496" i="36"/>
  <c r="D6496" i="36"/>
  <c r="E6495" i="36"/>
  <c r="D6495" i="36"/>
  <c r="E6494" i="36"/>
  <c r="D6494" i="36"/>
  <c r="E6493" i="36"/>
  <c r="D6493" i="36"/>
  <c r="E6492" i="36"/>
  <c r="D6492" i="36"/>
  <c r="E6491" i="36"/>
  <c r="D6491" i="36"/>
  <c r="E6490" i="36"/>
  <c r="D6490" i="36"/>
  <c r="E6489" i="36"/>
  <c r="D6489" i="36"/>
  <c r="E6488" i="36"/>
  <c r="D6488" i="36"/>
  <c r="E6487" i="36"/>
  <c r="D6487" i="36"/>
  <c r="E6486" i="36"/>
  <c r="D6486" i="36"/>
  <c r="E6485" i="36"/>
  <c r="D6485" i="36"/>
  <c r="E6484" i="36"/>
  <c r="D6484" i="36"/>
  <c r="E6483" i="36"/>
  <c r="D6483" i="36"/>
  <c r="E6482" i="36"/>
  <c r="D6482" i="36"/>
  <c r="E6481" i="36"/>
  <c r="D6481" i="36"/>
  <c r="E6480" i="36"/>
  <c r="D6480" i="36"/>
  <c r="E6479" i="36"/>
  <c r="D6479" i="36"/>
  <c r="E6478" i="36"/>
  <c r="D6478" i="36"/>
  <c r="E6477" i="36"/>
  <c r="D6477" i="36"/>
  <c r="E6476" i="36"/>
  <c r="D6476" i="36"/>
  <c r="E6475" i="36"/>
  <c r="D6475" i="36"/>
  <c r="E6474" i="36"/>
  <c r="D6474" i="36"/>
  <c r="E6473" i="36"/>
  <c r="D6473" i="36"/>
  <c r="E6472" i="36"/>
  <c r="D6472" i="36"/>
  <c r="E6471" i="36"/>
  <c r="D6471" i="36"/>
  <c r="E6470" i="36"/>
  <c r="D6470" i="36"/>
  <c r="E6469" i="36"/>
  <c r="D6469" i="36"/>
  <c r="E6468" i="36"/>
  <c r="D6468" i="36"/>
  <c r="E6467" i="36"/>
  <c r="D6467" i="36"/>
  <c r="E6466" i="36"/>
  <c r="D6466" i="36"/>
  <c r="E6465" i="36"/>
  <c r="D6465" i="36"/>
  <c r="E6464" i="36"/>
  <c r="D6464" i="36"/>
  <c r="E6463" i="36"/>
  <c r="D6463" i="36"/>
  <c r="E6462" i="36"/>
  <c r="D6462" i="36"/>
  <c r="E6461" i="36"/>
  <c r="D6461" i="36"/>
  <c r="E6460" i="36"/>
  <c r="D6460" i="36"/>
  <c r="E6459" i="36"/>
  <c r="D6459" i="36"/>
  <c r="E6458" i="36"/>
  <c r="D6458" i="36"/>
  <c r="E6457" i="36"/>
  <c r="D6457" i="36"/>
  <c r="E6456" i="36"/>
  <c r="D6456" i="36"/>
  <c r="E6455" i="36"/>
  <c r="D6455" i="36"/>
  <c r="E6454" i="36"/>
  <c r="D6454" i="36"/>
  <c r="E6453" i="36"/>
  <c r="D6453" i="36"/>
  <c r="E6452" i="36"/>
  <c r="D6452" i="36"/>
  <c r="E6451" i="36"/>
  <c r="D6451" i="36"/>
  <c r="E6450" i="36"/>
  <c r="D6450" i="36"/>
  <c r="E6449" i="36"/>
  <c r="D6449" i="36"/>
  <c r="E6448" i="36"/>
  <c r="D6448" i="36"/>
  <c r="E6447" i="36"/>
  <c r="D6447" i="36"/>
  <c r="E6446" i="36"/>
  <c r="D6446" i="36"/>
  <c r="E6445" i="36"/>
  <c r="D6445" i="36"/>
  <c r="E6444" i="36"/>
  <c r="D6444" i="36"/>
  <c r="E6443" i="36"/>
  <c r="D6443" i="36"/>
  <c r="E6442" i="36"/>
  <c r="D6442" i="36"/>
  <c r="E6441" i="36"/>
  <c r="D6441" i="36"/>
  <c r="E6440" i="36"/>
  <c r="D6440" i="36"/>
  <c r="E6439" i="36"/>
  <c r="D6439" i="36"/>
  <c r="E6438" i="36"/>
  <c r="D6438" i="36"/>
  <c r="E6437" i="36"/>
  <c r="D6437" i="36"/>
  <c r="E6436" i="36"/>
  <c r="D6436" i="36"/>
  <c r="E6435" i="36"/>
  <c r="D6435" i="36"/>
  <c r="E6434" i="36"/>
  <c r="D6434" i="36"/>
  <c r="E6433" i="36"/>
  <c r="D6433" i="36"/>
  <c r="E6432" i="36"/>
  <c r="D6432" i="36"/>
  <c r="E6431" i="36"/>
  <c r="D6431" i="36"/>
  <c r="E6430" i="36"/>
  <c r="D6430" i="36"/>
  <c r="E6429" i="36"/>
  <c r="D6429" i="36"/>
  <c r="E6428" i="36"/>
  <c r="D6428" i="36"/>
  <c r="E6427" i="36"/>
  <c r="D6427" i="36"/>
  <c r="E6426" i="36"/>
  <c r="D6426" i="36"/>
  <c r="E6425" i="36"/>
  <c r="D6425" i="36"/>
  <c r="E6424" i="36"/>
  <c r="D6424" i="36"/>
  <c r="E6423" i="36"/>
  <c r="D6423" i="36"/>
  <c r="E6422" i="36"/>
  <c r="D6422" i="36"/>
  <c r="E6421" i="36"/>
  <c r="D6421" i="36"/>
  <c r="E6420" i="36"/>
  <c r="D6420" i="36"/>
  <c r="E6419" i="36"/>
  <c r="D6419" i="36"/>
  <c r="E6418" i="36"/>
  <c r="D6418" i="36"/>
  <c r="E6417" i="36"/>
  <c r="D6417" i="36"/>
  <c r="E6416" i="36"/>
  <c r="D6416" i="36"/>
  <c r="E6415" i="36"/>
  <c r="D6415" i="36"/>
  <c r="E6414" i="36"/>
  <c r="D6414" i="36"/>
  <c r="E6413" i="36"/>
  <c r="D6413" i="36"/>
  <c r="E6412" i="36"/>
  <c r="D6412" i="36"/>
  <c r="E6411" i="36"/>
  <c r="D6411" i="36"/>
  <c r="E6410" i="36"/>
  <c r="D6410" i="36"/>
  <c r="E6409" i="36"/>
  <c r="D6409" i="36"/>
  <c r="E6408" i="36"/>
  <c r="D6408" i="36"/>
  <c r="E6407" i="36"/>
  <c r="D6407" i="36"/>
  <c r="E6406" i="36"/>
  <c r="D6406" i="36"/>
  <c r="E6405" i="36"/>
  <c r="D6405" i="36"/>
  <c r="E6404" i="36"/>
  <c r="D6404" i="36"/>
  <c r="E6403" i="36"/>
  <c r="D6403" i="36"/>
  <c r="E6402" i="36"/>
  <c r="D6402" i="36"/>
  <c r="E6401" i="36"/>
  <c r="D6401" i="36"/>
  <c r="E6400" i="36"/>
  <c r="D6400" i="36"/>
  <c r="E6399" i="36"/>
  <c r="D6399" i="36"/>
  <c r="E6398" i="36"/>
  <c r="D6398" i="36"/>
  <c r="E6397" i="36"/>
  <c r="D6397" i="36"/>
  <c r="E6396" i="36"/>
  <c r="D6396" i="36"/>
  <c r="E6395" i="36"/>
  <c r="D6395" i="36"/>
  <c r="E6394" i="36"/>
  <c r="D6394" i="36"/>
  <c r="E6393" i="36"/>
  <c r="D6393" i="36"/>
  <c r="E6392" i="36"/>
  <c r="D6392" i="36"/>
  <c r="E6391" i="36"/>
  <c r="D6391" i="36"/>
  <c r="E6390" i="36"/>
  <c r="D6390" i="36"/>
  <c r="E6389" i="36"/>
  <c r="D6389" i="36"/>
  <c r="E6388" i="36"/>
  <c r="D6388" i="36"/>
  <c r="E6387" i="36"/>
  <c r="D6387" i="36"/>
  <c r="E6386" i="36"/>
  <c r="D6386" i="36"/>
  <c r="E6385" i="36"/>
  <c r="D6385" i="36"/>
  <c r="E6384" i="36"/>
  <c r="D6384" i="36"/>
  <c r="E6383" i="36"/>
  <c r="D6383" i="36"/>
  <c r="E6382" i="36"/>
  <c r="D6382" i="36"/>
  <c r="E6381" i="36"/>
  <c r="D6381" i="36"/>
  <c r="E6380" i="36"/>
  <c r="D6380" i="36"/>
  <c r="E6379" i="36"/>
  <c r="D6379" i="36"/>
  <c r="E6378" i="36"/>
  <c r="D6378" i="36"/>
  <c r="E6377" i="36"/>
  <c r="D6377" i="36"/>
  <c r="E6376" i="36"/>
  <c r="D6376" i="36"/>
  <c r="E6375" i="36"/>
  <c r="D6375" i="36"/>
  <c r="E6374" i="36"/>
  <c r="D6374" i="36"/>
  <c r="E6373" i="36"/>
  <c r="D6373" i="36"/>
  <c r="E6372" i="36"/>
  <c r="D6372" i="36"/>
  <c r="E6371" i="36"/>
  <c r="D6371" i="36"/>
  <c r="E6370" i="36"/>
  <c r="D6370" i="36"/>
  <c r="E6369" i="36"/>
  <c r="D6369" i="36"/>
  <c r="E6368" i="36"/>
  <c r="D6368" i="36"/>
  <c r="E6367" i="36"/>
  <c r="D6367" i="36"/>
  <c r="E6366" i="36"/>
  <c r="D6366" i="36"/>
  <c r="E6365" i="36"/>
  <c r="D6365" i="36"/>
  <c r="E6364" i="36"/>
  <c r="D6364" i="36"/>
  <c r="E6363" i="36"/>
  <c r="D6363" i="36"/>
  <c r="E6362" i="36"/>
  <c r="D6362" i="36"/>
  <c r="E6361" i="36"/>
  <c r="D6361" i="36"/>
  <c r="E6360" i="36"/>
  <c r="D6360" i="36"/>
  <c r="E6359" i="36"/>
  <c r="D6359" i="36"/>
  <c r="E6358" i="36"/>
  <c r="D6358" i="36"/>
  <c r="E6357" i="36"/>
  <c r="D6357" i="36"/>
  <c r="E6356" i="36"/>
  <c r="D6356" i="36"/>
  <c r="E6355" i="36"/>
  <c r="D6355" i="36"/>
  <c r="E6354" i="36"/>
  <c r="D6354" i="36"/>
  <c r="E6353" i="36"/>
  <c r="D6353" i="36"/>
  <c r="E6352" i="36"/>
  <c r="D6352" i="36"/>
  <c r="E6351" i="36"/>
  <c r="D6351" i="36"/>
  <c r="E6350" i="36"/>
  <c r="D6350" i="36"/>
  <c r="E6349" i="36"/>
  <c r="D6349" i="36"/>
  <c r="E6348" i="36"/>
  <c r="D6348" i="36"/>
  <c r="E6347" i="36"/>
  <c r="D6347" i="36"/>
  <c r="E6346" i="36"/>
  <c r="D6346" i="36"/>
  <c r="E6345" i="36"/>
  <c r="D6345" i="36"/>
  <c r="E6344" i="36"/>
  <c r="D6344" i="36"/>
  <c r="E6343" i="36"/>
  <c r="D6343" i="36"/>
  <c r="E6342" i="36"/>
  <c r="D6342" i="36"/>
  <c r="E6341" i="36"/>
  <c r="D6341" i="36"/>
  <c r="E6340" i="36"/>
  <c r="D6340" i="36"/>
  <c r="E6339" i="36"/>
  <c r="D6339" i="36"/>
  <c r="E6338" i="36"/>
  <c r="D6338" i="36"/>
  <c r="E6337" i="36"/>
  <c r="D6337" i="36"/>
  <c r="E6336" i="36"/>
  <c r="D6336" i="36"/>
  <c r="E6335" i="36"/>
  <c r="D6335" i="36"/>
  <c r="E6334" i="36"/>
  <c r="D6334" i="36"/>
  <c r="E6333" i="36"/>
  <c r="D6333" i="36"/>
  <c r="E6332" i="36"/>
  <c r="D6332" i="36"/>
  <c r="E6331" i="36"/>
  <c r="D6331" i="36"/>
  <c r="E6330" i="36"/>
  <c r="D6330" i="36"/>
  <c r="E6329" i="36"/>
  <c r="D6329" i="36"/>
  <c r="E6328" i="36"/>
  <c r="D6328" i="36"/>
  <c r="E6327" i="36"/>
  <c r="D6327" i="36"/>
  <c r="E6326" i="36"/>
  <c r="D6326" i="36"/>
  <c r="E6325" i="36"/>
  <c r="D6325" i="36"/>
  <c r="E6324" i="36"/>
  <c r="D6324" i="36"/>
  <c r="E6323" i="36"/>
  <c r="D6323" i="36"/>
  <c r="E6322" i="36"/>
  <c r="D6322" i="36"/>
  <c r="E6321" i="36"/>
  <c r="D6321" i="36"/>
  <c r="E6320" i="36"/>
  <c r="D6320" i="36"/>
  <c r="E6319" i="36"/>
  <c r="D6319" i="36"/>
  <c r="E6318" i="36"/>
  <c r="D6318" i="36"/>
  <c r="E6317" i="36"/>
  <c r="D6317" i="36"/>
  <c r="E6316" i="36"/>
  <c r="D6316" i="36"/>
  <c r="E6315" i="36"/>
  <c r="D6315" i="36"/>
  <c r="E6314" i="36"/>
  <c r="D6314" i="36"/>
  <c r="E6313" i="36"/>
  <c r="D6313" i="36"/>
  <c r="E6312" i="36"/>
  <c r="D6312" i="36"/>
  <c r="E6311" i="36"/>
  <c r="D6311" i="36"/>
  <c r="E6310" i="36"/>
  <c r="D6310" i="36"/>
  <c r="E6309" i="36"/>
  <c r="D6309" i="36"/>
  <c r="E6308" i="36"/>
  <c r="D6308" i="36"/>
  <c r="E6307" i="36"/>
  <c r="D6307" i="36"/>
  <c r="E6306" i="36"/>
  <c r="D6306" i="36"/>
  <c r="E6305" i="36"/>
  <c r="D6305" i="36"/>
  <c r="E6304" i="36"/>
  <c r="D6304" i="36"/>
  <c r="E6303" i="36"/>
  <c r="D6303" i="36"/>
  <c r="E6302" i="36"/>
  <c r="D6302" i="36"/>
  <c r="E6301" i="36"/>
  <c r="D6301" i="36"/>
  <c r="E6300" i="36"/>
  <c r="D6300" i="36"/>
  <c r="E6299" i="36"/>
  <c r="D6299" i="36"/>
  <c r="E6298" i="36"/>
  <c r="D6298" i="36"/>
  <c r="E6297" i="36"/>
  <c r="D6297" i="36"/>
  <c r="E6296" i="36"/>
  <c r="D6296" i="36"/>
  <c r="E6295" i="36"/>
  <c r="D6295" i="36"/>
  <c r="E6294" i="36"/>
  <c r="D6294" i="36"/>
  <c r="E6293" i="36"/>
  <c r="D6293" i="36"/>
  <c r="E6292" i="36"/>
  <c r="D6292" i="36"/>
  <c r="E6291" i="36"/>
  <c r="D6291" i="36"/>
  <c r="E6290" i="36"/>
  <c r="D6290" i="36"/>
  <c r="E6289" i="36"/>
  <c r="D6289" i="36"/>
  <c r="E6288" i="36"/>
  <c r="D6288" i="36"/>
  <c r="E6287" i="36"/>
  <c r="D6287" i="36"/>
  <c r="E6286" i="36"/>
  <c r="D6286" i="36"/>
  <c r="E6285" i="36"/>
  <c r="D6285" i="36"/>
  <c r="E6284" i="36"/>
  <c r="D6284" i="36"/>
  <c r="E6283" i="36"/>
  <c r="D6283" i="36"/>
  <c r="E6282" i="36"/>
  <c r="D6282" i="36"/>
  <c r="E6281" i="36"/>
  <c r="D6281" i="36"/>
  <c r="E6280" i="36"/>
  <c r="D6280" i="36"/>
  <c r="E6279" i="36"/>
  <c r="D6279" i="36"/>
  <c r="E6278" i="36"/>
  <c r="D6278" i="36"/>
  <c r="E6277" i="36"/>
  <c r="D6277" i="36"/>
  <c r="E6276" i="36"/>
  <c r="D6276" i="36"/>
  <c r="E6275" i="36"/>
  <c r="D6275" i="36"/>
  <c r="E6274" i="36"/>
  <c r="D6274" i="36"/>
  <c r="E6273" i="36"/>
  <c r="D6273" i="36"/>
  <c r="E6272" i="36"/>
  <c r="D6272" i="36"/>
  <c r="E6271" i="36"/>
  <c r="D6271" i="36"/>
  <c r="E6270" i="36"/>
  <c r="D6270" i="36"/>
  <c r="E6269" i="36"/>
  <c r="D6269" i="36"/>
  <c r="E6268" i="36"/>
  <c r="D6268" i="36"/>
  <c r="E6267" i="36"/>
  <c r="D6267" i="36"/>
  <c r="E6266" i="36"/>
  <c r="D6266" i="36"/>
  <c r="E6265" i="36"/>
  <c r="D6265" i="36"/>
  <c r="E6264" i="36"/>
  <c r="D6264" i="36"/>
  <c r="E6263" i="36"/>
  <c r="D6263" i="36"/>
  <c r="E6262" i="36"/>
  <c r="D6262" i="36"/>
  <c r="E6261" i="36"/>
  <c r="D6261" i="36"/>
  <c r="E6260" i="36"/>
  <c r="D6260" i="36"/>
  <c r="E6259" i="36"/>
  <c r="D6259" i="36"/>
  <c r="E6258" i="36"/>
  <c r="D6258" i="36"/>
  <c r="E6257" i="36"/>
  <c r="D6257" i="36"/>
  <c r="E6256" i="36"/>
  <c r="D6256" i="36"/>
  <c r="E6255" i="36"/>
  <c r="D6255" i="36"/>
  <c r="E6254" i="36"/>
  <c r="D6254" i="36"/>
  <c r="E6253" i="36"/>
  <c r="D6253" i="36"/>
  <c r="E6252" i="36"/>
  <c r="D6252" i="36"/>
  <c r="E6251" i="36"/>
  <c r="D6251" i="36"/>
  <c r="E6250" i="36"/>
  <c r="D6250" i="36"/>
  <c r="E6249" i="36"/>
  <c r="D6249" i="36"/>
  <c r="E6248" i="36"/>
  <c r="D6248" i="36"/>
  <c r="E6247" i="36"/>
  <c r="D6247" i="36"/>
  <c r="E6246" i="36"/>
  <c r="D6246" i="36"/>
  <c r="E6245" i="36"/>
  <c r="D6245" i="36"/>
  <c r="E6244" i="36"/>
  <c r="D6244" i="36"/>
  <c r="E6243" i="36"/>
  <c r="D6243" i="36"/>
  <c r="E6242" i="36"/>
  <c r="D6242" i="36"/>
  <c r="E6241" i="36"/>
  <c r="D6241" i="36"/>
  <c r="E6240" i="36"/>
  <c r="D6240" i="36"/>
  <c r="E6239" i="36"/>
  <c r="D6239" i="36"/>
  <c r="E6238" i="36"/>
  <c r="D6238" i="36"/>
  <c r="E6237" i="36"/>
  <c r="D6237" i="36"/>
  <c r="E6236" i="36"/>
  <c r="D6236" i="36"/>
  <c r="E6235" i="36"/>
  <c r="D6235" i="36"/>
  <c r="E6234" i="36"/>
  <c r="D6234" i="36"/>
  <c r="E6233" i="36"/>
  <c r="D6233" i="36"/>
  <c r="E6232" i="36"/>
  <c r="D6232" i="36"/>
  <c r="E6231" i="36"/>
  <c r="D6231" i="36"/>
  <c r="E6230" i="36"/>
  <c r="D6230" i="36"/>
  <c r="E6229" i="36"/>
  <c r="D6229" i="36"/>
  <c r="E6228" i="36"/>
  <c r="D6228" i="36"/>
  <c r="E6227" i="36"/>
  <c r="D6227" i="36"/>
  <c r="E6226" i="36"/>
  <c r="D6226" i="36"/>
  <c r="E6225" i="36"/>
  <c r="D6225" i="36"/>
  <c r="E6224" i="36"/>
  <c r="D6224" i="36"/>
  <c r="E6223" i="36"/>
  <c r="D6223" i="36"/>
  <c r="E6222" i="36"/>
  <c r="D6222" i="36"/>
  <c r="E6221" i="36"/>
  <c r="D6221" i="36"/>
  <c r="E6220" i="36"/>
  <c r="D6220" i="36"/>
  <c r="E6219" i="36"/>
  <c r="D6219" i="36"/>
  <c r="E6218" i="36"/>
  <c r="D6218" i="36"/>
  <c r="E6217" i="36"/>
  <c r="D6217" i="36"/>
  <c r="E6216" i="36"/>
  <c r="D6216" i="36"/>
  <c r="E6215" i="36"/>
  <c r="D6215" i="36"/>
  <c r="E6214" i="36"/>
  <c r="D6214" i="36"/>
  <c r="E6213" i="36"/>
  <c r="D6213" i="36"/>
  <c r="E6212" i="36"/>
  <c r="D6212" i="36"/>
  <c r="E6211" i="36"/>
  <c r="D6211" i="36"/>
  <c r="E6210" i="36"/>
  <c r="D6210" i="36"/>
  <c r="E6209" i="36"/>
  <c r="D6209" i="36"/>
  <c r="E6208" i="36"/>
  <c r="D6208" i="36"/>
  <c r="E6207" i="36"/>
  <c r="D6207" i="36"/>
  <c r="E6206" i="36"/>
  <c r="D6206" i="36"/>
  <c r="E6205" i="36"/>
  <c r="D6205" i="36"/>
  <c r="E6204" i="36"/>
  <c r="D6204" i="36"/>
  <c r="E6203" i="36"/>
  <c r="D6203" i="36"/>
  <c r="E6202" i="36"/>
  <c r="D6202" i="36"/>
  <c r="E6201" i="36"/>
  <c r="D6201" i="36"/>
  <c r="E6200" i="36"/>
  <c r="D6200" i="36"/>
  <c r="E6199" i="36"/>
  <c r="D6199" i="36"/>
  <c r="E6198" i="36"/>
  <c r="D6198" i="36"/>
  <c r="E6197" i="36"/>
  <c r="D6197" i="36"/>
  <c r="E6196" i="36"/>
  <c r="D6196" i="36"/>
  <c r="E6195" i="36"/>
  <c r="D6195" i="36"/>
  <c r="E6194" i="36"/>
  <c r="D6194" i="36"/>
  <c r="E6193" i="36"/>
  <c r="D6193" i="36"/>
  <c r="E6192" i="36"/>
  <c r="D6192" i="36"/>
  <c r="E6191" i="36"/>
  <c r="D6191" i="36"/>
  <c r="E6190" i="36"/>
  <c r="D6190" i="36"/>
  <c r="E6189" i="36"/>
  <c r="D6189" i="36"/>
  <c r="E6188" i="36"/>
  <c r="D6188" i="36"/>
  <c r="E6187" i="36"/>
  <c r="D6187" i="36"/>
  <c r="E6186" i="36"/>
  <c r="D6186" i="36"/>
  <c r="E6185" i="36"/>
  <c r="D6185" i="36"/>
  <c r="E6184" i="36"/>
  <c r="D6184" i="36"/>
  <c r="E6183" i="36"/>
  <c r="D6183" i="36"/>
  <c r="E6182" i="36"/>
  <c r="D6182" i="36"/>
  <c r="E6181" i="36"/>
  <c r="D6181" i="36"/>
  <c r="E6180" i="36"/>
  <c r="D6180" i="36"/>
  <c r="E6179" i="36"/>
  <c r="D6179" i="36"/>
  <c r="E6178" i="36"/>
  <c r="D6178" i="36"/>
  <c r="E6177" i="36"/>
  <c r="D6177" i="36"/>
  <c r="E6176" i="36"/>
  <c r="D6176" i="36"/>
  <c r="E6175" i="36"/>
  <c r="D6175" i="36"/>
  <c r="E6174" i="36"/>
  <c r="D6174" i="36"/>
  <c r="E6173" i="36"/>
  <c r="D6173" i="36"/>
  <c r="E6172" i="36"/>
  <c r="D6172" i="36"/>
  <c r="E6171" i="36"/>
  <c r="D6171" i="36"/>
  <c r="E6170" i="36"/>
  <c r="D6170" i="36"/>
  <c r="E6169" i="36"/>
  <c r="D6169" i="36"/>
  <c r="E6168" i="36"/>
  <c r="D6168" i="36"/>
  <c r="E6167" i="36"/>
  <c r="D6167" i="36"/>
  <c r="E6166" i="36"/>
  <c r="D6166" i="36"/>
  <c r="E6165" i="36"/>
  <c r="D6165" i="36"/>
  <c r="E6164" i="36"/>
  <c r="D6164" i="36"/>
  <c r="E6163" i="36"/>
  <c r="D6163" i="36"/>
  <c r="E6162" i="36"/>
  <c r="D6162" i="36"/>
  <c r="E6161" i="36"/>
  <c r="D6161" i="36"/>
  <c r="E6160" i="36"/>
  <c r="D6160" i="36"/>
  <c r="E6159" i="36"/>
  <c r="D6159" i="36"/>
  <c r="E6158" i="36"/>
  <c r="D6158" i="36"/>
  <c r="E6157" i="36"/>
  <c r="D6157" i="36"/>
  <c r="E6156" i="36"/>
  <c r="D6156" i="36"/>
  <c r="E6155" i="36"/>
  <c r="D6155" i="36"/>
  <c r="E6154" i="36"/>
  <c r="D6154" i="36"/>
  <c r="E6153" i="36"/>
  <c r="D6153" i="36"/>
  <c r="E6152" i="36"/>
  <c r="D6152" i="36"/>
  <c r="E6151" i="36"/>
  <c r="D6151" i="36"/>
  <c r="E6150" i="36"/>
  <c r="D6150" i="36"/>
  <c r="E6149" i="36"/>
  <c r="D6149" i="36"/>
  <c r="E6148" i="36"/>
  <c r="D6148" i="36"/>
  <c r="E6147" i="36"/>
  <c r="D6147" i="36"/>
  <c r="E6146" i="36"/>
  <c r="D6146" i="36"/>
  <c r="E6145" i="36"/>
  <c r="D6145" i="36"/>
  <c r="E6144" i="36"/>
  <c r="D6144" i="36"/>
  <c r="E6143" i="36"/>
  <c r="D6143" i="36"/>
  <c r="E6142" i="36"/>
  <c r="D6142" i="36"/>
  <c r="E6141" i="36"/>
  <c r="D6141" i="36"/>
  <c r="E6140" i="36"/>
  <c r="D6140" i="36"/>
  <c r="E6139" i="36"/>
  <c r="D6139" i="36"/>
  <c r="E6138" i="36"/>
  <c r="D6138" i="36"/>
  <c r="E6137" i="36"/>
  <c r="D6137" i="36"/>
  <c r="E6136" i="36"/>
  <c r="D6136" i="36"/>
  <c r="E6135" i="36"/>
  <c r="D6135" i="36"/>
  <c r="E6134" i="36"/>
  <c r="D6134" i="36"/>
  <c r="E6133" i="36"/>
  <c r="D6133" i="36"/>
  <c r="E6132" i="36"/>
  <c r="D6132" i="36"/>
  <c r="E6131" i="36"/>
  <c r="D6131" i="36"/>
  <c r="E6130" i="36"/>
  <c r="D6130" i="36"/>
  <c r="E6129" i="36"/>
  <c r="D6129" i="36"/>
  <c r="E6128" i="36"/>
  <c r="D6128" i="36"/>
  <c r="E6127" i="36"/>
  <c r="D6127" i="36"/>
  <c r="E6126" i="36"/>
  <c r="D6126" i="36"/>
  <c r="E6125" i="36"/>
  <c r="D6125" i="36"/>
  <c r="E6124" i="36"/>
  <c r="D6124" i="36"/>
  <c r="E6123" i="36"/>
  <c r="D6123" i="36"/>
  <c r="E6122" i="36"/>
  <c r="D6122" i="36"/>
  <c r="E6121" i="36"/>
  <c r="D6121" i="36"/>
  <c r="E6120" i="36"/>
  <c r="D6120" i="36"/>
  <c r="E6119" i="36"/>
  <c r="D6119" i="36"/>
  <c r="E6118" i="36"/>
  <c r="D6118" i="36"/>
  <c r="E6117" i="36"/>
  <c r="D6117" i="36"/>
  <c r="E6116" i="36"/>
  <c r="D6116" i="36"/>
  <c r="E6115" i="36"/>
  <c r="D6115" i="36"/>
  <c r="E6114" i="36"/>
  <c r="D6114" i="36"/>
  <c r="E6113" i="36"/>
  <c r="D6113" i="36"/>
  <c r="E6112" i="36"/>
  <c r="D6112" i="36"/>
  <c r="E6111" i="36"/>
  <c r="D6111" i="36"/>
  <c r="E6110" i="36"/>
  <c r="D6110" i="36"/>
  <c r="E6109" i="36"/>
  <c r="D6109" i="36"/>
  <c r="E6108" i="36"/>
  <c r="D6108" i="36"/>
  <c r="E6107" i="36"/>
  <c r="D6107" i="36"/>
  <c r="E6106" i="36"/>
  <c r="D6106" i="36"/>
  <c r="E6105" i="36"/>
  <c r="D6105" i="36"/>
  <c r="E6104" i="36"/>
  <c r="D6104" i="36"/>
  <c r="E6103" i="36"/>
  <c r="D6103" i="36"/>
  <c r="E6102" i="36"/>
  <c r="D6102" i="36"/>
  <c r="E6101" i="36"/>
  <c r="D6101" i="36"/>
  <c r="E6100" i="36"/>
  <c r="D6100" i="36"/>
  <c r="E6099" i="36"/>
  <c r="D6099" i="36"/>
  <c r="E6098" i="36"/>
  <c r="D6098" i="36"/>
  <c r="E6097" i="36"/>
  <c r="D6097" i="36"/>
  <c r="E6096" i="36"/>
  <c r="D6096" i="36"/>
  <c r="E6095" i="36"/>
  <c r="D6095" i="36"/>
  <c r="E6094" i="36"/>
  <c r="D6094" i="36"/>
  <c r="E6093" i="36"/>
  <c r="D6093" i="36"/>
  <c r="E6092" i="36"/>
  <c r="D6092" i="36"/>
  <c r="E6091" i="36"/>
  <c r="D6091" i="36"/>
  <c r="E6090" i="36"/>
  <c r="D6090" i="36"/>
  <c r="E6089" i="36"/>
  <c r="D6089" i="36"/>
  <c r="E6088" i="36"/>
  <c r="D6088" i="36"/>
  <c r="E6087" i="36"/>
  <c r="D6087" i="36"/>
  <c r="E6086" i="36"/>
  <c r="D6086" i="36"/>
  <c r="E6085" i="36"/>
  <c r="D6085" i="36"/>
  <c r="E6084" i="36"/>
  <c r="D6084" i="36"/>
  <c r="E6083" i="36"/>
  <c r="D6083" i="36"/>
  <c r="E6082" i="36"/>
  <c r="D6082" i="36"/>
  <c r="E6081" i="36"/>
  <c r="D6081" i="36"/>
  <c r="E6080" i="36"/>
  <c r="D6080" i="36"/>
  <c r="E6079" i="36"/>
  <c r="D6079" i="36"/>
  <c r="E6078" i="36"/>
  <c r="D6078" i="36"/>
  <c r="E6077" i="36"/>
  <c r="D6077" i="36"/>
  <c r="E6076" i="36"/>
  <c r="D6076" i="36"/>
  <c r="E6075" i="36"/>
  <c r="D6075" i="36"/>
  <c r="E6074" i="36"/>
  <c r="D6074" i="36"/>
  <c r="E6073" i="36"/>
  <c r="D6073" i="36"/>
  <c r="E6072" i="36"/>
  <c r="D6072" i="36"/>
  <c r="E6071" i="36"/>
  <c r="D6071" i="36"/>
  <c r="E6070" i="36"/>
  <c r="D6070" i="36"/>
  <c r="E6069" i="36"/>
  <c r="D6069" i="36"/>
  <c r="E6068" i="36"/>
  <c r="D6068" i="36"/>
  <c r="E6067" i="36"/>
  <c r="D6067" i="36"/>
  <c r="E6066" i="36"/>
  <c r="D6066" i="36"/>
  <c r="E6065" i="36"/>
  <c r="D6065" i="36"/>
  <c r="E6064" i="36"/>
  <c r="D6064" i="36"/>
  <c r="E6063" i="36"/>
  <c r="D6063" i="36"/>
  <c r="E6062" i="36"/>
  <c r="D6062" i="36"/>
  <c r="E6061" i="36"/>
  <c r="D6061" i="36"/>
  <c r="E6060" i="36"/>
  <c r="D6060" i="36"/>
  <c r="E6059" i="36"/>
  <c r="D6059" i="36"/>
  <c r="E6058" i="36"/>
  <c r="D6058" i="36"/>
  <c r="E6057" i="36"/>
  <c r="D6057" i="36"/>
  <c r="E6056" i="36"/>
  <c r="D6056" i="36"/>
  <c r="E6055" i="36"/>
  <c r="D6055" i="36"/>
  <c r="E6054" i="36"/>
  <c r="D6054" i="36"/>
  <c r="E6053" i="36"/>
  <c r="D6053" i="36"/>
  <c r="E6052" i="36"/>
  <c r="D6052" i="36"/>
  <c r="E6051" i="36"/>
  <c r="D6051" i="36"/>
  <c r="E6050" i="36"/>
  <c r="D6050" i="36"/>
  <c r="E6049" i="36"/>
  <c r="D6049" i="36"/>
  <c r="E6048" i="36"/>
  <c r="D6048" i="36"/>
  <c r="E6047" i="36"/>
  <c r="D6047" i="36"/>
  <c r="E6046" i="36"/>
  <c r="D6046" i="36"/>
  <c r="E6045" i="36"/>
  <c r="D6045" i="36"/>
  <c r="E6044" i="36"/>
  <c r="D6044" i="36"/>
  <c r="E6043" i="36"/>
  <c r="D6043" i="36"/>
  <c r="E6042" i="36"/>
  <c r="D6042" i="36"/>
  <c r="E6041" i="36"/>
  <c r="D6041" i="36"/>
  <c r="E6040" i="36"/>
  <c r="D6040" i="36"/>
  <c r="E6039" i="36"/>
  <c r="D6039" i="36"/>
  <c r="E6038" i="36"/>
  <c r="D6038" i="36"/>
  <c r="E6037" i="36"/>
  <c r="D6037" i="36"/>
  <c r="E6036" i="36"/>
  <c r="D6036" i="36"/>
  <c r="E6035" i="36"/>
  <c r="D6035" i="36"/>
  <c r="E6034" i="36"/>
  <c r="D6034" i="36"/>
  <c r="E6033" i="36"/>
  <c r="D6033" i="36"/>
  <c r="E6032" i="36"/>
  <c r="D6032" i="36"/>
  <c r="E6031" i="36"/>
  <c r="D6031" i="36"/>
  <c r="E6030" i="36"/>
  <c r="D6030" i="36"/>
  <c r="E6029" i="36"/>
  <c r="D6029" i="36"/>
  <c r="E6028" i="36"/>
  <c r="D6028" i="36"/>
  <c r="E6027" i="36"/>
  <c r="D6027" i="36"/>
  <c r="E6026" i="36"/>
  <c r="D6026" i="36"/>
  <c r="E6025" i="36"/>
  <c r="D6025" i="36"/>
  <c r="E6024" i="36"/>
  <c r="D6024" i="36"/>
  <c r="E6023" i="36"/>
  <c r="D6023" i="36"/>
  <c r="E6022" i="36"/>
  <c r="D6022" i="36"/>
  <c r="E6021" i="36"/>
  <c r="D6021" i="36"/>
  <c r="E6020" i="36"/>
  <c r="D6020" i="36"/>
  <c r="E6019" i="36"/>
  <c r="D6019" i="36"/>
  <c r="E6018" i="36"/>
  <c r="D6018" i="36"/>
  <c r="E6017" i="36"/>
  <c r="D6017" i="36"/>
  <c r="E6016" i="36"/>
  <c r="D6016" i="36"/>
  <c r="E6015" i="36"/>
  <c r="D6015" i="36"/>
  <c r="E6014" i="36"/>
  <c r="D6014" i="36"/>
  <c r="E6013" i="36"/>
  <c r="D6013" i="36"/>
  <c r="E6012" i="36"/>
  <c r="D6012" i="36"/>
  <c r="E6011" i="36"/>
  <c r="D6011" i="36"/>
  <c r="E6010" i="36"/>
  <c r="D6010" i="36"/>
  <c r="E6009" i="36"/>
  <c r="D6009" i="36"/>
  <c r="E6008" i="36"/>
  <c r="D6008" i="36"/>
  <c r="E6007" i="36"/>
  <c r="D6007" i="36"/>
  <c r="E6006" i="36"/>
  <c r="D6006" i="36"/>
  <c r="E6005" i="36"/>
  <c r="D6005" i="36"/>
  <c r="E6004" i="36"/>
  <c r="D6004" i="36"/>
  <c r="E6003" i="36"/>
  <c r="D6003" i="36"/>
  <c r="E6002" i="36"/>
  <c r="D6002" i="36"/>
  <c r="E6001" i="36"/>
  <c r="D6001" i="36"/>
  <c r="E6000" i="36"/>
  <c r="D6000" i="36"/>
  <c r="E5999" i="36"/>
  <c r="D5999" i="36"/>
  <c r="E5998" i="36"/>
  <c r="D5998" i="36"/>
  <c r="E5997" i="36"/>
  <c r="D5997" i="36"/>
  <c r="E5996" i="36"/>
  <c r="D5996" i="36"/>
  <c r="E5995" i="36"/>
  <c r="D5995" i="36"/>
  <c r="E5994" i="36"/>
  <c r="D5994" i="36"/>
  <c r="E5993" i="36"/>
  <c r="D5993" i="36"/>
  <c r="E5992" i="36"/>
  <c r="D5992" i="36"/>
  <c r="E5991" i="36"/>
  <c r="D5991" i="36"/>
  <c r="E5990" i="36"/>
  <c r="D5990" i="36"/>
  <c r="E5989" i="36"/>
  <c r="D5989" i="36"/>
  <c r="E5988" i="36"/>
  <c r="D5988" i="36"/>
  <c r="E5987" i="36"/>
  <c r="D5987" i="36"/>
  <c r="E5986" i="36"/>
  <c r="D5986" i="36"/>
  <c r="E5985" i="36"/>
  <c r="D5985" i="36"/>
  <c r="E5984" i="36"/>
  <c r="D5984" i="36"/>
  <c r="E5983" i="36"/>
  <c r="D5983" i="36"/>
  <c r="E5982" i="36"/>
  <c r="D5982" i="36"/>
  <c r="E5981" i="36"/>
  <c r="D5981" i="36"/>
  <c r="E5980" i="36"/>
  <c r="D5980" i="36"/>
  <c r="E5979" i="36"/>
  <c r="D5979" i="36"/>
  <c r="E5978" i="36"/>
  <c r="D5978" i="36"/>
  <c r="E5977" i="36"/>
  <c r="D5977" i="36"/>
  <c r="E5976" i="36"/>
  <c r="D5976" i="36"/>
  <c r="E5975" i="36"/>
  <c r="D5975" i="36"/>
  <c r="E5974" i="36"/>
  <c r="D5974" i="36"/>
  <c r="E5973" i="36"/>
  <c r="D5973" i="36"/>
  <c r="E5972" i="36"/>
  <c r="D5972" i="36"/>
  <c r="E5971" i="36"/>
  <c r="D5971" i="36"/>
  <c r="E5970" i="36"/>
  <c r="D5970" i="36"/>
  <c r="E5969" i="36"/>
  <c r="D5969" i="36"/>
  <c r="E5968" i="36"/>
  <c r="D5968" i="36"/>
  <c r="E5967" i="36"/>
  <c r="D5967" i="36"/>
  <c r="E5966" i="36"/>
  <c r="D5966" i="36"/>
  <c r="E5965" i="36"/>
  <c r="D5965" i="36"/>
  <c r="E5964" i="36"/>
  <c r="D5964" i="36"/>
  <c r="E5963" i="36"/>
  <c r="D5963" i="36"/>
  <c r="E5962" i="36"/>
  <c r="D5962" i="36"/>
  <c r="E5961" i="36"/>
  <c r="D5961" i="36"/>
  <c r="E5960" i="36"/>
  <c r="D5960" i="36"/>
  <c r="E5959" i="36"/>
  <c r="D5959" i="36"/>
  <c r="E5958" i="36"/>
  <c r="D5958" i="36"/>
  <c r="E5957" i="36"/>
  <c r="D5957" i="36"/>
  <c r="E5956" i="36"/>
  <c r="D5956" i="36"/>
  <c r="E5955" i="36"/>
  <c r="D5955" i="36"/>
  <c r="E5954" i="36"/>
  <c r="D5954" i="36"/>
  <c r="E5953" i="36"/>
  <c r="D5953" i="36"/>
  <c r="E5952" i="36"/>
  <c r="D5952" i="36"/>
  <c r="E5951" i="36"/>
  <c r="D5951" i="36"/>
  <c r="E5950" i="36"/>
  <c r="D5950" i="36"/>
  <c r="E5949" i="36"/>
  <c r="D5949" i="36"/>
  <c r="E5948" i="36"/>
  <c r="D5948" i="36"/>
  <c r="E5947" i="36"/>
  <c r="D5947" i="36"/>
  <c r="E5946" i="36"/>
  <c r="D5946" i="36"/>
  <c r="E5945" i="36"/>
  <c r="D5945" i="36"/>
  <c r="E5944" i="36"/>
  <c r="D5944" i="36"/>
  <c r="E5943" i="36"/>
  <c r="D5943" i="36"/>
  <c r="E5942" i="36"/>
  <c r="D5942" i="36"/>
  <c r="E5941" i="36"/>
  <c r="D5941" i="36"/>
  <c r="E5940" i="36"/>
  <c r="D5940" i="36"/>
  <c r="E5939" i="36"/>
  <c r="D5939" i="36"/>
  <c r="E5938" i="36"/>
  <c r="D5938" i="36"/>
  <c r="E5937" i="36"/>
  <c r="D5937" i="36"/>
  <c r="E5936" i="36"/>
  <c r="D5936" i="36"/>
  <c r="E5935" i="36"/>
  <c r="D5935" i="36"/>
  <c r="E5934" i="36"/>
  <c r="D5934" i="36"/>
  <c r="E5933" i="36"/>
  <c r="D5933" i="36"/>
  <c r="E5932" i="36"/>
  <c r="D5932" i="36"/>
  <c r="E5931" i="36"/>
  <c r="D5931" i="36"/>
  <c r="E5930" i="36"/>
  <c r="D5930" i="36"/>
  <c r="E5929" i="36"/>
  <c r="D5929" i="36"/>
  <c r="E5928" i="36"/>
  <c r="D5928" i="36"/>
  <c r="E5927" i="36"/>
  <c r="D5927" i="36"/>
  <c r="E5926" i="36"/>
  <c r="D5926" i="36"/>
  <c r="E5925" i="36"/>
  <c r="D5925" i="36"/>
  <c r="E5924" i="36"/>
  <c r="D5924" i="36"/>
  <c r="E5923" i="36"/>
  <c r="D5923" i="36"/>
  <c r="E5922" i="36"/>
  <c r="D5922" i="36"/>
  <c r="E5921" i="36"/>
  <c r="D5921" i="36"/>
  <c r="E5920" i="36"/>
  <c r="D5920" i="36"/>
  <c r="E5919" i="36"/>
  <c r="D5919" i="36"/>
  <c r="E5918" i="36"/>
  <c r="D5918" i="36"/>
  <c r="E5917" i="36"/>
  <c r="D5917" i="36"/>
  <c r="E5916" i="36"/>
  <c r="D5916" i="36"/>
  <c r="E5915" i="36"/>
  <c r="D5915" i="36"/>
  <c r="E5914" i="36"/>
  <c r="D5914" i="36"/>
  <c r="E5913" i="36"/>
  <c r="D5913" i="36"/>
  <c r="E5912" i="36"/>
  <c r="D5912" i="36"/>
  <c r="E5911" i="36"/>
  <c r="D5911" i="36"/>
  <c r="E5910" i="36"/>
  <c r="D5910" i="36"/>
  <c r="E5909" i="36"/>
  <c r="D5909" i="36"/>
  <c r="E5908" i="36"/>
  <c r="D5908" i="36"/>
  <c r="E5907" i="36"/>
  <c r="D5907" i="36"/>
  <c r="E5906" i="36"/>
  <c r="D5906" i="36"/>
  <c r="E5905" i="36"/>
  <c r="D5905" i="36"/>
  <c r="E5904" i="36"/>
  <c r="D5904" i="36"/>
  <c r="E5903" i="36"/>
  <c r="D5903" i="36"/>
  <c r="E5902" i="36"/>
  <c r="D5902" i="36"/>
  <c r="E5901" i="36"/>
  <c r="D5901" i="36"/>
  <c r="E5900" i="36"/>
  <c r="D5900" i="36"/>
  <c r="E5899" i="36"/>
  <c r="D5899" i="36"/>
  <c r="E5898" i="36"/>
  <c r="D5898" i="36"/>
  <c r="E5897" i="36"/>
  <c r="D5897" i="36"/>
  <c r="E5896" i="36"/>
  <c r="D5896" i="36"/>
  <c r="E5895" i="36"/>
  <c r="D5895" i="36"/>
  <c r="E5894" i="36"/>
  <c r="D5894" i="36"/>
  <c r="E5893" i="36"/>
  <c r="D5893" i="36"/>
  <c r="E5892" i="36"/>
  <c r="D5892" i="36"/>
  <c r="E5891" i="36"/>
  <c r="D5891" i="36"/>
  <c r="E5890" i="36"/>
  <c r="D5890" i="36"/>
  <c r="E5889" i="36"/>
  <c r="D5889" i="36"/>
  <c r="E5888" i="36"/>
  <c r="D5888" i="36"/>
  <c r="E5887" i="36"/>
  <c r="D5887" i="36"/>
  <c r="E5886" i="36"/>
  <c r="D5886" i="36"/>
  <c r="E5885" i="36"/>
  <c r="D5885" i="36"/>
  <c r="E5884" i="36"/>
  <c r="D5884" i="36"/>
  <c r="E5883" i="36"/>
  <c r="D5883" i="36"/>
  <c r="E5882" i="36"/>
  <c r="D5882" i="36"/>
  <c r="E5881" i="36"/>
  <c r="D5881" i="36"/>
  <c r="E5880" i="36"/>
  <c r="D5880" i="36"/>
  <c r="E5879" i="36"/>
  <c r="D5879" i="36"/>
  <c r="E5878" i="36"/>
  <c r="D5878" i="36"/>
  <c r="E5877" i="36"/>
  <c r="D5877" i="36"/>
  <c r="E5876" i="36"/>
  <c r="D5876" i="36"/>
  <c r="E5875" i="36"/>
  <c r="D5875" i="36"/>
  <c r="E5874" i="36"/>
  <c r="D5874" i="36"/>
  <c r="E5873" i="36"/>
  <c r="D5873" i="36"/>
  <c r="E5872" i="36"/>
  <c r="D5872" i="36"/>
  <c r="E5871" i="36"/>
  <c r="D5871" i="36"/>
  <c r="E5870" i="36"/>
  <c r="D5870" i="36"/>
  <c r="E5869" i="36"/>
  <c r="D5869" i="36"/>
  <c r="E5868" i="36"/>
  <c r="D5868" i="36"/>
  <c r="E5867" i="36"/>
  <c r="D5867" i="36"/>
  <c r="E5866" i="36"/>
  <c r="D5866" i="36"/>
  <c r="E5865" i="36"/>
  <c r="D5865" i="36"/>
  <c r="E5864" i="36"/>
  <c r="D5864" i="36"/>
  <c r="E5863" i="36"/>
  <c r="D5863" i="36"/>
  <c r="E5862" i="36"/>
  <c r="D5862" i="36"/>
  <c r="E5861" i="36"/>
  <c r="D5861" i="36"/>
  <c r="E5860" i="36"/>
  <c r="D5860" i="36"/>
  <c r="E5859" i="36"/>
  <c r="D5859" i="36"/>
  <c r="E5858" i="36"/>
  <c r="D5858" i="36"/>
  <c r="E5857" i="36"/>
  <c r="D5857" i="36"/>
  <c r="E5856" i="36"/>
  <c r="D5856" i="36"/>
  <c r="E5855" i="36"/>
  <c r="D5855" i="36"/>
  <c r="E5854" i="36"/>
  <c r="D5854" i="36"/>
  <c r="E5853" i="36"/>
  <c r="D5853" i="36"/>
  <c r="E5852" i="36"/>
  <c r="D5852" i="36"/>
  <c r="E5851" i="36"/>
  <c r="D5851" i="36"/>
  <c r="E5850" i="36"/>
  <c r="D5850" i="36"/>
  <c r="E5849" i="36"/>
  <c r="D5849" i="36"/>
  <c r="E5848" i="36"/>
  <c r="D5848" i="36"/>
  <c r="E5847" i="36"/>
  <c r="D5847" i="36"/>
  <c r="E5846" i="36"/>
  <c r="D5846" i="36"/>
  <c r="E5845" i="36"/>
  <c r="D5845" i="36"/>
  <c r="E5844" i="36"/>
  <c r="D5844" i="36"/>
  <c r="E5843" i="36"/>
  <c r="D5843" i="36"/>
  <c r="E5842" i="36"/>
  <c r="D5842" i="36"/>
  <c r="E5841" i="36"/>
  <c r="D5841" i="36"/>
  <c r="E5840" i="36"/>
  <c r="D5840" i="36"/>
  <c r="E5839" i="36"/>
  <c r="D5839" i="36"/>
  <c r="E5838" i="36"/>
  <c r="D5838" i="36"/>
  <c r="E5837" i="36"/>
  <c r="D5837" i="36"/>
  <c r="E5836" i="36"/>
  <c r="D5836" i="36"/>
  <c r="E5835" i="36"/>
  <c r="D5835" i="36"/>
  <c r="E5834" i="36"/>
  <c r="D5834" i="36"/>
  <c r="E5833" i="36"/>
  <c r="D5833" i="36"/>
  <c r="E5832" i="36"/>
  <c r="D5832" i="36"/>
  <c r="E5831" i="36"/>
  <c r="D5831" i="36"/>
  <c r="E5830" i="36"/>
  <c r="D5830" i="36"/>
  <c r="E5829" i="36"/>
  <c r="D5829" i="36"/>
  <c r="E5828" i="36"/>
  <c r="D5828" i="36"/>
  <c r="E5827" i="36"/>
  <c r="D5827" i="36"/>
  <c r="E5826" i="36"/>
  <c r="D5826" i="36"/>
  <c r="E5825" i="36"/>
  <c r="D5825" i="36"/>
  <c r="E5824" i="36"/>
  <c r="D5824" i="36"/>
  <c r="E5823" i="36"/>
  <c r="D5823" i="36"/>
  <c r="E5822" i="36"/>
  <c r="D5822" i="36"/>
  <c r="E5821" i="36"/>
  <c r="D5821" i="36"/>
  <c r="E5820" i="36"/>
  <c r="D5820" i="36"/>
  <c r="E5819" i="36"/>
  <c r="D5819" i="36"/>
  <c r="E5818" i="36"/>
  <c r="D5818" i="36"/>
  <c r="E5817" i="36"/>
  <c r="D5817" i="36"/>
  <c r="E5816" i="36"/>
  <c r="D5816" i="36"/>
  <c r="E5815" i="36"/>
  <c r="D5815" i="36"/>
  <c r="E5814" i="36"/>
  <c r="D5814" i="36"/>
  <c r="E5813" i="36"/>
  <c r="D5813" i="36"/>
  <c r="E5812" i="36"/>
  <c r="D5812" i="36"/>
  <c r="E5811" i="36"/>
  <c r="D5811" i="36"/>
  <c r="E5810" i="36"/>
  <c r="D5810" i="36"/>
  <c r="E5809" i="36"/>
  <c r="D5809" i="36"/>
  <c r="E5808" i="36"/>
  <c r="D5808" i="36"/>
  <c r="E5807" i="36"/>
  <c r="D5807" i="36"/>
  <c r="E5806" i="36"/>
  <c r="D5806" i="36"/>
  <c r="E5805" i="36"/>
  <c r="D5805" i="36"/>
  <c r="E5804" i="36"/>
  <c r="D5804" i="36"/>
  <c r="E5803" i="36"/>
  <c r="D5803" i="36"/>
  <c r="E5802" i="36"/>
  <c r="D5802" i="36"/>
  <c r="E5801" i="36"/>
  <c r="D5801" i="36"/>
  <c r="E5800" i="36"/>
  <c r="D5800" i="36"/>
  <c r="E5799" i="36"/>
  <c r="D5799" i="36"/>
  <c r="E5798" i="36"/>
  <c r="D5798" i="36"/>
  <c r="E5797" i="36"/>
  <c r="D5797" i="36"/>
  <c r="E5796" i="36"/>
  <c r="D5796" i="36"/>
  <c r="E5795" i="36"/>
  <c r="D5795" i="36"/>
  <c r="E5794" i="36"/>
  <c r="D5794" i="36"/>
  <c r="E5793" i="36"/>
  <c r="D5793" i="36"/>
  <c r="E5792" i="36"/>
  <c r="D5792" i="36"/>
  <c r="E5791" i="36"/>
  <c r="D5791" i="36"/>
  <c r="E5790" i="36"/>
  <c r="D5790" i="36"/>
  <c r="E5789" i="36"/>
  <c r="D5789" i="36"/>
  <c r="E5788" i="36"/>
  <c r="D5788" i="36"/>
  <c r="E5787" i="36"/>
  <c r="D5787" i="36"/>
  <c r="E5786" i="36"/>
  <c r="D5786" i="36"/>
  <c r="E5785" i="36"/>
  <c r="D5785" i="36"/>
  <c r="E5784" i="36"/>
  <c r="D5784" i="36"/>
  <c r="E5783" i="36"/>
  <c r="D5783" i="36"/>
  <c r="E5782" i="36"/>
  <c r="D5782" i="36"/>
  <c r="E5781" i="36"/>
  <c r="D5781" i="36"/>
  <c r="E5780" i="36"/>
  <c r="D5780" i="36"/>
  <c r="E5779" i="36"/>
  <c r="D5779" i="36"/>
  <c r="E5778" i="36"/>
  <c r="D5778" i="36"/>
  <c r="E5777" i="36"/>
  <c r="D5777" i="36"/>
  <c r="E5776" i="36"/>
  <c r="D5776" i="36"/>
  <c r="E5775" i="36"/>
  <c r="D5775" i="36"/>
  <c r="E5774" i="36"/>
  <c r="D5774" i="36"/>
  <c r="E5773" i="36"/>
  <c r="D5773" i="36"/>
  <c r="E5772" i="36"/>
  <c r="D5772" i="36"/>
  <c r="E5771" i="36"/>
  <c r="D5771" i="36"/>
  <c r="E5770" i="36"/>
  <c r="D5770" i="36"/>
  <c r="E5769" i="36"/>
  <c r="D5769" i="36"/>
  <c r="E5768" i="36"/>
  <c r="D5768" i="36"/>
  <c r="E5767" i="36"/>
  <c r="D5767" i="36"/>
  <c r="E5766" i="36"/>
  <c r="D5766" i="36"/>
  <c r="E5765" i="36"/>
  <c r="D5765" i="36"/>
  <c r="E5764" i="36"/>
  <c r="D5764" i="36"/>
  <c r="E5763" i="36"/>
  <c r="D5763" i="36"/>
  <c r="E5762" i="36"/>
  <c r="D5762" i="36"/>
  <c r="E5761" i="36"/>
  <c r="D5761" i="36"/>
  <c r="E5760" i="36"/>
  <c r="D5760" i="36"/>
  <c r="E5759" i="36"/>
  <c r="D5759" i="36"/>
  <c r="E5758" i="36"/>
  <c r="D5758" i="36"/>
  <c r="E5757" i="36"/>
  <c r="D5757" i="36"/>
  <c r="E5756" i="36"/>
  <c r="D5756" i="36"/>
  <c r="E5755" i="36"/>
  <c r="D5755" i="36"/>
  <c r="E5754" i="36"/>
  <c r="D5754" i="36"/>
  <c r="E5753" i="36"/>
  <c r="D5753" i="36"/>
  <c r="E5752" i="36"/>
  <c r="D5752" i="36"/>
  <c r="E5751" i="36"/>
  <c r="D5751" i="36"/>
  <c r="E5750" i="36"/>
  <c r="D5750" i="36"/>
  <c r="E5749" i="36"/>
  <c r="D5749" i="36"/>
  <c r="E5748" i="36"/>
  <c r="D5748" i="36"/>
  <c r="E5747" i="36"/>
  <c r="D5747" i="36"/>
  <c r="E5746" i="36"/>
  <c r="D5746" i="36"/>
  <c r="E5745" i="36"/>
  <c r="D5745" i="36"/>
  <c r="E5744" i="36"/>
  <c r="D5744" i="36"/>
  <c r="E5743" i="36"/>
  <c r="D5743" i="36"/>
  <c r="E5742" i="36"/>
  <c r="D5742" i="36"/>
  <c r="E5741" i="36"/>
  <c r="D5741" i="36"/>
  <c r="E5740" i="36"/>
  <c r="D5740" i="36"/>
  <c r="E5739" i="36"/>
  <c r="D5739" i="36"/>
  <c r="E5738" i="36"/>
  <c r="D5738" i="36"/>
  <c r="E5737" i="36"/>
  <c r="D5737" i="36"/>
  <c r="E5736" i="36"/>
  <c r="D5736" i="36"/>
  <c r="E5735" i="36"/>
  <c r="D5735" i="36"/>
  <c r="E5734" i="36"/>
  <c r="D5734" i="36"/>
  <c r="E5733" i="36"/>
  <c r="D5733" i="36"/>
  <c r="E5732" i="36"/>
  <c r="D5732" i="36"/>
  <c r="E5731" i="36"/>
  <c r="D5731" i="36"/>
  <c r="E5730" i="36"/>
  <c r="D5730" i="36"/>
  <c r="E5729" i="36"/>
  <c r="D5729" i="36"/>
  <c r="E5728" i="36"/>
  <c r="D5728" i="36"/>
  <c r="E5727" i="36"/>
  <c r="D5727" i="36"/>
  <c r="E5726" i="36"/>
  <c r="D5726" i="36"/>
  <c r="E5725" i="36"/>
  <c r="D5725" i="36"/>
  <c r="E5724" i="36"/>
  <c r="D5724" i="36"/>
  <c r="E5723" i="36"/>
  <c r="D5723" i="36"/>
  <c r="E5722" i="36"/>
  <c r="D5722" i="36"/>
  <c r="E5721" i="36"/>
  <c r="D5721" i="36"/>
  <c r="E5720" i="36"/>
  <c r="D5720" i="36"/>
  <c r="E5719" i="36"/>
  <c r="D5719" i="36"/>
  <c r="E5718" i="36"/>
  <c r="D5718" i="36"/>
  <c r="E5717" i="36"/>
  <c r="D5717" i="36"/>
  <c r="E5716" i="36"/>
  <c r="D5716" i="36"/>
  <c r="E5715" i="36"/>
  <c r="D5715" i="36"/>
  <c r="E5714" i="36"/>
  <c r="D5714" i="36"/>
  <c r="E5713" i="36"/>
  <c r="D5713" i="36"/>
  <c r="E5712" i="36"/>
  <c r="D5712" i="36"/>
  <c r="E5711" i="36"/>
  <c r="D5711" i="36"/>
  <c r="E5710" i="36"/>
  <c r="D5710" i="36"/>
  <c r="E5709" i="36"/>
  <c r="D5709" i="36"/>
  <c r="E5708" i="36"/>
  <c r="D5708" i="36"/>
  <c r="E5707" i="36"/>
  <c r="D5707" i="36"/>
  <c r="E5706" i="36"/>
  <c r="D5706" i="36"/>
  <c r="E5705" i="36"/>
  <c r="D5705" i="36"/>
  <c r="E5704" i="36"/>
  <c r="D5704" i="36"/>
  <c r="E5703" i="36"/>
  <c r="D5703" i="36"/>
  <c r="E5702" i="36"/>
  <c r="D5702" i="36"/>
  <c r="E5701" i="36"/>
  <c r="D5701" i="36"/>
  <c r="E5700" i="36"/>
  <c r="D5700" i="36"/>
  <c r="E5699" i="36"/>
  <c r="D5699" i="36"/>
  <c r="E5698" i="36"/>
  <c r="D5698" i="36"/>
  <c r="E5697" i="36"/>
  <c r="D5697" i="36"/>
  <c r="E5696" i="36"/>
  <c r="D5696" i="36"/>
  <c r="E5695" i="36"/>
  <c r="D5695" i="36"/>
  <c r="E5694" i="36"/>
  <c r="D5694" i="36"/>
  <c r="E5693" i="36"/>
  <c r="D5693" i="36"/>
  <c r="E5692" i="36"/>
  <c r="D5692" i="36"/>
  <c r="E5691" i="36"/>
  <c r="D5691" i="36"/>
  <c r="E5690" i="36"/>
  <c r="D5690" i="36"/>
  <c r="E5689" i="36"/>
  <c r="D5689" i="36"/>
  <c r="E5688" i="36"/>
  <c r="D5688" i="36"/>
  <c r="E5687" i="36"/>
  <c r="D5687" i="36"/>
  <c r="E5686" i="36"/>
  <c r="D5686" i="36"/>
  <c r="E5685" i="36"/>
  <c r="D5685" i="36"/>
  <c r="E5684" i="36"/>
  <c r="D5684" i="36"/>
  <c r="E5683" i="36"/>
  <c r="D5683" i="36"/>
  <c r="E5682" i="36"/>
  <c r="D5682" i="36"/>
  <c r="E5681" i="36"/>
  <c r="D5681" i="36"/>
  <c r="E5680" i="36"/>
  <c r="D5680" i="36"/>
  <c r="E5679" i="36"/>
  <c r="D5679" i="36"/>
  <c r="E5678" i="36"/>
  <c r="D5678" i="36"/>
  <c r="E5677" i="36"/>
  <c r="D5677" i="36"/>
  <c r="E5676" i="36"/>
  <c r="D5676" i="36"/>
  <c r="E5675" i="36"/>
  <c r="D5675" i="36"/>
  <c r="E5674" i="36"/>
  <c r="D5674" i="36"/>
  <c r="E5673" i="36"/>
  <c r="D5673" i="36"/>
  <c r="E5672" i="36"/>
  <c r="D5672" i="36"/>
  <c r="E5671" i="36"/>
  <c r="D5671" i="36"/>
  <c r="E5670" i="36"/>
  <c r="D5670" i="36"/>
  <c r="E5669" i="36"/>
  <c r="D5669" i="36"/>
  <c r="E5668" i="36"/>
  <c r="D5668" i="36"/>
  <c r="E5667" i="36"/>
  <c r="D5667" i="36"/>
  <c r="E5666" i="36"/>
  <c r="D5666" i="36"/>
  <c r="E5665" i="36"/>
  <c r="D5665" i="36"/>
  <c r="E5664" i="36"/>
  <c r="D5664" i="36"/>
  <c r="E5663" i="36"/>
  <c r="D5663" i="36"/>
  <c r="E5662" i="36"/>
  <c r="D5662" i="36"/>
  <c r="E5661" i="36"/>
  <c r="D5661" i="36"/>
  <c r="E5660" i="36"/>
  <c r="D5660" i="36"/>
  <c r="E5659" i="36"/>
  <c r="D5659" i="36"/>
  <c r="E5658" i="36"/>
  <c r="D5658" i="36"/>
  <c r="E5657" i="36"/>
  <c r="D5657" i="36"/>
  <c r="E5656" i="36"/>
  <c r="D5656" i="36"/>
  <c r="E5655" i="36"/>
  <c r="D5655" i="36"/>
  <c r="E5654" i="36"/>
  <c r="D5654" i="36"/>
  <c r="E5653" i="36"/>
  <c r="D5653" i="36"/>
  <c r="E5652" i="36"/>
  <c r="D5652" i="36"/>
  <c r="E5651" i="36"/>
  <c r="D5651" i="36"/>
  <c r="E5650" i="36"/>
  <c r="D5650" i="36"/>
  <c r="E5649" i="36"/>
  <c r="D5649" i="36"/>
  <c r="E5648" i="36"/>
  <c r="D5648" i="36"/>
  <c r="E5647" i="36"/>
  <c r="D5647" i="36"/>
  <c r="E5646" i="36"/>
  <c r="D5646" i="36"/>
  <c r="E5645" i="36"/>
  <c r="D5645" i="36"/>
  <c r="E5644" i="36"/>
  <c r="D5644" i="36"/>
  <c r="E5643" i="36"/>
  <c r="D5643" i="36"/>
  <c r="E5642" i="36"/>
  <c r="D5642" i="36"/>
  <c r="E5641" i="36"/>
  <c r="D5641" i="36"/>
  <c r="E5640" i="36"/>
  <c r="D5640" i="36"/>
  <c r="E5639" i="36"/>
  <c r="D5639" i="36"/>
  <c r="E5638" i="36"/>
  <c r="D5638" i="36"/>
  <c r="E5637" i="36"/>
  <c r="D5637" i="36"/>
  <c r="E5636" i="36"/>
  <c r="D5636" i="36"/>
  <c r="E5635" i="36"/>
  <c r="D5635" i="36"/>
  <c r="E5634" i="36"/>
  <c r="D5634" i="36"/>
  <c r="E5633" i="36"/>
  <c r="D5633" i="36"/>
  <c r="E5632" i="36"/>
  <c r="D5632" i="36"/>
  <c r="E5631" i="36"/>
  <c r="D5631" i="36"/>
  <c r="E5630" i="36"/>
  <c r="D5630" i="36"/>
  <c r="E5629" i="36"/>
  <c r="D5629" i="36"/>
  <c r="E5628" i="36"/>
  <c r="D5628" i="36"/>
  <c r="E5627" i="36"/>
  <c r="D5627" i="36"/>
  <c r="E5626" i="36"/>
  <c r="D5626" i="36"/>
  <c r="E5625" i="36"/>
  <c r="D5625" i="36"/>
  <c r="E5624" i="36"/>
  <c r="D5624" i="36"/>
  <c r="E5623" i="36"/>
  <c r="D5623" i="36"/>
  <c r="E5622" i="36"/>
  <c r="D5622" i="36"/>
  <c r="E5621" i="36"/>
  <c r="D5621" i="36"/>
  <c r="E5620" i="36"/>
  <c r="D5620" i="36"/>
  <c r="E5619" i="36"/>
  <c r="D5619" i="36"/>
  <c r="E5618" i="36"/>
  <c r="D5618" i="36"/>
  <c r="E5617" i="36"/>
  <c r="D5617" i="36"/>
  <c r="E5616" i="36"/>
  <c r="D5616" i="36"/>
  <c r="E5615" i="36"/>
  <c r="D5615" i="36"/>
  <c r="E5614" i="36"/>
  <c r="D5614" i="36"/>
  <c r="E5613" i="36"/>
  <c r="D5613" i="36"/>
  <c r="E5612" i="36"/>
  <c r="D5612" i="36"/>
  <c r="E5611" i="36"/>
  <c r="D5611" i="36"/>
  <c r="E5610" i="36"/>
  <c r="D5610" i="36"/>
  <c r="E5609" i="36"/>
  <c r="D5609" i="36"/>
  <c r="E5608" i="36"/>
  <c r="D5608" i="36"/>
  <c r="E5607" i="36"/>
  <c r="D5607" i="36"/>
  <c r="E5606" i="36"/>
  <c r="D5606" i="36"/>
  <c r="E5605" i="36"/>
  <c r="D5605" i="36"/>
  <c r="E5604" i="36"/>
  <c r="D5604" i="36"/>
  <c r="E5603" i="36"/>
  <c r="D5603" i="36"/>
  <c r="E5602" i="36"/>
  <c r="D5602" i="36"/>
  <c r="E5601" i="36"/>
  <c r="D5601" i="36"/>
  <c r="E5600" i="36"/>
  <c r="D5600" i="36"/>
  <c r="E5599" i="36"/>
  <c r="D5599" i="36"/>
  <c r="E5598" i="36"/>
  <c r="D5598" i="36"/>
  <c r="E5597" i="36"/>
  <c r="D5597" i="36"/>
  <c r="E5596" i="36"/>
  <c r="D5596" i="36"/>
  <c r="E5595" i="36"/>
  <c r="D5595" i="36"/>
  <c r="E5594" i="36"/>
  <c r="D5594" i="36"/>
  <c r="E5593" i="36"/>
  <c r="D5593" i="36"/>
  <c r="E5592" i="36"/>
  <c r="D5592" i="36"/>
  <c r="E5591" i="36"/>
  <c r="D5591" i="36"/>
  <c r="E5590" i="36"/>
  <c r="D5590" i="36"/>
  <c r="E5589" i="36"/>
  <c r="D5589" i="36"/>
  <c r="E5588" i="36"/>
  <c r="D5588" i="36"/>
  <c r="E5587" i="36"/>
  <c r="D5587" i="36"/>
  <c r="E5586" i="36"/>
  <c r="D5586" i="36"/>
  <c r="E5585" i="36"/>
  <c r="D5585" i="36"/>
  <c r="E5584" i="36"/>
  <c r="D5584" i="36"/>
  <c r="E5583" i="36"/>
  <c r="D5583" i="36"/>
  <c r="E5582" i="36"/>
  <c r="D5582" i="36"/>
  <c r="E5581" i="36"/>
  <c r="D5581" i="36"/>
  <c r="E5580" i="36"/>
  <c r="D5580" i="36"/>
  <c r="E5579" i="36"/>
  <c r="D5579" i="36"/>
  <c r="E5578" i="36"/>
  <c r="D5578" i="36"/>
  <c r="E5577" i="36"/>
  <c r="D5577" i="36"/>
  <c r="E5576" i="36"/>
  <c r="D5576" i="36"/>
  <c r="E5575" i="36"/>
  <c r="D5575" i="36"/>
  <c r="E5574" i="36"/>
  <c r="D5574" i="36"/>
  <c r="E5573" i="36"/>
  <c r="D5573" i="36"/>
  <c r="E5572" i="36"/>
  <c r="D5572" i="36"/>
  <c r="E5571" i="36"/>
  <c r="D5571" i="36"/>
  <c r="E5570" i="36"/>
  <c r="D5570" i="36"/>
  <c r="E5569" i="36"/>
  <c r="D5569" i="36"/>
  <c r="E5568" i="36"/>
  <c r="D5568" i="36"/>
  <c r="E5567" i="36"/>
  <c r="D5567" i="36"/>
  <c r="E5566" i="36"/>
  <c r="D5566" i="36"/>
  <c r="E5565" i="36"/>
  <c r="D5565" i="36"/>
  <c r="E5564" i="36"/>
  <c r="D5564" i="36"/>
  <c r="E5563" i="36"/>
  <c r="D5563" i="36"/>
  <c r="E5562" i="36"/>
  <c r="D5562" i="36"/>
  <c r="E5561" i="36"/>
  <c r="D5561" i="36"/>
  <c r="E5560" i="36"/>
  <c r="D5560" i="36"/>
  <c r="E5559" i="36"/>
  <c r="D5559" i="36"/>
  <c r="E5558" i="36"/>
  <c r="D5558" i="36"/>
  <c r="E5557" i="36"/>
  <c r="D5557" i="36"/>
  <c r="E5556" i="36"/>
  <c r="D5556" i="36"/>
  <c r="E5555" i="36"/>
  <c r="D5555" i="36"/>
  <c r="E5554" i="36"/>
  <c r="D5554" i="36"/>
  <c r="E5553" i="36"/>
  <c r="D5553" i="36"/>
  <c r="E5552" i="36"/>
  <c r="D5552" i="36"/>
  <c r="E5551" i="36"/>
  <c r="D5551" i="36"/>
  <c r="E5550" i="36"/>
  <c r="D5550" i="36"/>
  <c r="E5549" i="36"/>
  <c r="D5549" i="36"/>
  <c r="E5548" i="36"/>
  <c r="D5548" i="36"/>
  <c r="E5547" i="36"/>
  <c r="D5547" i="36"/>
  <c r="E5546" i="36"/>
  <c r="D5546" i="36"/>
  <c r="E5545" i="36"/>
  <c r="D5545" i="36"/>
  <c r="E5544" i="36"/>
  <c r="D5544" i="36"/>
  <c r="E5543" i="36"/>
  <c r="D5543" i="36"/>
  <c r="E5542" i="36"/>
  <c r="D5542" i="36"/>
  <c r="E5541" i="36"/>
  <c r="D5541" i="36"/>
  <c r="E5540" i="36"/>
  <c r="D5540" i="36"/>
  <c r="E5539" i="36"/>
  <c r="D5539" i="36"/>
  <c r="E5538" i="36"/>
  <c r="D5538" i="36"/>
  <c r="E5537" i="36"/>
  <c r="D5537" i="36"/>
  <c r="E5536" i="36"/>
  <c r="D5536" i="36"/>
  <c r="E5535" i="36"/>
  <c r="D5535" i="36"/>
  <c r="E5534" i="36"/>
  <c r="D5534" i="36"/>
  <c r="E5533" i="36"/>
  <c r="D5533" i="36"/>
  <c r="E5532" i="36"/>
  <c r="D5532" i="36"/>
  <c r="E5531" i="36"/>
  <c r="D5531" i="36"/>
  <c r="E5530" i="36"/>
  <c r="D5530" i="36"/>
  <c r="E5529" i="36"/>
  <c r="D5529" i="36"/>
  <c r="E5528" i="36"/>
  <c r="D5528" i="36"/>
  <c r="E5527" i="36"/>
  <c r="D5527" i="36"/>
  <c r="E5526" i="36"/>
  <c r="D5526" i="36"/>
  <c r="E5525" i="36"/>
  <c r="D5525" i="36"/>
  <c r="E5524" i="36"/>
  <c r="D5524" i="36"/>
  <c r="E5523" i="36"/>
  <c r="D5523" i="36"/>
  <c r="E5522" i="36"/>
  <c r="D5522" i="36"/>
  <c r="E5521" i="36"/>
  <c r="D5521" i="36"/>
  <c r="E5520" i="36"/>
  <c r="D5520" i="36"/>
  <c r="E5519" i="36"/>
  <c r="D5519" i="36"/>
  <c r="E5518" i="36"/>
  <c r="D5518" i="36"/>
  <c r="E5517" i="36"/>
  <c r="D5517" i="36"/>
  <c r="E5516" i="36"/>
  <c r="D5516" i="36"/>
  <c r="E5515" i="36"/>
  <c r="D5515" i="36"/>
  <c r="E5514" i="36"/>
  <c r="D5514" i="36"/>
  <c r="E5513" i="36"/>
  <c r="D5513" i="36"/>
  <c r="E5512" i="36"/>
  <c r="D5512" i="36"/>
  <c r="E5511" i="36"/>
  <c r="D5511" i="36"/>
  <c r="E5510" i="36"/>
  <c r="D5510" i="36"/>
  <c r="E5509" i="36"/>
  <c r="D5509" i="36"/>
  <c r="E5508" i="36"/>
  <c r="D5508" i="36"/>
  <c r="E5507" i="36"/>
  <c r="D5507" i="36"/>
  <c r="E5506" i="36"/>
  <c r="D5506" i="36"/>
  <c r="E5505" i="36"/>
  <c r="D5505" i="36"/>
  <c r="E5504" i="36"/>
  <c r="D5504" i="36"/>
  <c r="E5503" i="36"/>
  <c r="D5503" i="36"/>
  <c r="E5502" i="36"/>
  <c r="D5502" i="36"/>
  <c r="E5501" i="36"/>
  <c r="D5501" i="36"/>
  <c r="E5500" i="36"/>
  <c r="D5500" i="36"/>
  <c r="E5499" i="36"/>
  <c r="D5499" i="36"/>
  <c r="E5498" i="36"/>
  <c r="D5498" i="36"/>
  <c r="E5497" i="36"/>
  <c r="D5497" i="36"/>
  <c r="E5496" i="36"/>
  <c r="D5496" i="36"/>
  <c r="E5495" i="36"/>
  <c r="D5495" i="36"/>
  <c r="E5494" i="36"/>
  <c r="D5494" i="36"/>
  <c r="E5493" i="36"/>
  <c r="D5493" i="36"/>
  <c r="E5492" i="36"/>
  <c r="D5492" i="36"/>
  <c r="E5491" i="36"/>
  <c r="D5491" i="36"/>
  <c r="E5490" i="36"/>
  <c r="D5490" i="36"/>
  <c r="E5489" i="36"/>
  <c r="D5489" i="36"/>
  <c r="E5488" i="36"/>
  <c r="D5488" i="36"/>
  <c r="E5487" i="36"/>
  <c r="D5487" i="36"/>
  <c r="E5486" i="36"/>
  <c r="D5486" i="36"/>
  <c r="E5485" i="36"/>
  <c r="D5485" i="36"/>
  <c r="E5484" i="36"/>
  <c r="D5484" i="36"/>
  <c r="E5483" i="36"/>
  <c r="D5483" i="36"/>
  <c r="E5482" i="36"/>
  <c r="D5482" i="36"/>
  <c r="E5481" i="36"/>
  <c r="D5481" i="36"/>
  <c r="E5480" i="36"/>
  <c r="D5480" i="36"/>
  <c r="E5479" i="36"/>
  <c r="D5479" i="36"/>
  <c r="E5478" i="36"/>
  <c r="D5478" i="36"/>
  <c r="E5477" i="36"/>
  <c r="D5477" i="36"/>
  <c r="E5476" i="36"/>
  <c r="D5476" i="36"/>
  <c r="E5475" i="36"/>
  <c r="D5475" i="36"/>
  <c r="E5474" i="36"/>
  <c r="D5474" i="36"/>
  <c r="E5473" i="36"/>
  <c r="D5473" i="36"/>
  <c r="E5472" i="36"/>
  <c r="D5472" i="36"/>
  <c r="E5471" i="36"/>
  <c r="D5471" i="36"/>
  <c r="E5470" i="36"/>
  <c r="D5470" i="36"/>
  <c r="E5469" i="36"/>
  <c r="D5469" i="36"/>
  <c r="E5468" i="36"/>
  <c r="D5468" i="36"/>
  <c r="E5467" i="36"/>
  <c r="D5467" i="36"/>
  <c r="E5466" i="36"/>
  <c r="D5466" i="36"/>
  <c r="E5465" i="36"/>
  <c r="D5465" i="36"/>
  <c r="E5464" i="36"/>
  <c r="D5464" i="36"/>
  <c r="E5463" i="36"/>
  <c r="D5463" i="36"/>
  <c r="E5462" i="36"/>
  <c r="D5462" i="36"/>
  <c r="E5461" i="36"/>
  <c r="D5461" i="36"/>
  <c r="E5460" i="36"/>
  <c r="D5460" i="36"/>
  <c r="E5459" i="36"/>
  <c r="D5459" i="36"/>
  <c r="E5458" i="36"/>
  <c r="D5458" i="36"/>
  <c r="E5457" i="36"/>
  <c r="D5457" i="36"/>
  <c r="E5456" i="36"/>
  <c r="D5456" i="36"/>
  <c r="E5455" i="36"/>
  <c r="D5455" i="36"/>
  <c r="E5454" i="36"/>
  <c r="D5454" i="36"/>
  <c r="E5453" i="36"/>
  <c r="D5453" i="36"/>
  <c r="E5452" i="36"/>
  <c r="D5452" i="36"/>
  <c r="E5451" i="36"/>
  <c r="D5451" i="36"/>
  <c r="E5450" i="36"/>
  <c r="D5450" i="36"/>
  <c r="E5449" i="36"/>
  <c r="D5449" i="36"/>
  <c r="E5448" i="36"/>
  <c r="D5448" i="36"/>
  <c r="E5447" i="36"/>
  <c r="D5447" i="36"/>
  <c r="E5446" i="36"/>
  <c r="D5446" i="36"/>
  <c r="E5445" i="36"/>
  <c r="D5445" i="36"/>
  <c r="E5444" i="36"/>
  <c r="D5444" i="36"/>
  <c r="E5443" i="36"/>
  <c r="D5443" i="36"/>
  <c r="E5442" i="36"/>
  <c r="D5442" i="36"/>
  <c r="E5441" i="36"/>
  <c r="D5441" i="36"/>
  <c r="E5440" i="36"/>
  <c r="D5440" i="36"/>
  <c r="E5439" i="36"/>
  <c r="D5439" i="36"/>
  <c r="E5438" i="36"/>
  <c r="D5438" i="36"/>
  <c r="E5437" i="36"/>
  <c r="D5437" i="36"/>
  <c r="E5436" i="36"/>
  <c r="D5436" i="36"/>
  <c r="E5435" i="36"/>
  <c r="D5435" i="36"/>
  <c r="E5434" i="36"/>
  <c r="D5434" i="36"/>
  <c r="E5433" i="36"/>
  <c r="D5433" i="36"/>
  <c r="E5432" i="36"/>
  <c r="D5432" i="36"/>
  <c r="E5431" i="36"/>
  <c r="D5431" i="36"/>
  <c r="E5430" i="36"/>
  <c r="D5430" i="36"/>
  <c r="E5429" i="36"/>
  <c r="D5429" i="36"/>
  <c r="E5428" i="36"/>
  <c r="D5428" i="36"/>
  <c r="E5427" i="36"/>
  <c r="D5427" i="36"/>
  <c r="E5426" i="36"/>
  <c r="D5426" i="36"/>
  <c r="E5425" i="36"/>
  <c r="D5425" i="36"/>
  <c r="E5424" i="36"/>
  <c r="D5424" i="36"/>
  <c r="E5423" i="36"/>
  <c r="D5423" i="36"/>
  <c r="E5422" i="36"/>
  <c r="D5422" i="36"/>
  <c r="E5421" i="36"/>
  <c r="D5421" i="36"/>
  <c r="E5420" i="36"/>
  <c r="D5420" i="36"/>
  <c r="E5419" i="36"/>
  <c r="D5419" i="36"/>
  <c r="E5418" i="36"/>
  <c r="D5418" i="36"/>
  <c r="E5417" i="36"/>
  <c r="D5417" i="36"/>
  <c r="E5416" i="36"/>
  <c r="D5416" i="36"/>
  <c r="E5415" i="36"/>
  <c r="D5415" i="36"/>
  <c r="E5414" i="36"/>
  <c r="D5414" i="36"/>
  <c r="E5413" i="36"/>
  <c r="D5413" i="36"/>
  <c r="E5412" i="36"/>
  <c r="D5412" i="36"/>
  <c r="E5411" i="36"/>
  <c r="D5411" i="36"/>
  <c r="E5410" i="36"/>
  <c r="D5410" i="36"/>
  <c r="E5409" i="36"/>
  <c r="D5409" i="36"/>
  <c r="E5408" i="36"/>
  <c r="D5408" i="36"/>
  <c r="E5407" i="36"/>
  <c r="D5407" i="36"/>
  <c r="E5406" i="36"/>
  <c r="D5406" i="36"/>
  <c r="E5405" i="36"/>
  <c r="D5405" i="36"/>
  <c r="E5404" i="36"/>
  <c r="D5404" i="36"/>
  <c r="E5403" i="36"/>
  <c r="D5403" i="36"/>
  <c r="E5402" i="36"/>
  <c r="D5402" i="36"/>
  <c r="E5401" i="36"/>
  <c r="D5401" i="36"/>
  <c r="E5400" i="36"/>
  <c r="D5400" i="36"/>
  <c r="E5399" i="36"/>
  <c r="D5399" i="36"/>
  <c r="E5398" i="36"/>
  <c r="D5398" i="36"/>
  <c r="E5397" i="36"/>
  <c r="D5397" i="36"/>
  <c r="E5396" i="36"/>
  <c r="D5396" i="36"/>
  <c r="E5395" i="36"/>
  <c r="D5395" i="36"/>
  <c r="E5394" i="36"/>
  <c r="D5394" i="36"/>
  <c r="E5393" i="36"/>
  <c r="D5393" i="36"/>
  <c r="E5392" i="36"/>
  <c r="D5392" i="36"/>
  <c r="E5391" i="36"/>
  <c r="D5391" i="36"/>
  <c r="E5390" i="36"/>
  <c r="D5390" i="36"/>
  <c r="E5389" i="36"/>
  <c r="D5389" i="36"/>
  <c r="E5388" i="36"/>
  <c r="D5388" i="36"/>
  <c r="E5387" i="36"/>
  <c r="D5387" i="36"/>
  <c r="E5386" i="36"/>
  <c r="D5386" i="36"/>
  <c r="E5385" i="36"/>
  <c r="D5385" i="36"/>
  <c r="E5384" i="36"/>
  <c r="D5384" i="36"/>
  <c r="E5383" i="36"/>
  <c r="D5383" i="36"/>
  <c r="E5382" i="36"/>
  <c r="D5382" i="36"/>
  <c r="E5381" i="36"/>
  <c r="D5381" i="36"/>
  <c r="E5380" i="36"/>
  <c r="D5380" i="36"/>
  <c r="E5379" i="36"/>
  <c r="D5379" i="36"/>
  <c r="E5378" i="36"/>
  <c r="D5378" i="36"/>
  <c r="E5377" i="36"/>
  <c r="D5377" i="36"/>
  <c r="E5376" i="36"/>
  <c r="D5376" i="36"/>
  <c r="E5375" i="36"/>
  <c r="D5375" i="36"/>
  <c r="E5374" i="36"/>
  <c r="D5374" i="36"/>
  <c r="E5373" i="36"/>
  <c r="D5373" i="36"/>
  <c r="E5372" i="36"/>
  <c r="D5372" i="36"/>
  <c r="E5371" i="36"/>
  <c r="D5371" i="36"/>
  <c r="E5370" i="36"/>
  <c r="D5370" i="36"/>
  <c r="E5369" i="36"/>
  <c r="D5369" i="36"/>
  <c r="E5368" i="36"/>
  <c r="D5368" i="36"/>
  <c r="E5367" i="36"/>
  <c r="D5367" i="36"/>
  <c r="E5366" i="36"/>
  <c r="D5366" i="36"/>
  <c r="E5365" i="36"/>
  <c r="D5365" i="36"/>
  <c r="E5364" i="36"/>
  <c r="D5364" i="36"/>
  <c r="E5363" i="36"/>
  <c r="D5363" i="36"/>
  <c r="E5362" i="36"/>
  <c r="D5362" i="36"/>
  <c r="E5361" i="36"/>
  <c r="D5361" i="36"/>
  <c r="E5360" i="36"/>
  <c r="D5360" i="36"/>
  <c r="E5359" i="36"/>
  <c r="D5359" i="36"/>
  <c r="E5358" i="36"/>
  <c r="D5358" i="36"/>
  <c r="E5357" i="36"/>
  <c r="D5357" i="36"/>
  <c r="E5356" i="36"/>
  <c r="D5356" i="36"/>
  <c r="E5355" i="36"/>
  <c r="D5355" i="36"/>
  <c r="E5354" i="36"/>
  <c r="D5354" i="36"/>
  <c r="E5353" i="36"/>
  <c r="D5353" i="36"/>
  <c r="E5352" i="36"/>
  <c r="D5352" i="36"/>
  <c r="E5351" i="36"/>
  <c r="D5351" i="36"/>
  <c r="E5350" i="36"/>
  <c r="D5350" i="36"/>
  <c r="E5349" i="36"/>
  <c r="D5349" i="36"/>
  <c r="E5348" i="36"/>
  <c r="D5348" i="36"/>
  <c r="E5347" i="36"/>
  <c r="D5347" i="36"/>
  <c r="E5346" i="36"/>
  <c r="D5346" i="36"/>
  <c r="E5345" i="36"/>
  <c r="D5345" i="36"/>
  <c r="E5344" i="36"/>
  <c r="D5344" i="36"/>
  <c r="E5343" i="36"/>
  <c r="D5343" i="36"/>
  <c r="E5342" i="36"/>
  <c r="D5342" i="36"/>
  <c r="E5341" i="36"/>
  <c r="D5341" i="36"/>
  <c r="E5340" i="36"/>
  <c r="D5340" i="36"/>
  <c r="E5339" i="36"/>
  <c r="D5339" i="36"/>
  <c r="E5338" i="36"/>
  <c r="D5338" i="36"/>
  <c r="E5337" i="36"/>
  <c r="D5337" i="36"/>
  <c r="E5336" i="36"/>
  <c r="D5336" i="36"/>
  <c r="E5335" i="36"/>
  <c r="D5335" i="36"/>
  <c r="E5334" i="36"/>
  <c r="D5334" i="36"/>
  <c r="E5333" i="36"/>
  <c r="D5333" i="36"/>
  <c r="E5332" i="36"/>
  <c r="D5332" i="36"/>
  <c r="E5331" i="36"/>
  <c r="D5331" i="36"/>
  <c r="E5330" i="36"/>
  <c r="D5330" i="36"/>
  <c r="E5329" i="36"/>
  <c r="D5329" i="36"/>
  <c r="E5328" i="36"/>
  <c r="D5328" i="36"/>
  <c r="E5327" i="36"/>
  <c r="D5327" i="36"/>
  <c r="E5326" i="36"/>
  <c r="D5326" i="36"/>
  <c r="E5325" i="36"/>
  <c r="D5325" i="36"/>
  <c r="E5324" i="36"/>
  <c r="D5324" i="36"/>
  <c r="E5323" i="36"/>
  <c r="D5323" i="36"/>
  <c r="E5322" i="36"/>
  <c r="D5322" i="36"/>
  <c r="E5321" i="36"/>
  <c r="D5321" i="36"/>
  <c r="E5320" i="36"/>
  <c r="D5320" i="36"/>
  <c r="E5319" i="36"/>
  <c r="D5319" i="36"/>
  <c r="E5318" i="36"/>
  <c r="D5318" i="36"/>
  <c r="E5317" i="36"/>
  <c r="D5317" i="36"/>
  <c r="E5316" i="36"/>
  <c r="D5316" i="36"/>
  <c r="E5315" i="36"/>
  <c r="D5315" i="36"/>
  <c r="E5314" i="36"/>
  <c r="D5314" i="36"/>
  <c r="E5313" i="36"/>
  <c r="D5313" i="36"/>
  <c r="E5312" i="36"/>
  <c r="D5312" i="36"/>
  <c r="E5311" i="36"/>
  <c r="D5311" i="36"/>
  <c r="E5310" i="36"/>
  <c r="D5310" i="36"/>
  <c r="E5309" i="36"/>
  <c r="D5309" i="36"/>
  <c r="E5308" i="36"/>
  <c r="D5308" i="36"/>
  <c r="E5307" i="36"/>
  <c r="D5307" i="36"/>
  <c r="E5306" i="36"/>
  <c r="D5306" i="36"/>
  <c r="E5305" i="36"/>
  <c r="D5305" i="36"/>
  <c r="E5304" i="36"/>
  <c r="D5304" i="36"/>
  <c r="E5303" i="36"/>
  <c r="D5303" i="36"/>
  <c r="E5302" i="36"/>
  <c r="D5302" i="36"/>
  <c r="E5301" i="36"/>
  <c r="D5301" i="36"/>
  <c r="E5300" i="36"/>
  <c r="D5300" i="36"/>
  <c r="E5299" i="36"/>
  <c r="D5299" i="36"/>
  <c r="E5298" i="36"/>
  <c r="D5298" i="36"/>
  <c r="E5297" i="36"/>
  <c r="D5297" i="36"/>
  <c r="E5296" i="36"/>
  <c r="D5296" i="36"/>
  <c r="E5295" i="36"/>
  <c r="D5295" i="36"/>
  <c r="E5294" i="36"/>
  <c r="D5294" i="36"/>
  <c r="E5293" i="36"/>
  <c r="D5293" i="36"/>
  <c r="E5292" i="36"/>
  <c r="D5292" i="36"/>
  <c r="E5291" i="36"/>
  <c r="D5291" i="36"/>
  <c r="E5290" i="36"/>
  <c r="D5290" i="36"/>
  <c r="E5289" i="36"/>
  <c r="D5289" i="36"/>
  <c r="E5288" i="36"/>
  <c r="D5288" i="36"/>
  <c r="E5287" i="36"/>
  <c r="D5287" i="36"/>
  <c r="E5286" i="36"/>
  <c r="D5286" i="36"/>
  <c r="E5285" i="36"/>
  <c r="D5285" i="36"/>
  <c r="E5284" i="36"/>
  <c r="D5284" i="36"/>
  <c r="E5283" i="36"/>
  <c r="D5283" i="36"/>
  <c r="E5282" i="36"/>
  <c r="D5282" i="36"/>
  <c r="E5281" i="36"/>
  <c r="D5281" i="36"/>
  <c r="E5280" i="36"/>
  <c r="D5280" i="36"/>
  <c r="E5279" i="36"/>
  <c r="D5279" i="36"/>
  <c r="E5278" i="36"/>
  <c r="D5278" i="36"/>
  <c r="E5277" i="36"/>
  <c r="D5277" i="36"/>
  <c r="E5276" i="36"/>
  <c r="D5276" i="36"/>
  <c r="E5275" i="36"/>
  <c r="D5275" i="36"/>
  <c r="E5274" i="36"/>
  <c r="D5274" i="36"/>
  <c r="E5273" i="36"/>
  <c r="D5273" i="36"/>
  <c r="E5272" i="36"/>
  <c r="D5272" i="36"/>
  <c r="E5271" i="36"/>
  <c r="D5271" i="36"/>
  <c r="E5270" i="36"/>
  <c r="D5270" i="36"/>
  <c r="E5269" i="36"/>
  <c r="D5269" i="36"/>
  <c r="E5268" i="36"/>
  <c r="D5268" i="36"/>
  <c r="E5267" i="36"/>
  <c r="D5267" i="36"/>
  <c r="E5266" i="36"/>
  <c r="D5266" i="36"/>
  <c r="E5265" i="36"/>
  <c r="D5265" i="36"/>
  <c r="E5264" i="36"/>
  <c r="D5264" i="36"/>
  <c r="E5263" i="36"/>
  <c r="D5263" i="36"/>
  <c r="E5262" i="36"/>
  <c r="D5262" i="36"/>
  <c r="E5261" i="36"/>
  <c r="D5261" i="36"/>
  <c r="E5260" i="36"/>
  <c r="D5260" i="36"/>
  <c r="E5259" i="36"/>
  <c r="D5259" i="36"/>
  <c r="E5258" i="36"/>
  <c r="D5258" i="36"/>
  <c r="E5257" i="36"/>
  <c r="D5257" i="36"/>
  <c r="E5256" i="36"/>
  <c r="D5256" i="36"/>
  <c r="E5255" i="36"/>
  <c r="D5255" i="36"/>
  <c r="E5254" i="36"/>
  <c r="D5254" i="36"/>
  <c r="E5253" i="36"/>
  <c r="D5253" i="36"/>
  <c r="E5252" i="36"/>
  <c r="D5252" i="36"/>
  <c r="E5251" i="36"/>
  <c r="D5251" i="36"/>
  <c r="E5250" i="36"/>
  <c r="D5250" i="36"/>
  <c r="E5249" i="36"/>
  <c r="D5249" i="36"/>
  <c r="E5248" i="36"/>
  <c r="D5248" i="36"/>
  <c r="E5247" i="36"/>
  <c r="D5247" i="36"/>
  <c r="E5246" i="36"/>
  <c r="D5246" i="36"/>
  <c r="E5245" i="36"/>
  <c r="D5245" i="36"/>
  <c r="E5244" i="36"/>
  <c r="D5244" i="36"/>
  <c r="E5243" i="36"/>
  <c r="D5243" i="36"/>
  <c r="E5242" i="36"/>
  <c r="D5242" i="36"/>
  <c r="E5241" i="36"/>
  <c r="D5241" i="36"/>
  <c r="E5240" i="36"/>
  <c r="D5240" i="36"/>
  <c r="E5239" i="36"/>
  <c r="D5239" i="36"/>
  <c r="E5238" i="36"/>
  <c r="D5238" i="36"/>
  <c r="E5237" i="36"/>
  <c r="D5237" i="36"/>
  <c r="E5236" i="36"/>
  <c r="D5236" i="36"/>
  <c r="E5235" i="36"/>
  <c r="D5235" i="36"/>
  <c r="E5234" i="36"/>
  <c r="D5234" i="36"/>
  <c r="E5233" i="36"/>
  <c r="D5233" i="36"/>
  <c r="E5232" i="36"/>
  <c r="D5232" i="36"/>
  <c r="E5231" i="36"/>
  <c r="D5231" i="36"/>
  <c r="E5230" i="36"/>
  <c r="D5230" i="36"/>
  <c r="E5229" i="36"/>
  <c r="D5229" i="36"/>
  <c r="E5228" i="36"/>
  <c r="D5228" i="36"/>
  <c r="E5227" i="36"/>
  <c r="D5227" i="36"/>
  <c r="E5226" i="36"/>
  <c r="D5226" i="36"/>
  <c r="E5225" i="36"/>
  <c r="D5225" i="36"/>
  <c r="E5224" i="36"/>
  <c r="D5224" i="36"/>
  <c r="E5223" i="36"/>
  <c r="D5223" i="36"/>
  <c r="E5222" i="36"/>
  <c r="D5222" i="36"/>
  <c r="E5221" i="36"/>
  <c r="D5221" i="36"/>
  <c r="E5220" i="36"/>
  <c r="D5220" i="36"/>
  <c r="E5219" i="36"/>
  <c r="D5219" i="36"/>
  <c r="E5218" i="36"/>
  <c r="D5218" i="36"/>
  <c r="E5217" i="36"/>
  <c r="D5217" i="36"/>
  <c r="E5216" i="36"/>
  <c r="D5216" i="36"/>
  <c r="E5215" i="36"/>
  <c r="D5215" i="36"/>
  <c r="E5214" i="36"/>
  <c r="D5214" i="36"/>
  <c r="E5213" i="36"/>
  <c r="D5213" i="36"/>
  <c r="E5212" i="36"/>
  <c r="D5212" i="36"/>
  <c r="E5211" i="36"/>
  <c r="D5211" i="36"/>
  <c r="E5210" i="36"/>
  <c r="D5210" i="36"/>
  <c r="E5209" i="36"/>
  <c r="D5209" i="36"/>
  <c r="E5208" i="36"/>
  <c r="D5208" i="36"/>
  <c r="E5207" i="36"/>
  <c r="D5207" i="36"/>
  <c r="E5206" i="36"/>
  <c r="D5206" i="36"/>
  <c r="E5205" i="36"/>
  <c r="D5205" i="36"/>
  <c r="E5204" i="36"/>
  <c r="D5204" i="36"/>
  <c r="E5203" i="36"/>
  <c r="D5203" i="36"/>
  <c r="E5202" i="36"/>
  <c r="D5202" i="36"/>
  <c r="E5201" i="36"/>
  <c r="D5201" i="36"/>
  <c r="E5200" i="36"/>
  <c r="D5200" i="36"/>
  <c r="E5199" i="36"/>
  <c r="D5199" i="36"/>
  <c r="E5198" i="36"/>
  <c r="D5198" i="36"/>
  <c r="E5197" i="36"/>
  <c r="D5197" i="36"/>
  <c r="E5196" i="36"/>
  <c r="D5196" i="36"/>
  <c r="E5195" i="36"/>
  <c r="D5195" i="36"/>
  <c r="E5194" i="36"/>
  <c r="D5194" i="36"/>
  <c r="E5193" i="36"/>
  <c r="D5193" i="36"/>
  <c r="E5192" i="36"/>
  <c r="D5192" i="36"/>
  <c r="E5191" i="36"/>
  <c r="D5191" i="36"/>
  <c r="E5190" i="36"/>
  <c r="D5190" i="36"/>
  <c r="E5189" i="36"/>
  <c r="D5189" i="36"/>
  <c r="E5188" i="36"/>
  <c r="D5188" i="36"/>
  <c r="E5187" i="36"/>
  <c r="D5187" i="36"/>
  <c r="E5186" i="36"/>
  <c r="D5186" i="36"/>
  <c r="E5185" i="36"/>
  <c r="D5185" i="36"/>
  <c r="E5184" i="36"/>
  <c r="D5184" i="36"/>
  <c r="E5183" i="36"/>
  <c r="D5183" i="36"/>
  <c r="E5182" i="36"/>
  <c r="D5182" i="36"/>
  <c r="E5181" i="36"/>
  <c r="D5181" i="36"/>
  <c r="E5180" i="36"/>
  <c r="D5180" i="36"/>
  <c r="E5179" i="36"/>
  <c r="D5179" i="36"/>
  <c r="E5178" i="36"/>
  <c r="D5178" i="36"/>
  <c r="E5177" i="36"/>
  <c r="D5177" i="36"/>
  <c r="E5176" i="36"/>
  <c r="D5176" i="36"/>
  <c r="E5175" i="36"/>
  <c r="D5175" i="36"/>
  <c r="E5174" i="36"/>
  <c r="D5174" i="36"/>
  <c r="E5173" i="36"/>
  <c r="D5173" i="36"/>
  <c r="E5172" i="36"/>
  <c r="D5172" i="36"/>
  <c r="E5171" i="36"/>
  <c r="D5171" i="36"/>
  <c r="E5170" i="36"/>
  <c r="D5170" i="36"/>
  <c r="E5169" i="36"/>
  <c r="D5169" i="36"/>
  <c r="E5168" i="36"/>
  <c r="D5168" i="36"/>
  <c r="E5167" i="36"/>
  <c r="D5167" i="36"/>
  <c r="E5166" i="36"/>
  <c r="D5166" i="36"/>
  <c r="E5165" i="36"/>
  <c r="D5165" i="36"/>
  <c r="E5164" i="36"/>
  <c r="D5164" i="36"/>
  <c r="E5163" i="36"/>
  <c r="D5163" i="36"/>
  <c r="E5162" i="36"/>
  <c r="D5162" i="36"/>
  <c r="E5161" i="36"/>
  <c r="D5161" i="36"/>
  <c r="E5160" i="36"/>
  <c r="D5160" i="36"/>
  <c r="E5159" i="36"/>
  <c r="D5159" i="36"/>
  <c r="E5158" i="36"/>
  <c r="D5158" i="36"/>
  <c r="E5157" i="36"/>
  <c r="D5157" i="36"/>
  <c r="E5156" i="36"/>
  <c r="D5156" i="36"/>
  <c r="E5155" i="36"/>
  <c r="D5155" i="36"/>
  <c r="E5154" i="36"/>
  <c r="D5154" i="36"/>
  <c r="E5153" i="36"/>
  <c r="D5153" i="36"/>
  <c r="E5152" i="36"/>
  <c r="D5152" i="36"/>
  <c r="E5151" i="36"/>
  <c r="D5151" i="36"/>
  <c r="E5150" i="36"/>
  <c r="D5150" i="36"/>
  <c r="E5149" i="36"/>
  <c r="D5149" i="36"/>
  <c r="E5148" i="36"/>
  <c r="D5148" i="36"/>
  <c r="E5147" i="36"/>
  <c r="D5147" i="36"/>
  <c r="E5146" i="36"/>
  <c r="D5146" i="36"/>
  <c r="E5145" i="36"/>
  <c r="D5145" i="36"/>
  <c r="E5144" i="36"/>
  <c r="D5144" i="36"/>
  <c r="E5143" i="36"/>
  <c r="D5143" i="36"/>
  <c r="E5142" i="36"/>
  <c r="D5142" i="36"/>
  <c r="E5141" i="36"/>
  <c r="D5141" i="36"/>
  <c r="E5140" i="36"/>
  <c r="D5140" i="36"/>
  <c r="E5139" i="36"/>
  <c r="D5139" i="36"/>
  <c r="E5138" i="36"/>
  <c r="D5138" i="36"/>
  <c r="E5137" i="36"/>
  <c r="D5137" i="36"/>
  <c r="E5136" i="36"/>
  <c r="D5136" i="36"/>
  <c r="E5135" i="36"/>
  <c r="D5135" i="36"/>
  <c r="E5134" i="36"/>
  <c r="D5134" i="36"/>
  <c r="E5133" i="36"/>
  <c r="D5133" i="36"/>
  <c r="E5132" i="36"/>
  <c r="D5132" i="36"/>
  <c r="E5131" i="36"/>
  <c r="D5131" i="36"/>
  <c r="E5130" i="36"/>
  <c r="D5130" i="36"/>
  <c r="E5129" i="36"/>
  <c r="D5129" i="36"/>
  <c r="E5128" i="36"/>
  <c r="D5128" i="36"/>
  <c r="E5127" i="36"/>
  <c r="D5127" i="36"/>
  <c r="E5126" i="36"/>
  <c r="D5126" i="36"/>
  <c r="E5125" i="36"/>
  <c r="D5125" i="36"/>
  <c r="E5124" i="36"/>
  <c r="D5124" i="36"/>
  <c r="E5123" i="36"/>
  <c r="D5123" i="36"/>
  <c r="E5122" i="36"/>
  <c r="D5122" i="36"/>
  <c r="E5121" i="36"/>
  <c r="D5121" i="36"/>
  <c r="E5120" i="36"/>
  <c r="D5120" i="36"/>
  <c r="E5119" i="36"/>
  <c r="D5119" i="36"/>
  <c r="E5118" i="36"/>
  <c r="D5118" i="36"/>
  <c r="E5117" i="36"/>
  <c r="D5117" i="36"/>
  <c r="E5116" i="36"/>
  <c r="D5116" i="36"/>
  <c r="E5115" i="36"/>
  <c r="D5115" i="36"/>
  <c r="E5114" i="36"/>
  <c r="D5114" i="36"/>
  <c r="E5113" i="36"/>
  <c r="D5113" i="36"/>
  <c r="E5112" i="36"/>
  <c r="D5112" i="36"/>
  <c r="E5111" i="36"/>
  <c r="D5111" i="36"/>
  <c r="E5110" i="36"/>
  <c r="D5110" i="36"/>
  <c r="E5109" i="36"/>
  <c r="D5109" i="36"/>
  <c r="E5108" i="36"/>
  <c r="D5108" i="36"/>
  <c r="E5107" i="36"/>
  <c r="D5107" i="36"/>
  <c r="E5106" i="36"/>
  <c r="D5106" i="36"/>
  <c r="E5105" i="36"/>
  <c r="D5105" i="36"/>
  <c r="E5104" i="36"/>
  <c r="D5104" i="36"/>
  <c r="E5103" i="36"/>
  <c r="D5103" i="36"/>
  <c r="E5102" i="36"/>
  <c r="D5102" i="36"/>
  <c r="E5101" i="36"/>
  <c r="D5101" i="36"/>
  <c r="E5100" i="36"/>
  <c r="D5100" i="36"/>
  <c r="E5099" i="36"/>
  <c r="D5099" i="36"/>
  <c r="E5098" i="36"/>
  <c r="D5098" i="36"/>
  <c r="E5097" i="36"/>
  <c r="D5097" i="36"/>
  <c r="E5096" i="36"/>
  <c r="D5096" i="36"/>
  <c r="E5095" i="36"/>
  <c r="D5095" i="36"/>
  <c r="E5094" i="36"/>
  <c r="D5094" i="36"/>
  <c r="E5093" i="36"/>
  <c r="D5093" i="36"/>
  <c r="E5092" i="36"/>
  <c r="D5092" i="36"/>
  <c r="E5091" i="36"/>
  <c r="D5091" i="36"/>
  <c r="E5090" i="36"/>
  <c r="D5090" i="36"/>
  <c r="E5089" i="36"/>
  <c r="D5089" i="36"/>
  <c r="E5088" i="36"/>
  <c r="D5088" i="36"/>
  <c r="E5087" i="36"/>
  <c r="D5087" i="36"/>
  <c r="E5086" i="36"/>
  <c r="D5086" i="36"/>
  <c r="E5085" i="36"/>
  <c r="D5085" i="36"/>
  <c r="E5084" i="36"/>
  <c r="D5084" i="36"/>
  <c r="E5083" i="36"/>
  <c r="D5083" i="36"/>
  <c r="E5082" i="36"/>
  <c r="D5082" i="36"/>
  <c r="E5081" i="36"/>
  <c r="D5081" i="36"/>
  <c r="E5080" i="36"/>
  <c r="D5080" i="36"/>
  <c r="E5079" i="36"/>
  <c r="D5079" i="36"/>
  <c r="E5078" i="36"/>
  <c r="D5078" i="36"/>
  <c r="E5077" i="36"/>
  <c r="D5077" i="36"/>
  <c r="E5076" i="36"/>
  <c r="D5076" i="36"/>
  <c r="E5075" i="36"/>
  <c r="D5075" i="36"/>
  <c r="E5074" i="36"/>
  <c r="D5074" i="36"/>
  <c r="E5073" i="36"/>
  <c r="D5073" i="36"/>
  <c r="E5072" i="36"/>
  <c r="D5072" i="36"/>
  <c r="E5071" i="36"/>
  <c r="D5071" i="36"/>
  <c r="E5070" i="36"/>
  <c r="D5070" i="36"/>
  <c r="E5069" i="36"/>
  <c r="D5069" i="36"/>
  <c r="E5068" i="36"/>
  <c r="D5068" i="36"/>
  <c r="E5067" i="36"/>
  <c r="D5067" i="36"/>
  <c r="E5066" i="36"/>
  <c r="D5066" i="36"/>
  <c r="E5065" i="36"/>
  <c r="D5065" i="36"/>
  <c r="E5064" i="36"/>
  <c r="D5064" i="36"/>
  <c r="E5063" i="36"/>
  <c r="D5063" i="36"/>
  <c r="E5062" i="36"/>
  <c r="D5062" i="36"/>
  <c r="E5061" i="36"/>
  <c r="D5061" i="36"/>
  <c r="E5060" i="36"/>
  <c r="D5060" i="36"/>
  <c r="E5059" i="36"/>
  <c r="D5059" i="36"/>
  <c r="E5058" i="36"/>
  <c r="D5058" i="36"/>
  <c r="E5057" i="36"/>
  <c r="D5057" i="36"/>
  <c r="E5056" i="36"/>
  <c r="D5056" i="36"/>
  <c r="E5055" i="36"/>
  <c r="D5055" i="36"/>
  <c r="E5054" i="36"/>
  <c r="D5054" i="36"/>
  <c r="E5053" i="36"/>
  <c r="D5053" i="36"/>
  <c r="E5052" i="36"/>
  <c r="D5052" i="36"/>
  <c r="E5051" i="36"/>
  <c r="D5051" i="36"/>
  <c r="E5050" i="36"/>
  <c r="D5050" i="36"/>
  <c r="E5049" i="36"/>
  <c r="D5049" i="36"/>
  <c r="E5048" i="36"/>
  <c r="D5048" i="36"/>
  <c r="E5047" i="36"/>
  <c r="D5047" i="36"/>
  <c r="E5046" i="36"/>
  <c r="D5046" i="36"/>
  <c r="E5045" i="36"/>
  <c r="D5045" i="36"/>
  <c r="E5044" i="36"/>
  <c r="D5044" i="36"/>
  <c r="E5043" i="36"/>
  <c r="D5043" i="36"/>
  <c r="E5042" i="36"/>
  <c r="D5042" i="36"/>
  <c r="E5041" i="36"/>
  <c r="D5041" i="36"/>
  <c r="E5040" i="36"/>
  <c r="D5040" i="36"/>
  <c r="E5039" i="36"/>
  <c r="D5039" i="36"/>
  <c r="E5038" i="36"/>
  <c r="D5038" i="36"/>
  <c r="E5037" i="36"/>
  <c r="D5037" i="36"/>
  <c r="E5036" i="36"/>
  <c r="D5036" i="36"/>
  <c r="E5035" i="36"/>
  <c r="D5035" i="36"/>
  <c r="E5034" i="36"/>
  <c r="D5034" i="36"/>
  <c r="E5033" i="36"/>
  <c r="D5033" i="36"/>
  <c r="E5032" i="36"/>
  <c r="D5032" i="36"/>
  <c r="E5031" i="36"/>
  <c r="D5031" i="36"/>
  <c r="E5030" i="36"/>
  <c r="D5030" i="36"/>
  <c r="E5029" i="36"/>
  <c r="D5029" i="36"/>
  <c r="E5028" i="36"/>
  <c r="D5028" i="36"/>
  <c r="E5027" i="36"/>
  <c r="D5027" i="36"/>
  <c r="E5026" i="36"/>
  <c r="D5026" i="36"/>
  <c r="E5025" i="36"/>
  <c r="D5025" i="36"/>
  <c r="E5024" i="36"/>
  <c r="D5024" i="36"/>
  <c r="E5023" i="36"/>
  <c r="D5023" i="36"/>
  <c r="E5022" i="36"/>
  <c r="D5022" i="36"/>
  <c r="E5021" i="36"/>
  <c r="D5021" i="36"/>
  <c r="E5020" i="36"/>
  <c r="D5020" i="36"/>
  <c r="E5019" i="36"/>
  <c r="D5019" i="36"/>
  <c r="E5018" i="36"/>
  <c r="D5018" i="36"/>
  <c r="E5017" i="36"/>
  <c r="D5017" i="36"/>
  <c r="E5016" i="36"/>
  <c r="D5016" i="36"/>
  <c r="E5015" i="36"/>
  <c r="D5015" i="36"/>
  <c r="E5014" i="36"/>
  <c r="D5014" i="36"/>
  <c r="E5013" i="36"/>
  <c r="D5013" i="36"/>
  <c r="E5012" i="36"/>
  <c r="D5012" i="36"/>
  <c r="E5011" i="36"/>
  <c r="D5011" i="36"/>
  <c r="E5010" i="36"/>
  <c r="D5010" i="36"/>
  <c r="E5009" i="36"/>
  <c r="D5009" i="36"/>
  <c r="E5008" i="36"/>
  <c r="D5008" i="36"/>
  <c r="E5007" i="36"/>
  <c r="D5007" i="36"/>
  <c r="E5006" i="36"/>
  <c r="D5006" i="36"/>
  <c r="E5005" i="36"/>
  <c r="D5005" i="36"/>
  <c r="E5004" i="36"/>
  <c r="D5004" i="36"/>
  <c r="E5003" i="36"/>
  <c r="D5003" i="36"/>
  <c r="E5002" i="36"/>
  <c r="D5002" i="36"/>
  <c r="E5001" i="36"/>
  <c r="D5001" i="36"/>
  <c r="E5000" i="36"/>
  <c r="D5000" i="36"/>
  <c r="E4999" i="36"/>
  <c r="D4999" i="36"/>
  <c r="E4998" i="36"/>
  <c r="D4998" i="36"/>
  <c r="E4997" i="36"/>
  <c r="D4997" i="36"/>
  <c r="E4996" i="36"/>
  <c r="D4996" i="36"/>
  <c r="E4995" i="36"/>
  <c r="D4995" i="36"/>
  <c r="E4994" i="36"/>
  <c r="D4994" i="36"/>
  <c r="E4993" i="36"/>
  <c r="D4993" i="36"/>
  <c r="E4992" i="36"/>
  <c r="D4992" i="36"/>
  <c r="E4991" i="36"/>
  <c r="D4991" i="36"/>
  <c r="E4990" i="36"/>
  <c r="D4990" i="36"/>
  <c r="E4989" i="36"/>
  <c r="D4989" i="36"/>
  <c r="E4988" i="36"/>
  <c r="D4988" i="36"/>
  <c r="E4987" i="36"/>
  <c r="D4987" i="36"/>
  <c r="E4986" i="36"/>
  <c r="D4986" i="36"/>
  <c r="E4985" i="36"/>
  <c r="D4985" i="36"/>
  <c r="E4984" i="36"/>
  <c r="D4984" i="36"/>
  <c r="E4983" i="36"/>
  <c r="D4983" i="36"/>
  <c r="E4982" i="36"/>
  <c r="D4982" i="36"/>
  <c r="E4981" i="36"/>
  <c r="D4981" i="36"/>
  <c r="E4980" i="36"/>
  <c r="D4980" i="36"/>
  <c r="E4979" i="36"/>
  <c r="D4979" i="36"/>
  <c r="E4978" i="36"/>
  <c r="D4978" i="36"/>
  <c r="E4977" i="36"/>
  <c r="D4977" i="36"/>
  <c r="E4976" i="36"/>
  <c r="D4976" i="36"/>
  <c r="E4975" i="36"/>
  <c r="D4975" i="36"/>
  <c r="E4974" i="36"/>
  <c r="D4974" i="36"/>
  <c r="E4973" i="36"/>
  <c r="D4973" i="36"/>
  <c r="E4972" i="36"/>
  <c r="D4972" i="36"/>
  <c r="E4971" i="36"/>
  <c r="D4971" i="36"/>
  <c r="E4970" i="36"/>
  <c r="D4970" i="36"/>
  <c r="E4969" i="36"/>
  <c r="D4969" i="36"/>
  <c r="E4968" i="36"/>
  <c r="D4968" i="36"/>
  <c r="E4967" i="36"/>
  <c r="D4967" i="36"/>
  <c r="E4966" i="36"/>
  <c r="D4966" i="36"/>
  <c r="E4965" i="36"/>
  <c r="D4965" i="36"/>
  <c r="E4964" i="36"/>
  <c r="D4964" i="36"/>
  <c r="E4963" i="36"/>
  <c r="D4963" i="36"/>
  <c r="E4962" i="36"/>
  <c r="D4962" i="36"/>
  <c r="E4961" i="36"/>
  <c r="D4961" i="36"/>
  <c r="E4960" i="36"/>
  <c r="D4960" i="36"/>
  <c r="E4959" i="36"/>
  <c r="D4959" i="36"/>
  <c r="E4958" i="36"/>
  <c r="D4958" i="36"/>
  <c r="E4957" i="36"/>
  <c r="D4957" i="36"/>
  <c r="E4956" i="36"/>
  <c r="D4956" i="36"/>
  <c r="E4955" i="36"/>
  <c r="D4955" i="36"/>
  <c r="E4954" i="36"/>
  <c r="D4954" i="36"/>
  <c r="E4953" i="36"/>
  <c r="D4953" i="36"/>
  <c r="E4952" i="36"/>
  <c r="D4952" i="36"/>
  <c r="E4951" i="36"/>
  <c r="D4951" i="36"/>
  <c r="E4950" i="36"/>
  <c r="D4950" i="36"/>
  <c r="E4949" i="36"/>
  <c r="D4949" i="36"/>
  <c r="E4948" i="36"/>
  <c r="D4948" i="36"/>
  <c r="E4947" i="36"/>
  <c r="D4947" i="36"/>
  <c r="E4946" i="36"/>
  <c r="D4946" i="36"/>
  <c r="E4945" i="36"/>
  <c r="D4945" i="36"/>
  <c r="E4944" i="36"/>
  <c r="D4944" i="36"/>
  <c r="E4943" i="36"/>
  <c r="D4943" i="36"/>
  <c r="E4942" i="36"/>
  <c r="D4942" i="36"/>
  <c r="E4941" i="36"/>
  <c r="D4941" i="36"/>
  <c r="E4940" i="36"/>
  <c r="D4940" i="36"/>
  <c r="E4939" i="36"/>
  <c r="D4939" i="36"/>
  <c r="E4938" i="36"/>
  <c r="D4938" i="36"/>
  <c r="E4937" i="36"/>
  <c r="D4937" i="36"/>
  <c r="E4936" i="36"/>
  <c r="D4936" i="36"/>
  <c r="E4935" i="36"/>
  <c r="D4935" i="36"/>
  <c r="E4934" i="36"/>
  <c r="D4934" i="36"/>
  <c r="E4933" i="36"/>
  <c r="D4933" i="36"/>
  <c r="E4932" i="36"/>
  <c r="D4932" i="36"/>
  <c r="E4931" i="36"/>
  <c r="D4931" i="36"/>
  <c r="E4930" i="36"/>
  <c r="D4930" i="36"/>
  <c r="E4929" i="36"/>
  <c r="D4929" i="36"/>
  <c r="E4928" i="36"/>
  <c r="D4928" i="36"/>
  <c r="E4927" i="36"/>
  <c r="D4927" i="36"/>
  <c r="E4926" i="36"/>
  <c r="D4926" i="36"/>
  <c r="E4925" i="36"/>
  <c r="D4925" i="36"/>
  <c r="E4924" i="36"/>
  <c r="D4924" i="36"/>
  <c r="E4923" i="36"/>
  <c r="D4923" i="36"/>
  <c r="E4922" i="36"/>
  <c r="D4922" i="36"/>
  <c r="E4921" i="36"/>
  <c r="D4921" i="36"/>
  <c r="E4920" i="36"/>
  <c r="D4920" i="36"/>
  <c r="E4919" i="36"/>
  <c r="D4919" i="36"/>
  <c r="E4918" i="36"/>
  <c r="D4918" i="36"/>
  <c r="E4917" i="36"/>
  <c r="D4917" i="36"/>
  <c r="E4916" i="36"/>
  <c r="D4916" i="36"/>
  <c r="E4915" i="36"/>
  <c r="D4915" i="36"/>
  <c r="E4914" i="36"/>
  <c r="D4914" i="36"/>
  <c r="E4913" i="36"/>
  <c r="D4913" i="36"/>
  <c r="E4912" i="36"/>
  <c r="D4912" i="36"/>
  <c r="E4911" i="36"/>
  <c r="D4911" i="36"/>
  <c r="E4910" i="36"/>
  <c r="D4910" i="36"/>
  <c r="E4909" i="36"/>
  <c r="D4909" i="36"/>
  <c r="E4908" i="36"/>
  <c r="D4908" i="36"/>
  <c r="E4907" i="36"/>
  <c r="D4907" i="36"/>
  <c r="E4906" i="36"/>
  <c r="D4906" i="36"/>
  <c r="E4905" i="36"/>
  <c r="D4905" i="36"/>
  <c r="E4904" i="36"/>
  <c r="D4904" i="36"/>
  <c r="E4903" i="36"/>
  <c r="D4903" i="36"/>
  <c r="E4902" i="36"/>
  <c r="D4902" i="36"/>
  <c r="E4901" i="36"/>
  <c r="D4901" i="36"/>
  <c r="E4900" i="36"/>
  <c r="D4900" i="36"/>
  <c r="E4899" i="36"/>
  <c r="D4899" i="36"/>
  <c r="E4898" i="36"/>
  <c r="D4898" i="36"/>
  <c r="E4897" i="36"/>
  <c r="D4897" i="36"/>
  <c r="E4896" i="36"/>
  <c r="D4896" i="36"/>
  <c r="E4895" i="36"/>
  <c r="D4895" i="36"/>
  <c r="E4894" i="36"/>
  <c r="D4894" i="36"/>
  <c r="E4893" i="36"/>
  <c r="D4893" i="36"/>
  <c r="E4892" i="36"/>
  <c r="D4892" i="36"/>
  <c r="E4891" i="36"/>
  <c r="D4891" i="36"/>
  <c r="E4890" i="36"/>
  <c r="D4890" i="36"/>
  <c r="E4889" i="36"/>
  <c r="D4889" i="36"/>
  <c r="E4888" i="36"/>
  <c r="D4888" i="36"/>
  <c r="E4887" i="36"/>
  <c r="D4887" i="36"/>
  <c r="E4886" i="36"/>
  <c r="D4886" i="36"/>
  <c r="E4885" i="36"/>
  <c r="D4885" i="36"/>
  <c r="E4884" i="36"/>
  <c r="D4884" i="36"/>
  <c r="E4883" i="36"/>
  <c r="D4883" i="36"/>
  <c r="E4882" i="36"/>
  <c r="D4882" i="36"/>
  <c r="E4881" i="36"/>
  <c r="D4881" i="36"/>
  <c r="E4880" i="36"/>
  <c r="D4880" i="36"/>
  <c r="E4879" i="36"/>
  <c r="D4879" i="36"/>
  <c r="E4878" i="36"/>
  <c r="D4878" i="36"/>
  <c r="E4877" i="36"/>
  <c r="D4877" i="36"/>
  <c r="E4876" i="36"/>
  <c r="D4876" i="36"/>
  <c r="E4875" i="36"/>
  <c r="D4875" i="36"/>
  <c r="E4874" i="36"/>
  <c r="D4874" i="36"/>
  <c r="E4873" i="36"/>
  <c r="D4873" i="36"/>
  <c r="E4872" i="36"/>
  <c r="D4872" i="36"/>
  <c r="E4871" i="36"/>
  <c r="D4871" i="36"/>
  <c r="E4870" i="36"/>
  <c r="D4870" i="36"/>
  <c r="E4869" i="36"/>
  <c r="D4869" i="36"/>
  <c r="E4868" i="36"/>
  <c r="D4868" i="36"/>
  <c r="E4867" i="36"/>
  <c r="D4867" i="36"/>
  <c r="E4866" i="36"/>
  <c r="D4866" i="36"/>
  <c r="E4865" i="36"/>
  <c r="D4865" i="36"/>
  <c r="E4864" i="36"/>
  <c r="D4864" i="36"/>
  <c r="E4863" i="36"/>
  <c r="D4863" i="36"/>
  <c r="E4862" i="36"/>
  <c r="D4862" i="36"/>
  <c r="E4861" i="36"/>
  <c r="D4861" i="36"/>
  <c r="E4860" i="36"/>
  <c r="D4860" i="36"/>
  <c r="E4859" i="36"/>
  <c r="D4859" i="36"/>
  <c r="E4858" i="36"/>
  <c r="D4858" i="36"/>
  <c r="E4857" i="36"/>
  <c r="D4857" i="36"/>
  <c r="E4856" i="36"/>
  <c r="D4856" i="36"/>
  <c r="E4855" i="36"/>
  <c r="D4855" i="36"/>
  <c r="E4854" i="36"/>
  <c r="D4854" i="36"/>
  <c r="E4853" i="36"/>
  <c r="D4853" i="36"/>
  <c r="E4852" i="36"/>
  <c r="D4852" i="36"/>
  <c r="E4851" i="36"/>
  <c r="D4851" i="36"/>
  <c r="E4850" i="36"/>
  <c r="D4850" i="36"/>
  <c r="E4849" i="36"/>
  <c r="D4849" i="36"/>
  <c r="E4848" i="36"/>
  <c r="D4848" i="36"/>
  <c r="E4847" i="36"/>
  <c r="D4847" i="36"/>
  <c r="E4846" i="36"/>
  <c r="D4846" i="36"/>
  <c r="E4845" i="36"/>
  <c r="D4845" i="36"/>
  <c r="E4844" i="36"/>
  <c r="D4844" i="36"/>
  <c r="E4843" i="36"/>
  <c r="D4843" i="36"/>
  <c r="E4842" i="36"/>
  <c r="D4842" i="36"/>
  <c r="E4841" i="36"/>
  <c r="D4841" i="36"/>
  <c r="E4840" i="36"/>
  <c r="D4840" i="36"/>
  <c r="E4839" i="36"/>
  <c r="D4839" i="36"/>
  <c r="E4838" i="36"/>
  <c r="D4838" i="36"/>
  <c r="E4837" i="36"/>
  <c r="D4837" i="36"/>
  <c r="E4836" i="36"/>
  <c r="D4836" i="36"/>
  <c r="E4835" i="36"/>
  <c r="D4835" i="36"/>
  <c r="E4834" i="36"/>
  <c r="D4834" i="36"/>
  <c r="E4833" i="36"/>
  <c r="D4833" i="36"/>
  <c r="E4832" i="36"/>
  <c r="D4832" i="36"/>
  <c r="E4831" i="36"/>
  <c r="D4831" i="36"/>
  <c r="E4830" i="36"/>
  <c r="D4830" i="36"/>
  <c r="E4829" i="36"/>
  <c r="D4829" i="36"/>
  <c r="E4828" i="36"/>
  <c r="D4828" i="36"/>
  <c r="E4827" i="36"/>
  <c r="D4827" i="36"/>
  <c r="E4826" i="36"/>
  <c r="D4826" i="36"/>
  <c r="E4825" i="36"/>
  <c r="D4825" i="36"/>
  <c r="E4824" i="36"/>
  <c r="D4824" i="36"/>
  <c r="E4823" i="36"/>
  <c r="D4823" i="36"/>
  <c r="E4822" i="36"/>
  <c r="D4822" i="36"/>
  <c r="E4821" i="36"/>
  <c r="D4821" i="36"/>
  <c r="E4820" i="36"/>
  <c r="D4820" i="36"/>
  <c r="E4819" i="36"/>
  <c r="D4819" i="36"/>
  <c r="E4818" i="36"/>
  <c r="D4818" i="36"/>
  <c r="E4817" i="36"/>
  <c r="D4817" i="36"/>
  <c r="E4816" i="36"/>
  <c r="D4816" i="36"/>
  <c r="E4815" i="36"/>
  <c r="D4815" i="36"/>
  <c r="E4814" i="36"/>
  <c r="D4814" i="36"/>
  <c r="E4813" i="36"/>
  <c r="D4813" i="36"/>
  <c r="E4812" i="36"/>
  <c r="D4812" i="36"/>
  <c r="E4811" i="36"/>
  <c r="D4811" i="36"/>
  <c r="E4810" i="36"/>
  <c r="D4810" i="36"/>
  <c r="E4809" i="36"/>
  <c r="D4809" i="36"/>
  <c r="E4808" i="36"/>
  <c r="D4808" i="36"/>
  <c r="E4807" i="36"/>
  <c r="D4807" i="36"/>
  <c r="E4806" i="36"/>
  <c r="D4806" i="36"/>
  <c r="E4805" i="36"/>
  <c r="D4805" i="36"/>
  <c r="E4804" i="36"/>
  <c r="D4804" i="36"/>
  <c r="E4803" i="36"/>
  <c r="D4803" i="36"/>
  <c r="E4802" i="36"/>
  <c r="D4802" i="36"/>
  <c r="E4801" i="36"/>
  <c r="D4801" i="36"/>
  <c r="E4800" i="36"/>
  <c r="D4800" i="36"/>
  <c r="E4799" i="36"/>
  <c r="D4799" i="36"/>
  <c r="E4798" i="36"/>
  <c r="D4798" i="36"/>
  <c r="E4797" i="36"/>
  <c r="D4797" i="36"/>
  <c r="E4796" i="36"/>
  <c r="D4796" i="36"/>
  <c r="E4795" i="36"/>
  <c r="D4795" i="36"/>
  <c r="E4794" i="36"/>
  <c r="D4794" i="36"/>
  <c r="E4793" i="36"/>
  <c r="D4793" i="36"/>
  <c r="E4792" i="36"/>
  <c r="D4792" i="36"/>
  <c r="E4791" i="36"/>
  <c r="D4791" i="36"/>
  <c r="E4790" i="36"/>
  <c r="D4790" i="36"/>
  <c r="E4789" i="36"/>
  <c r="D4789" i="36"/>
  <c r="E4788" i="36"/>
  <c r="D4788" i="36"/>
  <c r="E4787" i="36"/>
  <c r="D4787" i="36"/>
  <c r="E4786" i="36"/>
  <c r="D4786" i="36"/>
  <c r="E4785" i="36"/>
  <c r="D4785" i="36"/>
  <c r="E4784" i="36"/>
  <c r="D4784" i="36"/>
  <c r="E4783" i="36"/>
  <c r="D4783" i="36"/>
  <c r="E4782" i="36"/>
  <c r="D4782" i="36"/>
  <c r="E4781" i="36"/>
  <c r="D4781" i="36"/>
  <c r="E4780" i="36"/>
  <c r="D4780" i="36"/>
  <c r="E4779" i="36"/>
  <c r="D4779" i="36"/>
  <c r="E4778" i="36"/>
  <c r="D4778" i="36"/>
  <c r="E4777" i="36"/>
  <c r="D4777" i="36"/>
  <c r="E4776" i="36"/>
  <c r="D4776" i="36"/>
  <c r="E4775" i="36"/>
  <c r="D4775" i="36"/>
  <c r="E4774" i="36"/>
  <c r="D4774" i="36"/>
  <c r="E4773" i="36"/>
  <c r="D4773" i="36"/>
  <c r="E4772" i="36"/>
  <c r="D4772" i="36"/>
  <c r="E4771" i="36"/>
  <c r="D4771" i="36"/>
  <c r="E4770" i="36"/>
  <c r="D4770" i="36"/>
  <c r="E4769" i="36"/>
  <c r="D4769" i="36"/>
  <c r="E4768" i="36"/>
  <c r="D4768" i="36"/>
  <c r="E4767" i="36"/>
  <c r="D4767" i="36"/>
  <c r="E4766" i="36"/>
  <c r="D4766" i="36"/>
  <c r="E4765" i="36"/>
  <c r="D4765" i="36"/>
  <c r="E4764" i="36"/>
  <c r="D4764" i="36"/>
  <c r="E4763" i="36"/>
  <c r="D4763" i="36"/>
  <c r="E4762" i="36"/>
  <c r="D4762" i="36"/>
  <c r="E4761" i="36"/>
  <c r="D4761" i="36"/>
  <c r="E4760" i="36"/>
  <c r="D4760" i="36"/>
  <c r="E4759" i="36"/>
  <c r="D4759" i="36"/>
  <c r="E4758" i="36"/>
  <c r="D4758" i="36"/>
  <c r="E4757" i="36"/>
  <c r="D4757" i="36"/>
  <c r="E4756" i="36"/>
  <c r="D4756" i="36"/>
  <c r="E4755" i="36"/>
  <c r="D4755" i="36"/>
  <c r="E4754" i="36"/>
  <c r="D4754" i="36"/>
  <c r="E4753" i="36"/>
  <c r="D4753" i="36"/>
  <c r="E4752" i="36"/>
  <c r="D4752" i="36"/>
  <c r="E4751" i="36"/>
  <c r="D4751" i="36"/>
  <c r="E4750" i="36"/>
  <c r="D4750" i="36"/>
  <c r="E4749" i="36"/>
  <c r="D4749" i="36"/>
  <c r="E4748" i="36"/>
  <c r="D4748" i="36"/>
  <c r="E4747" i="36"/>
  <c r="D4747" i="36"/>
  <c r="E4746" i="36"/>
  <c r="D4746" i="36"/>
  <c r="E4745" i="36"/>
  <c r="D4745" i="36"/>
  <c r="E4744" i="36"/>
  <c r="D4744" i="36"/>
  <c r="E4743" i="36"/>
  <c r="D4743" i="36"/>
  <c r="E4742" i="36"/>
  <c r="D4742" i="36"/>
  <c r="E4741" i="36"/>
  <c r="D4741" i="36"/>
  <c r="E4740" i="36"/>
  <c r="D4740" i="36"/>
  <c r="E4739" i="36"/>
  <c r="D4739" i="36"/>
  <c r="E4738" i="36"/>
  <c r="D4738" i="36"/>
  <c r="E4737" i="36"/>
  <c r="D4737" i="36"/>
  <c r="E4736" i="36"/>
  <c r="D4736" i="36"/>
  <c r="E4735" i="36"/>
  <c r="D4735" i="36"/>
  <c r="E4734" i="36"/>
  <c r="D4734" i="36"/>
  <c r="E4733" i="36"/>
  <c r="D4733" i="36"/>
  <c r="E4732" i="36"/>
  <c r="D4732" i="36"/>
  <c r="E4731" i="36"/>
  <c r="D4731" i="36"/>
  <c r="E4730" i="36"/>
  <c r="D4730" i="36"/>
  <c r="E4729" i="36"/>
  <c r="D4729" i="36"/>
  <c r="E4728" i="36"/>
  <c r="D4728" i="36"/>
  <c r="E4727" i="36"/>
  <c r="D4727" i="36"/>
  <c r="E4726" i="36"/>
  <c r="D4726" i="36"/>
  <c r="E4725" i="36"/>
  <c r="D4725" i="36"/>
  <c r="E4724" i="36"/>
  <c r="D4724" i="36"/>
  <c r="E4723" i="36"/>
  <c r="D4723" i="36"/>
  <c r="E4722" i="36"/>
  <c r="D4722" i="36"/>
  <c r="E4721" i="36"/>
  <c r="D4721" i="36"/>
  <c r="E4720" i="36"/>
  <c r="D4720" i="36"/>
  <c r="E4719" i="36"/>
  <c r="D4719" i="36"/>
  <c r="E4718" i="36"/>
  <c r="D4718" i="36"/>
  <c r="E4717" i="36"/>
  <c r="D4717" i="36"/>
  <c r="E4716" i="36"/>
  <c r="D4716" i="36"/>
  <c r="E4715" i="36"/>
  <c r="D4715" i="36"/>
  <c r="E4714" i="36"/>
  <c r="D4714" i="36"/>
  <c r="E4713" i="36"/>
  <c r="D4713" i="36"/>
  <c r="E4712" i="36"/>
  <c r="D4712" i="36"/>
  <c r="E4711" i="36"/>
  <c r="D4711" i="36"/>
  <c r="E4710" i="36"/>
  <c r="D4710" i="36"/>
  <c r="E4709" i="36"/>
  <c r="D4709" i="36"/>
  <c r="E4708" i="36"/>
  <c r="D4708" i="36"/>
  <c r="E4707" i="36"/>
  <c r="D4707" i="36"/>
  <c r="E4706" i="36"/>
  <c r="D4706" i="36"/>
  <c r="E4705" i="36"/>
  <c r="D4705" i="36"/>
  <c r="E4704" i="36"/>
  <c r="D4704" i="36"/>
  <c r="E4703" i="36"/>
  <c r="D4703" i="36"/>
  <c r="E4702" i="36"/>
  <c r="D4702" i="36"/>
  <c r="E4701" i="36"/>
  <c r="D4701" i="36"/>
  <c r="E4700" i="36"/>
  <c r="D4700" i="36"/>
  <c r="E4699" i="36"/>
  <c r="D4699" i="36"/>
  <c r="E4698" i="36"/>
  <c r="D4698" i="36"/>
  <c r="E4697" i="36"/>
  <c r="D4697" i="36"/>
  <c r="E4696" i="36"/>
  <c r="D4696" i="36"/>
  <c r="E4695" i="36"/>
  <c r="D4695" i="36"/>
  <c r="E4694" i="36"/>
  <c r="D4694" i="36"/>
  <c r="E4693" i="36"/>
  <c r="D4693" i="36"/>
  <c r="E4692" i="36"/>
  <c r="D4692" i="36"/>
  <c r="E4691" i="36"/>
  <c r="D4691" i="36"/>
  <c r="E4690" i="36"/>
  <c r="D4690" i="36"/>
  <c r="E4689" i="36"/>
  <c r="D4689" i="36"/>
  <c r="E4688" i="36"/>
  <c r="D4688" i="36"/>
  <c r="E4687" i="36"/>
  <c r="D4687" i="36"/>
  <c r="E4686" i="36"/>
  <c r="D4686" i="36"/>
  <c r="E4685" i="36"/>
  <c r="D4685" i="36"/>
  <c r="E4684" i="36"/>
  <c r="D4684" i="36"/>
  <c r="E4683" i="36"/>
  <c r="D4683" i="36"/>
  <c r="E4682" i="36"/>
  <c r="D4682" i="36"/>
  <c r="E4681" i="36"/>
  <c r="D4681" i="36"/>
  <c r="E4680" i="36"/>
  <c r="D4680" i="36"/>
  <c r="E4679" i="36"/>
  <c r="D4679" i="36"/>
  <c r="E4678" i="36"/>
  <c r="D4678" i="36"/>
  <c r="E4677" i="36"/>
  <c r="D4677" i="36"/>
  <c r="E4676" i="36"/>
  <c r="D4676" i="36"/>
  <c r="E4675" i="36"/>
  <c r="D4675" i="36"/>
  <c r="E4674" i="36"/>
  <c r="D4674" i="36"/>
  <c r="E4673" i="36"/>
  <c r="D4673" i="36"/>
  <c r="E4672" i="36"/>
  <c r="D4672" i="36"/>
  <c r="E4671" i="36"/>
  <c r="D4671" i="36"/>
  <c r="E4670" i="36"/>
  <c r="D4670" i="36"/>
  <c r="E4669" i="36"/>
  <c r="D4669" i="36"/>
  <c r="E4668" i="36"/>
  <c r="D4668" i="36"/>
  <c r="E4667" i="36"/>
  <c r="D4667" i="36"/>
  <c r="E4666" i="36"/>
  <c r="D4666" i="36"/>
  <c r="E4665" i="36"/>
  <c r="D4665" i="36"/>
  <c r="E4664" i="36"/>
  <c r="D4664" i="36"/>
  <c r="E4663" i="36"/>
  <c r="D4663" i="36"/>
  <c r="E4662" i="36"/>
  <c r="D4662" i="36"/>
  <c r="E4661" i="36"/>
  <c r="D4661" i="36"/>
  <c r="E4660" i="36"/>
  <c r="D4660" i="36"/>
  <c r="E4659" i="36"/>
  <c r="D4659" i="36"/>
  <c r="E4658" i="36"/>
  <c r="D4658" i="36"/>
  <c r="E4657" i="36"/>
  <c r="D4657" i="36"/>
  <c r="E4656" i="36"/>
  <c r="D4656" i="36"/>
  <c r="E4655" i="36"/>
  <c r="D4655" i="36"/>
  <c r="E4654" i="36"/>
  <c r="D4654" i="36"/>
  <c r="E4653" i="36"/>
  <c r="D4653" i="36"/>
  <c r="E4652" i="36"/>
  <c r="D4652" i="36"/>
  <c r="E4651" i="36"/>
  <c r="D4651" i="36"/>
  <c r="E4650" i="36"/>
  <c r="D4650" i="36"/>
  <c r="E4649" i="36"/>
  <c r="D4649" i="36"/>
  <c r="E4648" i="36"/>
  <c r="D4648" i="36"/>
  <c r="E4647" i="36"/>
  <c r="D4647" i="36"/>
  <c r="E4646" i="36"/>
  <c r="D4646" i="36"/>
  <c r="E4645" i="36"/>
  <c r="D4645" i="36"/>
  <c r="E4644" i="36"/>
  <c r="D4644" i="36"/>
  <c r="E4643" i="36"/>
  <c r="D4643" i="36"/>
  <c r="E4642" i="36"/>
  <c r="D4642" i="36"/>
  <c r="E4641" i="36"/>
  <c r="D4641" i="36"/>
  <c r="E4640" i="36"/>
  <c r="D4640" i="36"/>
  <c r="E4639" i="36"/>
  <c r="D4639" i="36"/>
  <c r="E4638" i="36"/>
  <c r="D4638" i="36"/>
  <c r="E4637" i="36"/>
  <c r="D4637" i="36"/>
  <c r="E4636" i="36"/>
  <c r="D4636" i="36"/>
  <c r="E4635" i="36"/>
  <c r="D4635" i="36"/>
  <c r="E4634" i="36"/>
  <c r="D4634" i="36"/>
  <c r="E4633" i="36"/>
  <c r="D4633" i="36"/>
  <c r="E4632" i="36"/>
  <c r="D4632" i="36"/>
  <c r="E4631" i="36"/>
  <c r="D4631" i="36"/>
  <c r="E4630" i="36"/>
  <c r="D4630" i="36"/>
  <c r="E4629" i="36"/>
  <c r="D4629" i="36"/>
  <c r="E4628" i="36"/>
  <c r="D4628" i="36"/>
  <c r="E4627" i="36"/>
  <c r="D4627" i="36"/>
  <c r="E4626" i="36"/>
  <c r="D4626" i="36"/>
  <c r="E4625" i="36"/>
  <c r="D4625" i="36"/>
  <c r="E4624" i="36"/>
  <c r="D4624" i="36"/>
  <c r="E4623" i="36"/>
  <c r="D4623" i="36"/>
  <c r="E4622" i="36"/>
  <c r="D4622" i="36"/>
  <c r="E4621" i="36"/>
  <c r="D4621" i="36"/>
  <c r="E4620" i="36"/>
  <c r="D4620" i="36"/>
  <c r="E4619" i="36"/>
  <c r="D4619" i="36"/>
  <c r="E4618" i="36"/>
  <c r="D4618" i="36"/>
  <c r="E4617" i="36"/>
  <c r="D4617" i="36"/>
  <c r="E4616" i="36"/>
  <c r="D4616" i="36"/>
  <c r="E4615" i="36"/>
  <c r="D4615" i="36"/>
  <c r="E4614" i="36"/>
  <c r="D4614" i="36"/>
  <c r="E4613" i="36"/>
  <c r="D4613" i="36"/>
  <c r="E4612" i="36"/>
  <c r="D4612" i="36"/>
  <c r="E4611" i="36"/>
  <c r="D4611" i="36"/>
  <c r="E4610" i="36"/>
  <c r="D4610" i="36"/>
  <c r="E4609" i="36"/>
  <c r="D4609" i="36"/>
  <c r="E4608" i="36"/>
  <c r="D4608" i="36"/>
  <c r="E4607" i="36"/>
  <c r="D4607" i="36"/>
  <c r="E4606" i="36"/>
  <c r="D4606" i="36"/>
  <c r="E4605" i="36"/>
  <c r="D4605" i="36"/>
  <c r="E4604" i="36"/>
  <c r="D4604" i="36"/>
  <c r="E4603" i="36"/>
  <c r="D4603" i="36"/>
  <c r="E4602" i="36"/>
  <c r="D4602" i="36"/>
  <c r="E4601" i="36"/>
  <c r="D4601" i="36"/>
  <c r="E4600" i="36"/>
  <c r="D4600" i="36"/>
  <c r="E4599" i="36"/>
  <c r="D4599" i="36"/>
  <c r="E4598" i="36"/>
  <c r="D4598" i="36"/>
  <c r="E4597" i="36"/>
  <c r="D4597" i="36"/>
  <c r="E4596" i="36"/>
  <c r="D4596" i="36"/>
  <c r="E4595" i="36"/>
  <c r="D4595" i="36"/>
  <c r="E4594" i="36"/>
  <c r="D4594" i="36"/>
  <c r="E4593" i="36"/>
  <c r="D4593" i="36"/>
  <c r="E4592" i="36"/>
  <c r="D4592" i="36"/>
  <c r="E4591" i="36"/>
  <c r="D4591" i="36"/>
  <c r="E4590" i="36"/>
  <c r="D4590" i="36"/>
  <c r="E4589" i="36"/>
  <c r="D4589" i="36"/>
  <c r="E4588" i="36"/>
  <c r="D4588" i="36"/>
  <c r="E4587" i="36"/>
  <c r="D4587" i="36"/>
  <c r="E4586" i="36"/>
  <c r="D4586" i="36"/>
  <c r="E4585" i="36"/>
  <c r="D4585" i="36"/>
  <c r="E4584" i="36"/>
  <c r="D4584" i="36"/>
  <c r="E4583" i="36"/>
  <c r="D4583" i="36"/>
  <c r="E4582" i="36"/>
  <c r="D4582" i="36"/>
  <c r="E4581" i="36"/>
  <c r="D4581" i="36"/>
  <c r="E4580" i="36"/>
  <c r="D4580" i="36"/>
  <c r="E4579" i="36"/>
  <c r="D4579" i="36"/>
  <c r="E4578" i="36"/>
  <c r="D4578" i="36"/>
  <c r="E4577" i="36"/>
  <c r="D4577" i="36"/>
  <c r="E4576" i="36"/>
  <c r="D4576" i="36"/>
  <c r="E4575" i="36"/>
  <c r="D4575" i="36"/>
  <c r="E4574" i="36"/>
  <c r="D4574" i="36"/>
  <c r="E4573" i="36"/>
  <c r="D4573" i="36"/>
  <c r="E4572" i="36"/>
  <c r="D4572" i="36"/>
  <c r="E4571" i="36"/>
  <c r="D4571" i="36"/>
  <c r="E4570" i="36"/>
  <c r="D4570" i="36"/>
  <c r="E4569" i="36"/>
  <c r="D4569" i="36"/>
  <c r="E4568" i="36"/>
  <c r="D4568" i="36"/>
  <c r="E4567" i="36"/>
  <c r="D4567" i="36"/>
  <c r="E4566" i="36"/>
  <c r="D4566" i="36"/>
  <c r="E4565" i="36"/>
  <c r="D4565" i="36"/>
  <c r="E4564" i="36"/>
  <c r="D4564" i="36"/>
  <c r="E4563" i="36"/>
  <c r="D4563" i="36"/>
  <c r="E4562" i="36"/>
  <c r="D4562" i="36"/>
  <c r="E4561" i="36"/>
  <c r="D4561" i="36"/>
  <c r="E4560" i="36"/>
  <c r="D4560" i="36"/>
  <c r="E4559" i="36"/>
  <c r="D4559" i="36"/>
  <c r="E4558" i="36"/>
  <c r="D4558" i="36"/>
  <c r="E4557" i="36"/>
  <c r="D4557" i="36"/>
  <c r="E4556" i="36"/>
  <c r="D4556" i="36"/>
  <c r="E4555" i="36"/>
  <c r="D4555" i="36"/>
  <c r="E4554" i="36"/>
  <c r="D4554" i="36"/>
  <c r="E4553" i="36"/>
  <c r="D4553" i="36"/>
  <c r="E4552" i="36"/>
  <c r="D4552" i="36"/>
  <c r="E4551" i="36"/>
  <c r="D4551" i="36"/>
  <c r="E4550" i="36"/>
  <c r="D4550" i="36"/>
  <c r="E4549" i="36"/>
  <c r="D4549" i="36"/>
  <c r="E4548" i="36"/>
  <c r="D4548" i="36"/>
  <c r="E4547" i="36"/>
  <c r="D4547" i="36"/>
  <c r="E4546" i="36"/>
  <c r="D4546" i="36"/>
  <c r="E4545" i="36"/>
  <c r="D4545" i="36"/>
  <c r="E4544" i="36"/>
  <c r="D4544" i="36"/>
  <c r="E4543" i="36"/>
  <c r="D4543" i="36"/>
  <c r="E4542" i="36"/>
  <c r="D4542" i="36"/>
  <c r="E4541" i="36"/>
  <c r="D4541" i="36"/>
  <c r="E4540" i="36"/>
  <c r="D4540" i="36"/>
  <c r="E4539" i="36"/>
  <c r="D4539" i="36"/>
  <c r="E4538" i="36"/>
  <c r="D4538" i="36"/>
  <c r="E4537" i="36"/>
  <c r="D4537" i="36"/>
  <c r="E4536" i="36"/>
  <c r="D4536" i="36"/>
  <c r="E4535" i="36"/>
  <c r="D4535" i="36"/>
  <c r="E4534" i="36"/>
  <c r="D4534" i="36"/>
  <c r="E4533" i="36"/>
  <c r="D4533" i="36"/>
  <c r="E4532" i="36"/>
  <c r="D4532" i="36"/>
  <c r="E4531" i="36"/>
  <c r="D4531" i="36"/>
  <c r="E4530" i="36"/>
  <c r="D4530" i="36"/>
  <c r="E4529" i="36"/>
  <c r="D4529" i="36"/>
  <c r="E4528" i="36"/>
  <c r="D4528" i="36"/>
  <c r="E4527" i="36"/>
  <c r="D4527" i="36"/>
  <c r="E4526" i="36"/>
  <c r="D4526" i="36"/>
  <c r="E4525" i="36"/>
  <c r="D4525" i="36"/>
  <c r="E4524" i="36"/>
  <c r="D4524" i="36"/>
  <c r="E4523" i="36"/>
  <c r="D4523" i="36"/>
  <c r="E4522" i="36"/>
  <c r="D4522" i="36"/>
  <c r="E4521" i="36"/>
  <c r="D4521" i="36"/>
  <c r="E4520" i="36"/>
  <c r="D4520" i="36"/>
  <c r="E4519" i="36"/>
  <c r="D4519" i="36"/>
  <c r="E4518" i="36"/>
  <c r="D4518" i="36"/>
  <c r="E4517" i="36"/>
  <c r="D4517" i="36"/>
  <c r="E4516" i="36"/>
  <c r="D4516" i="36"/>
  <c r="E4515" i="36"/>
  <c r="D4515" i="36"/>
  <c r="E4514" i="36"/>
  <c r="D4514" i="36"/>
  <c r="E4513" i="36"/>
  <c r="D4513" i="36"/>
  <c r="E4512" i="36"/>
  <c r="D4512" i="36"/>
  <c r="E4511" i="36"/>
  <c r="D4511" i="36"/>
  <c r="E4510" i="36"/>
  <c r="D4510" i="36"/>
  <c r="E4509" i="36"/>
  <c r="D4509" i="36"/>
  <c r="E4508" i="36"/>
  <c r="D4508" i="36"/>
  <c r="E4507" i="36"/>
  <c r="D4507" i="36"/>
  <c r="E4506" i="36"/>
  <c r="D4506" i="36"/>
  <c r="E4505" i="36"/>
  <c r="D4505" i="36"/>
  <c r="E4504" i="36"/>
  <c r="D4504" i="36"/>
  <c r="E4503" i="36"/>
  <c r="D4503" i="36"/>
  <c r="E4502" i="36"/>
  <c r="D4502" i="36"/>
  <c r="E4501" i="36"/>
  <c r="D4501" i="36"/>
  <c r="E4500" i="36"/>
  <c r="D4500" i="36"/>
  <c r="E4499" i="36"/>
  <c r="D4499" i="36"/>
  <c r="E4498" i="36"/>
  <c r="D4498" i="36"/>
  <c r="E4497" i="36"/>
  <c r="D4497" i="36"/>
  <c r="E4496" i="36"/>
  <c r="D4496" i="36"/>
  <c r="E4495" i="36"/>
  <c r="D4495" i="36"/>
  <c r="E4494" i="36"/>
  <c r="D4494" i="36"/>
  <c r="E4493" i="36"/>
  <c r="D4493" i="36"/>
  <c r="E4492" i="36"/>
  <c r="D4492" i="36"/>
  <c r="E4491" i="36"/>
  <c r="D4491" i="36"/>
  <c r="E4490" i="36"/>
  <c r="D4490" i="36"/>
  <c r="E4489" i="36"/>
  <c r="D4489" i="36"/>
  <c r="E4488" i="36"/>
  <c r="D4488" i="36"/>
  <c r="E4487" i="36"/>
  <c r="D4487" i="36"/>
  <c r="E4486" i="36"/>
  <c r="D4486" i="36"/>
  <c r="E4485" i="36"/>
  <c r="D4485" i="36"/>
  <c r="E4484" i="36"/>
  <c r="D4484" i="36"/>
  <c r="E4483" i="36"/>
  <c r="D4483" i="36"/>
  <c r="E4482" i="36"/>
  <c r="D4482" i="36"/>
  <c r="E4481" i="36"/>
  <c r="D4481" i="36"/>
  <c r="E4480" i="36"/>
  <c r="D4480" i="36"/>
  <c r="E4479" i="36"/>
  <c r="D4479" i="36"/>
  <c r="E4478" i="36"/>
  <c r="D4478" i="36"/>
  <c r="E4477" i="36"/>
  <c r="D4477" i="36"/>
  <c r="E4476" i="36"/>
  <c r="D4476" i="36"/>
  <c r="E4475" i="36"/>
  <c r="D4475" i="36"/>
  <c r="E4474" i="36"/>
  <c r="D4474" i="36"/>
  <c r="E4473" i="36"/>
  <c r="D4473" i="36"/>
  <c r="E4472" i="36"/>
  <c r="D4472" i="36"/>
  <c r="E4471" i="36"/>
  <c r="D4471" i="36"/>
  <c r="E4470" i="36"/>
  <c r="D4470" i="36"/>
  <c r="E4469" i="36"/>
  <c r="D4469" i="36"/>
  <c r="E4468" i="36"/>
  <c r="D4468" i="36"/>
  <c r="E4467" i="36"/>
  <c r="D4467" i="36"/>
  <c r="E4466" i="36"/>
  <c r="D4466" i="36"/>
  <c r="E4465" i="36"/>
  <c r="D4465" i="36"/>
  <c r="E4464" i="36"/>
  <c r="D4464" i="36"/>
  <c r="E4463" i="36"/>
  <c r="D4463" i="36"/>
  <c r="E4462" i="36"/>
  <c r="D4462" i="36"/>
  <c r="E4461" i="36"/>
  <c r="D4461" i="36"/>
  <c r="E4460" i="36"/>
  <c r="D4460" i="36"/>
  <c r="C6660" i="36"/>
  <c r="C6659" i="36"/>
  <c r="C6658" i="36"/>
  <c r="C6657" i="36"/>
  <c r="C6656" i="36"/>
  <c r="C6655" i="36"/>
  <c r="C6654" i="36"/>
  <c r="C6653" i="36"/>
  <c r="C6652" i="36"/>
  <c r="C6651" i="36"/>
  <c r="C6650" i="36"/>
  <c r="C6649" i="36"/>
  <c r="C6648" i="36"/>
  <c r="C6647" i="36"/>
  <c r="C6646" i="36"/>
  <c r="C6645" i="36"/>
  <c r="C6644" i="36"/>
  <c r="C6643" i="36"/>
  <c r="C6642" i="36"/>
  <c r="C6641" i="36"/>
  <c r="C6640" i="36"/>
  <c r="C6639" i="36"/>
  <c r="C6638" i="36"/>
  <c r="C6637" i="36"/>
  <c r="C6636" i="36"/>
  <c r="C6635" i="36"/>
  <c r="C6634" i="36"/>
  <c r="C6633" i="36"/>
  <c r="C6632" i="36"/>
  <c r="C6631" i="36"/>
  <c r="C6630" i="36"/>
  <c r="C6629" i="36"/>
  <c r="C6628" i="36"/>
  <c r="C6627" i="36"/>
  <c r="C6626" i="36"/>
  <c r="C6625" i="36"/>
  <c r="C6624" i="36"/>
  <c r="C6623" i="36"/>
  <c r="C6622" i="36"/>
  <c r="C6621" i="36"/>
  <c r="C6620" i="36"/>
  <c r="C6619" i="36"/>
  <c r="C6618" i="36"/>
  <c r="C6617" i="36"/>
  <c r="C6616" i="36"/>
  <c r="C6615" i="36"/>
  <c r="C6614" i="36"/>
  <c r="C6613" i="36"/>
  <c r="C6612" i="36"/>
  <c r="C6611" i="36"/>
  <c r="C6610" i="36"/>
  <c r="C6609" i="36"/>
  <c r="C6608" i="36"/>
  <c r="C6607" i="36"/>
  <c r="C6606" i="36"/>
  <c r="C6605" i="36"/>
  <c r="C6604" i="36"/>
  <c r="C6603" i="36"/>
  <c r="C6602" i="36"/>
  <c r="C6601" i="36"/>
  <c r="C6600" i="36"/>
  <c r="C6599" i="36"/>
  <c r="C6598" i="36"/>
  <c r="C6597" i="36"/>
  <c r="C6596" i="36"/>
  <c r="C6595" i="36"/>
  <c r="C6594" i="36"/>
  <c r="C6593" i="36"/>
  <c r="C6592" i="36"/>
  <c r="C6591" i="36"/>
  <c r="C6590" i="36"/>
  <c r="C6589" i="36"/>
  <c r="C6588" i="36"/>
  <c r="C6587" i="36"/>
  <c r="C6586" i="36"/>
  <c r="C6585" i="36"/>
  <c r="C6584" i="36"/>
  <c r="C6583" i="36"/>
  <c r="C6582" i="36"/>
  <c r="C6581" i="36"/>
  <c r="C6580" i="36"/>
  <c r="C6579" i="36"/>
  <c r="C6578" i="36"/>
  <c r="C6577" i="36"/>
  <c r="C6576" i="36"/>
  <c r="C6575" i="36"/>
  <c r="C6574" i="36"/>
  <c r="C6573" i="36"/>
  <c r="C6572" i="36"/>
  <c r="C6571" i="36"/>
  <c r="C6570" i="36"/>
  <c r="C6569" i="36"/>
  <c r="C6568" i="36"/>
  <c r="C6567" i="36"/>
  <c r="C6566" i="36"/>
  <c r="C6565" i="36"/>
  <c r="C6564" i="36"/>
  <c r="C6563" i="36"/>
  <c r="C6562" i="36"/>
  <c r="C6561" i="36"/>
  <c r="C6560" i="36"/>
  <c r="C6559" i="36"/>
  <c r="C6558" i="36"/>
  <c r="C6557" i="36"/>
  <c r="C6556" i="36"/>
  <c r="C6555" i="36"/>
  <c r="C6554" i="36"/>
  <c r="C6553" i="36"/>
  <c r="C6552" i="36"/>
  <c r="C6551" i="36"/>
  <c r="C6550" i="36"/>
  <c r="C6549" i="36"/>
  <c r="C6548" i="36"/>
  <c r="C6547" i="36"/>
  <c r="C6546" i="36"/>
  <c r="C6545" i="36"/>
  <c r="C6544" i="36"/>
  <c r="C6543" i="36"/>
  <c r="C6542" i="36"/>
  <c r="C6541" i="36"/>
  <c r="C6540" i="36"/>
  <c r="C6539" i="36"/>
  <c r="C6538" i="36"/>
  <c r="C6537" i="36"/>
  <c r="C6536" i="36"/>
  <c r="C6535" i="36"/>
  <c r="C6534" i="36"/>
  <c r="C6533" i="36"/>
  <c r="C6532" i="36"/>
  <c r="C6531" i="36"/>
  <c r="C6530" i="36"/>
  <c r="C6529" i="36"/>
  <c r="C6528" i="36"/>
  <c r="C6527" i="36"/>
  <c r="C6526" i="36"/>
  <c r="C6525" i="36"/>
  <c r="C6524" i="36"/>
  <c r="C6523" i="36"/>
  <c r="C6522" i="36"/>
  <c r="C6521" i="36"/>
  <c r="C6520" i="36"/>
  <c r="C6519" i="36"/>
  <c r="C6518" i="36"/>
  <c r="C6517" i="36"/>
  <c r="C6516" i="36"/>
  <c r="C6515" i="36"/>
  <c r="C6514" i="36"/>
  <c r="C6513" i="36"/>
  <c r="C6512" i="36"/>
  <c r="C6511" i="36"/>
  <c r="C6510" i="36"/>
  <c r="C6509" i="36"/>
  <c r="C6508" i="36"/>
  <c r="C6507" i="36"/>
  <c r="C6506" i="36"/>
  <c r="C6505" i="36"/>
  <c r="C6504" i="36"/>
  <c r="C6503" i="36"/>
  <c r="C6502" i="36"/>
  <c r="C6501" i="36"/>
  <c r="C6500" i="36"/>
  <c r="C6499" i="36"/>
  <c r="C6498" i="36"/>
  <c r="C6497" i="36"/>
  <c r="C6496" i="36"/>
  <c r="C6495" i="36"/>
  <c r="C6494" i="36"/>
  <c r="C6493" i="36"/>
  <c r="C6492" i="36"/>
  <c r="C6491" i="36"/>
  <c r="C6490" i="36"/>
  <c r="C6489" i="36"/>
  <c r="C6488" i="36"/>
  <c r="C6487" i="36"/>
  <c r="C6486" i="36"/>
  <c r="C6485" i="36"/>
  <c r="C6484" i="36"/>
  <c r="C6483" i="36"/>
  <c r="C6482" i="36"/>
  <c r="C6481" i="36"/>
  <c r="C6480" i="36"/>
  <c r="C6479" i="36"/>
  <c r="C6478" i="36"/>
  <c r="C6477" i="36"/>
  <c r="C6476" i="36"/>
  <c r="C6475" i="36"/>
  <c r="C6474" i="36"/>
  <c r="C6473" i="36"/>
  <c r="C6472" i="36"/>
  <c r="C6471" i="36"/>
  <c r="C6470" i="36"/>
  <c r="C6469" i="36"/>
  <c r="C6468" i="36"/>
  <c r="C6467" i="36"/>
  <c r="C6466" i="36"/>
  <c r="C6465" i="36"/>
  <c r="C6464" i="36"/>
  <c r="C6463" i="36"/>
  <c r="C6462" i="36"/>
  <c r="C6461" i="36"/>
  <c r="C6460" i="36"/>
  <c r="C6459" i="36"/>
  <c r="C6458" i="36"/>
  <c r="C6457" i="36"/>
  <c r="C6456" i="36"/>
  <c r="C6455" i="36"/>
  <c r="C6454" i="36"/>
  <c r="C6453" i="36"/>
  <c r="C6452" i="36"/>
  <c r="C6451" i="36"/>
  <c r="C6450" i="36"/>
  <c r="C6449" i="36"/>
  <c r="C6448" i="36"/>
  <c r="C6447" i="36"/>
  <c r="C6446" i="36"/>
  <c r="C6445" i="36"/>
  <c r="C6444" i="36"/>
  <c r="C6443" i="36"/>
  <c r="C6442" i="36"/>
  <c r="C6441" i="36"/>
  <c r="C6440" i="36"/>
  <c r="C6439" i="36"/>
  <c r="C6438" i="36"/>
  <c r="C6437" i="36"/>
  <c r="C6436" i="36"/>
  <c r="C6435" i="36"/>
  <c r="C6434" i="36"/>
  <c r="C6433" i="36"/>
  <c r="C6432" i="36"/>
  <c r="C6431" i="36"/>
  <c r="C6430" i="36"/>
  <c r="C6429" i="36"/>
  <c r="C6428" i="36"/>
  <c r="C6427" i="36"/>
  <c r="C6426" i="36"/>
  <c r="C6425" i="36"/>
  <c r="C6424" i="36"/>
  <c r="C6423" i="36"/>
  <c r="C6422" i="36"/>
  <c r="C6421" i="36"/>
  <c r="C6420" i="36"/>
  <c r="C6419" i="36"/>
  <c r="C6418" i="36"/>
  <c r="C6417" i="36"/>
  <c r="C6416" i="36"/>
  <c r="C6415" i="36"/>
  <c r="C6414" i="36"/>
  <c r="C6413" i="36"/>
  <c r="C6412" i="36"/>
  <c r="C6411" i="36"/>
  <c r="C6410" i="36"/>
  <c r="C6409" i="36"/>
  <c r="C6408" i="36"/>
  <c r="C6407" i="36"/>
  <c r="C6406" i="36"/>
  <c r="C6405" i="36"/>
  <c r="C6404" i="36"/>
  <c r="C6403" i="36"/>
  <c r="C6402" i="36"/>
  <c r="C6401" i="36"/>
  <c r="C6400" i="36"/>
  <c r="C6399" i="36"/>
  <c r="C6398" i="36"/>
  <c r="C6397" i="36"/>
  <c r="C6396" i="36"/>
  <c r="C6395" i="36"/>
  <c r="C6394" i="36"/>
  <c r="C6393" i="36"/>
  <c r="C6392" i="36"/>
  <c r="C6391" i="36"/>
  <c r="C6390" i="36"/>
  <c r="C6389" i="36"/>
  <c r="C6388" i="36"/>
  <c r="C6387" i="36"/>
  <c r="C6386" i="36"/>
  <c r="C6385" i="36"/>
  <c r="C6384" i="36"/>
  <c r="C6383" i="36"/>
  <c r="C6382" i="36"/>
  <c r="C6381" i="36"/>
  <c r="C6380" i="36"/>
  <c r="C6379" i="36"/>
  <c r="C6378" i="36"/>
  <c r="C6377" i="36"/>
  <c r="C6376" i="36"/>
  <c r="C6375" i="36"/>
  <c r="C6374" i="36"/>
  <c r="C6373" i="36"/>
  <c r="C6372" i="36"/>
  <c r="C6371" i="36"/>
  <c r="C6370" i="36"/>
  <c r="C6369" i="36"/>
  <c r="C6368" i="36"/>
  <c r="C6367" i="36"/>
  <c r="C6366" i="36"/>
  <c r="C6365" i="36"/>
  <c r="C6364" i="36"/>
  <c r="C6363" i="36"/>
  <c r="C6362" i="36"/>
  <c r="C6361" i="36"/>
  <c r="C6360" i="36"/>
  <c r="C6359" i="36"/>
  <c r="C6358" i="36"/>
  <c r="C6357" i="36"/>
  <c r="C6356" i="36"/>
  <c r="C6355" i="36"/>
  <c r="C6354" i="36"/>
  <c r="C6353" i="36"/>
  <c r="C6352" i="36"/>
  <c r="C6351" i="36"/>
  <c r="C6350" i="36"/>
  <c r="C6349" i="36"/>
  <c r="C6348" i="36"/>
  <c r="C6347" i="36"/>
  <c r="C6346" i="36"/>
  <c r="C6345" i="36"/>
  <c r="C6344" i="36"/>
  <c r="C6343" i="36"/>
  <c r="C6342" i="36"/>
  <c r="C6341" i="36"/>
  <c r="C6340" i="36"/>
  <c r="C6339" i="36"/>
  <c r="C6338" i="36"/>
  <c r="C6337" i="36"/>
  <c r="C6336" i="36"/>
  <c r="C6335" i="36"/>
  <c r="C6334" i="36"/>
  <c r="C6333" i="36"/>
  <c r="C6332" i="36"/>
  <c r="C6331" i="36"/>
  <c r="C6330" i="36"/>
  <c r="C6329" i="36"/>
  <c r="C6328" i="36"/>
  <c r="C6327" i="36"/>
  <c r="C6326" i="36"/>
  <c r="C6325" i="36"/>
  <c r="C6324" i="36"/>
  <c r="C6323" i="36"/>
  <c r="C6322" i="36"/>
  <c r="C6321" i="36"/>
  <c r="C6320" i="36"/>
  <c r="C6319" i="36"/>
  <c r="C6318" i="36"/>
  <c r="C6317" i="36"/>
  <c r="C6316" i="36"/>
  <c r="C6315" i="36"/>
  <c r="C6314" i="36"/>
  <c r="C6313" i="36"/>
  <c r="C6312" i="36"/>
  <c r="C6311" i="36"/>
  <c r="C6310" i="36"/>
  <c r="C6309" i="36"/>
  <c r="C6308" i="36"/>
  <c r="C6307" i="36"/>
  <c r="C6306" i="36"/>
  <c r="C6305" i="36"/>
  <c r="C6304" i="36"/>
  <c r="C6303" i="36"/>
  <c r="C6302" i="36"/>
  <c r="C6301" i="36"/>
  <c r="C6300" i="36"/>
  <c r="C6299" i="36"/>
  <c r="C6298" i="36"/>
  <c r="C6297" i="36"/>
  <c r="C6296" i="36"/>
  <c r="C6295" i="36"/>
  <c r="C6294" i="36"/>
  <c r="C6293" i="36"/>
  <c r="C6292" i="36"/>
  <c r="C6291" i="36"/>
  <c r="C6290" i="36"/>
  <c r="C6289" i="36"/>
  <c r="C6288" i="36"/>
  <c r="C6287" i="36"/>
  <c r="C6286" i="36"/>
  <c r="C6285" i="36"/>
  <c r="C6284" i="36"/>
  <c r="C6283" i="36"/>
  <c r="C6282" i="36"/>
  <c r="C6281" i="36"/>
  <c r="C6280" i="36"/>
  <c r="C6279" i="36"/>
  <c r="C6278" i="36"/>
  <c r="C6277" i="36"/>
  <c r="C6276" i="36"/>
  <c r="C6275" i="36"/>
  <c r="C6274" i="36"/>
  <c r="C6273" i="36"/>
  <c r="C6272" i="36"/>
  <c r="C6271" i="36"/>
  <c r="C6270" i="36"/>
  <c r="C6269" i="36"/>
  <c r="C6268" i="36"/>
  <c r="C6267" i="36"/>
  <c r="C6266" i="36"/>
  <c r="C6265" i="36"/>
  <c r="C6264" i="36"/>
  <c r="C6263" i="36"/>
  <c r="C6262" i="36"/>
  <c r="C6261" i="36"/>
  <c r="C6260" i="36"/>
  <c r="C6259" i="36"/>
  <c r="C6258" i="36"/>
  <c r="C6257" i="36"/>
  <c r="C6256" i="36"/>
  <c r="C6255" i="36"/>
  <c r="C6254" i="36"/>
  <c r="C6253" i="36"/>
  <c r="C6252" i="36"/>
  <c r="C6251" i="36"/>
  <c r="C6250" i="36"/>
  <c r="C6249" i="36"/>
  <c r="C6248" i="36"/>
  <c r="C6247" i="36"/>
  <c r="C6246" i="36"/>
  <c r="C6245" i="36"/>
  <c r="C6244" i="36"/>
  <c r="C6243" i="36"/>
  <c r="C6242" i="36"/>
  <c r="C6241" i="36"/>
  <c r="C6240" i="36"/>
  <c r="C6239" i="36"/>
  <c r="C6238" i="36"/>
  <c r="C6237" i="36"/>
  <c r="C6236" i="36"/>
  <c r="C6235" i="36"/>
  <c r="C6234" i="36"/>
  <c r="C6233" i="36"/>
  <c r="C6232" i="36"/>
  <c r="C6231" i="36"/>
  <c r="C6230" i="36"/>
  <c r="C6229" i="36"/>
  <c r="C6228" i="36"/>
  <c r="C6227" i="36"/>
  <c r="C6226" i="36"/>
  <c r="C6225" i="36"/>
  <c r="C6224" i="36"/>
  <c r="C6223" i="36"/>
  <c r="C6222" i="36"/>
  <c r="C6221" i="36"/>
  <c r="C6220" i="36"/>
  <c r="C6219" i="36"/>
  <c r="C6218" i="36"/>
  <c r="C6217" i="36"/>
  <c r="C6216" i="36"/>
  <c r="C6215" i="36"/>
  <c r="C6214" i="36"/>
  <c r="C6213" i="36"/>
  <c r="C6212" i="36"/>
  <c r="C6211" i="36"/>
  <c r="C6210" i="36"/>
  <c r="C6209" i="36"/>
  <c r="C6208" i="36"/>
  <c r="C6207" i="36"/>
  <c r="C6206" i="36"/>
  <c r="C6205" i="36"/>
  <c r="C6204" i="36"/>
  <c r="C6203" i="36"/>
  <c r="C6202" i="36"/>
  <c r="C6201" i="36"/>
  <c r="C6200" i="36"/>
  <c r="C6199" i="36"/>
  <c r="C6198" i="36"/>
  <c r="C6197" i="36"/>
  <c r="C6196" i="36"/>
  <c r="C6195" i="36"/>
  <c r="C6194" i="36"/>
  <c r="C6193" i="36"/>
  <c r="C6192" i="36"/>
  <c r="C6191" i="36"/>
  <c r="C6190" i="36"/>
  <c r="C6189" i="36"/>
  <c r="C6188" i="36"/>
  <c r="C6187" i="36"/>
  <c r="C6186" i="36"/>
  <c r="C6185" i="36"/>
  <c r="C6184" i="36"/>
  <c r="C6183" i="36"/>
  <c r="C6182" i="36"/>
  <c r="C6181" i="36"/>
  <c r="C6180" i="36"/>
  <c r="C6179" i="36"/>
  <c r="C6178" i="36"/>
  <c r="C6177" i="36"/>
  <c r="C6176" i="36"/>
  <c r="C6175" i="36"/>
  <c r="C6174" i="36"/>
  <c r="C6173" i="36"/>
  <c r="C6172" i="36"/>
  <c r="C6171" i="36"/>
  <c r="C6170" i="36"/>
  <c r="C6169" i="36"/>
  <c r="C6168" i="36"/>
  <c r="C6167" i="36"/>
  <c r="C6166" i="36"/>
  <c r="C6165" i="36"/>
  <c r="C6164" i="36"/>
  <c r="C6163" i="36"/>
  <c r="C6162" i="36"/>
  <c r="C6161" i="36"/>
  <c r="C6160" i="36"/>
  <c r="C6159" i="36"/>
  <c r="C6158" i="36"/>
  <c r="C6157" i="36"/>
  <c r="C6156" i="36"/>
  <c r="C6155" i="36"/>
  <c r="C6154" i="36"/>
  <c r="C6153" i="36"/>
  <c r="C6152" i="36"/>
  <c r="C6151" i="36"/>
  <c r="C6150" i="36"/>
  <c r="C6149" i="36"/>
  <c r="C6148" i="36"/>
  <c r="C6147" i="36"/>
  <c r="C6146" i="36"/>
  <c r="C6145" i="36"/>
  <c r="C6144" i="36"/>
  <c r="C6143" i="36"/>
  <c r="C6142" i="36"/>
  <c r="C6141" i="36"/>
  <c r="C6140" i="36"/>
  <c r="C6139" i="36"/>
  <c r="C6138" i="36"/>
  <c r="C6137" i="36"/>
  <c r="C6136" i="36"/>
  <c r="C6135" i="36"/>
  <c r="C6134" i="36"/>
  <c r="C6133" i="36"/>
  <c r="C6132" i="36"/>
  <c r="C6131" i="36"/>
  <c r="C6130" i="36"/>
  <c r="C6129" i="36"/>
  <c r="C6128" i="36"/>
  <c r="C6127" i="36"/>
  <c r="C6126" i="36"/>
  <c r="C6125" i="36"/>
  <c r="C6124" i="36"/>
  <c r="C6123" i="36"/>
  <c r="C6122" i="36"/>
  <c r="C6121" i="36"/>
  <c r="C6120" i="36"/>
  <c r="C6119" i="36"/>
  <c r="C6118" i="36"/>
  <c r="C6117" i="36"/>
  <c r="C6116" i="36"/>
  <c r="C6115" i="36"/>
  <c r="C6114" i="36"/>
  <c r="C6113" i="36"/>
  <c r="C6112" i="36"/>
  <c r="C6111" i="36"/>
  <c r="C6110" i="36"/>
  <c r="C6109" i="36"/>
  <c r="C6108" i="36"/>
  <c r="C6107" i="36"/>
  <c r="C6106" i="36"/>
  <c r="C6105" i="36"/>
  <c r="C6104" i="36"/>
  <c r="C6103" i="36"/>
  <c r="C6102" i="36"/>
  <c r="C6101" i="36"/>
  <c r="C6100" i="36"/>
  <c r="C6099" i="36"/>
  <c r="C6098" i="36"/>
  <c r="C6097" i="36"/>
  <c r="C6096" i="36"/>
  <c r="C6095" i="36"/>
  <c r="C6094" i="36"/>
  <c r="C6093" i="36"/>
  <c r="C6092" i="36"/>
  <c r="C6091" i="36"/>
  <c r="C6090" i="36"/>
  <c r="C6089" i="36"/>
  <c r="C6088" i="36"/>
  <c r="C6087" i="36"/>
  <c r="C6086" i="36"/>
  <c r="C6085" i="36"/>
  <c r="C6084" i="36"/>
  <c r="C6083" i="36"/>
  <c r="C6082" i="36"/>
  <c r="C6081" i="36"/>
  <c r="C6080" i="36"/>
  <c r="C6079" i="36"/>
  <c r="C6078" i="36"/>
  <c r="C6077" i="36"/>
  <c r="C6076" i="36"/>
  <c r="C6075" i="36"/>
  <c r="C6074" i="36"/>
  <c r="C6073" i="36"/>
  <c r="C6072" i="36"/>
  <c r="C6071" i="36"/>
  <c r="C6070" i="36"/>
  <c r="C6069" i="36"/>
  <c r="C6068" i="36"/>
  <c r="C6067" i="36"/>
  <c r="C6066" i="36"/>
  <c r="C6065" i="36"/>
  <c r="C6064" i="36"/>
  <c r="C6063" i="36"/>
  <c r="C6062" i="36"/>
  <c r="C6061" i="36"/>
  <c r="C6060" i="36"/>
  <c r="C6059" i="36"/>
  <c r="C6058" i="36"/>
  <c r="C6057" i="36"/>
  <c r="C6056" i="36"/>
  <c r="C6055" i="36"/>
  <c r="C6054" i="36"/>
  <c r="C6053" i="36"/>
  <c r="C6052" i="36"/>
  <c r="C6051" i="36"/>
  <c r="C6050" i="36"/>
  <c r="C6049" i="36"/>
  <c r="C6048" i="36"/>
  <c r="C6047" i="36"/>
  <c r="C6046" i="36"/>
  <c r="C6045" i="36"/>
  <c r="C6044" i="36"/>
  <c r="C6043" i="36"/>
  <c r="C6042" i="36"/>
  <c r="C6041" i="36"/>
  <c r="C6040" i="36"/>
  <c r="C6039" i="36"/>
  <c r="C6038" i="36"/>
  <c r="C6037" i="36"/>
  <c r="C6036" i="36"/>
  <c r="C6035" i="36"/>
  <c r="C6034" i="36"/>
  <c r="C6033" i="36"/>
  <c r="C6032" i="36"/>
  <c r="C6031" i="36"/>
  <c r="C6030" i="36"/>
  <c r="C6029" i="36"/>
  <c r="C6028" i="36"/>
  <c r="C6027" i="36"/>
  <c r="C6026" i="36"/>
  <c r="C6025" i="36"/>
  <c r="C6024" i="36"/>
  <c r="C6023" i="36"/>
  <c r="C6022" i="36"/>
  <c r="C6021" i="36"/>
  <c r="C6020" i="36"/>
  <c r="C6019" i="36"/>
  <c r="C6018" i="36"/>
  <c r="C6017" i="36"/>
  <c r="C6016" i="36"/>
  <c r="C6015" i="36"/>
  <c r="C6014" i="36"/>
  <c r="C6013" i="36"/>
  <c r="C6012" i="36"/>
  <c r="C6011" i="36"/>
  <c r="C6010" i="36"/>
  <c r="C6009" i="36"/>
  <c r="C6008" i="36"/>
  <c r="C6007" i="36"/>
  <c r="C6006" i="36"/>
  <c r="C6005" i="36"/>
  <c r="C6004" i="36"/>
  <c r="C6003" i="36"/>
  <c r="C6002" i="36"/>
  <c r="C6001" i="36"/>
  <c r="C6000" i="36"/>
  <c r="C5999" i="36"/>
  <c r="C5998" i="36"/>
  <c r="C5997" i="36"/>
  <c r="C5996" i="36"/>
  <c r="C5995" i="36"/>
  <c r="C5994" i="36"/>
  <c r="C5993" i="36"/>
  <c r="C5992" i="36"/>
  <c r="C5991" i="36"/>
  <c r="C5990" i="36"/>
  <c r="C5989" i="36"/>
  <c r="C5988" i="36"/>
  <c r="C5987" i="36"/>
  <c r="C5986" i="36"/>
  <c r="C5985" i="36"/>
  <c r="C5984" i="36"/>
  <c r="C5983" i="36"/>
  <c r="C5982" i="36"/>
  <c r="C5981" i="36"/>
  <c r="C5980" i="36"/>
  <c r="C5979" i="36"/>
  <c r="C5978" i="36"/>
  <c r="C5977" i="36"/>
  <c r="C5976" i="36"/>
  <c r="C5975" i="36"/>
  <c r="C5974" i="36"/>
  <c r="C5973" i="36"/>
  <c r="C5972" i="36"/>
  <c r="C5971" i="36"/>
  <c r="C5970" i="36"/>
  <c r="C5969" i="36"/>
  <c r="C5968" i="36"/>
  <c r="C5967" i="36"/>
  <c r="C5966" i="36"/>
  <c r="C5965" i="36"/>
  <c r="C5964" i="36"/>
  <c r="C5963" i="36"/>
  <c r="C5962" i="36"/>
  <c r="C5961" i="36"/>
  <c r="C5960" i="36"/>
  <c r="C5959" i="36"/>
  <c r="C5958" i="36"/>
  <c r="C5957" i="36"/>
  <c r="C5956" i="36"/>
  <c r="C5955" i="36"/>
  <c r="C5954" i="36"/>
  <c r="C5953" i="36"/>
  <c r="C5952" i="36"/>
  <c r="C5951" i="36"/>
  <c r="C5950" i="36"/>
  <c r="C5949" i="36"/>
  <c r="C5948" i="36"/>
  <c r="C5947" i="36"/>
  <c r="C5946" i="36"/>
  <c r="C5945" i="36"/>
  <c r="C5944" i="36"/>
  <c r="C5943" i="36"/>
  <c r="C5942" i="36"/>
  <c r="C5941" i="36"/>
  <c r="C5940" i="36"/>
  <c r="C5939" i="36"/>
  <c r="C5938" i="36"/>
  <c r="C5937" i="36"/>
  <c r="C5936" i="36"/>
  <c r="C5935" i="36"/>
  <c r="C5934" i="36"/>
  <c r="C5933" i="36"/>
  <c r="C5932" i="36"/>
  <c r="C5931" i="36"/>
  <c r="C5930" i="36"/>
  <c r="C5929" i="36"/>
  <c r="C5928" i="36"/>
  <c r="C5927" i="36"/>
  <c r="C5926" i="36"/>
  <c r="C5925" i="36"/>
  <c r="C5924" i="36"/>
  <c r="C5923" i="36"/>
  <c r="C5922" i="36"/>
  <c r="C5921" i="36"/>
  <c r="C5920" i="36"/>
  <c r="C5919" i="36"/>
  <c r="C5918" i="36"/>
  <c r="C5917" i="36"/>
  <c r="C5916" i="36"/>
  <c r="C5915" i="36"/>
  <c r="C5914" i="36"/>
  <c r="C5913" i="36"/>
  <c r="C5912" i="36"/>
  <c r="C5911" i="36"/>
  <c r="C5910" i="36"/>
  <c r="C5909" i="36"/>
  <c r="C5908" i="36"/>
  <c r="C5907" i="36"/>
  <c r="C5906" i="36"/>
  <c r="C5905" i="36"/>
  <c r="C5904" i="36"/>
  <c r="C5903" i="36"/>
  <c r="C5902" i="36"/>
  <c r="C5901" i="36"/>
  <c r="C5900" i="36"/>
  <c r="C5899" i="36"/>
  <c r="C5898" i="36"/>
  <c r="C5897" i="36"/>
  <c r="C5896" i="36"/>
  <c r="C5895" i="36"/>
  <c r="C5894" i="36"/>
  <c r="C5893" i="36"/>
  <c r="C5892" i="36"/>
  <c r="C5891" i="36"/>
  <c r="C5890" i="36"/>
  <c r="C5889" i="36"/>
  <c r="C5888" i="36"/>
  <c r="C5887" i="36"/>
  <c r="C5886" i="36"/>
  <c r="C5885" i="36"/>
  <c r="C5884" i="36"/>
  <c r="C5883" i="36"/>
  <c r="C5882" i="36"/>
  <c r="C5881" i="36"/>
  <c r="C5880" i="36"/>
  <c r="C5879" i="36"/>
  <c r="C5878" i="36"/>
  <c r="C5877" i="36"/>
  <c r="C5876" i="36"/>
  <c r="C5875" i="36"/>
  <c r="C5874" i="36"/>
  <c r="C5873" i="36"/>
  <c r="C5872" i="36"/>
  <c r="C5871" i="36"/>
  <c r="C5870" i="36"/>
  <c r="C5869" i="36"/>
  <c r="C5868" i="36"/>
  <c r="C5867" i="36"/>
  <c r="C5866" i="36"/>
  <c r="C5865" i="36"/>
  <c r="C5864" i="36"/>
  <c r="C5863" i="36"/>
  <c r="C5862" i="36"/>
  <c r="C5861" i="36"/>
  <c r="C5860" i="36"/>
  <c r="C5859" i="36"/>
  <c r="C5858" i="36"/>
  <c r="C5857" i="36"/>
  <c r="C5856" i="36"/>
  <c r="C5855" i="36"/>
  <c r="C5854" i="36"/>
  <c r="C5853" i="36"/>
  <c r="C5852" i="36"/>
  <c r="C5851" i="36"/>
  <c r="C5850" i="36"/>
  <c r="C5849" i="36"/>
  <c r="C5848" i="36"/>
  <c r="C5847" i="36"/>
  <c r="C5846" i="36"/>
  <c r="C5845" i="36"/>
  <c r="C5844" i="36"/>
  <c r="C5843" i="36"/>
  <c r="C5842" i="36"/>
  <c r="C5841" i="36"/>
  <c r="C5840" i="36"/>
  <c r="C5839" i="36"/>
  <c r="C5838" i="36"/>
  <c r="C5837" i="36"/>
  <c r="C5836" i="36"/>
  <c r="C5835" i="36"/>
  <c r="C5834" i="36"/>
  <c r="C5833" i="36"/>
  <c r="C5832" i="36"/>
  <c r="C5831" i="36"/>
  <c r="C5830" i="36"/>
  <c r="C5829" i="36"/>
  <c r="C5828" i="36"/>
  <c r="C5827" i="36"/>
  <c r="C5826" i="36"/>
  <c r="C5825" i="36"/>
  <c r="C5824" i="36"/>
  <c r="C5823" i="36"/>
  <c r="C5822" i="36"/>
  <c r="C5821" i="36"/>
  <c r="C5820" i="36"/>
  <c r="C5819" i="36"/>
  <c r="C5818" i="36"/>
  <c r="C5817" i="36"/>
  <c r="C5816" i="36"/>
  <c r="C5815" i="36"/>
  <c r="C5814" i="36"/>
  <c r="C5813" i="36"/>
  <c r="C5812" i="36"/>
  <c r="C5811" i="36"/>
  <c r="C5810" i="36"/>
  <c r="C5809" i="36"/>
  <c r="C5808" i="36"/>
  <c r="C5807" i="36"/>
  <c r="C5806" i="36"/>
  <c r="C5805" i="36"/>
  <c r="C5804" i="36"/>
  <c r="C5803" i="36"/>
  <c r="C5802" i="36"/>
  <c r="C5801" i="36"/>
  <c r="C5800" i="36"/>
  <c r="C5799" i="36"/>
  <c r="C5798" i="36"/>
  <c r="C5797" i="36"/>
  <c r="C5796" i="36"/>
  <c r="C5795" i="36"/>
  <c r="C5794" i="36"/>
  <c r="C5793" i="36"/>
  <c r="C5792" i="36"/>
  <c r="C5791" i="36"/>
  <c r="C5790" i="36"/>
  <c r="C5789" i="36"/>
  <c r="C5788" i="36"/>
  <c r="C5787" i="36"/>
  <c r="C5786" i="36"/>
  <c r="C5785" i="36"/>
  <c r="C5784" i="36"/>
  <c r="C5783" i="36"/>
  <c r="C5782" i="36"/>
  <c r="C5781" i="36"/>
  <c r="C5780" i="36"/>
  <c r="C5779" i="36"/>
  <c r="C5778" i="36"/>
  <c r="C5777" i="36"/>
  <c r="C5776" i="36"/>
  <c r="C5775" i="36"/>
  <c r="C5774" i="36"/>
  <c r="C5773" i="36"/>
  <c r="C5772" i="36"/>
  <c r="C5771" i="36"/>
  <c r="C5770" i="36"/>
  <c r="C5769" i="36"/>
  <c r="C5768" i="36"/>
  <c r="C5767" i="36"/>
  <c r="C5766" i="36"/>
  <c r="C5765" i="36"/>
  <c r="C5764" i="36"/>
  <c r="C5763" i="36"/>
  <c r="C5762" i="36"/>
  <c r="C5761" i="36"/>
  <c r="C5760" i="36"/>
  <c r="C5759" i="36"/>
  <c r="C5758" i="36"/>
  <c r="C5757" i="36"/>
  <c r="C5756" i="36"/>
  <c r="C5755" i="36"/>
  <c r="C5754" i="36"/>
  <c r="C5753" i="36"/>
  <c r="C5752" i="36"/>
  <c r="C5751" i="36"/>
  <c r="C5750" i="36"/>
  <c r="C5749" i="36"/>
  <c r="C5748" i="36"/>
  <c r="C5747" i="36"/>
  <c r="C5746" i="36"/>
  <c r="C5745" i="36"/>
  <c r="C5744" i="36"/>
  <c r="C5743" i="36"/>
  <c r="C5742" i="36"/>
  <c r="C5741" i="36"/>
  <c r="C5740" i="36"/>
  <c r="C5739" i="36"/>
  <c r="C5738" i="36"/>
  <c r="C5737" i="36"/>
  <c r="C5736" i="36"/>
  <c r="C5735" i="36"/>
  <c r="C5734" i="36"/>
  <c r="C5733" i="36"/>
  <c r="C5732" i="36"/>
  <c r="C5731" i="36"/>
  <c r="C5730" i="36"/>
  <c r="C5729" i="36"/>
  <c r="C5728" i="36"/>
  <c r="C5727" i="36"/>
  <c r="C5726" i="36"/>
  <c r="C5725" i="36"/>
  <c r="C5724" i="36"/>
  <c r="C5723" i="36"/>
  <c r="C5722" i="36"/>
  <c r="C5721" i="36"/>
  <c r="C5720" i="36"/>
  <c r="C5719" i="36"/>
  <c r="C5718" i="36"/>
  <c r="C5717" i="36"/>
  <c r="C5716" i="36"/>
  <c r="C5715" i="36"/>
  <c r="C5714" i="36"/>
  <c r="C5713" i="36"/>
  <c r="C5712" i="36"/>
  <c r="C5711" i="36"/>
  <c r="C5710" i="36"/>
  <c r="C5709" i="36"/>
  <c r="C5708" i="36"/>
  <c r="C5707" i="36"/>
  <c r="C5706" i="36"/>
  <c r="C5705" i="36"/>
  <c r="C5704" i="36"/>
  <c r="C5703" i="36"/>
  <c r="C5702" i="36"/>
  <c r="C5701" i="36"/>
  <c r="C5700" i="36"/>
  <c r="C5699" i="36"/>
  <c r="C5698" i="36"/>
  <c r="C5697" i="36"/>
  <c r="C5696" i="36"/>
  <c r="C5695" i="36"/>
  <c r="C5694" i="36"/>
  <c r="C5693" i="36"/>
  <c r="C5692" i="36"/>
  <c r="C5691" i="36"/>
  <c r="C5690" i="36"/>
  <c r="C5689" i="36"/>
  <c r="C5688" i="36"/>
  <c r="C5687" i="36"/>
  <c r="C5686" i="36"/>
  <c r="C5685" i="36"/>
  <c r="C5684" i="36"/>
  <c r="C5683" i="36"/>
  <c r="C5682" i="36"/>
  <c r="C5681" i="36"/>
  <c r="C5680" i="36"/>
  <c r="C5679" i="36"/>
  <c r="C5678" i="36"/>
  <c r="C5677" i="36"/>
  <c r="C5676" i="36"/>
  <c r="C5675" i="36"/>
  <c r="C5674" i="36"/>
  <c r="C5673" i="36"/>
  <c r="C5672" i="36"/>
  <c r="C5671" i="36"/>
  <c r="C5670" i="36"/>
  <c r="C5669" i="36"/>
  <c r="C5668" i="36"/>
  <c r="C5667" i="36"/>
  <c r="C5666" i="36"/>
  <c r="C5665" i="36"/>
  <c r="C5664" i="36"/>
  <c r="C5663" i="36"/>
  <c r="C5662" i="36"/>
  <c r="C5661" i="36"/>
  <c r="C5660" i="36"/>
  <c r="C5659" i="36"/>
  <c r="C5658" i="36"/>
  <c r="C5657" i="36"/>
  <c r="C5656" i="36"/>
  <c r="C5655" i="36"/>
  <c r="C5654" i="36"/>
  <c r="C5653" i="36"/>
  <c r="C5652" i="36"/>
  <c r="C5651" i="36"/>
  <c r="C5650" i="36"/>
  <c r="C5649" i="36"/>
  <c r="C5648" i="36"/>
  <c r="C5647" i="36"/>
  <c r="C5646" i="36"/>
  <c r="C5645" i="36"/>
  <c r="C5644" i="36"/>
  <c r="C5643" i="36"/>
  <c r="C5642" i="36"/>
  <c r="C5641" i="36"/>
  <c r="C5640" i="36"/>
  <c r="C5639" i="36"/>
  <c r="C5638" i="36"/>
  <c r="C5637" i="36"/>
  <c r="C5636" i="36"/>
  <c r="C5635" i="36"/>
  <c r="C5634" i="36"/>
  <c r="C5633" i="36"/>
  <c r="C5632" i="36"/>
  <c r="C5631" i="36"/>
  <c r="C5630" i="36"/>
  <c r="C5629" i="36"/>
  <c r="C5628" i="36"/>
  <c r="C5627" i="36"/>
  <c r="C5626" i="36"/>
  <c r="C5625" i="36"/>
  <c r="C5624" i="36"/>
  <c r="C5623" i="36"/>
  <c r="C5622" i="36"/>
  <c r="C5621" i="36"/>
  <c r="C5620" i="36"/>
  <c r="C5619" i="36"/>
  <c r="C5618" i="36"/>
  <c r="C5617" i="36"/>
  <c r="C5616" i="36"/>
  <c r="C5615" i="36"/>
  <c r="C5614" i="36"/>
  <c r="C5613" i="36"/>
  <c r="C5612" i="36"/>
  <c r="C5611" i="36"/>
  <c r="C5610" i="36"/>
  <c r="C5609" i="36"/>
  <c r="C5608" i="36"/>
  <c r="C5607" i="36"/>
  <c r="C5606" i="36"/>
  <c r="C5605" i="36"/>
  <c r="C5604" i="36"/>
  <c r="C5603" i="36"/>
  <c r="C5602" i="36"/>
  <c r="C5601" i="36"/>
  <c r="C5600" i="36"/>
  <c r="C5599" i="36"/>
  <c r="C5598" i="36"/>
  <c r="C5597" i="36"/>
  <c r="C5596" i="36"/>
  <c r="C5595" i="36"/>
  <c r="C5594" i="36"/>
  <c r="C5593" i="36"/>
  <c r="C5592" i="36"/>
  <c r="C5591" i="36"/>
  <c r="C5590" i="36"/>
  <c r="C5589" i="36"/>
  <c r="C5588" i="36"/>
  <c r="C5587" i="36"/>
  <c r="C5586" i="36"/>
  <c r="C5585" i="36"/>
  <c r="C5584" i="36"/>
  <c r="C5583" i="36"/>
  <c r="C5582" i="36"/>
  <c r="C5581" i="36"/>
  <c r="C5580" i="36"/>
  <c r="C5579" i="36"/>
  <c r="C5578" i="36"/>
  <c r="C5577" i="36"/>
  <c r="C5576" i="36"/>
  <c r="C5575" i="36"/>
  <c r="C5574" i="36"/>
  <c r="C5573" i="36"/>
  <c r="C5572" i="36"/>
  <c r="C5571" i="36"/>
  <c r="C5570" i="36"/>
  <c r="C5569" i="36"/>
  <c r="C5568" i="36"/>
  <c r="C5567" i="36"/>
  <c r="C5566" i="36"/>
  <c r="C5565" i="36"/>
  <c r="C5564" i="36"/>
  <c r="C5563" i="36"/>
  <c r="C5562" i="36"/>
  <c r="C5561" i="36"/>
  <c r="C5560" i="36"/>
  <c r="C5559" i="36"/>
  <c r="C5558" i="36"/>
  <c r="C5557" i="36"/>
  <c r="C5556" i="36"/>
  <c r="C5555" i="36"/>
  <c r="C5554" i="36"/>
  <c r="C5553" i="36"/>
  <c r="C5552" i="36"/>
  <c r="C5551" i="36"/>
  <c r="C5550" i="36"/>
  <c r="C5549" i="36"/>
  <c r="C5548" i="36"/>
  <c r="C5547" i="36"/>
  <c r="C5546" i="36"/>
  <c r="C5545" i="36"/>
  <c r="C5544" i="36"/>
  <c r="C5543" i="36"/>
  <c r="C5542" i="36"/>
  <c r="C5541" i="36"/>
  <c r="C5540" i="36"/>
  <c r="C5539" i="36"/>
  <c r="C5538" i="36"/>
  <c r="C5537" i="36"/>
  <c r="C5536" i="36"/>
  <c r="C5535" i="36"/>
  <c r="C5534" i="36"/>
  <c r="C5533" i="36"/>
  <c r="C5532" i="36"/>
  <c r="C5531" i="36"/>
  <c r="C5530" i="36"/>
  <c r="C5529" i="36"/>
  <c r="C5528" i="36"/>
  <c r="C5527" i="36"/>
  <c r="C5526" i="36"/>
  <c r="C5525" i="36"/>
  <c r="C5524" i="36"/>
  <c r="C5523" i="36"/>
  <c r="C5522" i="36"/>
  <c r="C5521" i="36"/>
  <c r="C5520" i="36"/>
  <c r="C5519" i="36"/>
  <c r="C5518" i="36"/>
  <c r="C5517" i="36"/>
  <c r="C5516" i="36"/>
  <c r="C5515" i="36"/>
  <c r="C5514" i="36"/>
  <c r="C5513" i="36"/>
  <c r="C5512" i="36"/>
  <c r="C5511" i="36"/>
  <c r="C5510" i="36"/>
  <c r="C5509" i="36"/>
  <c r="C5508" i="36"/>
  <c r="C5507" i="36"/>
  <c r="C5506" i="36"/>
  <c r="C5505" i="36"/>
  <c r="C5504" i="36"/>
  <c r="C5503" i="36"/>
  <c r="C5502" i="36"/>
  <c r="C5501" i="36"/>
  <c r="C5500" i="36"/>
  <c r="C5499" i="36"/>
  <c r="C5498" i="36"/>
  <c r="C5497" i="36"/>
  <c r="C5496" i="36"/>
  <c r="C5495" i="36"/>
  <c r="C5494" i="36"/>
  <c r="C5493" i="36"/>
  <c r="C5492" i="36"/>
  <c r="C5491" i="36"/>
  <c r="C5490" i="36"/>
  <c r="C5489" i="36"/>
  <c r="C5488" i="36"/>
  <c r="C5487" i="36"/>
  <c r="C5486" i="36"/>
  <c r="C5485" i="36"/>
  <c r="C5484" i="36"/>
  <c r="C5483" i="36"/>
  <c r="C5482" i="36"/>
  <c r="C5481" i="36"/>
  <c r="C5480" i="36"/>
  <c r="C5479" i="36"/>
  <c r="C5478" i="36"/>
  <c r="C5477" i="36"/>
  <c r="C5476" i="36"/>
  <c r="C5475" i="36"/>
  <c r="C5474" i="36"/>
  <c r="C5473" i="36"/>
  <c r="C5472" i="36"/>
  <c r="C5471" i="36"/>
  <c r="C5470" i="36"/>
  <c r="C5469" i="36"/>
  <c r="C5468" i="36"/>
  <c r="C5467" i="36"/>
  <c r="C5466" i="36"/>
  <c r="C5465" i="36"/>
  <c r="C5464" i="36"/>
  <c r="C5463" i="36"/>
  <c r="C5462" i="36"/>
  <c r="C5461" i="36"/>
  <c r="C5460" i="36"/>
  <c r="C5459" i="36"/>
  <c r="C5458" i="36"/>
  <c r="C5457" i="36"/>
  <c r="C5456" i="36"/>
  <c r="C5455" i="36"/>
  <c r="C5454" i="36"/>
  <c r="C5453" i="36"/>
  <c r="C5452" i="36"/>
  <c r="C5451" i="36"/>
  <c r="C5450" i="36"/>
  <c r="C5449" i="36"/>
  <c r="C5448" i="36"/>
  <c r="C5447" i="36"/>
  <c r="C5446" i="36"/>
  <c r="C5445" i="36"/>
  <c r="C5444" i="36"/>
  <c r="C5443" i="36"/>
  <c r="C5442" i="36"/>
  <c r="C5441" i="36"/>
  <c r="C5440" i="36"/>
  <c r="C5439" i="36"/>
  <c r="C5438" i="36"/>
  <c r="C5437" i="36"/>
  <c r="C5436" i="36"/>
  <c r="C5435" i="36"/>
  <c r="C5434" i="36"/>
  <c r="C5433" i="36"/>
  <c r="C5432" i="36"/>
  <c r="C5431" i="36"/>
  <c r="C5430" i="36"/>
  <c r="C5429" i="36"/>
  <c r="C5428" i="36"/>
  <c r="C5427" i="36"/>
  <c r="C5426" i="36"/>
  <c r="C5425" i="36"/>
  <c r="C5424" i="36"/>
  <c r="C5423" i="36"/>
  <c r="C5422" i="36"/>
  <c r="C5421" i="36"/>
  <c r="C5420" i="36"/>
  <c r="C5419" i="36"/>
  <c r="C5418" i="36"/>
  <c r="C5417" i="36"/>
  <c r="C5416" i="36"/>
  <c r="C5415" i="36"/>
  <c r="C5414" i="36"/>
  <c r="C5413" i="36"/>
  <c r="C5412" i="36"/>
  <c r="C5411" i="36"/>
  <c r="C5410" i="36"/>
  <c r="C5409" i="36"/>
  <c r="C5408" i="36"/>
  <c r="C5407" i="36"/>
  <c r="C5406" i="36"/>
  <c r="C5405" i="36"/>
  <c r="C5404" i="36"/>
  <c r="C5403" i="36"/>
  <c r="C5402" i="36"/>
  <c r="C5401" i="36"/>
  <c r="C5400" i="36"/>
  <c r="C5399" i="36"/>
  <c r="C5398" i="36"/>
  <c r="C5397" i="36"/>
  <c r="C5396" i="36"/>
  <c r="C5395" i="36"/>
  <c r="C5394" i="36"/>
  <c r="C5393" i="36"/>
  <c r="C5392" i="36"/>
  <c r="C5391" i="36"/>
  <c r="C5390" i="36"/>
  <c r="C5389" i="36"/>
  <c r="C5388" i="36"/>
  <c r="C5387" i="36"/>
  <c r="C5386" i="36"/>
  <c r="C5385" i="36"/>
  <c r="C5384" i="36"/>
  <c r="C5383" i="36"/>
  <c r="C5382" i="36"/>
  <c r="C5381" i="36"/>
  <c r="C5380" i="36"/>
  <c r="C5379" i="36"/>
  <c r="C5378" i="36"/>
  <c r="C5377" i="36"/>
  <c r="C5376" i="36"/>
  <c r="C5375" i="36"/>
  <c r="C5374" i="36"/>
  <c r="C5373" i="36"/>
  <c r="C5372" i="36"/>
  <c r="C5371" i="36"/>
  <c r="C5370" i="36"/>
  <c r="C5369" i="36"/>
  <c r="C5368" i="36"/>
  <c r="C5367" i="36"/>
  <c r="C5366" i="36"/>
  <c r="C5365" i="36"/>
  <c r="C5364" i="36"/>
  <c r="C5363" i="36"/>
  <c r="C5362" i="36"/>
  <c r="C5361" i="36"/>
  <c r="C5360" i="36"/>
  <c r="C5359" i="36"/>
  <c r="C5358" i="36"/>
  <c r="C5357" i="36"/>
  <c r="C5356" i="36"/>
  <c r="C5355" i="36"/>
  <c r="C5354" i="36"/>
  <c r="C5353" i="36"/>
  <c r="C5352" i="36"/>
  <c r="C5351" i="36"/>
  <c r="C5350" i="36"/>
  <c r="C5349" i="36"/>
  <c r="C5348" i="36"/>
  <c r="C5347" i="36"/>
  <c r="C5346" i="36"/>
  <c r="C5345" i="36"/>
  <c r="C5344" i="36"/>
  <c r="C5343" i="36"/>
  <c r="C5342" i="36"/>
  <c r="C5341" i="36"/>
  <c r="C5340" i="36"/>
  <c r="C5339" i="36"/>
  <c r="C5338" i="36"/>
  <c r="C5337" i="36"/>
  <c r="C5336" i="36"/>
  <c r="C5335" i="36"/>
  <c r="C5334" i="36"/>
  <c r="C5333" i="36"/>
  <c r="C5332" i="36"/>
  <c r="C5331" i="36"/>
  <c r="C5330" i="36"/>
  <c r="C5329" i="36"/>
  <c r="C5328" i="36"/>
  <c r="C5327" i="36"/>
  <c r="C5326" i="36"/>
  <c r="C5325" i="36"/>
  <c r="C5324" i="36"/>
  <c r="C5323" i="36"/>
  <c r="C5322" i="36"/>
  <c r="C5321" i="36"/>
  <c r="C5320" i="36"/>
  <c r="C5319" i="36"/>
  <c r="C5318" i="36"/>
  <c r="C5317" i="36"/>
  <c r="C5316" i="36"/>
  <c r="C5315" i="36"/>
  <c r="C5314" i="36"/>
  <c r="C5313" i="36"/>
  <c r="C5312" i="36"/>
  <c r="C5311" i="36"/>
  <c r="C5310" i="36"/>
  <c r="C5309" i="36"/>
  <c r="C5308" i="36"/>
  <c r="C5307" i="36"/>
  <c r="C5306" i="36"/>
  <c r="C5305" i="36"/>
  <c r="C5304" i="36"/>
  <c r="C5303" i="36"/>
  <c r="C5302" i="36"/>
  <c r="C5301" i="36"/>
  <c r="C5300" i="36"/>
  <c r="C5299" i="36"/>
  <c r="C5298" i="36"/>
  <c r="C5297" i="36"/>
  <c r="C5296" i="36"/>
  <c r="C5295" i="36"/>
  <c r="C5294" i="36"/>
  <c r="C5293" i="36"/>
  <c r="C5292" i="36"/>
  <c r="C5291" i="36"/>
  <c r="C5290" i="36"/>
  <c r="C5289" i="36"/>
  <c r="C5288" i="36"/>
  <c r="C5287" i="36"/>
  <c r="C5286" i="36"/>
  <c r="C5285" i="36"/>
  <c r="C5284" i="36"/>
  <c r="C5283" i="36"/>
  <c r="C5282" i="36"/>
  <c r="C5281" i="36"/>
  <c r="C5280" i="36"/>
  <c r="C5279" i="36"/>
  <c r="C5278" i="36"/>
  <c r="C5277" i="36"/>
  <c r="C5276" i="36"/>
  <c r="C5275" i="36"/>
  <c r="C5274" i="36"/>
  <c r="C5273" i="36"/>
  <c r="C5272" i="36"/>
  <c r="C5271" i="36"/>
  <c r="C5270" i="36"/>
  <c r="C5269" i="36"/>
  <c r="C5268" i="36"/>
  <c r="C5267" i="36"/>
  <c r="C5266" i="36"/>
  <c r="C5265" i="36"/>
  <c r="C5264" i="36"/>
  <c r="C5263" i="36"/>
  <c r="C5262" i="36"/>
  <c r="C5261" i="36"/>
  <c r="C5260" i="36"/>
  <c r="C5259" i="36"/>
  <c r="C5258" i="36"/>
  <c r="C5257" i="36"/>
  <c r="C5256" i="36"/>
  <c r="C5255" i="36"/>
  <c r="C5254" i="36"/>
  <c r="C5253" i="36"/>
  <c r="C5252" i="36"/>
  <c r="C5251" i="36"/>
  <c r="C5250" i="36"/>
  <c r="C5249" i="36"/>
  <c r="C5248" i="36"/>
  <c r="C5247" i="36"/>
  <c r="C5246" i="36"/>
  <c r="C5245" i="36"/>
  <c r="C5244" i="36"/>
  <c r="C5243" i="36"/>
  <c r="C5242" i="36"/>
  <c r="C5241" i="36"/>
  <c r="C5240" i="36"/>
  <c r="C5239" i="36"/>
  <c r="C5238" i="36"/>
  <c r="C5237" i="36"/>
  <c r="C5236" i="36"/>
  <c r="C5235" i="36"/>
  <c r="C5234" i="36"/>
  <c r="C5233" i="36"/>
  <c r="C5232" i="36"/>
  <c r="C5231" i="36"/>
  <c r="C5230" i="36"/>
  <c r="C5229" i="36"/>
  <c r="C5228" i="36"/>
  <c r="C5227" i="36"/>
  <c r="C5226" i="36"/>
  <c r="C5225" i="36"/>
  <c r="C5224" i="36"/>
  <c r="C5223" i="36"/>
  <c r="C5222" i="36"/>
  <c r="C5221" i="36"/>
  <c r="C5220" i="36"/>
  <c r="C5219" i="36"/>
  <c r="C5218" i="36"/>
  <c r="C5217" i="36"/>
  <c r="C5216" i="36"/>
  <c r="C5215" i="36"/>
  <c r="C5214" i="36"/>
  <c r="C5213" i="36"/>
  <c r="C5212" i="36"/>
  <c r="C5211" i="36"/>
  <c r="C5210" i="36"/>
  <c r="C5209" i="36"/>
  <c r="C5208" i="36"/>
  <c r="C5207" i="36"/>
  <c r="C5206" i="36"/>
  <c r="C5205" i="36"/>
  <c r="C5204" i="36"/>
  <c r="C5203" i="36"/>
  <c r="C5202" i="36"/>
  <c r="C5201" i="36"/>
  <c r="C5200" i="36"/>
  <c r="C5199" i="36"/>
  <c r="C5198" i="36"/>
  <c r="C5197" i="36"/>
  <c r="C5196" i="36"/>
  <c r="C5195" i="36"/>
  <c r="C5194" i="36"/>
  <c r="C5193" i="36"/>
  <c r="C5192" i="36"/>
  <c r="C5191" i="36"/>
  <c r="C5190" i="36"/>
  <c r="C5189" i="36"/>
  <c r="C5188" i="36"/>
  <c r="C5187" i="36"/>
  <c r="C5186" i="36"/>
  <c r="C5185" i="36"/>
  <c r="C5184" i="36"/>
  <c r="C5183" i="36"/>
  <c r="C5182" i="36"/>
  <c r="C5181" i="36"/>
  <c r="C5180" i="36"/>
  <c r="C5179" i="36"/>
  <c r="C5178" i="36"/>
  <c r="C5177" i="36"/>
  <c r="C5176" i="36"/>
  <c r="C5175" i="36"/>
  <c r="C5174" i="36"/>
  <c r="C5173" i="36"/>
  <c r="C5172" i="36"/>
  <c r="C5171" i="36"/>
  <c r="C5170" i="36"/>
  <c r="C5169" i="36"/>
  <c r="C5168" i="36"/>
  <c r="C5167" i="36"/>
  <c r="C5166" i="36"/>
  <c r="C5165" i="36"/>
  <c r="C5164" i="36"/>
  <c r="C5163" i="36"/>
  <c r="C5162" i="36"/>
  <c r="C5161" i="36"/>
  <c r="C5160" i="36"/>
  <c r="C5159" i="36"/>
  <c r="C5158" i="36"/>
  <c r="C5157" i="36"/>
  <c r="C5156" i="36"/>
  <c r="C5155" i="36"/>
  <c r="C5154" i="36"/>
  <c r="C5153" i="36"/>
  <c r="C5152" i="36"/>
  <c r="C5151" i="36"/>
  <c r="C5150" i="36"/>
  <c r="C5149" i="36"/>
  <c r="C5148" i="36"/>
  <c r="C5147" i="36"/>
  <c r="C5146" i="36"/>
  <c r="C5145" i="36"/>
  <c r="C5144" i="36"/>
  <c r="C5143" i="36"/>
  <c r="C5142" i="36"/>
  <c r="C5141" i="36"/>
  <c r="C5140" i="36"/>
  <c r="C5139" i="36"/>
  <c r="C5138" i="36"/>
  <c r="C5137" i="36"/>
  <c r="C5136" i="36"/>
  <c r="C5135" i="36"/>
  <c r="C5134" i="36"/>
  <c r="C5133" i="36"/>
  <c r="C5132" i="36"/>
  <c r="C5131" i="36"/>
  <c r="C5130" i="36"/>
  <c r="C5129" i="36"/>
  <c r="C5128" i="36"/>
  <c r="C5127" i="36"/>
  <c r="C5126" i="36"/>
  <c r="C5125" i="36"/>
  <c r="C5124" i="36"/>
  <c r="C5123" i="36"/>
  <c r="C5122" i="36"/>
  <c r="C5121" i="36"/>
  <c r="C5120" i="36"/>
  <c r="C5119" i="36"/>
  <c r="C5118" i="36"/>
  <c r="C5117" i="36"/>
  <c r="C5116" i="36"/>
  <c r="C5115" i="36"/>
  <c r="C5114" i="36"/>
  <c r="C5113" i="36"/>
  <c r="C5112" i="36"/>
  <c r="C5111" i="36"/>
  <c r="C5110" i="36"/>
  <c r="C5109" i="36"/>
  <c r="C5108" i="36"/>
  <c r="C5107" i="36"/>
  <c r="C5106" i="36"/>
  <c r="C5105" i="36"/>
  <c r="C5104" i="36"/>
  <c r="C5103" i="36"/>
  <c r="C5102" i="36"/>
  <c r="C5101" i="36"/>
  <c r="C5100" i="36"/>
  <c r="C5099" i="36"/>
  <c r="C5098" i="36"/>
  <c r="C5097" i="36"/>
  <c r="C5096" i="36"/>
  <c r="C5095" i="36"/>
  <c r="C5094" i="36"/>
  <c r="C5093" i="36"/>
  <c r="C5092" i="36"/>
  <c r="C5091" i="36"/>
  <c r="C5090" i="36"/>
  <c r="C5089" i="36"/>
  <c r="C5088" i="36"/>
  <c r="C5087" i="36"/>
  <c r="C5086" i="36"/>
  <c r="C5085" i="36"/>
  <c r="C5084" i="36"/>
  <c r="C5083" i="36"/>
  <c r="C5082" i="36"/>
  <c r="C5081" i="36"/>
  <c r="C5080" i="36"/>
  <c r="C5079" i="36"/>
  <c r="C5078" i="36"/>
  <c r="C5077" i="36"/>
  <c r="C5076" i="36"/>
  <c r="C5075" i="36"/>
  <c r="C5074" i="36"/>
  <c r="C5073" i="36"/>
  <c r="C5072" i="36"/>
  <c r="C5071" i="36"/>
  <c r="C5070" i="36"/>
  <c r="C5069" i="36"/>
  <c r="C5068" i="36"/>
  <c r="C5067" i="36"/>
  <c r="C5066" i="36"/>
  <c r="C5065" i="36"/>
  <c r="C5064" i="36"/>
  <c r="C5063" i="36"/>
  <c r="C5062" i="36"/>
  <c r="C5061" i="36"/>
  <c r="C5060" i="36"/>
  <c r="C5059" i="36"/>
  <c r="C5058" i="36"/>
  <c r="C5057" i="36"/>
  <c r="C5056" i="36"/>
  <c r="C5055" i="36"/>
  <c r="C5054" i="36"/>
  <c r="C5053" i="36"/>
  <c r="C5052" i="36"/>
  <c r="C5051" i="36"/>
  <c r="C5050" i="36"/>
  <c r="C5049" i="36"/>
  <c r="C5048" i="36"/>
  <c r="C5047" i="36"/>
  <c r="C5046" i="36"/>
  <c r="C5045" i="36"/>
  <c r="C5044" i="36"/>
  <c r="C5043" i="36"/>
  <c r="C5042" i="36"/>
  <c r="C5041" i="36"/>
  <c r="C5040" i="36"/>
  <c r="C5039" i="36"/>
  <c r="C5038" i="36"/>
  <c r="C5037" i="36"/>
  <c r="C5036" i="36"/>
  <c r="C5035" i="36"/>
  <c r="C5034" i="36"/>
  <c r="C5033" i="36"/>
  <c r="C5032" i="36"/>
  <c r="C5031" i="36"/>
  <c r="C5030" i="36"/>
  <c r="C5029" i="36"/>
  <c r="C5028" i="36"/>
  <c r="C5027" i="36"/>
  <c r="C5026" i="36"/>
  <c r="C5025" i="36"/>
  <c r="C5024" i="36"/>
  <c r="C5023" i="36"/>
  <c r="C5022" i="36"/>
  <c r="C5021" i="36"/>
  <c r="C5020" i="36"/>
  <c r="C5019" i="36"/>
  <c r="C5018" i="36"/>
  <c r="C5017" i="36"/>
  <c r="C5016" i="36"/>
  <c r="C5015" i="36"/>
  <c r="C5014" i="36"/>
  <c r="C5013" i="36"/>
  <c r="C5012" i="36"/>
  <c r="C5011" i="36"/>
  <c r="C5010" i="36"/>
  <c r="C5009" i="36"/>
  <c r="C5008" i="36"/>
  <c r="C5007" i="36"/>
  <c r="C5006" i="36"/>
  <c r="C5005" i="36"/>
  <c r="C5004" i="36"/>
  <c r="C5003" i="36"/>
  <c r="C5002" i="36"/>
  <c r="C5001" i="36"/>
  <c r="C5000" i="36"/>
  <c r="C4999" i="36"/>
  <c r="C4998" i="36"/>
  <c r="C4997" i="36"/>
  <c r="C4996" i="36"/>
  <c r="C4995" i="36"/>
  <c r="C4994" i="36"/>
  <c r="C4993" i="36"/>
  <c r="C4992" i="36"/>
  <c r="C4991" i="36"/>
  <c r="C4990" i="36"/>
  <c r="C4989" i="36"/>
  <c r="C4988" i="36"/>
  <c r="C4987" i="36"/>
  <c r="C4986" i="36"/>
  <c r="C4985" i="36"/>
  <c r="C4984" i="36"/>
  <c r="C4983" i="36"/>
  <c r="C4982" i="36"/>
  <c r="C4981" i="36"/>
  <c r="C4980" i="36"/>
  <c r="C4979" i="36"/>
  <c r="C4978" i="36"/>
  <c r="C4977" i="36"/>
  <c r="C4976" i="36"/>
  <c r="C4975" i="36"/>
  <c r="C4974" i="36"/>
  <c r="C4973" i="36"/>
  <c r="C4972" i="36"/>
  <c r="C4971" i="36"/>
  <c r="C4970" i="36"/>
  <c r="C4969" i="36"/>
  <c r="C4968" i="36"/>
  <c r="C4967" i="36"/>
  <c r="C4966" i="36"/>
  <c r="C4965" i="36"/>
  <c r="C4964" i="36"/>
  <c r="C4963" i="36"/>
  <c r="C4962" i="36"/>
  <c r="C4961" i="36"/>
  <c r="C4960" i="36"/>
  <c r="C4959" i="36"/>
  <c r="C4958" i="36"/>
  <c r="C4957" i="36"/>
  <c r="C4956" i="36"/>
  <c r="C4955" i="36"/>
  <c r="C4954" i="36"/>
  <c r="C4953" i="36"/>
  <c r="C4952" i="36"/>
  <c r="C4951" i="36"/>
  <c r="C4950" i="36"/>
  <c r="C4949" i="36"/>
  <c r="C4948" i="36"/>
  <c r="C4947" i="36"/>
  <c r="C4946" i="36"/>
  <c r="C4945" i="36"/>
  <c r="C4944" i="36"/>
  <c r="C4943" i="36"/>
  <c r="C4942" i="36"/>
  <c r="C4941" i="36"/>
  <c r="C4940" i="36"/>
  <c r="C4939" i="36"/>
  <c r="C4938" i="36"/>
  <c r="C4937" i="36"/>
  <c r="C4936" i="36"/>
  <c r="C4935" i="36"/>
  <c r="C4934" i="36"/>
  <c r="C4933" i="36"/>
  <c r="C4932" i="36"/>
  <c r="C4931" i="36"/>
  <c r="C4930" i="36"/>
  <c r="C4929" i="36"/>
  <c r="C4928" i="36"/>
  <c r="C4927" i="36"/>
  <c r="C4926" i="36"/>
  <c r="C4925" i="36"/>
  <c r="C4924" i="36"/>
  <c r="C4923" i="36"/>
  <c r="C4922" i="36"/>
  <c r="C4921" i="36"/>
  <c r="C4920" i="36"/>
  <c r="C4919" i="36"/>
  <c r="C4918" i="36"/>
  <c r="C4917" i="36"/>
  <c r="C4916" i="36"/>
  <c r="C4915" i="36"/>
  <c r="C4914" i="36"/>
  <c r="C4913" i="36"/>
  <c r="C4912" i="36"/>
  <c r="C4911" i="36"/>
  <c r="C4910" i="36"/>
  <c r="C4909" i="36"/>
  <c r="C4908" i="36"/>
  <c r="C4907" i="36"/>
  <c r="C4906" i="36"/>
  <c r="C4905" i="36"/>
  <c r="C4904" i="36"/>
  <c r="C4903" i="36"/>
  <c r="C4902" i="36"/>
  <c r="C4901" i="36"/>
  <c r="C4900" i="36"/>
  <c r="C4899" i="36"/>
  <c r="C4898" i="36"/>
  <c r="C4897" i="36"/>
  <c r="C4896" i="36"/>
  <c r="C4895" i="36"/>
  <c r="C4894" i="36"/>
  <c r="C4893" i="36"/>
  <c r="C4892" i="36"/>
  <c r="C4891" i="36"/>
  <c r="C4890" i="36"/>
  <c r="C4889" i="36"/>
  <c r="C4888" i="36"/>
  <c r="C4887" i="36"/>
  <c r="C4886" i="36"/>
  <c r="C4885" i="36"/>
  <c r="C4884" i="36"/>
  <c r="C4883" i="36"/>
  <c r="C4882" i="36"/>
  <c r="C4881" i="36"/>
  <c r="C4880" i="36"/>
  <c r="C4879" i="36"/>
  <c r="C4878" i="36"/>
  <c r="C4877" i="36"/>
  <c r="C4876" i="36"/>
  <c r="C4875" i="36"/>
  <c r="C4874" i="36"/>
  <c r="C4873" i="36"/>
  <c r="C4872" i="36"/>
  <c r="C4871" i="36"/>
  <c r="C4870" i="36"/>
  <c r="C4869" i="36"/>
  <c r="C4868" i="36"/>
  <c r="C4867" i="36"/>
  <c r="C4866" i="36"/>
  <c r="C4865" i="36"/>
  <c r="C4864" i="36"/>
  <c r="C4863" i="36"/>
  <c r="C4862" i="36"/>
  <c r="C4861" i="36"/>
  <c r="C4860" i="36"/>
  <c r="C4859" i="36"/>
  <c r="C4858" i="36"/>
  <c r="C4857" i="36"/>
  <c r="C4856" i="36"/>
  <c r="C4855" i="36"/>
  <c r="C4854" i="36"/>
  <c r="C4853" i="36"/>
  <c r="C4852" i="36"/>
  <c r="C4851" i="36"/>
  <c r="C4850" i="36"/>
  <c r="C4849" i="36"/>
  <c r="C4848" i="36"/>
  <c r="C4847" i="36"/>
  <c r="C4846" i="36"/>
  <c r="C4845" i="36"/>
  <c r="C4844" i="36"/>
  <c r="C4843" i="36"/>
  <c r="C4842" i="36"/>
  <c r="C4841" i="36"/>
  <c r="C4840" i="36"/>
  <c r="C4839" i="36"/>
  <c r="C4838" i="36"/>
  <c r="C4837" i="36"/>
  <c r="C4836" i="36"/>
  <c r="C4835" i="36"/>
  <c r="C4834" i="36"/>
  <c r="C4833" i="36"/>
  <c r="C4832" i="36"/>
  <c r="C4831" i="36"/>
  <c r="C4830" i="36"/>
  <c r="C4829" i="36"/>
  <c r="C4828" i="36"/>
  <c r="C4827" i="36"/>
  <c r="C4826" i="36"/>
  <c r="C4825" i="36"/>
  <c r="C4824" i="36"/>
  <c r="C4823" i="36"/>
  <c r="C4822" i="36"/>
  <c r="C4821" i="36"/>
  <c r="C4820" i="36"/>
  <c r="C4819" i="36"/>
  <c r="C4818" i="36"/>
  <c r="C4817" i="36"/>
  <c r="C4816" i="36"/>
  <c r="C4815" i="36"/>
  <c r="C4814" i="36"/>
  <c r="C4813" i="36"/>
  <c r="C4812" i="36"/>
  <c r="C4811" i="36"/>
  <c r="C4810" i="36"/>
  <c r="C4809" i="36"/>
  <c r="C4808" i="36"/>
  <c r="C4807" i="36"/>
  <c r="C4806" i="36"/>
  <c r="C4805" i="36"/>
  <c r="C4804" i="36"/>
  <c r="C4803" i="36"/>
  <c r="C4802" i="36"/>
  <c r="C4801" i="36"/>
  <c r="C4800" i="36"/>
  <c r="C4799" i="36"/>
  <c r="C4798" i="36"/>
  <c r="C4797" i="36"/>
  <c r="C4796" i="36"/>
  <c r="C4795" i="36"/>
  <c r="C4794" i="36"/>
  <c r="C4793" i="36"/>
  <c r="C4792" i="36"/>
  <c r="C4791" i="36"/>
  <c r="C4790" i="36"/>
  <c r="C4789" i="36"/>
  <c r="C4788" i="36"/>
  <c r="C4787" i="36"/>
  <c r="C4786" i="36"/>
  <c r="C4785" i="36"/>
  <c r="C4784" i="36"/>
  <c r="C4783" i="36"/>
  <c r="C4782" i="36"/>
  <c r="C4781" i="36"/>
  <c r="C4780" i="36"/>
  <c r="C4779" i="36"/>
  <c r="C4778" i="36"/>
  <c r="C4777" i="36"/>
  <c r="C4776" i="36"/>
  <c r="C4775" i="36"/>
  <c r="C4774" i="36"/>
  <c r="C4773" i="36"/>
  <c r="C4772" i="36"/>
  <c r="C4771" i="36"/>
  <c r="C4770" i="36"/>
  <c r="C4769" i="36"/>
  <c r="C4768" i="36"/>
  <c r="C4767" i="36"/>
  <c r="C4766" i="36"/>
  <c r="C4765" i="36"/>
  <c r="C4764" i="36"/>
  <c r="C4763" i="36"/>
  <c r="C4762" i="36"/>
  <c r="C4761" i="36"/>
  <c r="C4760" i="36"/>
  <c r="C4759" i="36"/>
  <c r="C4758" i="36"/>
  <c r="C4757" i="36"/>
  <c r="C4756" i="36"/>
  <c r="C4755" i="36"/>
  <c r="C4754" i="36"/>
  <c r="C4753" i="36"/>
  <c r="C4752" i="36"/>
  <c r="C4751" i="36"/>
  <c r="C4750" i="36"/>
  <c r="C4749" i="36"/>
  <c r="C4748" i="36"/>
  <c r="C4747" i="36"/>
  <c r="C4746" i="36"/>
  <c r="C4745" i="36"/>
  <c r="C4744" i="36"/>
  <c r="C4743" i="36"/>
  <c r="C4742" i="36"/>
  <c r="C4741" i="36"/>
  <c r="C4740" i="36"/>
  <c r="C4739" i="36"/>
  <c r="C4738" i="36"/>
  <c r="C4737" i="36"/>
  <c r="C4736" i="36"/>
  <c r="C4735" i="36"/>
  <c r="C4734" i="36"/>
  <c r="C4733" i="36"/>
  <c r="C4732" i="36"/>
  <c r="C4731" i="36"/>
  <c r="C4730" i="36"/>
  <c r="C4729" i="36"/>
  <c r="C4728" i="36"/>
  <c r="C4727" i="36"/>
  <c r="C4726" i="36"/>
  <c r="C4725" i="36"/>
  <c r="C4724" i="36"/>
  <c r="C4723" i="36"/>
  <c r="C4722" i="36"/>
  <c r="C4721" i="36"/>
  <c r="C4720" i="36"/>
  <c r="C4719" i="36"/>
  <c r="C4718" i="36"/>
  <c r="C4717" i="36"/>
  <c r="C4716" i="36"/>
  <c r="C4715" i="36"/>
  <c r="C4714" i="36"/>
  <c r="C4713" i="36"/>
  <c r="C4712" i="36"/>
  <c r="C4711" i="36"/>
  <c r="C4710" i="36"/>
  <c r="C4709" i="36"/>
  <c r="C4708" i="36"/>
  <c r="C4707" i="36"/>
  <c r="C4706" i="36"/>
  <c r="C4705" i="36"/>
  <c r="C4704" i="36"/>
  <c r="C4703" i="36"/>
  <c r="C4702" i="36"/>
  <c r="C4701" i="36"/>
  <c r="C4700" i="36"/>
  <c r="C4699" i="36"/>
  <c r="C4698" i="36"/>
  <c r="C4697" i="36"/>
  <c r="C4696" i="36"/>
  <c r="C4695" i="36"/>
  <c r="C4694" i="36"/>
  <c r="C4693" i="36"/>
  <c r="C4692" i="36"/>
  <c r="C4691" i="36"/>
  <c r="C4690" i="36"/>
  <c r="C4689" i="36"/>
  <c r="C4688" i="36"/>
  <c r="C4687" i="36"/>
  <c r="C4686" i="36"/>
  <c r="C4685" i="36"/>
  <c r="C4684" i="36"/>
  <c r="C4683" i="36"/>
  <c r="C4682" i="36"/>
  <c r="C4681" i="36"/>
  <c r="C4680" i="36"/>
  <c r="C4679" i="36"/>
  <c r="C4678" i="36"/>
  <c r="C4677" i="36"/>
  <c r="C4676" i="36"/>
  <c r="C4675" i="36"/>
  <c r="C4674" i="36"/>
  <c r="C4673" i="36"/>
  <c r="C4672" i="36"/>
  <c r="C4671" i="36"/>
  <c r="C4670" i="36"/>
  <c r="C4669" i="36"/>
  <c r="C4668" i="36"/>
  <c r="C4667" i="36"/>
  <c r="C4666" i="36"/>
  <c r="C4665" i="36"/>
  <c r="C4664" i="36"/>
  <c r="C4663" i="36"/>
  <c r="C4662" i="36"/>
  <c r="C4661" i="36"/>
  <c r="C4660" i="36"/>
  <c r="C4659" i="36"/>
  <c r="C4658" i="36"/>
  <c r="C4657" i="36"/>
  <c r="C4656" i="36"/>
  <c r="C4655" i="36"/>
  <c r="C4654" i="36"/>
  <c r="C4653" i="36"/>
  <c r="C4652" i="36"/>
  <c r="C4651" i="36"/>
  <c r="C4650" i="36"/>
  <c r="C4649" i="36"/>
  <c r="C4648" i="36"/>
  <c r="C4647" i="36"/>
  <c r="C4646" i="36"/>
  <c r="C4645" i="36"/>
  <c r="C4644" i="36"/>
  <c r="C4643" i="36"/>
  <c r="C4642" i="36"/>
  <c r="C4641" i="36"/>
  <c r="C4640" i="36"/>
  <c r="C4639" i="36"/>
  <c r="C4638" i="36"/>
  <c r="C4637" i="36"/>
  <c r="C4636" i="36"/>
  <c r="C4635" i="36"/>
  <c r="C4634" i="36"/>
  <c r="C4633" i="36"/>
  <c r="C4632" i="36"/>
  <c r="C4631" i="36"/>
  <c r="C4630" i="36"/>
  <c r="C4629" i="36"/>
  <c r="C4628" i="36"/>
  <c r="C4627" i="36"/>
  <c r="C4626" i="36"/>
  <c r="C4625" i="36"/>
  <c r="C4624" i="36"/>
  <c r="C4623" i="36"/>
  <c r="C4622" i="36"/>
  <c r="C4621" i="36"/>
  <c r="C4620" i="36"/>
  <c r="C4619" i="36"/>
  <c r="C4618" i="36"/>
  <c r="C4617" i="36"/>
  <c r="C4616" i="36"/>
  <c r="C4615" i="36"/>
  <c r="C4614" i="36"/>
  <c r="C4613" i="36"/>
  <c r="C4612" i="36"/>
  <c r="C4611" i="36"/>
  <c r="C4610" i="36"/>
  <c r="C4609" i="36"/>
  <c r="C4608" i="36"/>
  <c r="C4607" i="36"/>
  <c r="C4606" i="36"/>
  <c r="C4605" i="36"/>
  <c r="C4604" i="36"/>
  <c r="C4603" i="36"/>
  <c r="C4602" i="36"/>
  <c r="C4601" i="36"/>
  <c r="C4600" i="36"/>
  <c r="C4599" i="36"/>
  <c r="C4598" i="36"/>
  <c r="C4597" i="36"/>
  <c r="C4596" i="36"/>
  <c r="C4595" i="36"/>
  <c r="C4594" i="36"/>
  <c r="C4593" i="36"/>
  <c r="C4592" i="36"/>
  <c r="C4591" i="36"/>
  <c r="C4590" i="36"/>
  <c r="C4589" i="36"/>
  <c r="C4588" i="36"/>
  <c r="C4587" i="36"/>
  <c r="C4586" i="36"/>
  <c r="C4585" i="36"/>
  <c r="C4584" i="36"/>
  <c r="C4583" i="36"/>
  <c r="C4582" i="36"/>
  <c r="C4581" i="36"/>
  <c r="C4580" i="36"/>
  <c r="C4579" i="36"/>
  <c r="C4578" i="36"/>
  <c r="C4577" i="36"/>
  <c r="C4576" i="36"/>
  <c r="C4575" i="36"/>
  <c r="C4574" i="36"/>
  <c r="C4573" i="36"/>
  <c r="C4572" i="36"/>
  <c r="C4571" i="36"/>
  <c r="C4570" i="36"/>
  <c r="C4569" i="36"/>
  <c r="C4568" i="36"/>
  <c r="C4567" i="36"/>
  <c r="C4566" i="36"/>
  <c r="C4565" i="36"/>
  <c r="C4564" i="36"/>
  <c r="C4563" i="36"/>
  <c r="C4562" i="36"/>
  <c r="C4561" i="36"/>
  <c r="C4560" i="36"/>
  <c r="C4559" i="36"/>
  <c r="C4558" i="36"/>
  <c r="C4557" i="36"/>
  <c r="C4556" i="36"/>
  <c r="C4555" i="36"/>
  <c r="C4554" i="36"/>
  <c r="C4553" i="36"/>
  <c r="C4552" i="36"/>
  <c r="C4551" i="36"/>
  <c r="C4550" i="36"/>
  <c r="C4549" i="36"/>
  <c r="C4548" i="36"/>
  <c r="C4547" i="36"/>
  <c r="C4546" i="36"/>
  <c r="C4545" i="36"/>
  <c r="C4544" i="36"/>
  <c r="C4543" i="36"/>
  <c r="C4542" i="36"/>
  <c r="C4541" i="36"/>
  <c r="C4540" i="36"/>
  <c r="C4539" i="36"/>
  <c r="C4538" i="36"/>
  <c r="C4537" i="36"/>
  <c r="C4536" i="36"/>
  <c r="C4535" i="36"/>
  <c r="C4534" i="36"/>
  <c r="C4533" i="36"/>
  <c r="C4532" i="36"/>
  <c r="C4531" i="36"/>
  <c r="C4530" i="36"/>
  <c r="C4529" i="36"/>
  <c r="C4528" i="36"/>
  <c r="C4527" i="36"/>
  <c r="C4526" i="36"/>
  <c r="C4525" i="36"/>
  <c r="C4524" i="36"/>
  <c r="C4523" i="36"/>
  <c r="C4522" i="36"/>
  <c r="C4521" i="36"/>
  <c r="C4520" i="36"/>
  <c r="C4519" i="36"/>
  <c r="C4518" i="36"/>
  <c r="C4517" i="36"/>
  <c r="C4516" i="36"/>
  <c r="C4515" i="36"/>
  <c r="C4514" i="36"/>
  <c r="C4513" i="36"/>
  <c r="C4512" i="36"/>
  <c r="C4511" i="36"/>
  <c r="C4510" i="36"/>
  <c r="C4509" i="36"/>
  <c r="C4508" i="36"/>
  <c r="C4507" i="36"/>
  <c r="C4506" i="36"/>
  <c r="C4505" i="36"/>
  <c r="C4504" i="36"/>
  <c r="C4503" i="36"/>
  <c r="C4502" i="36"/>
  <c r="C4501" i="36"/>
  <c r="C4500" i="36"/>
  <c r="C4499" i="36"/>
  <c r="C4498" i="36"/>
  <c r="C4497" i="36"/>
  <c r="C4496" i="36"/>
  <c r="C4495" i="36"/>
  <c r="C4494" i="36"/>
  <c r="C4493" i="36"/>
  <c r="C4492" i="36"/>
  <c r="C4491" i="36"/>
  <c r="C4490" i="36"/>
  <c r="C4489" i="36"/>
  <c r="C4488" i="36"/>
  <c r="C4487" i="36"/>
  <c r="C4486" i="36"/>
  <c r="C4485" i="36"/>
  <c r="C4484" i="36"/>
  <c r="C4483" i="36"/>
  <c r="C4482" i="36"/>
  <c r="C4481" i="36"/>
  <c r="C4480" i="36"/>
  <c r="C4479" i="36"/>
  <c r="C4478" i="36"/>
  <c r="C4477" i="36"/>
  <c r="C4476" i="36"/>
  <c r="C4475" i="36"/>
  <c r="C4474" i="36"/>
  <c r="C4473" i="36"/>
  <c r="C4472" i="36"/>
  <c r="C4471" i="36"/>
  <c r="C4470" i="36"/>
  <c r="C4469" i="36"/>
  <c r="C4468" i="36"/>
  <c r="C4467" i="36"/>
  <c r="C4466" i="36"/>
  <c r="C4465" i="36"/>
  <c r="C4464" i="36"/>
  <c r="C4463" i="36"/>
  <c r="C4462" i="36"/>
  <c r="C4461" i="36"/>
  <c r="C4460" i="36"/>
  <c r="B6660" i="36"/>
  <c r="B6659" i="36"/>
  <c r="B6658" i="36"/>
  <c r="B6657" i="36"/>
  <c r="B6656" i="36"/>
  <c r="B6655" i="36"/>
  <c r="B6654" i="36"/>
  <c r="B6653" i="36"/>
  <c r="B6652" i="36"/>
  <c r="B6651" i="36"/>
  <c r="B6650" i="36"/>
  <c r="B6649" i="36"/>
  <c r="B6648" i="36"/>
  <c r="B6647" i="36"/>
  <c r="B6646" i="36"/>
  <c r="B6645" i="36"/>
  <c r="B6644" i="36"/>
  <c r="B6643" i="36"/>
  <c r="B6642" i="36"/>
  <c r="B6641" i="36"/>
  <c r="B6640" i="36"/>
  <c r="B6639" i="36"/>
  <c r="B6638" i="36"/>
  <c r="B6637" i="36"/>
  <c r="B6636" i="36"/>
  <c r="B6635" i="36"/>
  <c r="B6634" i="36"/>
  <c r="B6633" i="36"/>
  <c r="B6632" i="36"/>
  <c r="B6631" i="36"/>
  <c r="B6630" i="36"/>
  <c r="B6629" i="36"/>
  <c r="B6628" i="36"/>
  <c r="B6627" i="36"/>
  <c r="B6626" i="36"/>
  <c r="B6625" i="36"/>
  <c r="B6624" i="36"/>
  <c r="B6623" i="36"/>
  <c r="B6622" i="36"/>
  <c r="B6621" i="36"/>
  <c r="B6620" i="36"/>
  <c r="B6619" i="36"/>
  <c r="B6618" i="36"/>
  <c r="B6617" i="36"/>
  <c r="B6616" i="36"/>
  <c r="B6615" i="36"/>
  <c r="B6614" i="36"/>
  <c r="B6613" i="36"/>
  <c r="B6612" i="36"/>
  <c r="B6611" i="36"/>
  <c r="B6610" i="36"/>
  <c r="B6609" i="36"/>
  <c r="B6608" i="36"/>
  <c r="B6607" i="36"/>
  <c r="B6606" i="36"/>
  <c r="B6605" i="36"/>
  <c r="B6604" i="36"/>
  <c r="B6603" i="36"/>
  <c r="B6602" i="36"/>
  <c r="B6601" i="36"/>
  <c r="B6600" i="36"/>
  <c r="B6599" i="36"/>
  <c r="B6598" i="36"/>
  <c r="B6597" i="36"/>
  <c r="B6596" i="36"/>
  <c r="B6595" i="36"/>
  <c r="B6594" i="36"/>
  <c r="B6593" i="36"/>
  <c r="B6592" i="36"/>
  <c r="B6591" i="36"/>
  <c r="B6590" i="36"/>
  <c r="B6589" i="36"/>
  <c r="B6588" i="36"/>
  <c r="B6587" i="36"/>
  <c r="B6586" i="36"/>
  <c r="B6585" i="36"/>
  <c r="B6584" i="36"/>
  <c r="B6583" i="36"/>
  <c r="B6582" i="36"/>
  <c r="B6581" i="36"/>
  <c r="B6580" i="36"/>
  <c r="B6579" i="36"/>
  <c r="B6578" i="36"/>
  <c r="B6577" i="36"/>
  <c r="B6576" i="36"/>
  <c r="B6575" i="36"/>
  <c r="B6574" i="36"/>
  <c r="B6573" i="36"/>
  <c r="B6572" i="36"/>
  <c r="B6571" i="36"/>
  <c r="B6570" i="36"/>
  <c r="B6569" i="36"/>
  <c r="B6568" i="36"/>
  <c r="B6567" i="36"/>
  <c r="B6566" i="36"/>
  <c r="B6565" i="36"/>
  <c r="B6564" i="36"/>
  <c r="B6563" i="36"/>
  <c r="B6562" i="36"/>
  <c r="B6561" i="36"/>
  <c r="B6560" i="36"/>
  <c r="B6559" i="36"/>
  <c r="B6558" i="36"/>
  <c r="B6557" i="36"/>
  <c r="B6556" i="36"/>
  <c r="B6555" i="36"/>
  <c r="B6554" i="36"/>
  <c r="B6553" i="36"/>
  <c r="B6552" i="36"/>
  <c r="B6551" i="36"/>
  <c r="B6550" i="36"/>
  <c r="B6549" i="36"/>
  <c r="B6548" i="36"/>
  <c r="B6547" i="36"/>
  <c r="B6546" i="36"/>
  <c r="B6545" i="36"/>
  <c r="B6544" i="36"/>
  <c r="B6543" i="36"/>
  <c r="B6542" i="36"/>
  <c r="B6541" i="36"/>
  <c r="B6540" i="36"/>
  <c r="B6539" i="36"/>
  <c r="B6538" i="36"/>
  <c r="B6537" i="36"/>
  <c r="B6536" i="36"/>
  <c r="B6535" i="36"/>
  <c r="B6534" i="36"/>
  <c r="B6533" i="36"/>
  <c r="B6532" i="36"/>
  <c r="B6531" i="36"/>
  <c r="B6530" i="36"/>
  <c r="B6529" i="36"/>
  <c r="B6528" i="36"/>
  <c r="B6527" i="36"/>
  <c r="B6526" i="36"/>
  <c r="B6525" i="36"/>
  <c r="B6524" i="36"/>
  <c r="B6523" i="36"/>
  <c r="B6522" i="36"/>
  <c r="B6521" i="36"/>
  <c r="B6520" i="36"/>
  <c r="B6519" i="36"/>
  <c r="B6518" i="36"/>
  <c r="B6517" i="36"/>
  <c r="B6516" i="36"/>
  <c r="B6515" i="36"/>
  <c r="B6514" i="36"/>
  <c r="B6513" i="36"/>
  <c r="B6512" i="36"/>
  <c r="B6511" i="36"/>
  <c r="B6510" i="36"/>
  <c r="B6509" i="36"/>
  <c r="B6508" i="36"/>
  <c r="B6507" i="36"/>
  <c r="B6506" i="36"/>
  <c r="B6505" i="36"/>
  <c r="B6504" i="36"/>
  <c r="B6503" i="36"/>
  <c r="B6502" i="36"/>
  <c r="B6501" i="36"/>
  <c r="B6500" i="36"/>
  <c r="B6499" i="36"/>
  <c r="B6498" i="36"/>
  <c r="B6497" i="36"/>
  <c r="B6496" i="36"/>
  <c r="B6495" i="36"/>
  <c r="B6494" i="36"/>
  <c r="B6493" i="36"/>
  <c r="B6492" i="36"/>
  <c r="B6491" i="36"/>
  <c r="B6490" i="36"/>
  <c r="B6489" i="36"/>
  <c r="B6488" i="36"/>
  <c r="B6487" i="36"/>
  <c r="B6486" i="36"/>
  <c r="B6485" i="36"/>
  <c r="B6484" i="36"/>
  <c r="B6483" i="36"/>
  <c r="B6482" i="36"/>
  <c r="B6481" i="36"/>
  <c r="B6480" i="36"/>
  <c r="B6479" i="36"/>
  <c r="B6478" i="36"/>
  <c r="B6477" i="36"/>
  <c r="B6476" i="36"/>
  <c r="B6475" i="36"/>
  <c r="B6474" i="36"/>
  <c r="B6473" i="36"/>
  <c r="B6472" i="36"/>
  <c r="B6471" i="36"/>
  <c r="B6470" i="36"/>
  <c r="B6469" i="36"/>
  <c r="B6468" i="36"/>
  <c r="B6467" i="36"/>
  <c r="B6466" i="36"/>
  <c r="B6465" i="36"/>
  <c r="B6464" i="36"/>
  <c r="B6463" i="36"/>
  <c r="B6462" i="36"/>
  <c r="B6461" i="36"/>
  <c r="B6460" i="36"/>
  <c r="B6459" i="36"/>
  <c r="B6458" i="36"/>
  <c r="B6457" i="36"/>
  <c r="B6456" i="36"/>
  <c r="B6455" i="36"/>
  <c r="B6454" i="36"/>
  <c r="B6453" i="36"/>
  <c r="B6452" i="36"/>
  <c r="B6451" i="36"/>
  <c r="B6450" i="36"/>
  <c r="B6449" i="36"/>
  <c r="B6448" i="36"/>
  <c r="B6447" i="36"/>
  <c r="B6446" i="36"/>
  <c r="B6445" i="36"/>
  <c r="B6444" i="36"/>
  <c r="B6443" i="36"/>
  <c r="B6442" i="36"/>
  <c r="B6441" i="36"/>
  <c r="B6440" i="36"/>
  <c r="B6439" i="36"/>
  <c r="B6438" i="36"/>
  <c r="B6437" i="36"/>
  <c r="B6436" i="36"/>
  <c r="B6435" i="36"/>
  <c r="B6434" i="36"/>
  <c r="B6433" i="36"/>
  <c r="B6432" i="36"/>
  <c r="B6431" i="36"/>
  <c r="B6430" i="36"/>
  <c r="B6429" i="36"/>
  <c r="B6428" i="36"/>
  <c r="B6427" i="36"/>
  <c r="B6426" i="36"/>
  <c r="B6425" i="36"/>
  <c r="B6424" i="36"/>
  <c r="B6423" i="36"/>
  <c r="B6422" i="36"/>
  <c r="B6421" i="36"/>
  <c r="B6420" i="36"/>
  <c r="B6419" i="36"/>
  <c r="B6418" i="36"/>
  <c r="B6417" i="36"/>
  <c r="B6416" i="36"/>
  <c r="B6415" i="36"/>
  <c r="B6414" i="36"/>
  <c r="B6413" i="36"/>
  <c r="B6412" i="36"/>
  <c r="B6411" i="36"/>
  <c r="B6410" i="36"/>
  <c r="B6409" i="36"/>
  <c r="B6408" i="36"/>
  <c r="B6407" i="36"/>
  <c r="B6406" i="36"/>
  <c r="B6405" i="36"/>
  <c r="B6404" i="36"/>
  <c r="B6403" i="36"/>
  <c r="B6402" i="36"/>
  <c r="B6401" i="36"/>
  <c r="B6400" i="36"/>
  <c r="B6399" i="36"/>
  <c r="B6398" i="36"/>
  <c r="B6397" i="36"/>
  <c r="B6396" i="36"/>
  <c r="B6395" i="36"/>
  <c r="B6394" i="36"/>
  <c r="B6393" i="36"/>
  <c r="B6392" i="36"/>
  <c r="B6391" i="36"/>
  <c r="B6390" i="36"/>
  <c r="B6389" i="36"/>
  <c r="B6388" i="36"/>
  <c r="B6387" i="36"/>
  <c r="B6386" i="36"/>
  <c r="B6385" i="36"/>
  <c r="B6384" i="36"/>
  <c r="B6383" i="36"/>
  <c r="B6382" i="36"/>
  <c r="B6381" i="36"/>
  <c r="B6380" i="36"/>
  <c r="B6379" i="36"/>
  <c r="B6378" i="36"/>
  <c r="B6377" i="36"/>
  <c r="B6376" i="36"/>
  <c r="B6375" i="36"/>
  <c r="B6374" i="36"/>
  <c r="B6373" i="36"/>
  <c r="B6372" i="36"/>
  <c r="B6371" i="36"/>
  <c r="B6370" i="36"/>
  <c r="B6369" i="36"/>
  <c r="B6368" i="36"/>
  <c r="B6367" i="36"/>
  <c r="B6366" i="36"/>
  <c r="B6365" i="36"/>
  <c r="B6364" i="36"/>
  <c r="B6363" i="36"/>
  <c r="B6362" i="36"/>
  <c r="B6361" i="36"/>
  <c r="B6360" i="36"/>
  <c r="B6359" i="36"/>
  <c r="B6358" i="36"/>
  <c r="B6357" i="36"/>
  <c r="B6356" i="36"/>
  <c r="B6355" i="36"/>
  <c r="B6354" i="36"/>
  <c r="B6353" i="36"/>
  <c r="B6352" i="36"/>
  <c r="B6351" i="36"/>
  <c r="B6350" i="36"/>
  <c r="B6349" i="36"/>
  <c r="B6348" i="36"/>
  <c r="B6347" i="36"/>
  <c r="B6346" i="36"/>
  <c r="B6345" i="36"/>
  <c r="B6344" i="36"/>
  <c r="B6343" i="36"/>
  <c r="B6342" i="36"/>
  <c r="B6341" i="36"/>
  <c r="B6340" i="36"/>
  <c r="B6339" i="36"/>
  <c r="B6338" i="36"/>
  <c r="B6337" i="36"/>
  <c r="B6336" i="36"/>
  <c r="B6335" i="36"/>
  <c r="B6334" i="36"/>
  <c r="B6333" i="36"/>
  <c r="B6332" i="36"/>
  <c r="B6331" i="36"/>
  <c r="B6330" i="36"/>
  <c r="B6329" i="36"/>
  <c r="B6328" i="36"/>
  <c r="B6327" i="36"/>
  <c r="B6326" i="36"/>
  <c r="B6325" i="36"/>
  <c r="B6324" i="36"/>
  <c r="B6323" i="36"/>
  <c r="B6322" i="36"/>
  <c r="B6321" i="36"/>
  <c r="B6320" i="36"/>
  <c r="B6319" i="36"/>
  <c r="B6318" i="36"/>
  <c r="B6317" i="36"/>
  <c r="B6316" i="36"/>
  <c r="B6315" i="36"/>
  <c r="B6314" i="36"/>
  <c r="B6313" i="36"/>
  <c r="B6312" i="36"/>
  <c r="B6311" i="36"/>
  <c r="B6310" i="36"/>
  <c r="B6309" i="36"/>
  <c r="B6308" i="36"/>
  <c r="B6307" i="36"/>
  <c r="B6306" i="36"/>
  <c r="B6305" i="36"/>
  <c r="B6304" i="36"/>
  <c r="B6303" i="36"/>
  <c r="B6302" i="36"/>
  <c r="B6301" i="36"/>
  <c r="B6300" i="36"/>
  <c r="B6299" i="36"/>
  <c r="B6298" i="36"/>
  <c r="B6297" i="36"/>
  <c r="B6296" i="36"/>
  <c r="B6295" i="36"/>
  <c r="B6294" i="36"/>
  <c r="B6293" i="36"/>
  <c r="B6292" i="36"/>
  <c r="B6291" i="36"/>
  <c r="B6290" i="36"/>
  <c r="B6289" i="36"/>
  <c r="B6288" i="36"/>
  <c r="B6287" i="36"/>
  <c r="B6286" i="36"/>
  <c r="B6285" i="36"/>
  <c r="B6284" i="36"/>
  <c r="B6283" i="36"/>
  <c r="B6282" i="36"/>
  <c r="B6281" i="36"/>
  <c r="B6280" i="36"/>
  <c r="B6279" i="36"/>
  <c r="B6278" i="36"/>
  <c r="B6277" i="36"/>
  <c r="B6276" i="36"/>
  <c r="B6275" i="36"/>
  <c r="B6274" i="36"/>
  <c r="B6273" i="36"/>
  <c r="B6272" i="36"/>
  <c r="B6271" i="36"/>
  <c r="B6270" i="36"/>
  <c r="B6269" i="36"/>
  <c r="B6268" i="36"/>
  <c r="B6267" i="36"/>
  <c r="B6266" i="36"/>
  <c r="B6265" i="36"/>
  <c r="B6264" i="36"/>
  <c r="B6263" i="36"/>
  <c r="B6262" i="36"/>
  <c r="B6261" i="36"/>
  <c r="B6260" i="36"/>
  <c r="B6259" i="36"/>
  <c r="B6258" i="36"/>
  <c r="B6257" i="36"/>
  <c r="B6256" i="36"/>
  <c r="B6255" i="36"/>
  <c r="B6254" i="36"/>
  <c r="B6253" i="36"/>
  <c r="B6252" i="36"/>
  <c r="B6251" i="36"/>
  <c r="B6250" i="36"/>
  <c r="B6249" i="36"/>
  <c r="B6248" i="36"/>
  <c r="B6247" i="36"/>
  <c r="B6246" i="36"/>
  <c r="B6245" i="36"/>
  <c r="B6244" i="36"/>
  <c r="B6243" i="36"/>
  <c r="B6242" i="36"/>
  <c r="B6241" i="36"/>
  <c r="B6240" i="36"/>
  <c r="B6239" i="36"/>
  <c r="B6238" i="36"/>
  <c r="B6237" i="36"/>
  <c r="B6236" i="36"/>
  <c r="B6235" i="36"/>
  <c r="B6234" i="36"/>
  <c r="B6233" i="36"/>
  <c r="B6232" i="36"/>
  <c r="B6231" i="36"/>
  <c r="B6230" i="36"/>
  <c r="B6229" i="36"/>
  <c r="B6228" i="36"/>
  <c r="B6227" i="36"/>
  <c r="B6226" i="36"/>
  <c r="B6225" i="36"/>
  <c r="B6224" i="36"/>
  <c r="B6223" i="36"/>
  <c r="B6222" i="36"/>
  <c r="B6221" i="36"/>
  <c r="B6220" i="36"/>
  <c r="B6219" i="36"/>
  <c r="B6218" i="36"/>
  <c r="B6217" i="36"/>
  <c r="B6216" i="36"/>
  <c r="B6215" i="36"/>
  <c r="B6214" i="36"/>
  <c r="B6213" i="36"/>
  <c r="B6212" i="36"/>
  <c r="B6211" i="36"/>
  <c r="B6210" i="36"/>
  <c r="B6209" i="36"/>
  <c r="B6208" i="36"/>
  <c r="B6207" i="36"/>
  <c r="B6206" i="36"/>
  <c r="B6205" i="36"/>
  <c r="B6204" i="36"/>
  <c r="B6203" i="36"/>
  <c r="B6202" i="36"/>
  <c r="B6201" i="36"/>
  <c r="B6200" i="36"/>
  <c r="B6199" i="36"/>
  <c r="B6198" i="36"/>
  <c r="B6197" i="36"/>
  <c r="B6196" i="36"/>
  <c r="B6195" i="36"/>
  <c r="B6194" i="36"/>
  <c r="B6193" i="36"/>
  <c r="B6192" i="36"/>
  <c r="B6191" i="36"/>
  <c r="B6190" i="36"/>
  <c r="B6189" i="36"/>
  <c r="B6188" i="36"/>
  <c r="B6187" i="36"/>
  <c r="B6186" i="36"/>
  <c r="B6185" i="36"/>
  <c r="B6184" i="36"/>
  <c r="B6183" i="36"/>
  <c r="B6182" i="36"/>
  <c r="B6181" i="36"/>
  <c r="B6180" i="36"/>
  <c r="B6179" i="36"/>
  <c r="B6178" i="36"/>
  <c r="B6177" i="36"/>
  <c r="B6176" i="36"/>
  <c r="B6175" i="36"/>
  <c r="B6174" i="36"/>
  <c r="B6173" i="36"/>
  <c r="B6172" i="36"/>
  <c r="B6171" i="36"/>
  <c r="B6170" i="36"/>
  <c r="B6169" i="36"/>
  <c r="B6168" i="36"/>
  <c r="B6167" i="36"/>
  <c r="B6166" i="36"/>
  <c r="B6165" i="36"/>
  <c r="B6164" i="36"/>
  <c r="B6163" i="36"/>
  <c r="B6162" i="36"/>
  <c r="B6161" i="36"/>
  <c r="B6160" i="36"/>
  <c r="B6159" i="36"/>
  <c r="B6158" i="36"/>
  <c r="B6157" i="36"/>
  <c r="B6156" i="36"/>
  <c r="B6155" i="36"/>
  <c r="B6154" i="36"/>
  <c r="B6153" i="36"/>
  <c r="B6152" i="36"/>
  <c r="B6151" i="36"/>
  <c r="B6150" i="36"/>
  <c r="B6149" i="36"/>
  <c r="B6148" i="36"/>
  <c r="B6147" i="36"/>
  <c r="B6146" i="36"/>
  <c r="B6145" i="36"/>
  <c r="B6144" i="36"/>
  <c r="B6143" i="36"/>
  <c r="B6142" i="36"/>
  <c r="B6141" i="36"/>
  <c r="B6140" i="36"/>
  <c r="B6139" i="36"/>
  <c r="B6138" i="36"/>
  <c r="B6137" i="36"/>
  <c r="B6136" i="36"/>
  <c r="B6135" i="36"/>
  <c r="B6134" i="36"/>
  <c r="B6133" i="36"/>
  <c r="B6132" i="36"/>
  <c r="B6131" i="36"/>
  <c r="B6130" i="36"/>
  <c r="B6129" i="36"/>
  <c r="B6128" i="36"/>
  <c r="B6127" i="36"/>
  <c r="B6126" i="36"/>
  <c r="B6125" i="36"/>
  <c r="B6124" i="36"/>
  <c r="B6123" i="36"/>
  <c r="B6122" i="36"/>
  <c r="B6121" i="36"/>
  <c r="B6120" i="36"/>
  <c r="B6119" i="36"/>
  <c r="B6118" i="36"/>
  <c r="B6117" i="36"/>
  <c r="B6116" i="36"/>
  <c r="B6115" i="36"/>
  <c r="B6114" i="36"/>
  <c r="B6113" i="36"/>
  <c r="B6112" i="36"/>
  <c r="B6111" i="36"/>
  <c r="B6110" i="36"/>
  <c r="B6109" i="36"/>
  <c r="B6108" i="36"/>
  <c r="B6107" i="36"/>
  <c r="B6106" i="36"/>
  <c r="B6105" i="36"/>
  <c r="B6104" i="36"/>
  <c r="B6103" i="36"/>
  <c r="B6102" i="36"/>
  <c r="B6101" i="36"/>
  <c r="B6100" i="36"/>
  <c r="B6099" i="36"/>
  <c r="B6098" i="36"/>
  <c r="B6097" i="36"/>
  <c r="B6096" i="36"/>
  <c r="B6095" i="36"/>
  <c r="B6094" i="36"/>
  <c r="B6093" i="36"/>
  <c r="B6092" i="36"/>
  <c r="B6091" i="36"/>
  <c r="B6090" i="36"/>
  <c r="B6089" i="36"/>
  <c r="B6088" i="36"/>
  <c r="B6087" i="36"/>
  <c r="B6086" i="36"/>
  <c r="B6085" i="36"/>
  <c r="B6084" i="36"/>
  <c r="B6083" i="36"/>
  <c r="B6082" i="36"/>
  <c r="B6081" i="36"/>
  <c r="B6080" i="36"/>
  <c r="B6079" i="36"/>
  <c r="B6078" i="36"/>
  <c r="B6077" i="36"/>
  <c r="B6076" i="36"/>
  <c r="B6075" i="36"/>
  <c r="B6074" i="36"/>
  <c r="B6073" i="36"/>
  <c r="B6072" i="36"/>
  <c r="B6071" i="36"/>
  <c r="B6070" i="36"/>
  <c r="B6069" i="36"/>
  <c r="B6068" i="36"/>
  <c r="B6067" i="36"/>
  <c r="B6066" i="36"/>
  <c r="B6065" i="36"/>
  <c r="B6064" i="36"/>
  <c r="B6063" i="36"/>
  <c r="B6062" i="36"/>
  <c r="B6061" i="36"/>
  <c r="B6060" i="36"/>
  <c r="B6059" i="36"/>
  <c r="B6058" i="36"/>
  <c r="B6057" i="36"/>
  <c r="B6056" i="36"/>
  <c r="B6055" i="36"/>
  <c r="B6054" i="36"/>
  <c r="B6053" i="36"/>
  <c r="B6052" i="36"/>
  <c r="B6051" i="36"/>
  <c r="B6050" i="36"/>
  <c r="B6049" i="36"/>
  <c r="B6048" i="36"/>
  <c r="B6047" i="36"/>
  <c r="B6046" i="36"/>
  <c r="B6045" i="36"/>
  <c r="B6044" i="36"/>
  <c r="B6043" i="36"/>
  <c r="B6042" i="36"/>
  <c r="B6041" i="36"/>
  <c r="B6040" i="36"/>
  <c r="B6039" i="36"/>
  <c r="B6038" i="36"/>
  <c r="B6037" i="36"/>
  <c r="B6036" i="36"/>
  <c r="B6035" i="36"/>
  <c r="B6034" i="36"/>
  <c r="B6033" i="36"/>
  <c r="B6032" i="36"/>
  <c r="B6031" i="36"/>
  <c r="B6030" i="36"/>
  <c r="B6029" i="36"/>
  <c r="B6028" i="36"/>
  <c r="B6027" i="36"/>
  <c r="B6026" i="36"/>
  <c r="B6025" i="36"/>
  <c r="B6024" i="36"/>
  <c r="B6023" i="36"/>
  <c r="B6022" i="36"/>
  <c r="B6021" i="36"/>
  <c r="B6020" i="36"/>
  <c r="B6019" i="36"/>
  <c r="B6018" i="36"/>
  <c r="B6017" i="36"/>
  <c r="B6016" i="36"/>
  <c r="B6015" i="36"/>
  <c r="B6014" i="36"/>
  <c r="B6013" i="36"/>
  <c r="B6012" i="36"/>
  <c r="B6011" i="36"/>
  <c r="B6010" i="36"/>
  <c r="B6009" i="36"/>
  <c r="B6008" i="36"/>
  <c r="B6007" i="36"/>
  <c r="B6006" i="36"/>
  <c r="B6005" i="36"/>
  <c r="B6004" i="36"/>
  <c r="B6003" i="36"/>
  <c r="B6002" i="36"/>
  <c r="B6001" i="36"/>
  <c r="B6000" i="36"/>
  <c r="B5999" i="36"/>
  <c r="B5998" i="36"/>
  <c r="B5997" i="36"/>
  <c r="B5996" i="36"/>
  <c r="B5995" i="36"/>
  <c r="B5994" i="36"/>
  <c r="B5993" i="36"/>
  <c r="B5992" i="36"/>
  <c r="B5991" i="36"/>
  <c r="B5990" i="36"/>
  <c r="B5989" i="36"/>
  <c r="B5988" i="36"/>
  <c r="B5987" i="36"/>
  <c r="B5986" i="36"/>
  <c r="B5985" i="36"/>
  <c r="B5984" i="36"/>
  <c r="B5983" i="36"/>
  <c r="B5982" i="36"/>
  <c r="B5981" i="36"/>
  <c r="B5980" i="36"/>
  <c r="B5979" i="36"/>
  <c r="B5978" i="36"/>
  <c r="B5977" i="36"/>
  <c r="B5976" i="36"/>
  <c r="B5975" i="36"/>
  <c r="B5974" i="36"/>
  <c r="B5973" i="36"/>
  <c r="B5972" i="36"/>
  <c r="B5971" i="36"/>
  <c r="B5970" i="36"/>
  <c r="B5969" i="36"/>
  <c r="B5968" i="36"/>
  <c r="B5967" i="36"/>
  <c r="B5966" i="36"/>
  <c r="B5965" i="36"/>
  <c r="B5964" i="36"/>
  <c r="B5963" i="36"/>
  <c r="B5962" i="36"/>
  <c r="B5961" i="36"/>
  <c r="B5960" i="36"/>
  <c r="B5959" i="36"/>
  <c r="B5958" i="36"/>
  <c r="B5957" i="36"/>
  <c r="B5956" i="36"/>
  <c r="B5955" i="36"/>
  <c r="B5954" i="36"/>
  <c r="B5953" i="36"/>
  <c r="B5952" i="36"/>
  <c r="B5951" i="36"/>
  <c r="B5950" i="36"/>
  <c r="B5949" i="36"/>
  <c r="B5948" i="36"/>
  <c r="B5947" i="36"/>
  <c r="B5946" i="36"/>
  <c r="B5945" i="36"/>
  <c r="B5944" i="36"/>
  <c r="B5943" i="36"/>
  <c r="B5942" i="36"/>
  <c r="B5941" i="36"/>
  <c r="B5940" i="36"/>
  <c r="B5939" i="36"/>
  <c r="B5938" i="36"/>
  <c r="B5937" i="36"/>
  <c r="B5936" i="36"/>
  <c r="B5935" i="36"/>
  <c r="B5934" i="36"/>
  <c r="B5933" i="36"/>
  <c r="B5932" i="36"/>
  <c r="B5931" i="36"/>
  <c r="B5930" i="36"/>
  <c r="B5929" i="36"/>
  <c r="B5928" i="36"/>
  <c r="B5927" i="36"/>
  <c r="B5926" i="36"/>
  <c r="B5925" i="36"/>
  <c r="B5924" i="36"/>
  <c r="B5923" i="36"/>
  <c r="B5922" i="36"/>
  <c r="B5921" i="36"/>
  <c r="B5920" i="36"/>
  <c r="B5919" i="36"/>
  <c r="B5918" i="36"/>
  <c r="B5917" i="36"/>
  <c r="B5916" i="36"/>
  <c r="B5915" i="36"/>
  <c r="B5914" i="36"/>
  <c r="B5913" i="36"/>
  <c r="B5912" i="36"/>
  <c r="B5911" i="36"/>
  <c r="B5910" i="36"/>
  <c r="B5909" i="36"/>
  <c r="B5908" i="36"/>
  <c r="B5907" i="36"/>
  <c r="B5906" i="36"/>
  <c r="B5905" i="36"/>
  <c r="B5904" i="36"/>
  <c r="B5903" i="36"/>
  <c r="B5902" i="36"/>
  <c r="B5901" i="36"/>
  <c r="B5900" i="36"/>
  <c r="B5899" i="36"/>
  <c r="B5898" i="36"/>
  <c r="B5897" i="36"/>
  <c r="B5896" i="36"/>
  <c r="B5895" i="36"/>
  <c r="B5894" i="36"/>
  <c r="B5893" i="36"/>
  <c r="B5892" i="36"/>
  <c r="B5891" i="36"/>
  <c r="B5890" i="36"/>
  <c r="B5889" i="36"/>
  <c r="B5888" i="36"/>
  <c r="B5887" i="36"/>
  <c r="B5886" i="36"/>
  <c r="B5885" i="36"/>
  <c r="B5884" i="36"/>
  <c r="B5883" i="36"/>
  <c r="B5882" i="36"/>
  <c r="B5881" i="36"/>
  <c r="B5880" i="36"/>
  <c r="B5879" i="36"/>
  <c r="B5878" i="36"/>
  <c r="B5877" i="36"/>
  <c r="B5876" i="36"/>
  <c r="B5875" i="36"/>
  <c r="B5874" i="36"/>
  <c r="B5873" i="36"/>
  <c r="B5872" i="36"/>
  <c r="B5871" i="36"/>
  <c r="B5870" i="36"/>
  <c r="B5869" i="36"/>
  <c r="B5868" i="36"/>
  <c r="B5867" i="36"/>
  <c r="B5866" i="36"/>
  <c r="B5865" i="36"/>
  <c r="B5864" i="36"/>
  <c r="B5863" i="36"/>
  <c r="B5862" i="36"/>
  <c r="B5861" i="36"/>
  <c r="B5860" i="36"/>
  <c r="B5859" i="36"/>
  <c r="B5858" i="36"/>
  <c r="B5857" i="36"/>
  <c r="B5856" i="36"/>
  <c r="B5855" i="36"/>
  <c r="B5854" i="36"/>
  <c r="B5853" i="36"/>
  <c r="B5852" i="36"/>
  <c r="B5851" i="36"/>
  <c r="B5850" i="36"/>
  <c r="B5849" i="36"/>
  <c r="B5848" i="36"/>
  <c r="B5847" i="36"/>
  <c r="B5846" i="36"/>
  <c r="B5845" i="36"/>
  <c r="B5844" i="36"/>
  <c r="B5843" i="36"/>
  <c r="B5842" i="36"/>
  <c r="B5841" i="36"/>
  <c r="B5840" i="36"/>
  <c r="B5839" i="36"/>
  <c r="B5838" i="36"/>
  <c r="B5837" i="36"/>
  <c r="B5836" i="36"/>
  <c r="B5835" i="36"/>
  <c r="B5834" i="36"/>
  <c r="B5833" i="36"/>
  <c r="B5832" i="36"/>
  <c r="B5831" i="36"/>
  <c r="B5830" i="36"/>
  <c r="B5829" i="36"/>
  <c r="B5828" i="36"/>
  <c r="B5827" i="36"/>
  <c r="B5826" i="36"/>
  <c r="B5825" i="36"/>
  <c r="B5824" i="36"/>
  <c r="B5823" i="36"/>
  <c r="B5822" i="36"/>
  <c r="B5821" i="36"/>
  <c r="B5820" i="36"/>
  <c r="B5819" i="36"/>
  <c r="B5818" i="36"/>
  <c r="B5817" i="36"/>
  <c r="B5816" i="36"/>
  <c r="B5815" i="36"/>
  <c r="B5814" i="36"/>
  <c r="B5813" i="36"/>
  <c r="B5812" i="36"/>
  <c r="B5811" i="36"/>
  <c r="B5810" i="36"/>
  <c r="B5809" i="36"/>
  <c r="B5808" i="36"/>
  <c r="B5807" i="36"/>
  <c r="B5806" i="36"/>
  <c r="B5805" i="36"/>
  <c r="B5804" i="36"/>
  <c r="B5803" i="36"/>
  <c r="B5802" i="36"/>
  <c r="B5801" i="36"/>
  <c r="B5800" i="36"/>
  <c r="B5799" i="36"/>
  <c r="B5798" i="36"/>
  <c r="B5797" i="36"/>
  <c r="B5796" i="36"/>
  <c r="B5795" i="36"/>
  <c r="B5794" i="36"/>
  <c r="B5793" i="36"/>
  <c r="B5792" i="36"/>
  <c r="B5791" i="36"/>
  <c r="B5790" i="36"/>
  <c r="B5789" i="36"/>
  <c r="B5788" i="36"/>
  <c r="B5787" i="36"/>
  <c r="B5786" i="36"/>
  <c r="B5785" i="36"/>
  <c r="B5784" i="36"/>
  <c r="B5783" i="36"/>
  <c r="B5782" i="36"/>
  <c r="B5781" i="36"/>
  <c r="B5780" i="36"/>
  <c r="B5779" i="36"/>
  <c r="B5778" i="36"/>
  <c r="B5777" i="36"/>
  <c r="B5776" i="36"/>
  <c r="B5775" i="36"/>
  <c r="B5774" i="36"/>
  <c r="B5773" i="36"/>
  <c r="B5772" i="36"/>
  <c r="B5771" i="36"/>
  <c r="B5770" i="36"/>
  <c r="B5769" i="36"/>
  <c r="B5768" i="36"/>
  <c r="B5767" i="36"/>
  <c r="B5766" i="36"/>
  <c r="B5765" i="36"/>
  <c r="B5764" i="36"/>
  <c r="B5763" i="36"/>
  <c r="B5762" i="36"/>
  <c r="B5761" i="36"/>
  <c r="B5760" i="36"/>
  <c r="B5759" i="36"/>
  <c r="B5758" i="36"/>
  <c r="B5757" i="36"/>
  <c r="B5756" i="36"/>
  <c r="B5755" i="36"/>
  <c r="B5754" i="36"/>
  <c r="B5753" i="36"/>
  <c r="B5752" i="36"/>
  <c r="B5751" i="36"/>
  <c r="B5750" i="36"/>
  <c r="B5749" i="36"/>
  <c r="B5748" i="36"/>
  <c r="B5747" i="36"/>
  <c r="B5746" i="36"/>
  <c r="B5745" i="36"/>
  <c r="B5744" i="36"/>
  <c r="B5743" i="36"/>
  <c r="B5742" i="36"/>
  <c r="B5741" i="36"/>
  <c r="B5740" i="36"/>
  <c r="B5739" i="36"/>
  <c r="B5738" i="36"/>
  <c r="B5737" i="36"/>
  <c r="B5736" i="36"/>
  <c r="B5735" i="36"/>
  <c r="B5734" i="36"/>
  <c r="B5733" i="36"/>
  <c r="B5732" i="36"/>
  <c r="B5731" i="36"/>
  <c r="B5730" i="36"/>
  <c r="B5729" i="36"/>
  <c r="B5728" i="36"/>
  <c r="B5727" i="36"/>
  <c r="B5726" i="36"/>
  <c r="B5725" i="36"/>
  <c r="B5724" i="36"/>
  <c r="B5723" i="36"/>
  <c r="B5722" i="36"/>
  <c r="B5721" i="36"/>
  <c r="B5720" i="36"/>
  <c r="B5719" i="36"/>
  <c r="B5718" i="36"/>
  <c r="B5717" i="36"/>
  <c r="B5716" i="36"/>
  <c r="B5715" i="36"/>
  <c r="B5714" i="36"/>
  <c r="B5713" i="36"/>
  <c r="B5712" i="36"/>
  <c r="B5711" i="36"/>
  <c r="B5710" i="36"/>
  <c r="B5709" i="36"/>
  <c r="B5708" i="36"/>
  <c r="B5707" i="36"/>
  <c r="B5706" i="36"/>
  <c r="B5705" i="36"/>
  <c r="B5704" i="36"/>
  <c r="B5703" i="36"/>
  <c r="B5702" i="36"/>
  <c r="B5701" i="36"/>
  <c r="B5700" i="36"/>
  <c r="B5699" i="36"/>
  <c r="B5698" i="36"/>
  <c r="B5697" i="36"/>
  <c r="B5696" i="36"/>
  <c r="B5695" i="36"/>
  <c r="B5694" i="36"/>
  <c r="B5693" i="36"/>
  <c r="B5692" i="36"/>
  <c r="B5691" i="36"/>
  <c r="B5690" i="36"/>
  <c r="B5689" i="36"/>
  <c r="B5688" i="36"/>
  <c r="B5687" i="36"/>
  <c r="B5686" i="36"/>
  <c r="B5685" i="36"/>
  <c r="B5684" i="36"/>
  <c r="B5683" i="36"/>
  <c r="B5682" i="36"/>
  <c r="B5681" i="36"/>
  <c r="B5680" i="36"/>
  <c r="B5679" i="36"/>
  <c r="B5678" i="36"/>
  <c r="B5677" i="36"/>
  <c r="B5676" i="36"/>
  <c r="B5675" i="36"/>
  <c r="B5674" i="36"/>
  <c r="B5673" i="36"/>
  <c r="B5672" i="36"/>
  <c r="B5671" i="36"/>
  <c r="B5670" i="36"/>
  <c r="B5669" i="36"/>
  <c r="B5668" i="36"/>
  <c r="B5667" i="36"/>
  <c r="B5666" i="36"/>
  <c r="B5665" i="36"/>
  <c r="B5664" i="36"/>
  <c r="B5663" i="36"/>
  <c r="B5662" i="36"/>
  <c r="B5661" i="36"/>
  <c r="B5660" i="36"/>
  <c r="B5659" i="36"/>
  <c r="B5658" i="36"/>
  <c r="B5657" i="36"/>
  <c r="B5656" i="36"/>
  <c r="B5655" i="36"/>
  <c r="B5654" i="36"/>
  <c r="B5653" i="36"/>
  <c r="B5652" i="36"/>
  <c r="B5651" i="36"/>
  <c r="B5650" i="36"/>
  <c r="B5649" i="36"/>
  <c r="B5648" i="36"/>
  <c r="B5647" i="36"/>
  <c r="B5646" i="36"/>
  <c r="B5645" i="36"/>
  <c r="B5644" i="36"/>
  <c r="B5643" i="36"/>
  <c r="B5642" i="36"/>
  <c r="B5641" i="36"/>
  <c r="B5640" i="36"/>
  <c r="B5639" i="36"/>
  <c r="B5638" i="36"/>
  <c r="B5637" i="36"/>
  <c r="B5636" i="36"/>
  <c r="B5635" i="36"/>
  <c r="B5634" i="36"/>
  <c r="B5633" i="36"/>
  <c r="B5632" i="36"/>
  <c r="B5631" i="36"/>
  <c r="B5630" i="36"/>
  <c r="B5629" i="36"/>
  <c r="B5628" i="36"/>
  <c r="B5627" i="36"/>
  <c r="B5626" i="36"/>
  <c r="B5625" i="36"/>
  <c r="B5624" i="36"/>
  <c r="B5623" i="36"/>
  <c r="B5622" i="36"/>
  <c r="B5621" i="36"/>
  <c r="B5620" i="36"/>
  <c r="B5619" i="36"/>
  <c r="B5618" i="36"/>
  <c r="B5617" i="36"/>
  <c r="B5616" i="36"/>
  <c r="B5615" i="36"/>
  <c r="B5614" i="36"/>
  <c r="B5613" i="36"/>
  <c r="B5612" i="36"/>
  <c r="B5611" i="36"/>
  <c r="B5610" i="36"/>
  <c r="B5609" i="36"/>
  <c r="B5608" i="36"/>
  <c r="B5607" i="36"/>
  <c r="B5606" i="36"/>
  <c r="B5605" i="36"/>
  <c r="B5604" i="36"/>
  <c r="B5603" i="36"/>
  <c r="B5602" i="36"/>
  <c r="B5601" i="36"/>
  <c r="B5600" i="36"/>
  <c r="B5599" i="36"/>
  <c r="B5598" i="36"/>
  <c r="B5597" i="36"/>
  <c r="B5596" i="36"/>
  <c r="B5595" i="36"/>
  <c r="B5594" i="36"/>
  <c r="B5593" i="36"/>
  <c r="B5592" i="36"/>
  <c r="B5591" i="36"/>
  <c r="B5590" i="36"/>
  <c r="B5589" i="36"/>
  <c r="B5588" i="36"/>
  <c r="B5587" i="36"/>
  <c r="B5586" i="36"/>
  <c r="B5585" i="36"/>
  <c r="B5584" i="36"/>
  <c r="B5583" i="36"/>
  <c r="B5582" i="36"/>
  <c r="B5581" i="36"/>
  <c r="B5580" i="36"/>
  <c r="B5579" i="36"/>
  <c r="B5578" i="36"/>
  <c r="B5577" i="36"/>
  <c r="B5576" i="36"/>
  <c r="B5575" i="36"/>
  <c r="B5574" i="36"/>
  <c r="B5573" i="36"/>
  <c r="B5572" i="36"/>
  <c r="B5571" i="36"/>
  <c r="B5570" i="36"/>
  <c r="B5569" i="36"/>
  <c r="B5568" i="36"/>
  <c r="B5567" i="36"/>
  <c r="B5566" i="36"/>
  <c r="B5565" i="36"/>
  <c r="B5564" i="36"/>
  <c r="B5563" i="36"/>
  <c r="B5562" i="36"/>
  <c r="B5561" i="36"/>
  <c r="B5560" i="36"/>
  <c r="B5559" i="36"/>
  <c r="B5558" i="36"/>
  <c r="B5557" i="36"/>
  <c r="B5556" i="36"/>
  <c r="B5555" i="36"/>
  <c r="B5554" i="36"/>
  <c r="B5553" i="36"/>
  <c r="B5552" i="36"/>
  <c r="B5551" i="36"/>
  <c r="B5550" i="36"/>
  <c r="B5549" i="36"/>
  <c r="B5548" i="36"/>
  <c r="B5547" i="36"/>
  <c r="B5546" i="36"/>
  <c r="B5545" i="36"/>
  <c r="B5544" i="36"/>
  <c r="B5543" i="36"/>
  <c r="B5542" i="36"/>
  <c r="B5541" i="36"/>
  <c r="B5540" i="36"/>
  <c r="B5539" i="36"/>
  <c r="B5538" i="36"/>
  <c r="B5537" i="36"/>
  <c r="B5536" i="36"/>
  <c r="B5535" i="36"/>
  <c r="B5534" i="36"/>
  <c r="B5533" i="36"/>
  <c r="B5532" i="36"/>
  <c r="B5531" i="36"/>
  <c r="B5530" i="36"/>
  <c r="B5529" i="36"/>
  <c r="B5528" i="36"/>
  <c r="B5527" i="36"/>
  <c r="B5526" i="36"/>
  <c r="B5525" i="36"/>
  <c r="B5524" i="36"/>
  <c r="B5523" i="36"/>
  <c r="B5522" i="36"/>
  <c r="B5521" i="36"/>
  <c r="B5520" i="36"/>
  <c r="B5519" i="36"/>
  <c r="B5518" i="36"/>
  <c r="B5517" i="36"/>
  <c r="B5516" i="36"/>
  <c r="B5515" i="36"/>
  <c r="B5514" i="36"/>
  <c r="B5513" i="36"/>
  <c r="B5512" i="36"/>
  <c r="B5511" i="36"/>
  <c r="B5510" i="36"/>
  <c r="B5509" i="36"/>
  <c r="B5508" i="36"/>
  <c r="B5507" i="36"/>
  <c r="B5506" i="36"/>
  <c r="B5505" i="36"/>
  <c r="B5504" i="36"/>
  <c r="B5503" i="36"/>
  <c r="B5502" i="36"/>
  <c r="B5501" i="36"/>
  <c r="B5500" i="36"/>
  <c r="B5499" i="36"/>
  <c r="B5498" i="36"/>
  <c r="B5497" i="36"/>
  <c r="B5496" i="36"/>
  <c r="B5495" i="36"/>
  <c r="B5494" i="36"/>
  <c r="B5493" i="36"/>
  <c r="B5492" i="36"/>
  <c r="B5491" i="36"/>
  <c r="B5490" i="36"/>
  <c r="B5489" i="36"/>
  <c r="B5488" i="36"/>
  <c r="B5487" i="36"/>
  <c r="B5486" i="36"/>
  <c r="B5485" i="36"/>
  <c r="B5484" i="36"/>
  <c r="B5483" i="36"/>
  <c r="B5482" i="36"/>
  <c r="B5481" i="36"/>
  <c r="B5480" i="36"/>
  <c r="B5479" i="36"/>
  <c r="B5478" i="36"/>
  <c r="B5477" i="36"/>
  <c r="B5476" i="36"/>
  <c r="B5475" i="36"/>
  <c r="B5474" i="36"/>
  <c r="B5473" i="36"/>
  <c r="B5472" i="36"/>
  <c r="B5471" i="36"/>
  <c r="B5470" i="36"/>
  <c r="B5469" i="36"/>
  <c r="B5468" i="36"/>
  <c r="B5467" i="36"/>
  <c r="B5466" i="36"/>
  <c r="B5465" i="36"/>
  <c r="B5464" i="36"/>
  <c r="B5463" i="36"/>
  <c r="B5462" i="36"/>
  <c r="B5461" i="36"/>
  <c r="B5460" i="36"/>
  <c r="B5459" i="36"/>
  <c r="B5458" i="36"/>
  <c r="B5457" i="36"/>
  <c r="B5456" i="36"/>
  <c r="B5455" i="36"/>
  <c r="B5454" i="36"/>
  <c r="B5453" i="36"/>
  <c r="B5452" i="36"/>
  <c r="B5451" i="36"/>
  <c r="B5450" i="36"/>
  <c r="B5449" i="36"/>
  <c r="B5448" i="36"/>
  <c r="B5447" i="36"/>
  <c r="B5446" i="36"/>
  <c r="B5445" i="36"/>
  <c r="B5444" i="36"/>
  <c r="B5443" i="36"/>
  <c r="B5442" i="36"/>
  <c r="B5441" i="36"/>
  <c r="B5440" i="36"/>
  <c r="B5439" i="36"/>
  <c r="B5438" i="36"/>
  <c r="B5437" i="36"/>
  <c r="B5436" i="36"/>
  <c r="B5435" i="36"/>
  <c r="B5434" i="36"/>
  <c r="B5433" i="36"/>
  <c r="B5432" i="36"/>
  <c r="B5431" i="36"/>
  <c r="B5430" i="36"/>
  <c r="B5429" i="36"/>
  <c r="B5428" i="36"/>
  <c r="B5427" i="36"/>
  <c r="B5426" i="36"/>
  <c r="B5425" i="36"/>
  <c r="B5424" i="36"/>
  <c r="B5423" i="36"/>
  <c r="B5422" i="36"/>
  <c r="B5421" i="36"/>
  <c r="B5420" i="36"/>
  <c r="B5419" i="36"/>
  <c r="B5418" i="36"/>
  <c r="B5417" i="36"/>
  <c r="B5416" i="36"/>
  <c r="B5415" i="36"/>
  <c r="B5414" i="36"/>
  <c r="B5413" i="36"/>
  <c r="B5412" i="36"/>
  <c r="B5411" i="36"/>
  <c r="B5410" i="36"/>
  <c r="B5409" i="36"/>
  <c r="B5408" i="36"/>
  <c r="B5407" i="36"/>
  <c r="B5406" i="36"/>
  <c r="B5405" i="36"/>
  <c r="B5404" i="36"/>
  <c r="B5403" i="36"/>
  <c r="B5402" i="36"/>
  <c r="B5401" i="36"/>
  <c r="B5400" i="36"/>
  <c r="B5399" i="36"/>
  <c r="B5398" i="36"/>
  <c r="B5397" i="36"/>
  <c r="B5396" i="36"/>
  <c r="B5395" i="36"/>
  <c r="B5394" i="36"/>
  <c r="B5393" i="36"/>
  <c r="B5392" i="36"/>
  <c r="B5391" i="36"/>
  <c r="B5390" i="36"/>
  <c r="B5389" i="36"/>
  <c r="B5388" i="36"/>
  <c r="B5387" i="36"/>
  <c r="B5386" i="36"/>
  <c r="B5385" i="36"/>
  <c r="B5384" i="36"/>
  <c r="B5383" i="36"/>
  <c r="B5382" i="36"/>
  <c r="B5381" i="36"/>
  <c r="B5380" i="36"/>
  <c r="B5379" i="36"/>
  <c r="B5378" i="36"/>
  <c r="B5377" i="36"/>
  <c r="B5376" i="36"/>
  <c r="B5375" i="36"/>
  <c r="B5374" i="36"/>
  <c r="B5373" i="36"/>
  <c r="B5372" i="36"/>
  <c r="B5371" i="36"/>
  <c r="B5370" i="36"/>
  <c r="B5369" i="36"/>
  <c r="B5368" i="36"/>
  <c r="B5367" i="36"/>
  <c r="B5366" i="36"/>
  <c r="B5365" i="36"/>
  <c r="B5364" i="36"/>
  <c r="B5363" i="36"/>
  <c r="B5362" i="36"/>
  <c r="B5361" i="36"/>
  <c r="B5360" i="36"/>
  <c r="B5359" i="36"/>
  <c r="B5358" i="36"/>
  <c r="B5357" i="36"/>
  <c r="B5356" i="36"/>
  <c r="B5355" i="36"/>
  <c r="B5354" i="36"/>
  <c r="B5353" i="36"/>
  <c r="B5352" i="36"/>
  <c r="B5351" i="36"/>
  <c r="B5350" i="36"/>
  <c r="B5349" i="36"/>
  <c r="B5348" i="36"/>
  <c r="B5347" i="36"/>
  <c r="B5346" i="36"/>
  <c r="B5345" i="36"/>
  <c r="B5344" i="36"/>
  <c r="B5343" i="36"/>
  <c r="B5342" i="36"/>
  <c r="B5341" i="36"/>
  <c r="B5340" i="36"/>
  <c r="B5339" i="36"/>
  <c r="B5338" i="36"/>
  <c r="B5337" i="36"/>
  <c r="B5336" i="36"/>
  <c r="B5335" i="36"/>
  <c r="B5334" i="36"/>
  <c r="B5333" i="36"/>
  <c r="B5332" i="36"/>
  <c r="B5331" i="36"/>
  <c r="B5330" i="36"/>
  <c r="B5329" i="36"/>
  <c r="B5328" i="36"/>
  <c r="B5327" i="36"/>
  <c r="B5326" i="36"/>
  <c r="B5325" i="36"/>
  <c r="B5324" i="36"/>
  <c r="B5323" i="36"/>
  <c r="B5322" i="36"/>
  <c r="B5321" i="36"/>
  <c r="B5320" i="36"/>
  <c r="B5319" i="36"/>
  <c r="B5318" i="36"/>
  <c r="B5317" i="36"/>
  <c r="B5316" i="36"/>
  <c r="B5315" i="36"/>
  <c r="B5314" i="36"/>
  <c r="B5313" i="36"/>
  <c r="B5312" i="36"/>
  <c r="B5311" i="36"/>
  <c r="B5310" i="36"/>
  <c r="B5309" i="36"/>
  <c r="B5308" i="36"/>
  <c r="B5307" i="36"/>
  <c r="B5306" i="36"/>
  <c r="B5305" i="36"/>
  <c r="B5304" i="36"/>
  <c r="B5303" i="36"/>
  <c r="B5302" i="36"/>
  <c r="B5301" i="36"/>
  <c r="B5300" i="36"/>
  <c r="B5299" i="36"/>
  <c r="B5298" i="36"/>
  <c r="B5297" i="36"/>
  <c r="B5296" i="36"/>
  <c r="B5295" i="36"/>
  <c r="B5294" i="36"/>
  <c r="B5293" i="36"/>
  <c r="B5292" i="36"/>
  <c r="B5291" i="36"/>
  <c r="B5290" i="36"/>
  <c r="B5289" i="36"/>
  <c r="B5288" i="36"/>
  <c r="B5287" i="36"/>
  <c r="B5286" i="36"/>
  <c r="B5285" i="36"/>
  <c r="B5284" i="36"/>
  <c r="B5283" i="36"/>
  <c r="B5282" i="36"/>
  <c r="B5281" i="36"/>
  <c r="B5280" i="36"/>
  <c r="B5279" i="36"/>
  <c r="B5278" i="36"/>
  <c r="B5277" i="36"/>
  <c r="B5276" i="36"/>
  <c r="B5275" i="36"/>
  <c r="B5274" i="36"/>
  <c r="B5273" i="36"/>
  <c r="B5272" i="36"/>
  <c r="B5271" i="36"/>
  <c r="B5270" i="36"/>
  <c r="B5269" i="36"/>
  <c r="B5268" i="36"/>
  <c r="B5267" i="36"/>
  <c r="B5266" i="36"/>
  <c r="B5265" i="36"/>
  <c r="B5264" i="36"/>
  <c r="B5263" i="36"/>
  <c r="B5262" i="36"/>
  <c r="B5261" i="36"/>
  <c r="B5260" i="36"/>
  <c r="B5259" i="36"/>
  <c r="B5258" i="36"/>
  <c r="B5257" i="36"/>
  <c r="B5256" i="36"/>
  <c r="B5255" i="36"/>
  <c r="B5254" i="36"/>
  <c r="B5253" i="36"/>
  <c r="B5252" i="36"/>
  <c r="B5251" i="36"/>
  <c r="B5250" i="36"/>
  <c r="B5249" i="36"/>
  <c r="B5248" i="36"/>
  <c r="B5247" i="36"/>
  <c r="B5246" i="36"/>
  <c r="B5245" i="36"/>
  <c r="B5244" i="36"/>
  <c r="B5243" i="36"/>
  <c r="B5242" i="36"/>
  <c r="B5241" i="36"/>
  <c r="B5240" i="36"/>
  <c r="B5239" i="36"/>
  <c r="B5238" i="36"/>
  <c r="B5237" i="36"/>
  <c r="B5236" i="36"/>
  <c r="B5235" i="36"/>
  <c r="B5234" i="36"/>
  <c r="B5233" i="36"/>
  <c r="B5232" i="36"/>
  <c r="B5231" i="36"/>
  <c r="B5230" i="36"/>
  <c r="B5229" i="36"/>
  <c r="B5228" i="36"/>
  <c r="B5227" i="36"/>
  <c r="B5226" i="36"/>
  <c r="B5225" i="36"/>
  <c r="B5224" i="36"/>
  <c r="B5223" i="36"/>
  <c r="B5222" i="36"/>
  <c r="B5221" i="36"/>
  <c r="B5220" i="36"/>
  <c r="B5219" i="36"/>
  <c r="B5218" i="36"/>
  <c r="B5217" i="36"/>
  <c r="B5216" i="36"/>
  <c r="B5215" i="36"/>
  <c r="B5214" i="36"/>
  <c r="B5213" i="36"/>
  <c r="B5212" i="36"/>
  <c r="B5211" i="36"/>
  <c r="B5210" i="36"/>
  <c r="B5209" i="36"/>
  <c r="B5208" i="36"/>
  <c r="B5207" i="36"/>
  <c r="B5206" i="36"/>
  <c r="B5205" i="36"/>
  <c r="B5204" i="36"/>
  <c r="B5203" i="36"/>
  <c r="B5202" i="36"/>
  <c r="B5201" i="36"/>
  <c r="B5200" i="36"/>
  <c r="B5199" i="36"/>
  <c r="B5198" i="36"/>
  <c r="B5197" i="36"/>
  <c r="B5196" i="36"/>
  <c r="B5195" i="36"/>
  <c r="B5194" i="36"/>
  <c r="B5193" i="36"/>
  <c r="B5192" i="36"/>
  <c r="B5191" i="36"/>
  <c r="B5190" i="36"/>
  <c r="B5189" i="36"/>
  <c r="B5188" i="36"/>
  <c r="B5187" i="36"/>
  <c r="B5186" i="36"/>
  <c r="B5185" i="36"/>
  <c r="B5184" i="36"/>
  <c r="B5183" i="36"/>
  <c r="B5182" i="36"/>
  <c r="B5181" i="36"/>
  <c r="B5180" i="36"/>
  <c r="B5179" i="36"/>
  <c r="B5178" i="36"/>
  <c r="B5177" i="36"/>
  <c r="B5176" i="36"/>
  <c r="B5175" i="36"/>
  <c r="B5174" i="36"/>
  <c r="B5173" i="36"/>
  <c r="B5172" i="36"/>
  <c r="B5171" i="36"/>
  <c r="B5170" i="36"/>
  <c r="B5169" i="36"/>
  <c r="B5168" i="36"/>
  <c r="B5167" i="36"/>
  <c r="B5166" i="36"/>
  <c r="B5165" i="36"/>
  <c r="B5164" i="36"/>
  <c r="B5163" i="36"/>
  <c r="B5162" i="36"/>
  <c r="B5161" i="36"/>
  <c r="B5160" i="36"/>
  <c r="B5159" i="36"/>
  <c r="B5158" i="36"/>
  <c r="B5157" i="36"/>
  <c r="B5156" i="36"/>
  <c r="B5155" i="36"/>
  <c r="B5154" i="36"/>
  <c r="B5153" i="36"/>
  <c r="B5152" i="36"/>
  <c r="B5151" i="36"/>
  <c r="B5150" i="36"/>
  <c r="B5149" i="36"/>
  <c r="B5148" i="36"/>
  <c r="B5147" i="36"/>
  <c r="B5146" i="36"/>
  <c r="B5145" i="36"/>
  <c r="B5144" i="36"/>
  <c r="B5143" i="36"/>
  <c r="B5142" i="36"/>
  <c r="B5141" i="36"/>
  <c r="B5140" i="36"/>
  <c r="B5139" i="36"/>
  <c r="B5138" i="36"/>
  <c r="B5137" i="36"/>
  <c r="B5136" i="36"/>
  <c r="B5135" i="36"/>
  <c r="B5134" i="36"/>
  <c r="B5133" i="36"/>
  <c r="B5132" i="36"/>
  <c r="B5131" i="36"/>
  <c r="B5130" i="36"/>
  <c r="B5129" i="36"/>
  <c r="B5128" i="36"/>
  <c r="B5127" i="36"/>
  <c r="B5126" i="36"/>
  <c r="B5125" i="36"/>
  <c r="B5124" i="36"/>
  <c r="B5123" i="36"/>
  <c r="B5122" i="36"/>
  <c r="B5121" i="36"/>
  <c r="B5120" i="36"/>
  <c r="B5119" i="36"/>
  <c r="B5118" i="36"/>
  <c r="B5117" i="36"/>
  <c r="B5116" i="36"/>
  <c r="B5115" i="36"/>
  <c r="B5114" i="36"/>
  <c r="B5113" i="36"/>
  <c r="B5112" i="36"/>
  <c r="B5111" i="36"/>
  <c r="B5110" i="36"/>
  <c r="B5109" i="36"/>
  <c r="B5108" i="36"/>
  <c r="B5107" i="36"/>
  <c r="B5106" i="36"/>
  <c r="B5105" i="36"/>
  <c r="B5104" i="36"/>
  <c r="B5103" i="36"/>
  <c r="B5102" i="36"/>
  <c r="B5101" i="36"/>
  <c r="B5100" i="36"/>
  <c r="B5099" i="36"/>
  <c r="B5098" i="36"/>
  <c r="B5097" i="36"/>
  <c r="B5096" i="36"/>
  <c r="B5095" i="36"/>
  <c r="B5094" i="36"/>
  <c r="B5093" i="36"/>
  <c r="B5092" i="36"/>
  <c r="B5091" i="36"/>
  <c r="B5090" i="36"/>
  <c r="B5089" i="36"/>
  <c r="B5088" i="36"/>
  <c r="B5087" i="36"/>
  <c r="B5086" i="36"/>
  <c r="B5085" i="36"/>
  <c r="B5084" i="36"/>
  <c r="B5083" i="36"/>
  <c r="B5082" i="36"/>
  <c r="B5081" i="36"/>
  <c r="B5080" i="36"/>
  <c r="B5079" i="36"/>
  <c r="B5078" i="36"/>
  <c r="B5077" i="36"/>
  <c r="B5076" i="36"/>
  <c r="B5075" i="36"/>
  <c r="B5074" i="36"/>
  <c r="B5073" i="36"/>
  <c r="B5072" i="36"/>
  <c r="B5071" i="36"/>
  <c r="B5070" i="36"/>
  <c r="B5069" i="36"/>
  <c r="B5068" i="36"/>
  <c r="B5067" i="36"/>
  <c r="B5066" i="36"/>
  <c r="B5065" i="36"/>
  <c r="B5064" i="36"/>
  <c r="B5063" i="36"/>
  <c r="B5062" i="36"/>
  <c r="B5061" i="36"/>
  <c r="B5060" i="36"/>
  <c r="B5059" i="36"/>
  <c r="B5058" i="36"/>
  <c r="B5057" i="36"/>
  <c r="B5056" i="36"/>
  <c r="B5055" i="36"/>
  <c r="B5054" i="36"/>
  <c r="B5053" i="36"/>
  <c r="B5052" i="36"/>
  <c r="B5051" i="36"/>
  <c r="B5050" i="36"/>
  <c r="B5049" i="36"/>
  <c r="B5048" i="36"/>
  <c r="B5047" i="36"/>
  <c r="B5046" i="36"/>
  <c r="B5045" i="36"/>
  <c r="B5044" i="36"/>
  <c r="B5043" i="36"/>
  <c r="B5042" i="36"/>
  <c r="B5041" i="36"/>
  <c r="B5040" i="36"/>
  <c r="B5039" i="36"/>
  <c r="B5038" i="36"/>
  <c r="B5037" i="36"/>
  <c r="B5036" i="36"/>
  <c r="B5035" i="36"/>
  <c r="B5034" i="36"/>
  <c r="B5033" i="36"/>
  <c r="B5032" i="36"/>
  <c r="B5031" i="36"/>
  <c r="B5030" i="36"/>
  <c r="B5029" i="36"/>
  <c r="B5028" i="36"/>
  <c r="B5027" i="36"/>
  <c r="B5026" i="36"/>
  <c r="B5025" i="36"/>
  <c r="B5024" i="36"/>
  <c r="B5023" i="36"/>
  <c r="B5022" i="36"/>
  <c r="B5021" i="36"/>
  <c r="B5020" i="36"/>
  <c r="B5019" i="36"/>
  <c r="B5018" i="36"/>
  <c r="B5017" i="36"/>
  <c r="B5016" i="36"/>
  <c r="B5015" i="36"/>
  <c r="B5014" i="36"/>
  <c r="B5013" i="36"/>
  <c r="B5012" i="36"/>
  <c r="B5011" i="36"/>
  <c r="B5010" i="36"/>
  <c r="B5009" i="36"/>
  <c r="B5008" i="36"/>
  <c r="B5007" i="36"/>
  <c r="B5006" i="36"/>
  <c r="B5005" i="36"/>
  <c r="B5004" i="36"/>
  <c r="B5003" i="36"/>
  <c r="B5002" i="36"/>
  <c r="B5001" i="36"/>
  <c r="B5000" i="36"/>
  <c r="B4999" i="36"/>
  <c r="B4998" i="36"/>
  <c r="B4997" i="36"/>
  <c r="B4996" i="36"/>
  <c r="B4995" i="36"/>
  <c r="B4994" i="36"/>
  <c r="B4993" i="36"/>
  <c r="B4992" i="36"/>
  <c r="B4991" i="36"/>
  <c r="B4990" i="36"/>
  <c r="B4989" i="36"/>
  <c r="B4988" i="36"/>
  <c r="B4987" i="36"/>
  <c r="B4986" i="36"/>
  <c r="B4985" i="36"/>
  <c r="B4984" i="36"/>
  <c r="B4983" i="36"/>
  <c r="B4982" i="36"/>
  <c r="B4981" i="36"/>
  <c r="B4980" i="36"/>
  <c r="B4979" i="36"/>
  <c r="B4978" i="36"/>
  <c r="B4977" i="36"/>
  <c r="B4976" i="36"/>
  <c r="B4975" i="36"/>
  <c r="B4974" i="36"/>
  <c r="B4973" i="36"/>
  <c r="B4972" i="36"/>
  <c r="B4971" i="36"/>
  <c r="B4970" i="36"/>
  <c r="B4969" i="36"/>
  <c r="B4968" i="36"/>
  <c r="B4967" i="36"/>
  <c r="B4966" i="36"/>
  <c r="B4965" i="36"/>
  <c r="B4964" i="36"/>
  <c r="B4963" i="36"/>
  <c r="B4962" i="36"/>
  <c r="B4961" i="36"/>
  <c r="B4960" i="36"/>
  <c r="B4959" i="36"/>
  <c r="B4958" i="36"/>
  <c r="B4957" i="36"/>
  <c r="B4956" i="36"/>
  <c r="B4955" i="36"/>
  <c r="B4954" i="36"/>
  <c r="B4953" i="36"/>
  <c r="B4952" i="36"/>
  <c r="B4951" i="36"/>
  <c r="B4950" i="36"/>
  <c r="B4949" i="36"/>
  <c r="B4948" i="36"/>
  <c r="B4947" i="36"/>
  <c r="B4946" i="36"/>
  <c r="B4945" i="36"/>
  <c r="B4944" i="36"/>
  <c r="B4943" i="36"/>
  <c r="B4942" i="36"/>
  <c r="B4941" i="36"/>
  <c r="B4940" i="36"/>
  <c r="B4939" i="36"/>
  <c r="B4938" i="36"/>
  <c r="B4937" i="36"/>
  <c r="B4936" i="36"/>
  <c r="B4935" i="36"/>
  <c r="B4934" i="36"/>
  <c r="B4933" i="36"/>
  <c r="B4932" i="36"/>
  <c r="B4931" i="36"/>
  <c r="B4930" i="36"/>
  <c r="B4929" i="36"/>
  <c r="B4928" i="36"/>
  <c r="B4927" i="36"/>
  <c r="B4926" i="36"/>
  <c r="B4925" i="36"/>
  <c r="B4924" i="36"/>
  <c r="B4923" i="36"/>
  <c r="B4922" i="36"/>
  <c r="B4921" i="36"/>
  <c r="B4920" i="36"/>
  <c r="B4919" i="36"/>
  <c r="B4918" i="36"/>
  <c r="B4917" i="36"/>
  <c r="B4916" i="36"/>
  <c r="B4915" i="36"/>
  <c r="B4914" i="36"/>
  <c r="B4913" i="36"/>
  <c r="B4912" i="36"/>
  <c r="B4911" i="36"/>
  <c r="B4910" i="36"/>
  <c r="B4909" i="36"/>
  <c r="B4908" i="36"/>
  <c r="B4907" i="36"/>
  <c r="B4906" i="36"/>
  <c r="B4905" i="36"/>
  <c r="B4904" i="36"/>
  <c r="B4903" i="36"/>
  <c r="B4902" i="36"/>
  <c r="B4901" i="36"/>
  <c r="B4900" i="36"/>
  <c r="B4899" i="36"/>
  <c r="B4898" i="36"/>
  <c r="B4897" i="36"/>
  <c r="B4896" i="36"/>
  <c r="B4895" i="36"/>
  <c r="B4894" i="36"/>
  <c r="B4893" i="36"/>
  <c r="B4892" i="36"/>
  <c r="B4891" i="36"/>
  <c r="B4890" i="36"/>
  <c r="B4889" i="36"/>
  <c r="B4888" i="36"/>
  <c r="B4887" i="36"/>
  <c r="B4886" i="36"/>
  <c r="B4885" i="36"/>
  <c r="B4884" i="36"/>
  <c r="B4883" i="36"/>
  <c r="B4882" i="36"/>
  <c r="B4881" i="36"/>
  <c r="B4880" i="36"/>
  <c r="B4879" i="36"/>
  <c r="B4878" i="36"/>
  <c r="B4877" i="36"/>
  <c r="B4876" i="36"/>
  <c r="B4875" i="36"/>
  <c r="B4874" i="36"/>
  <c r="B4873" i="36"/>
  <c r="B4872" i="36"/>
  <c r="B4871" i="36"/>
  <c r="B4870" i="36"/>
  <c r="B4869" i="36"/>
  <c r="B4868" i="36"/>
  <c r="B4867" i="36"/>
  <c r="B4866" i="36"/>
  <c r="B4865" i="36"/>
  <c r="B4864" i="36"/>
  <c r="B4863" i="36"/>
  <c r="B4862" i="36"/>
  <c r="B4861" i="36"/>
  <c r="B4860" i="36"/>
  <c r="B4859" i="36"/>
  <c r="B4858" i="36"/>
  <c r="B4857" i="36"/>
  <c r="B4856" i="36"/>
  <c r="B4855" i="36"/>
  <c r="B4854" i="36"/>
  <c r="B4853" i="36"/>
  <c r="B4852" i="36"/>
  <c r="B4851" i="36"/>
  <c r="B4850" i="36"/>
  <c r="B4849" i="36"/>
  <c r="B4848" i="36"/>
  <c r="B4847" i="36"/>
  <c r="B4846" i="36"/>
  <c r="B4845" i="36"/>
  <c r="B4844" i="36"/>
  <c r="B4843" i="36"/>
  <c r="B4842" i="36"/>
  <c r="B4841" i="36"/>
  <c r="B4840" i="36"/>
  <c r="B4839" i="36"/>
  <c r="B4838" i="36"/>
  <c r="B4837" i="36"/>
  <c r="B4836" i="36"/>
  <c r="B4835" i="36"/>
  <c r="B4834" i="36"/>
  <c r="B4833" i="36"/>
  <c r="B4832" i="36"/>
  <c r="B4831" i="36"/>
  <c r="B4830" i="36"/>
  <c r="B4829" i="36"/>
  <c r="B4828" i="36"/>
  <c r="B4827" i="36"/>
  <c r="B4826" i="36"/>
  <c r="B4825" i="36"/>
  <c r="B4824" i="36"/>
  <c r="B4823" i="36"/>
  <c r="B4822" i="36"/>
  <c r="B4821" i="36"/>
  <c r="B4820" i="36"/>
  <c r="B4819" i="36"/>
  <c r="B4818" i="36"/>
  <c r="B4817" i="36"/>
  <c r="B4816" i="36"/>
  <c r="B4815" i="36"/>
  <c r="B4814" i="36"/>
  <c r="B4813" i="36"/>
  <c r="B4812" i="36"/>
  <c r="B4811" i="36"/>
  <c r="B4810" i="36"/>
  <c r="B4809" i="36"/>
  <c r="B4808" i="36"/>
  <c r="B4807" i="36"/>
  <c r="B4806" i="36"/>
  <c r="B4805" i="36"/>
  <c r="B4804" i="36"/>
  <c r="B4803" i="36"/>
  <c r="B4802" i="36"/>
  <c r="B4801" i="36"/>
  <c r="B4800" i="36"/>
  <c r="B4799" i="36"/>
  <c r="B4798" i="36"/>
  <c r="B4797" i="36"/>
  <c r="B4796" i="36"/>
  <c r="B4795" i="36"/>
  <c r="B4794" i="36"/>
  <c r="B4793" i="36"/>
  <c r="B4792" i="36"/>
  <c r="B4791" i="36"/>
  <c r="B4790" i="36"/>
  <c r="B4789" i="36"/>
  <c r="B4788" i="36"/>
  <c r="B4787" i="36"/>
  <c r="B4786" i="36"/>
  <c r="B4785" i="36"/>
  <c r="B4784" i="36"/>
  <c r="B4783" i="36"/>
  <c r="B4782" i="36"/>
  <c r="B4781" i="36"/>
  <c r="B4780" i="36"/>
  <c r="B4779" i="36"/>
  <c r="B4778" i="36"/>
  <c r="B4777" i="36"/>
  <c r="B4776" i="36"/>
  <c r="B4775" i="36"/>
  <c r="B4774" i="36"/>
  <c r="B4773" i="36"/>
  <c r="B4772" i="36"/>
  <c r="B4771" i="36"/>
  <c r="B4770" i="36"/>
  <c r="B4769" i="36"/>
  <c r="B4768" i="36"/>
  <c r="B4767" i="36"/>
  <c r="B4766" i="36"/>
  <c r="B4765" i="36"/>
  <c r="B4764" i="36"/>
  <c r="B4763" i="36"/>
  <c r="B4762" i="36"/>
  <c r="B4761" i="36"/>
  <c r="B4760" i="36"/>
  <c r="B4759" i="36"/>
  <c r="B4758" i="36"/>
  <c r="B4757" i="36"/>
  <c r="B4756" i="36"/>
  <c r="B4755" i="36"/>
  <c r="B4754" i="36"/>
  <c r="B4753" i="36"/>
  <c r="B4752" i="36"/>
  <c r="B4751" i="36"/>
  <c r="B4750" i="36"/>
  <c r="B4749" i="36"/>
  <c r="B4748" i="36"/>
  <c r="B4747" i="36"/>
  <c r="B4746" i="36"/>
  <c r="B4745" i="36"/>
  <c r="B4744" i="36"/>
  <c r="B4743" i="36"/>
  <c r="B4742" i="36"/>
  <c r="B4741" i="36"/>
  <c r="B4740" i="36"/>
  <c r="B4739" i="36"/>
  <c r="B4738" i="36"/>
  <c r="B4737" i="36"/>
  <c r="B4736" i="36"/>
  <c r="B4735" i="36"/>
  <c r="B4734" i="36"/>
  <c r="B4733" i="36"/>
  <c r="B4732" i="36"/>
  <c r="B4731" i="36"/>
  <c r="B4730" i="36"/>
  <c r="B4729" i="36"/>
  <c r="B4728" i="36"/>
  <c r="B4727" i="36"/>
  <c r="B4726" i="36"/>
  <c r="B4725" i="36"/>
  <c r="B4724" i="36"/>
  <c r="B4723" i="36"/>
  <c r="B4722" i="36"/>
  <c r="B4721" i="36"/>
  <c r="B4720" i="36"/>
  <c r="B4719" i="36"/>
  <c r="B4718" i="36"/>
  <c r="B4717" i="36"/>
  <c r="B4716" i="36"/>
  <c r="B4715" i="36"/>
  <c r="B4714" i="36"/>
  <c r="B4713" i="36"/>
  <c r="B4712" i="36"/>
  <c r="B4711" i="36"/>
  <c r="B4710" i="36"/>
  <c r="B4709" i="36"/>
  <c r="B4708" i="36"/>
  <c r="B4707" i="36"/>
  <c r="B4706" i="36"/>
  <c r="B4705" i="36"/>
  <c r="B4704" i="36"/>
  <c r="B4703" i="36"/>
  <c r="B4702" i="36"/>
  <c r="B4701" i="36"/>
  <c r="B4700" i="36"/>
  <c r="B4699" i="36"/>
  <c r="B4698" i="36"/>
  <c r="B4697" i="36"/>
  <c r="B4696" i="36"/>
  <c r="B4695" i="36"/>
  <c r="B4694" i="36"/>
  <c r="B4693" i="36"/>
  <c r="B4692" i="36"/>
  <c r="B4691" i="36"/>
  <c r="B4690" i="36"/>
  <c r="B4689" i="36"/>
  <c r="B4688" i="36"/>
  <c r="B4687" i="36"/>
  <c r="B4686" i="36"/>
  <c r="B4685" i="36"/>
  <c r="B4684" i="36"/>
  <c r="B4683" i="36"/>
  <c r="B4682" i="36"/>
  <c r="B4681" i="36"/>
  <c r="B4680" i="36"/>
  <c r="B4679" i="36"/>
  <c r="B4678" i="36"/>
  <c r="B4677" i="36"/>
  <c r="B4676" i="36"/>
  <c r="B4675" i="36"/>
  <c r="B4674" i="36"/>
  <c r="B4673" i="36"/>
  <c r="B4672" i="36"/>
  <c r="B4671" i="36"/>
  <c r="B4670" i="36"/>
  <c r="B4669" i="36"/>
  <c r="B4668" i="36"/>
  <c r="B4667" i="36"/>
  <c r="B4666" i="36"/>
  <c r="B4665" i="36"/>
  <c r="B4664" i="36"/>
  <c r="B4663" i="36"/>
  <c r="B4662" i="36"/>
  <c r="B4661" i="36"/>
  <c r="B4660" i="36"/>
  <c r="B4659" i="36"/>
  <c r="B4658" i="36"/>
  <c r="B4657" i="36"/>
  <c r="B4656" i="36"/>
  <c r="B4655" i="36"/>
  <c r="B4654" i="36"/>
  <c r="B4653" i="36"/>
  <c r="B4652" i="36"/>
  <c r="B4651" i="36"/>
  <c r="B4650" i="36"/>
  <c r="B4649" i="36"/>
  <c r="B4648" i="36"/>
  <c r="B4647" i="36"/>
  <c r="B4646" i="36"/>
  <c r="B4645" i="36"/>
  <c r="B4644" i="36"/>
  <c r="B4643" i="36"/>
  <c r="B4642" i="36"/>
  <c r="B4641" i="36"/>
  <c r="B4640" i="36"/>
  <c r="B4639" i="36"/>
  <c r="B4638" i="36"/>
  <c r="B4637" i="36"/>
  <c r="B4636" i="36"/>
  <c r="B4635" i="36"/>
  <c r="B4634" i="36"/>
  <c r="B4633" i="36"/>
  <c r="B4632" i="36"/>
  <c r="B4631" i="36"/>
  <c r="B4630" i="36"/>
  <c r="B4629" i="36"/>
  <c r="B4628" i="36"/>
  <c r="B4627" i="36"/>
  <c r="B4626" i="36"/>
  <c r="B4625" i="36"/>
  <c r="B4624" i="36"/>
  <c r="B4623" i="36"/>
  <c r="B4622" i="36"/>
  <c r="B4621" i="36"/>
  <c r="B4620" i="36"/>
  <c r="B4619" i="36"/>
  <c r="B4618" i="36"/>
  <c r="B4617" i="36"/>
  <c r="B4616" i="36"/>
  <c r="B4615" i="36"/>
  <c r="B4614" i="36"/>
  <c r="B4613" i="36"/>
  <c r="B4612" i="36"/>
  <c r="B4611" i="36"/>
  <c r="B4610" i="36"/>
  <c r="B4609" i="36"/>
  <c r="B4608" i="36"/>
  <c r="B4607" i="36"/>
  <c r="B4606" i="36"/>
  <c r="B4605" i="36"/>
  <c r="B4604" i="36"/>
  <c r="B4603" i="36"/>
  <c r="B4602" i="36"/>
  <c r="B4601" i="36"/>
  <c r="B4600" i="36"/>
  <c r="B4599" i="36"/>
  <c r="B4598" i="36"/>
  <c r="B4597" i="36"/>
  <c r="B4596" i="36"/>
  <c r="B4595" i="36"/>
  <c r="B4594" i="36"/>
  <c r="B4593" i="36"/>
  <c r="B4592" i="36"/>
  <c r="B4591" i="36"/>
  <c r="B4590" i="36"/>
  <c r="B4589" i="36"/>
  <c r="B4588" i="36"/>
  <c r="B4587" i="36"/>
  <c r="B4586" i="36"/>
  <c r="B4585" i="36"/>
  <c r="B4584" i="36"/>
  <c r="B4583" i="36"/>
  <c r="B4582" i="36"/>
  <c r="B4581" i="36"/>
  <c r="B4580" i="36"/>
  <c r="B4579" i="36"/>
  <c r="B4578" i="36"/>
  <c r="B4577" i="36"/>
  <c r="B4576" i="36"/>
  <c r="B4575" i="36"/>
  <c r="B4574" i="36"/>
  <c r="B4573" i="36"/>
  <c r="B4572" i="36"/>
  <c r="B4571" i="36"/>
  <c r="B4570" i="36"/>
  <c r="B4569" i="36"/>
  <c r="B4568" i="36"/>
  <c r="B4567" i="36"/>
  <c r="B4566" i="36"/>
  <c r="B4565" i="36"/>
  <c r="B4564" i="36"/>
  <c r="B4563" i="36"/>
  <c r="B4562" i="36"/>
  <c r="B4561" i="36"/>
  <c r="B4560" i="36"/>
  <c r="B4559" i="36"/>
  <c r="B4558" i="36"/>
  <c r="B4557" i="36"/>
  <c r="B4556" i="36"/>
  <c r="B4555" i="36"/>
  <c r="B4554" i="36"/>
  <c r="B4553" i="36"/>
  <c r="B4552" i="36"/>
  <c r="B4551" i="36"/>
  <c r="B4550" i="36"/>
  <c r="B4549" i="36"/>
  <c r="B4548" i="36"/>
  <c r="B4547" i="36"/>
  <c r="B4546" i="36"/>
  <c r="B4545" i="36"/>
  <c r="B4544" i="36"/>
  <c r="B4543" i="36"/>
  <c r="B4542" i="36"/>
  <c r="B4541" i="36"/>
  <c r="B4540" i="36"/>
  <c r="B4539" i="36"/>
  <c r="B4538" i="36"/>
  <c r="B4537" i="36"/>
  <c r="B4536" i="36"/>
  <c r="B4535" i="36"/>
  <c r="B4534" i="36"/>
  <c r="B4533" i="36"/>
  <c r="B4532" i="36"/>
  <c r="B4531" i="36"/>
  <c r="B4530" i="36"/>
  <c r="B4529" i="36"/>
  <c r="B4528" i="36"/>
  <c r="B4527" i="36"/>
  <c r="B4526" i="36"/>
  <c r="B4525" i="36"/>
  <c r="B4524" i="36"/>
  <c r="B4523" i="36"/>
  <c r="B4522" i="36"/>
  <c r="B4521" i="36"/>
  <c r="B4520" i="36"/>
  <c r="B4519" i="36"/>
  <c r="B4518" i="36"/>
  <c r="B4517" i="36"/>
  <c r="B4516" i="36"/>
  <c r="B4515" i="36"/>
  <c r="B4514" i="36"/>
  <c r="B4513" i="36"/>
  <c r="B4512" i="36"/>
  <c r="B4511" i="36"/>
  <c r="B4510" i="36"/>
  <c r="B4509" i="36"/>
  <c r="B4508" i="36"/>
  <c r="B4507" i="36"/>
  <c r="B4506" i="36"/>
  <c r="B4505" i="36"/>
  <c r="B4504" i="36"/>
  <c r="B4503" i="36"/>
  <c r="B4502" i="36"/>
  <c r="B4501" i="36"/>
  <c r="B4500" i="36"/>
  <c r="B4499" i="36"/>
  <c r="B4498" i="36"/>
  <c r="B4497" i="36"/>
  <c r="B4496" i="36"/>
  <c r="B4495" i="36"/>
  <c r="B4494" i="36"/>
  <c r="B4493" i="36"/>
  <c r="B4492" i="36"/>
  <c r="B4491" i="36"/>
  <c r="B4490" i="36"/>
  <c r="B4489" i="36"/>
  <c r="B4488" i="36"/>
  <c r="B4487" i="36"/>
  <c r="B4486" i="36"/>
  <c r="B4485" i="36"/>
  <c r="B4484" i="36"/>
  <c r="B4483" i="36"/>
  <c r="B4482" i="36"/>
  <c r="B4481" i="36"/>
  <c r="B4480" i="36"/>
  <c r="B4479" i="36"/>
  <c r="B4478" i="36"/>
  <c r="B4477" i="36"/>
  <c r="B4476" i="36"/>
  <c r="B4475" i="36"/>
  <c r="B4474" i="36"/>
  <c r="B4473" i="36"/>
  <c r="B4472" i="36"/>
  <c r="B4471" i="36"/>
  <c r="B4470" i="36"/>
  <c r="B4469" i="36"/>
  <c r="B4468" i="36"/>
  <c r="B4467" i="36"/>
  <c r="B4466" i="36"/>
  <c r="B4465" i="36"/>
  <c r="B4464" i="36"/>
  <c r="B4463" i="36"/>
  <c r="B4462" i="36"/>
  <c r="B4461" i="36"/>
  <c r="B4460" i="36"/>
  <c r="F37" i="36"/>
  <c r="F36" i="36"/>
  <c r="K4461" i="36" l="1"/>
  <c r="Q4456" i="36"/>
  <c r="P4456" i="36"/>
  <c r="AE4483" i="36"/>
  <c r="AD4483" i="36" s="1"/>
  <c r="AD4482" i="36"/>
  <c r="AE4462" i="36"/>
  <c r="T4463" i="36"/>
  <c r="AE4463" i="36"/>
  <c r="AD4463" i="36"/>
  <c r="AD4462" i="36"/>
  <c r="F38" i="36"/>
  <c r="E35" i="36"/>
  <c r="F35" i="36"/>
  <c r="E15" i="34"/>
  <c r="C15" i="34"/>
  <c r="E14" i="34"/>
  <c r="C14" i="34"/>
  <c r="D22" i="36"/>
  <c r="D15" i="34" s="1"/>
  <c r="D21" i="36"/>
  <c r="D14" i="34" s="1"/>
  <c r="D20" i="36"/>
  <c r="D13" i="34" s="1"/>
  <c r="D19" i="36"/>
  <c r="D12" i="34" s="1"/>
  <c r="C20" i="36"/>
  <c r="C13" i="34" s="1"/>
  <c r="C19" i="36"/>
  <c r="C12" i="34" s="1"/>
  <c r="B22" i="36"/>
  <c r="B15" i="34" s="1"/>
  <c r="B21" i="36"/>
  <c r="B14" i="34" s="1"/>
  <c r="B20" i="36"/>
  <c r="B13" i="34" s="1"/>
  <c r="B19" i="36"/>
  <c r="E19" i="36" s="1"/>
  <c r="E12" i="34" s="1"/>
  <c r="M2255" i="36"/>
  <c r="M2256" i="36" s="1"/>
  <c r="M2257" i="36" s="1"/>
  <c r="M2258" i="36" s="1"/>
  <c r="M2259" i="36" s="1"/>
  <c r="M2260" i="36" s="1"/>
  <c r="M2261" i="36" s="1"/>
  <c r="M2262" i="36" s="1"/>
  <c r="M2263" i="36" s="1"/>
  <c r="M2264" i="36" s="1"/>
  <c r="M2265" i="36" s="1"/>
  <c r="M2266" i="36" s="1"/>
  <c r="M2267" i="36" s="1"/>
  <c r="M2268" i="36" s="1"/>
  <c r="M2269" i="36" s="1"/>
  <c r="M2270" i="36" s="1"/>
  <c r="M2271" i="36" s="1"/>
  <c r="M2272" i="36" s="1"/>
  <c r="M2273" i="36" s="1"/>
  <c r="M2274" i="36" s="1"/>
  <c r="M2275" i="36" s="1"/>
  <c r="M2276" i="36" s="1"/>
  <c r="M2277" i="36" s="1"/>
  <c r="M2278" i="36" s="1"/>
  <c r="M2279" i="36" s="1"/>
  <c r="M2280" i="36" s="1"/>
  <c r="M2281" i="36" s="1"/>
  <c r="M2282" i="36" s="1"/>
  <c r="M2283" i="36" s="1"/>
  <c r="M2284" i="36" s="1"/>
  <c r="M2285" i="36" s="1"/>
  <c r="M2286" i="36" s="1"/>
  <c r="M2287" i="36" s="1"/>
  <c r="M2288" i="36" s="1"/>
  <c r="M2289" i="36" s="1"/>
  <c r="M2290" i="36" s="1"/>
  <c r="M2291" i="36" s="1"/>
  <c r="M2292" i="36" s="1"/>
  <c r="M2293" i="36" s="1"/>
  <c r="M2294" i="36" s="1"/>
  <c r="M2295" i="36" s="1"/>
  <c r="M2296" i="36" s="1"/>
  <c r="M2297" i="36" s="1"/>
  <c r="M2298" i="36" s="1"/>
  <c r="M2299" i="36" s="1"/>
  <c r="M2300" i="36" s="1"/>
  <c r="M2301" i="36" s="1"/>
  <c r="M2302" i="36" s="1"/>
  <c r="M2303" i="36" s="1"/>
  <c r="M2304" i="36" s="1"/>
  <c r="M2305" i="36" s="1"/>
  <c r="M2306" i="36" s="1"/>
  <c r="M2307" i="36" s="1"/>
  <c r="M2308" i="36" s="1"/>
  <c r="M2309" i="36" s="1"/>
  <c r="M2310" i="36" s="1"/>
  <c r="M2311" i="36" s="1"/>
  <c r="M2312" i="36" s="1"/>
  <c r="M2313" i="36" s="1"/>
  <c r="M2314" i="36" s="1"/>
  <c r="M2315" i="36" s="1"/>
  <c r="M2316" i="36" s="1"/>
  <c r="M2317" i="36" s="1"/>
  <c r="M2318" i="36" s="1"/>
  <c r="M2319" i="36" s="1"/>
  <c r="M2320" i="36" s="1"/>
  <c r="M2321" i="36" s="1"/>
  <c r="M2322" i="36" s="1"/>
  <c r="M2323" i="36" s="1"/>
  <c r="M2324" i="36" s="1"/>
  <c r="M2325" i="36" s="1"/>
  <c r="M2326" i="36" s="1"/>
  <c r="M2327" i="36" s="1"/>
  <c r="M2328" i="36" s="1"/>
  <c r="M2329" i="36" s="1"/>
  <c r="M2330" i="36" s="1"/>
  <c r="M2331" i="36" s="1"/>
  <c r="M2332" i="36" s="1"/>
  <c r="M2333" i="36" s="1"/>
  <c r="M2334" i="36" s="1"/>
  <c r="M2335" i="36" s="1"/>
  <c r="M2336" i="36" s="1"/>
  <c r="M2337" i="36" s="1"/>
  <c r="M2338" i="36" s="1"/>
  <c r="M2339" i="36" s="1"/>
  <c r="M2340" i="36" s="1"/>
  <c r="M2341" i="36" s="1"/>
  <c r="M2342" i="36" s="1"/>
  <c r="M2343" i="36" s="1"/>
  <c r="M2344" i="36" s="1"/>
  <c r="M2345" i="36" s="1"/>
  <c r="M2346" i="36" s="1"/>
  <c r="M2347" i="36" s="1"/>
  <c r="M2348" i="36" s="1"/>
  <c r="M2349" i="36" s="1"/>
  <c r="M2350" i="36" s="1"/>
  <c r="M2351" i="36" s="1"/>
  <c r="M2352" i="36" s="1"/>
  <c r="M2353" i="36" s="1"/>
  <c r="M2354" i="36" s="1"/>
  <c r="M2355" i="36" s="1"/>
  <c r="M2356" i="36" s="1"/>
  <c r="M2357" i="36" s="1"/>
  <c r="M2358" i="36" s="1"/>
  <c r="M2359" i="36" s="1"/>
  <c r="M2360" i="36" s="1"/>
  <c r="M2361" i="36" s="1"/>
  <c r="M2362" i="36" s="1"/>
  <c r="M2363" i="36" s="1"/>
  <c r="M2364" i="36" s="1"/>
  <c r="M2365" i="36" s="1"/>
  <c r="M2366" i="36" s="1"/>
  <c r="M2367" i="36" s="1"/>
  <c r="M2368" i="36" s="1"/>
  <c r="M2369" i="36" s="1"/>
  <c r="M2370" i="36" s="1"/>
  <c r="M2371" i="36" s="1"/>
  <c r="M2372" i="36" s="1"/>
  <c r="M2373" i="36" s="1"/>
  <c r="M2374" i="36" s="1"/>
  <c r="M2375" i="36" s="1"/>
  <c r="M2376" i="36" s="1"/>
  <c r="M2377" i="36" s="1"/>
  <c r="M2378" i="36" s="1"/>
  <c r="M2379" i="36" s="1"/>
  <c r="M2380" i="36" s="1"/>
  <c r="M2381" i="36" s="1"/>
  <c r="M2382" i="36" s="1"/>
  <c r="M2383" i="36" s="1"/>
  <c r="M2384" i="36" s="1"/>
  <c r="M2385" i="36" s="1"/>
  <c r="M2386" i="36" s="1"/>
  <c r="M2387" i="36" s="1"/>
  <c r="M2388" i="36" s="1"/>
  <c r="M2389" i="36" s="1"/>
  <c r="M2390" i="36" s="1"/>
  <c r="M2391" i="36" s="1"/>
  <c r="M2392" i="36" s="1"/>
  <c r="M2393" i="36" s="1"/>
  <c r="M2394" i="36" s="1"/>
  <c r="M2395" i="36" s="1"/>
  <c r="M2396" i="36" s="1"/>
  <c r="M2397" i="36" s="1"/>
  <c r="M2398" i="36" s="1"/>
  <c r="M2399" i="36" s="1"/>
  <c r="M2400" i="36" s="1"/>
  <c r="M2401" i="36" s="1"/>
  <c r="M2402" i="36" s="1"/>
  <c r="M2403" i="36" s="1"/>
  <c r="M2404" i="36" s="1"/>
  <c r="M2405" i="36" s="1"/>
  <c r="M2406" i="36" s="1"/>
  <c r="M2407" i="36" s="1"/>
  <c r="M2408" i="36" s="1"/>
  <c r="M2409" i="36" s="1"/>
  <c r="M2410" i="36" s="1"/>
  <c r="M2411" i="36" s="1"/>
  <c r="M2412" i="36" s="1"/>
  <c r="M2413" i="36" s="1"/>
  <c r="M2414" i="36" s="1"/>
  <c r="M2415" i="36" s="1"/>
  <c r="M2416" i="36" s="1"/>
  <c r="M2417" i="36" s="1"/>
  <c r="M2418" i="36" s="1"/>
  <c r="M2419" i="36" s="1"/>
  <c r="M2420" i="36" s="1"/>
  <c r="M2421" i="36" s="1"/>
  <c r="M2422" i="36" s="1"/>
  <c r="M2423" i="36" s="1"/>
  <c r="M2424" i="36" s="1"/>
  <c r="M2425" i="36" s="1"/>
  <c r="M2426" i="36" s="1"/>
  <c r="M2427" i="36" s="1"/>
  <c r="M2428" i="36" s="1"/>
  <c r="M2429" i="36" s="1"/>
  <c r="M2430" i="36" s="1"/>
  <c r="M2431" i="36" s="1"/>
  <c r="M2432" i="36" s="1"/>
  <c r="M2433" i="36" s="1"/>
  <c r="M2434" i="36" s="1"/>
  <c r="M2435" i="36" s="1"/>
  <c r="M2436" i="36" s="1"/>
  <c r="M2437" i="36" s="1"/>
  <c r="M2438" i="36" s="1"/>
  <c r="M2439" i="36" s="1"/>
  <c r="M2440" i="36" s="1"/>
  <c r="M2441" i="36" s="1"/>
  <c r="M2442" i="36" s="1"/>
  <c r="M2443" i="36" s="1"/>
  <c r="M2444" i="36" s="1"/>
  <c r="M2445" i="36" s="1"/>
  <c r="M2446" i="36" s="1"/>
  <c r="M2447" i="36" s="1"/>
  <c r="M2448" i="36" s="1"/>
  <c r="M2449" i="36" s="1"/>
  <c r="M2450" i="36" s="1"/>
  <c r="M2451" i="36" s="1"/>
  <c r="M2452" i="36" s="1"/>
  <c r="M2453" i="36" s="1"/>
  <c r="M2454" i="36" s="1"/>
  <c r="M2455" i="36" s="1"/>
  <c r="M2456" i="36" s="1"/>
  <c r="M2457" i="36" s="1"/>
  <c r="M2458" i="36" s="1"/>
  <c r="M2459" i="36" s="1"/>
  <c r="M2460" i="36" s="1"/>
  <c r="M2461" i="36" s="1"/>
  <c r="M2462" i="36" s="1"/>
  <c r="M2463" i="36" s="1"/>
  <c r="M2464" i="36" s="1"/>
  <c r="M2465" i="36" s="1"/>
  <c r="M2466" i="36" s="1"/>
  <c r="M2467" i="36" s="1"/>
  <c r="M2468" i="36" s="1"/>
  <c r="M2469" i="36" s="1"/>
  <c r="M2470" i="36" s="1"/>
  <c r="M2471" i="36" s="1"/>
  <c r="M2472" i="36" s="1"/>
  <c r="M2473" i="36" s="1"/>
  <c r="M2474" i="36" s="1"/>
  <c r="M2475" i="36" s="1"/>
  <c r="M2476" i="36" s="1"/>
  <c r="M2477" i="36" s="1"/>
  <c r="M2478" i="36" s="1"/>
  <c r="M2479" i="36" s="1"/>
  <c r="M2480" i="36" s="1"/>
  <c r="M2481" i="36" s="1"/>
  <c r="M2482" i="36" s="1"/>
  <c r="M2483" i="36" s="1"/>
  <c r="M2484" i="36" s="1"/>
  <c r="M2485" i="36" s="1"/>
  <c r="M2486" i="36" s="1"/>
  <c r="M2487" i="36" s="1"/>
  <c r="M2488" i="36" s="1"/>
  <c r="M2489" i="36" s="1"/>
  <c r="M2490" i="36" s="1"/>
  <c r="M2491" i="36" s="1"/>
  <c r="M2492" i="36" s="1"/>
  <c r="M2493" i="36" s="1"/>
  <c r="M2494" i="36" s="1"/>
  <c r="M2495" i="36" s="1"/>
  <c r="M2496" i="36" s="1"/>
  <c r="M2497" i="36" s="1"/>
  <c r="M2498" i="36" s="1"/>
  <c r="M2499" i="36" s="1"/>
  <c r="M2500" i="36" s="1"/>
  <c r="M2501" i="36" s="1"/>
  <c r="M2502" i="36" s="1"/>
  <c r="M2503" i="36" s="1"/>
  <c r="M2504" i="36" s="1"/>
  <c r="M2505" i="36" s="1"/>
  <c r="M2506" i="36" s="1"/>
  <c r="M2507" i="36" s="1"/>
  <c r="M2508" i="36" s="1"/>
  <c r="M2509" i="36" s="1"/>
  <c r="M2510" i="36" s="1"/>
  <c r="M2511" i="36" s="1"/>
  <c r="M2512" i="36" s="1"/>
  <c r="M2513" i="36" s="1"/>
  <c r="M2514" i="36" s="1"/>
  <c r="M2515" i="36" s="1"/>
  <c r="M2516" i="36" s="1"/>
  <c r="M2517" i="36" s="1"/>
  <c r="M2518" i="36" s="1"/>
  <c r="M2519" i="36" s="1"/>
  <c r="M2520" i="36" s="1"/>
  <c r="M2521" i="36" s="1"/>
  <c r="M2522" i="36" s="1"/>
  <c r="M2523" i="36" s="1"/>
  <c r="M2524" i="36" s="1"/>
  <c r="M2525" i="36" s="1"/>
  <c r="M2526" i="36" s="1"/>
  <c r="M2527" i="36" s="1"/>
  <c r="M2528" i="36" s="1"/>
  <c r="M2529" i="36" s="1"/>
  <c r="M2530" i="36" s="1"/>
  <c r="M2531" i="36" s="1"/>
  <c r="M2532" i="36" s="1"/>
  <c r="M2533" i="36" s="1"/>
  <c r="M2534" i="36" s="1"/>
  <c r="M2535" i="36" s="1"/>
  <c r="M2536" i="36" s="1"/>
  <c r="M2537" i="36" s="1"/>
  <c r="M2538" i="36" s="1"/>
  <c r="M2539" i="36" s="1"/>
  <c r="M2540" i="36" s="1"/>
  <c r="M2541" i="36" s="1"/>
  <c r="M2542" i="36" s="1"/>
  <c r="M2543" i="36" s="1"/>
  <c r="M2544" i="36" s="1"/>
  <c r="M2545" i="36" s="1"/>
  <c r="M2546" i="36" s="1"/>
  <c r="M2547" i="36" s="1"/>
  <c r="M2548" i="36" s="1"/>
  <c r="M2549" i="36" s="1"/>
  <c r="M2550" i="36" s="1"/>
  <c r="M2551" i="36" s="1"/>
  <c r="M2552" i="36" s="1"/>
  <c r="M2553" i="36" s="1"/>
  <c r="M2554" i="36" s="1"/>
  <c r="M2555" i="36" s="1"/>
  <c r="M2556" i="36" s="1"/>
  <c r="M2557" i="36" s="1"/>
  <c r="M2558" i="36" s="1"/>
  <c r="M2559" i="36" s="1"/>
  <c r="M2560" i="36" s="1"/>
  <c r="M2561" i="36" s="1"/>
  <c r="M2562" i="36" s="1"/>
  <c r="M2563" i="36" s="1"/>
  <c r="M2564" i="36" s="1"/>
  <c r="M2565" i="36" s="1"/>
  <c r="M2566" i="36" s="1"/>
  <c r="M2567" i="36" s="1"/>
  <c r="M2568" i="36" s="1"/>
  <c r="M2569" i="36" s="1"/>
  <c r="M2570" i="36" s="1"/>
  <c r="M2571" i="36" s="1"/>
  <c r="M2572" i="36" s="1"/>
  <c r="M2573" i="36" s="1"/>
  <c r="M2574" i="36" s="1"/>
  <c r="M2575" i="36" s="1"/>
  <c r="M2576" i="36" s="1"/>
  <c r="M2577" i="36" s="1"/>
  <c r="M2578" i="36" s="1"/>
  <c r="M2579" i="36" s="1"/>
  <c r="M2580" i="36" s="1"/>
  <c r="M2581" i="36" s="1"/>
  <c r="M2582" i="36" s="1"/>
  <c r="M2583" i="36" s="1"/>
  <c r="M2584" i="36" s="1"/>
  <c r="M2585" i="36" s="1"/>
  <c r="M2586" i="36" s="1"/>
  <c r="M2587" i="36" s="1"/>
  <c r="M2588" i="36" s="1"/>
  <c r="M2589" i="36" s="1"/>
  <c r="M2590" i="36" s="1"/>
  <c r="M2591" i="36" s="1"/>
  <c r="M2592" i="36" s="1"/>
  <c r="M2593" i="36" s="1"/>
  <c r="M2594" i="36" s="1"/>
  <c r="M2595" i="36" s="1"/>
  <c r="M2596" i="36" s="1"/>
  <c r="M2597" i="36" s="1"/>
  <c r="M2598" i="36" s="1"/>
  <c r="M2599" i="36" s="1"/>
  <c r="M2600" i="36" s="1"/>
  <c r="M2601" i="36" s="1"/>
  <c r="M2602" i="36" s="1"/>
  <c r="M2603" i="36" s="1"/>
  <c r="M2604" i="36" s="1"/>
  <c r="M2605" i="36" s="1"/>
  <c r="M2606" i="36" s="1"/>
  <c r="M2607" i="36" s="1"/>
  <c r="M2608" i="36" s="1"/>
  <c r="M2609" i="36" s="1"/>
  <c r="M2610" i="36" s="1"/>
  <c r="M2611" i="36" s="1"/>
  <c r="M2612" i="36" s="1"/>
  <c r="M2613" i="36" s="1"/>
  <c r="M2614" i="36" s="1"/>
  <c r="M2615" i="36" s="1"/>
  <c r="M2616" i="36" s="1"/>
  <c r="M2617" i="36" s="1"/>
  <c r="M2618" i="36" s="1"/>
  <c r="M2619" i="36" s="1"/>
  <c r="M2620" i="36" s="1"/>
  <c r="M2621" i="36" s="1"/>
  <c r="M2622" i="36" s="1"/>
  <c r="M2623" i="36" s="1"/>
  <c r="M2624" i="36" s="1"/>
  <c r="M2625" i="36" s="1"/>
  <c r="M2626" i="36" s="1"/>
  <c r="M2627" i="36" s="1"/>
  <c r="M2628" i="36" s="1"/>
  <c r="M2629" i="36" s="1"/>
  <c r="M2630" i="36" s="1"/>
  <c r="M2631" i="36" s="1"/>
  <c r="M2632" i="36" s="1"/>
  <c r="M2633" i="36" s="1"/>
  <c r="M2634" i="36" s="1"/>
  <c r="M2635" i="36" s="1"/>
  <c r="M2636" i="36" s="1"/>
  <c r="M2637" i="36" s="1"/>
  <c r="M2638" i="36" s="1"/>
  <c r="M2639" i="36" s="1"/>
  <c r="M2640" i="36" s="1"/>
  <c r="M2641" i="36" s="1"/>
  <c r="M2642" i="36" s="1"/>
  <c r="M2643" i="36" s="1"/>
  <c r="M2644" i="36" s="1"/>
  <c r="M2645" i="36" s="1"/>
  <c r="M2646" i="36" s="1"/>
  <c r="M2647" i="36" s="1"/>
  <c r="M2648" i="36" s="1"/>
  <c r="M2649" i="36" s="1"/>
  <c r="M2650" i="36" s="1"/>
  <c r="M2651" i="36" s="1"/>
  <c r="M2652" i="36" s="1"/>
  <c r="M2653" i="36" s="1"/>
  <c r="M2654" i="36" s="1"/>
  <c r="M2655" i="36" s="1"/>
  <c r="M2656" i="36" s="1"/>
  <c r="M2657" i="36" s="1"/>
  <c r="M2658" i="36" s="1"/>
  <c r="M2659" i="36" s="1"/>
  <c r="M2660" i="36" s="1"/>
  <c r="M2661" i="36" s="1"/>
  <c r="M2662" i="36" s="1"/>
  <c r="M2663" i="36" s="1"/>
  <c r="M2664" i="36" s="1"/>
  <c r="M2665" i="36" s="1"/>
  <c r="M2666" i="36" s="1"/>
  <c r="M2667" i="36" s="1"/>
  <c r="M2668" i="36" s="1"/>
  <c r="M2669" i="36" s="1"/>
  <c r="M2670" i="36" s="1"/>
  <c r="M2671" i="36" s="1"/>
  <c r="M2672" i="36" s="1"/>
  <c r="M2673" i="36" s="1"/>
  <c r="M2674" i="36" s="1"/>
  <c r="M2675" i="36" s="1"/>
  <c r="M2676" i="36" s="1"/>
  <c r="M2677" i="36" s="1"/>
  <c r="M2678" i="36" s="1"/>
  <c r="M2679" i="36" s="1"/>
  <c r="M2680" i="36" s="1"/>
  <c r="M2681" i="36" s="1"/>
  <c r="M2682" i="36" s="1"/>
  <c r="M2683" i="36" s="1"/>
  <c r="M2684" i="36" s="1"/>
  <c r="M2685" i="36" s="1"/>
  <c r="M2686" i="36" s="1"/>
  <c r="M2687" i="36" s="1"/>
  <c r="M2688" i="36" s="1"/>
  <c r="M2689" i="36" s="1"/>
  <c r="M2690" i="36" s="1"/>
  <c r="M2691" i="36" s="1"/>
  <c r="M2692" i="36" s="1"/>
  <c r="M2693" i="36" s="1"/>
  <c r="M2694" i="36" s="1"/>
  <c r="M2695" i="36" s="1"/>
  <c r="M2696" i="36" s="1"/>
  <c r="M2697" i="36" s="1"/>
  <c r="M2698" i="36" s="1"/>
  <c r="M2699" i="36" s="1"/>
  <c r="M2700" i="36" s="1"/>
  <c r="M2701" i="36" s="1"/>
  <c r="M2702" i="36" s="1"/>
  <c r="M2703" i="36" s="1"/>
  <c r="M2704" i="36" s="1"/>
  <c r="M2705" i="36" s="1"/>
  <c r="M2706" i="36" s="1"/>
  <c r="M2707" i="36" s="1"/>
  <c r="M2708" i="36" s="1"/>
  <c r="M2709" i="36" s="1"/>
  <c r="M2710" i="36" s="1"/>
  <c r="M2711" i="36" s="1"/>
  <c r="M2712" i="36" s="1"/>
  <c r="M2713" i="36" s="1"/>
  <c r="M2714" i="36" s="1"/>
  <c r="M2715" i="36" s="1"/>
  <c r="M2716" i="36" s="1"/>
  <c r="M2717" i="36" s="1"/>
  <c r="M2718" i="36" s="1"/>
  <c r="M2719" i="36" s="1"/>
  <c r="M2720" i="36" s="1"/>
  <c r="M2721" i="36" s="1"/>
  <c r="M2722" i="36" s="1"/>
  <c r="M2723" i="36" s="1"/>
  <c r="M2724" i="36" s="1"/>
  <c r="M2725" i="36" s="1"/>
  <c r="M2726" i="36" s="1"/>
  <c r="M2727" i="36" s="1"/>
  <c r="M2728" i="36" s="1"/>
  <c r="M2729" i="36" s="1"/>
  <c r="M2730" i="36" s="1"/>
  <c r="M2731" i="36" s="1"/>
  <c r="M2732" i="36" s="1"/>
  <c r="M2733" i="36" s="1"/>
  <c r="M2734" i="36" s="1"/>
  <c r="M2735" i="36" s="1"/>
  <c r="M2736" i="36" s="1"/>
  <c r="M2737" i="36" s="1"/>
  <c r="M2738" i="36" s="1"/>
  <c r="M2739" i="36" s="1"/>
  <c r="M2740" i="36" s="1"/>
  <c r="M2741" i="36" s="1"/>
  <c r="M2742" i="36" s="1"/>
  <c r="M2743" i="36" s="1"/>
  <c r="M2744" i="36" s="1"/>
  <c r="M2745" i="36" s="1"/>
  <c r="M2746" i="36" s="1"/>
  <c r="M2747" i="36" s="1"/>
  <c r="M2748" i="36" s="1"/>
  <c r="M2749" i="36" s="1"/>
  <c r="M2750" i="36" s="1"/>
  <c r="M2751" i="36" s="1"/>
  <c r="M2752" i="36" s="1"/>
  <c r="M2753" i="36" s="1"/>
  <c r="M2754" i="36" s="1"/>
  <c r="M2755" i="36" s="1"/>
  <c r="M2756" i="36" s="1"/>
  <c r="M2757" i="36" s="1"/>
  <c r="M2758" i="36" s="1"/>
  <c r="M2759" i="36" s="1"/>
  <c r="M2760" i="36" s="1"/>
  <c r="M2761" i="36" s="1"/>
  <c r="M2762" i="36" s="1"/>
  <c r="M2763" i="36" s="1"/>
  <c r="M2764" i="36" s="1"/>
  <c r="M2765" i="36" s="1"/>
  <c r="M2766" i="36" s="1"/>
  <c r="M2767" i="36" s="1"/>
  <c r="M2768" i="36" s="1"/>
  <c r="M2769" i="36" s="1"/>
  <c r="M2770" i="36" s="1"/>
  <c r="M2771" i="36" s="1"/>
  <c r="M2772" i="36" s="1"/>
  <c r="M2773" i="36" s="1"/>
  <c r="M2774" i="36" s="1"/>
  <c r="M2775" i="36" s="1"/>
  <c r="M2776" i="36" s="1"/>
  <c r="M2777" i="36" s="1"/>
  <c r="M2778" i="36" s="1"/>
  <c r="M2779" i="36" s="1"/>
  <c r="M2780" i="36" s="1"/>
  <c r="M2781" i="36" s="1"/>
  <c r="M2782" i="36" s="1"/>
  <c r="M2783" i="36" s="1"/>
  <c r="M2784" i="36" s="1"/>
  <c r="M2785" i="36" s="1"/>
  <c r="M2786" i="36" s="1"/>
  <c r="M2787" i="36" s="1"/>
  <c r="M2788" i="36" s="1"/>
  <c r="M2789" i="36" s="1"/>
  <c r="M2790" i="36" s="1"/>
  <c r="M2791" i="36" s="1"/>
  <c r="M2792" i="36" s="1"/>
  <c r="M2793" i="36" s="1"/>
  <c r="M2794" i="36" s="1"/>
  <c r="M2795" i="36" s="1"/>
  <c r="M2796" i="36" s="1"/>
  <c r="M2797" i="36" s="1"/>
  <c r="M2798" i="36" s="1"/>
  <c r="M2799" i="36" s="1"/>
  <c r="M2800" i="36" s="1"/>
  <c r="M2801" i="36" s="1"/>
  <c r="M2802" i="36" s="1"/>
  <c r="M2803" i="36" s="1"/>
  <c r="M2804" i="36" s="1"/>
  <c r="M2805" i="36" s="1"/>
  <c r="M2806" i="36" s="1"/>
  <c r="M2807" i="36" s="1"/>
  <c r="M2808" i="36" s="1"/>
  <c r="M2809" i="36" s="1"/>
  <c r="M2810" i="36" s="1"/>
  <c r="M2811" i="36" s="1"/>
  <c r="M2812" i="36" s="1"/>
  <c r="M2813" i="36" s="1"/>
  <c r="M2814" i="36" s="1"/>
  <c r="M2815" i="36" s="1"/>
  <c r="M2816" i="36" s="1"/>
  <c r="M2817" i="36" s="1"/>
  <c r="M2818" i="36" s="1"/>
  <c r="M2819" i="36" s="1"/>
  <c r="M2820" i="36" s="1"/>
  <c r="M2821" i="36" s="1"/>
  <c r="M2822" i="36" s="1"/>
  <c r="M2823" i="36" s="1"/>
  <c r="M2824" i="36" s="1"/>
  <c r="M2825" i="36" s="1"/>
  <c r="M2826" i="36" s="1"/>
  <c r="M2827" i="36" s="1"/>
  <c r="M2828" i="36" s="1"/>
  <c r="M2829" i="36" s="1"/>
  <c r="M2830" i="36" s="1"/>
  <c r="M2831" i="36" s="1"/>
  <c r="M2832" i="36" s="1"/>
  <c r="M2833" i="36" s="1"/>
  <c r="M2834" i="36" s="1"/>
  <c r="M2835" i="36" s="1"/>
  <c r="M2836" i="36" s="1"/>
  <c r="M2837" i="36" s="1"/>
  <c r="M2838" i="36" s="1"/>
  <c r="M2839" i="36" s="1"/>
  <c r="M2840" i="36" s="1"/>
  <c r="M2841" i="36" s="1"/>
  <c r="M2842" i="36" s="1"/>
  <c r="M2843" i="36" s="1"/>
  <c r="M2844" i="36" s="1"/>
  <c r="M2845" i="36" s="1"/>
  <c r="M2846" i="36" s="1"/>
  <c r="M2847" i="36" s="1"/>
  <c r="M2848" i="36" s="1"/>
  <c r="M2849" i="36" s="1"/>
  <c r="M2850" i="36" s="1"/>
  <c r="M2851" i="36" s="1"/>
  <c r="M2852" i="36" s="1"/>
  <c r="M2853" i="36" s="1"/>
  <c r="M2854" i="36" s="1"/>
  <c r="M2855" i="36" s="1"/>
  <c r="M2856" i="36" s="1"/>
  <c r="M2857" i="36" s="1"/>
  <c r="M2858" i="36" s="1"/>
  <c r="M2859" i="36" s="1"/>
  <c r="M2860" i="36" s="1"/>
  <c r="M2861" i="36" s="1"/>
  <c r="M2862" i="36" s="1"/>
  <c r="M2863" i="36" s="1"/>
  <c r="M2864" i="36" s="1"/>
  <c r="M2865" i="36" s="1"/>
  <c r="M2866" i="36" s="1"/>
  <c r="M2867" i="36" s="1"/>
  <c r="M2868" i="36" s="1"/>
  <c r="M2869" i="36" s="1"/>
  <c r="M2870" i="36" s="1"/>
  <c r="M2871" i="36" s="1"/>
  <c r="M2872" i="36" s="1"/>
  <c r="M2873" i="36" s="1"/>
  <c r="M2874" i="36" s="1"/>
  <c r="M2875" i="36" s="1"/>
  <c r="M2876" i="36" s="1"/>
  <c r="M2877" i="36" s="1"/>
  <c r="M2878" i="36" s="1"/>
  <c r="M2879" i="36" s="1"/>
  <c r="M2880" i="36" s="1"/>
  <c r="M2881" i="36" s="1"/>
  <c r="M2882" i="36" s="1"/>
  <c r="M2883" i="36" s="1"/>
  <c r="M2884" i="36" s="1"/>
  <c r="M2885" i="36" s="1"/>
  <c r="M2886" i="36" s="1"/>
  <c r="M2887" i="36" s="1"/>
  <c r="M2888" i="36" s="1"/>
  <c r="M2889" i="36" s="1"/>
  <c r="M2890" i="36" s="1"/>
  <c r="M2891" i="36" s="1"/>
  <c r="M2892" i="36" s="1"/>
  <c r="M2893" i="36" s="1"/>
  <c r="M2894" i="36" s="1"/>
  <c r="M2895" i="36" s="1"/>
  <c r="M2896" i="36" s="1"/>
  <c r="M2897" i="36" s="1"/>
  <c r="M2898" i="36" s="1"/>
  <c r="M2899" i="36" s="1"/>
  <c r="M2900" i="36" s="1"/>
  <c r="M2901" i="36" s="1"/>
  <c r="M2902" i="36" s="1"/>
  <c r="M2903" i="36" s="1"/>
  <c r="M2904" i="36" s="1"/>
  <c r="M2905" i="36" s="1"/>
  <c r="M2906" i="36" s="1"/>
  <c r="M2907" i="36" s="1"/>
  <c r="M2908" i="36" s="1"/>
  <c r="M2909" i="36" s="1"/>
  <c r="M2910" i="36" s="1"/>
  <c r="M2911" i="36" s="1"/>
  <c r="M2912" i="36" s="1"/>
  <c r="M2913" i="36" s="1"/>
  <c r="M2914" i="36" s="1"/>
  <c r="M2915" i="36" s="1"/>
  <c r="M2916" i="36" s="1"/>
  <c r="M2917" i="36" s="1"/>
  <c r="M2918" i="36" s="1"/>
  <c r="M2919" i="36" s="1"/>
  <c r="M2920" i="36" s="1"/>
  <c r="M2921" i="36" s="1"/>
  <c r="M2922" i="36" s="1"/>
  <c r="M2923" i="36" s="1"/>
  <c r="M2924" i="36" s="1"/>
  <c r="M2925" i="36" s="1"/>
  <c r="M2926" i="36" s="1"/>
  <c r="M2927" i="36" s="1"/>
  <c r="M2928" i="36" s="1"/>
  <c r="M2929" i="36" s="1"/>
  <c r="M2930" i="36" s="1"/>
  <c r="M2931" i="36" s="1"/>
  <c r="M2932" i="36" s="1"/>
  <c r="M2933" i="36" s="1"/>
  <c r="M2934" i="36" s="1"/>
  <c r="M2935" i="36" s="1"/>
  <c r="M2936" i="36" s="1"/>
  <c r="M2937" i="36" s="1"/>
  <c r="M2938" i="36" s="1"/>
  <c r="M2939" i="36" s="1"/>
  <c r="M2940" i="36" s="1"/>
  <c r="M2941" i="36" s="1"/>
  <c r="M2942" i="36" s="1"/>
  <c r="M2943" i="36" s="1"/>
  <c r="M2944" i="36" s="1"/>
  <c r="M2945" i="36" s="1"/>
  <c r="M2946" i="36" s="1"/>
  <c r="M2947" i="36" s="1"/>
  <c r="M2948" i="36" s="1"/>
  <c r="M2949" i="36" s="1"/>
  <c r="M2950" i="36" s="1"/>
  <c r="M2951" i="36" s="1"/>
  <c r="M2952" i="36" s="1"/>
  <c r="M2953" i="36" s="1"/>
  <c r="M2954" i="36" s="1"/>
  <c r="M2955" i="36" s="1"/>
  <c r="M2956" i="36" s="1"/>
  <c r="M2957" i="36" s="1"/>
  <c r="M2958" i="36" s="1"/>
  <c r="M2959" i="36" s="1"/>
  <c r="M2960" i="36" s="1"/>
  <c r="M2961" i="36" s="1"/>
  <c r="M2962" i="36" s="1"/>
  <c r="M2963" i="36" s="1"/>
  <c r="M2964" i="36" s="1"/>
  <c r="M2965" i="36" s="1"/>
  <c r="M2966" i="36" s="1"/>
  <c r="M2967" i="36" s="1"/>
  <c r="M2968" i="36" s="1"/>
  <c r="M2969" i="36" s="1"/>
  <c r="M2970" i="36" s="1"/>
  <c r="M2971" i="36" s="1"/>
  <c r="M2972" i="36" s="1"/>
  <c r="M2973" i="36" s="1"/>
  <c r="M2974" i="36" s="1"/>
  <c r="M2975" i="36" s="1"/>
  <c r="M2976" i="36" s="1"/>
  <c r="M2977" i="36" s="1"/>
  <c r="M2978" i="36" s="1"/>
  <c r="M2979" i="36" s="1"/>
  <c r="M2980" i="36" s="1"/>
  <c r="M2981" i="36" s="1"/>
  <c r="M2982" i="36" s="1"/>
  <c r="M2983" i="36" s="1"/>
  <c r="M2984" i="36" s="1"/>
  <c r="M2985" i="36" s="1"/>
  <c r="M2986" i="36" s="1"/>
  <c r="M2987" i="36" s="1"/>
  <c r="M2988" i="36" s="1"/>
  <c r="M2989" i="36" s="1"/>
  <c r="M2990" i="36" s="1"/>
  <c r="M2991" i="36" s="1"/>
  <c r="M2992" i="36" s="1"/>
  <c r="M2993" i="36" s="1"/>
  <c r="M2994" i="36" s="1"/>
  <c r="M2995" i="36" s="1"/>
  <c r="M2996" i="36" s="1"/>
  <c r="M2997" i="36" s="1"/>
  <c r="M2998" i="36" s="1"/>
  <c r="M2999" i="36" s="1"/>
  <c r="M3000" i="36" s="1"/>
  <c r="M3001" i="36" s="1"/>
  <c r="M3002" i="36" s="1"/>
  <c r="M3003" i="36" s="1"/>
  <c r="M3004" i="36" s="1"/>
  <c r="M3005" i="36" s="1"/>
  <c r="M3006" i="36" s="1"/>
  <c r="M3007" i="36" s="1"/>
  <c r="M3008" i="36" s="1"/>
  <c r="M3009" i="36" s="1"/>
  <c r="M3010" i="36" s="1"/>
  <c r="M3011" i="36" s="1"/>
  <c r="M3012" i="36" s="1"/>
  <c r="M3013" i="36" s="1"/>
  <c r="M3014" i="36" s="1"/>
  <c r="M3015" i="36" s="1"/>
  <c r="M3016" i="36" s="1"/>
  <c r="M3017" i="36" s="1"/>
  <c r="M3018" i="36" s="1"/>
  <c r="M3019" i="36" s="1"/>
  <c r="M3020" i="36" s="1"/>
  <c r="M3021" i="36" s="1"/>
  <c r="M3022" i="36" s="1"/>
  <c r="M3023" i="36" s="1"/>
  <c r="M3024" i="36" s="1"/>
  <c r="M3025" i="36" s="1"/>
  <c r="M3026" i="36" s="1"/>
  <c r="M3027" i="36" s="1"/>
  <c r="M3028" i="36" s="1"/>
  <c r="M3029" i="36" s="1"/>
  <c r="M3030" i="36" s="1"/>
  <c r="M3031" i="36" s="1"/>
  <c r="M3032" i="36" s="1"/>
  <c r="M3033" i="36" s="1"/>
  <c r="M3034" i="36" s="1"/>
  <c r="M3035" i="36" s="1"/>
  <c r="M3036" i="36" s="1"/>
  <c r="M3037" i="36" s="1"/>
  <c r="M3038" i="36" s="1"/>
  <c r="M3039" i="36" s="1"/>
  <c r="M3040" i="36" s="1"/>
  <c r="M3041" i="36" s="1"/>
  <c r="M3042" i="36" s="1"/>
  <c r="M3043" i="36" s="1"/>
  <c r="M3044" i="36" s="1"/>
  <c r="M3045" i="36" s="1"/>
  <c r="M3046" i="36" s="1"/>
  <c r="M3047" i="36" s="1"/>
  <c r="M3048" i="36" s="1"/>
  <c r="M3049" i="36" s="1"/>
  <c r="M3050" i="36" s="1"/>
  <c r="M3051" i="36" s="1"/>
  <c r="M3052" i="36" s="1"/>
  <c r="M3053" i="36" s="1"/>
  <c r="M3054" i="36" s="1"/>
  <c r="M3055" i="36" s="1"/>
  <c r="M3056" i="36" s="1"/>
  <c r="M3057" i="36" s="1"/>
  <c r="M3058" i="36" s="1"/>
  <c r="M3059" i="36" s="1"/>
  <c r="M3060" i="36" s="1"/>
  <c r="M3061" i="36" s="1"/>
  <c r="M3062" i="36" s="1"/>
  <c r="M3063" i="36" s="1"/>
  <c r="M3064" i="36" s="1"/>
  <c r="M3065" i="36" s="1"/>
  <c r="M3066" i="36" s="1"/>
  <c r="M3067" i="36" s="1"/>
  <c r="M3068" i="36" s="1"/>
  <c r="M3069" i="36" s="1"/>
  <c r="M3070" i="36" s="1"/>
  <c r="M3071" i="36" s="1"/>
  <c r="M3072" i="36" s="1"/>
  <c r="M3073" i="36" s="1"/>
  <c r="M3074" i="36" s="1"/>
  <c r="M3075" i="36" s="1"/>
  <c r="M3076" i="36" s="1"/>
  <c r="M3077" i="36" s="1"/>
  <c r="M3078" i="36" s="1"/>
  <c r="M3079" i="36" s="1"/>
  <c r="M3080" i="36" s="1"/>
  <c r="M3081" i="36" s="1"/>
  <c r="M3082" i="36" s="1"/>
  <c r="M3083" i="36" s="1"/>
  <c r="M3084" i="36" s="1"/>
  <c r="M3085" i="36" s="1"/>
  <c r="M3086" i="36" s="1"/>
  <c r="M3087" i="36" s="1"/>
  <c r="M3088" i="36" s="1"/>
  <c r="M3089" i="36" s="1"/>
  <c r="M3090" i="36" s="1"/>
  <c r="M3091" i="36" s="1"/>
  <c r="M3092" i="36" s="1"/>
  <c r="M3093" i="36" s="1"/>
  <c r="M3094" i="36" s="1"/>
  <c r="M3095" i="36" s="1"/>
  <c r="M3096" i="36" s="1"/>
  <c r="M3097" i="36" s="1"/>
  <c r="M3098" i="36" s="1"/>
  <c r="M3099" i="36" s="1"/>
  <c r="M3100" i="36" s="1"/>
  <c r="M3101" i="36" s="1"/>
  <c r="M3102" i="36" s="1"/>
  <c r="M3103" i="36" s="1"/>
  <c r="M3104" i="36" s="1"/>
  <c r="M3105" i="36" s="1"/>
  <c r="M3106" i="36" s="1"/>
  <c r="M3107" i="36" s="1"/>
  <c r="M3108" i="36" s="1"/>
  <c r="M3109" i="36" s="1"/>
  <c r="M3110" i="36" s="1"/>
  <c r="M3111" i="36" s="1"/>
  <c r="M3112" i="36" s="1"/>
  <c r="M3113" i="36" s="1"/>
  <c r="M3114" i="36" s="1"/>
  <c r="M3115" i="36" s="1"/>
  <c r="M3116" i="36" s="1"/>
  <c r="M3117" i="36" s="1"/>
  <c r="M3118" i="36" s="1"/>
  <c r="M3119" i="36" s="1"/>
  <c r="M3120" i="36" s="1"/>
  <c r="M3121" i="36" s="1"/>
  <c r="M3122" i="36" s="1"/>
  <c r="M3123" i="36" s="1"/>
  <c r="M3124" i="36" s="1"/>
  <c r="M3125" i="36" s="1"/>
  <c r="M3126" i="36" s="1"/>
  <c r="M3127" i="36" s="1"/>
  <c r="M3128" i="36" s="1"/>
  <c r="M3129" i="36" s="1"/>
  <c r="M3130" i="36" s="1"/>
  <c r="M3131" i="36" s="1"/>
  <c r="M3132" i="36" s="1"/>
  <c r="M3133" i="36" s="1"/>
  <c r="M3134" i="36" s="1"/>
  <c r="M3135" i="36" s="1"/>
  <c r="M3136" i="36" s="1"/>
  <c r="M3137" i="36" s="1"/>
  <c r="M3138" i="36" s="1"/>
  <c r="M3139" i="36" s="1"/>
  <c r="M3140" i="36" s="1"/>
  <c r="M3141" i="36" s="1"/>
  <c r="M3142" i="36" s="1"/>
  <c r="M3143" i="36" s="1"/>
  <c r="M3144" i="36" s="1"/>
  <c r="M3145" i="36" s="1"/>
  <c r="M3146" i="36" s="1"/>
  <c r="M3147" i="36" s="1"/>
  <c r="M3148" i="36" s="1"/>
  <c r="M3149" i="36" s="1"/>
  <c r="M3150" i="36" s="1"/>
  <c r="M3151" i="36" s="1"/>
  <c r="M3152" i="36" s="1"/>
  <c r="M3153" i="36" s="1"/>
  <c r="M3154" i="36" s="1"/>
  <c r="M3155" i="36" s="1"/>
  <c r="M3156" i="36" s="1"/>
  <c r="M3157" i="36" s="1"/>
  <c r="M3158" i="36" s="1"/>
  <c r="M3159" i="36" s="1"/>
  <c r="M3160" i="36" s="1"/>
  <c r="M3161" i="36" s="1"/>
  <c r="M3162" i="36" s="1"/>
  <c r="M3163" i="36" s="1"/>
  <c r="M3164" i="36" s="1"/>
  <c r="M3165" i="36" s="1"/>
  <c r="M3166" i="36" s="1"/>
  <c r="M3167" i="36" s="1"/>
  <c r="M3168" i="36" s="1"/>
  <c r="M3169" i="36" s="1"/>
  <c r="M3170" i="36" s="1"/>
  <c r="M3171" i="36" s="1"/>
  <c r="M3172" i="36" s="1"/>
  <c r="M3173" i="36" s="1"/>
  <c r="M3174" i="36" s="1"/>
  <c r="M3175" i="36" s="1"/>
  <c r="M3176" i="36" s="1"/>
  <c r="M3177" i="36" s="1"/>
  <c r="M3178" i="36" s="1"/>
  <c r="M3179" i="36" s="1"/>
  <c r="M3180" i="36" s="1"/>
  <c r="M3181" i="36" s="1"/>
  <c r="M3182" i="36" s="1"/>
  <c r="M3183" i="36" s="1"/>
  <c r="M3184" i="36" s="1"/>
  <c r="M3185" i="36" s="1"/>
  <c r="M3186" i="36" s="1"/>
  <c r="M3187" i="36" s="1"/>
  <c r="M3188" i="36" s="1"/>
  <c r="M3189" i="36" s="1"/>
  <c r="M3190" i="36" s="1"/>
  <c r="M3191" i="36" s="1"/>
  <c r="M3192" i="36" s="1"/>
  <c r="M3193" i="36" s="1"/>
  <c r="M3194" i="36" s="1"/>
  <c r="M3195" i="36" s="1"/>
  <c r="M3196" i="36" s="1"/>
  <c r="M3197" i="36" s="1"/>
  <c r="M3198" i="36" s="1"/>
  <c r="M3199" i="36" s="1"/>
  <c r="M3200" i="36" s="1"/>
  <c r="M3201" i="36" s="1"/>
  <c r="M3202" i="36" s="1"/>
  <c r="M3203" i="36" s="1"/>
  <c r="M3204" i="36" s="1"/>
  <c r="M3205" i="36" s="1"/>
  <c r="M3206" i="36" s="1"/>
  <c r="M3207" i="36" s="1"/>
  <c r="M3208" i="36" s="1"/>
  <c r="M3209" i="36" s="1"/>
  <c r="M3210" i="36" s="1"/>
  <c r="M3211" i="36" s="1"/>
  <c r="M3212" i="36" s="1"/>
  <c r="M3213" i="36" s="1"/>
  <c r="M3214" i="36" s="1"/>
  <c r="M3215" i="36" s="1"/>
  <c r="M3216" i="36" s="1"/>
  <c r="M3217" i="36" s="1"/>
  <c r="M3218" i="36" s="1"/>
  <c r="M3219" i="36" s="1"/>
  <c r="M3220" i="36" s="1"/>
  <c r="M3221" i="36" s="1"/>
  <c r="M3222" i="36" s="1"/>
  <c r="M3223" i="36" s="1"/>
  <c r="M3224" i="36" s="1"/>
  <c r="M3225" i="36" s="1"/>
  <c r="M3226" i="36" s="1"/>
  <c r="M3227" i="36" s="1"/>
  <c r="M3228" i="36" s="1"/>
  <c r="M3229" i="36" s="1"/>
  <c r="M3230" i="36" s="1"/>
  <c r="M3231" i="36" s="1"/>
  <c r="M3232" i="36" s="1"/>
  <c r="M3233" i="36" s="1"/>
  <c r="M3234" i="36" s="1"/>
  <c r="M3235" i="36" s="1"/>
  <c r="M3236" i="36" s="1"/>
  <c r="M3237" i="36" s="1"/>
  <c r="M3238" i="36" s="1"/>
  <c r="M3239" i="36" s="1"/>
  <c r="M3240" i="36" s="1"/>
  <c r="M3241" i="36" s="1"/>
  <c r="M3242" i="36" s="1"/>
  <c r="M3243" i="36" s="1"/>
  <c r="M3244" i="36" s="1"/>
  <c r="M3245" i="36" s="1"/>
  <c r="M3246" i="36" s="1"/>
  <c r="M3247" i="36" s="1"/>
  <c r="M3248" i="36" s="1"/>
  <c r="M3249" i="36" s="1"/>
  <c r="M3250" i="36" s="1"/>
  <c r="M3251" i="36" s="1"/>
  <c r="M3252" i="36" s="1"/>
  <c r="M3253" i="36" s="1"/>
  <c r="M3254" i="36" s="1"/>
  <c r="M3255" i="36" s="1"/>
  <c r="M3256" i="36" s="1"/>
  <c r="M3257" i="36" s="1"/>
  <c r="M3258" i="36" s="1"/>
  <c r="M3259" i="36" s="1"/>
  <c r="M3260" i="36" s="1"/>
  <c r="M3261" i="36" s="1"/>
  <c r="M3262" i="36" s="1"/>
  <c r="M3263" i="36" s="1"/>
  <c r="M3264" i="36" s="1"/>
  <c r="M3265" i="36" s="1"/>
  <c r="M3266" i="36" s="1"/>
  <c r="M3267" i="36" s="1"/>
  <c r="M3268" i="36" s="1"/>
  <c r="M3269" i="36" s="1"/>
  <c r="M3270" i="36" s="1"/>
  <c r="M3271" i="36" s="1"/>
  <c r="M3272" i="36" s="1"/>
  <c r="M3273" i="36" s="1"/>
  <c r="M3274" i="36" s="1"/>
  <c r="M3275" i="36" s="1"/>
  <c r="M3276" i="36" s="1"/>
  <c r="M3277" i="36" s="1"/>
  <c r="M3278" i="36" s="1"/>
  <c r="M3279" i="36" s="1"/>
  <c r="M3280" i="36" s="1"/>
  <c r="M3281" i="36" s="1"/>
  <c r="M3282" i="36" s="1"/>
  <c r="M3283" i="36" s="1"/>
  <c r="M3284" i="36" s="1"/>
  <c r="M3285" i="36" s="1"/>
  <c r="M3286" i="36" s="1"/>
  <c r="M3287" i="36" s="1"/>
  <c r="M3288" i="36" s="1"/>
  <c r="M3289" i="36" s="1"/>
  <c r="M3290" i="36" s="1"/>
  <c r="M3291" i="36" s="1"/>
  <c r="M3292" i="36" s="1"/>
  <c r="M3293" i="36" s="1"/>
  <c r="M3294" i="36" s="1"/>
  <c r="M3295" i="36" s="1"/>
  <c r="M3296" i="36" s="1"/>
  <c r="M3297" i="36" s="1"/>
  <c r="M3298" i="36" s="1"/>
  <c r="M3299" i="36" s="1"/>
  <c r="M3300" i="36" s="1"/>
  <c r="M3301" i="36" s="1"/>
  <c r="M3302" i="36" s="1"/>
  <c r="M3303" i="36" s="1"/>
  <c r="M3304" i="36" s="1"/>
  <c r="M3305" i="36" s="1"/>
  <c r="M3306" i="36" s="1"/>
  <c r="M3307" i="36" s="1"/>
  <c r="M3308" i="36" s="1"/>
  <c r="M3309" i="36" s="1"/>
  <c r="M3310" i="36" s="1"/>
  <c r="M3311" i="36" s="1"/>
  <c r="M3312" i="36" s="1"/>
  <c r="M3313" i="36" s="1"/>
  <c r="M3314" i="36" s="1"/>
  <c r="M3315" i="36" s="1"/>
  <c r="M3316" i="36" s="1"/>
  <c r="M3317" i="36" s="1"/>
  <c r="M3318" i="36" s="1"/>
  <c r="M3319" i="36" s="1"/>
  <c r="M3320" i="36" s="1"/>
  <c r="M3321" i="36" s="1"/>
  <c r="M3322" i="36" s="1"/>
  <c r="M3323" i="36" s="1"/>
  <c r="M3324" i="36" s="1"/>
  <c r="M3325" i="36" s="1"/>
  <c r="M3326" i="36" s="1"/>
  <c r="M3327" i="36" s="1"/>
  <c r="M3328" i="36" s="1"/>
  <c r="M3329" i="36" s="1"/>
  <c r="M3330" i="36" s="1"/>
  <c r="M3331" i="36" s="1"/>
  <c r="M3332" i="36" s="1"/>
  <c r="M3333" i="36" s="1"/>
  <c r="M3334" i="36" s="1"/>
  <c r="M3335" i="36" s="1"/>
  <c r="M3336" i="36" s="1"/>
  <c r="M3337" i="36" s="1"/>
  <c r="M3338" i="36" s="1"/>
  <c r="M3339" i="36" s="1"/>
  <c r="M3340" i="36" s="1"/>
  <c r="M3341" i="36" s="1"/>
  <c r="M3342" i="36" s="1"/>
  <c r="M3343" i="36" s="1"/>
  <c r="M3344" i="36" s="1"/>
  <c r="M3345" i="36" s="1"/>
  <c r="M3346" i="36" s="1"/>
  <c r="M3347" i="36" s="1"/>
  <c r="M3348" i="36" s="1"/>
  <c r="M3349" i="36" s="1"/>
  <c r="M3350" i="36" s="1"/>
  <c r="M3351" i="36" s="1"/>
  <c r="M3352" i="36" s="1"/>
  <c r="M3353" i="36" s="1"/>
  <c r="M3354" i="36" s="1"/>
  <c r="M3355" i="36" s="1"/>
  <c r="M3356" i="36" s="1"/>
  <c r="M3357" i="36" s="1"/>
  <c r="M3358" i="36" s="1"/>
  <c r="M3359" i="36" s="1"/>
  <c r="M3360" i="36" s="1"/>
  <c r="M3361" i="36" s="1"/>
  <c r="M3362" i="36" s="1"/>
  <c r="M3363" i="36" s="1"/>
  <c r="M3364" i="36" s="1"/>
  <c r="M3365" i="36" s="1"/>
  <c r="M3366" i="36" s="1"/>
  <c r="M3367" i="36" s="1"/>
  <c r="M3368" i="36" s="1"/>
  <c r="M3369" i="36" s="1"/>
  <c r="M3370" i="36" s="1"/>
  <c r="M3371" i="36" s="1"/>
  <c r="M3372" i="36" s="1"/>
  <c r="M3373" i="36" s="1"/>
  <c r="M3374" i="36" s="1"/>
  <c r="M3375" i="36" s="1"/>
  <c r="M3376" i="36" s="1"/>
  <c r="M3377" i="36" s="1"/>
  <c r="M3378" i="36" s="1"/>
  <c r="M3379" i="36" s="1"/>
  <c r="M3380" i="36" s="1"/>
  <c r="M3381" i="36" s="1"/>
  <c r="M3382" i="36" s="1"/>
  <c r="M3383" i="36" s="1"/>
  <c r="M3384" i="36" s="1"/>
  <c r="M3385" i="36" s="1"/>
  <c r="M3386" i="36" s="1"/>
  <c r="M3387" i="36" s="1"/>
  <c r="M3388" i="36" s="1"/>
  <c r="M3389" i="36" s="1"/>
  <c r="M3390" i="36" s="1"/>
  <c r="M3391" i="36" s="1"/>
  <c r="M3392" i="36" s="1"/>
  <c r="M3393" i="36" s="1"/>
  <c r="M3394" i="36" s="1"/>
  <c r="M3395" i="36" s="1"/>
  <c r="M3396" i="36" s="1"/>
  <c r="M3397" i="36" s="1"/>
  <c r="M3398" i="36" s="1"/>
  <c r="M3399" i="36" s="1"/>
  <c r="M3400" i="36" s="1"/>
  <c r="M3401" i="36" s="1"/>
  <c r="M3402" i="36" s="1"/>
  <c r="M3403" i="36" s="1"/>
  <c r="M3404" i="36" s="1"/>
  <c r="M3405" i="36" s="1"/>
  <c r="M3406" i="36" s="1"/>
  <c r="M3407" i="36" s="1"/>
  <c r="M3408" i="36" s="1"/>
  <c r="M3409" i="36" s="1"/>
  <c r="M3410" i="36" s="1"/>
  <c r="M3411" i="36" s="1"/>
  <c r="M3412" i="36" s="1"/>
  <c r="M3413" i="36" s="1"/>
  <c r="M3414" i="36" s="1"/>
  <c r="M3415" i="36" s="1"/>
  <c r="M3416" i="36" s="1"/>
  <c r="M3417" i="36" s="1"/>
  <c r="M3418" i="36" s="1"/>
  <c r="M3419" i="36" s="1"/>
  <c r="M3420" i="36" s="1"/>
  <c r="M3421" i="36" s="1"/>
  <c r="M3422" i="36" s="1"/>
  <c r="M3423" i="36" s="1"/>
  <c r="M3424" i="36" s="1"/>
  <c r="M3425" i="36" s="1"/>
  <c r="M3426" i="36" s="1"/>
  <c r="M3427" i="36" s="1"/>
  <c r="M3428" i="36" s="1"/>
  <c r="M3429" i="36" s="1"/>
  <c r="M3430" i="36" s="1"/>
  <c r="M3431" i="36" s="1"/>
  <c r="M3432" i="36" s="1"/>
  <c r="M3433" i="36" s="1"/>
  <c r="M3434" i="36" s="1"/>
  <c r="M3435" i="36" s="1"/>
  <c r="M3436" i="36" s="1"/>
  <c r="M3437" i="36" s="1"/>
  <c r="M3438" i="36" s="1"/>
  <c r="M3439" i="36" s="1"/>
  <c r="M3440" i="36" s="1"/>
  <c r="M3441" i="36" s="1"/>
  <c r="M3442" i="36" s="1"/>
  <c r="M3443" i="36" s="1"/>
  <c r="M3444" i="36" s="1"/>
  <c r="M3445" i="36" s="1"/>
  <c r="M3446" i="36" s="1"/>
  <c r="M3447" i="36" s="1"/>
  <c r="M3448" i="36" s="1"/>
  <c r="M3449" i="36" s="1"/>
  <c r="M3450" i="36" s="1"/>
  <c r="M3451" i="36" s="1"/>
  <c r="M3452" i="36" s="1"/>
  <c r="M3453" i="36" s="1"/>
  <c r="M3454" i="36" s="1"/>
  <c r="M3455" i="36" s="1"/>
  <c r="M3456" i="36" s="1"/>
  <c r="M3457" i="36" s="1"/>
  <c r="M3458" i="36" s="1"/>
  <c r="M3459" i="36" s="1"/>
  <c r="M3460" i="36" s="1"/>
  <c r="M3461" i="36" s="1"/>
  <c r="M3462" i="36" s="1"/>
  <c r="M3463" i="36" s="1"/>
  <c r="M3464" i="36" s="1"/>
  <c r="M3465" i="36" s="1"/>
  <c r="M3466" i="36" s="1"/>
  <c r="M3467" i="36" s="1"/>
  <c r="M3468" i="36" s="1"/>
  <c r="M3469" i="36" s="1"/>
  <c r="M3470" i="36" s="1"/>
  <c r="M3471" i="36" s="1"/>
  <c r="M3472" i="36" s="1"/>
  <c r="M3473" i="36" s="1"/>
  <c r="M3474" i="36" s="1"/>
  <c r="M3475" i="36" s="1"/>
  <c r="M3476" i="36" s="1"/>
  <c r="M3477" i="36" s="1"/>
  <c r="M3478" i="36" s="1"/>
  <c r="M3479" i="36" s="1"/>
  <c r="M3480" i="36" s="1"/>
  <c r="M3481" i="36" s="1"/>
  <c r="M3482" i="36" s="1"/>
  <c r="M3483" i="36" s="1"/>
  <c r="M3484" i="36" s="1"/>
  <c r="M3485" i="36" s="1"/>
  <c r="M3486" i="36" s="1"/>
  <c r="M3487" i="36" s="1"/>
  <c r="M3488" i="36" s="1"/>
  <c r="M3489" i="36" s="1"/>
  <c r="M3490" i="36" s="1"/>
  <c r="M3491" i="36" s="1"/>
  <c r="M3492" i="36" s="1"/>
  <c r="M3493" i="36" s="1"/>
  <c r="M3494" i="36" s="1"/>
  <c r="M3495" i="36" s="1"/>
  <c r="M3496" i="36" s="1"/>
  <c r="M3497" i="36" s="1"/>
  <c r="M3498" i="36" s="1"/>
  <c r="M3499" i="36" s="1"/>
  <c r="M3500" i="36" s="1"/>
  <c r="M3501" i="36" s="1"/>
  <c r="M3502" i="36" s="1"/>
  <c r="M3503" i="36" s="1"/>
  <c r="M3504" i="36" s="1"/>
  <c r="M3505" i="36" s="1"/>
  <c r="M3506" i="36" s="1"/>
  <c r="M3507" i="36" s="1"/>
  <c r="M3508" i="36" s="1"/>
  <c r="M3509" i="36" s="1"/>
  <c r="M3510" i="36" s="1"/>
  <c r="M3511" i="36" s="1"/>
  <c r="M3512" i="36" s="1"/>
  <c r="M3513" i="36" s="1"/>
  <c r="M3514" i="36" s="1"/>
  <c r="M3515" i="36" s="1"/>
  <c r="M3516" i="36" s="1"/>
  <c r="M3517" i="36" s="1"/>
  <c r="M3518" i="36" s="1"/>
  <c r="M3519" i="36" s="1"/>
  <c r="M3520" i="36" s="1"/>
  <c r="M3521" i="36" s="1"/>
  <c r="M3522" i="36" s="1"/>
  <c r="M3523" i="36" s="1"/>
  <c r="M3524" i="36" s="1"/>
  <c r="M3525" i="36" s="1"/>
  <c r="M3526" i="36" s="1"/>
  <c r="M3527" i="36" s="1"/>
  <c r="M3528" i="36" s="1"/>
  <c r="M3529" i="36" s="1"/>
  <c r="M3530" i="36" s="1"/>
  <c r="M3531" i="36" s="1"/>
  <c r="M3532" i="36" s="1"/>
  <c r="M3533" i="36" s="1"/>
  <c r="M3534" i="36" s="1"/>
  <c r="M3535" i="36" s="1"/>
  <c r="M3536" i="36" s="1"/>
  <c r="M3537" i="36" s="1"/>
  <c r="M3538" i="36" s="1"/>
  <c r="M3539" i="36" s="1"/>
  <c r="M3540" i="36" s="1"/>
  <c r="M3541" i="36" s="1"/>
  <c r="M3542" i="36" s="1"/>
  <c r="M3543" i="36" s="1"/>
  <c r="M3544" i="36" s="1"/>
  <c r="M3545" i="36" s="1"/>
  <c r="M3546" i="36" s="1"/>
  <c r="M3547" i="36" s="1"/>
  <c r="M3548" i="36" s="1"/>
  <c r="M3549" i="36" s="1"/>
  <c r="M3550" i="36" s="1"/>
  <c r="M3551" i="36" s="1"/>
  <c r="M3552" i="36" s="1"/>
  <c r="M3553" i="36" s="1"/>
  <c r="M3554" i="36" s="1"/>
  <c r="M3555" i="36" s="1"/>
  <c r="M3556" i="36" s="1"/>
  <c r="M3557" i="36" s="1"/>
  <c r="M3558" i="36" s="1"/>
  <c r="M3559" i="36" s="1"/>
  <c r="M3560" i="36" s="1"/>
  <c r="M3561" i="36" s="1"/>
  <c r="M3562" i="36" s="1"/>
  <c r="M3563" i="36" s="1"/>
  <c r="M3564" i="36" s="1"/>
  <c r="M3565" i="36" s="1"/>
  <c r="M3566" i="36" s="1"/>
  <c r="M3567" i="36" s="1"/>
  <c r="M3568" i="36" s="1"/>
  <c r="M3569" i="36" s="1"/>
  <c r="M3570" i="36" s="1"/>
  <c r="M3571" i="36" s="1"/>
  <c r="M3572" i="36" s="1"/>
  <c r="M3573" i="36" s="1"/>
  <c r="M3574" i="36" s="1"/>
  <c r="M3575" i="36" s="1"/>
  <c r="M3576" i="36" s="1"/>
  <c r="M3577" i="36" s="1"/>
  <c r="M3578" i="36" s="1"/>
  <c r="M3579" i="36" s="1"/>
  <c r="M3580" i="36" s="1"/>
  <c r="M3581" i="36" s="1"/>
  <c r="M3582" i="36" s="1"/>
  <c r="M3583" i="36" s="1"/>
  <c r="M3584" i="36" s="1"/>
  <c r="M3585" i="36" s="1"/>
  <c r="M3586" i="36" s="1"/>
  <c r="M3587" i="36" s="1"/>
  <c r="M3588" i="36" s="1"/>
  <c r="M3589" i="36" s="1"/>
  <c r="M3590" i="36" s="1"/>
  <c r="M3591" i="36" s="1"/>
  <c r="M3592" i="36" s="1"/>
  <c r="M3593" i="36" s="1"/>
  <c r="M3594" i="36" s="1"/>
  <c r="M3595" i="36" s="1"/>
  <c r="M3596" i="36" s="1"/>
  <c r="M3597" i="36" s="1"/>
  <c r="M3598" i="36" s="1"/>
  <c r="M3599" i="36" s="1"/>
  <c r="M3600" i="36" s="1"/>
  <c r="M3601" i="36" s="1"/>
  <c r="M3602" i="36" s="1"/>
  <c r="M3603" i="36" s="1"/>
  <c r="M3604" i="36" s="1"/>
  <c r="M3605" i="36" s="1"/>
  <c r="M3606" i="36" s="1"/>
  <c r="M3607" i="36" s="1"/>
  <c r="M3608" i="36" s="1"/>
  <c r="M3609" i="36" s="1"/>
  <c r="M3610" i="36" s="1"/>
  <c r="M3611" i="36" s="1"/>
  <c r="M3612" i="36" s="1"/>
  <c r="M3613" i="36" s="1"/>
  <c r="M3614" i="36" s="1"/>
  <c r="M3615" i="36" s="1"/>
  <c r="M3616" i="36" s="1"/>
  <c r="M3617" i="36" s="1"/>
  <c r="M3618" i="36" s="1"/>
  <c r="M3619" i="36" s="1"/>
  <c r="M3620" i="36" s="1"/>
  <c r="M3621" i="36" s="1"/>
  <c r="M3622" i="36" s="1"/>
  <c r="M3623" i="36" s="1"/>
  <c r="M3624" i="36" s="1"/>
  <c r="M3625" i="36" s="1"/>
  <c r="M3626" i="36" s="1"/>
  <c r="M3627" i="36" s="1"/>
  <c r="M3628" i="36" s="1"/>
  <c r="M3629" i="36" s="1"/>
  <c r="M3630" i="36" s="1"/>
  <c r="M3631" i="36" s="1"/>
  <c r="M3632" i="36" s="1"/>
  <c r="M3633" i="36" s="1"/>
  <c r="M3634" i="36" s="1"/>
  <c r="M3635" i="36" s="1"/>
  <c r="M3636" i="36" s="1"/>
  <c r="M3637" i="36" s="1"/>
  <c r="M3638" i="36" s="1"/>
  <c r="M3639" i="36" s="1"/>
  <c r="M3640" i="36" s="1"/>
  <c r="M3641" i="36" s="1"/>
  <c r="M3642" i="36" s="1"/>
  <c r="M3643" i="36" s="1"/>
  <c r="M3644" i="36" s="1"/>
  <c r="M3645" i="36" s="1"/>
  <c r="M3646" i="36" s="1"/>
  <c r="M3647" i="36" s="1"/>
  <c r="M3648" i="36" s="1"/>
  <c r="M3649" i="36" s="1"/>
  <c r="M3650" i="36" s="1"/>
  <c r="M3651" i="36" s="1"/>
  <c r="M3652" i="36" s="1"/>
  <c r="M3653" i="36" s="1"/>
  <c r="M3654" i="36" s="1"/>
  <c r="M3655" i="36" s="1"/>
  <c r="M3656" i="36" s="1"/>
  <c r="M3657" i="36" s="1"/>
  <c r="M3658" i="36" s="1"/>
  <c r="M3659" i="36" s="1"/>
  <c r="M3660" i="36" s="1"/>
  <c r="M3661" i="36" s="1"/>
  <c r="M3662" i="36" s="1"/>
  <c r="M3663" i="36" s="1"/>
  <c r="M3664" i="36" s="1"/>
  <c r="M3665" i="36" s="1"/>
  <c r="M3666" i="36" s="1"/>
  <c r="M3667" i="36" s="1"/>
  <c r="M3668" i="36" s="1"/>
  <c r="M3669" i="36" s="1"/>
  <c r="M3670" i="36" s="1"/>
  <c r="M3671" i="36" s="1"/>
  <c r="M3672" i="36" s="1"/>
  <c r="M3673" i="36" s="1"/>
  <c r="M3674" i="36" s="1"/>
  <c r="M3675" i="36" s="1"/>
  <c r="M3676" i="36" s="1"/>
  <c r="M3677" i="36" s="1"/>
  <c r="M3678" i="36" s="1"/>
  <c r="M3679" i="36" s="1"/>
  <c r="M3680" i="36" s="1"/>
  <c r="M3681" i="36" s="1"/>
  <c r="M3682" i="36" s="1"/>
  <c r="M3683" i="36" s="1"/>
  <c r="M3684" i="36" s="1"/>
  <c r="M3685" i="36" s="1"/>
  <c r="M3686" i="36" s="1"/>
  <c r="M3687" i="36" s="1"/>
  <c r="M3688" i="36" s="1"/>
  <c r="M3689" i="36" s="1"/>
  <c r="M3690" i="36" s="1"/>
  <c r="M3691" i="36" s="1"/>
  <c r="M3692" i="36" s="1"/>
  <c r="M3693" i="36" s="1"/>
  <c r="M3694" i="36" s="1"/>
  <c r="M3695" i="36" s="1"/>
  <c r="M3696" i="36" s="1"/>
  <c r="M3697" i="36" s="1"/>
  <c r="M3698" i="36" s="1"/>
  <c r="M3699" i="36" s="1"/>
  <c r="M3700" i="36" s="1"/>
  <c r="M3701" i="36" s="1"/>
  <c r="M3702" i="36" s="1"/>
  <c r="M3703" i="36" s="1"/>
  <c r="M3704" i="36" s="1"/>
  <c r="M3705" i="36" s="1"/>
  <c r="M3706" i="36" s="1"/>
  <c r="M3707" i="36" s="1"/>
  <c r="M3708" i="36" s="1"/>
  <c r="M3709" i="36" s="1"/>
  <c r="M3710" i="36" s="1"/>
  <c r="M3711" i="36" s="1"/>
  <c r="M3712" i="36" s="1"/>
  <c r="M3713" i="36" s="1"/>
  <c r="M3714" i="36" s="1"/>
  <c r="M3715" i="36" s="1"/>
  <c r="M3716" i="36" s="1"/>
  <c r="M3717" i="36" s="1"/>
  <c r="M3718" i="36" s="1"/>
  <c r="M3719" i="36" s="1"/>
  <c r="M3720" i="36" s="1"/>
  <c r="M3721" i="36" s="1"/>
  <c r="M3722" i="36" s="1"/>
  <c r="M3723" i="36" s="1"/>
  <c r="M3724" i="36" s="1"/>
  <c r="M3725" i="36" s="1"/>
  <c r="M3726" i="36" s="1"/>
  <c r="M3727" i="36" s="1"/>
  <c r="M3728" i="36" s="1"/>
  <c r="M3729" i="36" s="1"/>
  <c r="M3730" i="36" s="1"/>
  <c r="M3731" i="36" s="1"/>
  <c r="M3732" i="36" s="1"/>
  <c r="M3733" i="36" s="1"/>
  <c r="M3734" i="36" s="1"/>
  <c r="M3735" i="36" s="1"/>
  <c r="M3736" i="36" s="1"/>
  <c r="M3737" i="36" s="1"/>
  <c r="M3738" i="36" s="1"/>
  <c r="M3739" i="36" s="1"/>
  <c r="M3740" i="36" s="1"/>
  <c r="M3741" i="36" s="1"/>
  <c r="M3742" i="36" s="1"/>
  <c r="M3743" i="36" s="1"/>
  <c r="M3744" i="36" s="1"/>
  <c r="M3745" i="36" s="1"/>
  <c r="M3746" i="36" s="1"/>
  <c r="M3747" i="36" s="1"/>
  <c r="M3748" i="36" s="1"/>
  <c r="M3749" i="36" s="1"/>
  <c r="M3750" i="36" s="1"/>
  <c r="M3751" i="36" s="1"/>
  <c r="M3752" i="36" s="1"/>
  <c r="M3753" i="36" s="1"/>
  <c r="M3754" i="36" s="1"/>
  <c r="M3755" i="36" s="1"/>
  <c r="M3756" i="36" s="1"/>
  <c r="M3757" i="36" s="1"/>
  <c r="M3758" i="36" s="1"/>
  <c r="M3759" i="36" s="1"/>
  <c r="M3760" i="36" s="1"/>
  <c r="M3761" i="36" s="1"/>
  <c r="M3762" i="36" s="1"/>
  <c r="M3763" i="36" s="1"/>
  <c r="M3764" i="36" s="1"/>
  <c r="M3765" i="36" s="1"/>
  <c r="M3766" i="36" s="1"/>
  <c r="M3767" i="36" s="1"/>
  <c r="M3768" i="36" s="1"/>
  <c r="M3769" i="36" s="1"/>
  <c r="M3770" i="36" s="1"/>
  <c r="M3771" i="36" s="1"/>
  <c r="M3772" i="36" s="1"/>
  <c r="M3773" i="36" s="1"/>
  <c r="M3774" i="36" s="1"/>
  <c r="M3775" i="36" s="1"/>
  <c r="M3776" i="36" s="1"/>
  <c r="M3777" i="36" s="1"/>
  <c r="M3778" i="36" s="1"/>
  <c r="M3779" i="36" s="1"/>
  <c r="M3780" i="36" s="1"/>
  <c r="M3781" i="36" s="1"/>
  <c r="M3782" i="36" s="1"/>
  <c r="M3783" i="36" s="1"/>
  <c r="M3784" i="36" s="1"/>
  <c r="M3785" i="36" s="1"/>
  <c r="M3786" i="36" s="1"/>
  <c r="M3787" i="36" s="1"/>
  <c r="M3788" i="36" s="1"/>
  <c r="M3789" i="36" s="1"/>
  <c r="M3790" i="36" s="1"/>
  <c r="M3791" i="36" s="1"/>
  <c r="M3792" i="36" s="1"/>
  <c r="M3793" i="36" s="1"/>
  <c r="M3794" i="36" s="1"/>
  <c r="M3795" i="36" s="1"/>
  <c r="M3796" i="36" s="1"/>
  <c r="M3797" i="36" s="1"/>
  <c r="M3798" i="36" s="1"/>
  <c r="M3799" i="36" s="1"/>
  <c r="M3800" i="36" s="1"/>
  <c r="M3801" i="36" s="1"/>
  <c r="M3802" i="36" s="1"/>
  <c r="M3803" i="36" s="1"/>
  <c r="M3804" i="36" s="1"/>
  <c r="M3805" i="36" s="1"/>
  <c r="M3806" i="36" s="1"/>
  <c r="M3807" i="36" s="1"/>
  <c r="M3808" i="36" s="1"/>
  <c r="M3809" i="36" s="1"/>
  <c r="M3810" i="36" s="1"/>
  <c r="M3811" i="36" s="1"/>
  <c r="M3812" i="36" s="1"/>
  <c r="M3813" i="36" s="1"/>
  <c r="M3814" i="36" s="1"/>
  <c r="M3815" i="36" s="1"/>
  <c r="M3816" i="36" s="1"/>
  <c r="M3817" i="36" s="1"/>
  <c r="M3818" i="36" s="1"/>
  <c r="M3819" i="36" s="1"/>
  <c r="M3820" i="36" s="1"/>
  <c r="M3821" i="36" s="1"/>
  <c r="M3822" i="36" s="1"/>
  <c r="M3823" i="36" s="1"/>
  <c r="M3824" i="36" s="1"/>
  <c r="M3825" i="36" s="1"/>
  <c r="M3826" i="36" s="1"/>
  <c r="M3827" i="36" s="1"/>
  <c r="M3828" i="36" s="1"/>
  <c r="M3829" i="36" s="1"/>
  <c r="M3830" i="36" s="1"/>
  <c r="M3831" i="36" s="1"/>
  <c r="M3832" i="36" s="1"/>
  <c r="M3833" i="36" s="1"/>
  <c r="M3834" i="36" s="1"/>
  <c r="M3835" i="36" s="1"/>
  <c r="M3836" i="36" s="1"/>
  <c r="M3837" i="36" s="1"/>
  <c r="M3838" i="36" s="1"/>
  <c r="M3839" i="36" s="1"/>
  <c r="M3840" i="36" s="1"/>
  <c r="M3841" i="36" s="1"/>
  <c r="M3842" i="36" s="1"/>
  <c r="M3843" i="36" s="1"/>
  <c r="M3844" i="36" s="1"/>
  <c r="M3845" i="36" s="1"/>
  <c r="M3846" i="36" s="1"/>
  <c r="M3847" i="36" s="1"/>
  <c r="M3848" i="36" s="1"/>
  <c r="M3849" i="36" s="1"/>
  <c r="M3850" i="36" s="1"/>
  <c r="M3851" i="36" s="1"/>
  <c r="M3852" i="36" s="1"/>
  <c r="M3853" i="36" s="1"/>
  <c r="M3854" i="36" s="1"/>
  <c r="M3855" i="36" s="1"/>
  <c r="M3856" i="36" s="1"/>
  <c r="M3857" i="36" s="1"/>
  <c r="M3858" i="36" s="1"/>
  <c r="M3859" i="36" s="1"/>
  <c r="M3860" i="36" s="1"/>
  <c r="M3861" i="36" s="1"/>
  <c r="M3862" i="36" s="1"/>
  <c r="M3863" i="36" s="1"/>
  <c r="M3864" i="36" s="1"/>
  <c r="M3865" i="36" s="1"/>
  <c r="M3866" i="36" s="1"/>
  <c r="M3867" i="36" s="1"/>
  <c r="M3868" i="36" s="1"/>
  <c r="M3869" i="36" s="1"/>
  <c r="M3870" i="36" s="1"/>
  <c r="M3871" i="36" s="1"/>
  <c r="M3872" i="36" s="1"/>
  <c r="M3873" i="36" s="1"/>
  <c r="M3874" i="36" s="1"/>
  <c r="M3875" i="36" s="1"/>
  <c r="M3876" i="36" s="1"/>
  <c r="M3877" i="36" s="1"/>
  <c r="M3878" i="36" s="1"/>
  <c r="M3879" i="36" s="1"/>
  <c r="M3880" i="36" s="1"/>
  <c r="M3881" i="36" s="1"/>
  <c r="M3882" i="36" s="1"/>
  <c r="M3883" i="36" s="1"/>
  <c r="M3884" i="36" s="1"/>
  <c r="M3885" i="36" s="1"/>
  <c r="M3886" i="36" s="1"/>
  <c r="M3887" i="36" s="1"/>
  <c r="M3888" i="36" s="1"/>
  <c r="M3889" i="36" s="1"/>
  <c r="M3890" i="36" s="1"/>
  <c r="M3891" i="36" s="1"/>
  <c r="M3892" i="36" s="1"/>
  <c r="M3893" i="36" s="1"/>
  <c r="M3894" i="36" s="1"/>
  <c r="M3895" i="36" s="1"/>
  <c r="M3896" i="36" s="1"/>
  <c r="M3897" i="36" s="1"/>
  <c r="M3898" i="36" s="1"/>
  <c r="M3899" i="36" s="1"/>
  <c r="M3900" i="36" s="1"/>
  <c r="M3901" i="36" s="1"/>
  <c r="M3902" i="36" s="1"/>
  <c r="M3903" i="36" s="1"/>
  <c r="M3904" i="36" s="1"/>
  <c r="M3905" i="36" s="1"/>
  <c r="M3906" i="36" s="1"/>
  <c r="M3907" i="36" s="1"/>
  <c r="M3908" i="36" s="1"/>
  <c r="M3909" i="36" s="1"/>
  <c r="M3910" i="36" s="1"/>
  <c r="M3911" i="36" s="1"/>
  <c r="M3912" i="36" s="1"/>
  <c r="M3913" i="36" s="1"/>
  <c r="M3914" i="36" s="1"/>
  <c r="M3915" i="36" s="1"/>
  <c r="M3916" i="36" s="1"/>
  <c r="M3917" i="36" s="1"/>
  <c r="M3918" i="36" s="1"/>
  <c r="M3919" i="36" s="1"/>
  <c r="M3920" i="36" s="1"/>
  <c r="M3921" i="36" s="1"/>
  <c r="M3922" i="36" s="1"/>
  <c r="M3923" i="36" s="1"/>
  <c r="M3924" i="36" s="1"/>
  <c r="M3925" i="36" s="1"/>
  <c r="M3926" i="36" s="1"/>
  <c r="M3927" i="36" s="1"/>
  <c r="M3928" i="36" s="1"/>
  <c r="M3929" i="36" s="1"/>
  <c r="M3930" i="36" s="1"/>
  <c r="M3931" i="36" s="1"/>
  <c r="M3932" i="36" s="1"/>
  <c r="M3933" i="36" s="1"/>
  <c r="M3934" i="36" s="1"/>
  <c r="M3935" i="36" s="1"/>
  <c r="M3936" i="36" s="1"/>
  <c r="M3937" i="36" s="1"/>
  <c r="M3938" i="36" s="1"/>
  <c r="M3939" i="36" s="1"/>
  <c r="M3940" i="36" s="1"/>
  <c r="M3941" i="36" s="1"/>
  <c r="M3942" i="36" s="1"/>
  <c r="M3943" i="36" s="1"/>
  <c r="M3944" i="36" s="1"/>
  <c r="M3945" i="36" s="1"/>
  <c r="M3946" i="36" s="1"/>
  <c r="M3947" i="36" s="1"/>
  <c r="M3948" i="36" s="1"/>
  <c r="M3949" i="36" s="1"/>
  <c r="M3950" i="36" s="1"/>
  <c r="M3951" i="36" s="1"/>
  <c r="M3952" i="36" s="1"/>
  <c r="M3953" i="36" s="1"/>
  <c r="M3954" i="36" s="1"/>
  <c r="M3955" i="36" s="1"/>
  <c r="M3956" i="36" s="1"/>
  <c r="M3957" i="36" s="1"/>
  <c r="M3958" i="36" s="1"/>
  <c r="M3959" i="36" s="1"/>
  <c r="M3960" i="36" s="1"/>
  <c r="M3961" i="36" s="1"/>
  <c r="M3962" i="36" s="1"/>
  <c r="M3963" i="36" s="1"/>
  <c r="M3964" i="36" s="1"/>
  <c r="M3965" i="36" s="1"/>
  <c r="M3966" i="36" s="1"/>
  <c r="M3967" i="36" s="1"/>
  <c r="M3968" i="36" s="1"/>
  <c r="M3969" i="36" s="1"/>
  <c r="M3970" i="36" s="1"/>
  <c r="M3971" i="36" s="1"/>
  <c r="M3972" i="36" s="1"/>
  <c r="M3973" i="36" s="1"/>
  <c r="M3974" i="36" s="1"/>
  <c r="M3975" i="36" s="1"/>
  <c r="M3976" i="36" s="1"/>
  <c r="M3977" i="36" s="1"/>
  <c r="M3978" i="36" s="1"/>
  <c r="M3979" i="36" s="1"/>
  <c r="M3980" i="36" s="1"/>
  <c r="M3981" i="36" s="1"/>
  <c r="M3982" i="36" s="1"/>
  <c r="M3983" i="36" s="1"/>
  <c r="M3984" i="36" s="1"/>
  <c r="M3985" i="36" s="1"/>
  <c r="M3986" i="36" s="1"/>
  <c r="M3987" i="36" s="1"/>
  <c r="M3988" i="36" s="1"/>
  <c r="M3989" i="36" s="1"/>
  <c r="M3990" i="36" s="1"/>
  <c r="M3991" i="36" s="1"/>
  <c r="M3992" i="36" s="1"/>
  <c r="M3993" i="36" s="1"/>
  <c r="M3994" i="36" s="1"/>
  <c r="M3995" i="36" s="1"/>
  <c r="M3996" i="36" s="1"/>
  <c r="M3997" i="36" s="1"/>
  <c r="M3998" i="36" s="1"/>
  <c r="M3999" i="36" s="1"/>
  <c r="M4000" i="36" s="1"/>
  <c r="M4001" i="36" s="1"/>
  <c r="M4002" i="36" s="1"/>
  <c r="M4003" i="36" s="1"/>
  <c r="M4004" i="36" s="1"/>
  <c r="M4005" i="36" s="1"/>
  <c r="M4006" i="36" s="1"/>
  <c r="M4007" i="36" s="1"/>
  <c r="M4008" i="36" s="1"/>
  <c r="M4009" i="36" s="1"/>
  <c r="M4010" i="36" s="1"/>
  <c r="M4011" i="36" s="1"/>
  <c r="M4012" i="36" s="1"/>
  <c r="M4013" i="36" s="1"/>
  <c r="M4014" i="36" s="1"/>
  <c r="M4015" i="36" s="1"/>
  <c r="M4016" i="36" s="1"/>
  <c r="M4017" i="36" s="1"/>
  <c r="M4018" i="36" s="1"/>
  <c r="M4019" i="36" s="1"/>
  <c r="M4020" i="36" s="1"/>
  <c r="M4021" i="36" s="1"/>
  <c r="M4022" i="36" s="1"/>
  <c r="M4023" i="36" s="1"/>
  <c r="M4024" i="36" s="1"/>
  <c r="M4025" i="36" s="1"/>
  <c r="M4026" i="36" s="1"/>
  <c r="M4027" i="36" s="1"/>
  <c r="M4028" i="36" s="1"/>
  <c r="M4029" i="36" s="1"/>
  <c r="M4030" i="36" s="1"/>
  <c r="M4031" i="36" s="1"/>
  <c r="M4032" i="36" s="1"/>
  <c r="M4033" i="36" s="1"/>
  <c r="M4034" i="36" s="1"/>
  <c r="M4035" i="36" s="1"/>
  <c r="M4036" i="36" s="1"/>
  <c r="M4037" i="36" s="1"/>
  <c r="M4038" i="36" s="1"/>
  <c r="M4039" i="36" s="1"/>
  <c r="M4040" i="36" s="1"/>
  <c r="M4041" i="36" s="1"/>
  <c r="M4042" i="36" s="1"/>
  <c r="M4043" i="36" s="1"/>
  <c r="M4044" i="36" s="1"/>
  <c r="M4045" i="36" s="1"/>
  <c r="M4046" i="36" s="1"/>
  <c r="M4047" i="36" s="1"/>
  <c r="M4048" i="36" s="1"/>
  <c r="M4049" i="36" s="1"/>
  <c r="M4050" i="36" s="1"/>
  <c r="M4051" i="36" s="1"/>
  <c r="M4052" i="36" s="1"/>
  <c r="M4053" i="36" s="1"/>
  <c r="M4054" i="36" s="1"/>
  <c r="M4055" i="36" s="1"/>
  <c r="M4056" i="36" s="1"/>
  <c r="M4057" i="36" s="1"/>
  <c r="M4058" i="36" s="1"/>
  <c r="M4059" i="36" s="1"/>
  <c r="M4060" i="36" s="1"/>
  <c r="M4061" i="36" s="1"/>
  <c r="M4062" i="36" s="1"/>
  <c r="M4063" i="36" s="1"/>
  <c r="M4064" i="36" s="1"/>
  <c r="M4065" i="36" s="1"/>
  <c r="M4066" i="36" s="1"/>
  <c r="M4067" i="36" s="1"/>
  <c r="M4068" i="36" s="1"/>
  <c r="M4069" i="36" s="1"/>
  <c r="M4070" i="36" s="1"/>
  <c r="M4071" i="36" s="1"/>
  <c r="M4072" i="36" s="1"/>
  <c r="M4073" i="36" s="1"/>
  <c r="M4074" i="36" s="1"/>
  <c r="M4075" i="36" s="1"/>
  <c r="M4076" i="36" s="1"/>
  <c r="M4077" i="36" s="1"/>
  <c r="M4078" i="36" s="1"/>
  <c r="M4079" i="36" s="1"/>
  <c r="M4080" i="36" s="1"/>
  <c r="M4081" i="36" s="1"/>
  <c r="M4082" i="36" s="1"/>
  <c r="M4083" i="36" s="1"/>
  <c r="M4084" i="36" s="1"/>
  <c r="M4085" i="36" s="1"/>
  <c r="M4086" i="36" s="1"/>
  <c r="M4087" i="36" s="1"/>
  <c r="M4088" i="36" s="1"/>
  <c r="M4089" i="36" s="1"/>
  <c r="M4090" i="36" s="1"/>
  <c r="M4091" i="36" s="1"/>
  <c r="M4092" i="36" s="1"/>
  <c r="M4093" i="36" s="1"/>
  <c r="M4094" i="36" s="1"/>
  <c r="M4095" i="36" s="1"/>
  <c r="M4096" i="36" s="1"/>
  <c r="M4097" i="36" s="1"/>
  <c r="M4098" i="36" s="1"/>
  <c r="M4099" i="36" s="1"/>
  <c r="M4100" i="36" s="1"/>
  <c r="M4101" i="36" s="1"/>
  <c r="M4102" i="36" s="1"/>
  <c r="M4103" i="36" s="1"/>
  <c r="M4104" i="36" s="1"/>
  <c r="M4105" i="36" s="1"/>
  <c r="M4106" i="36" s="1"/>
  <c r="M4107" i="36" s="1"/>
  <c r="M4108" i="36" s="1"/>
  <c r="M4109" i="36" s="1"/>
  <c r="M4110" i="36" s="1"/>
  <c r="M4111" i="36" s="1"/>
  <c r="M4112" i="36" s="1"/>
  <c r="M4113" i="36" s="1"/>
  <c r="M4114" i="36" s="1"/>
  <c r="M4115" i="36" s="1"/>
  <c r="M4116" i="36" s="1"/>
  <c r="M4117" i="36" s="1"/>
  <c r="M4118" i="36" s="1"/>
  <c r="M4119" i="36" s="1"/>
  <c r="M4120" i="36" s="1"/>
  <c r="M4121" i="36" s="1"/>
  <c r="M4122" i="36" s="1"/>
  <c r="M4123" i="36" s="1"/>
  <c r="M4124" i="36" s="1"/>
  <c r="M4125" i="36" s="1"/>
  <c r="M4126" i="36" s="1"/>
  <c r="M4127" i="36" s="1"/>
  <c r="M4128" i="36" s="1"/>
  <c r="M4129" i="36" s="1"/>
  <c r="M4130" i="36" s="1"/>
  <c r="M4131" i="36" s="1"/>
  <c r="M4132" i="36" s="1"/>
  <c r="M4133" i="36" s="1"/>
  <c r="M4134" i="36" s="1"/>
  <c r="M4135" i="36" s="1"/>
  <c r="M4136" i="36" s="1"/>
  <c r="M4137" i="36" s="1"/>
  <c r="M4138" i="36" s="1"/>
  <c r="M4139" i="36" s="1"/>
  <c r="M4140" i="36" s="1"/>
  <c r="M4141" i="36" s="1"/>
  <c r="M4142" i="36" s="1"/>
  <c r="M4143" i="36" s="1"/>
  <c r="M4144" i="36" s="1"/>
  <c r="M4145" i="36" s="1"/>
  <c r="M4146" i="36" s="1"/>
  <c r="M4147" i="36" s="1"/>
  <c r="M4148" i="36" s="1"/>
  <c r="M4149" i="36" s="1"/>
  <c r="M4150" i="36" s="1"/>
  <c r="M4151" i="36" s="1"/>
  <c r="M4152" i="36" s="1"/>
  <c r="M4153" i="36" s="1"/>
  <c r="M4154" i="36" s="1"/>
  <c r="M4155" i="36" s="1"/>
  <c r="M4156" i="36" s="1"/>
  <c r="M4157" i="36" s="1"/>
  <c r="M4158" i="36" s="1"/>
  <c r="M4159" i="36" s="1"/>
  <c r="M4160" i="36" s="1"/>
  <c r="M4161" i="36" s="1"/>
  <c r="M4162" i="36" s="1"/>
  <c r="M4163" i="36" s="1"/>
  <c r="M4164" i="36" s="1"/>
  <c r="M4165" i="36" s="1"/>
  <c r="M4166" i="36" s="1"/>
  <c r="M4167" i="36" s="1"/>
  <c r="M4168" i="36" s="1"/>
  <c r="M4169" i="36" s="1"/>
  <c r="M4170" i="36" s="1"/>
  <c r="M4171" i="36" s="1"/>
  <c r="M4172" i="36" s="1"/>
  <c r="M4173" i="36" s="1"/>
  <c r="M4174" i="36" s="1"/>
  <c r="M4175" i="36" s="1"/>
  <c r="M4176" i="36" s="1"/>
  <c r="M4177" i="36" s="1"/>
  <c r="M4178" i="36" s="1"/>
  <c r="M4179" i="36" s="1"/>
  <c r="M4180" i="36" s="1"/>
  <c r="M4181" i="36" s="1"/>
  <c r="M4182" i="36" s="1"/>
  <c r="M4183" i="36" s="1"/>
  <c r="M4184" i="36" s="1"/>
  <c r="M4185" i="36" s="1"/>
  <c r="M4186" i="36" s="1"/>
  <c r="M4187" i="36" s="1"/>
  <c r="M4188" i="36" s="1"/>
  <c r="M4189" i="36" s="1"/>
  <c r="M4190" i="36" s="1"/>
  <c r="M4191" i="36" s="1"/>
  <c r="M4192" i="36" s="1"/>
  <c r="M4193" i="36" s="1"/>
  <c r="M4194" i="36" s="1"/>
  <c r="M4195" i="36" s="1"/>
  <c r="M4196" i="36" s="1"/>
  <c r="M4197" i="36" s="1"/>
  <c r="M4198" i="36" s="1"/>
  <c r="M4199" i="36" s="1"/>
  <c r="M4200" i="36" s="1"/>
  <c r="M4201" i="36" s="1"/>
  <c r="M4202" i="36" s="1"/>
  <c r="M4203" i="36" s="1"/>
  <c r="M4204" i="36" s="1"/>
  <c r="M4205" i="36" s="1"/>
  <c r="M4206" i="36" s="1"/>
  <c r="M4207" i="36" s="1"/>
  <c r="M4208" i="36" s="1"/>
  <c r="M4209" i="36" s="1"/>
  <c r="M4210" i="36" s="1"/>
  <c r="M4211" i="36" s="1"/>
  <c r="M4212" i="36" s="1"/>
  <c r="M4213" i="36" s="1"/>
  <c r="M4214" i="36" s="1"/>
  <c r="M4215" i="36" s="1"/>
  <c r="M4216" i="36" s="1"/>
  <c r="M4217" i="36" s="1"/>
  <c r="M4218" i="36" s="1"/>
  <c r="M4219" i="36" s="1"/>
  <c r="M4220" i="36" s="1"/>
  <c r="M4221" i="36" s="1"/>
  <c r="M4222" i="36" s="1"/>
  <c r="M4223" i="36" s="1"/>
  <c r="M4224" i="36" s="1"/>
  <c r="M4225" i="36" s="1"/>
  <c r="M4226" i="36" s="1"/>
  <c r="M4227" i="36" s="1"/>
  <c r="M4228" i="36" s="1"/>
  <c r="M4229" i="36" s="1"/>
  <c r="M4230" i="36" s="1"/>
  <c r="M4231" i="36" s="1"/>
  <c r="M4232" i="36" s="1"/>
  <c r="M4233" i="36" s="1"/>
  <c r="M4234" i="36" s="1"/>
  <c r="M4235" i="36" s="1"/>
  <c r="M4236" i="36" s="1"/>
  <c r="M4237" i="36" s="1"/>
  <c r="M4238" i="36" s="1"/>
  <c r="M4239" i="36" s="1"/>
  <c r="M4240" i="36" s="1"/>
  <c r="M4241" i="36" s="1"/>
  <c r="M4242" i="36" s="1"/>
  <c r="M4243" i="36" s="1"/>
  <c r="M4244" i="36" s="1"/>
  <c r="M4245" i="36" s="1"/>
  <c r="M4246" i="36" s="1"/>
  <c r="M4247" i="36" s="1"/>
  <c r="M4248" i="36" s="1"/>
  <c r="M4249" i="36" s="1"/>
  <c r="M4250" i="36" s="1"/>
  <c r="M4251" i="36" s="1"/>
  <c r="M4252" i="36" s="1"/>
  <c r="M4253" i="36" s="1"/>
  <c r="M4254" i="36" s="1"/>
  <c r="M4255" i="36" s="1"/>
  <c r="M4256" i="36" s="1"/>
  <c r="M4257" i="36" s="1"/>
  <c r="M4258" i="36" s="1"/>
  <c r="M4259" i="36" s="1"/>
  <c r="M4260" i="36" s="1"/>
  <c r="M4261" i="36" s="1"/>
  <c r="M4262" i="36" s="1"/>
  <c r="M4263" i="36" s="1"/>
  <c r="M4264" i="36" s="1"/>
  <c r="M4265" i="36" s="1"/>
  <c r="M4266" i="36" s="1"/>
  <c r="M4267" i="36" s="1"/>
  <c r="M4268" i="36" s="1"/>
  <c r="M4269" i="36" s="1"/>
  <c r="M4270" i="36" s="1"/>
  <c r="M4271" i="36" s="1"/>
  <c r="M4272" i="36" s="1"/>
  <c r="M4273" i="36" s="1"/>
  <c r="M4274" i="36" s="1"/>
  <c r="M4275" i="36" s="1"/>
  <c r="M4276" i="36" s="1"/>
  <c r="M4277" i="36" s="1"/>
  <c r="M4278" i="36" s="1"/>
  <c r="M4279" i="36" s="1"/>
  <c r="M4280" i="36" s="1"/>
  <c r="M4281" i="36" s="1"/>
  <c r="M4282" i="36" s="1"/>
  <c r="M4283" i="36" s="1"/>
  <c r="M4284" i="36" s="1"/>
  <c r="M4285" i="36" s="1"/>
  <c r="M4286" i="36" s="1"/>
  <c r="M4287" i="36" s="1"/>
  <c r="M4288" i="36" s="1"/>
  <c r="M4289" i="36" s="1"/>
  <c r="M4290" i="36" s="1"/>
  <c r="M4291" i="36" s="1"/>
  <c r="M4292" i="36" s="1"/>
  <c r="M4293" i="36" s="1"/>
  <c r="M4294" i="36" s="1"/>
  <c r="M4295" i="36" s="1"/>
  <c r="M4296" i="36" s="1"/>
  <c r="M4297" i="36" s="1"/>
  <c r="M4298" i="36" s="1"/>
  <c r="M4299" i="36" s="1"/>
  <c r="M4300" i="36" s="1"/>
  <c r="M4301" i="36" s="1"/>
  <c r="M4302" i="36" s="1"/>
  <c r="M4303" i="36" s="1"/>
  <c r="M4304" i="36" s="1"/>
  <c r="M4305" i="36" s="1"/>
  <c r="M4306" i="36" s="1"/>
  <c r="M4307" i="36" s="1"/>
  <c r="M4308" i="36" s="1"/>
  <c r="M4309" i="36" s="1"/>
  <c r="M4310" i="36" s="1"/>
  <c r="M4311" i="36" s="1"/>
  <c r="M4312" i="36" s="1"/>
  <c r="M4313" i="36" s="1"/>
  <c r="M4314" i="36" s="1"/>
  <c r="M4315" i="36" s="1"/>
  <c r="M4316" i="36" s="1"/>
  <c r="M4317" i="36" s="1"/>
  <c r="M4318" i="36" s="1"/>
  <c r="M4319" i="36" s="1"/>
  <c r="M4320" i="36" s="1"/>
  <c r="M4321" i="36" s="1"/>
  <c r="M4322" i="36" s="1"/>
  <c r="M4323" i="36" s="1"/>
  <c r="M4324" i="36" s="1"/>
  <c r="M4325" i="36" s="1"/>
  <c r="M4326" i="36" s="1"/>
  <c r="M4327" i="36" s="1"/>
  <c r="M4328" i="36" s="1"/>
  <c r="M4329" i="36" s="1"/>
  <c r="M4330" i="36" s="1"/>
  <c r="M4331" i="36" s="1"/>
  <c r="M4332" i="36" s="1"/>
  <c r="M4333" i="36" s="1"/>
  <c r="M4334" i="36" s="1"/>
  <c r="M4335" i="36" s="1"/>
  <c r="M4336" i="36" s="1"/>
  <c r="M4337" i="36" s="1"/>
  <c r="M4338" i="36" s="1"/>
  <c r="M4339" i="36" s="1"/>
  <c r="M4340" i="36" s="1"/>
  <c r="M4341" i="36" s="1"/>
  <c r="M4342" i="36" s="1"/>
  <c r="M4343" i="36" s="1"/>
  <c r="M4344" i="36" s="1"/>
  <c r="M4345" i="36" s="1"/>
  <c r="M4346" i="36" s="1"/>
  <c r="M4347" i="36" s="1"/>
  <c r="M4348" i="36" s="1"/>
  <c r="M4349" i="36" s="1"/>
  <c r="M4350" i="36" s="1"/>
  <c r="M4351" i="36" s="1"/>
  <c r="M4352" i="36" s="1"/>
  <c r="M4353" i="36" s="1"/>
  <c r="M4354" i="36" s="1"/>
  <c r="M4355" i="36" s="1"/>
  <c r="M4356" i="36" s="1"/>
  <c r="M4357" i="36" s="1"/>
  <c r="M4358" i="36" s="1"/>
  <c r="M4359" i="36" s="1"/>
  <c r="M4360" i="36" s="1"/>
  <c r="M4361" i="36" s="1"/>
  <c r="M4362" i="36" s="1"/>
  <c r="M4363" i="36" s="1"/>
  <c r="M4364" i="36" s="1"/>
  <c r="M4365" i="36" s="1"/>
  <c r="M4366" i="36" s="1"/>
  <c r="M4367" i="36" s="1"/>
  <c r="M4368" i="36" s="1"/>
  <c r="M4369" i="36" s="1"/>
  <c r="M4370" i="36" s="1"/>
  <c r="M4371" i="36" s="1"/>
  <c r="M4372" i="36" s="1"/>
  <c r="M4373" i="36" s="1"/>
  <c r="M4374" i="36" s="1"/>
  <c r="M4375" i="36" s="1"/>
  <c r="M4376" i="36" s="1"/>
  <c r="M4377" i="36" s="1"/>
  <c r="M4378" i="36" s="1"/>
  <c r="M4379" i="36" s="1"/>
  <c r="M4380" i="36" s="1"/>
  <c r="M4381" i="36" s="1"/>
  <c r="M4382" i="36" s="1"/>
  <c r="M4383" i="36" s="1"/>
  <c r="M4384" i="36" s="1"/>
  <c r="M4385" i="36" s="1"/>
  <c r="M4386" i="36" s="1"/>
  <c r="M4387" i="36" s="1"/>
  <c r="M4388" i="36" s="1"/>
  <c r="M4389" i="36" s="1"/>
  <c r="M4390" i="36" s="1"/>
  <c r="M4391" i="36" s="1"/>
  <c r="M4392" i="36" s="1"/>
  <c r="M4393" i="36" s="1"/>
  <c r="M4394" i="36" s="1"/>
  <c r="M4395" i="36" s="1"/>
  <c r="M4396" i="36" s="1"/>
  <c r="M4397" i="36" s="1"/>
  <c r="M4398" i="36" s="1"/>
  <c r="M4399" i="36" s="1"/>
  <c r="M4400" i="36" s="1"/>
  <c r="M4401" i="36" s="1"/>
  <c r="M4402" i="36" s="1"/>
  <c r="M4403" i="36" s="1"/>
  <c r="M4404" i="36" s="1"/>
  <c r="M4405" i="36" s="1"/>
  <c r="M4406" i="36" s="1"/>
  <c r="M4407" i="36" s="1"/>
  <c r="M4408" i="36" s="1"/>
  <c r="M4409" i="36" s="1"/>
  <c r="M4410" i="36" s="1"/>
  <c r="M4411" i="36" s="1"/>
  <c r="M4412" i="36" s="1"/>
  <c r="M4413" i="36" s="1"/>
  <c r="M4414" i="36" s="1"/>
  <c r="M4415" i="36" s="1"/>
  <c r="M4416" i="36" s="1"/>
  <c r="M4417" i="36" s="1"/>
  <c r="M4418" i="36" s="1"/>
  <c r="M4419" i="36" s="1"/>
  <c r="M4420" i="36" s="1"/>
  <c r="M4421" i="36" s="1"/>
  <c r="M4422" i="36" s="1"/>
  <c r="M4423" i="36" s="1"/>
  <c r="M4424" i="36" s="1"/>
  <c r="M4425" i="36" s="1"/>
  <c r="M4426" i="36" s="1"/>
  <c r="M4427" i="36" s="1"/>
  <c r="M4428" i="36" s="1"/>
  <c r="M4429" i="36" s="1"/>
  <c r="M4430" i="36" s="1"/>
  <c r="M4431" i="36" s="1"/>
  <c r="M4432" i="36" s="1"/>
  <c r="M4433" i="36" s="1"/>
  <c r="M4434" i="36" s="1"/>
  <c r="M4435" i="36" s="1"/>
  <c r="M4436" i="36" s="1"/>
  <c r="M4437" i="36" s="1"/>
  <c r="M4438" i="36" s="1"/>
  <c r="M4439" i="36" s="1"/>
  <c r="M4440" i="36" s="1"/>
  <c r="M4441" i="36" s="1"/>
  <c r="M4442" i="36" s="1"/>
  <c r="M4443" i="36" s="1"/>
  <c r="M4444" i="36" s="1"/>
  <c r="M4445" i="36" s="1"/>
  <c r="M4446" i="36" s="1"/>
  <c r="M4447" i="36" s="1"/>
  <c r="L2255" i="36"/>
  <c r="L2256" i="36" s="1"/>
  <c r="L2257" i="36" s="1"/>
  <c r="L2258" i="36" s="1"/>
  <c r="L2259" i="36" s="1"/>
  <c r="L2260" i="36" s="1"/>
  <c r="L2261" i="36" s="1"/>
  <c r="L2262" i="36" s="1"/>
  <c r="L2263" i="36" s="1"/>
  <c r="L2264" i="36" s="1"/>
  <c r="L2265" i="36" s="1"/>
  <c r="L2266" i="36" s="1"/>
  <c r="L2267" i="36" s="1"/>
  <c r="L2268" i="36" s="1"/>
  <c r="L2269" i="36" s="1"/>
  <c r="L2270" i="36" s="1"/>
  <c r="L2271" i="36" s="1"/>
  <c r="L2272" i="36" s="1"/>
  <c r="L2273" i="36" s="1"/>
  <c r="L2274" i="36" s="1"/>
  <c r="L2275" i="36" s="1"/>
  <c r="L2276" i="36" s="1"/>
  <c r="L2277" i="36" s="1"/>
  <c r="L2278" i="36" s="1"/>
  <c r="L2279" i="36" s="1"/>
  <c r="L2280" i="36" s="1"/>
  <c r="L2281" i="36" s="1"/>
  <c r="L2282" i="36" s="1"/>
  <c r="L2283" i="36" s="1"/>
  <c r="L2284" i="36" s="1"/>
  <c r="L2285" i="36" s="1"/>
  <c r="L2286" i="36" s="1"/>
  <c r="L2287" i="36" s="1"/>
  <c r="L2288" i="36" s="1"/>
  <c r="L2289" i="36" s="1"/>
  <c r="L2290" i="36" s="1"/>
  <c r="L2291" i="36" s="1"/>
  <c r="L2292" i="36" s="1"/>
  <c r="L2293" i="36" s="1"/>
  <c r="L2294" i="36" s="1"/>
  <c r="L2295" i="36" s="1"/>
  <c r="L2296" i="36" s="1"/>
  <c r="L2297" i="36" s="1"/>
  <c r="L2298" i="36" s="1"/>
  <c r="L2299" i="36" s="1"/>
  <c r="L2300" i="36" s="1"/>
  <c r="L2301" i="36" s="1"/>
  <c r="L2302" i="36" s="1"/>
  <c r="L2303" i="36" s="1"/>
  <c r="L2304" i="36" s="1"/>
  <c r="L2305" i="36" s="1"/>
  <c r="L2306" i="36" s="1"/>
  <c r="L2307" i="36" s="1"/>
  <c r="L2308" i="36" s="1"/>
  <c r="L2309" i="36" s="1"/>
  <c r="L2310" i="36" s="1"/>
  <c r="L2311" i="36" s="1"/>
  <c r="L2312" i="36" s="1"/>
  <c r="L2313" i="36" s="1"/>
  <c r="L2314" i="36" s="1"/>
  <c r="L2315" i="36" s="1"/>
  <c r="L2316" i="36" s="1"/>
  <c r="L2317" i="36" s="1"/>
  <c r="L2318" i="36" s="1"/>
  <c r="L2319" i="36" s="1"/>
  <c r="L2320" i="36" s="1"/>
  <c r="L2321" i="36" s="1"/>
  <c r="L2322" i="36" s="1"/>
  <c r="L2323" i="36" s="1"/>
  <c r="L2324" i="36" s="1"/>
  <c r="L2325" i="36" s="1"/>
  <c r="L2326" i="36" s="1"/>
  <c r="L2327" i="36" s="1"/>
  <c r="L2328" i="36" s="1"/>
  <c r="L2329" i="36" s="1"/>
  <c r="L2330" i="36" s="1"/>
  <c r="L2331" i="36" s="1"/>
  <c r="L2332" i="36" s="1"/>
  <c r="L2333" i="36" s="1"/>
  <c r="L2334" i="36" s="1"/>
  <c r="L2335" i="36" s="1"/>
  <c r="L2336" i="36" s="1"/>
  <c r="L2337" i="36" s="1"/>
  <c r="L2338" i="36" s="1"/>
  <c r="L2339" i="36" s="1"/>
  <c r="L2340" i="36" s="1"/>
  <c r="L2341" i="36" s="1"/>
  <c r="L2342" i="36" s="1"/>
  <c r="L2343" i="36" s="1"/>
  <c r="L2344" i="36" s="1"/>
  <c r="L2345" i="36" s="1"/>
  <c r="L2346" i="36" s="1"/>
  <c r="L2347" i="36" s="1"/>
  <c r="L2348" i="36" s="1"/>
  <c r="L2349" i="36" s="1"/>
  <c r="L2350" i="36" s="1"/>
  <c r="L2351" i="36" s="1"/>
  <c r="L2352" i="36" s="1"/>
  <c r="L2353" i="36" s="1"/>
  <c r="L2354" i="36" s="1"/>
  <c r="L2355" i="36" s="1"/>
  <c r="L2356" i="36" s="1"/>
  <c r="L2357" i="36" s="1"/>
  <c r="L2358" i="36" s="1"/>
  <c r="L2359" i="36" s="1"/>
  <c r="L2360" i="36" s="1"/>
  <c r="L2361" i="36" s="1"/>
  <c r="L2362" i="36" s="1"/>
  <c r="L2363" i="36" s="1"/>
  <c r="L2364" i="36" s="1"/>
  <c r="L2365" i="36" s="1"/>
  <c r="L2366" i="36" s="1"/>
  <c r="L2367" i="36" s="1"/>
  <c r="L2368" i="36" s="1"/>
  <c r="L2369" i="36" s="1"/>
  <c r="L2370" i="36" s="1"/>
  <c r="L2371" i="36" s="1"/>
  <c r="L2372" i="36" s="1"/>
  <c r="L2373" i="36" s="1"/>
  <c r="L2374" i="36" s="1"/>
  <c r="L2375" i="36" s="1"/>
  <c r="L2376" i="36" s="1"/>
  <c r="L2377" i="36" s="1"/>
  <c r="L2378" i="36" s="1"/>
  <c r="L2379" i="36" s="1"/>
  <c r="L2380" i="36" s="1"/>
  <c r="L2381" i="36" s="1"/>
  <c r="L2382" i="36" s="1"/>
  <c r="L2383" i="36" s="1"/>
  <c r="L2384" i="36" s="1"/>
  <c r="L2385" i="36" s="1"/>
  <c r="L2386" i="36" s="1"/>
  <c r="L2387" i="36" s="1"/>
  <c r="L2388" i="36" s="1"/>
  <c r="L2389" i="36" s="1"/>
  <c r="L2390" i="36" s="1"/>
  <c r="L2391" i="36" s="1"/>
  <c r="L2392" i="36" s="1"/>
  <c r="L2393" i="36" s="1"/>
  <c r="L2394" i="36" s="1"/>
  <c r="L2395" i="36" s="1"/>
  <c r="L2396" i="36" s="1"/>
  <c r="L2397" i="36" s="1"/>
  <c r="L2398" i="36" s="1"/>
  <c r="L2399" i="36" s="1"/>
  <c r="L2400" i="36" s="1"/>
  <c r="L2401" i="36" s="1"/>
  <c r="L2402" i="36" s="1"/>
  <c r="L2403" i="36" s="1"/>
  <c r="L2404" i="36" s="1"/>
  <c r="L2405" i="36" s="1"/>
  <c r="L2406" i="36" s="1"/>
  <c r="L2407" i="36" s="1"/>
  <c r="L2408" i="36" s="1"/>
  <c r="L2409" i="36" s="1"/>
  <c r="L2410" i="36" s="1"/>
  <c r="L2411" i="36" s="1"/>
  <c r="L2412" i="36" s="1"/>
  <c r="L2413" i="36" s="1"/>
  <c r="L2414" i="36" s="1"/>
  <c r="L2415" i="36" s="1"/>
  <c r="L2416" i="36" s="1"/>
  <c r="L2417" i="36" s="1"/>
  <c r="L2418" i="36" s="1"/>
  <c r="L2419" i="36" s="1"/>
  <c r="L2420" i="36" s="1"/>
  <c r="L2421" i="36" s="1"/>
  <c r="L2422" i="36" s="1"/>
  <c r="L2423" i="36" s="1"/>
  <c r="L2424" i="36" s="1"/>
  <c r="L2425" i="36" s="1"/>
  <c r="L2426" i="36" s="1"/>
  <c r="L2427" i="36" s="1"/>
  <c r="L2428" i="36" s="1"/>
  <c r="L2429" i="36" s="1"/>
  <c r="L2430" i="36" s="1"/>
  <c r="L2431" i="36" s="1"/>
  <c r="L2432" i="36" s="1"/>
  <c r="L2433" i="36" s="1"/>
  <c r="L2434" i="36" s="1"/>
  <c r="L2435" i="36" s="1"/>
  <c r="L2436" i="36" s="1"/>
  <c r="L2437" i="36" s="1"/>
  <c r="L2438" i="36" s="1"/>
  <c r="L2439" i="36" s="1"/>
  <c r="L2440" i="36" s="1"/>
  <c r="L2441" i="36" s="1"/>
  <c r="L2442" i="36" s="1"/>
  <c r="L2443" i="36" s="1"/>
  <c r="L2444" i="36" s="1"/>
  <c r="L2445" i="36" s="1"/>
  <c r="L2446" i="36" s="1"/>
  <c r="L2447" i="36" s="1"/>
  <c r="L2448" i="36" s="1"/>
  <c r="L2449" i="36" s="1"/>
  <c r="L2450" i="36" s="1"/>
  <c r="L2451" i="36" s="1"/>
  <c r="L2452" i="36" s="1"/>
  <c r="L2453" i="36" s="1"/>
  <c r="L2454" i="36" s="1"/>
  <c r="L2455" i="36" s="1"/>
  <c r="L2456" i="36" s="1"/>
  <c r="L2457" i="36" s="1"/>
  <c r="L2458" i="36" s="1"/>
  <c r="L2459" i="36" s="1"/>
  <c r="L2460" i="36" s="1"/>
  <c r="L2461" i="36" s="1"/>
  <c r="L2462" i="36" s="1"/>
  <c r="L2463" i="36" s="1"/>
  <c r="L2464" i="36" s="1"/>
  <c r="L2465" i="36" s="1"/>
  <c r="L2466" i="36" s="1"/>
  <c r="L2467" i="36" s="1"/>
  <c r="L2468" i="36" s="1"/>
  <c r="L2469" i="36" s="1"/>
  <c r="L2470" i="36" s="1"/>
  <c r="L2471" i="36" s="1"/>
  <c r="L2472" i="36" s="1"/>
  <c r="L2473" i="36" s="1"/>
  <c r="L2474" i="36" s="1"/>
  <c r="L2475" i="36" s="1"/>
  <c r="L2476" i="36" s="1"/>
  <c r="L2477" i="36" s="1"/>
  <c r="L2478" i="36" s="1"/>
  <c r="L2479" i="36" s="1"/>
  <c r="L2480" i="36" s="1"/>
  <c r="L2481" i="36" s="1"/>
  <c r="L2482" i="36" s="1"/>
  <c r="L2483" i="36" s="1"/>
  <c r="L2484" i="36" s="1"/>
  <c r="L2485" i="36" s="1"/>
  <c r="L2486" i="36" s="1"/>
  <c r="L2487" i="36" s="1"/>
  <c r="L2488" i="36" s="1"/>
  <c r="L2489" i="36" s="1"/>
  <c r="L2490" i="36" s="1"/>
  <c r="L2491" i="36" s="1"/>
  <c r="L2492" i="36" s="1"/>
  <c r="L2493" i="36" s="1"/>
  <c r="L2494" i="36" s="1"/>
  <c r="L2495" i="36" s="1"/>
  <c r="L2496" i="36" s="1"/>
  <c r="L2497" i="36" s="1"/>
  <c r="L2498" i="36" s="1"/>
  <c r="L2499" i="36" s="1"/>
  <c r="L2500" i="36" s="1"/>
  <c r="L2501" i="36" s="1"/>
  <c r="L2502" i="36" s="1"/>
  <c r="L2503" i="36" s="1"/>
  <c r="L2504" i="36" s="1"/>
  <c r="L2505" i="36" s="1"/>
  <c r="L2506" i="36" s="1"/>
  <c r="L2507" i="36" s="1"/>
  <c r="L2508" i="36" s="1"/>
  <c r="L2509" i="36" s="1"/>
  <c r="L2510" i="36" s="1"/>
  <c r="L2511" i="36" s="1"/>
  <c r="L2512" i="36" s="1"/>
  <c r="L2513" i="36" s="1"/>
  <c r="L2514" i="36" s="1"/>
  <c r="L2515" i="36" s="1"/>
  <c r="L2516" i="36" s="1"/>
  <c r="L2517" i="36" s="1"/>
  <c r="L2518" i="36" s="1"/>
  <c r="L2519" i="36" s="1"/>
  <c r="L2520" i="36" s="1"/>
  <c r="L2521" i="36" s="1"/>
  <c r="L2522" i="36" s="1"/>
  <c r="L2523" i="36" s="1"/>
  <c r="L2524" i="36" s="1"/>
  <c r="L2525" i="36" s="1"/>
  <c r="L2526" i="36" s="1"/>
  <c r="L2527" i="36" s="1"/>
  <c r="L2528" i="36" s="1"/>
  <c r="L2529" i="36" s="1"/>
  <c r="L2530" i="36" s="1"/>
  <c r="L2531" i="36" s="1"/>
  <c r="L2532" i="36" s="1"/>
  <c r="L2533" i="36" s="1"/>
  <c r="L2534" i="36" s="1"/>
  <c r="L2535" i="36" s="1"/>
  <c r="L2536" i="36" s="1"/>
  <c r="L2537" i="36" s="1"/>
  <c r="L2538" i="36" s="1"/>
  <c r="L2539" i="36" s="1"/>
  <c r="L2540" i="36" s="1"/>
  <c r="L2541" i="36" s="1"/>
  <c r="L2542" i="36" s="1"/>
  <c r="L2543" i="36" s="1"/>
  <c r="L2544" i="36" s="1"/>
  <c r="L2545" i="36" s="1"/>
  <c r="L2546" i="36" s="1"/>
  <c r="L2547" i="36" s="1"/>
  <c r="L2548" i="36" s="1"/>
  <c r="L2549" i="36" s="1"/>
  <c r="L2550" i="36" s="1"/>
  <c r="L2551" i="36" s="1"/>
  <c r="L2552" i="36" s="1"/>
  <c r="L2553" i="36" s="1"/>
  <c r="L2554" i="36" s="1"/>
  <c r="L2555" i="36" s="1"/>
  <c r="L2556" i="36" s="1"/>
  <c r="L2557" i="36" s="1"/>
  <c r="L2558" i="36" s="1"/>
  <c r="L2559" i="36" s="1"/>
  <c r="L2560" i="36" s="1"/>
  <c r="L2561" i="36" s="1"/>
  <c r="L2562" i="36" s="1"/>
  <c r="L2563" i="36" s="1"/>
  <c r="L2564" i="36" s="1"/>
  <c r="L2565" i="36" s="1"/>
  <c r="L2566" i="36" s="1"/>
  <c r="L2567" i="36" s="1"/>
  <c r="L2568" i="36" s="1"/>
  <c r="L2569" i="36" s="1"/>
  <c r="L2570" i="36" s="1"/>
  <c r="L2571" i="36" s="1"/>
  <c r="L2572" i="36" s="1"/>
  <c r="L2573" i="36" s="1"/>
  <c r="L2574" i="36" s="1"/>
  <c r="L2575" i="36" s="1"/>
  <c r="L2576" i="36" s="1"/>
  <c r="L2577" i="36" s="1"/>
  <c r="L2578" i="36" s="1"/>
  <c r="L2579" i="36" s="1"/>
  <c r="L2580" i="36" s="1"/>
  <c r="L2581" i="36" s="1"/>
  <c r="L2582" i="36" s="1"/>
  <c r="L2583" i="36" s="1"/>
  <c r="L2584" i="36" s="1"/>
  <c r="L2585" i="36" s="1"/>
  <c r="L2586" i="36" s="1"/>
  <c r="L2587" i="36" s="1"/>
  <c r="L2588" i="36" s="1"/>
  <c r="L2589" i="36" s="1"/>
  <c r="L2590" i="36" s="1"/>
  <c r="L2591" i="36" s="1"/>
  <c r="L2592" i="36" s="1"/>
  <c r="L2593" i="36" s="1"/>
  <c r="L2594" i="36" s="1"/>
  <c r="L2595" i="36" s="1"/>
  <c r="L2596" i="36" s="1"/>
  <c r="L2597" i="36" s="1"/>
  <c r="L2598" i="36" s="1"/>
  <c r="L2599" i="36" s="1"/>
  <c r="L2600" i="36" s="1"/>
  <c r="L2601" i="36" s="1"/>
  <c r="L2602" i="36" s="1"/>
  <c r="L2603" i="36" s="1"/>
  <c r="L2604" i="36" s="1"/>
  <c r="L2605" i="36" s="1"/>
  <c r="L2606" i="36" s="1"/>
  <c r="L2607" i="36" s="1"/>
  <c r="L2608" i="36" s="1"/>
  <c r="L2609" i="36" s="1"/>
  <c r="L2610" i="36" s="1"/>
  <c r="L2611" i="36" s="1"/>
  <c r="L2612" i="36" s="1"/>
  <c r="L2613" i="36" s="1"/>
  <c r="L2614" i="36" s="1"/>
  <c r="L2615" i="36" s="1"/>
  <c r="L2616" i="36" s="1"/>
  <c r="L2617" i="36" s="1"/>
  <c r="L2618" i="36" s="1"/>
  <c r="L2619" i="36" s="1"/>
  <c r="L2620" i="36" s="1"/>
  <c r="L2621" i="36" s="1"/>
  <c r="L2622" i="36" s="1"/>
  <c r="L2623" i="36" s="1"/>
  <c r="L2624" i="36" s="1"/>
  <c r="L2625" i="36" s="1"/>
  <c r="L2626" i="36" s="1"/>
  <c r="L2627" i="36" s="1"/>
  <c r="L2628" i="36" s="1"/>
  <c r="L2629" i="36" s="1"/>
  <c r="L2630" i="36" s="1"/>
  <c r="L2631" i="36" s="1"/>
  <c r="L2632" i="36" s="1"/>
  <c r="L2633" i="36" s="1"/>
  <c r="L2634" i="36" s="1"/>
  <c r="L2635" i="36" s="1"/>
  <c r="L2636" i="36" s="1"/>
  <c r="L2637" i="36" s="1"/>
  <c r="L2638" i="36" s="1"/>
  <c r="L2639" i="36" s="1"/>
  <c r="L2640" i="36" s="1"/>
  <c r="L2641" i="36" s="1"/>
  <c r="L2642" i="36" s="1"/>
  <c r="L2643" i="36" s="1"/>
  <c r="L2644" i="36" s="1"/>
  <c r="L2645" i="36" s="1"/>
  <c r="L2646" i="36" s="1"/>
  <c r="L2647" i="36" s="1"/>
  <c r="L2648" i="36" s="1"/>
  <c r="L2649" i="36" s="1"/>
  <c r="L2650" i="36" s="1"/>
  <c r="L2651" i="36" s="1"/>
  <c r="L2652" i="36" s="1"/>
  <c r="L2653" i="36" s="1"/>
  <c r="L2654" i="36" s="1"/>
  <c r="L2655" i="36" s="1"/>
  <c r="L2656" i="36" s="1"/>
  <c r="L2657" i="36" s="1"/>
  <c r="L2658" i="36" s="1"/>
  <c r="L2659" i="36" s="1"/>
  <c r="L2660" i="36" s="1"/>
  <c r="L2661" i="36" s="1"/>
  <c r="L2662" i="36" s="1"/>
  <c r="L2663" i="36" s="1"/>
  <c r="L2664" i="36" s="1"/>
  <c r="L2665" i="36" s="1"/>
  <c r="L2666" i="36" s="1"/>
  <c r="L2667" i="36" s="1"/>
  <c r="L2668" i="36" s="1"/>
  <c r="L2669" i="36" s="1"/>
  <c r="L2670" i="36" s="1"/>
  <c r="L2671" i="36" s="1"/>
  <c r="L2672" i="36" s="1"/>
  <c r="L2673" i="36" s="1"/>
  <c r="L2674" i="36" s="1"/>
  <c r="L2675" i="36" s="1"/>
  <c r="L2676" i="36" s="1"/>
  <c r="L2677" i="36" s="1"/>
  <c r="L2678" i="36" s="1"/>
  <c r="L2679" i="36" s="1"/>
  <c r="L2680" i="36" s="1"/>
  <c r="L2681" i="36" s="1"/>
  <c r="L2682" i="36" s="1"/>
  <c r="L2683" i="36" s="1"/>
  <c r="L2684" i="36" s="1"/>
  <c r="L2685" i="36" s="1"/>
  <c r="L2686" i="36" s="1"/>
  <c r="L2687" i="36" s="1"/>
  <c r="L2688" i="36" s="1"/>
  <c r="L2689" i="36" s="1"/>
  <c r="L2690" i="36" s="1"/>
  <c r="L2691" i="36" s="1"/>
  <c r="L2692" i="36" s="1"/>
  <c r="L2693" i="36" s="1"/>
  <c r="L2694" i="36" s="1"/>
  <c r="L2695" i="36" s="1"/>
  <c r="L2696" i="36" s="1"/>
  <c r="L2697" i="36" s="1"/>
  <c r="L2698" i="36" s="1"/>
  <c r="L2699" i="36" s="1"/>
  <c r="L2700" i="36" s="1"/>
  <c r="L2701" i="36" s="1"/>
  <c r="L2702" i="36" s="1"/>
  <c r="L2703" i="36" s="1"/>
  <c r="L2704" i="36" s="1"/>
  <c r="L2705" i="36" s="1"/>
  <c r="L2706" i="36" s="1"/>
  <c r="L2707" i="36" s="1"/>
  <c r="L2708" i="36" s="1"/>
  <c r="L2709" i="36" s="1"/>
  <c r="L2710" i="36" s="1"/>
  <c r="L2711" i="36" s="1"/>
  <c r="L2712" i="36" s="1"/>
  <c r="L2713" i="36" s="1"/>
  <c r="L2714" i="36" s="1"/>
  <c r="L2715" i="36" s="1"/>
  <c r="L2716" i="36" s="1"/>
  <c r="L2717" i="36" s="1"/>
  <c r="L2718" i="36" s="1"/>
  <c r="L2719" i="36" s="1"/>
  <c r="L2720" i="36" s="1"/>
  <c r="L2721" i="36" s="1"/>
  <c r="L2722" i="36" s="1"/>
  <c r="L2723" i="36" s="1"/>
  <c r="L2724" i="36" s="1"/>
  <c r="L2725" i="36" s="1"/>
  <c r="L2726" i="36" s="1"/>
  <c r="L2727" i="36" s="1"/>
  <c r="L2728" i="36" s="1"/>
  <c r="L2729" i="36" s="1"/>
  <c r="L2730" i="36" s="1"/>
  <c r="L2731" i="36" s="1"/>
  <c r="L2732" i="36" s="1"/>
  <c r="L2733" i="36" s="1"/>
  <c r="L2734" i="36" s="1"/>
  <c r="L2735" i="36" s="1"/>
  <c r="L2736" i="36" s="1"/>
  <c r="L2737" i="36" s="1"/>
  <c r="L2738" i="36" s="1"/>
  <c r="L2739" i="36" s="1"/>
  <c r="L2740" i="36" s="1"/>
  <c r="L2741" i="36" s="1"/>
  <c r="L2742" i="36" s="1"/>
  <c r="L2743" i="36" s="1"/>
  <c r="L2744" i="36" s="1"/>
  <c r="L2745" i="36" s="1"/>
  <c r="L2746" i="36" s="1"/>
  <c r="L2747" i="36" s="1"/>
  <c r="L2748" i="36" s="1"/>
  <c r="L2749" i="36" s="1"/>
  <c r="L2750" i="36" s="1"/>
  <c r="L2751" i="36" s="1"/>
  <c r="L2752" i="36" s="1"/>
  <c r="L2753" i="36" s="1"/>
  <c r="L2754" i="36" s="1"/>
  <c r="L2755" i="36" s="1"/>
  <c r="L2756" i="36" s="1"/>
  <c r="L2757" i="36" s="1"/>
  <c r="L2758" i="36" s="1"/>
  <c r="L2759" i="36" s="1"/>
  <c r="L2760" i="36" s="1"/>
  <c r="L2761" i="36" s="1"/>
  <c r="L2762" i="36" s="1"/>
  <c r="L2763" i="36" s="1"/>
  <c r="L2764" i="36" s="1"/>
  <c r="L2765" i="36" s="1"/>
  <c r="L2766" i="36" s="1"/>
  <c r="L2767" i="36" s="1"/>
  <c r="L2768" i="36" s="1"/>
  <c r="L2769" i="36" s="1"/>
  <c r="L2770" i="36" s="1"/>
  <c r="L2771" i="36" s="1"/>
  <c r="L2772" i="36" s="1"/>
  <c r="L2773" i="36" s="1"/>
  <c r="L2774" i="36" s="1"/>
  <c r="L2775" i="36" s="1"/>
  <c r="L2776" i="36" s="1"/>
  <c r="L2777" i="36" s="1"/>
  <c r="L2778" i="36" s="1"/>
  <c r="L2779" i="36" s="1"/>
  <c r="L2780" i="36" s="1"/>
  <c r="L2781" i="36" s="1"/>
  <c r="L2782" i="36" s="1"/>
  <c r="L2783" i="36" s="1"/>
  <c r="L2784" i="36" s="1"/>
  <c r="L2785" i="36" s="1"/>
  <c r="L2786" i="36" s="1"/>
  <c r="L2787" i="36" s="1"/>
  <c r="L2788" i="36" s="1"/>
  <c r="L2789" i="36" s="1"/>
  <c r="L2790" i="36" s="1"/>
  <c r="L2791" i="36" s="1"/>
  <c r="L2792" i="36" s="1"/>
  <c r="L2793" i="36" s="1"/>
  <c r="L2794" i="36" s="1"/>
  <c r="L2795" i="36" s="1"/>
  <c r="L2796" i="36" s="1"/>
  <c r="L2797" i="36" s="1"/>
  <c r="L2798" i="36" s="1"/>
  <c r="L2799" i="36" s="1"/>
  <c r="L2800" i="36" s="1"/>
  <c r="L2801" i="36" s="1"/>
  <c r="L2802" i="36" s="1"/>
  <c r="L2803" i="36" s="1"/>
  <c r="L2804" i="36" s="1"/>
  <c r="L2805" i="36" s="1"/>
  <c r="L2806" i="36" s="1"/>
  <c r="L2807" i="36" s="1"/>
  <c r="L2808" i="36" s="1"/>
  <c r="L2809" i="36" s="1"/>
  <c r="L2810" i="36" s="1"/>
  <c r="L2811" i="36" s="1"/>
  <c r="L2812" i="36" s="1"/>
  <c r="L2813" i="36" s="1"/>
  <c r="L2814" i="36" s="1"/>
  <c r="L2815" i="36" s="1"/>
  <c r="L2816" i="36" s="1"/>
  <c r="L2817" i="36" s="1"/>
  <c r="L2818" i="36" s="1"/>
  <c r="L2819" i="36" s="1"/>
  <c r="L2820" i="36" s="1"/>
  <c r="L2821" i="36" s="1"/>
  <c r="L2822" i="36" s="1"/>
  <c r="L2823" i="36" s="1"/>
  <c r="L2824" i="36" s="1"/>
  <c r="L2825" i="36" s="1"/>
  <c r="L2826" i="36" s="1"/>
  <c r="L2827" i="36" s="1"/>
  <c r="L2828" i="36" s="1"/>
  <c r="L2829" i="36" s="1"/>
  <c r="L2830" i="36" s="1"/>
  <c r="L2831" i="36" s="1"/>
  <c r="L2832" i="36" s="1"/>
  <c r="L2833" i="36" s="1"/>
  <c r="L2834" i="36" s="1"/>
  <c r="L2835" i="36" s="1"/>
  <c r="L2836" i="36" s="1"/>
  <c r="L2837" i="36" s="1"/>
  <c r="L2838" i="36" s="1"/>
  <c r="L2839" i="36" s="1"/>
  <c r="L2840" i="36" s="1"/>
  <c r="L2841" i="36" s="1"/>
  <c r="L2842" i="36" s="1"/>
  <c r="L2843" i="36" s="1"/>
  <c r="L2844" i="36" s="1"/>
  <c r="L2845" i="36" s="1"/>
  <c r="L2846" i="36" s="1"/>
  <c r="L2847" i="36" s="1"/>
  <c r="L2848" i="36" s="1"/>
  <c r="L2849" i="36" s="1"/>
  <c r="L2850" i="36" s="1"/>
  <c r="L2851" i="36" s="1"/>
  <c r="L2852" i="36" s="1"/>
  <c r="L2853" i="36" s="1"/>
  <c r="L2854" i="36" s="1"/>
  <c r="L2855" i="36" s="1"/>
  <c r="L2856" i="36" s="1"/>
  <c r="L2857" i="36" s="1"/>
  <c r="L2858" i="36" s="1"/>
  <c r="L2859" i="36" s="1"/>
  <c r="L2860" i="36" s="1"/>
  <c r="L2861" i="36" s="1"/>
  <c r="L2862" i="36" s="1"/>
  <c r="L2863" i="36" s="1"/>
  <c r="L2864" i="36" s="1"/>
  <c r="L2865" i="36" s="1"/>
  <c r="L2866" i="36" s="1"/>
  <c r="L2867" i="36" s="1"/>
  <c r="L2868" i="36" s="1"/>
  <c r="L2869" i="36" s="1"/>
  <c r="L2870" i="36" s="1"/>
  <c r="L2871" i="36" s="1"/>
  <c r="L2872" i="36" s="1"/>
  <c r="L2873" i="36" s="1"/>
  <c r="L2874" i="36" s="1"/>
  <c r="L2875" i="36" s="1"/>
  <c r="L2876" i="36" s="1"/>
  <c r="L2877" i="36" s="1"/>
  <c r="L2878" i="36" s="1"/>
  <c r="L2879" i="36" s="1"/>
  <c r="L2880" i="36" s="1"/>
  <c r="L2881" i="36" s="1"/>
  <c r="L2882" i="36" s="1"/>
  <c r="L2883" i="36" s="1"/>
  <c r="L2884" i="36" s="1"/>
  <c r="L2885" i="36" s="1"/>
  <c r="L2886" i="36" s="1"/>
  <c r="L2887" i="36" s="1"/>
  <c r="L2888" i="36" s="1"/>
  <c r="L2889" i="36" s="1"/>
  <c r="L2890" i="36" s="1"/>
  <c r="L2891" i="36" s="1"/>
  <c r="L2892" i="36" s="1"/>
  <c r="L2893" i="36" s="1"/>
  <c r="L2894" i="36" s="1"/>
  <c r="L2895" i="36" s="1"/>
  <c r="L2896" i="36" s="1"/>
  <c r="L2897" i="36" s="1"/>
  <c r="L2898" i="36" s="1"/>
  <c r="L2899" i="36" s="1"/>
  <c r="L2900" i="36" s="1"/>
  <c r="L2901" i="36" s="1"/>
  <c r="L2902" i="36" s="1"/>
  <c r="L2903" i="36" s="1"/>
  <c r="L2904" i="36" s="1"/>
  <c r="L2905" i="36" s="1"/>
  <c r="L2906" i="36" s="1"/>
  <c r="L2907" i="36" s="1"/>
  <c r="L2908" i="36" s="1"/>
  <c r="L2909" i="36" s="1"/>
  <c r="L2910" i="36" s="1"/>
  <c r="L2911" i="36" s="1"/>
  <c r="L2912" i="36" s="1"/>
  <c r="L2913" i="36" s="1"/>
  <c r="L2914" i="36" s="1"/>
  <c r="L2915" i="36" s="1"/>
  <c r="L2916" i="36" s="1"/>
  <c r="L2917" i="36" s="1"/>
  <c r="L2918" i="36" s="1"/>
  <c r="L2919" i="36" s="1"/>
  <c r="L2920" i="36" s="1"/>
  <c r="L2921" i="36" s="1"/>
  <c r="L2922" i="36" s="1"/>
  <c r="L2923" i="36" s="1"/>
  <c r="L2924" i="36" s="1"/>
  <c r="L2925" i="36" s="1"/>
  <c r="L2926" i="36" s="1"/>
  <c r="L2927" i="36" s="1"/>
  <c r="L2928" i="36" s="1"/>
  <c r="L2929" i="36" s="1"/>
  <c r="L2930" i="36" s="1"/>
  <c r="L2931" i="36" s="1"/>
  <c r="L2932" i="36" s="1"/>
  <c r="L2933" i="36" s="1"/>
  <c r="L2934" i="36" s="1"/>
  <c r="L2935" i="36" s="1"/>
  <c r="L2936" i="36" s="1"/>
  <c r="L2937" i="36" s="1"/>
  <c r="L2938" i="36" s="1"/>
  <c r="L2939" i="36" s="1"/>
  <c r="L2940" i="36" s="1"/>
  <c r="L2941" i="36" s="1"/>
  <c r="L2942" i="36" s="1"/>
  <c r="L2943" i="36" s="1"/>
  <c r="L2944" i="36" s="1"/>
  <c r="L2945" i="36" s="1"/>
  <c r="L2946" i="36" s="1"/>
  <c r="L2947" i="36" s="1"/>
  <c r="L2948" i="36" s="1"/>
  <c r="L2949" i="36" s="1"/>
  <c r="L2950" i="36" s="1"/>
  <c r="L2951" i="36" s="1"/>
  <c r="L2952" i="36" s="1"/>
  <c r="L2953" i="36" s="1"/>
  <c r="L2954" i="36" s="1"/>
  <c r="L2955" i="36" s="1"/>
  <c r="L2956" i="36" s="1"/>
  <c r="L2957" i="36" s="1"/>
  <c r="L2958" i="36" s="1"/>
  <c r="L2959" i="36" s="1"/>
  <c r="L2960" i="36" s="1"/>
  <c r="L2961" i="36" s="1"/>
  <c r="L2962" i="36" s="1"/>
  <c r="L2963" i="36" s="1"/>
  <c r="L2964" i="36" s="1"/>
  <c r="L2965" i="36" s="1"/>
  <c r="L2966" i="36" s="1"/>
  <c r="L2967" i="36" s="1"/>
  <c r="L2968" i="36" s="1"/>
  <c r="L2969" i="36" s="1"/>
  <c r="L2970" i="36" s="1"/>
  <c r="L2971" i="36" s="1"/>
  <c r="L2972" i="36" s="1"/>
  <c r="L2973" i="36" s="1"/>
  <c r="L2974" i="36" s="1"/>
  <c r="L2975" i="36" s="1"/>
  <c r="L2976" i="36" s="1"/>
  <c r="L2977" i="36" s="1"/>
  <c r="L2978" i="36" s="1"/>
  <c r="L2979" i="36" s="1"/>
  <c r="L2980" i="36" s="1"/>
  <c r="L2981" i="36" s="1"/>
  <c r="L2982" i="36" s="1"/>
  <c r="L2983" i="36" s="1"/>
  <c r="L2984" i="36" s="1"/>
  <c r="L2985" i="36" s="1"/>
  <c r="L2986" i="36" s="1"/>
  <c r="L2987" i="36" s="1"/>
  <c r="L2988" i="36" s="1"/>
  <c r="L2989" i="36" s="1"/>
  <c r="L2990" i="36" s="1"/>
  <c r="L2991" i="36" s="1"/>
  <c r="L2992" i="36" s="1"/>
  <c r="L2993" i="36" s="1"/>
  <c r="L2994" i="36" s="1"/>
  <c r="L2995" i="36" s="1"/>
  <c r="L2996" i="36" s="1"/>
  <c r="L2997" i="36" s="1"/>
  <c r="L2998" i="36" s="1"/>
  <c r="L2999" i="36" s="1"/>
  <c r="L3000" i="36" s="1"/>
  <c r="L3001" i="36" s="1"/>
  <c r="L3002" i="36" s="1"/>
  <c r="L3003" i="36" s="1"/>
  <c r="L3004" i="36" s="1"/>
  <c r="L3005" i="36" s="1"/>
  <c r="L3006" i="36" s="1"/>
  <c r="L3007" i="36" s="1"/>
  <c r="L3008" i="36" s="1"/>
  <c r="L3009" i="36" s="1"/>
  <c r="L3010" i="36" s="1"/>
  <c r="L3011" i="36" s="1"/>
  <c r="L3012" i="36" s="1"/>
  <c r="L3013" i="36" s="1"/>
  <c r="L3014" i="36" s="1"/>
  <c r="L3015" i="36" s="1"/>
  <c r="L3016" i="36" s="1"/>
  <c r="L3017" i="36" s="1"/>
  <c r="L3018" i="36" s="1"/>
  <c r="L3019" i="36" s="1"/>
  <c r="L3020" i="36" s="1"/>
  <c r="L3021" i="36" s="1"/>
  <c r="L3022" i="36" s="1"/>
  <c r="L3023" i="36" s="1"/>
  <c r="L3024" i="36" s="1"/>
  <c r="L3025" i="36" s="1"/>
  <c r="L3026" i="36" s="1"/>
  <c r="L3027" i="36" s="1"/>
  <c r="L3028" i="36" s="1"/>
  <c r="L3029" i="36" s="1"/>
  <c r="L3030" i="36" s="1"/>
  <c r="L3031" i="36" s="1"/>
  <c r="L3032" i="36" s="1"/>
  <c r="L3033" i="36" s="1"/>
  <c r="L3034" i="36" s="1"/>
  <c r="L3035" i="36" s="1"/>
  <c r="L3036" i="36" s="1"/>
  <c r="L3037" i="36" s="1"/>
  <c r="L3038" i="36" s="1"/>
  <c r="L3039" i="36" s="1"/>
  <c r="L3040" i="36" s="1"/>
  <c r="L3041" i="36" s="1"/>
  <c r="L3042" i="36" s="1"/>
  <c r="L3043" i="36" s="1"/>
  <c r="L3044" i="36" s="1"/>
  <c r="L3045" i="36" s="1"/>
  <c r="L3046" i="36" s="1"/>
  <c r="L3047" i="36" s="1"/>
  <c r="L3048" i="36" s="1"/>
  <c r="L3049" i="36" s="1"/>
  <c r="L3050" i="36" s="1"/>
  <c r="L3051" i="36" s="1"/>
  <c r="L3052" i="36" s="1"/>
  <c r="L3053" i="36" s="1"/>
  <c r="L3054" i="36" s="1"/>
  <c r="L3055" i="36" s="1"/>
  <c r="L3056" i="36" s="1"/>
  <c r="L3057" i="36" s="1"/>
  <c r="L3058" i="36" s="1"/>
  <c r="L3059" i="36" s="1"/>
  <c r="L3060" i="36" s="1"/>
  <c r="L3061" i="36" s="1"/>
  <c r="L3062" i="36" s="1"/>
  <c r="L3063" i="36" s="1"/>
  <c r="L3064" i="36" s="1"/>
  <c r="L3065" i="36" s="1"/>
  <c r="L3066" i="36" s="1"/>
  <c r="L3067" i="36" s="1"/>
  <c r="L3068" i="36" s="1"/>
  <c r="L3069" i="36" s="1"/>
  <c r="L3070" i="36" s="1"/>
  <c r="L3071" i="36" s="1"/>
  <c r="L3072" i="36" s="1"/>
  <c r="L3073" i="36" s="1"/>
  <c r="L3074" i="36" s="1"/>
  <c r="L3075" i="36" s="1"/>
  <c r="L3076" i="36" s="1"/>
  <c r="L3077" i="36" s="1"/>
  <c r="L3078" i="36" s="1"/>
  <c r="L3079" i="36" s="1"/>
  <c r="L3080" i="36" s="1"/>
  <c r="L3081" i="36" s="1"/>
  <c r="L3082" i="36" s="1"/>
  <c r="L3083" i="36" s="1"/>
  <c r="L3084" i="36" s="1"/>
  <c r="L3085" i="36" s="1"/>
  <c r="L3086" i="36" s="1"/>
  <c r="L3087" i="36" s="1"/>
  <c r="L3088" i="36" s="1"/>
  <c r="L3089" i="36" s="1"/>
  <c r="L3090" i="36" s="1"/>
  <c r="L3091" i="36" s="1"/>
  <c r="L3092" i="36" s="1"/>
  <c r="L3093" i="36" s="1"/>
  <c r="L3094" i="36" s="1"/>
  <c r="L3095" i="36" s="1"/>
  <c r="L3096" i="36" s="1"/>
  <c r="L3097" i="36" s="1"/>
  <c r="L3098" i="36" s="1"/>
  <c r="L3099" i="36" s="1"/>
  <c r="L3100" i="36" s="1"/>
  <c r="L3101" i="36" s="1"/>
  <c r="L3102" i="36" s="1"/>
  <c r="L3103" i="36" s="1"/>
  <c r="L3104" i="36" s="1"/>
  <c r="L3105" i="36" s="1"/>
  <c r="L3106" i="36" s="1"/>
  <c r="L3107" i="36" s="1"/>
  <c r="L3108" i="36" s="1"/>
  <c r="L3109" i="36" s="1"/>
  <c r="L3110" i="36" s="1"/>
  <c r="L3111" i="36" s="1"/>
  <c r="L3112" i="36" s="1"/>
  <c r="L3113" i="36" s="1"/>
  <c r="L3114" i="36" s="1"/>
  <c r="L3115" i="36" s="1"/>
  <c r="L3116" i="36" s="1"/>
  <c r="L3117" i="36" s="1"/>
  <c r="L3118" i="36" s="1"/>
  <c r="L3119" i="36" s="1"/>
  <c r="L3120" i="36" s="1"/>
  <c r="L3121" i="36" s="1"/>
  <c r="L3122" i="36" s="1"/>
  <c r="L3123" i="36" s="1"/>
  <c r="L3124" i="36" s="1"/>
  <c r="L3125" i="36" s="1"/>
  <c r="L3126" i="36" s="1"/>
  <c r="L3127" i="36" s="1"/>
  <c r="L3128" i="36" s="1"/>
  <c r="L3129" i="36" s="1"/>
  <c r="L3130" i="36" s="1"/>
  <c r="L3131" i="36" s="1"/>
  <c r="L3132" i="36" s="1"/>
  <c r="L3133" i="36" s="1"/>
  <c r="L3134" i="36" s="1"/>
  <c r="L3135" i="36" s="1"/>
  <c r="L3136" i="36" s="1"/>
  <c r="L3137" i="36" s="1"/>
  <c r="L3138" i="36" s="1"/>
  <c r="L3139" i="36" s="1"/>
  <c r="L3140" i="36" s="1"/>
  <c r="L3141" i="36" s="1"/>
  <c r="L3142" i="36" s="1"/>
  <c r="L3143" i="36" s="1"/>
  <c r="L3144" i="36" s="1"/>
  <c r="L3145" i="36" s="1"/>
  <c r="L3146" i="36" s="1"/>
  <c r="L3147" i="36" s="1"/>
  <c r="L3148" i="36" s="1"/>
  <c r="L3149" i="36" s="1"/>
  <c r="L3150" i="36" s="1"/>
  <c r="L3151" i="36" s="1"/>
  <c r="L3152" i="36" s="1"/>
  <c r="L3153" i="36" s="1"/>
  <c r="L3154" i="36" s="1"/>
  <c r="L3155" i="36" s="1"/>
  <c r="L3156" i="36" s="1"/>
  <c r="L3157" i="36" s="1"/>
  <c r="L3158" i="36" s="1"/>
  <c r="L3159" i="36" s="1"/>
  <c r="L3160" i="36" s="1"/>
  <c r="L3161" i="36" s="1"/>
  <c r="L3162" i="36" s="1"/>
  <c r="L3163" i="36" s="1"/>
  <c r="L3164" i="36" s="1"/>
  <c r="L3165" i="36" s="1"/>
  <c r="L3166" i="36" s="1"/>
  <c r="L3167" i="36" s="1"/>
  <c r="L3168" i="36" s="1"/>
  <c r="L3169" i="36" s="1"/>
  <c r="L3170" i="36" s="1"/>
  <c r="L3171" i="36" s="1"/>
  <c r="L3172" i="36" s="1"/>
  <c r="L3173" i="36" s="1"/>
  <c r="L3174" i="36" s="1"/>
  <c r="L3175" i="36" s="1"/>
  <c r="L3176" i="36" s="1"/>
  <c r="L3177" i="36" s="1"/>
  <c r="L3178" i="36" s="1"/>
  <c r="L3179" i="36" s="1"/>
  <c r="L3180" i="36" s="1"/>
  <c r="L3181" i="36" s="1"/>
  <c r="L3182" i="36" s="1"/>
  <c r="L3183" i="36" s="1"/>
  <c r="L3184" i="36" s="1"/>
  <c r="L3185" i="36" s="1"/>
  <c r="L3186" i="36" s="1"/>
  <c r="L3187" i="36" s="1"/>
  <c r="L3188" i="36" s="1"/>
  <c r="L3189" i="36" s="1"/>
  <c r="L3190" i="36" s="1"/>
  <c r="L3191" i="36" s="1"/>
  <c r="L3192" i="36" s="1"/>
  <c r="L3193" i="36" s="1"/>
  <c r="L3194" i="36" s="1"/>
  <c r="L3195" i="36" s="1"/>
  <c r="L3196" i="36" s="1"/>
  <c r="L3197" i="36" s="1"/>
  <c r="L3198" i="36" s="1"/>
  <c r="L3199" i="36" s="1"/>
  <c r="L3200" i="36" s="1"/>
  <c r="L3201" i="36" s="1"/>
  <c r="L3202" i="36" s="1"/>
  <c r="L3203" i="36" s="1"/>
  <c r="L3204" i="36" s="1"/>
  <c r="L3205" i="36" s="1"/>
  <c r="L3206" i="36" s="1"/>
  <c r="L3207" i="36" s="1"/>
  <c r="L3208" i="36" s="1"/>
  <c r="L3209" i="36" s="1"/>
  <c r="L3210" i="36" s="1"/>
  <c r="L3211" i="36" s="1"/>
  <c r="L3212" i="36" s="1"/>
  <c r="L3213" i="36" s="1"/>
  <c r="L3214" i="36" s="1"/>
  <c r="L3215" i="36" s="1"/>
  <c r="L3216" i="36" s="1"/>
  <c r="L3217" i="36" s="1"/>
  <c r="L3218" i="36" s="1"/>
  <c r="L3219" i="36" s="1"/>
  <c r="L3220" i="36" s="1"/>
  <c r="L3221" i="36" s="1"/>
  <c r="L3222" i="36" s="1"/>
  <c r="L3223" i="36" s="1"/>
  <c r="L3224" i="36" s="1"/>
  <c r="L3225" i="36" s="1"/>
  <c r="L3226" i="36" s="1"/>
  <c r="L3227" i="36" s="1"/>
  <c r="L3228" i="36" s="1"/>
  <c r="L3229" i="36" s="1"/>
  <c r="L3230" i="36" s="1"/>
  <c r="L3231" i="36" s="1"/>
  <c r="L3232" i="36" s="1"/>
  <c r="L3233" i="36" s="1"/>
  <c r="L3234" i="36" s="1"/>
  <c r="L3235" i="36" s="1"/>
  <c r="L3236" i="36" s="1"/>
  <c r="L3237" i="36" s="1"/>
  <c r="L3238" i="36" s="1"/>
  <c r="L3239" i="36" s="1"/>
  <c r="L3240" i="36" s="1"/>
  <c r="L3241" i="36" s="1"/>
  <c r="L3242" i="36" s="1"/>
  <c r="L3243" i="36" s="1"/>
  <c r="L3244" i="36" s="1"/>
  <c r="L3245" i="36" s="1"/>
  <c r="L3246" i="36" s="1"/>
  <c r="L3247" i="36" s="1"/>
  <c r="L3248" i="36" s="1"/>
  <c r="L3249" i="36" s="1"/>
  <c r="L3250" i="36" s="1"/>
  <c r="L3251" i="36" s="1"/>
  <c r="L3252" i="36" s="1"/>
  <c r="L3253" i="36" s="1"/>
  <c r="L3254" i="36" s="1"/>
  <c r="L3255" i="36" s="1"/>
  <c r="L3256" i="36" s="1"/>
  <c r="L3257" i="36" s="1"/>
  <c r="L3258" i="36" s="1"/>
  <c r="L3259" i="36" s="1"/>
  <c r="L3260" i="36" s="1"/>
  <c r="L3261" i="36" s="1"/>
  <c r="L3262" i="36" s="1"/>
  <c r="L3263" i="36" s="1"/>
  <c r="L3264" i="36" s="1"/>
  <c r="L3265" i="36" s="1"/>
  <c r="L3266" i="36" s="1"/>
  <c r="L3267" i="36" s="1"/>
  <c r="L3268" i="36" s="1"/>
  <c r="L3269" i="36" s="1"/>
  <c r="L3270" i="36" s="1"/>
  <c r="L3271" i="36" s="1"/>
  <c r="L3272" i="36" s="1"/>
  <c r="L3273" i="36" s="1"/>
  <c r="L3274" i="36" s="1"/>
  <c r="L3275" i="36" s="1"/>
  <c r="L3276" i="36" s="1"/>
  <c r="L3277" i="36" s="1"/>
  <c r="L3278" i="36" s="1"/>
  <c r="L3279" i="36" s="1"/>
  <c r="L3280" i="36" s="1"/>
  <c r="L3281" i="36" s="1"/>
  <c r="L3282" i="36" s="1"/>
  <c r="L3283" i="36" s="1"/>
  <c r="L3284" i="36" s="1"/>
  <c r="L3285" i="36" s="1"/>
  <c r="L3286" i="36" s="1"/>
  <c r="L3287" i="36" s="1"/>
  <c r="L3288" i="36" s="1"/>
  <c r="L3289" i="36" s="1"/>
  <c r="L3290" i="36" s="1"/>
  <c r="L3291" i="36" s="1"/>
  <c r="L3292" i="36" s="1"/>
  <c r="L3293" i="36" s="1"/>
  <c r="L3294" i="36" s="1"/>
  <c r="L3295" i="36" s="1"/>
  <c r="L3296" i="36" s="1"/>
  <c r="L3297" i="36" s="1"/>
  <c r="L3298" i="36" s="1"/>
  <c r="L3299" i="36" s="1"/>
  <c r="L3300" i="36" s="1"/>
  <c r="L3301" i="36" s="1"/>
  <c r="L3302" i="36" s="1"/>
  <c r="L3303" i="36" s="1"/>
  <c r="L3304" i="36" s="1"/>
  <c r="L3305" i="36" s="1"/>
  <c r="L3306" i="36" s="1"/>
  <c r="L3307" i="36" s="1"/>
  <c r="L3308" i="36" s="1"/>
  <c r="L3309" i="36" s="1"/>
  <c r="L3310" i="36" s="1"/>
  <c r="L3311" i="36" s="1"/>
  <c r="L3312" i="36" s="1"/>
  <c r="L3313" i="36" s="1"/>
  <c r="L3314" i="36" s="1"/>
  <c r="L3315" i="36" s="1"/>
  <c r="L3316" i="36" s="1"/>
  <c r="L3317" i="36" s="1"/>
  <c r="L3318" i="36" s="1"/>
  <c r="L3319" i="36" s="1"/>
  <c r="L3320" i="36" s="1"/>
  <c r="L3321" i="36" s="1"/>
  <c r="L3322" i="36" s="1"/>
  <c r="L3323" i="36" s="1"/>
  <c r="L3324" i="36" s="1"/>
  <c r="L3325" i="36" s="1"/>
  <c r="L3326" i="36" s="1"/>
  <c r="L3327" i="36" s="1"/>
  <c r="L3328" i="36" s="1"/>
  <c r="L3329" i="36" s="1"/>
  <c r="L3330" i="36" s="1"/>
  <c r="L3331" i="36" s="1"/>
  <c r="L3332" i="36" s="1"/>
  <c r="L3333" i="36" s="1"/>
  <c r="L3334" i="36" s="1"/>
  <c r="L3335" i="36" s="1"/>
  <c r="L3336" i="36" s="1"/>
  <c r="L3337" i="36" s="1"/>
  <c r="L3338" i="36" s="1"/>
  <c r="L3339" i="36" s="1"/>
  <c r="L3340" i="36" s="1"/>
  <c r="L3341" i="36" s="1"/>
  <c r="L3342" i="36" s="1"/>
  <c r="L3343" i="36" s="1"/>
  <c r="L3344" i="36" s="1"/>
  <c r="L3345" i="36" s="1"/>
  <c r="L3346" i="36" s="1"/>
  <c r="L3347" i="36" s="1"/>
  <c r="L3348" i="36" s="1"/>
  <c r="L3349" i="36" s="1"/>
  <c r="L3350" i="36" s="1"/>
  <c r="L3351" i="36" s="1"/>
  <c r="L3352" i="36" s="1"/>
  <c r="L3353" i="36" s="1"/>
  <c r="L3354" i="36" s="1"/>
  <c r="L3355" i="36" s="1"/>
  <c r="L3356" i="36" s="1"/>
  <c r="L3357" i="36" s="1"/>
  <c r="L3358" i="36" s="1"/>
  <c r="L3359" i="36" s="1"/>
  <c r="L3360" i="36" s="1"/>
  <c r="L3361" i="36" s="1"/>
  <c r="L3362" i="36" s="1"/>
  <c r="L3363" i="36" s="1"/>
  <c r="L3364" i="36" s="1"/>
  <c r="L3365" i="36" s="1"/>
  <c r="L3366" i="36" s="1"/>
  <c r="L3367" i="36" s="1"/>
  <c r="L3368" i="36" s="1"/>
  <c r="L3369" i="36" s="1"/>
  <c r="L3370" i="36" s="1"/>
  <c r="L3371" i="36" s="1"/>
  <c r="L3372" i="36" s="1"/>
  <c r="L3373" i="36" s="1"/>
  <c r="L3374" i="36" s="1"/>
  <c r="L3375" i="36" s="1"/>
  <c r="L3376" i="36" s="1"/>
  <c r="L3377" i="36" s="1"/>
  <c r="L3378" i="36" s="1"/>
  <c r="L3379" i="36" s="1"/>
  <c r="L3380" i="36" s="1"/>
  <c r="L3381" i="36" s="1"/>
  <c r="L3382" i="36" s="1"/>
  <c r="L3383" i="36" s="1"/>
  <c r="L3384" i="36" s="1"/>
  <c r="L3385" i="36" s="1"/>
  <c r="L3386" i="36" s="1"/>
  <c r="L3387" i="36" s="1"/>
  <c r="L3388" i="36" s="1"/>
  <c r="L3389" i="36" s="1"/>
  <c r="L3390" i="36" s="1"/>
  <c r="L3391" i="36" s="1"/>
  <c r="L3392" i="36" s="1"/>
  <c r="L3393" i="36" s="1"/>
  <c r="L3394" i="36" s="1"/>
  <c r="L3395" i="36" s="1"/>
  <c r="L3396" i="36" s="1"/>
  <c r="L3397" i="36" s="1"/>
  <c r="L3398" i="36" s="1"/>
  <c r="L3399" i="36" s="1"/>
  <c r="L3400" i="36" s="1"/>
  <c r="L3401" i="36" s="1"/>
  <c r="L3402" i="36" s="1"/>
  <c r="L3403" i="36" s="1"/>
  <c r="L3404" i="36" s="1"/>
  <c r="L3405" i="36" s="1"/>
  <c r="L3406" i="36" s="1"/>
  <c r="L3407" i="36" s="1"/>
  <c r="L3408" i="36" s="1"/>
  <c r="L3409" i="36" s="1"/>
  <c r="L3410" i="36" s="1"/>
  <c r="L3411" i="36" s="1"/>
  <c r="L3412" i="36" s="1"/>
  <c r="L3413" i="36" s="1"/>
  <c r="L3414" i="36" s="1"/>
  <c r="L3415" i="36" s="1"/>
  <c r="L3416" i="36" s="1"/>
  <c r="L3417" i="36" s="1"/>
  <c r="L3418" i="36" s="1"/>
  <c r="L3419" i="36" s="1"/>
  <c r="L3420" i="36" s="1"/>
  <c r="L3421" i="36" s="1"/>
  <c r="L3422" i="36" s="1"/>
  <c r="L3423" i="36" s="1"/>
  <c r="L3424" i="36" s="1"/>
  <c r="L3425" i="36" s="1"/>
  <c r="L3426" i="36" s="1"/>
  <c r="L3427" i="36" s="1"/>
  <c r="L3428" i="36" s="1"/>
  <c r="L3429" i="36" s="1"/>
  <c r="L3430" i="36" s="1"/>
  <c r="L3431" i="36" s="1"/>
  <c r="L3432" i="36" s="1"/>
  <c r="L3433" i="36" s="1"/>
  <c r="L3434" i="36" s="1"/>
  <c r="L3435" i="36" s="1"/>
  <c r="L3436" i="36" s="1"/>
  <c r="L3437" i="36" s="1"/>
  <c r="L3438" i="36" s="1"/>
  <c r="L3439" i="36" s="1"/>
  <c r="L3440" i="36" s="1"/>
  <c r="L3441" i="36" s="1"/>
  <c r="L3442" i="36" s="1"/>
  <c r="L3443" i="36" s="1"/>
  <c r="L3444" i="36" s="1"/>
  <c r="L3445" i="36" s="1"/>
  <c r="L3446" i="36" s="1"/>
  <c r="L3447" i="36" s="1"/>
  <c r="L3448" i="36" s="1"/>
  <c r="L3449" i="36" s="1"/>
  <c r="L3450" i="36" s="1"/>
  <c r="L3451" i="36" s="1"/>
  <c r="L3452" i="36" s="1"/>
  <c r="L3453" i="36" s="1"/>
  <c r="L3454" i="36" s="1"/>
  <c r="L3455" i="36" s="1"/>
  <c r="L3456" i="36" s="1"/>
  <c r="L3457" i="36" s="1"/>
  <c r="L3458" i="36" s="1"/>
  <c r="L3459" i="36" s="1"/>
  <c r="L3460" i="36" s="1"/>
  <c r="L3461" i="36" s="1"/>
  <c r="L3462" i="36" s="1"/>
  <c r="L3463" i="36" s="1"/>
  <c r="L3464" i="36" s="1"/>
  <c r="L3465" i="36" s="1"/>
  <c r="L3466" i="36" s="1"/>
  <c r="L3467" i="36" s="1"/>
  <c r="L3468" i="36" s="1"/>
  <c r="L3469" i="36" s="1"/>
  <c r="L3470" i="36" s="1"/>
  <c r="L3471" i="36" s="1"/>
  <c r="L3472" i="36" s="1"/>
  <c r="L3473" i="36" s="1"/>
  <c r="L3474" i="36" s="1"/>
  <c r="L3475" i="36" s="1"/>
  <c r="L3476" i="36" s="1"/>
  <c r="L3477" i="36" s="1"/>
  <c r="L3478" i="36" s="1"/>
  <c r="L3479" i="36" s="1"/>
  <c r="L3480" i="36" s="1"/>
  <c r="L3481" i="36" s="1"/>
  <c r="L3482" i="36" s="1"/>
  <c r="L3483" i="36" s="1"/>
  <c r="L3484" i="36" s="1"/>
  <c r="L3485" i="36" s="1"/>
  <c r="L3486" i="36" s="1"/>
  <c r="L3487" i="36" s="1"/>
  <c r="L3488" i="36" s="1"/>
  <c r="L3489" i="36" s="1"/>
  <c r="L3490" i="36" s="1"/>
  <c r="L3491" i="36" s="1"/>
  <c r="L3492" i="36" s="1"/>
  <c r="L3493" i="36" s="1"/>
  <c r="L3494" i="36" s="1"/>
  <c r="L3495" i="36" s="1"/>
  <c r="L3496" i="36" s="1"/>
  <c r="L3497" i="36" s="1"/>
  <c r="L3498" i="36" s="1"/>
  <c r="L3499" i="36" s="1"/>
  <c r="L3500" i="36" s="1"/>
  <c r="L3501" i="36" s="1"/>
  <c r="L3502" i="36" s="1"/>
  <c r="L3503" i="36" s="1"/>
  <c r="L3504" i="36" s="1"/>
  <c r="L3505" i="36" s="1"/>
  <c r="L3506" i="36" s="1"/>
  <c r="L3507" i="36" s="1"/>
  <c r="L3508" i="36" s="1"/>
  <c r="L3509" i="36" s="1"/>
  <c r="L3510" i="36" s="1"/>
  <c r="L3511" i="36" s="1"/>
  <c r="L3512" i="36" s="1"/>
  <c r="L3513" i="36" s="1"/>
  <c r="L3514" i="36" s="1"/>
  <c r="L3515" i="36" s="1"/>
  <c r="L3516" i="36" s="1"/>
  <c r="L3517" i="36" s="1"/>
  <c r="L3518" i="36" s="1"/>
  <c r="L3519" i="36" s="1"/>
  <c r="L3520" i="36" s="1"/>
  <c r="L3521" i="36" s="1"/>
  <c r="L3522" i="36" s="1"/>
  <c r="L3523" i="36" s="1"/>
  <c r="L3524" i="36" s="1"/>
  <c r="L3525" i="36" s="1"/>
  <c r="L3526" i="36" s="1"/>
  <c r="L3527" i="36" s="1"/>
  <c r="L3528" i="36" s="1"/>
  <c r="L3529" i="36" s="1"/>
  <c r="L3530" i="36" s="1"/>
  <c r="L3531" i="36" s="1"/>
  <c r="L3532" i="36" s="1"/>
  <c r="L3533" i="36" s="1"/>
  <c r="L3534" i="36" s="1"/>
  <c r="L3535" i="36" s="1"/>
  <c r="L3536" i="36" s="1"/>
  <c r="L3537" i="36" s="1"/>
  <c r="L3538" i="36" s="1"/>
  <c r="L3539" i="36" s="1"/>
  <c r="L3540" i="36" s="1"/>
  <c r="L3541" i="36" s="1"/>
  <c r="L3542" i="36" s="1"/>
  <c r="L3543" i="36" s="1"/>
  <c r="L3544" i="36" s="1"/>
  <c r="L3545" i="36" s="1"/>
  <c r="L3546" i="36" s="1"/>
  <c r="L3547" i="36" s="1"/>
  <c r="L3548" i="36" s="1"/>
  <c r="L3549" i="36" s="1"/>
  <c r="L3550" i="36" s="1"/>
  <c r="L3551" i="36" s="1"/>
  <c r="L3552" i="36" s="1"/>
  <c r="L3553" i="36" s="1"/>
  <c r="L3554" i="36" s="1"/>
  <c r="L3555" i="36" s="1"/>
  <c r="L3556" i="36" s="1"/>
  <c r="L3557" i="36" s="1"/>
  <c r="L3558" i="36" s="1"/>
  <c r="L3559" i="36" s="1"/>
  <c r="L3560" i="36" s="1"/>
  <c r="L3561" i="36" s="1"/>
  <c r="L3562" i="36" s="1"/>
  <c r="L3563" i="36" s="1"/>
  <c r="L3564" i="36" s="1"/>
  <c r="L3565" i="36" s="1"/>
  <c r="L3566" i="36" s="1"/>
  <c r="L3567" i="36" s="1"/>
  <c r="L3568" i="36" s="1"/>
  <c r="L3569" i="36" s="1"/>
  <c r="L3570" i="36" s="1"/>
  <c r="L3571" i="36" s="1"/>
  <c r="L3572" i="36" s="1"/>
  <c r="L3573" i="36" s="1"/>
  <c r="L3574" i="36" s="1"/>
  <c r="L3575" i="36" s="1"/>
  <c r="L3576" i="36" s="1"/>
  <c r="L3577" i="36" s="1"/>
  <c r="L3578" i="36" s="1"/>
  <c r="L3579" i="36" s="1"/>
  <c r="L3580" i="36" s="1"/>
  <c r="L3581" i="36" s="1"/>
  <c r="L3582" i="36" s="1"/>
  <c r="L3583" i="36" s="1"/>
  <c r="L3584" i="36" s="1"/>
  <c r="L3585" i="36" s="1"/>
  <c r="L3586" i="36" s="1"/>
  <c r="L3587" i="36" s="1"/>
  <c r="L3588" i="36" s="1"/>
  <c r="L3589" i="36" s="1"/>
  <c r="L3590" i="36" s="1"/>
  <c r="L3591" i="36" s="1"/>
  <c r="L3592" i="36" s="1"/>
  <c r="L3593" i="36" s="1"/>
  <c r="L3594" i="36" s="1"/>
  <c r="L3595" i="36" s="1"/>
  <c r="L3596" i="36" s="1"/>
  <c r="L3597" i="36" s="1"/>
  <c r="L3598" i="36" s="1"/>
  <c r="L3599" i="36" s="1"/>
  <c r="L3600" i="36" s="1"/>
  <c r="L3601" i="36" s="1"/>
  <c r="L3602" i="36" s="1"/>
  <c r="L3603" i="36" s="1"/>
  <c r="L3604" i="36" s="1"/>
  <c r="L3605" i="36" s="1"/>
  <c r="L3606" i="36" s="1"/>
  <c r="L3607" i="36" s="1"/>
  <c r="L3608" i="36" s="1"/>
  <c r="L3609" i="36" s="1"/>
  <c r="L3610" i="36" s="1"/>
  <c r="L3611" i="36" s="1"/>
  <c r="L3612" i="36" s="1"/>
  <c r="L3613" i="36" s="1"/>
  <c r="L3614" i="36" s="1"/>
  <c r="L3615" i="36" s="1"/>
  <c r="L3616" i="36" s="1"/>
  <c r="L3617" i="36" s="1"/>
  <c r="L3618" i="36" s="1"/>
  <c r="L3619" i="36" s="1"/>
  <c r="L3620" i="36" s="1"/>
  <c r="L3621" i="36" s="1"/>
  <c r="L3622" i="36" s="1"/>
  <c r="L3623" i="36" s="1"/>
  <c r="L3624" i="36" s="1"/>
  <c r="L3625" i="36" s="1"/>
  <c r="L3626" i="36" s="1"/>
  <c r="L3627" i="36" s="1"/>
  <c r="L3628" i="36" s="1"/>
  <c r="L3629" i="36" s="1"/>
  <c r="L3630" i="36" s="1"/>
  <c r="L3631" i="36" s="1"/>
  <c r="L3632" i="36" s="1"/>
  <c r="L3633" i="36" s="1"/>
  <c r="L3634" i="36" s="1"/>
  <c r="L3635" i="36" s="1"/>
  <c r="L3636" i="36" s="1"/>
  <c r="L3637" i="36" s="1"/>
  <c r="L3638" i="36" s="1"/>
  <c r="L3639" i="36" s="1"/>
  <c r="L3640" i="36" s="1"/>
  <c r="L3641" i="36" s="1"/>
  <c r="L3642" i="36" s="1"/>
  <c r="L3643" i="36" s="1"/>
  <c r="L3644" i="36" s="1"/>
  <c r="L3645" i="36" s="1"/>
  <c r="L3646" i="36" s="1"/>
  <c r="L3647" i="36" s="1"/>
  <c r="L3648" i="36" s="1"/>
  <c r="L3649" i="36" s="1"/>
  <c r="L3650" i="36" s="1"/>
  <c r="L3651" i="36" s="1"/>
  <c r="L3652" i="36" s="1"/>
  <c r="L3653" i="36" s="1"/>
  <c r="L3654" i="36" s="1"/>
  <c r="L3655" i="36" s="1"/>
  <c r="L3656" i="36" s="1"/>
  <c r="L3657" i="36" s="1"/>
  <c r="L3658" i="36" s="1"/>
  <c r="L3659" i="36" s="1"/>
  <c r="L3660" i="36" s="1"/>
  <c r="L3661" i="36" s="1"/>
  <c r="L3662" i="36" s="1"/>
  <c r="L3663" i="36" s="1"/>
  <c r="L3664" i="36" s="1"/>
  <c r="L3665" i="36" s="1"/>
  <c r="L3666" i="36" s="1"/>
  <c r="L3667" i="36" s="1"/>
  <c r="L3668" i="36" s="1"/>
  <c r="L3669" i="36" s="1"/>
  <c r="L3670" i="36" s="1"/>
  <c r="L3671" i="36" s="1"/>
  <c r="L3672" i="36" s="1"/>
  <c r="L3673" i="36" s="1"/>
  <c r="L3674" i="36" s="1"/>
  <c r="L3675" i="36" s="1"/>
  <c r="L3676" i="36" s="1"/>
  <c r="L3677" i="36" s="1"/>
  <c r="L3678" i="36" s="1"/>
  <c r="L3679" i="36" s="1"/>
  <c r="L3680" i="36" s="1"/>
  <c r="L3681" i="36" s="1"/>
  <c r="L3682" i="36" s="1"/>
  <c r="L3683" i="36" s="1"/>
  <c r="L3684" i="36" s="1"/>
  <c r="L3685" i="36" s="1"/>
  <c r="L3686" i="36" s="1"/>
  <c r="L3687" i="36" s="1"/>
  <c r="L3688" i="36" s="1"/>
  <c r="L3689" i="36" s="1"/>
  <c r="L3690" i="36" s="1"/>
  <c r="L3691" i="36" s="1"/>
  <c r="L3692" i="36" s="1"/>
  <c r="L3693" i="36" s="1"/>
  <c r="L3694" i="36" s="1"/>
  <c r="L3695" i="36" s="1"/>
  <c r="L3696" i="36" s="1"/>
  <c r="L3697" i="36" s="1"/>
  <c r="L3698" i="36" s="1"/>
  <c r="L3699" i="36" s="1"/>
  <c r="L3700" i="36" s="1"/>
  <c r="L3701" i="36" s="1"/>
  <c r="L3702" i="36" s="1"/>
  <c r="L3703" i="36" s="1"/>
  <c r="L3704" i="36" s="1"/>
  <c r="L3705" i="36" s="1"/>
  <c r="L3706" i="36" s="1"/>
  <c r="L3707" i="36" s="1"/>
  <c r="L3708" i="36" s="1"/>
  <c r="L3709" i="36" s="1"/>
  <c r="L3710" i="36" s="1"/>
  <c r="L3711" i="36" s="1"/>
  <c r="L3712" i="36" s="1"/>
  <c r="L3713" i="36" s="1"/>
  <c r="L3714" i="36" s="1"/>
  <c r="L3715" i="36" s="1"/>
  <c r="L3716" i="36" s="1"/>
  <c r="L3717" i="36" s="1"/>
  <c r="L3718" i="36" s="1"/>
  <c r="L3719" i="36" s="1"/>
  <c r="L3720" i="36" s="1"/>
  <c r="L3721" i="36" s="1"/>
  <c r="L3722" i="36" s="1"/>
  <c r="L3723" i="36" s="1"/>
  <c r="L3724" i="36" s="1"/>
  <c r="L3725" i="36" s="1"/>
  <c r="L3726" i="36" s="1"/>
  <c r="L3727" i="36" s="1"/>
  <c r="L3728" i="36" s="1"/>
  <c r="L3729" i="36" s="1"/>
  <c r="L3730" i="36" s="1"/>
  <c r="L3731" i="36" s="1"/>
  <c r="L3732" i="36" s="1"/>
  <c r="L3733" i="36" s="1"/>
  <c r="L3734" i="36" s="1"/>
  <c r="L3735" i="36" s="1"/>
  <c r="L3736" i="36" s="1"/>
  <c r="L3737" i="36" s="1"/>
  <c r="L3738" i="36" s="1"/>
  <c r="L3739" i="36" s="1"/>
  <c r="L3740" i="36" s="1"/>
  <c r="L3741" i="36" s="1"/>
  <c r="L3742" i="36" s="1"/>
  <c r="L3743" i="36" s="1"/>
  <c r="L3744" i="36" s="1"/>
  <c r="L3745" i="36" s="1"/>
  <c r="L3746" i="36" s="1"/>
  <c r="L3747" i="36" s="1"/>
  <c r="L3748" i="36" s="1"/>
  <c r="L3749" i="36" s="1"/>
  <c r="L3750" i="36" s="1"/>
  <c r="L3751" i="36" s="1"/>
  <c r="L3752" i="36" s="1"/>
  <c r="L3753" i="36" s="1"/>
  <c r="L3754" i="36" s="1"/>
  <c r="L3755" i="36" s="1"/>
  <c r="L3756" i="36" s="1"/>
  <c r="L3757" i="36" s="1"/>
  <c r="L3758" i="36" s="1"/>
  <c r="L3759" i="36" s="1"/>
  <c r="L3760" i="36" s="1"/>
  <c r="L3761" i="36" s="1"/>
  <c r="L3762" i="36" s="1"/>
  <c r="L3763" i="36" s="1"/>
  <c r="L3764" i="36" s="1"/>
  <c r="L3765" i="36" s="1"/>
  <c r="L3766" i="36" s="1"/>
  <c r="L3767" i="36" s="1"/>
  <c r="L3768" i="36" s="1"/>
  <c r="L3769" i="36" s="1"/>
  <c r="L3770" i="36" s="1"/>
  <c r="L3771" i="36" s="1"/>
  <c r="L3772" i="36" s="1"/>
  <c r="L3773" i="36" s="1"/>
  <c r="L3774" i="36" s="1"/>
  <c r="L3775" i="36" s="1"/>
  <c r="L3776" i="36" s="1"/>
  <c r="L3777" i="36" s="1"/>
  <c r="L3778" i="36" s="1"/>
  <c r="L3779" i="36" s="1"/>
  <c r="L3780" i="36" s="1"/>
  <c r="L3781" i="36" s="1"/>
  <c r="L3782" i="36" s="1"/>
  <c r="L3783" i="36" s="1"/>
  <c r="L3784" i="36" s="1"/>
  <c r="L3785" i="36" s="1"/>
  <c r="L3786" i="36" s="1"/>
  <c r="L3787" i="36" s="1"/>
  <c r="L3788" i="36" s="1"/>
  <c r="L3789" i="36" s="1"/>
  <c r="L3790" i="36" s="1"/>
  <c r="L3791" i="36" s="1"/>
  <c r="L3792" i="36" s="1"/>
  <c r="L3793" i="36" s="1"/>
  <c r="L3794" i="36" s="1"/>
  <c r="L3795" i="36" s="1"/>
  <c r="L3796" i="36" s="1"/>
  <c r="L3797" i="36" s="1"/>
  <c r="L3798" i="36" s="1"/>
  <c r="L3799" i="36" s="1"/>
  <c r="L3800" i="36" s="1"/>
  <c r="L3801" i="36" s="1"/>
  <c r="L3802" i="36" s="1"/>
  <c r="L3803" i="36" s="1"/>
  <c r="L3804" i="36" s="1"/>
  <c r="L3805" i="36" s="1"/>
  <c r="L3806" i="36" s="1"/>
  <c r="L3807" i="36" s="1"/>
  <c r="L3808" i="36" s="1"/>
  <c r="L3809" i="36" s="1"/>
  <c r="L3810" i="36" s="1"/>
  <c r="L3811" i="36" s="1"/>
  <c r="L3812" i="36" s="1"/>
  <c r="L3813" i="36" s="1"/>
  <c r="L3814" i="36" s="1"/>
  <c r="L3815" i="36" s="1"/>
  <c r="L3816" i="36" s="1"/>
  <c r="L3817" i="36" s="1"/>
  <c r="L3818" i="36" s="1"/>
  <c r="L3819" i="36" s="1"/>
  <c r="L3820" i="36" s="1"/>
  <c r="L3821" i="36" s="1"/>
  <c r="L3822" i="36" s="1"/>
  <c r="L3823" i="36" s="1"/>
  <c r="L3824" i="36" s="1"/>
  <c r="L3825" i="36" s="1"/>
  <c r="L3826" i="36" s="1"/>
  <c r="L3827" i="36" s="1"/>
  <c r="L3828" i="36" s="1"/>
  <c r="L3829" i="36" s="1"/>
  <c r="L3830" i="36" s="1"/>
  <c r="L3831" i="36" s="1"/>
  <c r="L3832" i="36" s="1"/>
  <c r="L3833" i="36" s="1"/>
  <c r="L3834" i="36" s="1"/>
  <c r="L3835" i="36" s="1"/>
  <c r="L3836" i="36" s="1"/>
  <c r="L3837" i="36" s="1"/>
  <c r="L3838" i="36" s="1"/>
  <c r="L3839" i="36" s="1"/>
  <c r="L3840" i="36" s="1"/>
  <c r="L3841" i="36" s="1"/>
  <c r="L3842" i="36" s="1"/>
  <c r="L3843" i="36" s="1"/>
  <c r="L3844" i="36" s="1"/>
  <c r="L3845" i="36" s="1"/>
  <c r="L3846" i="36" s="1"/>
  <c r="L3847" i="36" s="1"/>
  <c r="L3848" i="36" s="1"/>
  <c r="L3849" i="36" s="1"/>
  <c r="L3850" i="36" s="1"/>
  <c r="L3851" i="36" s="1"/>
  <c r="L3852" i="36" s="1"/>
  <c r="L3853" i="36" s="1"/>
  <c r="L3854" i="36" s="1"/>
  <c r="L3855" i="36" s="1"/>
  <c r="L3856" i="36" s="1"/>
  <c r="L3857" i="36" s="1"/>
  <c r="L3858" i="36" s="1"/>
  <c r="L3859" i="36" s="1"/>
  <c r="L3860" i="36" s="1"/>
  <c r="L3861" i="36" s="1"/>
  <c r="L3862" i="36" s="1"/>
  <c r="L3863" i="36" s="1"/>
  <c r="L3864" i="36" s="1"/>
  <c r="L3865" i="36" s="1"/>
  <c r="L3866" i="36" s="1"/>
  <c r="L3867" i="36" s="1"/>
  <c r="L3868" i="36" s="1"/>
  <c r="L3869" i="36" s="1"/>
  <c r="L3870" i="36" s="1"/>
  <c r="L3871" i="36" s="1"/>
  <c r="L3872" i="36" s="1"/>
  <c r="L3873" i="36" s="1"/>
  <c r="L3874" i="36" s="1"/>
  <c r="L3875" i="36" s="1"/>
  <c r="L3876" i="36" s="1"/>
  <c r="L3877" i="36" s="1"/>
  <c r="L3878" i="36" s="1"/>
  <c r="L3879" i="36" s="1"/>
  <c r="L3880" i="36" s="1"/>
  <c r="L3881" i="36" s="1"/>
  <c r="L3882" i="36" s="1"/>
  <c r="L3883" i="36" s="1"/>
  <c r="L3884" i="36" s="1"/>
  <c r="L3885" i="36" s="1"/>
  <c r="L3886" i="36" s="1"/>
  <c r="L3887" i="36" s="1"/>
  <c r="L3888" i="36" s="1"/>
  <c r="L3889" i="36" s="1"/>
  <c r="L3890" i="36" s="1"/>
  <c r="L3891" i="36" s="1"/>
  <c r="L3892" i="36" s="1"/>
  <c r="L3893" i="36" s="1"/>
  <c r="L3894" i="36" s="1"/>
  <c r="L3895" i="36" s="1"/>
  <c r="L3896" i="36" s="1"/>
  <c r="L3897" i="36" s="1"/>
  <c r="L3898" i="36" s="1"/>
  <c r="L3899" i="36" s="1"/>
  <c r="L3900" i="36" s="1"/>
  <c r="L3901" i="36" s="1"/>
  <c r="L3902" i="36" s="1"/>
  <c r="L3903" i="36" s="1"/>
  <c r="L3904" i="36" s="1"/>
  <c r="L3905" i="36" s="1"/>
  <c r="L3906" i="36" s="1"/>
  <c r="L3907" i="36" s="1"/>
  <c r="L3908" i="36" s="1"/>
  <c r="L3909" i="36" s="1"/>
  <c r="L3910" i="36" s="1"/>
  <c r="L3911" i="36" s="1"/>
  <c r="L3912" i="36" s="1"/>
  <c r="L3913" i="36" s="1"/>
  <c r="L3914" i="36" s="1"/>
  <c r="L3915" i="36" s="1"/>
  <c r="L3916" i="36" s="1"/>
  <c r="L3917" i="36" s="1"/>
  <c r="L3918" i="36" s="1"/>
  <c r="L3919" i="36" s="1"/>
  <c r="L3920" i="36" s="1"/>
  <c r="L3921" i="36" s="1"/>
  <c r="L3922" i="36" s="1"/>
  <c r="L3923" i="36" s="1"/>
  <c r="L3924" i="36" s="1"/>
  <c r="L3925" i="36" s="1"/>
  <c r="L3926" i="36" s="1"/>
  <c r="L3927" i="36" s="1"/>
  <c r="L3928" i="36" s="1"/>
  <c r="L3929" i="36" s="1"/>
  <c r="L3930" i="36" s="1"/>
  <c r="L3931" i="36" s="1"/>
  <c r="L3932" i="36" s="1"/>
  <c r="L3933" i="36" s="1"/>
  <c r="L3934" i="36" s="1"/>
  <c r="L3935" i="36" s="1"/>
  <c r="L3936" i="36" s="1"/>
  <c r="L3937" i="36" s="1"/>
  <c r="L3938" i="36" s="1"/>
  <c r="L3939" i="36" s="1"/>
  <c r="L3940" i="36" s="1"/>
  <c r="L3941" i="36" s="1"/>
  <c r="L3942" i="36" s="1"/>
  <c r="L3943" i="36" s="1"/>
  <c r="L3944" i="36" s="1"/>
  <c r="L3945" i="36" s="1"/>
  <c r="L3946" i="36" s="1"/>
  <c r="L3947" i="36" s="1"/>
  <c r="L3948" i="36" s="1"/>
  <c r="L3949" i="36" s="1"/>
  <c r="L3950" i="36" s="1"/>
  <c r="L3951" i="36" s="1"/>
  <c r="L3952" i="36" s="1"/>
  <c r="L3953" i="36" s="1"/>
  <c r="L3954" i="36" s="1"/>
  <c r="L3955" i="36" s="1"/>
  <c r="L3956" i="36" s="1"/>
  <c r="L3957" i="36" s="1"/>
  <c r="L3958" i="36" s="1"/>
  <c r="L3959" i="36" s="1"/>
  <c r="L3960" i="36" s="1"/>
  <c r="L3961" i="36" s="1"/>
  <c r="L3962" i="36" s="1"/>
  <c r="L3963" i="36" s="1"/>
  <c r="L3964" i="36" s="1"/>
  <c r="L3965" i="36" s="1"/>
  <c r="L3966" i="36" s="1"/>
  <c r="L3967" i="36" s="1"/>
  <c r="L3968" i="36" s="1"/>
  <c r="L3969" i="36" s="1"/>
  <c r="L3970" i="36" s="1"/>
  <c r="L3971" i="36" s="1"/>
  <c r="L3972" i="36" s="1"/>
  <c r="L3973" i="36" s="1"/>
  <c r="L3974" i="36" s="1"/>
  <c r="L3975" i="36" s="1"/>
  <c r="L3976" i="36" s="1"/>
  <c r="L3977" i="36" s="1"/>
  <c r="L3978" i="36" s="1"/>
  <c r="L3979" i="36" s="1"/>
  <c r="L3980" i="36" s="1"/>
  <c r="L3981" i="36" s="1"/>
  <c r="L3982" i="36" s="1"/>
  <c r="L3983" i="36" s="1"/>
  <c r="L3984" i="36" s="1"/>
  <c r="L3985" i="36" s="1"/>
  <c r="L3986" i="36" s="1"/>
  <c r="L3987" i="36" s="1"/>
  <c r="L3988" i="36" s="1"/>
  <c r="L3989" i="36" s="1"/>
  <c r="L3990" i="36" s="1"/>
  <c r="L3991" i="36" s="1"/>
  <c r="L3992" i="36" s="1"/>
  <c r="L3993" i="36" s="1"/>
  <c r="L3994" i="36" s="1"/>
  <c r="L3995" i="36" s="1"/>
  <c r="L3996" i="36" s="1"/>
  <c r="L3997" i="36" s="1"/>
  <c r="L3998" i="36" s="1"/>
  <c r="L3999" i="36" s="1"/>
  <c r="L4000" i="36" s="1"/>
  <c r="L4001" i="36" s="1"/>
  <c r="L4002" i="36" s="1"/>
  <c r="L4003" i="36" s="1"/>
  <c r="L4004" i="36" s="1"/>
  <c r="L4005" i="36" s="1"/>
  <c r="L4006" i="36" s="1"/>
  <c r="L4007" i="36" s="1"/>
  <c r="L4008" i="36" s="1"/>
  <c r="L4009" i="36" s="1"/>
  <c r="L4010" i="36" s="1"/>
  <c r="L4011" i="36" s="1"/>
  <c r="L4012" i="36" s="1"/>
  <c r="L4013" i="36" s="1"/>
  <c r="L4014" i="36" s="1"/>
  <c r="L4015" i="36" s="1"/>
  <c r="L4016" i="36" s="1"/>
  <c r="L4017" i="36" s="1"/>
  <c r="L4018" i="36" s="1"/>
  <c r="L4019" i="36" s="1"/>
  <c r="L4020" i="36" s="1"/>
  <c r="L4021" i="36" s="1"/>
  <c r="L4022" i="36" s="1"/>
  <c r="L4023" i="36" s="1"/>
  <c r="L4024" i="36" s="1"/>
  <c r="L4025" i="36" s="1"/>
  <c r="L4026" i="36" s="1"/>
  <c r="L4027" i="36" s="1"/>
  <c r="L4028" i="36" s="1"/>
  <c r="L4029" i="36" s="1"/>
  <c r="L4030" i="36" s="1"/>
  <c r="L4031" i="36" s="1"/>
  <c r="L4032" i="36" s="1"/>
  <c r="L4033" i="36" s="1"/>
  <c r="L4034" i="36" s="1"/>
  <c r="L4035" i="36" s="1"/>
  <c r="L4036" i="36" s="1"/>
  <c r="L4037" i="36" s="1"/>
  <c r="L4038" i="36" s="1"/>
  <c r="L4039" i="36" s="1"/>
  <c r="L4040" i="36" s="1"/>
  <c r="L4041" i="36" s="1"/>
  <c r="L4042" i="36" s="1"/>
  <c r="L4043" i="36" s="1"/>
  <c r="L4044" i="36" s="1"/>
  <c r="L4045" i="36" s="1"/>
  <c r="L4046" i="36" s="1"/>
  <c r="L4047" i="36" s="1"/>
  <c r="L4048" i="36" s="1"/>
  <c r="L4049" i="36" s="1"/>
  <c r="L4050" i="36" s="1"/>
  <c r="L4051" i="36" s="1"/>
  <c r="L4052" i="36" s="1"/>
  <c r="L4053" i="36" s="1"/>
  <c r="L4054" i="36" s="1"/>
  <c r="L4055" i="36" s="1"/>
  <c r="L4056" i="36" s="1"/>
  <c r="L4057" i="36" s="1"/>
  <c r="L4058" i="36" s="1"/>
  <c r="L4059" i="36" s="1"/>
  <c r="L4060" i="36" s="1"/>
  <c r="L4061" i="36" s="1"/>
  <c r="L4062" i="36" s="1"/>
  <c r="L4063" i="36" s="1"/>
  <c r="L4064" i="36" s="1"/>
  <c r="L4065" i="36" s="1"/>
  <c r="L4066" i="36" s="1"/>
  <c r="L4067" i="36" s="1"/>
  <c r="L4068" i="36" s="1"/>
  <c r="L4069" i="36" s="1"/>
  <c r="L4070" i="36" s="1"/>
  <c r="L4071" i="36" s="1"/>
  <c r="L4072" i="36" s="1"/>
  <c r="L4073" i="36" s="1"/>
  <c r="L4074" i="36" s="1"/>
  <c r="L4075" i="36" s="1"/>
  <c r="L4076" i="36" s="1"/>
  <c r="L4077" i="36" s="1"/>
  <c r="L4078" i="36" s="1"/>
  <c r="L4079" i="36" s="1"/>
  <c r="L4080" i="36" s="1"/>
  <c r="L4081" i="36" s="1"/>
  <c r="L4082" i="36" s="1"/>
  <c r="L4083" i="36" s="1"/>
  <c r="L4084" i="36" s="1"/>
  <c r="L4085" i="36" s="1"/>
  <c r="L4086" i="36" s="1"/>
  <c r="L4087" i="36" s="1"/>
  <c r="L4088" i="36" s="1"/>
  <c r="L4089" i="36" s="1"/>
  <c r="L4090" i="36" s="1"/>
  <c r="L4091" i="36" s="1"/>
  <c r="L4092" i="36" s="1"/>
  <c r="L4093" i="36" s="1"/>
  <c r="L4094" i="36" s="1"/>
  <c r="L4095" i="36" s="1"/>
  <c r="L4096" i="36" s="1"/>
  <c r="L4097" i="36" s="1"/>
  <c r="L4098" i="36" s="1"/>
  <c r="L4099" i="36" s="1"/>
  <c r="L4100" i="36" s="1"/>
  <c r="L4101" i="36" s="1"/>
  <c r="L4102" i="36" s="1"/>
  <c r="L4103" i="36" s="1"/>
  <c r="L4104" i="36" s="1"/>
  <c r="L4105" i="36" s="1"/>
  <c r="L4106" i="36" s="1"/>
  <c r="L4107" i="36" s="1"/>
  <c r="L4108" i="36" s="1"/>
  <c r="L4109" i="36" s="1"/>
  <c r="L4110" i="36" s="1"/>
  <c r="L4111" i="36" s="1"/>
  <c r="L4112" i="36" s="1"/>
  <c r="L4113" i="36" s="1"/>
  <c r="L4114" i="36" s="1"/>
  <c r="L4115" i="36" s="1"/>
  <c r="L4116" i="36" s="1"/>
  <c r="L4117" i="36" s="1"/>
  <c r="L4118" i="36" s="1"/>
  <c r="L4119" i="36" s="1"/>
  <c r="L4120" i="36" s="1"/>
  <c r="L4121" i="36" s="1"/>
  <c r="L4122" i="36" s="1"/>
  <c r="L4123" i="36" s="1"/>
  <c r="L4124" i="36" s="1"/>
  <c r="L4125" i="36" s="1"/>
  <c r="L4126" i="36" s="1"/>
  <c r="L4127" i="36" s="1"/>
  <c r="L4128" i="36" s="1"/>
  <c r="L4129" i="36" s="1"/>
  <c r="L4130" i="36" s="1"/>
  <c r="L4131" i="36" s="1"/>
  <c r="L4132" i="36" s="1"/>
  <c r="L4133" i="36" s="1"/>
  <c r="L4134" i="36" s="1"/>
  <c r="L4135" i="36" s="1"/>
  <c r="L4136" i="36" s="1"/>
  <c r="L4137" i="36" s="1"/>
  <c r="L4138" i="36" s="1"/>
  <c r="L4139" i="36" s="1"/>
  <c r="L4140" i="36" s="1"/>
  <c r="L4141" i="36" s="1"/>
  <c r="L4142" i="36" s="1"/>
  <c r="L4143" i="36" s="1"/>
  <c r="L4144" i="36" s="1"/>
  <c r="L4145" i="36" s="1"/>
  <c r="L4146" i="36" s="1"/>
  <c r="L4147" i="36" s="1"/>
  <c r="L4148" i="36" s="1"/>
  <c r="L4149" i="36" s="1"/>
  <c r="L4150" i="36" s="1"/>
  <c r="L4151" i="36" s="1"/>
  <c r="L4152" i="36" s="1"/>
  <c r="L4153" i="36" s="1"/>
  <c r="L4154" i="36" s="1"/>
  <c r="L4155" i="36" s="1"/>
  <c r="L4156" i="36" s="1"/>
  <c r="L4157" i="36" s="1"/>
  <c r="L4158" i="36" s="1"/>
  <c r="L4159" i="36" s="1"/>
  <c r="L4160" i="36" s="1"/>
  <c r="L4161" i="36" s="1"/>
  <c r="L4162" i="36" s="1"/>
  <c r="L4163" i="36" s="1"/>
  <c r="L4164" i="36" s="1"/>
  <c r="L4165" i="36" s="1"/>
  <c r="L4166" i="36" s="1"/>
  <c r="L4167" i="36" s="1"/>
  <c r="L4168" i="36" s="1"/>
  <c r="L4169" i="36" s="1"/>
  <c r="L4170" i="36" s="1"/>
  <c r="L4171" i="36" s="1"/>
  <c r="L4172" i="36" s="1"/>
  <c r="L4173" i="36" s="1"/>
  <c r="L4174" i="36" s="1"/>
  <c r="L4175" i="36" s="1"/>
  <c r="L4176" i="36" s="1"/>
  <c r="L4177" i="36" s="1"/>
  <c r="L4178" i="36" s="1"/>
  <c r="L4179" i="36" s="1"/>
  <c r="L4180" i="36" s="1"/>
  <c r="L4181" i="36" s="1"/>
  <c r="L4182" i="36" s="1"/>
  <c r="L4183" i="36" s="1"/>
  <c r="L4184" i="36" s="1"/>
  <c r="L4185" i="36" s="1"/>
  <c r="L4186" i="36" s="1"/>
  <c r="L4187" i="36" s="1"/>
  <c r="L4188" i="36" s="1"/>
  <c r="L4189" i="36" s="1"/>
  <c r="L4190" i="36" s="1"/>
  <c r="L4191" i="36" s="1"/>
  <c r="L4192" i="36" s="1"/>
  <c r="L4193" i="36" s="1"/>
  <c r="L4194" i="36" s="1"/>
  <c r="L4195" i="36" s="1"/>
  <c r="L4196" i="36" s="1"/>
  <c r="L4197" i="36" s="1"/>
  <c r="L4198" i="36" s="1"/>
  <c r="L4199" i="36" s="1"/>
  <c r="L4200" i="36" s="1"/>
  <c r="L4201" i="36" s="1"/>
  <c r="L4202" i="36" s="1"/>
  <c r="L4203" i="36" s="1"/>
  <c r="L4204" i="36" s="1"/>
  <c r="L4205" i="36" s="1"/>
  <c r="L4206" i="36" s="1"/>
  <c r="L4207" i="36" s="1"/>
  <c r="L4208" i="36" s="1"/>
  <c r="L4209" i="36" s="1"/>
  <c r="L4210" i="36" s="1"/>
  <c r="L4211" i="36" s="1"/>
  <c r="L4212" i="36" s="1"/>
  <c r="L4213" i="36" s="1"/>
  <c r="L4214" i="36" s="1"/>
  <c r="L4215" i="36" s="1"/>
  <c r="L4216" i="36" s="1"/>
  <c r="L4217" i="36" s="1"/>
  <c r="L4218" i="36" s="1"/>
  <c r="L4219" i="36" s="1"/>
  <c r="L4220" i="36" s="1"/>
  <c r="L4221" i="36" s="1"/>
  <c r="L4222" i="36" s="1"/>
  <c r="L4223" i="36" s="1"/>
  <c r="L4224" i="36" s="1"/>
  <c r="L4225" i="36" s="1"/>
  <c r="L4226" i="36" s="1"/>
  <c r="L4227" i="36" s="1"/>
  <c r="L4228" i="36" s="1"/>
  <c r="L4229" i="36" s="1"/>
  <c r="L4230" i="36" s="1"/>
  <c r="L4231" i="36" s="1"/>
  <c r="L4232" i="36" s="1"/>
  <c r="L4233" i="36" s="1"/>
  <c r="L4234" i="36" s="1"/>
  <c r="L4235" i="36" s="1"/>
  <c r="L4236" i="36" s="1"/>
  <c r="L4237" i="36" s="1"/>
  <c r="L4238" i="36" s="1"/>
  <c r="L4239" i="36" s="1"/>
  <c r="L4240" i="36" s="1"/>
  <c r="L4241" i="36" s="1"/>
  <c r="L4242" i="36" s="1"/>
  <c r="L4243" i="36" s="1"/>
  <c r="L4244" i="36" s="1"/>
  <c r="L4245" i="36" s="1"/>
  <c r="L4246" i="36" s="1"/>
  <c r="L4247" i="36" s="1"/>
  <c r="L4248" i="36" s="1"/>
  <c r="L4249" i="36" s="1"/>
  <c r="L4250" i="36" s="1"/>
  <c r="L4251" i="36" s="1"/>
  <c r="L4252" i="36" s="1"/>
  <c r="L4253" i="36" s="1"/>
  <c r="L4254" i="36" s="1"/>
  <c r="L4255" i="36" s="1"/>
  <c r="L4256" i="36" s="1"/>
  <c r="L4257" i="36" s="1"/>
  <c r="L4258" i="36" s="1"/>
  <c r="L4259" i="36" s="1"/>
  <c r="L4260" i="36" s="1"/>
  <c r="L4261" i="36" s="1"/>
  <c r="L4262" i="36" s="1"/>
  <c r="L4263" i="36" s="1"/>
  <c r="L4264" i="36" s="1"/>
  <c r="L4265" i="36" s="1"/>
  <c r="L4266" i="36" s="1"/>
  <c r="L4267" i="36" s="1"/>
  <c r="L4268" i="36" s="1"/>
  <c r="L4269" i="36" s="1"/>
  <c r="L4270" i="36" s="1"/>
  <c r="L4271" i="36" s="1"/>
  <c r="L4272" i="36" s="1"/>
  <c r="L4273" i="36" s="1"/>
  <c r="L4274" i="36" s="1"/>
  <c r="L4275" i="36" s="1"/>
  <c r="L4276" i="36" s="1"/>
  <c r="L4277" i="36" s="1"/>
  <c r="L4278" i="36" s="1"/>
  <c r="L4279" i="36" s="1"/>
  <c r="L4280" i="36" s="1"/>
  <c r="L4281" i="36" s="1"/>
  <c r="L4282" i="36" s="1"/>
  <c r="L4283" i="36" s="1"/>
  <c r="L4284" i="36" s="1"/>
  <c r="L4285" i="36" s="1"/>
  <c r="L4286" i="36" s="1"/>
  <c r="L4287" i="36" s="1"/>
  <c r="L4288" i="36" s="1"/>
  <c r="L4289" i="36" s="1"/>
  <c r="L4290" i="36" s="1"/>
  <c r="L4291" i="36" s="1"/>
  <c r="L4292" i="36" s="1"/>
  <c r="L4293" i="36" s="1"/>
  <c r="L4294" i="36" s="1"/>
  <c r="L4295" i="36" s="1"/>
  <c r="L4296" i="36" s="1"/>
  <c r="L4297" i="36" s="1"/>
  <c r="L4298" i="36" s="1"/>
  <c r="L4299" i="36" s="1"/>
  <c r="L4300" i="36" s="1"/>
  <c r="L4301" i="36" s="1"/>
  <c r="L4302" i="36" s="1"/>
  <c r="L4303" i="36" s="1"/>
  <c r="L4304" i="36" s="1"/>
  <c r="L4305" i="36" s="1"/>
  <c r="L4306" i="36" s="1"/>
  <c r="L4307" i="36" s="1"/>
  <c r="L4308" i="36" s="1"/>
  <c r="L4309" i="36" s="1"/>
  <c r="L4310" i="36" s="1"/>
  <c r="L4311" i="36" s="1"/>
  <c r="L4312" i="36" s="1"/>
  <c r="L4313" i="36" s="1"/>
  <c r="L4314" i="36" s="1"/>
  <c r="L4315" i="36" s="1"/>
  <c r="L4316" i="36" s="1"/>
  <c r="L4317" i="36" s="1"/>
  <c r="L4318" i="36" s="1"/>
  <c r="L4319" i="36" s="1"/>
  <c r="L4320" i="36" s="1"/>
  <c r="L4321" i="36" s="1"/>
  <c r="L4322" i="36" s="1"/>
  <c r="L4323" i="36" s="1"/>
  <c r="L4324" i="36" s="1"/>
  <c r="L4325" i="36" s="1"/>
  <c r="L4326" i="36" s="1"/>
  <c r="L4327" i="36" s="1"/>
  <c r="L4328" i="36" s="1"/>
  <c r="L4329" i="36" s="1"/>
  <c r="L4330" i="36" s="1"/>
  <c r="L4331" i="36" s="1"/>
  <c r="L4332" i="36" s="1"/>
  <c r="L4333" i="36" s="1"/>
  <c r="L4334" i="36" s="1"/>
  <c r="L4335" i="36" s="1"/>
  <c r="L4336" i="36" s="1"/>
  <c r="L4337" i="36" s="1"/>
  <c r="L4338" i="36" s="1"/>
  <c r="L4339" i="36" s="1"/>
  <c r="L4340" i="36" s="1"/>
  <c r="L4341" i="36" s="1"/>
  <c r="L4342" i="36" s="1"/>
  <c r="L4343" i="36" s="1"/>
  <c r="L4344" i="36" s="1"/>
  <c r="L4345" i="36" s="1"/>
  <c r="L4346" i="36" s="1"/>
  <c r="L4347" i="36" s="1"/>
  <c r="L4348" i="36" s="1"/>
  <c r="L4349" i="36" s="1"/>
  <c r="L4350" i="36" s="1"/>
  <c r="L4351" i="36" s="1"/>
  <c r="L4352" i="36" s="1"/>
  <c r="L4353" i="36" s="1"/>
  <c r="L4354" i="36" s="1"/>
  <c r="L4355" i="36" s="1"/>
  <c r="L4356" i="36" s="1"/>
  <c r="L4357" i="36" s="1"/>
  <c r="L4358" i="36" s="1"/>
  <c r="L4359" i="36" s="1"/>
  <c r="L4360" i="36" s="1"/>
  <c r="L4361" i="36" s="1"/>
  <c r="L4362" i="36" s="1"/>
  <c r="L4363" i="36" s="1"/>
  <c r="L4364" i="36" s="1"/>
  <c r="L4365" i="36" s="1"/>
  <c r="L4366" i="36" s="1"/>
  <c r="L4367" i="36" s="1"/>
  <c r="L4368" i="36" s="1"/>
  <c r="L4369" i="36" s="1"/>
  <c r="L4370" i="36" s="1"/>
  <c r="L4371" i="36" s="1"/>
  <c r="L4372" i="36" s="1"/>
  <c r="L4373" i="36" s="1"/>
  <c r="L4374" i="36" s="1"/>
  <c r="L4375" i="36" s="1"/>
  <c r="L4376" i="36" s="1"/>
  <c r="L4377" i="36" s="1"/>
  <c r="L4378" i="36" s="1"/>
  <c r="L4379" i="36" s="1"/>
  <c r="L4380" i="36" s="1"/>
  <c r="L4381" i="36" s="1"/>
  <c r="L4382" i="36" s="1"/>
  <c r="L4383" i="36" s="1"/>
  <c r="L4384" i="36" s="1"/>
  <c r="L4385" i="36" s="1"/>
  <c r="L4386" i="36" s="1"/>
  <c r="L4387" i="36" s="1"/>
  <c r="L4388" i="36" s="1"/>
  <c r="L4389" i="36" s="1"/>
  <c r="L4390" i="36" s="1"/>
  <c r="L4391" i="36" s="1"/>
  <c r="L4392" i="36" s="1"/>
  <c r="L4393" i="36" s="1"/>
  <c r="L4394" i="36" s="1"/>
  <c r="L4395" i="36" s="1"/>
  <c r="L4396" i="36" s="1"/>
  <c r="L4397" i="36" s="1"/>
  <c r="L4398" i="36" s="1"/>
  <c r="L4399" i="36" s="1"/>
  <c r="L4400" i="36" s="1"/>
  <c r="L4401" i="36" s="1"/>
  <c r="L4402" i="36" s="1"/>
  <c r="L4403" i="36" s="1"/>
  <c r="L4404" i="36" s="1"/>
  <c r="L4405" i="36" s="1"/>
  <c r="L4406" i="36" s="1"/>
  <c r="L4407" i="36" s="1"/>
  <c r="L4408" i="36" s="1"/>
  <c r="L4409" i="36" s="1"/>
  <c r="L4410" i="36" s="1"/>
  <c r="L4411" i="36" s="1"/>
  <c r="L4412" i="36" s="1"/>
  <c r="L4413" i="36" s="1"/>
  <c r="L4414" i="36" s="1"/>
  <c r="L4415" i="36" s="1"/>
  <c r="L4416" i="36" s="1"/>
  <c r="L4417" i="36" s="1"/>
  <c r="L4418" i="36" s="1"/>
  <c r="L4419" i="36" s="1"/>
  <c r="L4420" i="36" s="1"/>
  <c r="L4421" i="36" s="1"/>
  <c r="L4422" i="36" s="1"/>
  <c r="L4423" i="36" s="1"/>
  <c r="L4424" i="36" s="1"/>
  <c r="L4425" i="36" s="1"/>
  <c r="L4426" i="36" s="1"/>
  <c r="L4427" i="36" s="1"/>
  <c r="L4428" i="36" s="1"/>
  <c r="L4429" i="36" s="1"/>
  <c r="L4430" i="36" s="1"/>
  <c r="L4431" i="36" s="1"/>
  <c r="L4432" i="36" s="1"/>
  <c r="L4433" i="36" s="1"/>
  <c r="L4434" i="36" s="1"/>
  <c r="L4435" i="36" s="1"/>
  <c r="L4436" i="36" s="1"/>
  <c r="L4437" i="36" s="1"/>
  <c r="L4438" i="36" s="1"/>
  <c r="L4439" i="36" s="1"/>
  <c r="L4440" i="36" s="1"/>
  <c r="L4441" i="36" s="1"/>
  <c r="L4442" i="36" s="1"/>
  <c r="L4443" i="36" s="1"/>
  <c r="L4444" i="36" s="1"/>
  <c r="L4445" i="36" s="1"/>
  <c r="L4446" i="36" s="1"/>
  <c r="L4447" i="36" s="1"/>
  <c r="K2255" i="36"/>
  <c r="J2255" i="36"/>
  <c r="H4447" i="36"/>
  <c r="H4446" i="36"/>
  <c r="H4445" i="36"/>
  <c r="H4444" i="36"/>
  <c r="H4443" i="36"/>
  <c r="H4442" i="36"/>
  <c r="H4441" i="36"/>
  <c r="H4440" i="36"/>
  <c r="H4439" i="36"/>
  <c r="H4438" i="36"/>
  <c r="H4437" i="36"/>
  <c r="H4436" i="36"/>
  <c r="H4435" i="36"/>
  <c r="H4434" i="36"/>
  <c r="H4433" i="36"/>
  <c r="H4432" i="36"/>
  <c r="H4431" i="36"/>
  <c r="H4430" i="36"/>
  <c r="H4429" i="36"/>
  <c r="H4428" i="36"/>
  <c r="H4427" i="36"/>
  <c r="H4426" i="36"/>
  <c r="H4425" i="36"/>
  <c r="H4424" i="36"/>
  <c r="H4423" i="36"/>
  <c r="H4422" i="36"/>
  <c r="H4421" i="36"/>
  <c r="H4420" i="36"/>
  <c r="H4419" i="36"/>
  <c r="H4418" i="36"/>
  <c r="H4417" i="36"/>
  <c r="H4416" i="36"/>
  <c r="H4415" i="36"/>
  <c r="H4414" i="36"/>
  <c r="H4413" i="36"/>
  <c r="H4412" i="36"/>
  <c r="H4411" i="36"/>
  <c r="H4410" i="36"/>
  <c r="H4409" i="36"/>
  <c r="H4408" i="36"/>
  <c r="H4407" i="36"/>
  <c r="H4406" i="36"/>
  <c r="H4405" i="36"/>
  <c r="H4404" i="36"/>
  <c r="H4403" i="36"/>
  <c r="H4402" i="36"/>
  <c r="H4401" i="36"/>
  <c r="H4400" i="36"/>
  <c r="H4399" i="36"/>
  <c r="H4398" i="36"/>
  <c r="H4397" i="36"/>
  <c r="H4396" i="36"/>
  <c r="H4395" i="36"/>
  <c r="H4394" i="36"/>
  <c r="H4393" i="36"/>
  <c r="H4392" i="36"/>
  <c r="H4391" i="36"/>
  <c r="H4390" i="36"/>
  <c r="H4389" i="36"/>
  <c r="H4388" i="36"/>
  <c r="H4387" i="36"/>
  <c r="H4386" i="36"/>
  <c r="H4385" i="36"/>
  <c r="H4384" i="36"/>
  <c r="H4383" i="36"/>
  <c r="H4382" i="36"/>
  <c r="H4381" i="36"/>
  <c r="H4380" i="36"/>
  <c r="H4379" i="36"/>
  <c r="H4378" i="36"/>
  <c r="H4377" i="36"/>
  <c r="H4376" i="36"/>
  <c r="H4375" i="36"/>
  <c r="H4374" i="36"/>
  <c r="H4373" i="36"/>
  <c r="H4372" i="36"/>
  <c r="H4371" i="36"/>
  <c r="H4370" i="36"/>
  <c r="H4369" i="36"/>
  <c r="H4368" i="36"/>
  <c r="H4367" i="36"/>
  <c r="H4366" i="36"/>
  <c r="H4365" i="36"/>
  <c r="H4364" i="36"/>
  <c r="H4363" i="36"/>
  <c r="H4362" i="36"/>
  <c r="H4361" i="36"/>
  <c r="H4360" i="36"/>
  <c r="H4359" i="36"/>
  <c r="H4358" i="36"/>
  <c r="H4357" i="36"/>
  <c r="H4356" i="36"/>
  <c r="H4355" i="36"/>
  <c r="H4354" i="36"/>
  <c r="H4353" i="36"/>
  <c r="H4352" i="36"/>
  <c r="H4351" i="36"/>
  <c r="H4350" i="36"/>
  <c r="H4349" i="36"/>
  <c r="H4348" i="36"/>
  <c r="H4347" i="36"/>
  <c r="H4346" i="36"/>
  <c r="H4345" i="36"/>
  <c r="H4344" i="36"/>
  <c r="H4343" i="36"/>
  <c r="H4342" i="36"/>
  <c r="H4341" i="36"/>
  <c r="H4340" i="36"/>
  <c r="H4339" i="36"/>
  <c r="H4338" i="36"/>
  <c r="H4337" i="36"/>
  <c r="H4336" i="36"/>
  <c r="H4335" i="36"/>
  <c r="H4334" i="36"/>
  <c r="H4333" i="36"/>
  <c r="H4332" i="36"/>
  <c r="H4331" i="36"/>
  <c r="H4330" i="36"/>
  <c r="H4329" i="36"/>
  <c r="H4328" i="36"/>
  <c r="H4327" i="36"/>
  <c r="H4326" i="36"/>
  <c r="H4325" i="36"/>
  <c r="H4324" i="36"/>
  <c r="H4323" i="36"/>
  <c r="H4322" i="36"/>
  <c r="H4321" i="36"/>
  <c r="H4320" i="36"/>
  <c r="H4319" i="36"/>
  <c r="H4318" i="36"/>
  <c r="H4317" i="36"/>
  <c r="H4316" i="36"/>
  <c r="H4315" i="36"/>
  <c r="H4314" i="36"/>
  <c r="H4313" i="36"/>
  <c r="H4312" i="36"/>
  <c r="H4311" i="36"/>
  <c r="H4310" i="36"/>
  <c r="H4309" i="36"/>
  <c r="H4308" i="36"/>
  <c r="H4307" i="36"/>
  <c r="H4306" i="36"/>
  <c r="H4305" i="36"/>
  <c r="H4304" i="36"/>
  <c r="H4303" i="36"/>
  <c r="H4302" i="36"/>
  <c r="H4301" i="36"/>
  <c r="H4300" i="36"/>
  <c r="H4299" i="36"/>
  <c r="H4298" i="36"/>
  <c r="H4297" i="36"/>
  <c r="H4296" i="36"/>
  <c r="H4295" i="36"/>
  <c r="H4294" i="36"/>
  <c r="H4293" i="36"/>
  <c r="H4292" i="36"/>
  <c r="H4291" i="36"/>
  <c r="H4290" i="36"/>
  <c r="H4289" i="36"/>
  <c r="H4288" i="36"/>
  <c r="H4287" i="36"/>
  <c r="H4286" i="36"/>
  <c r="H4285" i="36"/>
  <c r="H4284" i="36"/>
  <c r="H4283" i="36"/>
  <c r="H4282" i="36"/>
  <c r="H4281" i="36"/>
  <c r="H4280" i="36"/>
  <c r="H4279" i="36"/>
  <c r="H4278" i="36"/>
  <c r="H4277" i="36"/>
  <c r="H4276" i="36"/>
  <c r="H4275" i="36"/>
  <c r="H4274" i="36"/>
  <c r="H4273" i="36"/>
  <c r="H4272" i="36"/>
  <c r="H4271" i="36"/>
  <c r="H4270" i="36"/>
  <c r="H4269" i="36"/>
  <c r="H4268" i="36"/>
  <c r="H4267" i="36"/>
  <c r="H4266" i="36"/>
  <c r="H4265" i="36"/>
  <c r="H4264" i="36"/>
  <c r="H4263" i="36"/>
  <c r="H4262" i="36"/>
  <c r="H4261" i="36"/>
  <c r="H4260" i="36"/>
  <c r="H4259" i="36"/>
  <c r="H4258" i="36"/>
  <c r="H4257" i="36"/>
  <c r="H4256" i="36"/>
  <c r="H4255" i="36"/>
  <c r="H4254" i="36"/>
  <c r="H4253" i="36"/>
  <c r="H4252" i="36"/>
  <c r="H4251" i="36"/>
  <c r="H4250" i="36"/>
  <c r="H4249" i="36"/>
  <c r="H4248" i="36"/>
  <c r="H4247" i="36"/>
  <c r="H4246" i="36"/>
  <c r="H4245" i="36"/>
  <c r="H4244" i="36"/>
  <c r="H4243" i="36"/>
  <c r="H4242" i="36"/>
  <c r="H4241" i="36"/>
  <c r="H4240" i="36"/>
  <c r="H4239" i="36"/>
  <c r="H4238" i="36"/>
  <c r="H4237" i="36"/>
  <c r="H4236" i="36"/>
  <c r="H4235" i="36"/>
  <c r="H4234" i="36"/>
  <c r="H4233" i="36"/>
  <c r="H4232" i="36"/>
  <c r="H4231" i="36"/>
  <c r="H4230" i="36"/>
  <c r="H4229" i="36"/>
  <c r="H4228" i="36"/>
  <c r="H4227" i="36"/>
  <c r="H4226" i="36"/>
  <c r="H4225" i="36"/>
  <c r="H4224" i="36"/>
  <c r="H4223" i="36"/>
  <c r="H4222" i="36"/>
  <c r="H4221" i="36"/>
  <c r="H4220" i="36"/>
  <c r="H4219" i="36"/>
  <c r="H4218" i="36"/>
  <c r="H4217" i="36"/>
  <c r="H4216" i="36"/>
  <c r="H4215" i="36"/>
  <c r="H4214" i="36"/>
  <c r="H4213" i="36"/>
  <c r="H4212" i="36"/>
  <c r="H4211" i="36"/>
  <c r="H4210" i="36"/>
  <c r="H4209" i="36"/>
  <c r="H4208" i="36"/>
  <c r="H4207" i="36"/>
  <c r="H4206" i="36"/>
  <c r="H4205" i="36"/>
  <c r="H4204" i="36"/>
  <c r="H4203" i="36"/>
  <c r="H4202" i="36"/>
  <c r="H4201" i="36"/>
  <c r="H4200" i="36"/>
  <c r="H4199" i="36"/>
  <c r="H4198" i="36"/>
  <c r="H4197" i="36"/>
  <c r="H4196" i="36"/>
  <c r="H4195" i="36"/>
  <c r="H4194" i="36"/>
  <c r="H4193" i="36"/>
  <c r="H4192" i="36"/>
  <c r="H4191" i="36"/>
  <c r="H4190" i="36"/>
  <c r="H4189" i="36"/>
  <c r="H4188" i="36"/>
  <c r="H4187" i="36"/>
  <c r="H4186" i="36"/>
  <c r="H4185" i="36"/>
  <c r="H4184" i="36"/>
  <c r="H4183" i="36"/>
  <c r="H4182" i="36"/>
  <c r="H4181" i="36"/>
  <c r="H4180" i="36"/>
  <c r="H4179" i="36"/>
  <c r="H4178" i="36"/>
  <c r="H4177" i="36"/>
  <c r="H4176" i="36"/>
  <c r="H4175" i="36"/>
  <c r="H4174" i="36"/>
  <c r="H4173" i="36"/>
  <c r="H4172" i="36"/>
  <c r="H4171" i="36"/>
  <c r="H4170" i="36"/>
  <c r="H4169" i="36"/>
  <c r="H4168" i="36"/>
  <c r="H4167" i="36"/>
  <c r="H4166" i="36"/>
  <c r="H4165" i="36"/>
  <c r="H4164" i="36"/>
  <c r="H4163" i="36"/>
  <c r="H4162" i="36"/>
  <c r="H4161" i="36"/>
  <c r="H4160" i="36"/>
  <c r="H4159" i="36"/>
  <c r="H4158" i="36"/>
  <c r="H4157" i="36"/>
  <c r="H4156" i="36"/>
  <c r="H4155" i="36"/>
  <c r="H4154" i="36"/>
  <c r="H4153" i="36"/>
  <c r="H4152" i="36"/>
  <c r="H4151" i="36"/>
  <c r="H4150" i="36"/>
  <c r="H4149" i="36"/>
  <c r="H4148" i="36"/>
  <c r="H4147" i="36"/>
  <c r="H4146" i="36"/>
  <c r="H4145" i="36"/>
  <c r="H4144" i="36"/>
  <c r="H4143" i="36"/>
  <c r="H4142" i="36"/>
  <c r="H4141" i="36"/>
  <c r="H4140" i="36"/>
  <c r="H4139" i="36"/>
  <c r="H4138" i="36"/>
  <c r="H4137" i="36"/>
  <c r="H4136" i="36"/>
  <c r="H4135" i="36"/>
  <c r="H4134" i="36"/>
  <c r="H4133" i="36"/>
  <c r="H4132" i="36"/>
  <c r="H4131" i="36"/>
  <c r="H4130" i="36"/>
  <c r="H4129" i="36"/>
  <c r="H4128" i="36"/>
  <c r="H4127" i="36"/>
  <c r="H4126" i="36"/>
  <c r="H4125" i="36"/>
  <c r="H4124" i="36"/>
  <c r="H4123" i="36"/>
  <c r="H4122" i="36"/>
  <c r="H4121" i="36"/>
  <c r="H4120" i="36"/>
  <c r="H4119" i="36"/>
  <c r="H4118" i="36"/>
  <c r="H4117" i="36"/>
  <c r="H4116" i="36"/>
  <c r="H4115" i="36"/>
  <c r="H4114" i="36"/>
  <c r="H4113" i="36"/>
  <c r="H4112" i="36"/>
  <c r="H4111" i="36"/>
  <c r="H4110" i="36"/>
  <c r="H4109" i="36"/>
  <c r="H4108" i="36"/>
  <c r="H4107" i="36"/>
  <c r="H4106" i="36"/>
  <c r="H4105" i="36"/>
  <c r="H4104" i="36"/>
  <c r="H4103" i="36"/>
  <c r="H4102" i="36"/>
  <c r="H4101" i="36"/>
  <c r="H4100" i="36"/>
  <c r="H4099" i="36"/>
  <c r="H4098" i="36"/>
  <c r="H4097" i="36"/>
  <c r="H4096" i="36"/>
  <c r="H4095" i="36"/>
  <c r="H4094" i="36"/>
  <c r="H4093" i="36"/>
  <c r="H4092" i="36"/>
  <c r="H4091" i="36"/>
  <c r="H4090" i="36"/>
  <c r="H4089" i="36"/>
  <c r="H4088" i="36"/>
  <c r="H4087" i="36"/>
  <c r="H4086" i="36"/>
  <c r="H4085" i="36"/>
  <c r="H4084" i="36"/>
  <c r="H4083" i="36"/>
  <c r="H4082" i="36"/>
  <c r="H4081" i="36"/>
  <c r="H4080" i="36"/>
  <c r="H4079" i="36"/>
  <c r="H4078" i="36"/>
  <c r="H4077" i="36"/>
  <c r="H4076" i="36"/>
  <c r="H4075" i="36"/>
  <c r="H4074" i="36"/>
  <c r="H4073" i="36"/>
  <c r="H4072" i="36"/>
  <c r="H4071" i="36"/>
  <c r="H4070" i="36"/>
  <c r="H4069" i="36"/>
  <c r="H4068" i="36"/>
  <c r="H4067" i="36"/>
  <c r="H4066" i="36"/>
  <c r="H4065" i="36"/>
  <c r="H4064" i="36"/>
  <c r="H4063" i="36"/>
  <c r="H4062" i="36"/>
  <c r="H4061" i="36"/>
  <c r="H4060" i="36"/>
  <c r="H4059" i="36"/>
  <c r="H4058" i="36"/>
  <c r="H4057" i="36"/>
  <c r="H4056" i="36"/>
  <c r="H4055" i="36"/>
  <c r="H4054" i="36"/>
  <c r="H4053" i="36"/>
  <c r="H4052" i="36"/>
  <c r="H4051" i="36"/>
  <c r="H4050" i="36"/>
  <c r="H4049" i="36"/>
  <c r="H4048" i="36"/>
  <c r="H4047" i="36"/>
  <c r="H4046" i="36"/>
  <c r="H4045" i="36"/>
  <c r="H4044" i="36"/>
  <c r="H4043" i="36"/>
  <c r="H4042" i="36"/>
  <c r="H4041" i="36"/>
  <c r="H4040" i="36"/>
  <c r="H4039" i="36"/>
  <c r="H4038" i="36"/>
  <c r="H4037" i="36"/>
  <c r="H4036" i="36"/>
  <c r="H4035" i="36"/>
  <c r="H4034" i="36"/>
  <c r="H4033" i="36"/>
  <c r="H4032" i="36"/>
  <c r="H4031" i="36"/>
  <c r="H4030" i="36"/>
  <c r="H4029" i="36"/>
  <c r="H4028" i="36"/>
  <c r="H4027" i="36"/>
  <c r="H4026" i="36"/>
  <c r="H4025" i="36"/>
  <c r="H4024" i="36"/>
  <c r="H4023" i="36"/>
  <c r="H4022" i="36"/>
  <c r="H4021" i="36"/>
  <c r="H4020" i="36"/>
  <c r="H4019" i="36"/>
  <c r="H4018" i="36"/>
  <c r="H4017" i="36"/>
  <c r="H4016" i="36"/>
  <c r="H4015" i="36"/>
  <c r="H4014" i="36"/>
  <c r="H4013" i="36"/>
  <c r="H4012" i="36"/>
  <c r="H4011" i="36"/>
  <c r="H4010" i="36"/>
  <c r="H4009" i="36"/>
  <c r="H4008" i="36"/>
  <c r="H4007" i="36"/>
  <c r="H4006" i="36"/>
  <c r="H4005" i="36"/>
  <c r="H4004" i="36"/>
  <c r="H4003" i="36"/>
  <c r="H4002" i="36"/>
  <c r="H4001" i="36"/>
  <c r="H4000" i="36"/>
  <c r="H3999" i="36"/>
  <c r="H3998" i="36"/>
  <c r="H3997" i="36"/>
  <c r="H3996" i="36"/>
  <c r="H3995" i="36"/>
  <c r="H3994" i="36"/>
  <c r="H3993" i="36"/>
  <c r="H3992" i="36"/>
  <c r="H3991" i="36"/>
  <c r="H3990" i="36"/>
  <c r="H3989" i="36"/>
  <c r="H3988" i="36"/>
  <c r="H3987" i="36"/>
  <c r="H3986" i="36"/>
  <c r="H3985" i="36"/>
  <c r="H3984" i="36"/>
  <c r="H3983" i="36"/>
  <c r="H3982" i="36"/>
  <c r="H3981" i="36"/>
  <c r="H3980" i="36"/>
  <c r="H3979" i="36"/>
  <c r="H3978" i="36"/>
  <c r="H3977" i="36"/>
  <c r="H3976" i="36"/>
  <c r="H3975" i="36"/>
  <c r="H3974" i="36"/>
  <c r="H3973" i="36"/>
  <c r="H3972" i="36"/>
  <c r="H3971" i="36"/>
  <c r="H3970" i="36"/>
  <c r="H3969" i="36"/>
  <c r="H3968" i="36"/>
  <c r="H3967" i="36"/>
  <c r="H3966" i="36"/>
  <c r="H3965" i="36"/>
  <c r="H3964" i="36"/>
  <c r="H3963" i="36"/>
  <c r="H3962" i="36"/>
  <c r="H3961" i="36"/>
  <c r="H3960" i="36"/>
  <c r="H3959" i="36"/>
  <c r="H3958" i="36"/>
  <c r="H3957" i="36"/>
  <c r="H3956" i="36"/>
  <c r="H3955" i="36"/>
  <c r="H3954" i="36"/>
  <c r="H3953" i="36"/>
  <c r="H3952" i="36"/>
  <c r="H3951" i="36"/>
  <c r="H3950" i="36"/>
  <c r="H3949" i="36"/>
  <c r="H3948" i="36"/>
  <c r="H3947" i="36"/>
  <c r="H3946" i="36"/>
  <c r="H3945" i="36"/>
  <c r="H3944" i="36"/>
  <c r="H3943" i="36"/>
  <c r="H3942" i="36"/>
  <c r="H3941" i="36"/>
  <c r="H3940" i="36"/>
  <c r="H3939" i="36"/>
  <c r="H3938" i="36"/>
  <c r="H3937" i="36"/>
  <c r="H3936" i="36"/>
  <c r="H3935" i="36"/>
  <c r="H3934" i="36"/>
  <c r="H3933" i="36"/>
  <c r="H3932" i="36"/>
  <c r="H3931" i="36"/>
  <c r="H3930" i="36"/>
  <c r="H3929" i="36"/>
  <c r="H3928" i="36"/>
  <c r="H3927" i="36"/>
  <c r="H3926" i="36"/>
  <c r="H3925" i="36"/>
  <c r="H3924" i="36"/>
  <c r="H3923" i="36"/>
  <c r="H3922" i="36"/>
  <c r="H3921" i="36"/>
  <c r="H3920" i="36"/>
  <c r="H3919" i="36"/>
  <c r="H3918" i="36"/>
  <c r="H3917" i="36"/>
  <c r="H3916" i="36"/>
  <c r="H3915" i="36"/>
  <c r="H3914" i="36"/>
  <c r="H3913" i="36"/>
  <c r="H3912" i="36"/>
  <c r="H3911" i="36"/>
  <c r="H3910" i="36"/>
  <c r="H3909" i="36"/>
  <c r="H3908" i="36"/>
  <c r="H3907" i="36"/>
  <c r="H3906" i="36"/>
  <c r="H3905" i="36"/>
  <c r="H3904" i="36"/>
  <c r="H3903" i="36"/>
  <c r="H3902" i="36"/>
  <c r="H3901" i="36"/>
  <c r="H3900" i="36"/>
  <c r="H3899" i="36"/>
  <c r="H3898" i="36"/>
  <c r="H3897" i="36"/>
  <c r="H3896" i="36"/>
  <c r="H3895" i="36"/>
  <c r="H3894" i="36"/>
  <c r="H3893" i="36"/>
  <c r="H3892" i="36"/>
  <c r="H3891" i="36"/>
  <c r="H3890" i="36"/>
  <c r="H3889" i="36"/>
  <c r="H3888" i="36"/>
  <c r="H3887" i="36"/>
  <c r="H3886" i="36"/>
  <c r="H3885" i="36"/>
  <c r="H3884" i="36"/>
  <c r="H3883" i="36"/>
  <c r="H3882" i="36"/>
  <c r="H3881" i="36"/>
  <c r="H3880" i="36"/>
  <c r="H3879" i="36"/>
  <c r="H3878" i="36"/>
  <c r="H3877" i="36"/>
  <c r="H3876" i="36"/>
  <c r="H3875" i="36"/>
  <c r="H3874" i="36"/>
  <c r="H3873" i="36"/>
  <c r="H3872" i="36"/>
  <c r="H3871" i="36"/>
  <c r="H3870" i="36"/>
  <c r="H3869" i="36"/>
  <c r="H3868" i="36"/>
  <c r="H3867" i="36"/>
  <c r="H3866" i="36"/>
  <c r="H3865" i="36"/>
  <c r="H3864" i="36"/>
  <c r="H3863" i="36"/>
  <c r="H3862" i="36"/>
  <c r="H3861" i="36"/>
  <c r="H3860" i="36"/>
  <c r="H3859" i="36"/>
  <c r="H3858" i="36"/>
  <c r="H3857" i="36"/>
  <c r="H3856" i="36"/>
  <c r="H3855" i="36"/>
  <c r="H3854" i="36"/>
  <c r="H3853" i="36"/>
  <c r="H3852" i="36"/>
  <c r="H3851" i="36"/>
  <c r="H3850" i="36"/>
  <c r="H3849" i="36"/>
  <c r="H3848" i="36"/>
  <c r="H3847" i="36"/>
  <c r="H3846" i="36"/>
  <c r="H3845" i="36"/>
  <c r="H3844" i="36"/>
  <c r="H3843" i="36"/>
  <c r="H3842" i="36"/>
  <c r="H3841" i="36"/>
  <c r="H3840" i="36"/>
  <c r="H3839" i="36"/>
  <c r="H3838" i="36"/>
  <c r="H3837" i="36"/>
  <c r="H3836" i="36"/>
  <c r="H3835" i="36"/>
  <c r="H3834" i="36"/>
  <c r="H3833" i="36"/>
  <c r="H3832" i="36"/>
  <c r="H3831" i="36"/>
  <c r="H3830" i="36"/>
  <c r="H3829" i="36"/>
  <c r="H3828" i="36"/>
  <c r="H3827" i="36"/>
  <c r="H3826" i="36"/>
  <c r="H3825" i="36"/>
  <c r="H3824" i="36"/>
  <c r="H3823" i="36"/>
  <c r="H3822" i="36"/>
  <c r="H3821" i="36"/>
  <c r="H3820" i="36"/>
  <c r="H3819" i="36"/>
  <c r="H3818" i="36"/>
  <c r="H3817" i="36"/>
  <c r="H3816" i="36"/>
  <c r="H3815" i="36"/>
  <c r="H3814" i="36"/>
  <c r="H3813" i="36"/>
  <c r="H3812" i="36"/>
  <c r="H3811" i="36"/>
  <c r="H3810" i="36"/>
  <c r="H3809" i="36"/>
  <c r="H3808" i="36"/>
  <c r="H3807" i="36"/>
  <c r="H3806" i="36"/>
  <c r="H3805" i="36"/>
  <c r="H3804" i="36"/>
  <c r="H3803" i="36"/>
  <c r="H3802" i="36"/>
  <c r="H3801" i="36"/>
  <c r="H3800" i="36"/>
  <c r="H3799" i="36"/>
  <c r="H3798" i="36"/>
  <c r="H3797" i="36"/>
  <c r="H3796" i="36"/>
  <c r="H3795" i="36"/>
  <c r="H3794" i="36"/>
  <c r="H3793" i="36"/>
  <c r="H3792" i="36"/>
  <c r="H3791" i="36"/>
  <c r="H3790" i="36"/>
  <c r="H3789" i="36"/>
  <c r="H3788" i="36"/>
  <c r="H3787" i="36"/>
  <c r="H3786" i="36"/>
  <c r="H3785" i="36"/>
  <c r="H3784" i="36"/>
  <c r="H3783" i="36"/>
  <c r="H3782" i="36"/>
  <c r="H3781" i="36"/>
  <c r="H3780" i="36"/>
  <c r="H3779" i="36"/>
  <c r="H3778" i="36"/>
  <c r="H3777" i="36"/>
  <c r="H3776" i="36"/>
  <c r="H3775" i="36"/>
  <c r="H3774" i="36"/>
  <c r="H3773" i="36"/>
  <c r="H3772" i="36"/>
  <c r="H3771" i="36"/>
  <c r="H3770" i="36"/>
  <c r="H3769" i="36"/>
  <c r="H3768" i="36"/>
  <c r="H3767" i="36"/>
  <c r="H3766" i="36"/>
  <c r="H3765" i="36"/>
  <c r="H3764" i="36"/>
  <c r="H3763" i="36"/>
  <c r="H3762" i="36"/>
  <c r="H3761" i="36"/>
  <c r="H3760" i="36"/>
  <c r="H3759" i="36"/>
  <c r="H3758" i="36"/>
  <c r="H3757" i="36"/>
  <c r="H3756" i="36"/>
  <c r="H3755" i="36"/>
  <c r="H3754" i="36"/>
  <c r="H3753" i="36"/>
  <c r="H3752" i="36"/>
  <c r="H3751" i="36"/>
  <c r="H3750" i="36"/>
  <c r="H3749" i="36"/>
  <c r="H3748" i="36"/>
  <c r="H3747" i="36"/>
  <c r="H3746" i="36"/>
  <c r="H3745" i="36"/>
  <c r="H3744" i="36"/>
  <c r="H3743" i="36"/>
  <c r="H3742" i="36"/>
  <c r="H3741" i="36"/>
  <c r="H3740" i="36"/>
  <c r="H3739" i="36"/>
  <c r="H3738" i="36"/>
  <c r="H3737" i="36"/>
  <c r="H3736" i="36"/>
  <c r="H3735" i="36"/>
  <c r="H3734" i="36"/>
  <c r="H3733" i="36"/>
  <c r="H3732" i="36"/>
  <c r="H3731" i="36"/>
  <c r="H3730" i="36"/>
  <c r="H3729" i="36"/>
  <c r="H3728" i="36"/>
  <c r="H3727" i="36"/>
  <c r="H3726" i="36"/>
  <c r="H3725" i="36"/>
  <c r="H3724" i="36"/>
  <c r="H3723" i="36"/>
  <c r="H3722" i="36"/>
  <c r="H3721" i="36"/>
  <c r="H3720" i="36"/>
  <c r="H3719" i="36"/>
  <c r="H3718" i="36"/>
  <c r="H3717" i="36"/>
  <c r="H3716" i="36"/>
  <c r="H3715" i="36"/>
  <c r="H3714" i="36"/>
  <c r="H3713" i="36"/>
  <c r="H3712" i="36"/>
  <c r="H3711" i="36"/>
  <c r="H3710" i="36"/>
  <c r="H3709" i="36"/>
  <c r="H3708" i="36"/>
  <c r="H3707" i="36"/>
  <c r="H3706" i="36"/>
  <c r="H3705" i="36"/>
  <c r="H3704" i="36"/>
  <c r="H3703" i="36"/>
  <c r="H3702" i="36"/>
  <c r="H3701" i="36"/>
  <c r="H3700" i="36"/>
  <c r="H3699" i="36"/>
  <c r="H3698" i="36"/>
  <c r="H3697" i="36"/>
  <c r="H3696" i="36"/>
  <c r="H3695" i="36"/>
  <c r="H3694" i="36"/>
  <c r="H3693" i="36"/>
  <c r="H3692" i="36"/>
  <c r="H3691" i="36"/>
  <c r="H3690" i="36"/>
  <c r="H3689" i="36"/>
  <c r="H3688" i="36"/>
  <c r="H3687" i="36"/>
  <c r="H3686" i="36"/>
  <c r="H3685" i="36"/>
  <c r="H3684" i="36"/>
  <c r="H3683" i="36"/>
  <c r="H3682" i="36"/>
  <c r="H3681" i="36"/>
  <c r="H3680" i="36"/>
  <c r="H3679" i="36"/>
  <c r="H3678" i="36"/>
  <c r="H3677" i="36"/>
  <c r="H3676" i="36"/>
  <c r="H3675" i="36"/>
  <c r="H3674" i="36"/>
  <c r="H3673" i="36"/>
  <c r="H3672" i="36"/>
  <c r="H3671" i="36"/>
  <c r="H3670" i="36"/>
  <c r="H3669" i="36"/>
  <c r="H3668" i="36"/>
  <c r="H3667" i="36"/>
  <c r="H3666" i="36"/>
  <c r="H3665" i="36"/>
  <c r="H3664" i="36"/>
  <c r="H3663" i="36"/>
  <c r="H3662" i="36"/>
  <c r="H3661" i="36"/>
  <c r="H3660" i="36"/>
  <c r="H3659" i="36"/>
  <c r="H3658" i="36"/>
  <c r="H3657" i="36"/>
  <c r="H3656" i="36"/>
  <c r="H3655" i="36"/>
  <c r="H3654" i="36"/>
  <c r="H3653" i="36"/>
  <c r="H3652" i="36"/>
  <c r="H3651" i="36"/>
  <c r="H3650" i="36"/>
  <c r="H3649" i="36"/>
  <c r="H3648" i="36"/>
  <c r="H3647" i="36"/>
  <c r="H3646" i="36"/>
  <c r="H3645" i="36"/>
  <c r="H3644" i="36"/>
  <c r="H3643" i="36"/>
  <c r="H3642" i="36"/>
  <c r="H3641" i="36"/>
  <c r="H3640" i="36"/>
  <c r="H3639" i="36"/>
  <c r="H3638" i="36"/>
  <c r="H3637" i="36"/>
  <c r="H3636" i="36"/>
  <c r="H3635" i="36"/>
  <c r="H3634" i="36"/>
  <c r="H3633" i="36"/>
  <c r="H3632" i="36"/>
  <c r="H3631" i="36"/>
  <c r="H3630" i="36"/>
  <c r="H3629" i="36"/>
  <c r="H3628" i="36"/>
  <c r="H3627" i="36"/>
  <c r="H3626" i="36"/>
  <c r="H3625" i="36"/>
  <c r="H3624" i="36"/>
  <c r="H3623" i="36"/>
  <c r="H3622" i="36"/>
  <c r="H3621" i="36"/>
  <c r="H3620" i="36"/>
  <c r="H3619" i="36"/>
  <c r="H3618" i="36"/>
  <c r="H3617" i="36"/>
  <c r="H3616" i="36"/>
  <c r="H3615" i="36"/>
  <c r="H3614" i="36"/>
  <c r="H3613" i="36"/>
  <c r="H3612" i="36"/>
  <c r="H3611" i="36"/>
  <c r="H3610" i="36"/>
  <c r="H3609" i="36"/>
  <c r="H3608" i="36"/>
  <c r="H3607" i="36"/>
  <c r="H3606" i="36"/>
  <c r="H3605" i="36"/>
  <c r="H3604" i="36"/>
  <c r="H3603" i="36"/>
  <c r="H3602" i="36"/>
  <c r="H3601" i="36"/>
  <c r="H3600" i="36"/>
  <c r="H3599" i="36"/>
  <c r="H3598" i="36"/>
  <c r="H3597" i="36"/>
  <c r="H3596" i="36"/>
  <c r="H3595" i="36"/>
  <c r="H3594" i="36"/>
  <c r="H3593" i="36"/>
  <c r="H3592" i="36"/>
  <c r="H3591" i="36"/>
  <c r="H3590" i="36"/>
  <c r="H3589" i="36"/>
  <c r="H3588" i="36"/>
  <c r="H3587" i="36"/>
  <c r="H3586" i="36"/>
  <c r="H3585" i="36"/>
  <c r="H3584" i="36"/>
  <c r="H3583" i="36"/>
  <c r="H3582" i="36"/>
  <c r="H3581" i="36"/>
  <c r="H3580" i="36"/>
  <c r="H3579" i="36"/>
  <c r="H3578" i="36"/>
  <c r="H3577" i="36"/>
  <c r="H3576" i="36"/>
  <c r="H3575" i="36"/>
  <c r="H3574" i="36"/>
  <c r="H3573" i="36"/>
  <c r="H3572" i="36"/>
  <c r="H3571" i="36"/>
  <c r="H3570" i="36"/>
  <c r="H3569" i="36"/>
  <c r="H3568" i="36"/>
  <c r="H3567" i="36"/>
  <c r="H3566" i="36"/>
  <c r="H3565" i="36"/>
  <c r="H3564" i="36"/>
  <c r="H3563" i="36"/>
  <c r="H3562" i="36"/>
  <c r="H3561" i="36"/>
  <c r="H3560" i="36"/>
  <c r="H3559" i="36"/>
  <c r="H3558" i="36"/>
  <c r="H3557" i="36"/>
  <c r="H3556" i="36"/>
  <c r="H3555" i="36"/>
  <c r="H3554" i="36"/>
  <c r="H3553" i="36"/>
  <c r="H3552" i="36"/>
  <c r="H3551" i="36"/>
  <c r="H3550" i="36"/>
  <c r="H3549" i="36"/>
  <c r="H3548" i="36"/>
  <c r="H3547" i="36"/>
  <c r="H3546" i="36"/>
  <c r="H3545" i="36"/>
  <c r="H3544" i="36"/>
  <c r="H3543" i="36"/>
  <c r="H3542" i="36"/>
  <c r="H3541" i="36"/>
  <c r="H3540" i="36"/>
  <c r="H3539" i="36"/>
  <c r="H3538" i="36"/>
  <c r="H3537" i="36"/>
  <c r="H3536" i="36"/>
  <c r="H3535" i="36"/>
  <c r="H3534" i="36"/>
  <c r="H3533" i="36"/>
  <c r="H3532" i="36"/>
  <c r="H3531" i="36"/>
  <c r="H3530" i="36"/>
  <c r="H3529" i="36"/>
  <c r="H3528" i="36"/>
  <c r="H3527" i="36"/>
  <c r="H3526" i="36"/>
  <c r="H3525" i="36"/>
  <c r="H3524" i="36"/>
  <c r="H3523" i="36"/>
  <c r="H3522" i="36"/>
  <c r="H3521" i="36"/>
  <c r="H3520" i="36"/>
  <c r="H3519" i="36"/>
  <c r="H3518" i="36"/>
  <c r="H3517" i="36"/>
  <c r="H3516" i="36"/>
  <c r="H3515" i="36"/>
  <c r="H3514" i="36"/>
  <c r="H3513" i="36"/>
  <c r="H3512" i="36"/>
  <c r="H3511" i="36"/>
  <c r="H3510" i="36"/>
  <c r="H3509" i="36"/>
  <c r="H3508" i="36"/>
  <c r="H3507" i="36"/>
  <c r="H3506" i="36"/>
  <c r="H3505" i="36"/>
  <c r="H3504" i="36"/>
  <c r="H3503" i="36"/>
  <c r="H3502" i="36"/>
  <c r="H3501" i="36"/>
  <c r="H3500" i="36"/>
  <c r="H3499" i="36"/>
  <c r="H3498" i="36"/>
  <c r="H3497" i="36"/>
  <c r="H3496" i="36"/>
  <c r="H3495" i="36"/>
  <c r="H3494" i="36"/>
  <c r="H3493" i="36"/>
  <c r="H3492" i="36"/>
  <c r="H3491" i="36"/>
  <c r="H3490" i="36"/>
  <c r="H3489" i="36"/>
  <c r="H3488" i="36"/>
  <c r="H3487" i="36"/>
  <c r="H3486" i="36"/>
  <c r="H3485" i="36"/>
  <c r="H3484" i="36"/>
  <c r="H3483" i="36"/>
  <c r="H3482" i="36"/>
  <c r="H3481" i="36"/>
  <c r="H3480" i="36"/>
  <c r="H3479" i="36"/>
  <c r="H3478" i="36"/>
  <c r="H3477" i="36"/>
  <c r="H3476" i="36"/>
  <c r="H3475" i="36"/>
  <c r="H3474" i="36"/>
  <c r="H3473" i="36"/>
  <c r="H3472" i="36"/>
  <c r="H3471" i="36"/>
  <c r="H3470" i="36"/>
  <c r="H3469" i="36"/>
  <c r="H3468" i="36"/>
  <c r="H3467" i="36"/>
  <c r="H3466" i="36"/>
  <c r="H3465" i="36"/>
  <c r="H3464" i="36"/>
  <c r="H3463" i="36"/>
  <c r="H3462" i="36"/>
  <c r="H3461" i="36"/>
  <c r="H3460" i="36"/>
  <c r="H3459" i="36"/>
  <c r="H3458" i="36"/>
  <c r="H3457" i="36"/>
  <c r="H3456" i="36"/>
  <c r="H3455" i="36"/>
  <c r="H3454" i="36"/>
  <c r="H3453" i="36"/>
  <c r="H3452" i="36"/>
  <c r="H3451" i="36"/>
  <c r="H3450" i="36"/>
  <c r="H3449" i="36"/>
  <c r="H3448" i="36"/>
  <c r="H3447" i="36"/>
  <c r="H3446" i="36"/>
  <c r="H3445" i="36"/>
  <c r="H3444" i="36"/>
  <c r="H3443" i="36"/>
  <c r="H3442" i="36"/>
  <c r="H3441" i="36"/>
  <c r="H3440" i="36"/>
  <c r="H3439" i="36"/>
  <c r="H3438" i="36"/>
  <c r="H3437" i="36"/>
  <c r="H3436" i="36"/>
  <c r="H3435" i="36"/>
  <c r="H3434" i="36"/>
  <c r="H3433" i="36"/>
  <c r="H3432" i="36"/>
  <c r="H3431" i="36"/>
  <c r="H3430" i="36"/>
  <c r="H3429" i="36"/>
  <c r="H3428" i="36"/>
  <c r="H3427" i="36"/>
  <c r="H3426" i="36"/>
  <c r="H3425" i="36"/>
  <c r="H3424" i="36"/>
  <c r="H3423" i="36"/>
  <c r="H3422" i="36"/>
  <c r="H3421" i="36"/>
  <c r="H3420" i="36"/>
  <c r="H3419" i="36"/>
  <c r="H3418" i="36"/>
  <c r="H3417" i="36"/>
  <c r="H3416" i="36"/>
  <c r="H3415" i="36"/>
  <c r="H3414" i="36"/>
  <c r="H3413" i="36"/>
  <c r="H3412" i="36"/>
  <c r="H3411" i="36"/>
  <c r="H3410" i="36"/>
  <c r="H3409" i="36"/>
  <c r="H3408" i="36"/>
  <c r="H3407" i="36"/>
  <c r="H3406" i="36"/>
  <c r="H3405" i="36"/>
  <c r="H3404" i="36"/>
  <c r="H3403" i="36"/>
  <c r="H3402" i="36"/>
  <c r="H3401" i="36"/>
  <c r="H3400" i="36"/>
  <c r="H3399" i="36"/>
  <c r="H3398" i="36"/>
  <c r="H3397" i="36"/>
  <c r="H3396" i="36"/>
  <c r="H3395" i="36"/>
  <c r="H3394" i="36"/>
  <c r="H3393" i="36"/>
  <c r="H3392" i="36"/>
  <c r="H3391" i="36"/>
  <c r="H3390" i="36"/>
  <c r="H3389" i="36"/>
  <c r="H3388" i="36"/>
  <c r="H3387" i="36"/>
  <c r="H3386" i="36"/>
  <c r="H3385" i="36"/>
  <c r="H3384" i="36"/>
  <c r="H3383" i="36"/>
  <c r="H3382" i="36"/>
  <c r="H3381" i="36"/>
  <c r="H3380" i="36"/>
  <c r="H3379" i="36"/>
  <c r="H3378" i="36"/>
  <c r="H3377" i="36"/>
  <c r="H3376" i="36"/>
  <c r="H3375" i="36"/>
  <c r="H3374" i="36"/>
  <c r="H3373" i="36"/>
  <c r="H3372" i="36"/>
  <c r="H3371" i="36"/>
  <c r="H3370" i="36"/>
  <c r="H3369" i="36"/>
  <c r="H3368" i="36"/>
  <c r="H3367" i="36"/>
  <c r="H3366" i="36"/>
  <c r="H3365" i="36"/>
  <c r="H3364" i="36"/>
  <c r="H3363" i="36"/>
  <c r="H3362" i="36"/>
  <c r="H3361" i="36"/>
  <c r="H3360" i="36"/>
  <c r="H3359" i="36"/>
  <c r="H3358" i="36"/>
  <c r="H3357" i="36"/>
  <c r="H3356" i="36"/>
  <c r="H3355" i="36"/>
  <c r="H3354" i="36"/>
  <c r="H3353" i="36"/>
  <c r="H3352" i="36"/>
  <c r="H3351" i="36"/>
  <c r="H3350" i="36"/>
  <c r="H3349" i="36"/>
  <c r="H3348" i="36"/>
  <c r="H3347" i="36"/>
  <c r="H3346" i="36"/>
  <c r="H3345" i="36"/>
  <c r="H3344" i="36"/>
  <c r="H3343" i="36"/>
  <c r="H3342" i="36"/>
  <c r="H3341" i="36"/>
  <c r="H3340" i="36"/>
  <c r="H3339" i="36"/>
  <c r="H3338" i="36"/>
  <c r="H3337" i="36"/>
  <c r="H3336" i="36"/>
  <c r="H3335" i="36"/>
  <c r="H3334" i="36"/>
  <c r="H3333" i="36"/>
  <c r="H3332" i="36"/>
  <c r="H3331" i="36"/>
  <c r="H3330" i="36"/>
  <c r="H3329" i="36"/>
  <c r="H3328" i="36"/>
  <c r="H3327" i="36"/>
  <c r="H3326" i="36"/>
  <c r="H3325" i="36"/>
  <c r="H3324" i="36"/>
  <c r="H3323" i="36"/>
  <c r="H3322" i="36"/>
  <c r="H3321" i="36"/>
  <c r="H3320" i="36"/>
  <c r="H3319" i="36"/>
  <c r="H3318" i="36"/>
  <c r="H3317" i="36"/>
  <c r="H3316" i="36"/>
  <c r="H3315" i="36"/>
  <c r="H3314" i="36"/>
  <c r="H3313" i="36"/>
  <c r="H3312" i="36"/>
  <c r="H3311" i="36"/>
  <c r="H3310" i="36"/>
  <c r="H3309" i="36"/>
  <c r="H3308" i="36"/>
  <c r="H3307" i="36"/>
  <c r="H3306" i="36"/>
  <c r="H3305" i="36"/>
  <c r="H3304" i="36"/>
  <c r="H3303" i="36"/>
  <c r="H3302" i="36"/>
  <c r="H3301" i="36"/>
  <c r="H3300" i="36"/>
  <c r="H3299" i="36"/>
  <c r="H3298" i="36"/>
  <c r="H3297" i="36"/>
  <c r="H3296" i="36"/>
  <c r="H3295" i="36"/>
  <c r="H3294" i="36"/>
  <c r="H3293" i="36"/>
  <c r="H3292" i="36"/>
  <c r="H3291" i="36"/>
  <c r="H3290" i="36"/>
  <c r="H3289" i="36"/>
  <c r="H3288" i="36"/>
  <c r="H3287" i="36"/>
  <c r="H3286" i="36"/>
  <c r="H3285" i="36"/>
  <c r="H3284" i="36"/>
  <c r="H3283" i="36"/>
  <c r="H3282" i="36"/>
  <c r="H3281" i="36"/>
  <c r="H3280" i="36"/>
  <c r="H3279" i="36"/>
  <c r="H3278" i="36"/>
  <c r="H3277" i="36"/>
  <c r="H3276" i="36"/>
  <c r="H3275" i="36"/>
  <c r="H3274" i="36"/>
  <c r="H3273" i="36"/>
  <c r="H3272" i="36"/>
  <c r="H3271" i="36"/>
  <c r="H3270" i="36"/>
  <c r="H3269" i="36"/>
  <c r="H3268" i="36"/>
  <c r="H3267" i="36"/>
  <c r="H3266" i="36"/>
  <c r="H3265" i="36"/>
  <c r="H3264" i="36"/>
  <c r="H3263" i="36"/>
  <c r="H3262" i="36"/>
  <c r="H3261" i="36"/>
  <c r="H3260" i="36"/>
  <c r="H3259" i="36"/>
  <c r="H3258" i="36"/>
  <c r="H3257" i="36"/>
  <c r="H3256" i="36"/>
  <c r="H3255" i="36"/>
  <c r="H3254" i="36"/>
  <c r="H3253" i="36"/>
  <c r="H3252" i="36"/>
  <c r="H3251" i="36"/>
  <c r="H3250" i="36"/>
  <c r="H3249" i="36"/>
  <c r="H3248" i="36"/>
  <c r="H3247" i="36"/>
  <c r="H3246" i="36"/>
  <c r="H3245" i="36"/>
  <c r="H3244" i="36"/>
  <c r="H3243" i="36"/>
  <c r="H3242" i="36"/>
  <c r="H3241" i="36"/>
  <c r="H3240" i="36"/>
  <c r="H3239" i="36"/>
  <c r="H3238" i="36"/>
  <c r="H3237" i="36"/>
  <c r="H3236" i="36"/>
  <c r="H3235" i="36"/>
  <c r="H3234" i="36"/>
  <c r="H3233" i="36"/>
  <c r="H3232" i="36"/>
  <c r="H3231" i="36"/>
  <c r="H3230" i="36"/>
  <c r="H3229" i="36"/>
  <c r="H3228" i="36"/>
  <c r="H3227" i="36"/>
  <c r="H3226" i="36"/>
  <c r="H3225" i="36"/>
  <c r="H3224" i="36"/>
  <c r="H3223" i="36"/>
  <c r="H3222" i="36"/>
  <c r="H3221" i="36"/>
  <c r="H3220" i="36"/>
  <c r="H3219" i="36"/>
  <c r="H3218" i="36"/>
  <c r="H3217" i="36"/>
  <c r="H3216" i="36"/>
  <c r="H3215" i="36"/>
  <c r="H3214" i="36"/>
  <c r="H3213" i="36"/>
  <c r="H3212" i="36"/>
  <c r="H3211" i="36"/>
  <c r="H3210" i="36"/>
  <c r="H3209" i="36"/>
  <c r="H3208" i="36"/>
  <c r="H3207" i="36"/>
  <c r="H3206" i="36"/>
  <c r="H3205" i="36"/>
  <c r="H3204" i="36"/>
  <c r="H3203" i="36"/>
  <c r="H3202" i="36"/>
  <c r="H3201" i="36"/>
  <c r="H3200" i="36"/>
  <c r="H3199" i="36"/>
  <c r="H3198" i="36"/>
  <c r="H3197" i="36"/>
  <c r="H3196" i="36"/>
  <c r="H3195" i="36"/>
  <c r="H3194" i="36"/>
  <c r="H3193" i="36"/>
  <c r="H3192" i="36"/>
  <c r="H3191" i="36"/>
  <c r="H3190" i="36"/>
  <c r="H3189" i="36"/>
  <c r="H3188" i="36"/>
  <c r="H3187" i="36"/>
  <c r="H3186" i="36"/>
  <c r="H3185" i="36"/>
  <c r="H3184" i="36"/>
  <c r="H3183" i="36"/>
  <c r="H3182" i="36"/>
  <c r="H3181" i="36"/>
  <c r="H3180" i="36"/>
  <c r="H3179" i="36"/>
  <c r="H3178" i="36"/>
  <c r="H3177" i="36"/>
  <c r="H3176" i="36"/>
  <c r="H3175" i="36"/>
  <c r="H3174" i="36"/>
  <c r="H3173" i="36"/>
  <c r="H3172" i="36"/>
  <c r="H3171" i="36"/>
  <c r="H3170" i="36"/>
  <c r="H3169" i="36"/>
  <c r="H3168" i="36"/>
  <c r="H3167" i="36"/>
  <c r="H3166" i="36"/>
  <c r="H3165" i="36"/>
  <c r="H3164" i="36"/>
  <c r="H3163" i="36"/>
  <c r="H3162" i="36"/>
  <c r="H3161" i="36"/>
  <c r="H3160" i="36"/>
  <c r="H3159" i="36"/>
  <c r="H3158" i="36"/>
  <c r="H3157" i="36"/>
  <c r="H3156" i="36"/>
  <c r="H3155" i="36"/>
  <c r="H3154" i="36"/>
  <c r="H3153" i="36"/>
  <c r="H3152" i="36"/>
  <c r="H3151" i="36"/>
  <c r="H3150" i="36"/>
  <c r="H3149" i="36"/>
  <c r="H3148" i="36"/>
  <c r="H3147" i="36"/>
  <c r="H3146" i="36"/>
  <c r="H3145" i="36"/>
  <c r="H3144" i="36"/>
  <c r="H3143" i="36"/>
  <c r="H3142" i="36"/>
  <c r="H3141" i="36"/>
  <c r="H3140" i="36"/>
  <c r="H3139" i="36"/>
  <c r="H3138" i="36"/>
  <c r="H3137" i="36"/>
  <c r="H3136" i="36"/>
  <c r="H3135" i="36"/>
  <c r="H3134" i="36"/>
  <c r="H3133" i="36"/>
  <c r="H3132" i="36"/>
  <c r="H3131" i="36"/>
  <c r="H3130" i="36"/>
  <c r="H3129" i="36"/>
  <c r="H3128" i="36"/>
  <c r="H3127" i="36"/>
  <c r="H3126" i="36"/>
  <c r="H3125" i="36"/>
  <c r="H3124" i="36"/>
  <c r="H3123" i="36"/>
  <c r="H3122" i="36"/>
  <c r="H3121" i="36"/>
  <c r="H3120" i="36"/>
  <c r="H3119" i="36"/>
  <c r="H3118" i="36"/>
  <c r="H3117" i="36"/>
  <c r="H3116" i="36"/>
  <c r="H3115" i="36"/>
  <c r="H3114" i="36"/>
  <c r="H3113" i="36"/>
  <c r="H3112" i="36"/>
  <c r="H3111" i="36"/>
  <c r="H3110" i="36"/>
  <c r="H3109" i="36"/>
  <c r="H3108" i="36"/>
  <c r="H3107" i="36"/>
  <c r="H3106" i="36"/>
  <c r="H3105" i="36"/>
  <c r="H3104" i="36"/>
  <c r="H3103" i="36"/>
  <c r="H3102" i="36"/>
  <c r="H3101" i="36"/>
  <c r="H3100" i="36"/>
  <c r="H3099" i="36"/>
  <c r="H3098" i="36"/>
  <c r="H3097" i="36"/>
  <c r="H3096" i="36"/>
  <c r="H3095" i="36"/>
  <c r="H3094" i="36"/>
  <c r="H3093" i="36"/>
  <c r="H3092" i="36"/>
  <c r="H3091" i="36"/>
  <c r="H3090" i="36"/>
  <c r="H3089" i="36"/>
  <c r="H3088" i="36"/>
  <c r="H3087" i="36"/>
  <c r="H3086" i="36"/>
  <c r="H3085" i="36"/>
  <c r="H3084" i="36"/>
  <c r="H3083" i="36"/>
  <c r="H3082" i="36"/>
  <c r="H3081" i="36"/>
  <c r="H3080" i="36"/>
  <c r="H3079" i="36"/>
  <c r="H3078" i="36"/>
  <c r="H3077" i="36"/>
  <c r="H3076" i="36"/>
  <c r="H3075" i="36"/>
  <c r="H3074" i="36"/>
  <c r="H3073" i="36"/>
  <c r="H3072" i="36"/>
  <c r="H3071" i="36"/>
  <c r="H3070" i="36"/>
  <c r="H3069" i="36"/>
  <c r="H3068" i="36"/>
  <c r="H3067" i="36"/>
  <c r="H3066" i="36"/>
  <c r="H3065" i="36"/>
  <c r="H3064" i="36"/>
  <c r="H3063" i="36"/>
  <c r="H3062" i="36"/>
  <c r="H3061" i="36"/>
  <c r="H3060" i="36"/>
  <c r="H3059" i="36"/>
  <c r="H3058" i="36"/>
  <c r="H3057" i="36"/>
  <c r="H3056" i="36"/>
  <c r="H3055" i="36"/>
  <c r="H3054" i="36"/>
  <c r="H3053" i="36"/>
  <c r="H3052" i="36"/>
  <c r="H3051" i="36"/>
  <c r="H3050" i="36"/>
  <c r="H3049" i="36"/>
  <c r="H3048" i="36"/>
  <c r="H3047" i="36"/>
  <c r="H3046" i="36"/>
  <c r="H3045" i="36"/>
  <c r="H3044" i="36"/>
  <c r="H3043" i="36"/>
  <c r="H3042" i="36"/>
  <c r="H3041" i="36"/>
  <c r="H3040" i="36"/>
  <c r="H3039" i="36"/>
  <c r="H3038" i="36"/>
  <c r="H3037" i="36"/>
  <c r="H3036" i="36"/>
  <c r="H3035" i="36"/>
  <c r="H3034" i="36"/>
  <c r="H3033" i="36"/>
  <c r="H3032" i="36"/>
  <c r="H3031" i="36"/>
  <c r="H3030" i="36"/>
  <c r="H3029" i="36"/>
  <c r="H3028" i="36"/>
  <c r="H3027" i="36"/>
  <c r="H3026" i="36"/>
  <c r="H3025" i="36"/>
  <c r="H3024" i="36"/>
  <c r="H3023" i="36"/>
  <c r="H3022" i="36"/>
  <c r="H3021" i="36"/>
  <c r="H3020" i="36"/>
  <c r="H3019" i="36"/>
  <c r="H3018" i="36"/>
  <c r="H3017" i="36"/>
  <c r="H3016" i="36"/>
  <c r="H3015" i="36"/>
  <c r="H3014" i="36"/>
  <c r="H3013" i="36"/>
  <c r="H3012" i="36"/>
  <c r="H3011" i="36"/>
  <c r="H3010" i="36"/>
  <c r="H3009" i="36"/>
  <c r="H3008" i="36"/>
  <c r="H3007" i="36"/>
  <c r="H3006" i="36"/>
  <c r="H3005" i="36"/>
  <c r="H3004" i="36"/>
  <c r="H3003" i="36"/>
  <c r="H3002" i="36"/>
  <c r="H3001" i="36"/>
  <c r="H3000" i="36"/>
  <c r="H2999" i="36"/>
  <c r="H2998" i="36"/>
  <c r="H2997" i="36"/>
  <c r="H2996" i="36"/>
  <c r="H2995" i="36"/>
  <c r="H2994" i="36"/>
  <c r="H2993" i="36"/>
  <c r="H2992" i="36"/>
  <c r="H2991" i="36"/>
  <c r="H2990" i="36"/>
  <c r="H2989" i="36"/>
  <c r="H2988" i="36"/>
  <c r="H2987" i="36"/>
  <c r="H2986" i="36"/>
  <c r="H2985" i="36"/>
  <c r="H2984" i="36"/>
  <c r="H2983" i="36"/>
  <c r="H2982" i="36"/>
  <c r="H2981" i="36"/>
  <c r="H2980" i="36"/>
  <c r="H2979" i="36"/>
  <c r="H2978" i="36"/>
  <c r="H2977" i="36"/>
  <c r="H2976" i="36"/>
  <c r="H2975" i="36"/>
  <c r="H2974" i="36"/>
  <c r="H2973" i="36"/>
  <c r="H2972" i="36"/>
  <c r="H2971" i="36"/>
  <c r="H2970" i="36"/>
  <c r="H2969" i="36"/>
  <c r="H2968" i="36"/>
  <c r="H2967" i="36"/>
  <c r="H2966" i="36"/>
  <c r="H2965" i="36"/>
  <c r="H2964" i="36"/>
  <c r="H2963" i="36"/>
  <c r="H2962" i="36"/>
  <c r="H2961" i="36"/>
  <c r="H2960" i="36"/>
  <c r="H2959" i="36"/>
  <c r="H2958" i="36"/>
  <c r="H2957" i="36"/>
  <c r="H2956" i="36"/>
  <c r="H2955" i="36"/>
  <c r="H2954" i="36"/>
  <c r="H2953" i="36"/>
  <c r="H2952" i="36"/>
  <c r="H2951" i="36"/>
  <c r="H2950" i="36"/>
  <c r="H2949" i="36"/>
  <c r="H2948" i="36"/>
  <c r="H2947" i="36"/>
  <c r="H2946" i="36"/>
  <c r="H2945" i="36"/>
  <c r="H2944" i="36"/>
  <c r="H2943" i="36"/>
  <c r="H2942" i="36"/>
  <c r="H2941" i="36"/>
  <c r="H2940" i="36"/>
  <c r="H2939" i="36"/>
  <c r="H2938" i="36"/>
  <c r="H2937" i="36"/>
  <c r="H2936" i="36"/>
  <c r="H2935" i="36"/>
  <c r="H2934" i="36"/>
  <c r="H2933" i="36"/>
  <c r="H2932" i="36"/>
  <c r="H2931" i="36"/>
  <c r="H2930" i="36"/>
  <c r="H2929" i="36"/>
  <c r="H2928" i="36"/>
  <c r="H2927" i="36"/>
  <c r="H2926" i="36"/>
  <c r="H2925" i="36"/>
  <c r="H2924" i="36"/>
  <c r="H2923" i="36"/>
  <c r="H2922" i="36"/>
  <c r="H2921" i="36"/>
  <c r="H2920" i="36"/>
  <c r="H2919" i="36"/>
  <c r="H2918" i="36"/>
  <c r="H2917" i="36"/>
  <c r="H2916" i="36"/>
  <c r="H2915" i="36"/>
  <c r="H2914" i="36"/>
  <c r="H2913" i="36"/>
  <c r="H2912" i="36"/>
  <c r="H2911" i="36"/>
  <c r="H2910" i="36"/>
  <c r="H2909" i="36"/>
  <c r="H2908" i="36"/>
  <c r="H2907" i="36"/>
  <c r="H2906" i="36"/>
  <c r="H2905" i="36"/>
  <c r="H2904" i="36"/>
  <c r="H2903" i="36"/>
  <c r="H2902" i="36"/>
  <c r="H2901" i="36"/>
  <c r="H2900" i="36"/>
  <c r="H2899" i="36"/>
  <c r="H2898" i="36"/>
  <c r="H2897" i="36"/>
  <c r="H2896" i="36"/>
  <c r="H2895" i="36"/>
  <c r="H2894" i="36"/>
  <c r="H2893" i="36"/>
  <c r="H2892" i="36"/>
  <c r="H2891" i="36"/>
  <c r="H2890" i="36"/>
  <c r="H2889" i="36"/>
  <c r="H2888" i="36"/>
  <c r="H2887" i="36"/>
  <c r="H2886" i="36"/>
  <c r="H2885" i="36"/>
  <c r="H2884" i="36"/>
  <c r="H2883" i="36"/>
  <c r="H2882" i="36"/>
  <c r="H2881" i="36"/>
  <c r="H2880" i="36"/>
  <c r="H2879" i="36"/>
  <c r="H2878" i="36"/>
  <c r="H2877" i="36"/>
  <c r="H2876" i="36"/>
  <c r="H2875" i="36"/>
  <c r="H2874" i="36"/>
  <c r="H2873" i="36"/>
  <c r="H2872" i="36"/>
  <c r="H2871" i="36"/>
  <c r="H2870" i="36"/>
  <c r="H2869" i="36"/>
  <c r="H2868" i="36"/>
  <c r="H2867" i="36"/>
  <c r="H2866" i="36"/>
  <c r="H2865" i="36"/>
  <c r="H2864" i="36"/>
  <c r="H2863" i="36"/>
  <c r="H2862" i="36"/>
  <c r="H2861" i="36"/>
  <c r="H2860" i="36"/>
  <c r="H2859" i="36"/>
  <c r="H2858" i="36"/>
  <c r="H2857" i="36"/>
  <c r="H2856" i="36"/>
  <c r="H2855" i="36"/>
  <c r="H2854" i="36"/>
  <c r="H2853" i="36"/>
  <c r="H2852" i="36"/>
  <c r="H2851" i="36"/>
  <c r="H2850" i="36"/>
  <c r="H2849" i="36"/>
  <c r="H2848" i="36"/>
  <c r="H2847" i="36"/>
  <c r="H2846" i="36"/>
  <c r="H2845" i="36"/>
  <c r="H2844" i="36"/>
  <c r="H2843" i="36"/>
  <c r="H2842" i="36"/>
  <c r="H2841" i="36"/>
  <c r="H2840" i="36"/>
  <c r="H2839" i="36"/>
  <c r="H2838" i="36"/>
  <c r="H2837" i="36"/>
  <c r="H2836" i="36"/>
  <c r="H2835" i="36"/>
  <c r="H2834" i="36"/>
  <c r="H2833" i="36"/>
  <c r="H2832" i="36"/>
  <c r="H2831" i="36"/>
  <c r="H2830" i="36"/>
  <c r="H2829" i="36"/>
  <c r="H2828" i="36"/>
  <c r="H2827" i="36"/>
  <c r="H2826" i="36"/>
  <c r="H2825" i="36"/>
  <c r="H2824" i="36"/>
  <c r="H2823" i="36"/>
  <c r="H2822" i="36"/>
  <c r="H2821" i="36"/>
  <c r="H2820" i="36"/>
  <c r="H2819" i="36"/>
  <c r="H2818" i="36"/>
  <c r="H2817" i="36"/>
  <c r="H2816" i="36"/>
  <c r="H2815" i="36"/>
  <c r="H2814" i="36"/>
  <c r="H2813" i="36"/>
  <c r="H2812" i="36"/>
  <c r="H2811" i="36"/>
  <c r="H2810" i="36"/>
  <c r="H2809" i="36"/>
  <c r="H2808" i="36"/>
  <c r="H2807" i="36"/>
  <c r="H2806" i="36"/>
  <c r="H2805" i="36"/>
  <c r="H2804" i="36"/>
  <c r="H2803" i="36"/>
  <c r="H2802" i="36"/>
  <c r="H2801" i="36"/>
  <c r="H2800" i="36"/>
  <c r="H2799" i="36"/>
  <c r="H2798" i="36"/>
  <c r="H2797" i="36"/>
  <c r="H2796" i="36"/>
  <c r="H2795" i="36"/>
  <c r="H2794" i="36"/>
  <c r="H2793" i="36"/>
  <c r="H2792" i="36"/>
  <c r="H2791" i="36"/>
  <c r="H2790" i="36"/>
  <c r="H2789" i="36"/>
  <c r="H2788" i="36"/>
  <c r="H2787" i="36"/>
  <c r="H2786" i="36"/>
  <c r="H2785" i="36"/>
  <c r="H2784" i="36"/>
  <c r="H2783" i="36"/>
  <c r="H2782" i="36"/>
  <c r="H2781" i="36"/>
  <c r="H2780" i="36"/>
  <c r="H2779" i="36"/>
  <c r="H2778" i="36"/>
  <c r="H2777" i="36"/>
  <c r="H2776" i="36"/>
  <c r="H2775" i="36"/>
  <c r="H2774" i="36"/>
  <c r="H2773" i="36"/>
  <c r="H2772" i="36"/>
  <c r="H2771" i="36"/>
  <c r="H2770" i="36"/>
  <c r="H2769" i="36"/>
  <c r="H2768" i="36"/>
  <c r="H2767" i="36"/>
  <c r="H2766" i="36"/>
  <c r="H2765" i="36"/>
  <c r="H2764" i="36"/>
  <c r="H2763" i="36"/>
  <c r="H2762" i="36"/>
  <c r="H2761" i="36"/>
  <c r="H2760" i="36"/>
  <c r="H2759" i="36"/>
  <c r="H2758" i="36"/>
  <c r="H2757" i="36"/>
  <c r="H2756" i="36"/>
  <c r="H2755" i="36"/>
  <c r="H2754" i="36"/>
  <c r="H2753" i="36"/>
  <c r="H2752" i="36"/>
  <c r="H2751" i="36"/>
  <c r="H2750" i="36"/>
  <c r="H2749" i="36"/>
  <c r="H2748" i="36"/>
  <c r="H2747" i="36"/>
  <c r="H2746" i="36"/>
  <c r="H2745" i="36"/>
  <c r="H2744" i="36"/>
  <c r="H2743" i="36"/>
  <c r="H2742" i="36"/>
  <c r="H2741" i="36"/>
  <c r="H2740" i="36"/>
  <c r="H2739" i="36"/>
  <c r="H2738" i="36"/>
  <c r="H2737" i="36"/>
  <c r="H2736" i="36"/>
  <c r="H2735" i="36"/>
  <c r="H2734" i="36"/>
  <c r="H2733" i="36"/>
  <c r="H2732" i="36"/>
  <c r="H2731" i="36"/>
  <c r="H2730" i="36"/>
  <c r="H2729" i="36"/>
  <c r="H2728" i="36"/>
  <c r="H2727" i="36"/>
  <c r="H2726" i="36"/>
  <c r="H2725" i="36"/>
  <c r="H2724" i="36"/>
  <c r="H2723" i="36"/>
  <c r="H2722" i="36"/>
  <c r="H2721" i="36"/>
  <c r="H2720" i="36"/>
  <c r="H2719" i="36"/>
  <c r="H2718" i="36"/>
  <c r="H2717" i="36"/>
  <c r="H2716" i="36"/>
  <c r="H2715" i="36"/>
  <c r="H2714" i="36"/>
  <c r="H2713" i="36"/>
  <c r="H2712" i="36"/>
  <c r="H2711" i="36"/>
  <c r="H2710" i="36"/>
  <c r="H2709" i="36"/>
  <c r="H2708" i="36"/>
  <c r="H2707" i="36"/>
  <c r="H2706" i="36"/>
  <c r="H2705" i="36"/>
  <c r="H2704" i="36"/>
  <c r="H2703" i="36"/>
  <c r="H2702" i="36"/>
  <c r="H2701" i="36"/>
  <c r="H2700" i="36"/>
  <c r="H2699" i="36"/>
  <c r="H2698" i="36"/>
  <c r="H2697" i="36"/>
  <c r="H2696" i="36"/>
  <c r="H2695" i="36"/>
  <c r="H2694" i="36"/>
  <c r="H2693" i="36"/>
  <c r="H2692" i="36"/>
  <c r="H2691" i="36"/>
  <c r="H2690" i="36"/>
  <c r="H2689" i="36"/>
  <c r="H2688" i="36"/>
  <c r="H2687" i="36"/>
  <c r="H2686" i="36"/>
  <c r="H2685" i="36"/>
  <c r="H2684" i="36"/>
  <c r="H2683" i="36"/>
  <c r="H2682" i="36"/>
  <c r="H2681" i="36"/>
  <c r="H2680" i="36"/>
  <c r="H2679" i="36"/>
  <c r="H2678" i="36"/>
  <c r="H2677" i="36"/>
  <c r="H2676" i="36"/>
  <c r="H2675" i="36"/>
  <c r="H2674" i="36"/>
  <c r="H2673" i="36"/>
  <c r="H2672" i="36"/>
  <c r="H2671" i="36"/>
  <c r="H2670" i="36"/>
  <c r="H2669" i="36"/>
  <c r="H2668" i="36"/>
  <c r="H2667" i="36"/>
  <c r="H2666" i="36"/>
  <c r="H2665" i="36"/>
  <c r="H2664" i="36"/>
  <c r="H2663" i="36"/>
  <c r="H2662" i="36"/>
  <c r="H2661" i="36"/>
  <c r="H2660" i="36"/>
  <c r="H2659" i="36"/>
  <c r="H2658" i="36"/>
  <c r="H2657" i="36"/>
  <c r="H2656" i="36"/>
  <c r="H2655" i="36"/>
  <c r="H2654" i="36"/>
  <c r="H2653" i="36"/>
  <c r="H2652" i="36"/>
  <c r="H2651" i="36"/>
  <c r="H2650" i="36"/>
  <c r="H2649" i="36"/>
  <c r="H2648" i="36"/>
  <c r="H2647" i="36"/>
  <c r="H2646" i="36"/>
  <c r="H2645" i="36"/>
  <c r="H2644" i="36"/>
  <c r="H2643" i="36"/>
  <c r="H2642" i="36"/>
  <c r="H2641" i="36"/>
  <c r="H2640" i="36"/>
  <c r="H2639" i="36"/>
  <c r="H2638" i="36"/>
  <c r="H2637" i="36"/>
  <c r="H2636" i="36"/>
  <c r="H2635" i="36"/>
  <c r="H2634" i="36"/>
  <c r="H2633" i="36"/>
  <c r="H2632" i="36"/>
  <c r="H2631" i="36"/>
  <c r="H2630" i="36"/>
  <c r="H2629" i="36"/>
  <c r="H2628" i="36"/>
  <c r="H2627" i="36"/>
  <c r="H2626" i="36"/>
  <c r="H2625" i="36"/>
  <c r="H2624" i="36"/>
  <c r="H2623" i="36"/>
  <c r="H2622" i="36"/>
  <c r="H2621" i="36"/>
  <c r="H2620" i="36"/>
  <c r="H2619" i="36"/>
  <c r="H2618" i="36"/>
  <c r="H2617" i="36"/>
  <c r="H2616" i="36"/>
  <c r="H2615" i="36"/>
  <c r="H2614" i="36"/>
  <c r="H2613" i="36"/>
  <c r="H2612" i="36"/>
  <c r="H2611" i="36"/>
  <c r="H2610" i="36"/>
  <c r="H2609" i="36"/>
  <c r="H2608" i="36"/>
  <c r="H2607" i="36"/>
  <c r="H2606" i="36"/>
  <c r="H2605" i="36"/>
  <c r="H2604" i="36"/>
  <c r="H2603" i="36"/>
  <c r="H2602" i="36"/>
  <c r="H2601" i="36"/>
  <c r="H2600" i="36"/>
  <c r="H2599" i="36"/>
  <c r="H2598" i="36"/>
  <c r="H2597" i="36"/>
  <c r="H2596" i="36"/>
  <c r="H2595" i="36"/>
  <c r="H2594" i="36"/>
  <c r="H2593" i="36"/>
  <c r="H2592" i="36"/>
  <c r="H2591" i="36"/>
  <c r="H2590" i="36"/>
  <c r="H2589" i="36"/>
  <c r="H2588" i="36"/>
  <c r="H2587" i="36"/>
  <c r="H2586" i="36"/>
  <c r="H2585" i="36"/>
  <c r="H2584" i="36"/>
  <c r="H2583" i="36"/>
  <c r="H2582" i="36"/>
  <c r="H2581" i="36"/>
  <c r="H2580" i="36"/>
  <c r="H2579" i="36"/>
  <c r="H2578" i="36"/>
  <c r="H2577" i="36"/>
  <c r="H2576" i="36"/>
  <c r="H2575" i="36"/>
  <c r="H2574" i="36"/>
  <c r="H2573" i="36"/>
  <c r="H2572" i="36"/>
  <c r="H2571" i="36"/>
  <c r="H2570" i="36"/>
  <c r="H2569" i="36"/>
  <c r="H2568" i="36"/>
  <c r="H2567" i="36"/>
  <c r="H2566" i="36"/>
  <c r="H2565" i="36"/>
  <c r="H2564" i="36"/>
  <c r="H2563" i="36"/>
  <c r="H2562" i="36"/>
  <c r="H2561" i="36"/>
  <c r="H2560" i="36"/>
  <c r="H2559" i="36"/>
  <c r="H2558" i="36"/>
  <c r="H2557" i="36"/>
  <c r="H2556" i="36"/>
  <c r="H2555" i="36"/>
  <c r="H2554" i="36"/>
  <c r="H2553" i="36"/>
  <c r="H2552" i="36"/>
  <c r="H2551" i="36"/>
  <c r="H2550" i="36"/>
  <c r="H2549" i="36"/>
  <c r="H2548" i="36"/>
  <c r="H2547" i="36"/>
  <c r="H2546" i="36"/>
  <c r="H2545" i="36"/>
  <c r="H2544" i="36"/>
  <c r="H2543" i="36"/>
  <c r="H2542" i="36"/>
  <c r="H2541" i="36"/>
  <c r="H2540" i="36"/>
  <c r="H2539" i="36"/>
  <c r="H2538" i="36"/>
  <c r="H2537" i="36"/>
  <c r="H2536" i="36"/>
  <c r="H2535" i="36"/>
  <c r="H2534" i="36"/>
  <c r="H2533" i="36"/>
  <c r="H2532" i="36"/>
  <c r="H2531" i="36"/>
  <c r="H2530" i="36"/>
  <c r="H2529" i="36"/>
  <c r="H2528" i="36"/>
  <c r="H2527" i="36"/>
  <c r="H2526" i="36"/>
  <c r="H2525" i="36"/>
  <c r="H2524" i="36"/>
  <c r="H2523" i="36"/>
  <c r="H2522" i="36"/>
  <c r="H2521" i="36"/>
  <c r="H2520" i="36"/>
  <c r="H2519" i="36"/>
  <c r="H2518" i="36"/>
  <c r="H2517" i="36"/>
  <c r="H2516" i="36"/>
  <c r="H2515" i="36"/>
  <c r="H2514" i="36"/>
  <c r="H2513" i="36"/>
  <c r="H2512" i="36"/>
  <c r="H2511" i="36"/>
  <c r="H2510" i="36"/>
  <c r="H2509" i="36"/>
  <c r="H2508" i="36"/>
  <c r="H2507" i="36"/>
  <c r="H2506" i="36"/>
  <c r="H2505" i="36"/>
  <c r="H2504" i="36"/>
  <c r="H2503" i="36"/>
  <c r="H2502" i="36"/>
  <c r="H2501" i="36"/>
  <c r="H2500" i="36"/>
  <c r="H2499" i="36"/>
  <c r="H2498" i="36"/>
  <c r="H2497" i="36"/>
  <c r="H2496" i="36"/>
  <c r="H2495" i="36"/>
  <c r="H2494" i="36"/>
  <c r="H2493" i="36"/>
  <c r="H2492" i="36"/>
  <c r="H2491" i="36"/>
  <c r="H2490" i="36"/>
  <c r="H2489" i="36"/>
  <c r="H2488" i="36"/>
  <c r="H2487" i="36"/>
  <c r="H2486" i="36"/>
  <c r="H2485" i="36"/>
  <c r="H2484" i="36"/>
  <c r="H2483" i="36"/>
  <c r="H2482" i="36"/>
  <c r="H2481" i="36"/>
  <c r="H2480" i="36"/>
  <c r="H2479" i="36"/>
  <c r="H2478" i="36"/>
  <c r="H2477" i="36"/>
  <c r="H2476" i="36"/>
  <c r="H2475" i="36"/>
  <c r="H2474" i="36"/>
  <c r="H2473" i="36"/>
  <c r="H2472" i="36"/>
  <c r="H2471" i="36"/>
  <c r="H2470" i="36"/>
  <c r="H2469" i="36"/>
  <c r="H2468" i="36"/>
  <c r="H2467" i="36"/>
  <c r="H2466" i="36"/>
  <c r="H2465" i="36"/>
  <c r="H2464" i="36"/>
  <c r="H2463" i="36"/>
  <c r="H2462" i="36"/>
  <c r="H2461" i="36"/>
  <c r="H2460" i="36"/>
  <c r="H2459" i="36"/>
  <c r="H2458" i="36"/>
  <c r="H2457" i="36"/>
  <c r="H2456" i="36"/>
  <c r="H2455" i="36"/>
  <c r="H2454" i="36"/>
  <c r="H2453" i="36"/>
  <c r="H2452" i="36"/>
  <c r="H2451" i="36"/>
  <c r="H2450" i="36"/>
  <c r="H2449" i="36"/>
  <c r="H2448" i="36"/>
  <c r="H2447" i="36"/>
  <c r="H2446" i="36"/>
  <c r="H2445" i="36"/>
  <c r="H2444" i="36"/>
  <c r="H2443" i="36"/>
  <c r="H2442" i="36"/>
  <c r="H2441" i="36"/>
  <c r="H2440" i="36"/>
  <c r="H2439" i="36"/>
  <c r="H2438" i="36"/>
  <c r="H2437" i="36"/>
  <c r="H2436" i="36"/>
  <c r="H2435" i="36"/>
  <c r="H2434" i="36"/>
  <c r="H2433" i="36"/>
  <c r="H2432" i="36"/>
  <c r="H2431" i="36"/>
  <c r="H2430" i="36"/>
  <c r="H2429" i="36"/>
  <c r="H2428" i="36"/>
  <c r="H2427" i="36"/>
  <c r="H2426" i="36"/>
  <c r="H2425" i="36"/>
  <c r="H2424" i="36"/>
  <c r="H2423" i="36"/>
  <c r="H2422" i="36"/>
  <c r="H2421" i="36"/>
  <c r="H2420" i="36"/>
  <c r="H2419" i="36"/>
  <c r="H2418" i="36"/>
  <c r="H2417" i="36"/>
  <c r="H2416" i="36"/>
  <c r="H2415" i="36"/>
  <c r="H2414" i="36"/>
  <c r="H2413" i="36"/>
  <c r="H2412" i="36"/>
  <c r="H2411" i="36"/>
  <c r="H2410" i="36"/>
  <c r="H2409" i="36"/>
  <c r="H2408" i="36"/>
  <c r="H2407" i="36"/>
  <c r="H2406" i="36"/>
  <c r="H2405" i="36"/>
  <c r="H2404" i="36"/>
  <c r="H2403" i="36"/>
  <c r="H2402" i="36"/>
  <c r="H2401" i="36"/>
  <c r="H2400" i="36"/>
  <c r="H2399" i="36"/>
  <c r="H2398" i="36"/>
  <c r="H2397" i="36"/>
  <c r="H2396" i="36"/>
  <c r="H2395" i="36"/>
  <c r="H2394" i="36"/>
  <c r="H2393" i="36"/>
  <c r="H2392" i="36"/>
  <c r="H2391" i="36"/>
  <c r="H2390" i="36"/>
  <c r="H2389" i="36"/>
  <c r="H2388" i="36"/>
  <c r="H2387" i="36"/>
  <c r="H2386" i="36"/>
  <c r="H2385" i="36"/>
  <c r="H2384" i="36"/>
  <c r="H2383" i="36"/>
  <c r="H2382" i="36"/>
  <c r="H2381" i="36"/>
  <c r="H2380" i="36"/>
  <c r="H2379" i="36"/>
  <c r="H2378" i="36"/>
  <c r="H2377" i="36"/>
  <c r="H2376" i="36"/>
  <c r="H2375" i="36"/>
  <c r="H2374" i="36"/>
  <c r="H2373" i="36"/>
  <c r="H2372" i="36"/>
  <c r="H2371" i="36"/>
  <c r="H2370" i="36"/>
  <c r="H2369" i="36"/>
  <c r="H2368" i="36"/>
  <c r="H2367" i="36"/>
  <c r="H2366" i="36"/>
  <c r="H2365" i="36"/>
  <c r="H2364" i="36"/>
  <c r="H2363" i="36"/>
  <c r="H2362" i="36"/>
  <c r="H2361" i="36"/>
  <c r="H2360" i="36"/>
  <c r="H2359" i="36"/>
  <c r="H2358" i="36"/>
  <c r="H2357" i="36"/>
  <c r="H2356" i="36"/>
  <c r="H2355" i="36"/>
  <c r="H2354" i="36"/>
  <c r="H2353" i="36"/>
  <c r="H2352" i="36"/>
  <c r="H2351" i="36"/>
  <c r="H2350" i="36"/>
  <c r="H2349" i="36"/>
  <c r="H2348" i="36"/>
  <c r="H2347" i="36"/>
  <c r="H2346" i="36"/>
  <c r="H2345" i="36"/>
  <c r="H2344" i="36"/>
  <c r="H2343" i="36"/>
  <c r="H2342" i="36"/>
  <c r="H2341" i="36"/>
  <c r="H2340" i="36"/>
  <c r="H2339" i="36"/>
  <c r="H2338" i="36"/>
  <c r="H2337" i="36"/>
  <c r="H2336" i="36"/>
  <c r="H2335" i="36"/>
  <c r="H2334" i="36"/>
  <c r="H2333" i="36"/>
  <c r="H2332" i="36"/>
  <c r="H2331" i="36"/>
  <c r="H2330" i="36"/>
  <c r="H2329" i="36"/>
  <c r="H2328" i="36"/>
  <c r="H2327" i="36"/>
  <c r="H2326" i="36"/>
  <c r="H2325" i="36"/>
  <c r="H2324" i="36"/>
  <c r="H2323" i="36"/>
  <c r="H2322" i="36"/>
  <c r="H2321" i="36"/>
  <c r="H2320" i="36"/>
  <c r="H2319" i="36"/>
  <c r="H2318" i="36"/>
  <c r="H2317" i="36"/>
  <c r="H2316" i="36"/>
  <c r="H2315" i="36"/>
  <c r="H2314" i="36"/>
  <c r="H2313" i="36"/>
  <c r="H2312" i="36"/>
  <c r="H2311" i="36"/>
  <c r="H2310" i="36"/>
  <c r="H2309" i="36"/>
  <c r="H2308" i="36"/>
  <c r="H2307" i="36"/>
  <c r="H2306" i="36"/>
  <c r="H2305" i="36"/>
  <c r="H2304" i="36"/>
  <c r="H2303" i="36"/>
  <c r="H2302" i="36"/>
  <c r="H2301" i="36"/>
  <c r="H2300" i="36"/>
  <c r="H2299" i="36"/>
  <c r="H2298" i="36"/>
  <c r="H2297" i="36"/>
  <c r="H2296" i="36"/>
  <c r="H2295" i="36"/>
  <c r="H2294" i="36"/>
  <c r="H2293" i="36"/>
  <c r="H2292" i="36"/>
  <c r="H2291" i="36"/>
  <c r="H2290" i="36"/>
  <c r="H2289" i="36"/>
  <c r="H2288" i="36"/>
  <c r="H2287" i="36"/>
  <c r="H2286" i="36"/>
  <c r="H2285" i="36"/>
  <c r="H2284" i="36"/>
  <c r="H2283" i="36"/>
  <c r="H2282" i="36"/>
  <c r="H2281" i="36"/>
  <c r="H2280" i="36"/>
  <c r="H2279" i="36"/>
  <c r="H2278" i="36"/>
  <c r="H2277" i="36"/>
  <c r="H2276" i="36"/>
  <c r="H2275" i="36"/>
  <c r="H2274" i="36"/>
  <c r="H2273" i="36"/>
  <c r="H2272" i="36"/>
  <c r="H2271" i="36"/>
  <c r="H2270" i="36"/>
  <c r="H2269" i="36"/>
  <c r="H2268" i="36"/>
  <c r="H2267" i="36"/>
  <c r="H2266" i="36"/>
  <c r="H2265" i="36"/>
  <c r="H2264" i="36"/>
  <c r="H2263" i="36"/>
  <c r="H2262" i="36"/>
  <c r="H2261" i="36"/>
  <c r="H2260" i="36"/>
  <c r="H2259" i="36"/>
  <c r="H2258" i="36"/>
  <c r="AE2257" i="36"/>
  <c r="AE2258" i="36" s="1"/>
  <c r="AD2257" i="36"/>
  <c r="T2257" i="36"/>
  <c r="H2257" i="36"/>
  <c r="AD2256" i="36"/>
  <c r="H2256" i="36"/>
  <c r="H2255" i="36"/>
  <c r="K4462" i="36" l="1"/>
  <c r="V4460" i="36"/>
  <c r="Z4460" i="36" s="1"/>
  <c r="U4461" i="36"/>
  <c r="Y4461" i="36" s="1"/>
  <c r="U4463" i="36"/>
  <c r="Y4463" i="36" s="1"/>
  <c r="U4465" i="36"/>
  <c r="U4467" i="36"/>
  <c r="U4469" i="36"/>
  <c r="U4471" i="36"/>
  <c r="U4473" i="36"/>
  <c r="U4475" i="36"/>
  <c r="U4477" i="36"/>
  <c r="U4479" i="36"/>
  <c r="U4481" i="36"/>
  <c r="U4483" i="36"/>
  <c r="U4485" i="36"/>
  <c r="U4487" i="36"/>
  <c r="U4489" i="36"/>
  <c r="U4491" i="36"/>
  <c r="U4493" i="36"/>
  <c r="U4495" i="36"/>
  <c r="U4497" i="36"/>
  <c r="U4499" i="36"/>
  <c r="U4501" i="36"/>
  <c r="U4503" i="36"/>
  <c r="U4505" i="36"/>
  <c r="U4507" i="36"/>
  <c r="U4509" i="36"/>
  <c r="U4511" i="36"/>
  <c r="U4513" i="36"/>
  <c r="U4515" i="36"/>
  <c r="U4517" i="36"/>
  <c r="U4519" i="36"/>
  <c r="U4521" i="36"/>
  <c r="U4523" i="36"/>
  <c r="U4525" i="36"/>
  <c r="U4527" i="36"/>
  <c r="U4529" i="36"/>
  <c r="U4531" i="36"/>
  <c r="U4533" i="36"/>
  <c r="U4535" i="36"/>
  <c r="U4537" i="36"/>
  <c r="U4539" i="36"/>
  <c r="U4541" i="36"/>
  <c r="U4543" i="36"/>
  <c r="U4545" i="36"/>
  <c r="U4547" i="36"/>
  <c r="U4549" i="36"/>
  <c r="U4551" i="36"/>
  <c r="U4553" i="36"/>
  <c r="U4555" i="36"/>
  <c r="U4557" i="36"/>
  <c r="U4559" i="36"/>
  <c r="U4561" i="36"/>
  <c r="U4563" i="36"/>
  <c r="U4565" i="36"/>
  <c r="U4567" i="36"/>
  <c r="U4569" i="36"/>
  <c r="U4571" i="36"/>
  <c r="U4573" i="36"/>
  <c r="U4575" i="36"/>
  <c r="U4577" i="36"/>
  <c r="U4579" i="36"/>
  <c r="U4581" i="36"/>
  <c r="U4583" i="36"/>
  <c r="U4585" i="36"/>
  <c r="U4587" i="36"/>
  <c r="U4589" i="36"/>
  <c r="U4591" i="36"/>
  <c r="U4593" i="36"/>
  <c r="U4595" i="36"/>
  <c r="U4597" i="36"/>
  <c r="U4599" i="36"/>
  <c r="U4601" i="36"/>
  <c r="U4603" i="36"/>
  <c r="U4605" i="36"/>
  <c r="U4607" i="36"/>
  <c r="U4609" i="36"/>
  <c r="U4611" i="36"/>
  <c r="U4613" i="36"/>
  <c r="U4615" i="36"/>
  <c r="U4617" i="36"/>
  <c r="U4619" i="36"/>
  <c r="U4621" i="36"/>
  <c r="U4623" i="36"/>
  <c r="U4625" i="36"/>
  <c r="U4627" i="36"/>
  <c r="U4629" i="36"/>
  <c r="U4462" i="36"/>
  <c r="Y4462" i="36" s="1"/>
  <c r="U4464" i="36"/>
  <c r="U4466" i="36"/>
  <c r="U4468" i="36"/>
  <c r="U4470" i="36"/>
  <c r="U4472" i="36"/>
  <c r="U4474" i="36"/>
  <c r="U4476" i="36"/>
  <c r="U4478" i="36"/>
  <c r="U4480" i="36"/>
  <c r="U4482" i="36"/>
  <c r="U4484" i="36"/>
  <c r="U4486" i="36"/>
  <c r="U4488" i="36"/>
  <c r="U4490" i="36"/>
  <c r="U4492" i="36"/>
  <c r="U4494" i="36"/>
  <c r="U4496" i="36"/>
  <c r="U4498" i="36"/>
  <c r="U4500" i="36"/>
  <c r="U4502" i="36"/>
  <c r="U4504" i="36"/>
  <c r="U4506" i="36"/>
  <c r="U4508" i="36"/>
  <c r="U4510" i="36"/>
  <c r="U4512" i="36"/>
  <c r="U4514" i="36"/>
  <c r="U4516" i="36"/>
  <c r="U4518" i="36"/>
  <c r="U4520" i="36"/>
  <c r="U4522" i="36"/>
  <c r="U4524" i="36"/>
  <c r="U4526" i="36"/>
  <c r="U4528" i="36"/>
  <c r="U4530" i="36"/>
  <c r="U4532" i="36"/>
  <c r="U4534" i="36"/>
  <c r="U4536" i="36"/>
  <c r="U4538" i="36"/>
  <c r="U4540" i="36"/>
  <c r="U4542" i="36"/>
  <c r="U4544" i="36"/>
  <c r="U4546" i="36"/>
  <c r="U4548" i="36"/>
  <c r="U4550" i="36"/>
  <c r="U4552" i="36"/>
  <c r="U4554" i="36"/>
  <c r="U4556" i="36"/>
  <c r="U4558" i="36"/>
  <c r="U4560" i="36"/>
  <c r="U4562" i="36"/>
  <c r="U4564" i="36"/>
  <c r="U4566" i="36"/>
  <c r="U4568" i="36"/>
  <c r="U4570" i="36"/>
  <c r="U4572" i="36"/>
  <c r="U4574" i="36"/>
  <c r="U4576" i="36"/>
  <c r="U4578" i="36"/>
  <c r="U4580" i="36"/>
  <c r="U4582" i="36"/>
  <c r="U4584" i="36"/>
  <c r="U4586" i="36"/>
  <c r="U4588" i="36"/>
  <c r="U4590" i="36"/>
  <c r="U4592" i="36"/>
  <c r="U4594" i="36"/>
  <c r="U4596" i="36"/>
  <c r="U4598" i="36"/>
  <c r="U4600" i="36"/>
  <c r="U4602" i="36"/>
  <c r="U4604" i="36"/>
  <c r="U4606" i="36"/>
  <c r="U4608" i="36"/>
  <c r="U4610" i="36"/>
  <c r="U4612" i="36"/>
  <c r="U4614" i="36"/>
  <c r="U4616" i="36"/>
  <c r="U4618" i="36"/>
  <c r="U4620" i="36"/>
  <c r="U4622" i="36"/>
  <c r="U4624" i="36"/>
  <c r="U4626" i="36"/>
  <c r="U4628" i="36"/>
  <c r="U4630" i="36"/>
  <c r="U4460" i="36"/>
  <c r="Y4460" i="36" s="1"/>
  <c r="U4748" i="36"/>
  <c r="U4752" i="36"/>
  <c r="U4754" i="36"/>
  <c r="U4756" i="36"/>
  <c r="U4760" i="36"/>
  <c r="U4762" i="36"/>
  <c r="U4764" i="36"/>
  <c r="U4768" i="36"/>
  <c r="U4770" i="36"/>
  <c r="U4772" i="36"/>
  <c r="U4774" i="36"/>
  <c r="U4778" i="36"/>
  <c r="U4631" i="36"/>
  <c r="U4635" i="36"/>
  <c r="U4639" i="36"/>
  <c r="U4645" i="36"/>
  <c r="U4647" i="36"/>
  <c r="U4651" i="36"/>
  <c r="U4659" i="36"/>
  <c r="U4661" i="36"/>
  <c r="U4667" i="36"/>
  <c r="U4669" i="36"/>
  <c r="U4675" i="36"/>
  <c r="U4679" i="36"/>
  <c r="U4683" i="36"/>
  <c r="U4689" i="36"/>
  <c r="U4693" i="36"/>
  <c r="U4697" i="36"/>
  <c r="U4703" i="36"/>
  <c r="U4707" i="36"/>
  <c r="U4711" i="36"/>
  <c r="U4719" i="36"/>
  <c r="U4721" i="36"/>
  <c r="U4725" i="36"/>
  <c r="U4731" i="36"/>
  <c r="U4735" i="36"/>
  <c r="U4741" i="36"/>
  <c r="U4745" i="36"/>
  <c r="U4749" i="36"/>
  <c r="U4755" i="36"/>
  <c r="U4759" i="36"/>
  <c r="U4763" i="36"/>
  <c r="U4767" i="36"/>
  <c r="U4773" i="36"/>
  <c r="U4777" i="36"/>
  <c r="U4632" i="36"/>
  <c r="U4634" i="36"/>
  <c r="U4636" i="36"/>
  <c r="U4638" i="36"/>
  <c r="U4640" i="36"/>
  <c r="U4642" i="36"/>
  <c r="U4644" i="36"/>
  <c r="U4646" i="36"/>
  <c r="U4648" i="36"/>
  <c r="U4650" i="36"/>
  <c r="U4652" i="36"/>
  <c r="U4654" i="36"/>
  <c r="U4656" i="36"/>
  <c r="U4658" i="36"/>
  <c r="U4660" i="36"/>
  <c r="U4662" i="36"/>
  <c r="U4664" i="36"/>
  <c r="U4666" i="36"/>
  <c r="U4668" i="36"/>
  <c r="U4670" i="36"/>
  <c r="U4672" i="36"/>
  <c r="U4674" i="36"/>
  <c r="U4676" i="36"/>
  <c r="U4678" i="36"/>
  <c r="U4680" i="36"/>
  <c r="U4682" i="36"/>
  <c r="U4684" i="36"/>
  <c r="U4686" i="36"/>
  <c r="U4688" i="36"/>
  <c r="U4690" i="36"/>
  <c r="U4692" i="36"/>
  <c r="U4694" i="36"/>
  <c r="U4696" i="36"/>
  <c r="U4698" i="36"/>
  <c r="U4700" i="36"/>
  <c r="U4702" i="36"/>
  <c r="U4704" i="36"/>
  <c r="U4706" i="36"/>
  <c r="U4708" i="36"/>
  <c r="U4710" i="36"/>
  <c r="U4712" i="36"/>
  <c r="U4714" i="36"/>
  <c r="U4716" i="36"/>
  <c r="U4718" i="36"/>
  <c r="U4720" i="36"/>
  <c r="U4722" i="36"/>
  <c r="U4724" i="36"/>
  <c r="U4726" i="36"/>
  <c r="U4728" i="36"/>
  <c r="U4730" i="36"/>
  <c r="U4732" i="36"/>
  <c r="U4734" i="36"/>
  <c r="U4736" i="36"/>
  <c r="U4738" i="36"/>
  <c r="U4740" i="36"/>
  <c r="U4742" i="36"/>
  <c r="U4744" i="36"/>
  <c r="U4746" i="36"/>
  <c r="U4750" i="36"/>
  <c r="U4758" i="36"/>
  <c r="U4766" i="36"/>
  <c r="U4776" i="36"/>
  <c r="U4655" i="36"/>
  <c r="U4673" i="36"/>
  <c r="U4687" i="36"/>
  <c r="U4701" i="36"/>
  <c r="U4715" i="36"/>
  <c r="U4729" i="36"/>
  <c r="U4743" i="36"/>
  <c r="U4761" i="36"/>
  <c r="U4775" i="36"/>
  <c r="U4633" i="36"/>
  <c r="U4637" i="36"/>
  <c r="U4641" i="36"/>
  <c r="U4643" i="36"/>
  <c r="U4649" i="36"/>
  <c r="U4653" i="36"/>
  <c r="U4657" i="36"/>
  <c r="U4663" i="36"/>
  <c r="U4665" i="36"/>
  <c r="U4671" i="36"/>
  <c r="U4677" i="36"/>
  <c r="U4681" i="36"/>
  <c r="U4685" i="36"/>
  <c r="U4691" i="36"/>
  <c r="U4695" i="36"/>
  <c r="U4699" i="36"/>
  <c r="U4705" i="36"/>
  <c r="U4709" i="36"/>
  <c r="U4713" i="36"/>
  <c r="U4717" i="36"/>
  <c r="U4723" i="36"/>
  <c r="U4727" i="36"/>
  <c r="U4733" i="36"/>
  <c r="U4737" i="36"/>
  <c r="U4739" i="36"/>
  <c r="U4747" i="36"/>
  <c r="U4751" i="36"/>
  <c r="U4753" i="36"/>
  <c r="U4757" i="36"/>
  <c r="U4765" i="36"/>
  <c r="U4769" i="36"/>
  <c r="U4771" i="36"/>
  <c r="AE4484" i="36"/>
  <c r="AD4484" i="36"/>
  <c r="T4464" i="36"/>
  <c r="AE4464" i="36"/>
  <c r="AD4464" i="36" s="1"/>
  <c r="F21" i="36"/>
  <c r="F14" i="34" s="1"/>
  <c r="J2256" i="36"/>
  <c r="K2256" i="36"/>
  <c r="B12" i="34"/>
  <c r="F22" i="36"/>
  <c r="F15" i="34" s="1"/>
  <c r="F20" i="36"/>
  <c r="F13" i="34" s="1"/>
  <c r="E20" i="36"/>
  <c r="F19" i="36"/>
  <c r="F12" i="34" s="1"/>
  <c r="AE2259" i="36"/>
  <c r="AD2259" i="36"/>
  <c r="AD2258" i="36"/>
  <c r="T2258" i="36"/>
  <c r="K4463" i="36" l="1"/>
  <c r="T4465" i="36"/>
  <c r="Y4464" i="36"/>
  <c r="AE4465" i="36"/>
  <c r="E13" i="34"/>
  <c r="K2257" i="36"/>
  <c r="V2256" i="36"/>
  <c r="Z2256" i="36" s="1"/>
  <c r="J2257" i="36"/>
  <c r="T2259" i="36"/>
  <c r="AE2260" i="36"/>
  <c r="AD2260" i="36"/>
  <c r="K4464" i="36" l="1"/>
  <c r="AE4466" i="36"/>
  <c r="AD4466" i="36" s="1"/>
  <c r="T4466" i="36"/>
  <c r="Y4465" i="36"/>
  <c r="AD4465" i="36"/>
  <c r="J2258" i="36"/>
  <c r="K2258" i="36"/>
  <c r="T2260" i="36"/>
  <c r="AE2261" i="36"/>
  <c r="AD2261" i="36"/>
  <c r="K4465" i="36" l="1"/>
  <c r="V4461" i="36"/>
  <c r="Y4466" i="36"/>
  <c r="T4467" i="36"/>
  <c r="AE4467" i="36"/>
  <c r="AD4467" i="36" s="1"/>
  <c r="K2259" i="36"/>
  <c r="J2259" i="36"/>
  <c r="T2261" i="36"/>
  <c r="AE2262" i="36"/>
  <c r="AD2262" i="36"/>
  <c r="K4466" i="36" l="1"/>
  <c r="AE4468" i="36"/>
  <c r="T4468" i="36"/>
  <c r="Y4467" i="36"/>
  <c r="J2260" i="36"/>
  <c r="K2260" i="36"/>
  <c r="V2257" i="36"/>
  <c r="AE2263" i="36"/>
  <c r="AD2263" i="36" s="1"/>
  <c r="T2262" i="36"/>
  <c r="K4467" i="36" l="1"/>
  <c r="AE4469" i="36"/>
  <c r="AD4469" i="36"/>
  <c r="T4469" i="36"/>
  <c r="Y4468" i="36"/>
  <c r="AD4468" i="36"/>
  <c r="K2261" i="36"/>
  <c r="J2261" i="36"/>
  <c r="U2256" i="36"/>
  <c r="Y2256" i="36" s="1"/>
  <c r="T2263" i="36"/>
  <c r="AE2264" i="36"/>
  <c r="AD2264" i="36"/>
  <c r="K4468" i="36" l="1"/>
  <c r="T4470" i="36"/>
  <c r="Y4469" i="36"/>
  <c r="AE4470" i="36"/>
  <c r="J2262" i="36"/>
  <c r="U2257" i="36"/>
  <c r="Y2257" i="36" s="1"/>
  <c r="U2258" i="36"/>
  <c r="Y2258" i="36" s="1"/>
  <c r="K2262" i="36"/>
  <c r="AE2265" i="36"/>
  <c r="AD2265" i="36" s="1"/>
  <c r="T2264" i="36"/>
  <c r="K4469" i="36" l="1"/>
  <c r="AE4471" i="36"/>
  <c r="AD4471" i="36" s="1"/>
  <c r="AD4470" i="36"/>
  <c r="Y4470" i="36"/>
  <c r="T4471" i="36"/>
  <c r="K2263" i="36"/>
  <c r="J2263" i="36"/>
  <c r="T2265" i="36"/>
  <c r="AE2266" i="36"/>
  <c r="AD2266" i="36"/>
  <c r="K4470" i="36" l="1"/>
  <c r="K4471" i="36" s="1"/>
  <c r="K4472" i="36" s="1"/>
  <c r="K4473" i="36" s="1"/>
  <c r="K4474" i="36" s="1"/>
  <c r="K4475" i="36" s="1"/>
  <c r="K4476" i="36" s="1"/>
  <c r="K4477" i="36" s="1"/>
  <c r="K4478" i="36" s="1"/>
  <c r="K4479" i="36" s="1"/>
  <c r="K4480" i="36" s="1"/>
  <c r="K4481" i="36" s="1"/>
  <c r="K4482" i="36" s="1"/>
  <c r="K4483" i="36" s="1"/>
  <c r="K4484" i="36" s="1"/>
  <c r="K4485" i="36" s="1"/>
  <c r="K4486" i="36" s="1"/>
  <c r="K4487" i="36" s="1"/>
  <c r="K4488" i="36" s="1"/>
  <c r="K4489" i="36" s="1"/>
  <c r="K4490" i="36" s="1"/>
  <c r="K4491" i="36" s="1"/>
  <c r="K4492" i="36" s="1"/>
  <c r="K4493" i="36" s="1"/>
  <c r="K4494" i="36" s="1"/>
  <c r="K4495" i="36" s="1"/>
  <c r="K4496" i="36" s="1"/>
  <c r="K4497" i="36" s="1"/>
  <c r="K4498" i="36" s="1"/>
  <c r="K4499" i="36" s="1"/>
  <c r="K4500" i="36" s="1"/>
  <c r="K4501" i="36" s="1"/>
  <c r="K4502" i="36" s="1"/>
  <c r="K4503" i="36" s="1"/>
  <c r="K4504" i="36" s="1"/>
  <c r="K4505" i="36" s="1"/>
  <c r="K4506" i="36" s="1"/>
  <c r="K4507" i="36" s="1"/>
  <c r="K4508" i="36" s="1"/>
  <c r="K4509" i="36" s="1"/>
  <c r="K4510" i="36" s="1"/>
  <c r="K4511" i="36" s="1"/>
  <c r="K4512" i="36" s="1"/>
  <c r="K4513" i="36" s="1"/>
  <c r="K4514" i="36" s="1"/>
  <c r="K4515" i="36" s="1"/>
  <c r="K4516" i="36" s="1"/>
  <c r="K4517" i="36" s="1"/>
  <c r="K4518" i="36" s="1"/>
  <c r="K4519" i="36" s="1"/>
  <c r="K4520" i="36" s="1"/>
  <c r="K4521" i="36" s="1"/>
  <c r="K4522" i="36" s="1"/>
  <c r="K4523" i="36" s="1"/>
  <c r="K4524" i="36" s="1"/>
  <c r="K4525" i="36" s="1"/>
  <c r="K4526" i="36" s="1"/>
  <c r="K4527" i="36" s="1"/>
  <c r="K4528" i="36" s="1"/>
  <c r="K4529" i="36" s="1"/>
  <c r="K4530" i="36" s="1"/>
  <c r="K4531" i="36" s="1"/>
  <c r="K4532" i="36" s="1"/>
  <c r="K4533" i="36" s="1"/>
  <c r="K4534" i="36" s="1"/>
  <c r="K4535" i="36" s="1"/>
  <c r="K4536" i="36" s="1"/>
  <c r="K4537" i="36" s="1"/>
  <c r="K4538" i="36" s="1"/>
  <c r="K4539" i="36" s="1"/>
  <c r="K4540" i="36" s="1"/>
  <c r="K4541" i="36" s="1"/>
  <c r="K4542" i="36" s="1"/>
  <c r="K4543" i="36" s="1"/>
  <c r="K4544" i="36" s="1"/>
  <c r="K4545" i="36" s="1"/>
  <c r="K4546" i="36" s="1"/>
  <c r="K4547" i="36" s="1"/>
  <c r="K4548" i="36" s="1"/>
  <c r="K4549" i="36" s="1"/>
  <c r="K4550" i="36" s="1"/>
  <c r="K4551" i="36" s="1"/>
  <c r="K4552" i="36" s="1"/>
  <c r="K4553" i="36" s="1"/>
  <c r="K4554" i="36" s="1"/>
  <c r="K4555" i="36" s="1"/>
  <c r="K4556" i="36" s="1"/>
  <c r="K4557" i="36" s="1"/>
  <c r="K4558" i="36" s="1"/>
  <c r="K4559" i="36" s="1"/>
  <c r="K4560" i="36" s="1"/>
  <c r="K4561" i="36" s="1"/>
  <c r="K4562" i="36" s="1"/>
  <c r="K4563" i="36" s="1"/>
  <c r="K4564" i="36" s="1"/>
  <c r="K4565" i="36" s="1"/>
  <c r="K4566" i="36" s="1"/>
  <c r="K4567" i="36" s="1"/>
  <c r="K4568" i="36" s="1"/>
  <c r="K4569" i="36" s="1"/>
  <c r="K4570" i="36" s="1"/>
  <c r="K4571" i="36" s="1"/>
  <c r="K4572" i="36" s="1"/>
  <c r="K4573" i="36" s="1"/>
  <c r="K4574" i="36" s="1"/>
  <c r="K4575" i="36" s="1"/>
  <c r="K4576" i="36" s="1"/>
  <c r="K4577" i="36" s="1"/>
  <c r="K4578" i="36" s="1"/>
  <c r="K4579" i="36" s="1"/>
  <c r="K4580" i="36" s="1"/>
  <c r="K4581" i="36" s="1"/>
  <c r="K4582" i="36" s="1"/>
  <c r="K4583" i="36" s="1"/>
  <c r="K4584" i="36" s="1"/>
  <c r="K4585" i="36" s="1"/>
  <c r="K4586" i="36" s="1"/>
  <c r="K4587" i="36" s="1"/>
  <c r="K4588" i="36" s="1"/>
  <c r="K4589" i="36" s="1"/>
  <c r="K4590" i="36" s="1"/>
  <c r="K4591" i="36" s="1"/>
  <c r="K4592" i="36" s="1"/>
  <c r="K4593" i="36" s="1"/>
  <c r="K4594" i="36" s="1"/>
  <c r="K4595" i="36" s="1"/>
  <c r="K4596" i="36" s="1"/>
  <c r="K4597" i="36" s="1"/>
  <c r="K4598" i="36" s="1"/>
  <c r="K4599" i="36" s="1"/>
  <c r="K4600" i="36" s="1"/>
  <c r="K4601" i="36" s="1"/>
  <c r="K4602" i="36" s="1"/>
  <c r="K4603" i="36" s="1"/>
  <c r="K4604" i="36" s="1"/>
  <c r="K4605" i="36" s="1"/>
  <c r="K4606" i="36" s="1"/>
  <c r="K4607" i="36" s="1"/>
  <c r="K4608" i="36" s="1"/>
  <c r="K4609" i="36" s="1"/>
  <c r="K4610" i="36" s="1"/>
  <c r="K4611" i="36" s="1"/>
  <c r="K4612" i="36" s="1"/>
  <c r="K4613" i="36" s="1"/>
  <c r="K4614" i="36" s="1"/>
  <c r="K4615" i="36" s="1"/>
  <c r="K4616" i="36" s="1"/>
  <c r="K4617" i="36" s="1"/>
  <c r="K4618" i="36" s="1"/>
  <c r="K4619" i="36" s="1"/>
  <c r="K4620" i="36" s="1"/>
  <c r="K4621" i="36" s="1"/>
  <c r="K4622" i="36" s="1"/>
  <c r="K4623" i="36" s="1"/>
  <c r="K4624" i="36" s="1"/>
  <c r="K4625" i="36" s="1"/>
  <c r="K4626" i="36" s="1"/>
  <c r="K4627" i="36" s="1"/>
  <c r="K4628" i="36" s="1"/>
  <c r="K4629" i="36" s="1"/>
  <c r="K4630" i="36" s="1"/>
  <c r="K4631" i="36" s="1"/>
  <c r="K4632" i="36" s="1"/>
  <c r="K4633" i="36" s="1"/>
  <c r="K4634" i="36" s="1"/>
  <c r="K4635" i="36" s="1"/>
  <c r="K4636" i="36" s="1"/>
  <c r="K4637" i="36" s="1"/>
  <c r="K4638" i="36" s="1"/>
  <c r="K4639" i="36" s="1"/>
  <c r="K4640" i="36" s="1"/>
  <c r="K4641" i="36" s="1"/>
  <c r="K4642" i="36" s="1"/>
  <c r="K4643" i="36" s="1"/>
  <c r="K4644" i="36" s="1"/>
  <c r="K4645" i="36" s="1"/>
  <c r="K4646" i="36" s="1"/>
  <c r="K4647" i="36" s="1"/>
  <c r="K4648" i="36" s="1"/>
  <c r="K4649" i="36" s="1"/>
  <c r="K4650" i="36" s="1"/>
  <c r="K4651" i="36" s="1"/>
  <c r="K4652" i="36" s="1"/>
  <c r="K4653" i="36" s="1"/>
  <c r="K4654" i="36" s="1"/>
  <c r="K4655" i="36" s="1"/>
  <c r="K4656" i="36" s="1"/>
  <c r="K4657" i="36" s="1"/>
  <c r="K4658" i="36" s="1"/>
  <c r="K4659" i="36" s="1"/>
  <c r="K4660" i="36" s="1"/>
  <c r="K4661" i="36" s="1"/>
  <c r="K4662" i="36" s="1"/>
  <c r="K4663" i="36" s="1"/>
  <c r="K4664" i="36" s="1"/>
  <c r="K4665" i="36" s="1"/>
  <c r="K4666" i="36" s="1"/>
  <c r="K4667" i="36" s="1"/>
  <c r="K4668" i="36" s="1"/>
  <c r="K4669" i="36" s="1"/>
  <c r="K4670" i="36" s="1"/>
  <c r="K4671" i="36" s="1"/>
  <c r="K4672" i="36" s="1"/>
  <c r="K4673" i="36" s="1"/>
  <c r="K4674" i="36" s="1"/>
  <c r="K4675" i="36" s="1"/>
  <c r="K4676" i="36" s="1"/>
  <c r="K4677" i="36" s="1"/>
  <c r="K4678" i="36" s="1"/>
  <c r="K4679" i="36" s="1"/>
  <c r="K4680" i="36" s="1"/>
  <c r="K4681" i="36" s="1"/>
  <c r="K4682" i="36" s="1"/>
  <c r="K4683" i="36" s="1"/>
  <c r="K4684" i="36" s="1"/>
  <c r="K4685" i="36" s="1"/>
  <c r="K4686" i="36" s="1"/>
  <c r="K4687" i="36" s="1"/>
  <c r="K4688" i="36" s="1"/>
  <c r="K4689" i="36" s="1"/>
  <c r="K4690" i="36" s="1"/>
  <c r="K4691" i="36" s="1"/>
  <c r="K4692" i="36" s="1"/>
  <c r="K4693" i="36" s="1"/>
  <c r="K4694" i="36" s="1"/>
  <c r="K4695" i="36" s="1"/>
  <c r="K4696" i="36" s="1"/>
  <c r="K4697" i="36" s="1"/>
  <c r="K4698" i="36" s="1"/>
  <c r="K4699" i="36" s="1"/>
  <c r="K4700" i="36" s="1"/>
  <c r="K4701" i="36" s="1"/>
  <c r="K4702" i="36" s="1"/>
  <c r="K4703" i="36" s="1"/>
  <c r="K4704" i="36" s="1"/>
  <c r="K4705" i="36" s="1"/>
  <c r="K4706" i="36" s="1"/>
  <c r="K4707" i="36" s="1"/>
  <c r="K4708" i="36" s="1"/>
  <c r="K4709" i="36" s="1"/>
  <c r="K4710" i="36" s="1"/>
  <c r="K4711" i="36" s="1"/>
  <c r="K4712" i="36" s="1"/>
  <c r="K4713" i="36" s="1"/>
  <c r="K4714" i="36" s="1"/>
  <c r="K4715" i="36" s="1"/>
  <c r="K4716" i="36" s="1"/>
  <c r="K4717" i="36" s="1"/>
  <c r="K4718" i="36" s="1"/>
  <c r="K4719" i="36" s="1"/>
  <c r="K4720" i="36" s="1"/>
  <c r="K4721" i="36" s="1"/>
  <c r="K4722" i="36" s="1"/>
  <c r="K4723" i="36" s="1"/>
  <c r="K4724" i="36" s="1"/>
  <c r="K4725" i="36" s="1"/>
  <c r="K4726" i="36" s="1"/>
  <c r="K4727" i="36" s="1"/>
  <c r="K4728" i="36" s="1"/>
  <c r="K4729" i="36" s="1"/>
  <c r="K4730" i="36" s="1"/>
  <c r="K4731" i="36" s="1"/>
  <c r="K4732" i="36" s="1"/>
  <c r="K4733" i="36" s="1"/>
  <c r="K4734" i="36" s="1"/>
  <c r="K4735" i="36" s="1"/>
  <c r="K4736" i="36" s="1"/>
  <c r="K4737" i="36" s="1"/>
  <c r="K4738" i="36" s="1"/>
  <c r="K4739" i="36" s="1"/>
  <c r="K4740" i="36" s="1"/>
  <c r="K4741" i="36" s="1"/>
  <c r="K4742" i="36" s="1"/>
  <c r="K4743" i="36" s="1"/>
  <c r="K4744" i="36" s="1"/>
  <c r="K4745" i="36" s="1"/>
  <c r="K4746" i="36" s="1"/>
  <c r="K4747" i="36" s="1"/>
  <c r="K4748" i="36" s="1"/>
  <c r="K4749" i="36" s="1"/>
  <c r="K4750" i="36" s="1"/>
  <c r="K4751" i="36" s="1"/>
  <c r="K4752" i="36" s="1"/>
  <c r="K4753" i="36" s="1"/>
  <c r="K4754" i="36" s="1"/>
  <c r="K4755" i="36" s="1"/>
  <c r="K4756" i="36" s="1"/>
  <c r="K4757" i="36" s="1"/>
  <c r="K4758" i="36" s="1"/>
  <c r="K4759" i="36" s="1"/>
  <c r="K4760" i="36" s="1"/>
  <c r="K4761" i="36" s="1"/>
  <c r="K4762" i="36" s="1"/>
  <c r="K4763" i="36" s="1"/>
  <c r="K4764" i="36" s="1"/>
  <c r="K4765" i="36" s="1"/>
  <c r="K4766" i="36" s="1"/>
  <c r="K4767" i="36" s="1"/>
  <c r="K4768" i="36" s="1"/>
  <c r="K4769" i="36" s="1"/>
  <c r="K4770" i="36" s="1"/>
  <c r="K4771" i="36" s="1"/>
  <c r="K4772" i="36" s="1"/>
  <c r="K4773" i="36" s="1"/>
  <c r="K4774" i="36" s="1"/>
  <c r="K4775" i="36" s="1"/>
  <c r="K4776" i="36" s="1"/>
  <c r="K4777" i="36" s="1"/>
  <c r="K4778" i="36" s="1"/>
  <c r="K4779" i="36" s="1"/>
  <c r="K4780" i="36" s="1"/>
  <c r="K4781" i="36" s="1"/>
  <c r="K4782" i="36" s="1"/>
  <c r="K4783" i="36" s="1"/>
  <c r="K4784" i="36" s="1"/>
  <c r="K4785" i="36" s="1"/>
  <c r="K4786" i="36" s="1"/>
  <c r="K4787" i="36" s="1"/>
  <c r="K4788" i="36" s="1"/>
  <c r="K4789" i="36" s="1"/>
  <c r="K4790" i="36" s="1"/>
  <c r="K4791" i="36" s="1"/>
  <c r="K4792" i="36" s="1"/>
  <c r="K4793" i="36" s="1"/>
  <c r="K4794" i="36" s="1"/>
  <c r="K4795" i="36" s="1"/>
  <c r="K4796" i="36" s="1"/>
  <c r="K4797" i="36" s="1"/>
  <c r="K4798" i="36" s="1"/>
  <c r="K4799" i="36" s="1"/>
  <c r="K4800" i="36" s="1"/>
  <c r="K4801" i="36" s="1"/>
  <c r="K4802" i="36" s="1"/>
  <c r="K4803" i="36" s="1"/>
  <c r="K4804" i="36" s="1"/>
  <c r="K4805" i="36" s="1"/>
  <c r="K4806" i="36" s="1"/>
  <c r="K4807" i="36" s="1"/>
  <c r="K4808" i="36" s="1"/>
  <c r="K4809" i="36" s="1"/>
  <c r="K4810" i="36" s="1"/>
  <c r="K4811" i="36" s="1"/>
  <c r="K4812" i="36" s="1"/>
  <c r="K4813" i="36" s="1"/>
  <c r="K4814" i="36" s="1"/>
  <c r="K4815" i="36" s="1"/>
  <c r="K4816" i="36" s="1"/>
  <c r="K4817" i="36" s="1"/>
  <c r="K4818" i="36" s="1"/>
  <c r="K4819" i="36" s="1"/>
  <c r="K4820" i="36" s="1"/>
  <c r="K4821" i="36" s="1"/>
  <c r="K4822" i="36" s="1"/>
  <c r="K4823" i="36" s="1"/>
  <c r="K4824" i="36" s="1"/>
  <c r="K4825" i="36" s="1"/>
  <c r="K4826" i="36" s="1"/>
  <c r="K4827" i="36" s="1"/>
  <c r="K4828" i="36" s="1"/>
  <c r="K4829" i="36" s="1"/>
  <c r="K4830" i="36" s="1"/>
  <c r="K4831" i="36" s="1"/>
  <c r="K4832" i="36" s="1"/>
  <c r="K4833" i="36" s="1"/>
  <c r="K4834" i="36" s="1"/>
  <c r="K4835" i="36" s="1"/>
  <c r="K4836" i="36" s="1"/>
  <c r="K4837" i="36" s="1"/>
  <c r="K4838" i="36" s="1"/>
  <c r="K4839" i="36" s="1"/>
  <c r="K4840" i="36" s="1"/>
  <c r="K4841" i="36" s="1"/>
  <c r="K4842" i="36" s="1"/>
  <c r="K4843" i="36" s="1"/>
  <c r="K4844" i="36" s="1"/>
  <c r="K4845" i="36" s="1"/>
  <c r="K4846" i="36" s="1"/>
  <c r="K4847" i="36" s="1"/>
  <c r="K4848" i="36" s="1"/>
  <c r="K4849" i="36" s="1"/>
  <c r="K4850" i="36" s="1"/>
  <c r="K4851" i="36" s="1"/>
  <c r="K4852" i="36" s="1"/>
  <c r="K4853" i="36" s="1"/>
  <c r="K4854" i="36" s="1"/>
  <c r="K4855" i="36" s="1"/>
  <c r="K4856" i="36" s="1"/>
  <c r="K4857" i="36" s="1"/>
  <c r="K4858" i="36" s="1"/>
  <c r="K4859" i="36" s="1"/>
  <c r="K4860" i="36" s="1"/>
  <c r="K4861" i="36" s="1"/>
  <c r="K4862" i="36" s="1"/>
  <c r="K4863" i="36" s="1"/>
  <c r="K4864" i="36" s="1"/>
  <c r="K4865" i="36" s="1"/>
  <c r="K4866" i="36" s="1"/>
  <c r="K4867" i="36" s="1"/>
  <c r="K4868" i="36" s="1"/>
  <c r="K4869" i="36" s="1"/>
  <c r="K4870" i="36" s="1"/>
  <c r="K4871" i="36" s="1"/>
  <c r="K4872" i="36" s="1"/>
  <c r="K4873" i="36" s="1"/>
  <c r="K4874" i="36" s="1"/>
  <c r="K4875" i="36" s="1"/>
  <c r="K4876" i="36" s="1"/>
  <c r="K4877" i="36" s="1"/>
  <c r="K4878" i="36" s="1"/>
  <c r="K4879" i="36" s="1"/>
  <c r="K4880" i="36" s="1"/>
  <c r="K4881" i="36" s="1"/>
  <c r="K4882" i="36" s="1"/>
  <c r="K4883" i="36" s="1"/>
  <c r="K4884" i="36" s="1"/>
  <c r="K4885" i="36" s="1"/>
  <c r="K4886" i="36" s="1"/>
  <c r="K4887" i="36" s="1"/>
  <c r="K4888" i="36" s="1"/>
  <c r="K4889" i="36" s="1"/>
  <c r="K4890" i="36" s="1"/>
  <c r="K4891" i="36" s="1"/>
  <c r="K4892" i="36" s="1"/>
  <c r="K4893" i="36" s="1"/>
  <c r="K4894" i="36" s="1"/>
  <c r="K4895" i="36" s="1"/>
  <c r="K4896" i="36" s="1"/>
  <c r="K4897" i="36" s="1"/>
  <c r="K4898" i="36" s="1"/>
  <c r="K4899" i="36" s="1"/>
  <c r="K4900" i="36" s="1"/>
  <c r="K4901" i="36" s="1"/>
  <c r="K4902" i="36" s="1"/>
  <c r="K4903" i="36" s="1"/>
  <c r="K4904" i="36" s="1"/>
  <c r="K4905" i="36" s="1"/>
  <c r="K4906" i="36" s="1"/>
  <c r="K4907" i="36" s="1"/>
  <c r="K4908" i="36" s="1"/>
  <c r="K4909" i="36" s="1"/>
  <c r="K4910" i="36" s="1"/>
  <c r="K4911" i="36" s="1"/>
  <c r="K4912" i="36" s="1"/>
  <c r="K4913" i="36" s="1"/>
  <c r="K4914" i="36" s="1"/>
  <c r="K4915" i="36" s="1"/>
  <c r="K4916" i="36" s="1"/>
  <c r="K4917" i="36" s="1"/>
  <c r="K4918" i="36" s="1"/>
  <c r="K4919" i="36" s="1"/>
  <c r="K4920" i="36" s="1"/>
  <c r="K4921" i="36" s="1"/>
  <c r="K4922" i="36" s="1"/>
  <c r="K4923" i="36" s="1"/>
  <c r="K4924" i="36" s="1"/>
  <c r="K4925" i="36" s="1"/>
  <c r="K4926" i="36" s="1"/>
  <c r="K4927" i="36" s="1"/>
  <c r="K4928" i="36" s="1"/>
  <c r="K4929" i="36" s="1"/>
  <c r="K4930" i="36" s="1"/>
  <c r="K4931" i="36" s="1"/>
  <c r="K4932" i="36" s="1"/>
  <c r="K4933" i="36" s="1"/>
  <c r="K4934" i="36" s="1"/>
  <c r="K4935" i="36" s="1"/>
  <c r="K4936" i="36" s="1"/>
  <c r="K4937" i="36" s="1"/>
  <c r="K4938" i="36" s="1"/>
  <c r="K4939" i="36" s="1"/>
  <c r="K4940" i="36" s="1"/>
  <c r="K4941" i="36" s="1"/>
  <c r="K4942" i="36" s="1"/>
  <c r="K4943" i="36" s="1"/>
  <c r="K4944" i="36" s="1"/>
  <c r="K4945" i="36" s="1"/>
  <c r="K4946" i="36" s="1"/>
  <c r="K4947" i="36" s="1"/>
  <c r="K4948" i="36" s="1"/>
  <c r="K4949" i="36" s="1"/>
  <c r="K4950" i="36" s="1"/>
  <c r="K4951" i="36" s="1"/>
  <c r="K4952" i="36" s="1"/>
  <c r="K4953" i="36" s="1"/>
  <c r="K4954" i="36" s="1"/>
  <c r="K4955" i="36" s="1"/>
  <c r="K4956" i="36" s="1"/>
  <c r="K4957" i="36" s="1"/>
  <c r="K4958" i="36" s="1"/>
  <c r="K4959" i="36" s="1"/>
  <c r="K4960" i="36" s="1"/>
  <c r="K4961" i="36" s="1"/>
  <c r="K4962" i="36" s="1"/>
  <c r="K4963" i="36" s="1"/>
  <c r="K4964" i="36" s="1"/>
  <c r="K4965" i="36" s="1"/>
  <c r="K4966" i="36" s="1"/>
  <c r="K4967" i="36" s="1"/>
  <c r="K4968" i="36" s="1"/>
  <c r="K4969" i="36" s="1"/>
  <c r="K4970" i="36" s="1"/>
  <c r="K4971" i="36" s="1"/>
  <c r="K4972" i="36" s="1"/>
  <c r="K4973" i="36" s="1"/>
  <c r="K4974" i="36" s="1"/>
  <c r="K4975" i="36" s="1"/>
  <c r="K4976" i="36" s="1"/>
  <c r="K4977" i="36" s="1"/>
  <c r="K4978" i="36" s="1"/>
  <c r="K4979" i="36" s="1"/>
  <c r="K4980" i="36" s="1"/>
  <c r="K4981" i="36" s="1"/>
  <c r="K4982" i="36" s="1"/>
  <c r="K4983" i="36" s="1"/>
  <c r="K4984" i="36" s="1"/>
  <c r="K4985" i="36" s="1"/>
  <c r="K4986" i="36" s="1"/>
  <c r="K4987" i="36" s="1"/>
  <c r="K4988" i="36" s="1"/>
  <c r="K4989" i="36" s="1"/>
  <c r="K4990" i="36" s="1"/>
  <c r="K4991" i="36" s="1"/>
  <c r="K4992" i="36" s="1"/>
  <c r="K4993" i="36" s="1"/>
  <c r="K4994" i="36" s="1"/>
  <c r="K4995" i="36" s="1"/>
  <c r="K4996" i="36" s="1"/>
  <c r="K4997" i="36" s="1"/>
  <c r="K4998" i="36" s="1"/>
  <c r="K4999" i="36" s="1"/>
  <c r="K5000" i="36" s="1"/>
  <c r="K5001" i="36" s="1"/>
  <c r="K5002" i="36" s="1"/>
  <c r="K5003" i="36" s="1"/>
  <c r="K5004" i="36" s="1"/>
  <c r="K5005" i="36" s="1"/>
  <c r="K5006" i="36" s="1"/>
  <c r="K5007" i="36" s="1"/>
  <c r="K5008" i="36" s="1"/>
  <c r="K5009" i="36" s="1"/>
  <c r="K5010" i="36" s="1"/>
  <c r="K5011" i="36" s="1"/>
  <c r="K5012" i="36" s="1"/>
  <c r="K5013" i="36" s="1"/>
  <c r="K5014" i="36" s="1"/>
  <c r="K5015" i="36" s="1"/>
  <c r="K5016" i="36" s="1"/>
  <c r="K5017" i="36" s="1"/>
  <c r="K5018" i="36" s="1"/>
  <c r="K5019" i="36" s="1"/>
  <c r="K5020" i="36" s="1"/>
  <c r="K5021" i="36" s="1"/>
  <c r="K5022" i="36" s="1"/>
  <c r="K5023" i="36" s="1"/>
  <c r="K5024" i="36" s="1"/>
  <c r="K5025" i="36" s="1"/>
  <c r="K5026" i="36" s="1"/>
  <c r="K5027" i="36" s="1"/>
  <c r="K5028" i="36" s="1"/>
  <c r="K5029" i="36" s="1"/>
  <c r="K5030" i="36" s="1"/>
  <c r="K5031" i="36" s="1"/>
  <c r="K5032" i="36" s="1"/>
  <c r="K5033" i="36" s="1"/>
  <c r="K5034" i="36" s="1"/>
  <c r="K5035" i="36" s="1"/>
  <c r="K5036" i="36" s="1"/>
  <c r="K5037" i="36" s="1"/>
  <c r="K5038" i="36" s="1"/>
  <c r="K5039" i="36" s="1"/>
  <c r="K5040" i="36" s="1"/>
  <c r="K5041" i="36" s="1"/>
  <c r="K5042" i="36" s="1"/>
  <c r="K5043" i="36" s="1"/>
  <c r="K5044" i="36" s="1"/>
  <c r="K5045" i="36" s="1"/>
  <c r="K5046" i="36" s="1"/>
  <c r="K5047" i="36" s="1"/>
  <c r="K5048" i="36" s="1"/>
  <c r="K5049" i="36" s="1"/>
  <c r="K5050" i="36" s="1"/>
  <c r="K5051" i="36" s="1"/>
  <c r="K5052" i="36" s="1"/>
  <c r="K5053" i="36" s="1"/>
  <c r="K5054" i="36" s="1"/>
  <c r="K5055" i="36" s="1"/>
  <c r="K5056" i="36" s="1"/>
  <c r="K5057" i="36" s="1"/>
  <c r="K5058" i="36" s="1"/>
  <c r="K5059" i="36" s="1"/>
  <c r="K5060" i="36" s="1"/>
  <c r="K5061" i="36" s="1"/>
  <c r="K5062" i="36" s="1"/>
  <c r="K5063" i="36" s="1"/>
  <c r="K5064" i="36" s="1"/>
  <c r="K5065" i="36" s="1"/>
  <c r="K5066" i="36" s="1"/>
  <c r="K5067" i="36" s="1"/>
  <c r="K5068" i="36" s="1"/>
  <c r="K5069" i="36" s="1"/>
  <c r="K5070" i="36" s="1"/>
  <c r="K5071" i="36" s="1"/>
  <c r="K5072" i="36" s="1"/>
  <c r="K5073" i="36" s="1"/>
  <c r="K5074" i="36" s="1"/>
  <c r="K5075" i="36" s="1"/>
  <c r="K5076" i="36" s="1"/>
  <c r="K5077" i="36" s="1"/>
  <c r="K5078" i="36" s="1"/>
  <c r="K5079" i="36" s="1"/>
  <c r="K5080" i="36" s="1"/>
  <c r="K5081" i="36" s="1"/>
  <c r="K5082" i="36" s="1"/>
  <c r="K5083" i="36" s="1"/>
  <c r="K5084" i="36" s="1"/>
  <c r="K5085" i="36" s="1"/>
  <c r="K5086" i="36" s="1"/>
  <c r="K5087" i="36" s="1"/>
  <c r="K5088" i="36" s="1"/>
  <c r="K5089" i="36" s="1"/>
  <c r="K5090" i="36" s="1"/>
  <c r="K5091" i="36" s="1"/>
  <c r="K5092" i="36" s="1"/>
  <c r="K5093" i="36" s="1"/>
  <c r="K5094" i="36" s="1"/>
  <c r="K5095" i="36" s="1"/>
  <c r="K5096" i="36" s="1"/>
  <c r="K5097" i="36" s="1"/>
  <c r="K5098" i="36" s="1"/>
  <c r="K5099" i="36" s="1"/>
  <c r="K5100" i="36" s="1"/>
  <c r="K5101" i="36" s="1"/>
  <c r="K5102" i="36" s="1"/>
  <c r="K5103" i="36" s="1"/>
  <c r="K5104" i="36" s="1"/>
  <c r="K5105" i="36" s="1"/>
  <c r="K5106" i="36" s="1"/>
  <c r="K5107" i="36" s="1"/>
  <c r="K5108" i="36" s="1"/>
  <c r="K5109" i="36" s="1"/>
  <c r="K5110" i="36" s="1"/>
  <c r="K5111" i="36" s="1"/>
  <c r="K5112" i="36" s="1"/>
  <c r="K5113" i="36" s="1"/>
  <c r="K5114" i="36" s="1"/>
  <c r="K5115" i="36" s="1"/>
  <c r="K5116" i="36" s="1"/>
  <c r="K5117" i="36" s="1"/>
  <c r="K5118" i="36" s="1"/>
  <c r="K5119" i="36" s="1"/>
  <c r="K5120" i="36" s="1"/>
  <c r="K5121" i="36" s="1"/>
  <c r="K5122" i="36" s="1"/>
  <c r="K5123" i="36" s="1"/>
  <c r="K5124" i="36" s="1"/>
  <c r="K5125" i="36" s="1"/>
  <c r="K5126" i="36" s="1"/>
  <c r="K5127" i="36" s="1"/>
  <c r="K5128" i="36" s="1"/>
  <c r="K5129" i="36" s="1"/>
  <c r="K5130" i="36" s="1"/>
  <c r="K5131" i="36" s="1"/>
  <c r="K5132" i="36" s="1"/>
  <c r="K5133" i="36" s="1"/>
  <c r="K5134" i="36" s="1"/>
  <c r="K5135" i="36" s="1"/>
  <c r="K5136" i="36" s="1"/>
  <c r="K5137" i="36" s="1"/>
  <c r="K5138" i="36" s="1"/>
  <c r="K5139" i="36" s="1"/>
  <c r="K5140" i="36" s="1"/>
  <c r="K5141" i="36" s="1"/>
  <c r="K5142" i="36" s="1"/>
  <c r="K5143" i="36" s="1"/>
  <c r="K5144" i="36" s="1"/>
  <c r="K5145" i="36" s="1"/>
  <c r="K5146" i="36" s="1"/>
  <c r="K5147" i="36" s="1"/>
  <c r="K5148" i="36" s="1"/>
  <c r="K5149" i="36" s="1"/>
  <c r="K5150" i="36" s="1"/>
  <c r="K5151" i="36" s="1"/>
  <c r="K5152" i="36" s="1"/>
  <c r="K5153" i="36" s="1"/>
  <c r="K5154" i="36" s="1"/>
  <c r="K5155" i="36" s="1"/>
  <c r="K5156" i="36" s="1"/>
  <c r="K5157" i="36" s="1"/>
  <c r="K5158" i="36" s="1"/>
  <c r="K5159" i="36" s="1"/>
  <c r="K5160" i="36" s="1"/>
  <c r="K5161" i="36" s="1"/>
  <c r="K5162" i="36" s="1"/>
  <c r="K5163" i="36" s="1"/>
  <c r="K5164" i="36" s="1"/>
  <c r="K5165" i="36" s="1"/>
  <c r="K5166" i="36" s="1"/>
  <c r="K5167" i="36" s="1"/>
  <c r="K5168" i="36" s="1"/>
  <c r="K5169" i="36" s="1"/>
  <c r="K5170" i="36" s="1"/>
  <c r="K5171" i="36" s="1"/>
  <c r="K5172" i="36" s="1"/>
  <c r="K5173" i="36" s="1"/>
  <c r="K5174" i="36" s="1"/>
  <c r="K5175" i="36" s="1"/>
  <c r="K5176" i="36" s="1"/>
  <c r="K5177" i="36" s="1"/>
  <c r="K5178" i="36" s="1"/>
  <c r="K5179" i="36" s="1"/>
  <c r="K5180" i="36" s="1"/>
  <c r="K5181" i="36" s="1"/>
  <c r="K5182" i="36" s="1"/>
  <c r="K5183" i="36" s="1"/>
  <c r="K5184" i="36" s="1"/>
  <c r="K5185" i="36" s="1"/>
  <c r="K5186" i="36" s="1"/>
  <c r="K5187" i="36" s="1"/>
  <c r="K5188" i="36" s="1"/>
  <c r="K5189" i="36" s="1"/>
  <c r="K5190" i="36" s="1"/>
  <c r="K5191" i="36" s="1"/>
  <c r="K5192" i="36" s="1"/>
  <c r="K5193" i="36" s="1"/>
  <c r="K5194" i="36" s="1"/>
  <c r="K5195" i="36" s="1"/>
  <c r="K5196" i="36" s="1"/>
  <c r="K5197" i="36" s="1"/>
  <c r="K5198" i="36" s="1"/>
  <c r="K5199" i="36" s="1"/>
  <c r="K5200" i="36" s="1"/>
  <c r="K5201" i="36" s="1"/>
  <c r="K5202" i="36" s="1"/>
  <c r="K5203" i="36" s="1"/>
  <c r="K5204" i="36" s="1"/>
  <c r="K5205" i="36" s="1"/>
  <c r="K5206" i="36" s="1"/>
  <c r="K5207" i="36" s="1"/>
  <c r="K5208" i="36" s="1"/>
  <c r="K5209" i="36" s="1"/>
  <c r="K5210" i="36" s="1"/>
  <c r="K5211" i="36" s="1"/>
  <c r="K5212" i="36" s="1"/>
  <c r="K5213" i="36" s="1"/>
  <c r="K5214" i="36" s="1"/>
  <c r="K5215" i="36" s="1"/>
  <c r="K5216" i="36" s="1"/>
  <c r="K5217" i="36" s="1"/>
  <c r="K5218" i="36" s="1"/>
  <c r="K5219" i="36" s="1"/>
  <c r="K5220" i="36" s="1"/>
  <c r="K5221" i="36" s="1"/>
  <c r="K5222" i="36" s="1"/>
  <c r="K5223" i="36" s="1"/>
  <c r="K5224" i="36" s="1"/>
  <c r="K5225" i="36" s="1"/>
  <c r="K5226" i="36" s="1"/>
  <c r="K5227" i="36" s="1"/>
  <c r="K5228" i="36" s="1"/>
  <c r="K5229" i="36" s="1"/>
  <c r="K5230" i="36" s="1"/>
  <c r="K5231" i="36" s="1"/>
  <c r="K5232" i="36" s="1"/>
  <c r="K5233" i="36" s="1"/>
  <c r="K5234" i="36" s="1"/>
  <c r="K5235" i="36" s="1"/>
  <c r="K5236" i="36" s="1"/>
  <c r="K5237" i="36" s="1"/>
  <c r="K5238" i="36" s="1"/>
  <c r="K5239" i="36" s="1"/>
  <c r="K5240" i="36" s="1"/>
  <c r="K5241" i="36" s="1"/>
  <c r="K5242" i="36" s="1"/>
  <c r="K5243" i="36" s="1"/>
  <c r="K5244" i="36" s="1"/>
  <c r="K5245" i="36" s="1"/>
  <c r="K5246" i="36" s="1"/>
  <c r="K5247" i="36" s="1"/>
  <c r="K5248" i="36" s="1"/>
  <c r="K5249" i="36" s="1"/>
  <c r="K5250" i="36" s="1"/>
  <c r="K5251" i="36" s="1"/>
  <c r="K5252" i="36" s="1"/>
  <c r="K5253" i="36" s="1"/>
  <c r="K5254" i="36" s="1"/>
  <c r="K5255" i="36" s="1"/>
  <c r="K5256" i="36" s="1"/>
  <c r="K5257" i="36" s="1"/>
  <c r="K5258" i="36" s="1"/>
  <c r="K5259" i="36" s="1"/>
  <c r="K5260" i="36" s="1"/>
  <c r="K5261" i="36" s="1"/>
  <c r="K5262" i="36" s="1"/>
  <c r="K5263" i="36" s="1"/>
  <c r="K5264" i="36" s="1"/>
  <c r="K5265" i="36" s="1"/>
  <c r="K5266" i="36" s="1"/>
  <c r="K5267" i="36" s="1"/>
  <c r="K5268" i="36" s="1"/>
  <c r="K5269" i="36" s="1"/>
  <c r="K5270" i="36" s="1"/>
  <c r="K5271" i="36" s="1"/>
  <c r="K5272" i="36" s="1"/>
  <c r="K5273" i="36" s="1"/>
  <c r="K5274" i="36" s="1"/>
  <c r="K5275" i="36" s="1"/>
  <c r="K5276" i="36" s="1"/>
  <c r="K5277" i="36" s="1"/>
  <c r="K5278" i="36" s="1"/>
  <c r="K5279" i="36" s="1"/>
  <c r="K5280" i="36" s="1"/>
  <c r="K5281" i="36" s="1"/>
  <c r="K5282" i="36" s="1"/>
  <c r="K5283" i="36" s="1"/>
  <c r="K5284" i="36" s="1"/>
  <c r="K5285" i="36" s="1"/>
  <c r="K5286" i="36" s="1"/>
  <c r="K5287" i="36" s="1"/>
  <c r="K5288" i="36" s="1"/>
  <c r="K5289" i="36" s="1"/>
  <c r="K5290" i="36" s="1"/>
  <c r="K5291" i="36" s="1"/>
  <c r="K5292" i="36" s="1"/>
  <c r="K5293" i="36" s="1"/>
  <c r="K5294" i="36" s="1"/>
  <c r="K5295" i="36" s="1"/>
  <c r="K5296" i="36" s="1"/>
  <c r="K5297" i="36" s="1"/>
  <c r="K5298" i="36" s="1"/>
  <c r="K5299" i="36" s="1"/>
  <c r="K5300" i="36" s="1"/>
  <c r="K5301" i="36" s="1"/>
  <c r="K5302" i="36" s="1"/>
  <c r="K5303" i="36" s="1"/>
  <c r="K5304" i="36" s="1"/>
  <c r="K5305" i="36" s="1"/>
  <c r="K5306" i="36" s="1"/>
  <c r="K5307" i="36" s="1"/>
  <c r="K5308" i="36" s="1"/>
  <c r="K5309" i="36" s="1"/>
  <c r="K5310" i="36" s="1"/>
  <c r="K5311" i="36" s="1"/>
  <c r="K5312" i="36" s="1"/>
  <c r="K5313" i="36" s="1"/>
  <c r="K5314" i="36" s="1"/>
  <c r="K5315" i="36" s="1"/>
  <c r="K5316" i="36" s="1"/>
  <c r="K5317" i="36" s="1"/>
  <c r="K5318" i="36" s="1"/>
  <c r="K5319" i="36" s="1"/>
  <c r="K5320" i="36" s="1"/>
  <c r="K5321" i="36" s="1"/>
  <c r="K5322" i="36" s="1"/>
  <c r="K5323" i="36" s="1"/>
  <c r="K5324" i="36" s="1"/>
  <c r="K5325" i="36" s="1"/>
  <c r="K5326" i="36" s="1"/>
  <c r="K5327" i="36" s="1"/>
  <c r="K5328" i="36" s="1"/>
  <c r="K5329" i="36" s="1"/>
  <c r="K5330" i="36" s="1"/>
  <c r="K5331" i="36" s="1"/>
  <c r="K5332" i="36" s="1"/>
  <c r="K5333" i="36" s="1"/>
  <c r="K5334" i="36" s="1"/>
  <c r="K5335" i="36" s="1"/>
  <c r="K5336" i="36" s="1"/>
  <c r="K5337" i="36" s="1"/>
  <c r="K5338" i="36" s="1"/>
  <c r="K5339" i="36" s="1"/>
  <c r="K5340" i="36" s="1"/>
  <c r="K5341" i="36" s="1"/>
  <c r="K5342" i="36" s="1"/>
  <c r="K5343" i="36" s="1"/>
  <c r="K5344" i="36" s="1"/>
  <c r="K5345" i="36" s="1"/>
  <c r="K5346" i="36" s="1"/>
  <c r="K5347" i="36" s="1"/>
  <c r="K5348" i="36" s="1"/>
  <c r="K5349" i="36" s="1"/>
  <c r="K5350" i="36" s="1"/>
  <c r="K5351" i="36" s="1"/>
  <c r="K5352" i="36" s="1"/>
  <c r="K5353" i="36" s="1"/>
  <c r="K5354" i="36" s="1"/>
  <c r="K5355" i="36" s="1"/>
  <c r="K5356" i="36" s="1"/>
  <c r="K5357" i="36" s="1"/>
  <c r="K5358" i="36" s="1"/>
  <c r="K5359" i="36" s="1"/>
  <c r="K5360" i="36" s="1"/>
  <c r="K5361" i="36" s="1"/>
  <c r="K5362" i="36" s="1"/>
  <c r="K5363" i="36" s="1"/>
  <c r="K5364" i="36" s="1"/>
  <c r="K5365" i="36" s="1"/>
  <c r="K5366" i="36" s="1"/>
  <c r="K5367" i="36" s="1"/>
  <c r="K5368" i="36" s="1"/>
  <c r="K5369" i="36" s="1"/>
  <c r="K5370" i="36" s="1"/>
  <c r="K5371" i="36" s="1"/>
  <c r="K5372" i="36" s="1"/>
  <c r="K5373" i="36" s="1"/>
  <c r="K5374" i="36" s="1"/>
  <c r="K5375" i="36" s="1"/>
  <c r="K5376" i="36" s="1"/>
  <c r="K5377" i="36" s="1"/>
  <c r="K5378" i="36" s="1"/>
  <c r="K5379" i="36" s="1"/>
  <c r="K5380" i="36" s="1"/>
  <c r="K5381" i="36" s="1"/>
  <c r="K5382" i="36" s="1"/>
  <c r="K5383" i="36" s="1"/>
  <c r="K5384" i="36" s="1"/>
  <c r="K5385" i="36" s="1"/>
  <c r="K5386" i="36" s="1"/>
  <c r="K5387" i="36" s="1"/>
  <c r="K5388" i="36" s="1"/>
  <c r="K5389" i="36" s="1"/>
  <c r="K5390" i="36" s="1"/>
  <c r="K5391" i="36" s="1"/>
  <c r="K5392" i="36" s="1"/>
  <c r="K5393" i="36" s="1"/>
  <c r="K5394" i="36" s="1"/>
  <c r="K5395" i="36" s="1"/>
  <c r="K5396" i="36" s="1"/>
  <c r="K5397" i="36" s="1"/>
  <c r="K5398" i="36" s="1"/>
  <c r="K5399" i="36" s="1"/>
  <c r="K5400" i="36" s="1"/>
  <c r="K5401" i="36" s="1"/>
  <c r="K5402" i="36" s="1"/>
  <c r="K5403" i="36" s="1"/>
  <c r="K5404" i="36" s="1"/>
  <c r="K5405" i="36" s="1"/>
  <c r="K5406" i="36" s="1"/>
  <c r="K5407" i="36" s="1"/>
  <c r="K5408" i="36" s="1"/>
  <c r="K5409" i="36" s="1"/>
  <c r="K5410" i="36" s="1"/>
  <c r="K5411" i="36" s="1"/>
  <c r="K5412" i="36" s="1"/>
  <c r="K5413" i="36" s="1"/>
  <c r="K5414" i="36" s="1"/>
  <c r="K5415" i="36" s="1"/>
  <c r="K5416" i="36" s="1"/>
  <c r="K5417" i="36" s="1"/>
  <c r="K5418" i="36" s="1"/>
  <c r="K5419" i="36" s="1"/>
  <c r="K5420" i="36" s="1"/>
  <c r="K5421" i="36" s="1"/>
  <c r="K5422" i="36" s="1"/>
  <c r="K5423" i="36" s="1"/>
  <c r="K5424" i="36" s="1"/>
  <c r="K5425" i="36" s="1"/>
  <c r="K5426" i="36" s="1"/>
  <c r="K5427" i="36" s="1"/>
  <c r="K5428" i="36" s="1"/>
  <c r="K5429" i="36" s="1"/>
  <c r="K5430" i="36" s="1"/>
  <c r="K5431" i="36" s="1"/>
  <c r="K5432" i="36" s="1"/>
  <c r="K5433" i="36" s="1"/>
  <c r="K5434" i="36" s="1"/>
  <c r="K5435" i="36" s="1"/>
  <c r="K5436" i="36" s="1"/>
  <c r="K5437" i="36" s="1"/>
  <c r="K5438" i="36" s="1"/>
  <c r="K5439" i="36" s="1"/>
  <c r="K5440" i="36" s="1"/>
  <c r="K5441" i="36" s="1"/>
  <c r="K5442" i="36" s="1"/>
  <c r="K5443" i="36" s="1"/>
  <c r="K5444" i="36" s="1"/>
  <c r="K5445" i="36" s="1"/>
  <c r="K5446" i="36" s="1"/>
  <c r="K5447" i="36" s="1"/>
  <c r="K5448" i="36" s="1"/>
  <c r="K5449" i="36" s="1"/>
  <c r="K5450" i="36" s="1"/>
  <c r="K5451" i="36" s="1"/>
  <c r="K5452" i="36" s="1"/>
  <c r="K5453" i="36" s="1"/>
  <c r="K5454" i="36" s="1"/>
  <c r="K5455" i="36" s="1"/>
  <c r="K5456" i="36" s="1"/>
  <c r="K5457" i="36" s="1"/>
  <c r="K5458" i="36" s="1"/>
  <c r="K5459" i="36" s="1"/>
  <c r="K5460" i="36" s="1"/>
  <c r="K5461" i="36" s="1"/>
  <c r="K5462" i="36" s="1"/>
  <c r="K5463" i="36" s="1"/>
  <c r="K5464" i="36" s="1"/>
  <c r="K5465" i="36" s="1"/>
  <c r="K5466" i="36" s="1"/>
  <c r="K5467" i="36" s="1"/>
  <c r="K5468" i="36" s="1"/>
  <c r="K5469" i="36" s="1"/>
  <c r="K5470" i="36" s="1"/>
  <c r="K5471" i="36" s="1"/>
  <c r="K5472" i="36" s="1"/>
  <c r="K5473" i="36" s="1"/>
  <c r="K5474" i="36" s="1"/>
  <c r="K5475" i="36" s="1"/>
  <c r="K5476" i="36" s="1"/>
  <c r="K5477" i="36" s="1"/>
  <c r="K5478" i="36" s="1"/>
  <c r="K5479" i="36" s="1"/>
  <c r="K5480" i="36" s="1"/>
  <c r="K5481" i="36" s="1"/>
  <c r="K5482" i="36" s="1"/>
  <c r="K5483" i="36" s="1"/>
  <c r="K5484" i="36" s="1"/>
  <c r="K5485" i="36" s="1"/>
  <c r="K5486" i="36" s="1"/>
  <c r="K5487" i="36" s="1"/>
  <c r="K5488" i="36" s="1"/>
  <c r="K5489" i="36" s="1"/>
  <c r="K5490" i="36" s="1"/>
  <c r="K5491" i="36" s="1"/>
  <c r="K5492" i="36" s="1"/>
  <c r="K5493" i="36" s="1"/>
  <c r="K5494" i="36" s="1"/>
  <c r="K5495" i="36" s="1"/>
  <c r="K5496" i="36" s="1"/>
  <c r="K5497" i="36" s="1"/>
  <c r="K5498" i="36" s="1"/>
  <c r="K5499" i="36" s="1"/>
  <c r="K5500" i="36" s="1"/>
  <c r="K5501" i="36" s="1"/>
  <c r="K5502" i="36" s="1"/>
  <c r="K5503" i="36" s="1"/>
  <c r="K5504" i="36" s="1"/>
  <c r="K5505" i="36" s="1"/>
  <c r="K5506" i="36" s="1"/>
  <c r="K5507" i="36" s="1"/>
  <c r="K5508" i="36" s="1"/>
  <c r="K5509" i="36" s="1"/>
  <c r="K5510" i="36" s="1"/>
  <c r="K5511" i="36" s="1"/>
  <c r="K5512" i="36" s="1"/>
  <c r="K5513" i="36" s="1"/>
  <c r="K5514" i="36" s="1"/>
  <c r="K5515" i="36" s="1"/>
  <c r="K5516" i="36" s="1"/>
  <c r="K5517" i="36" s="1"/>
  <c r="K5518" i="36" s="1"/>
  <c r="K5519" i="36" s="1"/>
  <c r="K5520" i="36" s="1"/>
  <c r="K5521" i="36" s="1"/>
  <c r="K5522" i="36" s="1"/>
  <c r="K5523" i="36" s="1"/>
  <c r="K5524" i="36" s="1"/>
  <c r="K5525" i="36" s="1"/>
  <c r="K5526" i="36" s="1"/>
  <c r="K5527" i="36" s="1"/>
  <c r="K5528" i="36" s="1"/>
  <c r="K5529" i="36" s="1"/>
  <c r="K5530" i="36" s="1"/>
  <c r="K5531" i="36" s="1"/>
  <c r="K5532" i="36" s="1"/>
  <c r="K5533" i="36" s="1"/>
  <c r="K5534" i="36" s="1"/>
  <c r="K5535" i="36" s="1"/>
  <c r="K5536" i="36" s="1"/>
  <c r="K5537" i="36" s="1"/>
  <c r="K5538" i="36" s="1"/>
  <c r="K5539" i="36" s="1"/>
  <c r="K5540" i="36" s="1"/>
  <c r="K5541" i="36" s="1"/>
  <c r="K5542" i="36" s="1"/>
  <c r="K5543" i="36" s="1"/>
  <c r="K5544" i="36" s="1"/>
  <c r="K5545" i="36" s="1"/>
  <c r="K5546" i="36" s="1"/>
  <c r="K5547" i="36" s="1"/>
  <c r="K5548" i="36" s="1"/>
  <c r="K5549" i="36" s="1"/>
  <c r="K5550" i="36" s="1"/>
  <c r="K5551" i="36" s="1"/>
  <c r="K5552" i="36" s="1"/>
  <c r="K5553" i="36" s="1"/>
  <c r="K5554" i="36" s="1"/>
  <c r="K5555" i="36" s="1"/>
  <c r="K5556" i="36" s="1"/>
  <c r="K5557" i="36" s="1"/>
  <c r="K5558" i="36" s="1"/>
  <c r="K5559" i="36" s="1"/>
  <c r="K5560" i="36" s="1"/>
  <c r="K5561" i="36" s="1"/>
  <c r="K5562" i="36" s="1"/>
  <c r="K5563" i="36" s="1"/>
  <c r="K5564" i="36" s="1"/>
  <c r="K5565" i="36" s="1"/>
  <c r="K5566" i="36" s="1"/>
  <c r="K5567" i="36" s="1"/>
  <c r="K5568" i="36" s="1"/>
  <c r="K5569" i="36" s="1"/>
  <c r="K5570" i="36" s="1"/>
  <c r="K5571" i="36" s="1"/>
  <c r="K5572" i="36" s="1"/>
  <c r="K5573" i="36" s="1"/>
  <c r="K5574" i="36" s="1"/>
  <c r="K5575" i="36" s="1"/>
  <c r="K5576" i="36" s="1"/>
  <c r="K5577" i="36" s="1"/>
  <c r="K5578" i="36" s="1"/>
  <c r="K5579" i="36" s="1"/>
  <c r="K5580" i="36" s="1"/>
  <c r="K5581" i="36" s="1"/>
  <c r="K5582" i="36" s="1"/>
  <c r="K5583" i="36" s="1"/>
  <c r="K5584" i="36" s="1"/>
  <c r="K5585" i="36" s="1"/>
  <c r="K5586" i="36" s="1"/>
  <c r="K5587" i="36" s="1"/>
  <c r="K5588" i="36" s="1"/>
  <c r="K5589" i="36" s="1"/>
  <c r="K5590" i="36" s="1"/>
  <c r="K5591" i="36" s="1"/>
  <c r="K5592" i="36" s="1"/>
  <c r="K5593" i="36" s="1"/>
  <c r="K5594" i="36" s="1"/>
  <c r="K5595" i="36" s="1"/>
  <c r="K5596" i="36" s="1"/>
  <c r="K5597" i="36" s="1"/>
  <c r="K5598" i="36" s="1"/>
  <c r="K5599" i="36" s="1"/>
  <c r="K5600" i="36" s="1"/>
  <c r="K5601" i="36" s="1"/>
  <c r="K5602" i="36" s="1"/>
  <c r="K5603" i="36" s="1"/>
  <c r="K5604" i="36" s="1"/>
  <c r="K5605" i="36" s="1"/>
  <c r="K5606" i="36" s="1"/>
  <c r="K5607" i="36" s="1"/>
  <c r="K5608" i="36" s="1"/>
  <c r="K5609" i="36" s="1"/>
  <c r="K5610" i="36" s="1"/>
  <c r="K5611" i="36" s="1"/>
  <c r="K5612" i="36" s="1"/>
  <c r="K5613" i="36" s="1"/>
  <c r="K5614" i="36" s="1"/>
  <c r="K5615" i="36" s="1"/>
  <c r="K5616" i="36" s="1"/>
  <c r="K5617" i="36" s="1"/>
  <c r="K5618" i="36" s="1"/>
  <c r="K5619" i="36" s="1"/>
  <c r="K5620" i="36" s="1"/>
  <c r="K5621" i="36" s="1"/>
  <c r="K5622" i="36" s="1"/>
  <c r="K5623" i="36" s="1"/>
  <c r="K5624" i="36" s="1"/>
  <c r="K5625" i="36" s="1"/>
  <c r="K5626" i="36" s="1"/>
  <c r="K5627" i="36" s="1"/>
  <c r="K5628" i="36" s="1"/>
  <c r="K5629" i="36" s="1"/>
  <c r="K5630" i="36" s="1"/>
  <c r="K5631" i="36" s="1"/>
  <c r="K5632" i="36" s="1"/>
  <c r="K5633" i="36" s="1"/>
  <c r="K5634" i="36" s="1"/>
  <c r="K5635" i="36" s="1"/>
  <c r="K5636" i="36" s="1"/>
  <c r="K5637" i="36" s="1"/>
  <c r="K5638" i="36" s="1"/>
  <c r="K5639" i="36" s="1"/>
  <c r="K5640" i="36" s="1"/>
  <c r="K5641" i="36" s="1"/>
  <c r="K5642" i="36" s="1"/>
  <c r="K5643" i="36" s="1"/>
  <c r="K5644" i="36" s="1"/>
  <c r="K5645" i="36" s="1"/>
  <c r="K5646" i="36" s="1"/>
  <c r="K5647" i="36" s="1"/>
  <c r="K5648" i="36" s="1"/>
  <c r="K5649" i="36" s="1"/>
  <c r="K5650" i="36" s="1"/>
  <c r="K5651" i="36" s="1"/>
  <c r="K5652" i="36" s="1"/>
  <c r="K5653" i="36" s="1"/>
  <c r="K5654" i="36" s="1"/>
  <c r="K5655" i="36" s="1"/>
  <c r="K5656" i="36" s="1"/>
  <c r="K5657" i="36" s="1"/>
  <c r="K5658" i="36" s="1"/>
  <c r="K5659" i="36" s="1"/>
  <c r="K5660" i="36" s="1"/>
  <c r="K5661" i="36" s="1"/>
  <c r="K5662" i="36" s="1"/>
  <c r="K5663" i="36" s="1"/>
  <c r="K5664" i="36" s="1"/>
  <c r="K5665" i="36" s="1"/>
  <c r="K5666" i="36" s="1"/>
  <c r="K5667" i="36" s="1"/>
  <c r="K5668" i="36" s="1"/>
  <c r="K5669" i="36" s="1"/>
  <c r="K5670" i="36" s="1"/>
  <c r="K5671" i="36" s="1"/>
  <c r="K5672" i="36" s="1"/>
  <c r="K5673" i="36" s="1"/>
  <c r="K5674" i="36" s="1"/>
  <c r="K5675" i="36" s="1"/>
  <c r="K5676" i="36" s="1"/>
  <c r="K5677" i="36" s="1"/>
  <c r="K5678" i="36" s="1"/>
  <c r="K5679" i="36" s="1"/>
  <c r="K5680" i="36" s="1"/>
  <c r="K5681" i="36" s="1"/>
  <c r="K5682" i="36" s="1"/>
  <c r="K5683" i="36" s="1"/>
  <c r="K5684" i="36" s="1"/>
  <c r="K5685" i="36" s="1"/>
  <c r="K5686" i="36" s="1"/>
  <c r="K5687" i="36" s="1"/>
  <c r="K5688" i="36" s="1"/>
  <c r="K5689" i="36" s="1"/>
  <c r="K5690" i="36" s="1"/>
  <c r="K5691" i="36" s="1"/>
  <c r="K5692" i="36" s="1"/>
  <c r="K5693" i="36" s="1"/>
  <c r="K5694" i="36" s="1"/>
  <c r="K5695" i="36" s="1"/>
  <c r="K5696" i="36" s="1"/>
  <c r="K5697" i="36" s="1"/>
  <c r="K5698" i="36" s="1"/>
  <c r="K5699" i="36" s="1"/>
  <c r="K5700" i="36" s="1"/>
  <c r="K5701" i="36" s="1"/>
  <c r="K5702" i="36" s="1"/>
  <c r="K5703" i="36" s="1"/>
  <c r="K5704" i="36" s="1"/>
  <c r="K5705" i="36" s="1"/>
  <c r="K5706" i="36" s="1"/>
  <c r="K5707" i="36" s="1"/>
  <c r="K5708" i="36" s="1"/>
  <c r="K5709" i="36" s="1"/>
  <c r="K5710" i="36" s="1"/>
  <c r="K5711" i="36" s="1"/>
  <c r="K5712" i="36" s="1"/>
  <c r="K5713" i="36" s="1"/>
  <c r="K5714" i="36" s="1"/>
  <c r="K5715" i="36" s="1"/>
  <c r="K5716" i="36" s="1"/>
  <c r="K5717" i="36" s="1"/>
  <c r="K5718" i="36" s="1"/>
  <c r="K5719" i="36" s="1"/>
  <c r="K5720" i="36" s="1"/>
  <c r="K5721" i="36" s="1"/>
  <c r="K5722" i="36" s="1"/>
  <c r="K5723" i="36" s="1"/>
  <c r="K5724" i="36" s="1"/>
  <c r="K5725" i="36" s="1"/>
  <c r="K5726" i="36" s="1"/>
  <c r="K5727" i="36" s="1"/>
  <c r="K5728" i="36" s="1"/>
  <c r="K5729" i="36" s="1"/>
  <c r="K5730" i="36" s="1"/>
  <c r="K5731" i="36" s="1"/>
  <c r="K5732" i="36" s="1"/>
  <c r="K5733" i="36" s="1"/>
  <c r="K5734" i="36" s="1"/>
  <c r="K5735" i="36" s="1"/>
  <c r="K5736" i="36" s="1"/>
  <c r="K5737" i="36" s="1"/>
  <c r="K5738" i="36" s="1"/>
  <c r="K5739" i="36" s="1"/>
  <c r="K5740" i="36" s="1"/>
  <c r="K5741" i="36" s="1"/>
  <c r="K5742" i="36" s="1"/>
  <c r="K5743" i="36" s="1"/>
  <c r="K5744" i="36" s="1"/>
  <c r="K5745" i="36" s="1"/>
  <c r="K5746" i="36" s="1"/>
  <c r="K5747" i="36" s="1"/>
  <c r="K5748" i="36" s="1"/>
  <c r="K5749" i="36" s="1"/>
  <c r="K5750" i="36" s="1"/>
  <c r="K5751" i="36" s="1"/>
  <c r="K5752" i="36" s="1"/>
  <c r="K5753" i="36" s="1"/>
  <c r="K5754" i="36" s="1"/>
  <c r="K5755" i="36" s="1"/>
  <c r="K5756" i="36" s="1"/>
  <c r="K5757" i="36" s="1"/>
  <c r="K5758" i="36" s="1"/>
  <c r="K5759" i="36" s="1"/>
  <c r="K5760" i="36" s="1"/>
  <c r="K5761" i="36" s="1"/>
  <c r="K5762" i="36" s="1"/>
  <c r="K5763" i="36" s="1"/>
  <c r="K5764" i="36" s="1"/>
  <c r="K5765" i="36" s="1"/>
  <c r="K5766" i="36" s="1"/>
  <c r="K5767" i="36" s="1"/>
  <c r="K5768" i="36" s="1"/>
  <c r="K5769" i="36" s="1"/>
  <c r="K5770" i="36" s="1"/>
  <c r="K5771" i="36" s="1"/>
  <c r="K5772" i="36" s="1"/>
  <c r="K5773" i="36" s="1"/>
  <c r="K5774" i="36" s="1"/>
  <c r="K5775" i="36" s="1"/>
  <c r="K5776" i="36" s="1"/>
  <c r="K5777" i="36" s="1"/>
  <c r="K5778" i="36" s="1"/>
  <c r="K5779" i="36" s="1"/>
  <c r="K5780" i="36" s="1"/>
  <c r="K5781" i="36" s="1"/>
  <c r="K5782" i="36" s="1"/>
  <c r="K5783" i="36" s="1"/>
  <c r="K5784" i="36" s="1"/>
  <c r="K5785" i="36" s="1"/>
  <c r="K5786" i="36" s="1"/>
  <c r="K5787" i="36" s="1"/>
  <c r="K5788" i="36" s="1"/>
  <c r="K5789" i="36" s="1"/>
  <c r="K5790" i="36" s="1"/>
  <c r="K5791" i="36" s="1"/>
  <c r="K5792" i="36" s="1"/>
  <c r="K5793" i="36" s="1"/>
  <c r="K5794" i="36" s="1"/>
  <c r="K5795" i="36" s="1"/>
  <c r="K5796" i="36" s="1"/>
  <c r="K5797" i="36" s="1"/>
  <c r="K5798" i="36" s="1"/>
  <c r="K5799" i="36" s="1"/>
  <c r="K5800" i="36" s="1"/>
  <c r="K5801" i="36" s="1"/>
  <c r="K5802" i="36" s="1"/>
  <c r="K5803" i="36" s="1"/>
  <c r="K5804" i="36" s="1"/>
  <c r="K5805" i="36" s="1"/>
  <c r="K5806" i="36" s="1"/>
  <c r="K5807" i="36" s="1"/>
  <c r="K5808" i="36" s="1"/>
  <c r="K5809" i="36" s="1"/>
  <c r="K5810" i="36" s="1"/>
  <c r="K5811" i="36" s="1"/>
  <c r="K5812" i="36" s="1"/>
  <c r="K5813" i="36" s="1"/>
  <c r="K5814" i="36" s="1"/>
  <c r="K5815" i="36" s="1"/>
  <c r="K5816" i="36" s="1"/>
  <c r="K5817" i="36" s="1"/>
  <c r="K5818" i="36" s="1"/>
  <c r="K5819" i="36" s="1"/>
  <c r="K5820" i="36" s="1"/>
  <c r="K5821" i="36" s="1"/>
  <c r="K5822" i="36" s="1"/>
  <c r="K5823" i="36" s="1"/>
  <c r="K5824" i="36" s="1"/>
  <c r="K5825" i="36" s="1"/>
  <c r="K5826" i="36" s="1"/>
  <c r="K5827" i="36" s="1"/>
  <c r="K5828" i="36" s="1"/>
  <c r="K5829" i="36" s="1"/>
  <c r="K5830" i="36" s="1"/>
  <c r="K5831" i="36" s="1"/>
  <c r="K5832" i="36" s="1"/>
  <c r="K5833" i="36" s="1"/>
  <c r="K5834" i="36" s="1"/>
  <c r="K5835" i="36" s="1"/>
  <c r="K5836" i="36" s="1"/>
  <c r="K5837" i="36" s="1"/>
  <c r="K5838" i="36" s="1"/>
  <c r="K5839" i="36" s="1"/>
  <c r="K5840" i="36" s="1"/>
  <c r="K5841" i="36" s="1"/>
  <c r="K5842" i="36" s="1"/>
  <c r="K5843" i="36" s="1"/>
  <c r="K5844" i="36" s="1"/>
  <c r="K5845" i="36" s="1"/>
  <c r="K5846" i="36" s="1"/>
  <c r="K5847" i="36" s="1"/>
  <c r="K5848" i="36" s="1"/>
  <c r="K5849" i="36" s="1"/>
  <c r="K5850" i="36" s="1"/>
  <c r="K5851" i="36" s="1"/>
  <c r="K5852" i="36" s="1"/>
  <c r="K5853" i="36" s="1"/>
  <c r="K5854" i="36" s="1"/>
  <c r="K5855" i="36" s="1"/>
  <c r="K5856" i="36" s="1"/>
  <c r="K5857" i="36" s="1"/>
  <c r="K5858" i="36" s="1"/>
  <c r="K5859" i="36" s="1"/>
  <c r="K5860" i="36" s="1"/>
  <c r="K5861" i="36" s="1"/>
  <c r="K5862" i="36" s="1"/>
  <c r="K5863" i="36" s="1"/>
  <c r="K5864" i="36" s="1"/>
  <c r="K5865" i="36" s="1"/>
  <c r="K5866" i="36" s="1"/>
  <c r="K5867" i="36" s="1"/>
  <c r="K5868" i="36" s="1"/>
  <c r="K5869" i="36" s="1"/>
  <c r="K5870" i="36" s="1"/>
  <c r="K5871" i="36" s="1"/>
  <c r="K5872" i="36" s="1"/>
  <c r="K5873" i="36" s="1"/>
  <c r="K5874" i="36" s="1"/>
  <c r="K5875" i="36" s="1"/>
  <c r="K5876" i="36" s="1"/>
  <c r="K5877" i="36" s="1"/>
  <c r="K5878" i="36" s="1"/>
  <c r="K5879" i="36" s="1"/>
  <c r="K5880" i="36" s="1"/>
  <c r="K5881" i="36" s="1"/>
  <c r="K5882" i="36" s="1"/>
  <c r="K5883" i="36" s="1"/>
  <c r="K5884" i="36" s="1"/>
  <c r="K5885" i="36" s="1"/>
  <c r="K5886" i="36" s="1"/>
  <c r="K5887" i="36" s="1"/>
  <c r="K5888" i="36" s="1"/>
  <c r="K5889" i="36" s="1"/>
  <c r="K5890" i="36" s="1"/>
  <c r="K5891" i="36" s="1"/>
  <c r="K5892" i="36" s="1"/>
  <c r="K5893" i="36" s="1"/>
  <c r="K5894" i="36" s="1"/>
  <c r="K5895" i="36" s="1"/>
  <c r="K5896" i="36" s="1"/>
  <c r="K5897" i="36" s="1"/>
  <c r="K5898" i="36" s="1"/>
  <c r="K5899" i="36" s="1"/>
  <c r="K5900" i="36" s="1"/>
  <c r="K5901" i="36" s="1"/>
  <c r="K5902" i="36" s="1"/>
  <c r="K5903" i="36" s="1"/>
  <c r="K5904" i="36" s="1"/>
  <c r="K5905" i="36" s="1"/>
  <c r="K5906" i="36" s="1"/>
  <c r="K5907" i="36" s="1"/>
  <c r="K5908" i="36" s="1"/>
  <c r="K5909" i="36" s="1"/>
  <c r="K5910" i="36" s="1"/>
  <c r="K5911" i="36" s="1"/>
  <c r="K5912" i="36" s="1"/>
  <c r="K5913" i="36" s="1"/>
  <c r="K5914" i="36" s="1"/>
  <c r="K5915" i="36" s="1"/>
  <c r="K5916" i="36" s="1"/>
  <c r="K5917" i="36" s="1"/>
  <c r="K5918" i="36" s="1"/>
  <c r="K5919" i="36" s="1"/>
  <c r="K5920" i="36" s="1"/>
  <c r="K5921" i="36" s="1"/>
  <c r="K5922" i="36" s="1"/>
  <c r="K5923" i="36" s="1"/>
  <c r="K5924" i="36" s="1"/>
  <c r="K5925" i="36" s="1"/>
  <c r="K5926" i="36" s="1"/>
  <c r="K5927" i="36" s="1"/>
  <c r="K5928" i="36" s="1"/>
  <c r="K5929" i="36" s="1"/>
  <c r="K5930" i="36" s="1"/>
  <c r="K5931" i="36" s="1"/>
  <c r="K5932" i="36" s="1"/>
  <c r="K5933" i="36" s="1"/>
  <c r="K5934" i="36" s="1"/>
  <c r="K5935" i="36" s="1"/>
  <c r="K5936" i="36" s="1"/>
  <c r="K5937" i="36" s="1"/>
  <c r="K5938" i="36" s="1"/>
  <c r="K5939" i="36" s="1"/>
  <c r="K5940" i="36" s="1"/>
  <c r="K5941" i="36" s="1"/>
  <c r="K5942" i="36" s="1"/>
  <c r="K5943" i="36" s="1"/>
  <c r="K5944" i="36" s="1"/>
  <c r="K5945" i="36" s="1"/>
  <c r="K5946" i="36" s="1"/>
  <c r="K5947" i="36" s="1"/>
  <c r="K5948" i="36" s="1"/>
  <c r="K5949" i="36" s="1"/>
  <c r="K5950" i="36" s="1"/>
  <c r="K5951" i="36" s="1"/>
  <c r="K5952" i="36" s="1"/>
  <c r="K5953" i="36" s="1"/>
  <c r="K5954" i="36" s="1"/>
  <c r="K5955" i="36" s="1"/>
  <c r="K5956" i="36" s="1"/>
  <c r="K5957" i="36" s="1"/>
  <c r="K5958" i="36" s="1"/>
  <c r="K5959" i="36" s="1"/>
  <c r="K5960" i="36" s="1"/>
  <c r="K5961" i="36" s="1"/>
  <c r="K5962" i="36" s="1"/>
  <c r="K5963" i="36" s="1"/>
  <c r="K5964" i="36" s="1"/>
  <c r="K5965" i="36" s="1"/>
  <c r="K5966" i="36" s="1"/>
  <c r="K5967" i="36" s="1"/>
  <c r="K5968" i="36" s="1"/>
  <c r="K5969" i="36" s="1"/>
  <c r="K5970" i="36" s="1"/>
  <c r="K5971" i="36" s="1"/>
  <c r="K5972" i="36" s="1"/>
  <c r="K5973" i="36" s="1"/>
  <c r="K5974" i="36" s="1"/>
  <c r="K5975" i="36" s="1"/>
  <c r="K5976" i="36" s="1"/>
  <c r="K5977" i="36" s="1"/>
  <c r="K5978" i="36" s="1"/>
  <c r="K5979" i="36" s="1"/>
  <c r="K5980" i="36" s="1"/>
  <c r="K5981" i="36" s="1"/>
  <c r="K5982" i="36" s="1"/>
  <c r="K5983" i="36" s="1"/>
  <c r="K5984" i="36" s="1"/>
  <c r="K5985" i="36" s="1"/>
  <c r="K5986" i="36" s="1"/>
  <c r="K5987" i="36" s="1"/>
  <c r="K5988" i="36" s="1"/>
  <c r="K5989" i="36" s="1"/>
  <c r="K5990" i="36" s="1"/>
  <c r="K5991" i="36" s="1"/>
  <c r="K5992" i="36" s="1"/>
  <c r="K5993" i="36" s="1"/>
  <c r="K5994" i="36" s="1"/>
  <c r="K5995" i="36" s="1"/>
  <c r="K5996" i="36" s="1"/>
  <c r="K5997" i="36" s="1"/>
  <c r="K5998" i="36" s="1"/>
  <c r="K5999" i="36" s="1"/>
  <c r="K6000" i="36" s="1"/>
  <c r="K6001" i="36" s="1"/>
  <c r="K6002" i="36" s="1"/>
  <c r="K6003" i="36" s="1"/>
  <c r="K6004" i="36" s="1"/>
  <c r="K6005" i="36" s="1"/>
  <c r="K6006" i="36" s="1"/>
  <c r="K6007" i="36" s="1"/>
  <c r="K6008" i="36" s="1"/>
  <c r="K6009" i="36" s="1"/>
  <c r="K6010" i="36" s="1"/>
  <c r="K6011" i="36" s="1"/>
  <c r="K6012" i="36" s="1"/>
  <c r="K6013" i="36" s="1"/>
  <c r="K6014" i="36" s="1"/>
  <c r="K6015" i="36" s="1"/>
  <c r="K6016" i="36" s="1"/>
  <c r="K6017" i="36" s="1"/>
  <c r="K6018" i="36" s="1"/>
  <c r="K6019" i="36" s="1"/>
  <c r="K6020" i="36" s="1"/>
  <c r="K6021" i="36" s="1"/>
  <c r="K6022" i="36" s="1"/>
  <c r="K6023" i="36" s="1"/>
  <c r="K6024" i="36" s="1"/>
  <c r="K6025" i="36" s="1"/>
  <c r="K6026" i="36" s="1"/>
  <c r="K6027" i="36" s="1"/>
  <c r="K6028" i="36" s="1"/>
  <c r="K6029" i="36" s="1"/>
  <c r="K6030" i="36" s="1"/>
  <c r="K6031" i="36" s="1"/>
  <c r="K6032" i="36" s="1"/>
  <c r="K6033" i="36" s="1"/>
  <c r="K6034" i="36" s="1"/>
  <c r="K6035" i="36" s="1"/>
  <c r="K6036" i="36" s="1"/>
  <c r="K6037" i="36" s="1"/>
  <c r="K6038" i="36" s="1"/>
  <c r="K6039" i="36" s="1"/>
  <c r="K6040" i="36" s="1"/>
  <c r="K6041" i="36" s="1"/>
  <c r="K6042" i="36" s="1"/>
  <c r="K6043" i="36" s="1"/>
  <c r="K6044" i="36" s="1"/>
  <c r="K6045" i="36" s="1"/>
  <c r="K6046" i="36" s="1"/>
  <c r="K6047" i="36" s="1"/>
  <c r="K6048" i="36" s="1"/>
  <c r="K6049" i="36" s="1"/>
  <c r="K6050" i="36" s="1"/>
  <c r="K6051" i="36" s="1"/>
  <c r="K6052" i="36" s="1"/>
  <c r="K6053" i="36" s="1"/>
  <c r="K6054" i="36" s="1"/>
  <c r="K6055" i="36" s="1"/>
  <c r="K6056" i="36" s="1"/>
  <c r="K6057" i="36" s="1"/>
  <c r="K6058" i="36" s="1"/>
  <c r="K6059" i="36" s="1"/>
  <c r="K6060" i="36" s="1"/>
  <c r="K6061" i="36" s="1"/>
  <c r="K6062" i="36" s="1"/>
  <c r="K6063" i="36" s="1"/>
  <c r="K6064" i="36" s="1"/>
  <c r="K6065" i="36" s="1"/>
  <c r="K6066" i="36" s="1"/>
  <c r="K6067" i="36" s="1"/>
  <c r="K6068" i="36" s="1"/>
  <c r="K6069" i="36" s="1"/>
  <c r="K6070" i="36" s="1"/>
  <c r="K6071" i="36" s="1"/>
  <c r="K6072" i="36" s="1"/>
  <c r="K6073" i="36" s="1"/>
  <c r="K6074" i="36" s="1"/>
  <c r="K6075" i="36" s="1"/>
  <c r="K6076" i="36" s="1"/>
  <c r="K6077" i="36" s="1"/>
  <c r="K6078" i="36" s="1"/>
  <c r="K6079" i="36" s="1"/>
  <c r="K6080" i="36" s="1"/>
  <c r="K6081" i="36" s="1"/>
  <c r="K6082" i="36" s="1"/>
  <c r="K6083" i="36" s="1"/>
  <c r="K6084" i="36" s="1"/>
  <c r="K6085" i="36" s="1"/>
  <c r="K6086" i="36" s="1"/>
  <c r="K6087" i="36" s="1"/>
  <c r="K6088" i="36" s="1"/>
  <c r="K6089" i="36" s="1"/>
  <c r="K6090" i="36" s="1"/>
  <c r="K6091" i="36" s="1"/>
  <c r="K6092" i="36" s="1"/>
  <c r="K6093" i="36" s="1"/>
  <c r="K6094" i="36" s="1"/>
  <c r="K6095" i="36" s="1"/>
  <c r="K6096" i="36" s="1"/>
  <c r="K6097" i="36" s="1"/>
  <c r="K6098" i="36" s="1"/>
  <c r="K6099" i="36" s="1"/>
  <c r="K6100" i="36" s="1"/>
  <c r="K6101" i="36" s="1"/>
  <c r="K6102" i="36" s="1"/>
  <c r="K6103" i="36" s="1"/>
  <c r="K6104" i="36" s="1"/>
  <c r="K6105" i="36" s="1"/>
  <c r="K6106" i="36" s="1"/>
  <c r="K6107" i="36" s="1"/>
  <c r="K6108" i="36" s="1"/>
  <c r="K6109" i="36" s="1"/>
  <c r="K6110" i="36" s="1"/>
  <c r="K6111" i="36" s="1"/>
  <c r="K6112" i="36" s="1"/>
  <c r="K6113" i="36" s="1"/>
  <c r="K6114" i="36" s="1"/>
  <c r="K6115" i="36" s="1"/>
  <c r="K6116" i="36" s="1"/>
  <c r="K6117" i="36" s="1"/>
  <c r="K6118" i="36" s="1"/>
  <c r="K6119" i="36" s="1"/>
  <c r="K6120" i="36" s="1"/>
  <c r="K6121" i="36" s="1"/>
  <c r="K6122" i="36" s="1"/>
  <c r="K6123" i="36" s="1"/>
  <c r="K6124" i="36" s="1"/>
  <c r="K6125" i="36" s="1"/>
  <c r="K6126" i="36" s="1"/>
  <c r="K6127" i="36" s="1"/>
  <c r="K6128" i="36" s="1"/>
  <c r="K6129" i="36" s="1"/>
  <c r="K6130" i="36" s="1"/>
  <c r="K6131" i="36" s="1"/>
  <c r="K6132" i="36" s="1"/>
  <c r="K6133" i="36" s="1"/>
  <c r="K6134" i="36" s="1"/>
  <c r="K6135" i="36" s="1"/>
  <c r="K6136" i="36" s="1"/>
  <c r="K6137" i="36" s="1"/>
  <c r="K6138" i="36" s="1"/>
  <c r="K6139" i="36" s="1"/>
  <c r="K6140" i="36" s="1"/>
  <c r="K6141" i="36" s="1"/>
  <c r="K6142" i="36" s="1"/>
  <c r="K6143" i="36" s="1"/>
  <c r="K6144" i="36" s="1"/>
  <c r="K6145" i="36" s="1"/>
  <c r="K6146" i="36" s="1"/>
  <c r="K6147" i="36" s="1"/>
  <c r="K6148" i="36" s="1"/>
  <c r="K6149" i="36" s="1"/>
  <c r="K6150" i="36" s="1"/>
  <c r="K6151" i="36" s="1"/>
  <c r="K6152" i="36" s="1"/>
  <c r="K6153" i="36" s="1"/>
  <c r="K6154" i="36" s="1"/>
  <c r="K6155" i="36" s="1"/>
  <c r="K6156" i="36" s="1"/>
  <c r="K6157" i="36" s="1"/>
  <c r="K6158" i="36" s="1"/>
  <c r="K6159" i="36" s="1"/>
  <c r="K6160" i="36" s="1"/>
  <c r="K6161" i="36" s="1"/>
  <c r="K6162" i="36" s="1"/>
  <c r="K6163" i="36" s="1"/>
  <c r="K6164" i="36" s="1"/>
  <c r="K6165" i="36" s="1"/>
  <c r="K6166" i="36" s="1"/>
  <c r="K6167" i="36" s="1"/>
  <c r="K6168" i="36" s="1"/>
  <c r="K6169" i="36" s="1"/>
  <c r="K6170" i="36" s="1"/>
  <c r="K6171" i="36" s="1"/>
  <c r="K6172" i="36" s="1"/>
  <c r="K6173" i="36" s="1"/>
  <c r="K6174" i="36" s="1"/>
  <c r="K6175" i="36" s="1"/>
  <c r="K6176" i="36" s="1"/>
  <c r="K6177" i="36" s="1"/>
  <c r="K6178" i="36" s="1"/>
  <c r="K6179" i="36" s="1"/>
  <c r="K6180" i="36" s="1"/>
  <c r="K6181" i="36" s="1"/>
  <c r="K6182" i="36" s="1"/>
  <c r="K6183" i="36" s="1"/>
  <c r="K6184" i="36" s="1"/>
  <c r="K6185" i="36" s="1"/>
  <c r="K6186" i="36" s="1"/>
  <c r="K6187" i="36" s="1"/>
  <c r="K6188" i="36" s="1"/>
  <c r="K6189" i="36" s="1"/>
  <c r="K6190" i="36" s="1"/>
  <c r="K6191" i="36" s="1"/>
  <c r="K6192" i="36" s="1"/>
  <c r="K6193" i="36" s="1"/>
  <c r="K6194" i="36" s="1"/>
  <c r="K6195" i="36" s="1"/>
  <c r="K6196" i="36" s="1"/>
  <c r="K6197" i="36" s="1"/>
  <c r="K6198" i="36" s="1"/>
  <c r="K6199" i="36" s="1"/>
  <c r="K6200" i="36" s="1"/>
  <c r="K6201" i="36" s="1"/>
  <c r="K6202" i="36" s="1"/>
  <c r="K6203" i="36" s="1"/>
  <c r="K6204" i="36" s="1"/>
  <c r="K6205" i="36" s="1"/>
  <c r="K6206" i="36" s="1"/>
  <c r="K6207" i="36" s="1"/>
  <c r="K6208" i="36" s="1"/>
  <c r="K6209" i="36" s="1"/>
  <c r="K6210" i="36" s="1"/>
  <c r="K6211" i="36" s="1"/>
  <c r="K6212" i="36" s="1"/>
  <c r="K6213" i="36" s="1"/>
  <c r="K6214" i="36" s="1"/>
  <c r="K6215" i="36" s="1"/>
  <c r="K6216" i="36" s="1"/>
  <c r="K6217" i="36" s="1"/>
  <c r="K6218" i="36" s="1"/>
  <c r="K6219" i="36" s="1"/>
  <c r="K6220" i="36" s="1"/>
  <c r="K6221" i="36" s="1"/>
  <c r="K6222" i="36" s="1"/>
  <c r="K6223" i="36" s="1"/>
  <c r="K6224" i="36" s="1"/>
  <c r="K6225" i="36" s="1"/>
  <c r="K6226" i="36" s="1"/>
  <c r="K6227" i="36" s="1"/>
  <c r="K6228" i="36" s="1"/>
  <c r="K6229" i="36" s="1"/>
  <c r="K6230" i="36" s="1"/>
  <c r="K6231" i="36" s="1"/>
  <c r="K6232" i="36" s="1"/>
  <c r="K6233" i="36" s="1"/>
  <c r="K6234" i="36" s="1"/>
  <c r="K6235" i="36" s="1"/>
  <c r="K6236" i="36" s="1"/>
  <c r="K6237" i="36" s="1"/>
  <c r="K6238" i="36" s="1"/>
  <c r="K6239" i="36" s="1"/>
  <c r="K6240" i="36" s="1"/>
  <c r="K6241" i="36" s="1"/>
  <c r="K6242" i="36" s="1"/>
  <c r="K6243" i="36" s="1"/>
  <c r="K6244" i="36" s="1"/>
  <c r="K6245" i="36" s="1"/>
  <c r="K6246" i="36" s="1"/>
  <c r="K6247" i="36" s="1"/>
  <c r="K6248" i="36" s="1"/>
  <c r="K6249" i="36" s="1"/>
  <c r="K6250" i="36" s="1"/>
  <c r="K6251" i="36" s="1"/>
  <c r="K6252" i="36" s="1"/>
  <c r="K6253" i="36" s="1"/>
  <c r="K6254" i="36" s="1"/>
  <c r="K6255" i="36" s="1"/>
  <c r="K6256" i="36" s="1"/>
  <c r="K6257" i="36" s="1"/>
  <c r="K6258" i="36" s="1"/>
  <c r="K6259" i="36" s="1"/>
  <c r="K6260" i="36" s="1"/>
  <c r="K6261" i="36" s="1"/>
  <c r="K6262" i="36" s="1"/>
  <c r="K6263" i="36" s="1"/>
  <c r="K6264" i="36" s="1"/>
  <c r="K6265" i="36" s="1"/>
  <c r="K6266" i="36" s="1"/>
  <c r="K6267" i="36" s="1"/>
  <c r="K6268" i="36" s="1"/>
  <c r="K6269" i="36" s="1"/>
  <c r="K6270" i="36" s="1"/>
  <c r="K6271" i="36" s="1"/>
  <c r="K6272" i="36" s="1"/>
  <c r="K6273" i="36" s="1"/>
  <c r="K6274" i="36" s="1"/>
  <c r="K6275" i="36" s="1"/>
  <c r="K6276" i="36" s="1"/>
  <c r="K6277" i="36" s="1"/>
  <c r="K6278" i="36" s="1"/>
  <c r="K6279" i="36" s="1"/>
  <c r="K6280" i="36" s="1"/>
  <c r="K6281" i="36" s="1"/>
  <c r="K6282" i="36" s="1"/>
  <c r="K6283" i="36" s="1"/>
  <c r="K6284" i="36" s="1"/>
  <c r="K6285" i="36" s="1"/>
  <c r="K6286" i="36" s="1"/>
  <c r="K6287" i="36" s="1"/>
  <c r="K6288" i="36" s="1"/>
  <c r="K6289" i="36" s="1"/>
  <c r="K6290" i="36" s="1"/>
  <c r="K6291" i="36" s="1"/>
  <c r="K6292" i="36" s="1"/>
  <c r="K6293" i="36" s="1"/>
  <c r="K6294" i="36" s="1"/>
  <c r="K6295" i="36" s="1"/>
  <c r="K6296" i="36" s="1"/>
  <c r="K6297" i="36" s="1"/>
  <c r="K6298" i="36" s="1"/>
  <c r="K6299" i="36" s="1"/>
  <c r="K6300" i="36" s="1"/>
  <c r="K6301" i="36" s="1"/>
  <c r="K6302" i="36" s="1"/>
  <c r="K6303" i="36" s="1"/>
  <c r="K6304" i="36" s="1"/>
  <c r="K6305" i="36" s="1"/>
  <c r="K6306" i="36" s="1"/>
  <c r="K6307" i="36" s="1"/>
  <c r="K6308" i="36" s="1"/>
  <c r="K6309" i="36" s="1"/>
  <c r="K6310" i="36" s="1"/>
  <c r="K6311" i="36" s="1"/>
  <c r="K6312" i="36" s="1"/>
  <c r="K6313" i="36" s="1"/>
  <c r="K6314" i="36" s="1"/>
  <c r="K6315" i="36" s="1"/>
  <c r="K6316" i="36" s="1"/>
  <c r="K6317" i="36" s="1"/>
  <c r="K6318" i="36" s="1"/>
  <c r="K6319" i="36" s="1"/>
  <c r="K6320" i="36" s="1"/>
  <c r="K6321" i="36" s="1"/>
  <c r="K6322" i="36" s="1"/>
  <c r="K6323" i="36" s="1"/>
  <c r="K6324" i="36" s="1"/>
  <c r="K6325" i="36" s="1"/>
  <c r="K6326" i="36" s="1"/>
  <c r="K6327" i="36" s="1"/>
  <c r="K6328" i="36" s="1"/>
  <c r="K6329" i="36" s="1"/>
  <c r="K6330" i="36" s="1"/>
  <c r="K6331" i="36" s="1"/>
  <c r="K6332" i="36" s="1"/>
  <c r="K6333" i="36" s="1"/>
  <c r="K6334" i="36" s="1"/>
  <c r="K6335" i="36" s="1"/>
  <c r="K6336" i="36" s="1"/>
  <c r="K6337" i="36" s="1"/>
  <c r="K6338" i="36" s="1"/>
  <c r="K6339" i="36" s="1"/>
  <c r="K6340" i="36" s="1"/>
  <c r="K6341" i="36" s="1"/>
  <c r="K6342" i="36" s="1"/>
  <c r="K6343" i="36" s="1"/>
  <c r="K6344" i="36" s="1"/>
  <c r="K6345" i="36" s="1"/>
  <c r="K6346" i="36" s="1"/>
  <c r="K6347" i="36" s="1"/>
  <c r="K6348" i="36" s="1"/>
  <c r="K6349" i="36" s="1"/>
  <c r="K6350" i="36" s="1"/>
  <c r="K6351" i="36" s="1"/>
  <c r="K6352" i="36" s="1"/>
  <c r="K6353" i="36" s="1"/>
  <c r="K6354" i="36" s="1"/>
  <c r="K6355" i="36" s="1"/>
  <c r="K6356" i="36" s="1"/>
  <c r="K6357" i="36" s="1"/>
  <c r="K6358" i="36" s="1"/>
  <c r="K6359" i="36" s="1"/>
  <c r="K6360" i="36" s="1"/>
  <c r="K6361" i="36" s="1"/>
  <c r="K6362" i="36" s="1"/>
  <c r="K6363" i="36" s="1"/>
  <c r="K6364" i="36" s="1"/>
  <c r="K6365" i="36" s="1"/>
  <c r="K6366" i="36" s="1"/>
  <c r="K6367" i="36" s="1"/>
  <c r="K6368" i="36" s="1"/>
  <c r="K6369" i="36" s="1"/>
  <c r="K6370" i="36" s="1"/>
  <c r="K6371" i="36" s="1"/>
  <c r="K6372" i="36" s="1"/>
  <c r="K6373" i="36" s="1"/>
  <c r="K6374" i="36" s="1"/>
  <c r="K6375" i="36" s="1"/>
  <c r="K6376" i="36" s="1"/>
  <c r="K6377" i="36" s="1"/>
  <c r="K6378" i="36" s="1"/>
  <c r="K6379" i="36" s="1"/>
  <c r="K6380" i="36" s="1"/>
  <c r="K6381" i="36" s="1"/>
  <c r="K6382" i="36" s="1"/>
  <c r="K6383" i="36" s="1"/>
  <c r="K6384" i="36" s="1"/>
  <c r="K6385" i="36" s="1"/>
  <c r="K6386" i="36" s="1"/>
  <c r="K6387" i="36" s="1"/>
  <c r="K6388" i="36" s="1"/>
  <c r="K6389" i="36" s="1"/>
  <c r="K6390" i="36" s="1"/>
  <c r="K6391" i="36" s="1"/>
  <c r="K6392" i="36" s="1"/>
  <c r="K6393" i="36" s="1"/>
  <c r="K6394" i="36" s="1"/>
  <c r="K6395" i="36" s="1"/>
  <c r="K6396" i="36" s="1"/>
  <c r="K6397" i="36" s="1"/>
  <c r="K6398" i="36" s="1"/>
  <c r="K6399" i="36" s="1"/>
  <c r="K6400" i="36" s="1"/>
  <c r="K6401" i="36" s="1"/>
  <c r="K6402" i="36" s="1"/>
  <c r="K6403" i="36" s="1"/>
  <c r="K6404" i="36" s="1"/>
  <c r="K6405" i="36" s="1"/>
  <c r="K6406" i="36" s="1"/>
  <c r="K6407" i="36" s="1"/>
  <c r="K6408" i="36" s="1"/>
  <c r="K6409" i="36" s="1"/>
  <c r="K6410" i="36" s="1"/>
  <c r="K6411" i="36" s="1"/>
  <c r="K6412" i="36" s="1"/>
  <c r="K6413" i="36" s="1"/>
  <c r="K6414" i="36" s="1"/>
  <c r="K6415" i="36" s="1"/>
  <c r="K6416" i="36" s="1"/>
  <c r="K6417" i="36" s="1"/>
  <c r="K6418" i="36" s="1"/>
  <c r="K6419" i="36" s="1"/>
  <c r="K6420" i="36" s="1"/>
  <c r="K6421" i="36" s="1"/>
  <c r="K6422" i="36" s="1"/>
  <c r="K6423" i="36" s="1"/>
  <c r="K6424" i="36" s="1"/>
  <c r="K6425" i="36" s="1"/>
  <c r="K6426" i="36" s="1"/>
  <c r="K6427" i="36" s="1"/>
  <c r="K6428" i="36" s="1"/>
  <c r="K6429" i="36" s="1"/>
  <c r="K6430" i="36" s="1"/>
  <c r="K6431" i="36" s="1"/>
  <c r="K6432" i="36" s="1"/>
  <c r="K6433" i="36" s="1"/>
  <c r="K6434" i="36" s="1"/>
  <c r="K6435" i="36" s="1"/>
  <c r="K6436" i="36" s="1"/>
  <c r="K6437" i="36" s="1"/>
  <c r="K6438" i="36" s="1"/>
  <c r="K6439" i="36" s="1"/>
  <c r="K6440" i="36" s="1"/>
  <c r="K6441" i="36" s="1"/>
  <c r="K6442" i="36" s="1"/>
  <c r="K6443" i="36" s="1"/>
  <c r="K6444" i="36" s="1"/>
  <c r="K6445" i="36" s="1"/>
  <c r="K6446" i="36" s="1"/>
  <c r="K6447" i="36" s="1"/>
  <c r="K6448" i="36" s="1"/>
  <c r="K6449" i="36" s="1"/>
  <c r="K6450" i="36" s="1"/>
  <c r="K6451" i="36" s="1"/>
  <c r="K6452" i="36" s="1"/>
  <c r="K6453" i="36" s="1"/>
  <c r="K6454" i="36" s="1"/>
  <c r="K6455" i="36" s="1"/>
  <c r="K6456" i="36" s="1"/>
  <c r="K6457" i="36" s="1"/>
  <c r="K6458" i="36" s="1"/>
  <c r="K6459" i="36" s="1"/>
  <c r="K6460" i="36" s="1"/>
  <c r="K6461" i="36" s="1"/>
  <c r="K6462" i="36" s="1"/>
  <c r="K6463" i="36" s="1"/>
  <c r="K6464" i="36" s="1"/>
  <c r="K6465" i="36" s="1"/>
  <c r="K6466" i="36" s="1"/>
  <c r="K6467" i="36" s="1"/>
  <c r="K6468" i="36" s="1"/>
  <c r="K6469" i="36" s="1"/>
  <c r="K6470" i="36" s="1"/>
  <c r="K6471" i="36" s="1"/>
  <c r="K6472" i="36" s="1"/>
  <c r="K6473" i="36" s="1"/>
  <c r="K6474" i="36" s="1"/>
  <c r="K6475" i="36" s="1"/>
  <c r="K6476" i="36" s="1"/>
  <c r="K6477" i="36" s="1"/>
  <c r="K6478" i="36" s="1"/>
  <c r="K6479" i="36" s="1"/>
  <c r="K6480" i="36" s="1"/>
  <c r="K6481" i="36" s="1"/>
  <c r="K6482" i="36" s="1"/>
  <c r="K6483" i="36" s="1"/>
  <c r="K6484" i="36" s="1"/>
  <c r="K6485" i="36" s="1"/>
  <c r="K6486" i="36" s="1"/>
  <c r="K6487" i="36" s="1"/>
  <c r="K6488" i="36" s="1"/>
  <c r="K6489" i="36" s="1"/>
  <c r="K6490" i="36" s="1"/>
  <c r="K6491" i="36" s="1"/>
  <c r="K6492" i="36" s="1"/>
  <c r="K6493" i="36" s="1"/>
  <c r="K6494" i="36" s="1"/>
  <c r="K6495" i="36" s="1"/>
  <c r="K6496" i="36" s="1"/>
  <c r="K6497" i="36" s="1"/>
  <c r="K6498" i="36" s="1"/>
  <c r="K6499" i="36" s="1"/>
  <c r="K6500" i="36" s="1"/>
  <c r="K6501" i="36" s="1"/>
  <c r="K6502" i="36" s="1"/>
  <c r="K6503" i="36" s="1"/>
  <c r="K6504" i="36" s="1"/>
  <c r="K6505" i="36" s="1"/>
  <c r="K6506" i="36" s="1"/>
  <c r="K6507" i="36" s="1"/>
  <c r="K6508" i="36" s="1"/>
  <c r="K6509" i="36" s="1"/>
  <c r="K6510" i="36" s="1"/>
  <c r="K6511" i="36" s="1"/>
  <c r="K6512" i="36" s="1"/>
  <c r="K6513" i="36" s="1"/>
  <c r="K6514" i="36" s="1"/>
  <c r="K6515" i="36" s="1"/>
  <c r="K6516" i="36" s="1"/>
  <c r="K6517" i="36" s="1"/>
  <c r="K6518" i="36" s="1"/>
  <c r="K6519" i="36" s="1"/>
  <c r="K6520" i="36" s="1"/>
  <c r="K6521" i="36" s="1"/>
  <c r="K6522" i="36" s="1"/>
  <c r="K6523" i="36" s="1"/>
  <c r="K6524" i="36" s="1"/>
  <c r="K6525" i="36" s="1"/>
  <c r="K6526" i="36" s="1"/>
  <c r="K6527" i="36" s="1"/>
  <c r="K6528" i="36" s="1"/>
  <c r="K6529" i="36" s="1"/>
  <c r="K6530" i="36" s="1"/>
  <c r="K6531" i="36" s="1"/>
  <c r="K6532" i="36" s="1"/>
  <c r="K6533" i="36" s="1"/>
  <c r="K6534" i="36" s="1"/>
  <c r="K6535" i="36" s="1"/>
  <c r="K6536" i="36" s="1"/>
  <c r="K6537" i="36" s="1"/>
  <c r="K6538" i="36" s="1"/>
  <c r="K6539" i="36" s="1"/>
  <c r="K6540" i="36" s="1"/>
  <c r="K6541" i="36" s="1"/>
  <c r="K6542" i="36" s="1"/>
  <c r="K6543" i="36" s="1"/>
  <c r="K6544" i="36" s="1"/>
  <c r="K6545" i="36" s="1"/>
  <c r="K6546" i="36" s="1"/>
  <c r="K6547" i="36" s="1"/>
  <c r="K6548" i="36" s="1"/>
  <c r="K6549" i="36" s="1"/>
  <c r="K6550" i="36" s="1"/>
  <c r="K6551" i="36" s="1"/>
  <c r="K6552" i="36" s="1"/>
  <c r="K6553" i="36" s="1"/>
  <c r="K6554" i="36" s="1"/>
  <c r="K6555" i="36" s="1"/>
  <c r="K6556" i="36" s="1"/>
  <c r="K6557" i="36" s="1"/>
  <c r="K6558" i="36" s="1"/>
  <c r="K6559" i="36" s="1"/>
  <c r="K6560" i="36" s="1"/>
  <c r="K6561" i="36" s="1"/>
  <c r="K6562" i="36" s="1"/>
  <c r="K6563" i="36" s="1"/>
  <c r="K6564" i="36" s="1"/>
  <c r="K6565" i="36" s="1"/>
  <c r="K6566" i="36" s="1"/>
  <c r="K6567" i="36" s="1"/>
  <c r="K6568" i="36" s="1"/>
  <c r="K6569" i="36" s="1"/>
  <c r="K6570" i="36" s="1"/>
  <c r="K6571" i="36" s="1"/>
  <c r="K6572" i="36" s="1"/>
  <c r="K6573" i="36" s="1"/>
  <c r="K6574" i="36" s="1"/>
  <c r="K6575" i="36" s="1"/>
  <c r="K6576" i="36" s="1"/>
  <c r="K6577" i="36" s="1"/>
  <c r="K6578" i="36" s="1"/>
  <c r="K6579" i="36" s="1"/>
  <c r="K6580" i="36" s="1"/>
  <c r="K6581" i="36" s="1"/>
  <c r="K6582" i="36" s="1"/>
  <c r="K6583" i="36" s="1"/>
  <c r="K6584" i="36" s="1"/>
  <c r="K6585" i="36" s="1"/>
  <c r="K6586" i="36" s="1"/>
  <c r="K6587" i="36" s="1"/>
  <c r="K6588" i="36" s="1"/>
  <c r="K6589" i="36" s="1"/>
  <c r="K6590" i="36" s="1"/>
  <c r="K6591" i="36" s="1"/>
  <c r="K6592" i="36" s="1"/>
  <c r="K6593" i="36" s="1"/>
  <c r="K6594" i="36" s="1"/>
  <c r="K6595" i="36" s="1"/>
  <c r="K6596" i="36" s="1"/>
  <c r="K6597" i="36" s="1"/>
  <c r="K6598" i="36" s="1"/>
  <c r="K6599" i="36" s="1"/>
  <c r="K6600" i="36" s="1"/>
  <c r="K6601" i="36" s="1"/>
  <c r="K6602" i="36" s="1"/>
  <c r="K6603" i="36" s="1"/>
  <c r="K6604" i="36" s="1"/>
  <c r="K6605" i="36" s="1"/>
  <c r="K6606" i="36" s="1"/>
  <c r="K6607" i="36" s="1"/>
  <c r="K6608" i="36" s="1"/>
  <c r="K6609" i="36" s="1"/>
  <c r="K6610" i="36" s="1"/>
  <c r="K6611" i="36" s="1"/>
  <c r="K6612" i="36" s="1"/>
  <c r="K6613" i="36" s="1"/>
  <c r="K6614" i="36" s="1"/>
  <c r="K6615" i="36" s="1"/>
  <c r="K6616" i="36" s="1"/>
  <c r="K6617" i="36" s="1"/>
  <c r="K6618" i="36" s="1"/>
  <c r="K6619" i="36" s="1"/>
  <c r="K6620" i="36" s="1"/>
  <c r="K6621" i="36" s="1"/>
  <c r="K6622" i="36" s="1"/>
  <c r="K6623" i="36" s="1"/>
  <c r="K6624" i="36" s="1"/>
  <c r="K6625" i="36" s="1"/>
  <c r="K6626" i="36" s="1"/>
  <c r="K6627" i="36" s="1"/>
  <c r="K6628" i="36" s="1"/>
  <c r="K6629" i="36" s="1"/>
  <c r="K6630" i="36" s="1"/>
  <c r="K6631" i="36" s="1"/>
  <c r="K6632" i="36" s="1"/>
  <c r="K6633" i="36" s="1"/>
  <c r="K6634" i="36" s="1"/>
  <c r="K6635" i="36" s="1"/>
  <c r="K6636" i="36" s="1"/>
  <c r="K6637" i="36" s="1"/>
  <c r="K6638" i="36" s="1"/>
  <c r="K6639" i="36" s="1"/>
  <c r="K6640" i="36" s="1"/>
  <c r="K6641" i="36" s="1"/>
  <c r="K6642" i="36" s="1"/>
  <c r="K6643" i="36" s="1"/>
  <c r="K6644" i="36" s="1"/>
  <c r="K6645" i="36" s="1"/>
  <c r="K6646" i="36" s="1"/>
  <c r="K6647" i="36" s="1"/>
  <c r="K6648" i="36" s="1"/>
  <c r="K6649" i="36" s="1"/>
  <c r="K6650" i="36" s="1"/>
  <c r="K6651" i="36" s="1"/>
  <c r="K6652" i="36" s="1"/>
  <c r="K6653" i="36" s="1"/>
  <c r="K6654" i="36" s="1"/>
  <c r="K6655" i="36" s="1"/>
  <c r="K6656" i="36" s="1"/>
  <c r="K6657" i="36" s="1"/>
  <c r="K6658" i="36" s="1"/>
  <c r="K6659" i="36" s="1"/>
  <c r="K6660" i="36" s="1"/>
  <c r="V4663" i="36" s="1"/>
  <c r="V4479" i="36"/>
  <c r="V4619" i="36"/>
  <c r="V4739" i="36"/>
  <c r="V4631" i="36"/>
  <c r="V4727" i="36"/>
  <c r="V4575" i="36"/>
  <c r="V4475" i="36"/>
  <c r="V4683" i="36"/>
  <c r="V4599" i="36"/>
  <c r="V4559" i="36"/>
  <c r="V4487" i="36"/>
  <c r="V4711" i="36"/>
  <c r="V4675" i="36"/>
  <c r="V4467" i="36"/>
  <c r="Z4467" i="36" s="1"/>
  <c r="V4563" i="36"/>
  <c r="V4771" i="36"/>
  <c r="V4655" i="36"/>
  <c r="V4539" i="36"/>
  <c r="V4595" i="36"/>
  <c r="V4491" i="36"/>
  <c r="V4519" i="36"/>
  <c r="V4687" i="36"/>
  <c r="V4583" i="36"/>
  <c r="V4515" i="36"/>
  <c r="V4667" i="36"/>
  <c r="V4659" i="36"/>
  <c r="V4535" i="36"/>
  <c r="V4471" i="36"/>
  <c r="Z4471" i="36" s="1"/>
  <c r="V4643" i="36"/>
  <c r="V4751" i="36"/>
  <c r="V4587" i="36"/>
  <c r="V4523" i="36"/>
  <c r="V4755" i="36"/>
  <c r="V4679" i="36"/>
  <c r="V4623" i="36"/>
  <c r="V4503" i="36"/>
  <c r="V4635" i="36"/>
  <c r="V4763" i="36"/>
  <c r="T4472" i="36"/>
  <c r="Y4471" i="36"/>
  <c r="AE4472" i="36"/>
  <c r="J2264" i="36"/>
  <c r="K2264" i="36"/>
  <c r="K2265" i="36" s="1"/>
  <c r="K2266" i="36" s="1"/>
  <c r="K2267" i="36" s="1"/>
  <c r="K2268" i="36" s="1"/>
  <c r="K2269" i="36" s="1"/>
  <c r="K2270" i="36" s="1"/>
  <c r="K2271" i="36" s="1"/>
  <c r="K2272" i="36" s="1"/>
  <c r="K2273" i="36" s="1"/>
  <c r="K2274" i="36" s="1"/>
  <c r="K2275" i="36" s="1"/>
  <c r="K2276" i="36" s="1"/>
  <c r="K2277" i="36" s="1"/>
  <c r="K2278" i="36" s="1"/>
  <c r="K2279" i="36" s="1"/>
  <c r="K2280" i="36" s="1"/>
  <c r="K2281" i="36" s="1"/>
  <c r="K2282" i="36" s="1"/>
  <c r="K2283" i="36" s="1"/>
  <c r="K2284" i="36" s="1"/>
  <c r="K2285" i="36" s="1"/>
  <c r="K2286" i="36" s="1"/>
  <c r="K2287" i="36" s="1"/>
  <c r="K2288" i="36" s="1"/>
  <c r="K2289" i="36" s="1"/>
  <c r="K2290" i="36" s="1"/>
  <c r="K2291" i="36" s="1"/>
  <c r="K2292" i="36" s="1"/>
  <c r="K2293" i="36" s="1"/>
  <c r="K2294" i="36" s="1"/>
  <c r="K2295" i="36" s="1"/>
  <c r="K2296" i="36" s="1"/>
  <c r="K2297" i="36" s="1"/>
  <c r="K2298" i="36" s="1"/>
  <c r="K2299" i="36" s="1"/>
  <c r="K2300" i="36" s="1"/>
  <c r="K2301" i="36" s="1"/>
  <c r="K2302" i="36" s="1"/>
  <c r="K2303" i="36" s="1"/>
  <c r="K2304" i="36" s="1"/>
  <c r="K2305" i="36" s="1"/>
  <c r="K2306" i="36" s="1"/>
  <c r="K2307" i="36" s="1"/>
  <c r="K2308" i="36" s="1"/>
  <c r="K2309" i="36" s="1"/>
  <c r="K2310" i="36" s="1"/>
  <c r="K2311" i="36" s="1"/>
  <c r="K2312" i="36" s="1"/>
  <c r="K2313" i="36" s="1"/>
  <c r="K2314" i="36" s="1"/>
  <c r="K2315" i="36" s="1"/>
  <c r="K2316" i="36" s="1"/>
  <c r="K2317" i="36" s="1"/>
  <c r="K2318" i="36" s="1"/>
  <c r="K2319" i="36" s="1"/>
  <c r="K2320" i="36" s="1"/>
  <c r="K2321" i="36" s="1"/>
  <c r="K2322" i="36" s="1"/>
  <c r="K2323" i="36" s="1"/>
  <c r="K2324" i="36" s="1"/>
  <c r="K2325" i="36" s="1"/>
  <c r="K2326" i="36" s="1"/>
  <c r="K2327" i="36" s="1"/>
  <c r="K2328" i="36" s="1"/>
  <c r="K2329" i="36" s="1"/>
  <c r="K2330" i="36" s="1"/>
  <c r="K2331" i="36" s="1"/>
  <c r="K2332" i="36" s="1"/>
  <c r="K2333" i="36" s="1"/>
  <c r="K2334" i="36" s="1"/>
  <c r="K2335" i="36" s="1"/>
  <c r="K2336" i="36" s="1"/>
  <c r="K2337" i="36" s="1"/>
  <c r="K2338" i="36" s="1"/>
  <c r="K2339" i="36" s="1"/>
  <c r="K2340" i="36" s="1"/>
  <c r="K2341" i="36" s="1"/>
  <c r="K2342" i="36" s="1"/>
  <c r="K2343" i="36" s="1"/>
  <c r="K2344" i="36" s="1"/>
  <c r="K2345" i="36" s="1"/>
  <c r="K2346" i="36" s="1"/>
  <c r="K2347" i="36" s="1"/>
  <c r="K2348" i="36" s="1"/>
  <c r="K2349" i="36" s="1"/>
  <c r="K2350" i="36" s="1"/>
  <c r="K2351" i="36" s="1"/>
  <c r="K2352" i="36" s="1"/>
  <c r="K2353" i="36" s="1"/>
  <c r="K2354" i="36" s="1"/>
  <c r="K2355" i="36" s="1"/>
  <c r="K2356" i="36" s="1"/>
  <c r="K2357" i="36" s="1"/>
  <c r="K2358" i="36" s="1"/>
  <c r="K2359" i="36" s="1"/>
  <c r="K2360" i="36" s="1"/>
  <c r="K2361" i="36" s="1"/>
  <c r="K2362" i="36" s="1"/>
  <c r="K2363" i="36" s="1"/>
  <c r="K2364" i="36" s="1"/>
  <c r="K2365" i="36" s="1"/>
  <c r="K2366" i="36" s="1"/>
  <c r="K2367" i="36" s="1"/>
  <c r="K2368" i="36" s="1"/>
  <c r="K2369" i="36" s="1"/>
  <c r="K2370" i="36" s="1"/>
  <c r="K2371" i="36" s="1"/>
  <c r="K2372" i="36" s="1"/>
  <c r="K2373" i="36" s="1"/>
  <c r="K2374" i="36" s="1"/>
  <c r="K2375" i="36" s="1"/>
  <c r="K2376" i="36" s="1"/>
  <c r="K2377" i="36" s="1"/>
  <c r="K2378" i="36" s="1"/>
  <c r="K2379" i="36" s="1"/>
  <c r="K2380" i="36" s="1"/>
  <c r="K2381" i="36" s="1"/>
  <c r="K2382" i="36" s="1"/>
  <c r="K2383" i="36" s="1"/>
  <c r="K2384" i="36" s="1"/>
  <c r="K2385" i="36" s="1"/>
  <c r="K2386" i="36" s="1"/>
  <c r="K2387" i="36" s="1"/>
  <c r="K2388" i="36" s="1"/>
  <c r="K2389" i="36" s="1"/>
  <c r="K2390" i="36" s="1"/>
  <c r="K2391" i="36" s="1"/>
  <c r="K2392" i="36" s="1"/>
  <c r="K2393" i="36" s="1"/>
  <c r="K2394" i="36" s="1"/>
  <c r="K2395" i="36" s="1"/>
  <c r="K2396" i="36" s="1"/>
  <c r="K2397" i="36" s="1"/>
  <c r="K2398" i="36" s="1"/>
  <c r="K2399" i="36" s="1"/>
  <c r="K2400" i="36" s="1"/>
  <c r="K2401" i="36" s="1"/>
  <c r="K2402" i="36" s="1"/>
  <c r="K2403" i="36" s="1"/>
  <c r="K2404" i="36" s="1"/>
  <c r="K2405" i="36" s="1"/>
  <c r="K2406" i="36" s="1"/>
  <c r="K2407" i="36" s="1"/>
  <c r="K2408" i="36" s="1"/>
  <c r="K2409" i="36" s="1"/>
  <c r="K2410" i="36" s="1"/>
  <c r="K2411" i="36" s="1"/>
  <c r="K2412" i="36" s="1"/>
  <c r="K2413" i="36" s="1"/>
  <c r="K2414" i="36" s="1"/>
  <c r="K2415" i="36" s="1"/>
  <c r="K2416" i="36" s="1"/>
  <c r="K2417" i="36" s="1"/>
  <c r="K2418" i="36" s="1"/>
  <c r="K2419" i="36" s="1"/>
  <c r="K2420" i="36" s="1"/>
  <c r="K2421" i="36" s="1"/>
  <c r="K2422" i="36" s="1"/>
  <c r="K2423" i="36" s="1"/>
  <c r="K2424" i="36" s="1"/>
  <c r="K2425" i="36" s="1"/>
  <c r="K2426" i="36" s="1"/>
  <c r="K2427" i="36" s="1"/>
  <c r="K2428" i="36" s="1"/>
  <c r="K2429" i="36" s="1"/>
  <c r="K2430" i="36" s="1"/>
  <c r="K2431" i="36" s="1"/>
  <c r="K2432" i="36" s="1"/>
  <c r="K2433" i="36" s="1"/>
  <c r="K2434" i="36" s="1"/>
  <c r="K2435" i="36" s="1"/>
  <c r="K2436" i="36" s="1"/>
  <c r="K2437" i="36" s="1"/>
  <c r="K2438" i="36" s="1"/>
  <c r="K2439" i="36" s="1"/>
  <c r="K2440" i="36" s="1"/>
  <c r="K2441" i="36" s="1"/>
  <c r="K2442" i="36" s="1"/>
  <c r="K2443" i="36" s="1"/>
  <c r="K2444" i="36" s="1"/>
  <c r="K2445" i="36" s="1"/>
  <c r="K2446" i="36" s="1"/>
  <c r="K2447" i="36" s="1"/>
  <c r="K2448" i="36" s="1"/>
  <c r="K2449" i="36" s="1"/>
  <c r="K2450" i="36" s="1"/>
  <c r="K2451" i="36" s="1"/>
  <c r="K2452" i="36" s="1"/>
  <c r="K2453" i="36" s="1"/>
  <c r="K2454" i="36" s="1"/>
  <c r="K2455" i="36" s="1"/>
  <c r="K2456" i="36" s="1"/>
  <c r="K2457" i="36" s="1"/>
  <c r="K2458" i="36" s="1"/>
  <c r="K2459" i="36" s="1"/>
  <c r="K2460" i="36" s="1"/>
  <c r="K2461" i="36" s="1"/>
  <c r="K2462" i="36" s="1"/>
  <c r="K2463" i="36" s="1"/>
  <c r="K2464" i="36" s="1"/>
  <c r="K2465" i="36" s="1"/>
  <c r="K2466" i="36" s="1"/>
  <c r="K2467" i="36" s="1"/>
  <c r="K2468" i="36" s="1"/>
  <c r="K2469" i="36" s="1"/>
  <c r="K2470" i="36" s="1"/>
  <c r="K2471" i="36" s="1"/>
  <c r="K2472" i="36" s="1"/>
  <c r="K2473" i="36" s="1"/>
  <c r="K2474" i="36" s="1"/>
  <c r="K2475" i="36" s="1"/>
  <c r="K2476" i="36" s="1"/>
  <c r="K2477" i="36" s="1"/>
  <c r="K2478" i="36" s="1"/>
  <c r="K2479" i="36" s="1"/>
  <c r="K2480" i="36" s="1"/>
  <c r="K2481" i="36" s="1"/>
  <c r="K2482" i="36" s="1"/>
  <c r="K2483" i="36" s="1"/>
  <c r="K2484" i="36" s="1"/>
  <c r="K2485" i="36" s="1"/>
  <c r="K2486" i="36" s="1"/>
  <c r="K2487" i="36" s="1"/>
  <c r="K2488" i="36" s="1"/>
  <c r="K2489" i="36" s="1"/>
  <c r="K2490" i="36" s="1"/>
  <c r="K2491" i="36" s="1"/>
  <c r="K2492" i="36" s="1"/>
  <c r="K2493" i="36" s="1"/>
  <c r="K2494" i="36" s="1"/>
  <c r="K2495" i="36" s="1"/>
  <c r="K2496" i="36" s="1"/>
  <c r="K2497" i="36" s="1"/>
  <c r="K2498" i="36" s="1"/>
  <c r="K2499" i="36" s="1"/>
  <c r="K2500" i="36" s="1"/>
  <c r="K2501" i="36" s="1"/>
  <c r="K2502" i="36" s="1"/>
  <c r="K2503" i="36" s="1"/>
  <c r="K2504" i="36" s="1"/>
  <c r="K2505" i="36" s="1"/>
  <c r="K2506" i="36" s="1"/>
  <c r="K2507" i="36" s="1"/>
  <c r="K2508" i="36" s="1"/>
  <c r="K2509" i="36" s="1"/>
  <c r="K2510" i="36" s="1"/>
  <c r="K2511" i="36" s="1"/>
  <c r="K2512" i="36" s="1"/>
  <c r="K2513" i="36" s="1"/>
  <c r="K2514" i="36" s="1"/>
  <c r="K2515" i="36" s="1"/>
  <c r="K2516" i="36" s="1"/>
  <c r="K2517" i="36" s="1"/>
  <c r="K2518" i="36" s="1"/>
  <c r="K2519" i="36" s="1"/>
  <c r="K2520" i="36" s="1"/>
  <c r="K2521" i="36" s="1"/>
  <c r="K2522" i="36" s="1"/>
  <c r="K2523" i="36" s="1"/>
  <c r="K2524" i="36" s="1"/>
  <c r="K2525" i="36" s="1"/>
  <c r="K2526" i="36" s="1"/>
  <c r="K2527" i="36" s="1"/>
  <c r="K2528" i="36" s="1"/>
  <c r="K2529" i="36" s="1"/>
  <c r="K2530" i="36" s="1"/>
  <c r="K2531" i="36" s="1"/>
  <c r="K2532" i="36" s="1"/>
  <c r="K2533" i="36" s="1"/>
  <c r="K2534" i="36" s="1"/>
  <c r="K2535" i="36" s="1"/>
  <c r="K2536" i="36" s="1"/>
  <c r="K2537" i="36" s="1"/>
  <c r="K2538" i="36" s="1"/>
  <c r="K2539" i="36" s="1"/>
  <c r="K2540" i="36" s="1"/>
  <c r="K2541" i="36" s="1"/>
  <c r="K2542" i="36" s="1"/>
  <c r="K2543" i="36" s="1"/>
  <c r="K2544" i="36" s="1"/>
  <c r="K2545" i="36" s="1"/>
  <c r="K2546" i="36" s="1"/>
  <c r="K2547" i="36" s="1"/>
  <c r="K2548" i="36" s="1"/>
  <c r="K2549" i="36" s="1"/>
  <c r="K2550" i="36" s="1"/>
  <c r="K2551" i="36" s="1"/>
  <c r="K2552" i="36" s="1"/>
  <c r="K2553" i="36" s="1"/>
  <c r="K2554" i="36" s="1"/>
  <c r="K2555" i="36" s="1"/>
  <c r="K2556" i="36" s="1"/>
  <c r="K2557" i="36" s="1"/>
  <c r="K2558" i="36" s="1"/>
  <c r="K2559" i="36" s="1"/>
  <c r="K2560" i="36" s="1"/>
  <c r="K2561" i="36" s="1"/>
  <c r="K2562" i="36" s="1"/>
  <c r="K2563" i="36" s="1"/>
  <c r="K2564" i="36" s="1"/>
  <c r="K2565" i="36" s="1"/>
  <c r="K2566" i="36" s="1"/>
  <c r="K2567" i="36" s="1"/>
  <c r="K2568" i="36" s="1"/>
  <c r="K2569" i="36" s="1"/>
  <c r="K2570" i="36" s="1"/>
  <c r="K2571" i="36" s="1"/>
  <c r="K2572" i="36" s="1"/>
  <c r="K2573" i="36" s="1"/>
  <c r="K2574" i="36" s="1"/>
  <c r="K2575" i="36" s="1"/>
  <c r="K2576" i="36" s="1"/>
  <c r="K2577" i="36" s="1"/>
  <c r="K2578" i="36" s="1"/>
  <c r="K2579" i="36" s="1"/>
  <c r="K2580" i="36" s="1"/>
  <c r="K2581" i="36" s="1"/>
  <c r="K2582" i="36" s="1"/>
  <c r="K2583" i="36" s="1"/>
  <c r="K2584" i="36" s="1"/>
  <c r="K2585" i="36" s="1"/>
  <c r="K2586" i="36" s="1"/>
  <c r="K2587" i="36" s="1"/>
  <c r="K2588" i="36" s="1"/>
  <c r="K2589" i="36" s="1"/>
  <c r="K2590" i="36" s="1"/>
  <c r="K2591" i="36" s="1"/>
  <c r="K2592" i="36" s="1"/>
  <c r="K2593" i="36" s="1"/>
  <c r="K2594" i="36" s="1"/>
  <c r="K2595" i="36" s="1"/>
  <c r="K2596" i="36" s="1"/>
  <c r="K2597" i="36" s="1"/>
  <c r="K2598" i="36" s="1"/>
  <c r="K2599" i="36" s="1"/>
  <c r="K2600" i="36" s="1"/>
  <c r="K2601" i="36" s="1"/>
  <c r="K2602" i="36" s="1"/>
  <c r="K2603" i="36" s="1"/>
  <c r="K2604" i="36" s="1"/>
  <c r="K2605" i="36" s="1"/>
  <c r="K2606" i="36" s="1"/>
  <c r="K2607" i="36" s="1"/>
  <c r="K2608" i="36" s="1"/>
  <c r="K2609" i="36" s="1"/>
  <c r="K2610" i="36" s="1"/>
  <c r="K2611" i="36" s="1"/>
  <c r="K2612" i="36" s="1"/>
  <c r="K2613" i="36" s="1"/>
  <c r="K2614" i="36" s="1"/>
  <c r="K2615" i="36" s="1"/>
  <c r="K2616" i="36" s="1"/>
  <c r="K2617" i="36" s="1"/>
  <c r="K2618" i="36" s="1"/>
  <c r="K2619" i="36" s="1"/>
  <c r="K2620" i="36" s="1"/>
  <c r="K2621" i="36" s="1"/>
  <c r="K2622" i="36" s="1"/>
  <c r="K2623" i="36" s="1"/>
  <c r="K2624" i="36" s="1"/>
  <c r="K2625" i="36" s="1"/>
  <c r="K2626" i="36" s="1"/>
  <c r="K2627" i="36" s="1"/>
  <c r="K2628" i="36" s="1"/>
  <c r="K2629" i="36" s="1"/>
  <c r="K2630" i="36" s="1"/>
  <c r="K2631" i="36" s="1"/>
  <c r="K2632" i="36" s="1"/>
  <c r="K2633" i="36" s="1"/>
  <c r="K2634" i="36" s="1"/>
  <c r="K2635" i="36" s="1"/>
  <c r="K2636" i="36" s="1"/>
  <c r="K2637" i="36" s="1"/>
  <c r="K2638" i="36" s="1"/>
  <c r="K2639" i="36" s="1"/>
  <c r="K2640" i="36" s="1"/>
  <c r="K2641" i="36" s="1"/>
  <c r="K2642" i="36" s="1"/>
  <c r="K2643" i="36" s="1"/>
  <c r="K2644" i="36" s="1"/>
  <c r="K2645" i="36" s="1"/>
  <c r="K2646" i="36" s="1"/>
  <c r="K2647" i="36" s="1"/>
  <c r="K2648" i="36" s="1"/>
  <c r="K2649" i="36" s="1"/>
  <c r="K2650" i="36" s="1"/>
  <c r="K2651" i="36" s="1"/>
  <c r="K2652" i="36" s="1"/>
  <c r="K2653" i="36" s="1"/>
  <c r="K2654" i="36" s="1"/>
  <c r="K2655" i="36" s="1"/>
  <c r="K2656" i="36" s="1"/>
  <c r="K2657" i="36" s="1"/>
  <c r="K2658" i="36" s="1"/>
  <c r="K2659" i="36" s="1"/>
  <c r="K2660" i="36" s="1"/>
  <c r="K2661" i="36" s="1"/>
  <c r="K2662" i="36" s="1"/>
  <c r="K2663" i="36" s="1"/>
  <c r="K2664" i="36" s="1"/>
  <c r="K2665" i="36" s="1"/>
  <c r="K2666" i="36" s="1"/>
  <c r="K2667" i="36" s="1"/>
  <c r="K2668" i="36" s="1"/>
  <c r="K2669" i="36" s="1"/>
  <c r="K2670" i="36" s="1"/>
  <c r="K2671" i="36" s="1"/>
  <c r="K2672" i="36" s="1"/>
  <c r="K2673" i="36" s="1"/>
  <c r="K2674" i="36" s="1"/>
  <c r="K2675" i="36" s="1"/>
  <c r="K2676" i="36" s="1"/>
  <c r="K2677" i="36" s="1"/>
  <c r="K2678" i="36" s="1"/>
  <c r="K2679" i="36" s="1"/>
  <c r="K2680" i="36" s="1"/>
  <c r="K2681" i="36" s="1"/>
  <c r="K2682" i="36" s="1"/>
  <c r="K2683" i="36" s="1"/>
  <c r="K2684" i="36" s="1"/>
  <c r="K2685" i="36" s="1"/>
  <c r="K2686" i="36" s="1"/>
  <c r="K2687" i="36" s="1"/>
  <c r="K2688" i="36" s="1"/>
  <c r="K2689" i="36" s="1"/>
  <c r="K2690" i="36" s="1"/>
  <c r="K2691" i="36" s="1"/>
  <c r="K2692" i="36" s="1"/>
  <c r="K2693" i="36" s="1"/>
  <c r="K2694" i="36" s="1"/>
  <c r="K2695" i="36" s="1"/>
  <c r="K2696" i="36" s="1"/>
  <c r="K2697" i="36" s="1"/>
  <c r="K2698" i="36" s="1"/>
  <c r="K2699" i="36" s="1"/>
  <c r="K2700" i="36" s="1"/>
  <c r="K2701" i="36" s="1"/>
  <c r="K2702" i="36" s="1"/>
  <c r="K2703" i="36" s="1"/>
  <c r="K2704" i="36" s="1"/>
  <c r="K2705" i="36" s="1"/>
  <c r="K2706" i="36" s="1"/>
  <c r="K2707" i="36" s="1"/>
  <c r="K2708" i="36" s="1"/>
  <c r="K2709" i="36" s="1"/>
  <c r="K2710" i="36" s="1"/>
  <c r="K2711" i="36" s="1"/>
  <c r="K2712" i="36" s="1"/>
  <c r="K2713" i="36" s="1"/>
  <c r="K2714" i="36" s="1"/>
  <c r="K2715" i="36" s="1"/>
  <c r="K2716" i="36" s="1"/>
  <c r="K2717" i="36" s="1"/>
  <c r="K2718" i="36" s="1"/>
  <c r="K2719" i="36" s="1"/>
  <c r="K2720" i="36" s="1"/>
  <c r="K2721" i="36" s="1"/>
  <c r="K2722" i="36" s="1"/>
  <c r="K2723" i="36" s="1"/>
  <c r="K2724" i="36" s="1"/>
  <c r="K2725" i="36" s="1"/>
  <c r="K2726" i="36" s="1"/>
  <c r="K2727" i="36" s="1"/>
  <c r="K2728" i="36" s="1"/>
  <c r="K2729" i="36" s="1"/>
  <c r="K2730" i="36" s="1"/>
  <c r="K2731" i="36" s="1"/>
  <c r="K2732" i="36" s="1"/>
  <c r="K2733" i="36" s="1"/>
  <c r="K2734" i="36" s="1"/>
  <c r="K2735" i="36" s="1"/>
  <c r="K2736" i="36" s="1"/>
  <c r="K2737" i="36" s="1"/>
  <c r="K2738" i="36" s="1"/>
  <c r="K2739" i="36" s="1"/>
  <c r="K2740" i="36" s="1"/>
  <c r="K2741" i="36" s="1"/>
  <c r="K2742" i="36" s="1"/>
  <c r="K2743" i="36" s="1"/>
  <c r="K2744" i="36" s="1"/>
  <c r="K2745" i="36" s="1"/>
  <c r="K2746" i="36" s="1"/>
  <c r="K2747" i="36" s="1"/>
  <c r="K2748" i="36" s="1"/>
  <c r="K2749" i="36" s="1"/>
  <c r="K2750" i="36" s="1"/>
  <c r="K2751" i="36" s="1"/>
  <c r="K2752" i="36" s="1"/>
  <c r="K2753" i="36" s="1"/>
  <c r="K2754" i="36" s="1"/>
  <c r="K2755" i="36" s="1"/>
  <c r="K2756" i="36" s="1"/>
  <c r="K2757" i="36" s="1"/>
  <c r="K2758" i="36" s="1"/>
  <c r="K2759" i="36" s="1"/>
  <c r="K2760" i="36" s="1"/>
  <c r="K2761" i="36" s="1"/>
  <c r="K2762" i="36" s="1"/>
  <c r="K2763" i="36" s="1"/>
  <c r="K2764" i="36" s="1"/>
  <c r="K2765" i="36" s="1"/>
  <c r="K2766" i="36" s="1"/>
  <c r="K2767" i="36" s="1"/>
  <c r="K2768" i="36" s="1"/>
  <c r="K2769" i="36" s="1"/>
  <c r="K2770" i="36" s="1"/>
  <c r="K2771" i="36" s="1"/>
  <c r="K2772" i="36" s="1"/>
  <c r="K2773" i="36" s="1"/>
  <c r="K2774" i="36" s="1"/>
  <c r="K2775" i="36" s="1"/>
  <c r="K2776" i="36" s="1"/>
  <c r="K2777" i="36" s="1"/>
  <c r="K2778" i="36" s="1"/>
  <c r="K2779" i="36" s="1"/>
  <c r="K2780" i="36" s="1"/>
  <c r="K2781" i="36" s="1"/>
  <c r="K2782" i="36" s="1"/>
  <c r="K2783" i="36" s="1"/>
  <c r="K2784" i="36" s="1"/>
  <c r="K2785" i="36" s="1"/>
  <c r="K2786" i="36" s="1"/>
  <c r="K2787" i="36" s="1"/>
  <c r="K2788" i="36" s="1"/>
  <c r="K2789" i="36" s="1"/>
  <c r="K2790" i="36" s="1"/>
  <c r="K2791" i="36" s="1"/>
  <c r="K2792" i="36" s="1"/>
  <c r="K2793" i="36" s="1"/>
  <c r="K2794" i="36" s="1"/>
  <c r="K2795" i="36" s="1"/>
  <c r="K2796" i="36" s="1"/>
  <c r="K2797" i="36" s="1"/>
  <c r="K2798" i="36" s="1"/>
  <c r="K2799" i="36" s="1"/>
  <c r="K2800" i="36" s="1"/>
  <c r="K2801" i="36" s="1"/>
  <c r="K2802" i="36" s="1"/>
  <c r="K2803" i="36" s="1"/>
  <c r="K2804" i="36" s="1"/>
  <c r="K2805" i="36" s="1"/>
  <c r="K2806" i="36" s="1"/>
  <c r="K2807" i="36" s="1"/>
  <c r="K2808" i="36" s="1"/>
  <c r="K2809" i="36" s="1"/>
  <c r="K2810" i="36" s="1"/>
  <c r="K2811" i="36" s="1"/>
  <c r="K2812" i="36" s="1"/>
  <c r="K2813" i="36" s="1"/>
  <c r="K2814" i="36" s="1"/>
  <c r="K2815" i="36" s="1"/>
  <c r="K2816" i="36" s="1"/>
  <c r="K2817" i="36" s="1"/>
  <c r="K2818" i="36" s="1"/>
  <c r="K2819" i="36" s="1"/>
  <c r="K2820" i="36" s="1"/>
  <c r="K2821" i="36" s="1"/>
  <c r="K2822" i="36" s="1"/>
  <c r="K2823" i="36" s="1"/>
  <c r="K2824" i="36" s="1"/>
  <c r="K2825" i="36" s="1"/>
  <c r="K2826" i="36" s="1"/>
  <c r="K2827" i="36" s="1"/>
  <c r="K2828" i="36" s="1"/>
  <c r="K2829" i="36" s="1"/>
  <c r="K2830" i="36" s="1"/>
  <c r="K2831" i="36" s="1"/>
  <c r="K2832" i="36" s="1"/>
  <c r="K2833" i="36" s="1"/>
  <c r="K2834" i="36" s="1"/>
  <c r="K2835" i="36" s="1"/>
  <c r="K2836" i="36" s="1"/>
  <c r="K2837" i="36" s="1"/>
  <c r="K2838" i="36" s="1"/>
  <c r="K2839" i="36" s="1"/>
  <c r="K2840" i="36" s="1"/>
  <c r="K2841" i="36" s="1"/>
  <c r="K2842" i="36" s="1"/>
  <c r="K2843" i="36" s="1"/>
  <c r="K2844" i="36" s="1"/>
  <c r="K2845" i="36" s="1"/>
  <c r="K2846" i="36" s="1"/>
  <c r="K2847" i="36" s="1"/>
  <c r="K2848" i="36" s="1"/>
  <c r="K2849" i="36" s="1"/>
  <c r="K2850" i="36" s="1"/>
  <c r="K2851" i="36" s="1"/>
  <c r="K2852" i="36" s="1"/>
  <c r="K2853" i="36" s="1"/>
  <c r="K2854" i="36" s="1"/>
  <c r="K2855" i="36" s="1"/>
  <c r="K2856" i="36" s="1"/>
  <c r="K2857" i="36" s="1"/>
  <c r="K2858" i="36" s="1"/>
  <c r="K2859" i="36" s="1"/>
  <c r="K2860" i="36" s="1"/>
  <c r="K2861" i="36" s="1"/>
  <c r="K2862" i="36" s="1"/>
  <c r="K2863" i="36" s="1"/>
  <c r="K2864" i="36" s="1"/>
  <c r="K2865" i="36" s="1"/>
  <c r="K2866" i="36" s="1"/>
  <c r="K2867" i="36" s="1"/>
  <c r="K2868" i="36" s="1"/>
  <c r="K2869" i="36" s="1"/>
  <c r="K2870" i="36" s="1"/>
  <c r="K2871" i="36" s="1"/>
  <c r="K2872" i="36" s="1"/>
  <c r="K2873" i="36" s="1"/>
  <c r="K2874" i="36" s="1"/>
  <c r="K2875" i="36" s="1"/>
  <c r="K2876" i="36" s="1"/>
  <c r="K2877" i="36" s="1"/>
  <c r="K2878" i="36" s="1"/>
  <c r="K2879" i="36" s="1"/>
  <c r="K2880" i="36" s="1"/>
  <c r="K2881" i="36" s="1"/>
  <c r="K2882" i="36" s="1"/>
  <c r="K2883" i="36" s="1"/>
  <c r="K2884" i="36" s="1"/>
  <c r="K2885" i="36" s="1"/>
  <c r="K2886" i="36" s="1"/>
  <c r="K2887" i="36" s="1"/>
  <c r="K2888" i="36" s="1"/>
  <c r="K2889" i="36" s="1"/>
  <c r="K2890" i="36" s="1"/>
  <c r="K2891" i="36" s="1"/>
  <c r="K2892" i="36" s="1"/>
  <c r="K2893" i="36" s="1"/>
  <c r="K2894" i="36" s="1"/>
  <c r="K2895" i="36" s="1"/>
  <c r="K2896" i="36" s="1"/>
  <c r="K2897" i="36" s="1"/>
  <c r="K2898" i="36" s="1"/>
  <c r="K2899" i="36" s="1"/>
  <c r="K2900" i="36" s="1"/>
  <c r="K2901" i="36" s="1"/>
  <c r="K2902" i="36" s="1"/>
  <c r="K2903" i="36" s="1"/>
  <c r="K2904" i="36" s="1"/>
  <c r="K2905" i="36" s="1"/>
  <c r="K2906" i="36" s="1"/>
  <c r="K2907" i="36" s="1"/>
  <c r="K2908" i="36" s="1"/>
  <c r="K2909" i="36" s="1"/>
  <c r="K2910" i="36" s="1"/>
  <c r="K2911" i="36" s="1"/>
  <c r="K2912" i="36" s="1"/>
  <c r="K2913" i="36" s="1"/>
  <c r="K2914" i="36" s="1"/>
  <c r="K2915" i="36" s="1"/>
  <c r="K2916" i="36" s="1"/>
  <c r="K2917" i="36" s="1"/>
  <c r="K2918" i="36" s="1"/>
  <c r="K2919" i="36" s="1"/>
  <c r="K2920" i="36" s="1"/>
  <c r="K2921" i="36" s="1"/>
  <c r="K2922" i="36" s="1"/>
  <c r="K2923" i="36" s="1"/>
  <c r="K2924" i="36" s="1"/>
  <c r="K2925" i="36" s="1"/>
  <c r="K2926" i="36" s="1"/>
  <c r="K2927" i="36" s="1"/>
  <c r="K2928" i="36" s="1"/>
  <c r="K2929" i="36" s="1"/>
  <c r="K2930" i="36" s="1"/>
  <c r="K2931" i="36" s="1"/>
  <c r="K2932" i="36" s="1"/>
  <c r="K2933" i="36" s="1"/>
  <c r="K2934" i="36" s="1"/>
  <c r="K2935" i="36" s="1"/>
  <c r="K2936" i="36" s="1"/>
  <c r="K2937" i="36" s="1"/>
  <c r="K2938" i="36" s="1"/>
  <c r="K2939" i="36" s="1"/>
  <c r="K2940" i="36" s="1"/>
  <c r="K2941" i="36" s="1"/>
  <c r="K2942" i="36" s="1"/>
  <c r="K2943" i="36" s="1"/>
  <c r="K2944" i="36" s="1"/>
  <c r="K2945" i="36" s="1"/>
  <c r="K2946" i="36" s="1"/>
  <c r="K2947" i="36" s="1"/>
  <c r="K2948" i="36" s="1"/>
  <c r="K2949" i="36" s="1"/>
  <c r="K2950" i="36" s="1"/>
  <c r="K2951" i="36" s="1"/>
  <c r="K2952" i="36" s="1"/>
  <c r="K2953" i="36" s="1"/>
  <c r="K2954" i="36" s="1"/>
  <c r="K2955" i="36" s="1"/>
  <c r="K2956" i="36" s="1"/>
  <c r="K2957" i="36" s="1"/>
  <c r="K2958" i="36" s="1"/>
  <c r="K2959" i="36" s="1"/>
  <c r="K2960" i="36" s="1"/>
  <c r="K2961" i="36" s="1"/>
  <c r="K2962" i="36" s="1"/>
  <c r="K2963" i="36" s="1"/>
  <c r="K2964" i="36" s="1"/>
  <c r="K2965" i="36" s="1"/>
  <c r="K2966" i="36" s="1"/>
  <c r="K2967" i="36" s="1"/>
  <c r="K2968" i="36" s="1"/>
  <c r="K2969" i="36" s="1"/>
  <c r="K2970" i="36" s="1"/>
  <c r="K2971" i="36" s="1"/>
  <c r="K2972" i="36" s="1"/>
  <c r="K2973" i="36" s="1"/>
  <c r="K2974" i="36" s="1"/>
  <c r="K2975" i="36" s="1"/>
  <c r="K2976" i="36" s="1"/>
  <c r="K2977" i="36" s="1"/>
  <c r="K2978" i="36" s="1"/>
  <c r="K2979" i="36" s="1"/>
  <c r="K2980" i="36" s="1"/>
  <c r="K2981" i="36" s="1"/>
  <c r="K2982" i="36" s="1"/>
  <c r="K2983" i="36" s="1"/>
  <c r="K2984" i="36" s="1"/>
  <c r="K2985" i="36" s="1"/>
  <c r="K2986" i="36" s="1"/>
  <c r="K2987" i="36" s="1"/>
  <c r="K2988" i="36" s="1"/>
  <c r="K2989" i="36" s="1"/>
  <c r="K2990" i="36" s="1"/>
  <c r="K2991" i="36" s="1"/>
  <c r="K2992" i="36" s="1"/>
  <c r="K2993" i="36" s="1"/>
  <c r="K2994" i="36" s="1"/>
  <c r="K2995" i="36" s="1"/>
  <c r="K2996" i="36" s="1"/>
  <c r="K2997" i="36" s="1"/>
  <c r="K2998" i="36" s="1"/>
  <c r="K2999" i="36" s="1"/>
  <c r="K3000" i="36" s="1"/>
  <c r="K3001" i="36" s="1"/>
  <c r="K3002" i="36" s="1"/>
  <c r="K3003" i="36" s="1"/>
  <c r="K3004" i="36" s="1"/>
  <c r="K3005" i="36" s="1"/>
  <c r="K3006" i="36" s="1"/>
  <c r="K3007" i="36" s="1"/>
  <c r="K3008" i="36" s="1"/>
  <c r="K3009" i="36" s="1"/>
  <c r="K3010" i="36" s="1"/>
  <c r="K3011" i="36" s="1"/>
  <c r="K3012" i="36" s="1"/>
  <c r="K3013" i="36" s="1"/>
  <c r="K3014" i="36" s="1"/>
  <c r="K3015" i="36" s="1"/>
  <c r="K3016" i="36" s="1"/>
  <c r="K3017" i="36" s="1"/>
  <c r="K3018" i="36" s="1"/>
  <c r="K3019" i="36" s="1"/>
  <c r="K3020" i="36" s="1"/>
  <c r="K3021" i="36" s="1"/>
  <c r="K3022" i="36" s="1"/>
  <c r="K3023" i="36" s="1"/>
  <c r="K3024" i="36" s="1"/>
  <c r="K3025" i="36" s="1"/>
  <c r="K3026" i="36" s="1"/>
  <c r="K3027" i="36" s="1"/>
  <c r="K3028" i="36" s="1"/>
  <c r="K3029" i="36" s="1"/>
  <c r="K3030" i="36" s="1"/>
  <c r="K3031" i="36" s="1"/>
  <c r="K3032" i="36" s="1"/>
  <c r="K3033" i="36" s="1"/>
  <c r="K3034" i="36" s="1"/>
  <c r="K3035" i="36" s="1"/>
  <c r="K3036" i="36" s="1"/>
  <c r="K3037" i="36" s="1"/>
  <c r="K3038" i="36" s="1"/>
  <c r="K3039" i="36" s="1"/>
  <c r="K3040" i="36" s="1"/>
  <c r="K3041" i="36" s="1"/>
  <c r="K3042" i="36" s="1"/>
  <c r="K3043" i="36" s="1"/>
  <c r="K3044" i="36" s="1"/>
  <c r="K3045" i="36" s="1"/>
  <c r="K3046" i="36" s="1"/>
  <c r="K3047" i="36" s="1"/>
  <c r="K3048" i="36" s="1"/>
  <c r="K3049" i="36" s="1"/>
  <c r="K3050" i="36" s="1"/>
  <c r="K3051" i="36" s="1"/>
  <c r="K3052" i="36" s="1"/>
  <c r="K3053" i="36" s="1"/>
  <c r="K3054" i="36" s="1"/>
  <c r="K3055" i="36" s="1"/>
  <c r="K3056" i="36" s="1"/>
  <c r="K3057" i="36" s="1"/>
  <c r="K3058" i="36" s="1"/>
  <c r="K3059" i="36" s="1"/>
  <c r="K3060" i="36" s="1"/>
  <c r="K3061" i="36" s="1"/>
  <c r="K3062" i="36" s="1"/>
  <c r="K3063" i="36" s="1"/>
  <c r="K3064" i="36" s="1"/>
  <c r="K3065" i="36" s="1"/>
  <c r="K3066" i="36" s="1"/>
  <c r="K3067" i="36" s="1"/>
  <c r="K3068" i="36" s="1"/>
  <c r="K3069" i="36" s="1"/>
  <c r="K3070" i="36" s="1"/>
  <c r="K3071" i="36" s="1"/>
  <c r="K3072" i="36" s="1"/>
  <c r="K3073" i="36" s="1"/>
  <c r="K3074" i="36" s="1"/>
  <c r="K3075" i="36" s="1"/>
  <c r="K3076" i="36" s="1"/>
  <c r="K3077" i="36" s="1"/>
  <c r="K3078" i="36" s="1"/>
  <c r="K3079" i="36" s="1"/>
  <c r="K3080" i="36" s="1"/>
  <c r="K3081" i="36" s="1"/>
  <c r="K3082" i="36" s="1"/>
  <c r="K3083" i="36" s="1"/>
  <c r="K3084" i="36" s="1"/>
  <c r="K3085" i="36" s="1"/>
  <c r="K3086" i="36" s="1"/>
  <c r="K3087" i="36" s="1"/>
  <c r="K3088" i="36" s="1"/>
  <c r="K3089" i="36" s="1"/>
  <c r="K3090" i="36" s="1"/>
  <c r="K3091" i="36" s="1"/>
  <c r="K3092" i="36" s="1"/>
  <c r="K3093" i="36" s="1"/>
  <c r="K3094" i="36" s="1"/>
  <c r="K3095" i="36" s="1"/>
  <c r="K3096" i="36" s="1"/>
  <c r="K3097" i="36" s="1"/>
  <c r="K3098" i="36" s="1"/>
  <c r="K3099" i="36" s="1"/>
  <c r="K3100" i="36" s="1"/>
  <c r="K3101" i="36" s="1"/>
  <c r="K3102" i="36" s="1"/>
  <c r="K3103" i="36" s="1"/>
  <c r="K3104" i="36" s="1"/>
  <c r="K3105" i="36" s="1"/>
  <c r="K3106" i="36" s="1"/>
  <c r="K3107" i="36" s="1"/>
  <c r="K3108" i="36" s="1"/>
  <c r="K3109" i="36" s="1"/>
  <c r="K3110" i="36" s="1"/>
  <c r="K3111" i="36" s="1"/>
  <c r="K3112" i="36" s="1"/>
  <c r="K3113" i="36" s="1"/>
  <c r="K3114" i="36" s="1"/>
  <c r="K3115" i="36" s="1"/>
  <c r="K3116" i="36" s="1"/>
  <c r="K3117" i="36" s="1"/>
  <c r="K3118" i="36" s="1"/>
  <c r="K3119" i="36" s="1"/>
  <c r="K3120" i="36" s="1"/>
  <c r="K3121" i="36" s="1"/>
  <c r="K3122" i="36" s="1"/>
  <c r="K3123" i="36" s="1"/>
  <c r="K3124" i="36" s="1"/>
  <c r="K3125" i="36" s="1"/>
  <c r="K3126" i="36" s="1"/>
  <c r="K3127" i="36" s="1"/>
  <c r="K3128" i="36" s="1"/>
  <c r="K3129" i="36" s="1"/>
  <c r="K3130" i="36" s="1"/>
  <c r="K3131" i="36" s="1"/>
  <c r="K3132" i="36" s="1"/>
  <c r="K3133" i="36" s="1"/>
  <c r="K3134" i="36" s="1"/>
  <c r="K3135" i="36" s="1"/>
  <c r="K3136" i="36" s="1"/>
  <c r="K3137" i="36" s="1"/>
  <c r="K3138" i="36" s="1"/>
  <c r="K3139" i="36" s="1"/>
  <c r="K3140" i="36" s="1"/>
  <c r="K3141" i="36" s="1"/>
  <c r="K3142" i="36" s="1"/>
  <c r="K3143" i="36" s="1"/>
  <c r="K3144" i="36" s="1"/>
  <c r="K3145" i="36" s="1"/>
  <c r="K3146" i="36" s="1"/>
  <c r="K3147" i="36" s="1"/>
  <c r="K3148" i="36" s="1"/>
  <c r="K3149" i="36" s="1"/>
  <c r="K3150" i="36" s="1"/>
  <c r="K3151" i="36" s="1"/>
  <c r="K3152" i="36" s="1"/>
  <c r="K3153" i="36" s="1"/>
  <c r="K3154" i="36" s="1"/>
  <c r="K3155" i="36" s="1"/>
  <c r="K3156" i="36" s="1"/>
  <c r="K3157" i="36" s="1"/>
  <c r="K3158" i="36" s="1"/>
  <c r="K3159" i="36" s="1"/>
  <c r="K3160" i="36" s="1"/>
  <c r="K3161" i="36" s="1"/>
  <c r="K3162" i="36" s="1"/>
  <c r="K3163" i="36" s="1"/>
  <c r="K3164" i="36" s="1"/>
  <c r="K3165" i="36" s="1"/>
  <c r="K3166" i="36" s="1"/>
  <c r="K3167" i="36" s="1"/>
  <c r="K3168" i="36" s="1"/>
  <c r="K3169" i="36" s="1"/>
  <c r="K3170" i="36" s="1"/>
  <c r="K3171" i="36" s="1"/>
  <c r="K3172" i="36" s="1"/>
  <c r="K3173" i="36" s="1"/>
  <c r="K3174" i="36" s="1"/>
  <c r="K3175" i="36" s="1"/>
  <c r="K3176" i="36" s="1"/>
  <c r="K3177" i="36" s="1"/>
  <c r="K3178" i="36" s="1"/>
  <c r="K3179" i="36" s="1"/>
  <c r="K3180" i="36" s="1"/>
  <c r="K3181" i="36" s="1"/>
  <c r="K3182" i="36" s="1"/>
  <c r="K3183" i="36" s="1"/>
  <c r="K3184" i="36" s="1"/>
  <c r="K3185" i="36" s="1"/>
  <c r="K3186" i="36" s="1"/>
  <c r="K3187" i="36" s="1"/>
  <c r="K3188" i="36" s="1"/>
  <c r="K3189" i="36" s="1"/>
  <c r="K3190" i="36" s="1"/>
  <c r="K3191" i="36" s="1"/>
  <c r="K3192" i="36" s="1"/>
  <c r="K3193" i="36" s="1"/>
  <c r="K3194" i="36" s="1"/>
  <c r="K3195" i="36" s="1"/>
  <c r="K3196" i="36" s="1"/>
  <c r="K3197" i="36" s="1"/>
  <c r="K3198" i="36" s="1"/>
  <c r="K3199" i="36" s="1"/>
  <c r="K3200" i="36" s="1"/>
  <c r="K3201" i="36" s="1"/>
  <c r="K3202" i="36" s="1"/>
  <c r="K3203" i="36" s="1"/>
  <c r="K3204" i="36" s="1"/>
  <c r="K3205" i="36" s="1"/>
  <c r="K3206" i="36" s="1"/>
  <c r="K3207" i="36" s="1"/>
  <c r="K3208" i="36" s="1"/>
  <c r="K3209" i="36" s="1"/>
  <c r="K3210" i="36" s="1"/>
  <c r="K3211" i="36" s="1"/>
  <c r="K3212" i="36" s="1"/>
  <c r="K3213" i="36" s="1"/>
  <c r="K3214" i="36" s="1"/>
  <c r="K3215" i="36" s="1"/>
  <c r="K3216" i="36" s="1"/>
  <c r="K3217" i="36" s="1"/>
  <c r="K3218" i="36" s="1"/>
  <c r="K3219" i="36" s="1"/>
  <c r="K3220" i="36" s="1"/>
  <c r="K3221" i="36" s="1"/>
  <c r="K3222" i="36" s="1"/>
  <c r="K3223" i="36" s="1"/>
  <c r="K3224" i="36" s="1"/>
  <c r="K3225" i="36" s="1"/>
  <c r="K3226" i="36" s="1"/>
  <c r="K3227" i="36" s="1"/>
  <c r="K3228" i="36" s="1"/>
  <c r="K3229" i="36" s="1"/>
  <c r="K3230" i="36" s="1"/>
  <c r="K3231" i="36" s="1"/>
  <c r="K3232" i="36" s="1"/>
  <c r="K3233" i="36" s="1"/>
  <c r="K3234" i="36" s="1"/>
  <c r="K3235" i="36" s="1"/>
  <c r="K3236" i="36" s="1"/>
  <c r="K3237" i="36" s="1"/>
  <c r="K3238" i="36" s="1"/>
  <c r="K3239" i="36" s="1"/>
  <c r="K3240" i="36" s="1"/>
  <c r="K3241" i="36" s="1"/>
  <c r="K3242" i="36" s="1"/>
  <c r="K3243" i="36" s="1"/>
  <c r="K3244" i="36" s="1"/>
  <c r="K3245" i="36" s="1"/>
  <c r="K3246" i="36" s="1"/>
  <c r="K3247" i="36" s="1"/>
  <c r="K3248" i="36" s="1"/>
  <c r="K3249" i="36" s="1"/>
  <c r="K3250" i="36" s="1"/>
  <c r="K3251" i="36" s="1"/>
  <c r="K3252" i="36" s="1"/>
  <c r="K3253" i="36" s="1"/>
  <c r="K3254" i="36" s="1"/>
  <c r="K3255" i="36" s="1"/>
  <c r="K3256" i="36" s="1"/>
  <c r="K3257" i="36" s="1"/>
  <c r="K3258" i="36" s="1"/>
  <c r="K3259" i="36" s="1"/>
  <c r="K3260" i="36" s="1"/>
  <c r="K3261" i="36" s="1"/>
  <c r="K3262" i="36" s="1"/>
  <c r="K3263" i="36" s="1"/>
  <c r="K3264" i="36" s="1"/>
  <c r="K3265" i="36" s="1"/>
  <c r="K3266" i="36" s="1"/>
  <c r="K3267" i="36" s="1"/>
  <c r="K3268" i="36" s="1"/>
  <c r="K3269" i="36" s="1"/>
  <c r="K3270" i="36" s="1"/>
  <c r="K3271" i="36" s="1"/>
  <c r="K3272" i="36" s="1"/>
  <c r="K3273" i="36" s="1"/>
  <c r="K3274" i="36" s="1"/>
  <c r="K3275" i="36" s="1"/>
  <c r="K3276" i="36" s="1"/>
  <c r="K3277" i="36" s="1"/>
  <c r="K3278" i="36" s="1"/>
  <c r="K3279" i="36" s="1"/>
  <c r="K3280" i="36" s="1"/>
  <c r="K3281" i="36" s="1"/>
  <c r="K3282" i="36" s="1"/>
  <c r="K3283" i="36" s="1"/>
  <c r="K3284" i="36" s="1"/>
  <c r="K3285" i="36" s="1"/>
  <c r="K3286" i="36" s="1"/>
  <c r="K3287" i="36" s="1"/>
  <c r="K3288" i="36" s="1"/>
  <c r="K3289" i="36" s="1"/>
  <c r="K3290" i="36" s="1"/>
  <c r="K3291" i="36" s="1"/>
  <c r="K3292" i="36" s="1"/>
  <c r="K3293" i="36" s="1"/>
  <c r="K3294" i="36" s="1"/>
  <c r="K3295" i="36" s="1"/>
  <c r="K3296" i="36" s="1"/>
  <c r="K3297" i="36" s="1"/>
  <c r="K3298" i="36" s="1"/>
  <c r="K3299" i="36" s="1"/>
  <c r="K3300" i="36" s="1"/>
  <c r="K3301" i="36" s="1"/>
  <c r="K3302" i="36" s="1"/>
  <c r="K3303" i="36" s="1"/>
  <c r="K3304" i="36" s="1"/>
  <c r="K3305" i="36" s="1"/>
  <c r="K3306" i="36" s="1"/>
  <c r="K3307" i="36" s="1"/>
  <c r="K3308" i="36" s="1"/>
  <c r="K3309" i="36" s="1"/>
  <c r="K3310" i="36" s="1"/>
  <c r="K3311" i="36" s="1"/>
  <c r="K3312" i="36" s="1"/>
  <c r="K3313" i="36" s="1"/>
  <c r="K3314" i="36" s="1"/>
  <c r="K3315" i="36" s="1"/>
  <c r="K3316" i="36" s="1"/>
  <c r="K3317" i="36" s="1"/>
  <c r="K3318" i="36" s="1"/>
  <c r="K3319" i="36" s="1"/>
  <c r="K3320" i="36" s="1"/>
  <c r="K3321" i="36" s="1"/>
  <c r="K3322" i="36" s="1"/>
  <c r="K3323" i="36" s="1"/>
  <c r="K3324" i="36" s="1"/>
  <c r="K3325" i="36" s="1"/>
  <c r="K3326" i="36" s="1"/>
  <c r="K3327" i="36" s="1"/>
  <c r="K3328" i="36" s="1"/>
  <c r="K3329" i="36" s="1"/>
  <c r="K3330" i="36" s="1"/>
  <c r="K3331" i="36" s="1"/>
  <c r="K3332" i="36" s="1"/>
  <c r="K3333" i="36" s="1"/>
  <c r="K3334" i="36" s="1"/>
  <c r="K3335" i="36" s="1"/>
  <c r="K3336" i="36" s="1"/>
  <c r="K3337" i="36" s="1"/>
  <c r="K3338" i="36" s="1"/>
  <c r="K3339" i="36" s="1"/>
  <c r="K3340" i="36" s="1"/>
  <c r="K3341" i="36" s="1"/>
  <c r="K3342" i="36" s="1"/>
  <c r="K3343" i="36" s="1"/>
  <c r="K3344" i="36" s="1"/>
  <c r="K3345" i="36" s="1"/>
  <c r="K3346" i="36" s="1"/>
  <c r="K3347" i="36" s="1"/>
  <c r="K3348" i="36" s="1"/>
  <c r="K3349" i="36" s="1"/>
  <c r="K3350" i="36" s="1"/>
  <c r="K3351" i="36" s="1"/>
  <c r="K3352" i="36" s="1"/>
  <c r="K3353" i="36" s="1"/>
  <c r="K3354" i="36" s="1"/>
  <c r="K3355" i="36" s="1"/>
  <c r="K3356" i="36" s="1"/>
  <c r="K3357" i="36" s="1"/>
  <c r="K3358" i="36" s="1"/>
  <c r="K3359" i="36" s="1"/>
  <c r="K3360" i="36" s="1"/>
  <c r="K3361" i="36" s="1"/>
  <c r="K3362" i="36" s="1"/>
  <c r="K3363" i="36" s="1"/>
  <c r="K3364" i="36" s="1"/>
  <c r="K3365" i="36" s="1"/>
  <c r="K3366" i="36" s="1"/>
  <c r="K3367" i="36" s="1"/>
  <c r="K3368" i="36" s="1"/>
  <c r="K3369" i="36" s="1"/>
  <c r="K3370" i="36" s="1"/>
  <c r="K3371" i="36" s="1"/>
  <c r="K3372" i="36" s="1"/>
  <c r="K3373" i="36" s="1"/>
  <c r="K3374" i="36" s="1"/>
  <c r="K3375" i="36" s="1"/>
  <c r="K3376" i="36" s="1"/>
  <c r="K3377" i="36" s="1"/>
  <c r="K3378" i="36" s="1"/>
  <c r="K3379" i="36" s="1"/>
  <c r="K3380" i="36" s="1"/>
  <c r="K3381" i="36" s="1"/>
  <c r="K3382" i="36" s="1"/>
  <c r="K3383" i="36" s="1"/>
  <c r="K3384" i="36" s="1"/>
  <c r="K3385" i="36" s="1"/>
  <c r="K3386" i="36" s="1"/>
  <c r="K3387" i="36" s="1"/>
  <c r="K3388" i="36" s="1"/>
  <c r="K3389" i="36" s="1"/>
  <c r="K3390" i="36" s="1"/>
  <c r="K3391" i="36" s="1"/>
  <c r="K3392" i="36" s="1"/>
  <c r="K3393" i="36" s="1"/>
  <c r="K3394" i="36" s="1"/>
  <c r="K3395" i="36" s="1"/>
  <c r="K3396" i="36" s="1"/>
  <c r="K3397" i="36" s="1"/>
  <c r="K3398" i="36" s="1"/>
  <c r="K3399" i="36" s="1"/>
  <c r="K3400" i="36" s="1"/>
  <c r="K3401" i="36" s="1"/>
  <c r="K3402" i="36" s="1"/>
  <c r="K3403" i="36" s="1"/>
  <c r="K3404" i="36" s="1"/>
  <c r="K3405" i="36" s="1"/>
  <c r="K3406" i="36" s="1"/>
  <c r="K3407" i="36" s="1"/>
  <c r="K3408" i="36" s="1"/>
  <c r="K3409" i="36" s="1"/>
  <c r="K3410" i="36" s="1"/>
  <c r="K3411" i="36" s="1"/>
  <c r="K3412" i="36" s="1"/>
  <c r="K3413" i="36" s="1"/>
  <c r="K3414" i="36" s="1"/>
  <c r="K3415" i="36" s="1"/>
  <c r="K3416" i="36" s="1"/>
  <c r="K3417" i="36" s="1"/>
  <c r="K3418" i="36" s="1"/>
  <c r="K3419" i="36" s="1"/>
  <c r="K3420" i="36" s="1"/>
  <c r="K3421" i="36" s="1"/>
  <c r="K3422" i="36" s="1"/>
  <c r="K3423" i="36" s="1"/>
  <c r="K3424" i="36" s="1"/>
  <c r="K3425" i="36" s="1"/>
  <c r="K3426" i="36" s="1"/>
  <c r="K3427" i="36" s="1"/>
  <c r="K3428" i="36" s="1"/>
  <c r="K3429" i="36" s="1"/>
  <c r="K3430" i="36" s="1"/>
  <c r="K3431" i="36" s="1"/>
  <c r="K3432" i="36" s="1"/>
  <c r="K3433" i="36" s="1"/>
  <c r="K3434" i="36" s="1"/>
  <c r="K3435" i="36" s="1"/>
  <c r="K3436" i="36" s="1"/>
  <c r="K3437" i="36" s="1"/>
  <c r="K3438" i="36" s="1"/>
  <c r="K3439" i="36" s="1"/>
  <c r="K3440" i="36" s="1"/>
  <c r="K3441" i="36" s="1"/>
  <c r="K3442" i="36" s="1"/>
  <c r="K3443" i="36" s="1"/>
  <c r="K3444" i="36" s="1"/>
  <c r="K3445" i="36" s="1"/>
  <c r="K3446" i="36" s="1"/>
  <c r="K3447" i="36" s="1"/>
  <c r="K3448" i="36" s="1"/>
  <c r="K3449" i="36" s="1"/>
  <c r="K3450" i="36" s="1"/>
  <c r="K3451" i="36" s="1"/>
  <c r="K3452" i="36" s="1"/>
  <c r="K3453" i="36" s="1"/>
  <c r="K3454" i="36" s="1"/>
  <c r="K3455" i="36" s="1"/>
  <c r="K3456" i="36" s="1"/>
  <c r="K3457" i="36" s="1"/>
  <c r="K3458" i="36" s="1"/>
  <c r="K3459" i="36" s="1"/>
  <c r="K3460" i="36" s="1"/>
  <c r="K3461" i="36" s="1"/>
  <c r="K3462" i="36" s="1"/>
  <c r="K3463" i="36" s="1"/>
  <c r="K3464" i="36" s="1"/>
  <c r="K3465" i="36" s="1"/>
  <c r="K3466" i="36" s="1"/>
  <c r="K3467" i="36" s="1"/>
  <c r="K3468" i="36" s="1"/>
  <c r="K3469" i="36" s="1"/>
  <c r="K3470" i="36" s="1"/>
  <c r="K3471" i="36" s="1"/>
  <c r="K3472" i="36" s="1"/>
  <c r="K3473" i="36" s="1"/>
  <c r="K3474" i="36" s="1"/>
  <c r="K3475" i="36" s="1"/>
  <c r="K3476" i="36" s="1"/>
  <c r="K3477" i="36" s="1"/>
  <c r="K3478" i="36" s="1"/>
  <c r="K3479" i="36" s="1"/>
  <c r="K3480" i="36" s="1"/>
  <c r="K3481" i="36" s="1"/>
  <c r="K3482" i="36" s="1"/>
  <c r="K3483" i="36" s="1"/>
  <c r="K3484" i="36" s="1"/>
  <c r="K3485" i="36" s="1"/>
  <c r="K3486" i="36" s="1"/>
  <c r="K3487" i="36" s="1"/>
  <c r="K3488" i="36" s="1"/>
  <c r="K3489" i="36" s="1"/>
  <c r="K3490" i="36" s="1"/>
  <c r="K3491" i="36" s="1"/>
  <c r="K3492" i="36" s="1"/>
  <c r="K3493" i="36" s="1"/>
  <c r="K3494" i="36" s="1"/>
  <c r="K3495" i="36" s="1"/>
  <c r="K3496" i="36" s="1"/>
  <c r="K3497" i="36" s="1"/>
  <c r="K3498" i="36" s="1"/>
  <c r="K3499" i="36" s="1"/>
  <c r="K3500" i="36" s="1"/>
  <c r="K3501" i="36" s="1"/>
  <c r="K3502" i="36" s="1"/>
  <c r="K3503" i="36" s="1"/>
  <c r="K3504" i="36" s="1"/>
  <c r="K3505" i="36" s="1"/>
  <c r="K3506" i="36" s="1"/>
  <c r="K3507" i="36" s="1"/>
  <c r="K3508" i="36" s="1"/>
  <c r="K3509" i="36" s="1"/>
  <c r="K3510" i="36" s="1"/>
  <c r="K3511" i="36" s="1"/>
  <c r="K3512" i="36" s="1"/>
  <c r="K3513" i="36" s="1"/>
  <c r="K3514" i="36" s="1"/>
  <c r="K3515" i="36" s="1"/>
  <c r="K3516" i="36" s="1"/>
  <c r="K3517" i="36" s="1"/>
  <c r="K3518" i="36" s="1"/>
  <c r="K3519" i="36" s="1"/>
  <c r="K3520" i="36" s="1"/>
  <c r="K3521" i="36" s="1"/>
  <c r="K3522" i="36" s="1"/>
  <c r="K3523" i="36" s="1"/>
  <c r="K3524" i="36" s="1"/>
  <c r="K3525" i="36" s="1"/>
  <c r="K3526" i="36" s="1"/>
  <c r="K3527" i="36" s="1"/>
  <c r="K3528" i="36" s="1"/>
  <c r="K3529" i="36" s="1"/>
  <c r="K3530" i="36" s="1"/>
  <c r="K3531" i="36" s="1"/>
  <c r="K3532" i="36" s="1"/>
  <c r="K3533" i="36" s="1"/>
  <c r="K3534" i="36" s="1"/>
  <c r="K3535" i="36" s="1"/>
  <c r="K3536" i="36" s="1"/>
  <c r="K3537" i="36" s="1"/>
  <c r="K3538" i="36" s="1"/>
  <c r="K3539" i="36" s="1"/>
  <c r="K3540" i="36" s="1"/>
  <c r="K3541" i="36" s="1"/>
  <c r="K3542" i="36" s="1"/>
  <c r="K3543" i="36" s="1"/>
  <c r="K3544" i="36" s="1"/>
  <c r="K3545" i="36" s="1"/>
  <c r="K3546" i="36" s="1"/>
  <c r="K3547" i="36" s="1"/>
  <c r="K3548" i="36" s="1"/>
  <c r="K3549" i="36" s="1"/>
  <c r="K3550" i="36" s="1"/>
  <c r="K3551" i="36" s="1"/>
  <c r="K3552" i="36" s="1"/>
  <c r="K3553" i="36" s="1"/>
  <c r="K3554" i="36" s="1"/>
  <c r="K3555" i="36" s="1"/>
  <c r="K3556" i="36" s="1"/>
  <c r="K3557" i="36" s="1"/>
  <c r="K3558" i="36" s="1"/>
  <c r="K3559" i="36" s="1"/>
  <c r="K3560" i="36" s="1"/>
  <c r="K3561" i="36" s="1"/>
  <c r="K3562" i="36" s="1"/>
  <c r="K3563" i="36" s="1"/>
  <c r="K3564" i="36" s="1"/>
  <c r="K3565" i="36" s="1"/>
  <c r="K3566" i="36" s="1"/>
  <c r="K3567" i="36" s="1"/>
  <c r="K3568" i="36" s="1"/>
  <c r="K3569" i="36" s="1"/>
  <c r="K3570" i="36" s="1"/>
  <c r="K3571" i="36" s="1"/>
  <c r="K3572" i="36" s="1"/>
  <c r="K3573" i="36" s="1"/>
  <c r="K3574" i="36" s="1"/>
  <c r="K3575" i="36" s="1"/>
  <c r="K3576" i="36" s="1"/>
  <c r="K3577" i="36" s="1"/>
  <c r="K3578" i="36" s="1"/>
  <c r="K3579" i="36" s="1"/>
  <c r="K3580" i="36" s="1"/>
  <c r="K3581" i="36" s="1"/>
  <c r="K3582" i="36" s="1"/>
  <c r="K3583" i="36" s="1"/>
  <c r="K3584" i="36" s="1"/>
  <c r="K3585" i="36" s="1"/>
  <c r="K3586" i="36" s="1"/>
  <c r="K3587" i="36" s="1"/>
  <c r="K3588" i="36" s="1"/>
  <c r="K3589" i="36" s="1"/>
  <c r="K3590" i="36" s="1"/>
  <c r="K3591" i="36" s="1"/>
  <c r="K3592" i="36" s="1"/>
  <c r="K3593" i="36" s="1"/>
  <c r="K3594" i="36" s="1"/>
  <c r="K3595" i="36" s="1"/>
  <c r="K3596" i="36" s="1"/>
  <c r="K3597" i="36" s="1"/>
  <c r="K3598" i="36" s="1"/>
  <c r="K3599" i="36" s="1"/>
  <c r="K3600" i="36" s="1"/>
  <c r="K3601" i="36" s="1"/>
  <c r="K3602" i="36" s="1"/>
  <c r="K3603" i="36" s="1"/>
  <c r="K3604" i="36" s="1"/>
  <c r="K3605" i="36" s="1"/>
  <c r="K3606" i="36" s="1"/>
  <c r="K3607" i="36" s="1"/>
  <c r="K3608" i="36" s="1"/>
  <c r="K3609" i="36" s="1"/>
  <c r="K3610" i="36" s="1"/>
  <c r="K3611" i="36" s="1"/>
  <c r="K3612" i="36" s="1"/>
  <c r="K3613" i="36" s="1"/>
  <c r="K3614" i="36" s="1"/>
  <c r="K3615" i="36" s="1"/>
  <c r="K3616" i="36" s="1"/>
  <c r="K3617" i="36" s="1"/>
  <c r="K3618" i="36" s="1"/>
  <c r="K3619" i="36" s="1"/>
  <c r="K3620" i="36" s="1"/>
  <c r="K3621" i="36" s="1"/>
  <c r="K3622" i="36" s="1"/>
  <c r="K3623" i="36" s="1"/>
  <c r="K3624" i="36" s="1"/>
  <c r="K3625" i="36" s="1"/>
  <c r="K3626" i="36" s="1"/>
  <c r="K3627" i="36" s="1"/>
  <c r="K3628" i="36" s="1"/>
  <c r="K3629" i="36" s="1"/>
  <c r="K3630" i="36" s="1"/>
  <c r="K3631" i="36" s="1"/>
  <c r="K3632" i="36" s="1"/>
  <c r="K3633" i="36" s="1"/>
  <c r="K3634" i="36" s="1"/>
  <c r="K3635" i="36" s="1"/>
  <c r="K3636" i="36" s="1"/>
  <c r="K3637" i="36" s="1"/>
  <c r="K3638" i="36" s="1"/>
  <c r="K3639" i="36" s="1"/>
  <c r="K3640" i="36" s="1"/>
  <c r="K3641" i="36" s="1"/>
  <c r="K3642" i="36" s="1"/>
  <c r="K3643" i="36" s="1"/>
  <c r="K3644" i="36" s="1"/>
  <c r="K3645" i="36" s="1"/>
  <c r="K3646" i="36" s="1"/>
  <c r="K3647" i="36" s="1"/>
  <c r="K3648" i="36" s="1"/>
  <c r="K3649" i="36" s="1"/>
  <c r="K3650" i="36" s="1"/>
  <c r="K3651" i="36" s="1"/>
  <c r="K3652" i="36" s="1"/>
  <c r="K3653" i="36" s="1"/>
  <c r="K3654" i="36" s="1"/>
  <c r="K3655" i="36" s="1"/>
  <c r="K3656" i="36" s="1"/>
  <c r="K3657" i="36" s="1"/>
  <c r="K3658" i="36" s="1"/>
  <c r="K3659" i="36" s="1"/>
  <c r="K3660" i="36" s="1"/>
  <c r="K3661" i="36" s="1"/>
  <c r="K3662" i="36" s="1"/>
  <c r="K3663" i="36" s="1"/>
  <c r="K3664" i="36" s="1"/>
  <c r="K3665" i="36" s="1"/>
  <c r="K3666" i="36" s="1"/>
  <c r="K3667" i="36" s="1"/>
  <c r="K3668" i="36" s="1"/>
  <c r="K3669" i="36" s="1"/>
  <c r="K3670" i="36" s="1"/>
  <c r="K3671" i="36" s="1"/>
  <c r="K3672" i="36" s="1"/>
  <c r="K3673" i="36" s="1"/>
  <c r="K3674" i="36" s="1"/>
  <c r="K3675" i="36" s="1"/>
  <c r="K3676" i="36" s="1"/>
  <c r="K3677" i="36" s="1"/>
  <c r="K3678" i="36" s="1"/>
  <c r="K3679" i="36" s="1"/>
  <c r="K3680" i="36" s="1"/>
  <c r="K3681" i="36" s="1"/>
  <c r="K3682" i="36" s="1"/>
  <c r="K3683" i="36" s="1"/>
  <c r="K3684" i="36" s="1"/>
  <c r="K3685" i="36" s="1"/>
  <c r="K3686" i="36" s="1"/>
  <c r="K3687" i="36" s="1"/>
  <c r="K3688" i="36" s="1"/>
  <c r="K3689" i="36" s="1"/>
  <c r="K3690" i="36" s="1"/>
  <c r="K3691" i="36" s="1"/>
  <c r="K3692" i="36" s="1"/>
  <c r="K3693" i="36" s="1"/>
  <c r="K3694" i="36" s="1"/>
  <c r="K3695" i="36" s="1"/>
  <c r="K3696" i="36" s="1"/>
  <c r="K3697" i="36" s="1"/>
  <c r="K3698" i="36" s="1"/>
  <c r="K3699" i="36" s="1"/>
  <c r="K3700" i="36" s="1"/>
  <c r="K3701" i="36" s="1"/>
  <c r="K3702" i="36" s="1"/>
  <c r="K3703" i="36" s="1"/>
  <c r="K3704" i="36" s="1"/>
  <c r="K3705" i="36" s="1"/>
  <c r="K3706" i="36" s="1"/>
  <c r="K3707" i="36" s="1"/>
  <c r="K3708" i="36" s="1"/>
  <c r="K3709" i="36" s="1"/>
  <c r="K3710" i="36" s="1"/>
  <c r="K3711" i="36" s="1"/>
  <c r="K3712" i="36" s="1"/>
  <c r="K3713" i="36" s="1"/>
  <c r="K3714" i="36" s="1"/>
  <c r="K3715" i="36" s="1"/>
  <c r="K3716" i="36" s="1"/>
  <c r="K3717" i="36" s="1"/>
  <c r="K3718" i="36" s="1"/>
  <c r="K3719" i="36" s="1"/>
  <c r="K3720" i="36" s="1"/>
  <c r="K3721" i="36" s="1"/>
  <c r="K3722" i="36" s="1"/>
  <c r="K3723" i="36" s="1"/>
  <c r="K3724" i="36" s="1"/>
  <c r="K3725" i="36" s="1"/>
  <c r="K3726" i="36" s="1"/>
  <c r="K3727" i="36" s="1"/>
  <c r="K3728" i="36" s="1"/>
  <c r="K3729" i="36" s="1"/>
  <c r="K3730" i="36" s="1"/>
  <c r="K3731" i="36" s="1"/>
  <c r="K3732" i="36" s="1"/>
  <c r="K3733" i="36" s="1"/>
  <c r="K3734" i="36" s="1"/>
  <c r="K3735" i="36" s="1"/>
  <c r="K3736" i="36" s="1"/>
  <c r="K3737" i="36" s="1"/>
  <c r="K3738" i="36" s="1"/>
  <c r="K3739" i="36" s="1"/>
  <c r="K3740" i="36" s="1"/>
  <c r="K3741" i="36" s="1"/>
  <c r="K3742" i="36" s="1"/>
  <c r="K3743" i="36" s="1"/>
  <c r="K3744" i="36" s="1"/>
  <c r="K3745" i="36" s="1"/>
  <c r="K3746" i="36" s="1"/>
  <c r="K3747" i="36" s="1"/>
  <c r="K3748" i="36" s="1"/>
  <c r="K3749" i="36" s="1"/>
  <c r="K3750" i="36" s="1"/>
  <c r="K3751" i="36" s="1"/>
  <c r="K3752" i="36" s="1"/>
  <c r="K3753" i="36" s="1"/>
  <c r="K3754" i="36" s="1"/>
  <c r="K3755" i="36" s="1"/>
  <c r="K3756" i="36" s="1"/>
  <c r="K3757" i="36" s="1"/>
  <c r="K3758" i="36" s="1"/>
  <c r="K3759" i="36" s="1"/>
  <c r="K3760" i="36" s="1"/>
  <c r="K3761" i="36" s="1"/>
  <c r="K3762" i="36" s="1"/>
  <c r="K3763" i="36" s="1"/>
  <c r="K3764" i="36" s="1"/>
  <c r="K3765" i="36" s="1"/>
  <c r="K3766" i="36" s="1"/>
  <c r="K3767" i="36" s="1"/>
  <c r="K3768" i="36" s="1"/>
  <c r="K3769" i="36" s="1"/>
  <c r="K3770" i="36" s="1"/>
  <c r="K3771" i="36" s="1"/>
  <c r="K3772" i="36" s="1"/>
  <c r="K3773" i="36" s="1"/>
  <c r="K3774" i="36" s="1"/>
  <c r="K3775" i="36" s="1"/>
  <c r="K3776" i="36" s="1"/>
  <c r="K3777" i="36" s="1"/>
  <c r="K3778" i="36" s="1"/>
  <c r="K3779" i="36" s="1"/>
  <c r="K3780" i="36" s="1"/>
  <c r="K3781" i="36" s="1"/>
  <c r="K3782" i="36" s="1"/>
  <c r="K3783" i="36" s="1"/>
  <c r="K3784" i="36" s="1"/>
  <c r="K3785" i="36" s="1"/>
  <c r="K3786" i="36" s="1"/>
  <c r="K3787" i="36" s="1"/>
  <c r="K3788" i="36" s="1"/>
  <c r="K3789" i="36" s="1"/>
  <c r="K3790" i="36" s="1"/>
  <c r="K3791" i="36" s="1"/>
  <c r="K3792" i="36" s="1"/>
  <c r="K3793" i="36" s="1"/>
  <c r="K3794" i="36" s="1"/>
  <c r="K3795" i="36" s="1"/>
  <c r="K3796" i="36" s="1"/>
  <c r="K3797" i="36" s="1"/>
  <c r="K3798" i="36" s="1"/>
  <c r="K3799" i="36" s="1"/>
  <c r="K3800" i="36" s="1"/>
  <c r="K3801" i="36" s="1"/>
  <c r="K3802" i="36" s="1"/>
  <c r="K3803" i="36" s="1"/>
  <c r="K3804" i="36" s="1"/>
  <c r="K3805" i="36" s="1"/>
  <c r="K3806" i="36" s="1"/>
  <c r="K3807" i="36" s="1"/>
  <c r="K3808" i="36" s="1"/>
  <c r="K3809" i="36" s="1"/>
  <c r="K3810" i="36" s="1"/>
  <c r="K3811" i="36" s="1"/>
  <c r="K3812" i="36" s="1"/>
  <c r="K3813" i="36" s="1"/>
  <c r="K3814" i="36" s="1"/>
  <c r="K3815" i="36" s="1"/>
  <c r="K3816" i="36" s="1"/>
  <c r="K3817" i="36" s="1"/>
  <c r="K3818" i="36" s="1"/>
  <c r="K3819" i="36" s="1"/>
  <c r="K3820" i="36" s="1"/>
  <c r="K3821" i="36" s="1"/>
  <c r="K3822" i="36" s="1"/>
  <c r="K3823" i="36" s="1"/>
  <c r="K3824" i="36" s="1"/>
  <c r="K3825" i="36" s="1"/>
  <c r="K3826" i="36" s="1"/>
  <c r="K3827" i="36" s="1"/>
  <c r="K3828" i="36" s="1"/>
  <c r="K3829" i="36" s="1"/>
  <c r="K3830" i="36" s="1"/>
  <c r="K3831" i="36" s="1"/>
  <c r="K3832" i="36" s="1"/>
  <c r="K3833" i="36" s="1"/>
  <c r="K3834" i="36" s="1"/>
  <c r="K3835" i="36" s="1"/>
  <c r="K3836" i="36" s="1"/>
  <c r="K3837" i="36" s="1"/>
  <c r="K3838" i="36" s="1"/>
  <c r="K3839" i="36" s="1"/>
  <c r="K3840" i="36" s="1"/>
  <c r="K3841" i="36" s="1"/>
  <c r="K3842" i="36" s="1"/>
  <c r="K3843" i="36" s="1"/>
  <c r="K3844" i="36" s="1"/>
  <c r="K3845" i="36" s="1"/>
  <c r="K3846" i="36" s="1"/>
  <c r="K3847" i="36" s="1"/>
  <c r="K3848" i="36" s="1"/>
  <c r="K3849" i="36" s="1"/>
  <c r="K3850" i="36" s="1"/>
  <c r="K3851" i="36" s="1"/>
  <c r="K3852" i="36" s="1"/>
  <c r="K3853" i="36" s="1"/>
  <c r="K3854" i="36" s="1"/>
  <c r="K3855" i="36" s="1"/>
  <c r="K3856" i="36" s="1"/>
  <c r="K3857" i="36" s="1"/>
  <c r="K3858" i="36" s="1"/>
  <c r="K3859" i="36" s="1"/>
  <c r="K3860" i="36" s="1"/>
  <c r="K3861" i="36" s="1"/>
  <c r="K3862" i="36" s="1"/>
  <c r="K3863" i="36" s="1"/>
  <c r="K3864" i="36" s="1"/>
  <c r="K3865" i="36" s="1"/>
  <c r="K3866" i="36" s="1"/>
  <c r="K3867" i="36" s="1"/>
  <c r="K3868" i="36" s="1"/>
  <c r="K3869" i="36" s="1"/>
  <c r="K3870" i="36" s="1"/>
  <c r="K3871" i="36" s="1"/>
  <c r="K3872" i="36" s="1"/>
  <c r="K3873" i="36" s="1"/>
  <c r="K3874" i="36" s="1"/>
  <c r="K3875" i="36" s="1"/>
  <c r="K3876" i="36" s="1"/>
  <c r="K3877" i="36" s="1"/>
  <c r="K3878" i="36" s="1"/>
  <c r="K3879" i="36" s="1"/>
  <c r="K3880" i="36" s="1"/>
  <c r="K3881" i="36" s="1"/>
  <c r="K3882" i="36" s="1"/>
  <c r="K3883" i="36" s="1"/>
  <c r="K3884" i="36" s="1"/>
  <c r="K3885" i="36" s="1"/>
  <c r="K3886" i="36" s="1"/>
  <c r="K3887" i="36" s="1"/>
  <c r="K3888" i="36" s="1"/>
  <c r="K3889" i="36" s="1"/>
  <c r="K3890" i="36" s="1"/>
  <c r="K3891" i="36" s="1"/>
  <c r="K3892" i="36" s="1"/>
  <c r="K3893" i="36" s="1"/>
  <c r="K3894" i="36" s="1"/>
  <c r="K3895" i="36" s="1"/>
  <c r="K3896" i="36" s="1"/>
  <c r="K3897" i="36" s="1"/>
  <c r="K3898" i="36" s="1"/>
  <c r="K3899" i="36" s="1"/>
  <c r="K3900" i="36" s="1"/>
  <c r="K3901" i="36" s="1"/>
  <c r="K3902" i="36" s="1"/>
  <c r="K3903" i="36" s="1"/>
  <c r="K3904" i="36" s="1"/>
  <c r="K3905" i="36" s="1"/>
  <c r="K3906" i="36" s="1"/>
  <c r="K3907" i="36" s="1"/>
  <c r="K3908" i="36" s="1"/>
  <c r="K3909" i="36" s="1"/>
  <c r="K3910" i="36" s="1"/>
  <c r="K3911" i="36" s="1"/>
  <c r="K3912" i="36" s="1"/>
  <c r="K3913" i="36" s="1"/>
  <c r="K3914" i="36" s="1"/>
  <c r="K3915" i="36" s="1"/>
  <c r="K3916" i="36" s="1"/>
  <c r="K3917" i="36" s="1"/>
  <c r="K3918" i="36" s="1"/>
  <c r="K3919" i="36" s="1"/>
  <c r="K3920" i="36" s="1"/>
  <c r="K3921" i="36" s="1"/>
  <c r="K3922" i="36" s="1"/>
  <c r="K3923" i="36" s="1"/>
  <c r="K3924" i="36" s="1"/>
  <c r="K3925" i="36" s="1"/>
  <c r="K3926" i="36" s="1"/>
  <c r="K3927" i="36" s="1"/>
  <c r="K3928" i="36" s="1"/>
  <c r="K3929" i="36" s="1"/>
  <c r="K3930" i="36" s="1"/>
  <c r="K3931" i="36" s="1"/>
  <c r="K3932" i="36" s="1"/>
  <c r="K3933" i="36" s="1"/>
  <c r="K3934" i="36" s="1"/>
  <c r="K3935" i="36" s="1"/>
  <c r="K3936" i="36" s="1"/>
  <c r="K3937" i="36" s="1"/>
  <c r="K3938" i="36" s="1"/>
  <c r="K3939" i="36" s="1"/>
  <c r="K3940" i="36" s="1"/>
  <c r="K3941" i="36" s="1"/>
  <c r="K3942" i="36" s="1"/>
  <c r="K3943" i="36" s="1"/>
  <c r="K3944" i="36" s="1"/>
  <c r="K3945" i="36" s="1"/>
  <c r="K3946" i="36" s="1"/>
  <c r="K3947" i="36" s="1"/>
  <c r="K3948" i="36" s="1"/>
  <c r="K3949" i="36" s="1"/>
  <c r="K3950" i="36" s="1"/>
  <c r="K3951" i="36" s="1"/>
  <c r="K3952" i="36" s="1"/>
  <c r="K3953" i="36" s="1"/>
  <c r="K3954" i="36" s="1"/>
  <c r="K3955" i="36" s="1"/>
  <c r="K3956" i="36" s="1"/>
  <c r="K3957" i="36" s="1"/>
  <c r="K3958" i="36" s="1"/>
  <c r="K3959" i="36" s="1"/>
  <c r="K3960" i="36" s="1"/>
  <c r="K3961" i="36" s="1"/>
  <c r="K3962" i="36" s="1"/>
  <c r="K3963" i="36" s="1"/>
  <c r="K3964" i="36" s="1"/>
  <c r="K3965" i="36" s="1"/>
  <c r="K3966" i="36" s="1"/>
  <c r="K3967" i="36" s="1"/>
  <c r="K3968" i="36" s="1"/>
  <c r="K3969" i="36" s="1"/>
  <c r="K3970" i="36" s="1"/>
  <c r="K3971" i="36" s="1"/>
  <c r="K3972" i="36" s="1"/>
  <c r="K3973" i="36" s="1"/>
  <c r="K3974" i="36" s="1"/>
  <c r="K3975" i="36" s="1"/>
  <c r="K3976" i="36" s="1"/>
  <c r="K3977" i="36" s="1"/>
  <c r="K3978" i="36" s="1"/>
  <c r="K3979" i="36" s="1"/>
  <c r="K3980" i="36" s="1"/>
  <c r="K3981" i="36" s="1"/>
  <c r="K3982" i="36" s="1"/>
  <c r="K3983" i="36" s="1"/>
  <c r="K3984" i="36" s="1"/>
  <c r="K3985" i="36" s="1"/>
  <c r="K3986" i="36" s="1"/>
  <c r="K3987" i="36" s="1"/>
  <c r="K3988" i="36" s="1"/>
  <c r="K3989" i="36" s="1"/>
  <c r="K3990" i="36" s="1"/>
  <c r="K3991" i="36" s="1"/>
  <c r="K3992" i="36" s="1"/>
  <c r="K3993" i="36" s="1"/>
  <c r="K3994" i="36" s="1"/>
  <c r="K3995" i="36" s="1"/>
  <c r="K3996" i="36" s="1"/>
  <c r="K3997" i="36" s="1"/>
  <c r="K3998" i="36" s="1"/>
  <c r="K3999" i="36" s="1"/>
  <c r="K4000" i="36" s="1"/>
  <c r="K4001" i="36" s="1"/>
  <c r="K4002" i="36" s="1"/>
  <c r="K4003" i="36" s="1"/>
  <c r="K4004" i="36" s="1"/>
  <c r="K4005" i="36" s="1"/>
  <c r="K4006" i="36" s="1"/>
  <c r="K4007" i="36" s="1"/>
  <c r="K4008" i="36" s="1"/>
  <c r="K4009" i="36" s="1"/>
  <c r="K4010" i="36" s="1"/>
  <c r="K4011" i="36" s="1"/>
  <c r="K4012" i="36" s="1"/>
  <c r="K4013" i="36" s="1"/>
  <c r="K4014" i="36" s="1"/>
  <c r="K4015" i="36" s="1"/>
  <c r="K4016" i="36" s="1"/>
  <c r="K4017" i="36" s="1"/>
  <c r="K4018" i="36" s="1"/>
  <c r="K4019" i="36" s="1"/>
  <c r="K4020" i="36" s="1"/>
  <c r="K4021" i="36" s="1"/>
  <c r="K4022" i="36" s="1"/>
  <c r="K4023" i="36" s="1"/>
  <c r="K4024" i="36" s="1"/>
  <c r="K4025" i="36" s="1"/>
  <c r="K4026" i="36" s="1"/>
  <c r="K4027" i="36" s="1"/>
  <c r="K4028" i="36" s="1"/>
  <c r="K4029" i="36" s="1"/>
  <c r="K4030" i="36" s="1"/>
  <c r="K4031" i="36" s="1"/>
  <c r="K4032" i="36" s="1"/>
  <c r="K4033" i="36" s="1"/>
  <c r="K4034" i="36" s="1"/>
  <c r="K4035" i="36" s="1"/>
  <c r="K4036" i="36" s="1"/>
  <c r="K4037" i="36" s="1"/>
  <c r="K4038" i="36" s="1"/>
  <c r="K4039" i="36" s="1"/>
  <c r="K4040" i="36" s="1"/>
  <c r="K4041" i="36" s="1"/>
  <c r="K4042" i="36" s="1"/>
  <c r="K4043" i="36" s="1"/>
  <c r="K4044" i="36" s="1"/>
  <c r="K4045" i="36" s="1"/>
  <c r="K4046" i="36" s="1"/>
  <c r="K4047" i="36" s="1"/>
  <c r="K4048" i="36" s="1"/>
  <c r="K4049" i="36" s="1"/>
  <c r="K4050" i="36" s="1"/>
  <c r="K4051" i="36" s="1"/>
  <c r="K4052" i="36" s="1"/>
  <c r="K4053" i="36" s="1"/>
  <c r="K4054" i="36" s="1"/>
  <c r="K4055" i="36" s="1"/>
  <c r="K4056" i="36" s="1"/>
  <c r="K4057" i="36" s="1"/>
  <c r="K4058" i="36" s="1"/>
  <c r="K4059" i="36" s="1"/>
  <c r="K4060" i="36" s="1"/>
  <c r="K4061" i="36" s="1"/>
  <c r="K4062" i="36" s="1"/>
  <c r="K4063" i="36" s="1"/>
  <c r="K4064" i="36" s="1"/>
  <c r="K4065" i="36" s="1"/>
  <c r="K4066" i="36" s="1"/>
  <c r="K4067" i="36" s="1"/>
  <c r="K4068" i="36" s="1"/>
  <c r="K4069" i="36" s="1"/>
  <c r="K4070" i="36" s="1"/>
  <c r="K4071" i="36" s="1"/>
  <c r="K4072" i="36" s="1"/>
  <c r="K4073" i="36" s="1"/>
  <c r="K4074" i="36" s="1"/>
  <c r="K4075" i="36" s="1"/>
  <c r="K4076" i="36" s="1"/>
  <c r="K4077" i="36" s="1"/>
  <c r="K4078" i="36" s="1"/>
  <c r="K4079" i="36" s="1"/>
  <c r="K4080" i="36" s="1"/>
  <c r="K4081" i="36" s="1"/>
  <c r="K4082" i="36" s="1"/>
  <c r="K4083" i="36" s="1"/>
  <c r="K4084" i="36" s="1"/>
  <c r="K4085" i="36" s="1"/>
  <c r="K4086" i="36" s="1"/>
  <c r="K4087" i="36" s="1"/>
  <c r="K4088" i="36" s="1"/>
  <c r="K4089" i="36" s="1"/>
  <c r="K4090" i="36" s="1"/>
  <c r="K4091" i="36" s="1"/>
  <c r="K4092" i="36" s="1"/>
  <c r="K4093" i="36" s="1"/>
  <c r="K4094" i="36" s="1"/>
  <c r="K4095" i="36" s="1"/>
  <c r="K4096" i="36" s="1"/>
  <c r="K4097" i="36" s="1"/>
  <c r="K4098" i="36" s="1"/>
  <c r="K4099" i="36" s="1"/>
  <c r="K4100" i="36" s="1"/>
  <c r="K4101" i="36" s="1"/>
  <c r="K4102" i="36" s="1"/>
  <c r="K4103" i="36" s="1"/>
  <c r="K4104" i="36" s="1"/>
  <c r="K4105" i="36" s="1"/>
  <c r="K4106" i="36" s="1"/>
  <c r="K4107" i="36" s="1"/>
  <c r="K4108" i="36" s="1"/>
  <c r="K4109" i="36" s="1"/>
  <c r="K4110" i="36" s="1"/>
  <c r="K4111" i="36" s="1"/>
  <c r="K4112" i="36" s="1"/>
  <c r="K4113" i="36" s="1"/>
  <c r="K4114" i="36" s="1"/>
  <c r="K4115" i="36" s="1"/>
  <c r="K4116" i="36" s="1"/>
  <c r="K4117" i="36" s="1"/>
  <c r="K4118" i="36" s="1"/>
  <c r="K4119" i="36" s="1"/>
  <c r="K4120" i="36" s="1"/>
  <c r="K4121" i="36" s="1"/>
  <c r="K4122" i="36" s="1"/>
  <c r="K4123" i="36" s="1"/>
  <c r="K4124" i="36" s="1"/>
  <c r="K4125" i="36" s="1"/>
  <c r="K4126" i="36" s="1"/>
  <c r="K4127" i="36" s="1"/>
  <c r="K4128" i="36" s="1"/>
  <c r="K4129" i="36" s="1"/>
  <c r="K4130" i="36" s="1"/>
  <c r="K4131" i="36" s="1"/>
  <c r="K4132" i="36" s="1"/>
  <c r="K4133" i="36" s="1"/>
  <c r="K4134" i="36" s="1"/>
  <c r="K4135" i="36" s="1"/>
  <c r="K4136" i="36" s="1"/>
  <c r="K4137" i="36" s="1"/>
  <c r="K4138" i="36" s="1"/>
  <c r="K4139" i="36" s="1"/>
  <c r="K4140" i="36" s="1"/>
  <c r="K4141" i="36" s="1"/>
  <c r="K4142" i="36" s="1"/>
  <c r="K4143" i="36" s="1"/>
  <c r="K4144" i="36" s="1"/>
  <c r="K4145" i="36" s="1"/>
  <c r="K4146" i="36" s="1"/>
  <c r="K4147" i="36" s="1"/>
  <c r="K4148" i="36" s="1"/>
  <c r="K4149" i="36" s="1"/>
  <c r="K4150" i="36" s="1"/>
  <c r="K4151" i="36" s="1"/>
  <c r="K4152" i="36" s="1"/>
  <c r="K4153" i="36" s="1"/>
  <c r="K4154" i="36" s="1"/>
  <c r="K4155" i="36" s="1"/>
  <c r="K4156" i="36" s="1"/>
  <c r="K4157" i="36" s="1"/>
  <c r="K4158" i="36" s="1"/>
  <c r="K4159" i="36" s="1"/>
  <c r="K4160" i="36" s="1"/>
  <c r="K4161" i="36" s="1"/>
  <c r="K4162" i="36" s="1"/>
  <c r="K4163" i="36" s="1"/>
  <c r="K4164" i="36" s="1"/>
  <c r="K4165" i="36" s="1"/>
  <c r="K4166" i="36" s="1"/>
  <c r="K4167" i="36" s="1"/>
  <c r="K4168" i="36" s="1"/>
  <c r="K4169" i="36" s="1"/>
  <c r="K4170" i="36" s="1"/>
  <c r="K4171" i="36" s="1"/>
  <c r="K4172" i="36" s="1"/>
  <c r="K4173" i="36" s="1"/>
  <c r="K4174" i="36" s="1"/>
  <c r="K4175" i="36" s="1"/>
  <c r="K4176" i="36" s="1"/>
  <c r="K4177" i="36" s="1"/>
  <c r="K4178" i="36" s="1"/>
  <c r="K4179" i="36" s="1"/>
  <c r="K4180" i="36" s="1"/>
  <c r="K4181" i="36" s="1"/>
  <c r="K4182" i="36" s="1"/>
  <c r="K4183" i="36" s="1"/>
  <c r="K4184" i="36" s="1"/>
  <c r="K4185" i="36" s="1"/>
  <c r="K4186" i="36" s="1"/>
  <c r="K4187" i="36" s="1"/>
  <c r="K4188" i="36" s="1"/>
  <c r="K4189" i="36" s="1"/>
  <c r="K4190" i="36" s="1"/>
  <c r="K4191" i="36" s="1"/>
  <c r="K4192" i="36" s="1"/>
  <c r="K4193" i="36" s="1"/>
  <c r="K4194" i="36" s="1"/>
  <c r="K4195" i="36" s="1"/>
  <c r="K4196" i="36" s="1"/>
  <c r="K4197" i="36" s="1"/>
  <c r="K4198" i="36" s="1"/>
  <c r="K4199" i="36" s="1"/>
  <c r="K4200" i="36" s="1"/>
  <c r="K4201" i="36" s="1"/>
  <c r="K4202" i="36" s="1"/>
  <c r="K4203" i="36" s="1"/>
  <c r="K4204" i="36" s="1"/>
  <c r="K4205" i="36" s="1"/>
  <c r="K4206" i="36" s="1"/>
  <c r="K4207" i="36" s="1"/>
  <c r="K4208" i="36" s="1"/>
  <c r="K4209" i="36" s="1"/>
  <c r="K4210" i="36" s="1"/>
  <c r="K4211" i="36" s="1"/>
  <c r="K4212" i="36" s="1"/>
  <c r="K4213" i="36" s="1"/>
  <c r="K4214" i="36" s="1"/>
  <c r="K4215" i="36" s="1"/>
  <c r="K4216" i="36" s="1"/>
  <c r="K4217" i="36" s="1"/>
  <c r="K4218" i="36" s="1"/>
  <c r="K4219" i="36" s="1"/>
  <c r="K4220" i="36" s="1"/>
  <c r="K4221" i="36" s="1"/>
  <c r="K4222" i="36" s="1"/>
  <c r="K4223" i="36" s="1"/>
  <c r="K4224" i="36" s="1"/>
  <c r="K4225" i="36" s="1"/>
  <c r="K4226" i="36" s="1"/>
  <c r="K4227" i="36" s="1"/>
  <c r="K4228" i="36" s="1"/>
  <c r="K4229" i="36" s="1"/>
  <c r="K4230" i="36" s="1"/>
  <c r="K4231" i="36" s="1"/>
  <c r="K4232" i="36" s="1"/>
  <c r="K4233" i="36" s="1"/>
  <c r="K4234" i="36" s="1"/>
  <c r="K4235" i="36" s="1"/>
  <c r="K4236" i="36" s="1"/>
  <c r="K4237" i="36" s="1"/>
  <c r="K4238" i="36" s="1"/>
  <c r="K4239" i="36" s="1"/>
  <c r="K4240" i="36" s="1"/>
  <c r="K4241" i="36" s="1"/>
  <c r="K4242" i="36" s="1"/>
  <c r="K4243" i="36" s="1"/>
  <c r="K4244" i="36" s="1"/>
  <c r="K4245" i="36" s="1"/>
  <c r="K4246" i="36" s="1"/>
  <c r="K4247" i="36" s="1"/>
  <c r="K4248" i="36" s="1"/>
  <c r="K4249" i="36" s="1"/>
  <c r="K4250" i="36" s="1"/>
  <c r="K4251" i="36" s="1"/>
  <c r="K4252" i="36" s="1"/>
  <c r="K4253" i="36" s="1"/>
  <c r="K4254" i="36" s="1"/>
  <c r="K4255" i="36" s="1"/>
  <c r="K4256" i="36" s="1"/>
  <c r="K4257" i="36" s="1"/>
  <c r="K4258" i="36" s="1"/>
  <c r="K4259" i="36" s="1"/>
  <c r="K4260" i="36" s="1"/>
  <c r="K4261" i="36" s="1"/>
  <c r="K4262" i="36" s="1"/>
  <c r="K4263" i="36" s="1"/>
  <c r="K4264" i="36" s="1"/>
  <c r="K4265" i="36" s="1"/>
  <c r="K4266" i="36" s="1"/>
  <c r="K4267" i="36" s="1"/>
  <c r="K4268" i="36" s="1"/>
  <c r="K4269" i="36" s="1"/>
  <c r="K4270" i="36" s="1"/>
  <c r="K4271" i="36" s="1"/>
  <c r="K4272" i="36" s="1"/>
  <c r="K4273" i="36" s="1"/>
  <c r="K4274" i="36" s="1"/>
  <c r="K4275" i="36" s="1"/>
  <c r="K4276" i="36" s="1"/>
  <c r="K4277" i="36" s="1"/>
  <c r="K4278" i="36" s="1"/>
  <c r="K4279" i="36" s="1"/>
  <c r="K4280" i="36" s="1"/>
  <c r="K4281" i="36" s="1"/>
  <c r="K4282" i="36" s="1"/>
  <c r="K4283" i="36" s="1"/>
  <c r="K4284" i="36" s="1"/>
  <c r="K4285" i="36" s="1"/>
  <c r="K4286" i="36" s="1"/>
  <c r="K4287" i="36" s="1"/>
  <c r="K4288" i="36" s="1"/>
  <c r="K4289" i="36" s="1"/>
  <c r="K4290" i="36" s="1"/>
  <c r="K4291" i="36" s="1"/>
  <c r="K4292" i="36" s="1"/>
  <c r="K4293" i="36" s="1"/>
  <c r="K4294" i="36" s="1"/>
  <c r="K4295" i="36" s="1"/>
  <c r="K4296" i="36" s="1"/>
  <c r="K4297" i="36" s="1"/>
  <c r="K4298" i="36" s="1"/>
  <c r="K4299" i="36" s="1"/>
  <c r="K4300" i="36" s="1"/>
  <c r="K4301" i="36" s="1"/>
  <c r="K4302" i="36" s="1"/>
  <c r="K4303" i="36" s="1"/>
  <c r="K4304" i="36" s="1"/>
  <c r="K4305" i="36" s="1"/>
  <c r="K4306" i="36" s="1"/>
  <c r="K4307" i="36" s="1"/>
  <c r="K4308" i="36" s="1"/>
  <c r="K4309" i="36" s="1"/>
  <c r="K4310" i="36" s="1"/>
  <c r="K4311" i="36" s="1"/>
  <c r="K4312" i="36" s="1"/>
  <c r="K4313" i="36" s="1"/>
  <c r="K4314" i="36" s="1"/>
  <c r="K4315" i="36" s="1"/>
  <c r="K4316" i="36" s="1"/>
  <c r="K4317" i="36" s="1"/>
  <c r="K4318" i="36" s="1"/>
  <c r="K4319" i="36" s="1"/>
  <c r="K4320" i="36" s="1"/>
  <c r="K4321" i="36" s="1"/>
  <c r="K4322" i="36" s="1"/>
  <c r="K4323" i="36" s="1"/>
  <c r="K4324" i="36" s="1"/>
  <c r="K4325" i="36" s="1"/>
  <c r="K4326" i="36" s="1"/>
  <c r="K4327" i="36" s="1"/>
  <c r="K4328" i="36" s="1"/>
  <c r="K4329" i="36" s="1"/>
  <c r="K4330" i="36" s="1"/>
  <c r="K4331" i="36" s="1"/>
  <c r="K4332" i="36" s="1"/>
  <c r="K4333" i="36" s="1"/>
  <c r="K4334" i="36" s="1"/>
  <c r="K4335" i="36" s="1"/>
  <c r="K4336" i="36" s="1"/>
  <c r="K4337" i="36" s="1"/>
  <c r="K4338" i="36" s="1"/>
  <c r="K4339" i="36" s="1"/>
  <c r="K4340" i="36" s="1"/>
  <c r="K4341" i="36" s="1"/>
  <c r="K4342" i="36" s="1"/>
  <c r="K4343" i="36" s="1"/>
  <c r="K4344" i="36" s="1"/>
  <c r="K4345" i="36" s="1"/>
  <c r="K4346" i="36" s="1"/>
  <c r="K4347" i="36" s="1"/>
  <c r="K4348" i="36" s="1"/>
  <c r="K4349" i="36" s="1"/>
  <c r="K4350" i="36" s="1"/>
  <c r="K4351" i="36" s="1"/>
  <c r="K4352" i="36" s="1"/>
  <c r="K4353" i="36" s="1"/>
  <c r="K4354" i="36" s="1"/>
  <c r="K4355" i="36" s="1"/>
  <c r="K4356" i="36" s="1"/>
  <c r="K4357" i="36" s="1"/>
  <c r="K4358" i="36" s="1"/>
  <c r="K4359" i="36" s="1"/>
  <c r="K4360" i="36" s="1"/>
  <c r="K4361" i="36" s="1"/>
  <c r="K4362" i="36" s="1"/>
  <c r="K4363" i="36" s="1"/>
  <c r="K4364" i="36" s="1"/>
  <c r="K4365" i="36" s="1"/>
  <c r="K4366" i="36" s="1"/>
  <c r="K4367" i="36" s="1"/>
  <c r="K4368" i="36" s="1"/>
  <c r="K4369" i="36" s="1"/>
  <c r="K4370" i="36" s="1"/>
  <c r="K4371" i="36" s="1"/>
  <c r="K4372" i="36" s="1"/>
  <c r="K4373" i="36" s="1"/>
  <c r="K4374" i="36" s="1"/>
  <c r="K4375" i="36" s="1"/>
  <c r="K4376" i="36" s="1"/>
  <c r="K4377" i="36" s="1"/>
  <c r="K4378" i="36" s="1"/>
  <c r="K4379" i="36" s="1"/>
  <c r="K4380" i="36" s="1"/>
  <c r="K4381" i="36" s="1"/>
  <c r="K4382" i="36" s="1"/>
  <c r="K4383" i="36" s="1"/>
  <c r="K4384" i="36" s="1"/>
  <c r="K4385" i="36" s="1"/>
  <c r="K4386" i="36" s="1"/>
  <c r="K4387" i="36" s="1"/>
  <c r="K4388" i="36" s="1"/>
  <c r="K4389" i="36" s="1"/>
  <c r="K4390" i="36" s="1"/>
  <c r="K4391" i="36" s="1"/>
  <c r="K4392" i="36" s="1"/>
  <c r="K4393" i="36" s="1"/>
  <c r="K4394" i="36" s="1"/>
  <c r="K4395" i="36" s="1"/>
  <c r="K4396" i="36" s="1"/>
  <c r="K4397" i="36" s="1"/>
  <c r="K4398" i="36" s="1"/>
  <c r="K4399" i="36" s="1"/>
  <c r="K4400" i="36" s="1"/>
  <c r="K4401" i="36" s="1"/>
  <c r="K4402" i="36" s="1"/>
  <c r="K4403" i="36" s="1"/>
  <c r="K4404" i="36" s="1"/>
  <c r="V2300" i="36" s="1"/>
  <c r="V2413" i="36"/>
  <c r="V2328" i="36"/>
  <c r="V2278" i="36"/>
  <c r="V2287" i="36"/>
  <c r="V2325" i="36"/>
  <c r="V2312" i="36"/>
  <c r="V2317" i="36"/>
  <c r="V2258" i="36"/>
  <c r="Z2258" i="36" s="1"/>
  <c r="V2388" i="36"/>
  <c r="V2434" i="36"/>
  <c r="V2384" i="36"/>
  <c r="V2289" i="36"/>
  <c r="V2402" i="36"/>
  <c r="V2444" i="36"/>
  <c r="V2502" i="36"/>
  <c r="V2315" i="36"/>
  <c r="V2454" i="36"/>
  <c r="V2378" i="36"/>
  <c r="V2343" i="36"/>
  <c r="V2305" i="36"/>
  <c r="V2377" i="36"/>
  <c r="V2299" i="36"/>
  <c r="V2438" i="36"/>
  <c r="V2303" i="36"/>
  <c r="V2293" i="36"/>
  <c r="V2270" i="36"/>
  <c r="V2263" i="36"/>
  <c r="Z2263" i="36" s="1"/>
  <c r="V2280" i="36"/>
  <c r="V2314" i="36"/>
  <c r="V2285" i="36"/>
  <c r="V2364" i="36"/>
  <c r="V2379" i="36"/>
  <c r="V2304" i="36"/>
  <c r="V2306" i="36"/>
  <c r="V2277" i="36"/>
  <c r="V2356" i="36"/>
  <c r="V2411" i="36"/>
  <c r="V2268" i="36"/>
  <c r="V2506" i="36"/>
  <c r="V2334" i="36"/>
  <c r="V2371" i="36"/>
  <c r="V2344" i="36"/>
  <c r="V2260" i="36"/>
  <c r="Z2260" i="36" s="1"/>
  <c r="V2349" i="36"/>
  <c r="V2259" i="36"/>
  <c r="Z2259" i="36" s="1"/>
  <c r="V2446" i="36"/>
  <c r="V2456" i="36"/>
  <c r="V2492" i="36"/>
  <c r="V2271" i="36"/>
  <c r="V2345" i="36"/>
  <c r="V2448" i="36"/>
  <c r="V2500" i="36"/>
  <c r="V2406" i="36"/>
  <c r="V2273" i="36"/>
  <c r="V2417" i="36"/>
  <c r="V2472" i="36"/>
  <c r="V2510" i="36"/>
  <c r="V2512" i="36"/>
  <c r="V2307" i="36"/>
  <c r="V2430" i="36"/>
  <c r="V2281" i="36"/>
  <c r="V2390" i="36"/>
  <c r="V2436" i="36"/>
  <c r="V2403" i="36"/>
  <c r="V2337" i="36"/>
  <c r="V2428" i="36"/>
  <c r="V2421" i="36"/>
  <c r="V2424" i="36"/>
  <c r="V2416" i="36"/>
  <c r="V2348" i="36"/>
  <c r="V2313" i="36"/>
  <c r="V2363" i="36"/>
  <c r="V2452" i="36"/>
  <c r="V2460" i="36"/>
  <c r="V2311" i="36"/>
  <c r="V2420" i="36"/>
  <c r="V2319" i="36"/>
  <c r="V2409" i="36"/>
  <c r="V2296" i="36"/>
  <c r="V2362" i="36"/>
  <c r="V2333" i="36"/>
  <c r="V2380" i="36"/>
  <c r="V2401" i="36"/>
  <c r="V2288" i="36"/>
  <c r="V2332" i="36"/>
  <c r="V2442" i="36"/>
  <c r="V2272" i="36"/>
  <c r="V2274" i="36"/>
  <c r="V2404" i="36"/>
  <c r="V2324" i="36"/>
  <c r="V2450" i="36"/>
  <c r="V2358" i="36"/>
  <c r="V2298" i="36"/>
  <c r="V2269" i="36"/>
  <c r="V2316" i="36"/>
  <c r="V2458" i="36"/>
  <c r="V2350" i="36"/>
  <c r="V2408" i="36"/>
  <c r="V2262" i="36"/>
  <c r="Z2262" i="36" s="1"/>
  <c r="V2398" i="36"/>
  <c r="V2336" i="36"/>
  <c r="V2338" i="36"/>
  <c r="V2309" i="36"/>
  <c r="V2365" i="36"/>
  <c r="V2369" i="36"/>
  <c r="V2476" i="36"/>
  <c r="V2440" i="36"/>
  <c r="V2329" i="36"/>
  <c r="V2279" i="36"/>
  <c r="V2283" i="36"/>
  <c r="V2295" i="36"/>
  <c r="V2321" i="36"/>
  <c r="V2414" i="36"/>
  <c r="V2275" i="36"/>
  <c r="V2462" i="36"/>
  <c r="V2484" i="36"/>
  <c r="V2323" i="36"/>
  <c r="V2353" i="36"/>
  <c r="V2265" i="36"/>
  <c r="Z2265" i="36" s="1"/>
  <c r="V2393" i="36"/>
  <c r="V2478" i="36"/>
  <c r="V2339" i="36"/>
  <c r="V2330" i="36"/>
  <c r="V2426" i="36"/>
  <c r="V2327" i="36"/>
  <c r="V2400" i="36"/>
  <c r="V2395" i="36"/>
  <c r="V2496" i="36"/>
  <c r="V2267" i="36"/>
  <c r="V2347" i="36"/>
  <c r="V2297" i="36"/>
  <c r="V2432" i="36"/>
  <c r="V2290" i="36"/>
  <c r="V2261" i="36"/>
  <c r="Z2261" i="36" s="1"/>
  <c r="V2372" i="36"/>
  <c r="V2423" i="36"/>
  <c r="V2374" i="36"/>
  <c r="V2282" i="36"/>
  <c r="V2412" i="36"/>
  <c r="V2326" i="36"/>
  <c r="V2266" i="36"/>
  <c r="V2396" i="36"/>
  <c r="V2284" i="36"/>
  <c r="V2490" i="36"/>
  <c r="V2318" i="36"/>
  <c r="V2361" i="36"/>
  <c r="V2360" i="36"/>
  <c r="V2308" i="36"/>
  <c r="V2466" i="36"/>
  <c r="V2310" i="36"/>
  <c r="V2480" i="36"/>
  <c r="V2352" i="36"/>
  <c r="V2486" i="36"/>
  <c r="V2264" i="36"/>
  <c r="Z2264" i="36" s="1"/>
  <c r="V2301" i="36"/>
  <c r="V2382" i="36"/>
  <c r="V2331" i="36"/>
  <c r="V2291" i="36"/>
  <c r="V2392" i="36"/>
  <c r="V2387" i="36"/>
  <c r="V2470" i="36"/>
  <c r="V2386" i="36"/>
  <c r="V2410" i="36"/>
  <c r="AE2267" i="36"/>
  <c r="AD2267" i="36"/>
  <c r="T2266" i="36"/>
  <c r="V4743" i="36" l="1"/>
  <c r="V4695" i="36"/>
  <c r="V4707" i="36"/>
  <c r="V4671" i="36"/>
  <c r="V4699" i="36"/>
  <c r="V4571" i="36"/>
  <c r="V4527" i="36"/>
  <c r="V4759" i="36"/>
  <c r="V4551" i="36"/>
  <c r="V4731" i="36"/>
  <c r="V4691" i="36"/>
  <c r="V4647" i="36"/>
  <c r="V4611" i="36"/>
  <c r="V4767" i="36"/>
  <c r="V4719" i="36"/>
  <c r="V4607" i="36"/>
  <c r="V4547" i="36"/>
  <c r="V4775" i="36"/>
  <c r="V4747" i="36"/>
  <c r="V4507" i="36"/>
  <c r="K6661" i="36"/>
  <c r="V4464" i="36"/>
  <c r="Z4464" i="36" s="1"/>
  <c r="V4566" i="36"/>
  <c r="V4706" i="36"/>
  <c r="V4702" i="36"/>
  <c r="V4542" i="36"/>
  <c r="V4646" i="36"/>
  <c r="V4598" i="36"/>
  <c r="V4666" i="36"/>
  <c r="V4506" i="36"/>
  <c r="V4582" i="36"/>
  <c r="V4630" i="36"/>
  <c r="V4774" i="36"/>
  <c r="V4510" i="36"/>
  <c r="V4634" i="36"/>
  <c r="V4570" i="36"/>
  <c r="V4614" i="36"/>
  <c r="V4690" i="36"/>
  <c r="V4518" i="36"/>
  <c r="V4502" i="36"/>
  <c r="V4522" i="36"/>
  <c r="V4642" i="36"/>
  <c r="V4738" i="36"/>
  <c r="V4578" i="36"/>
  <c r="V4602" i="36"/>
  <c r="V4698" i="36"/>
  <c r="V4662" i="36"/>
  <c r="V4674" i="36"/>
  <c r="V4514" i="36"/>
  <c r="V4538" i="36"/>
  <c r="V4750" i="36"/>
  <c r="V4526" i="36"/>
  <c r="V4586" i="36"/>
  <c r="V4546" i="36"/>
  <c r="V4746" i="36"/>
  <c r="V4610" i="36"/>
  <c r="V4734" i="36"/>
  <c r="V4730" i="36"/>
  <c r="V4726" i="36"/>
  <c r="V4770" i="36"/>
  <c r="V4606" i="36"/>
  <c r="V4534" i="36"/>
  <c r="V4742" i="36"/>
  <c r="V4622" i="36"/>
  <c r="V4682" i="36"/>
  <c r="V4686" i="36"/>
  <c r="V4678" i="36"/>
  <c r="V4754" i="36"/>
  <c r="V4530" i="36"/>
  <c r="V4590" i="36"/>
  <c r="V4758" i="36"/>
  <c r="V4494" i="36"/>
  <c r="V4554" i="36"/>
  <c r="V4694" i="36"/>
  <c r="V4550" i="36"/>
  <c r="V4626" i="36"/>
  <c r="V4714" i="36"/>
  <c r="V4490" i="36"/>
  <c r="V4710" i="36"/>
  <c r="V4486" i="36"/>
  <c r="V4562" i="36"/>
  <c r="V4650" i="36"/>
  <c r="V4638" i="36"/>
  <c r="V4762" i="36"/>
  <c r="V4474" i="36"/>
  <c r="V4658" i="36"/>
  <c r="V4718" i="36"/>
  <c r="V4722" i="36"/>
  <c r="V4498" i="36"/>
  <c r="V4558" i="36"/>
  <c r="V4618" i="36"/>
  <c r="V4594" i="36"/>
  <c r="V4654" i="36"/>
  <c r="V4574" i="36"/>
  <c r="V4670" i="36"/>
  <c r="V4545" i="36"/>
  <c r="V4733" i="36"/>
  <c r="V4560" i="36"/>
  <c r="V4685" i="36"/>
  <c r="V4732" i="36"/>
  <c r="V4637" i="36"/>
  <c r="V4684" i="36"/>
  <c r="V4478" i="36"/>
  <c r="V4777" i="36"/>
  <c r="V4505" i="36"/>
  <c r="V4725" i="36"/>
  <c r="V4572" i="36"/>
  <c r="V4697" i="36"/>
  <c r="V4661" i="36"/>
  <c r="V4712" i="36"/>
  <c r="V4613" i="36"/>
  <c r="V4660" i="36"/>
  <c r="V4565" i="36"/>
  <c r="V4612" i="36"/>
  <c r="V4499" i="36"/>
  <c r="V4639" i="36"/>
  <c r="V4705" i="36"/>
  <c r="V4589" i="36"/>
  <c r="V4500" i="36"/>
  <c r="V4627" i="36"/>
  <c r="V4716" i="36"/>
  <c r="V4512" i="36"/>
  <c r="V4524" i="36"/>
  <c r="V4772" i="36"/>
  <c r="V4665" i="36"/>
  <c r="V4580" i="36"/>
  <c r="V4581" i="36"/>
  <c r="V4609" i="36"/>
  <c r="V4656" i="36"/>
  <c r="V4765" i="36"/>
  <c r="V4493" i="36"/>
  <c r="V4681" i="36"/>
  <c r="V4508" i="36"/>
  <c r="V4633" i="36"/>
  <c r="V4680" i="36"/>
  <c r="V4585" i="36"/>
  <c r="V4536" i="36"/>
  <c r="V4533" i="36"/>
  <c r="V4501" i="36"/>
  <c r="V4548" i="36"/>
  <c r="V4495" i="36"/>
  <c r="V4463" i="36"/>
  <c r="Z4463" i="36" s="1"/>
  <c r="V4525" i="36"/>
  <c r="V4664" i="36"/>
  <c r="V4672" i="36"/>
  <c r="V4769" i="36"/>
  <c r="V4470" i="36"/>
  <c r="Z4470" i="36" s="1"/>
  <c r="V4669" i="36"/>
  <c r="V4668" i="36"/>
  <c r="V4509" i="36"/>
  <c r="V4556" i="36"/>
  <c r="V4744" i="36"/>
  <c r="V4649" i="36"/>
  <c r="V4696" i="36"/>
  <c r="V4597" i="36"/>
  <c r="V4600" i="36"/>
  <c r="V4549" i="36"/>
  <c r="V4596" i="36"/>
  <c r="V4564" i="36"/>
  <c r="V4591" i="36"/>
  <c r="V4641" i="36"/>
  <c r="V4756" i="36"/>
  <c r="V4484" i="36"/>
  <c r="V4513" i="36"/>
  <c r="V4483" i="36"/>
  <c r="V4576" i="36"/>
  <c r="V4588" i="36"/>
  <c r="V4717" i="36"/>
  <c r="V4462" i="36"/>
  <c r="Z4462" i="36" s="1"/>
  <c r="V4516" i="36"/>
  <c r="V4531" i="36"/>
  <c r="V4593" i="36"/>
  <c r="V4543" i="36"/>
  <c r="V4645" i="36"/>
  <c r="V4529" i="36"/>
  <c r="V4753" i="36"/>
  <c r="V4481" i="36"/>
  <c r="V4528" i="36"/>
  <c r="V4752" i="36"/>
  <c r="V4480" i="36"/>
  <c r="V4605" i="36"/>
  <c r="V4573" i="36"/>
  <c r="V4620" i="36"/>
  <c r="V4745" i="36"/>
  <c r="V4776" i="36"/>
  <c r="V4677" i="36"/>
  <c r="V4468" i="36"/>
  <c r="Z4468" i="36" s="1"/>
  <c r="V4692" i="36"/>
  <c r="V4520" i="36"/>
  <c r="V4615" i="36"/>
  <c r="V4603" i="36"/>
  <c r="V4766" i="36"/>
  <c r="V4537" i="36"/>
  <c r="V4657" i="36"/>
  <c r="V4466" i="36"/>
  <c r="Z4466" i="36" s="1"/>
  <c r="V4653" i="36"/>
  <c r="V4497" i="36"/>
  <c r="V4621" i="36"/>
  <c r="V4489" i="36"/>
  <c r="V4693" i="36"/>
  <c r="V4740" i="36"/>
  <c r="V4579" i="36"/>
  <c r="V4568" i="36"/>
  <c r="V4703" i="36"/>
  <c r="V4640" i="36"/>
  <c r="V4511" i="36"/>
  <c r="V4584" i="36"/>
  <c r="V4729" i="36"/>
  <c r="V4728" i="36"/>
  <c r="V4723" i="36"/>
  <c r="V4644" i="36"/>
  <c r="V4652" i="36"/>
  <c r="V4778" i="36"/>
  <c r="V4651" i="36"/>
  <c r="V4737" i="36"/>
  <c r="V4465" i="36"/>
  <c r="Z4465" i="36" s="1"/>
  <c r="V4689" i="36"/>
  <c r="V4736" i="36"/>
  <c r="V4648" i="36"/>
  <c r="V4504" i="36"/>
  <c r="V4557" i="36"/>
  <c r="V4604" i="36"/>
  <c r="V4624" i="36"/>
  <c r="V4749" i="36"/>
  <c r="V4540" i="36"/>
  <c r="V4764" i="36"/>
  <c r="V4492" i="36"/>
  <c r="V4617" i="36"/>
  <c r="V4552" i="36"/>
  <c r="V4569" i="36"/>
  <c r="V4472" i="36"/>
  <c r="Z4472" i="36" s="1"/>
  <c r="V4757" i="36"/>
  <c r="V4485" i="36"/>
  <c r="V4532" i="36"/>
  <c r="V4715" i="36"/>
  <c r="V4768" i="36"/>
  <c r="V4709" i="36"/>
  <c r="V4616" i="36"/>
  <c r="V4517" i="36"/>
  <c r="V4632" i="36"/>
  <c r="V4625" i="36"/>
  <c r="V4555" i="36"/>
  <c r="V4473" i="36"/>
  <c r="V4544" i="36"/>
  <c r="V4636" i="36"/>
  <c r="V4704" i="36"/>
  <c r="V4773" i="36"/>
  <c r="V4601" i="36"/>
  <c r="V4708" i="36"/>
  <c r="V4721" i="36"/>
  <c r="V4567" i="36"/>
  <c r="V4673" i="36"/>
  <c r="V4720" i="36"/>
  <c r="V4688" i="36"/>
  <c r="V4482" i="36"/>
  <c r="V4541" i="36"/>
  <c r="V4561" i="36"/>
  <c r="V4608" i="36"/>
  <c r="V4477" i="36"/>
  <c r="V4701" i="36"/>
  <c r="V4748" i="36"/>
  <c r="V4476" i="36"/>
  <c r="V4700" i="36"/>
  <c r="V4488" i="36"/>
  <c r="V4553" i="36"/>
  <c r="V4521" i="36"/>
  <c r="V4741" i="36"/>
  <c r="V4469" i="36"/>
  <c r="Z4469" i="36" s="1"/>
  <c r="V4713" i="36"/>
  <c r="V4760" i="36"/>
  <c r="V4724" i="36"/>
  <c r="V4629" i="36"/>
  <c r="V4676" i="36"/>
  <c r="V4735" i="36"/>
  <c r="V4628" i="36"/>
  <c r="V4577" i="36"/>
  <c r="V4592" i="36"/>
  <c r="V4496" i="36"/>
  <c r="V4761" i="36"/>
  <c r="AE4473" i="36"/>
  <c r="AD4473" i="36"/>
  <c r="T4473" i="36"/>
  <c r="Y4472" i="36"/>
  <c r="AD4472" i="36"/>
  <c r="V2394" i="36"/>
  <c r="V2355" i="36"/>
  <c r="V2381" i="36"/>
  <c r="V2302" i="36"/>
  <c r="V2366" i="36"/>
  <c r="V2494" i="36"/>
  <c r="V2385" i="36"/>
  <c r="V2340" i="36"/>
  <c r="V2346" i="36"/>
  <c r="V2354" i="36"/>
  <c r="V2292" i="36"/>
  <c r="V2482" i="36"/>
  <c r="V2498" i="36"/>
  <c r="V2474" i="36"/>
  <c r="V2508" i="36"/>
  <c r="V2468" i="36"/>
  <c r="V2488" i="36"/>
  <c r="V2464" i="36"/>
  <c r="V2342" i="36"/>
  <c r="V2504" i="36"/>
  <c r="V2320" i="36"/>
  <c r="V2276" i="36"/>
  <c r="V2376" i="36"/>
  <c r="K4405" i="36"/>
  <c r="K4406" i="36" s="1"/>
  <c r="K4407" i="36" s="1"/>
  <c r="K4408" i="36" s="1"/>
  <c r="K4409" i="36" s="1"/>
  <c r="K4410" i="36" s="1"/>
  <c r="K4411" i="36" s="1"/>
  <c r="K4412" i="36" s="1"/>
  <c r="K4413" i="36" s="1"/>
  <c r="K4414" i="36" s="1"/>
  <c r="K4415" i="36" s="1"/>
  <c r="K4416" i="36" s="1"/>
  <c r="K4417" i="36" s="1"/>
  <c r="K4418" i="36" s="1"/>
  <c r="K4419" i="36" s="1"/>
  <c r="K4420" i="36" s="1"/>
  <c r="K4421" i="36" s="1"/>
  <c r="K4422" i="36" s="1"/>
  <c r="K4423" i="36" s="1"/>
  <c r="K4424" i="36" s="1"/>
  <c r="K4425" i="36" s="1"/>
  <c r="K4426" i="36" s="1"/>
  <c r="K4427" i="36" s="1"/>
  <c r="K4428" i="36" s="1"/>
  <c r="K4429" i="36" s="1"/>
  <c r="K4430" i="36" s="1"/>
  <c r="K4431" i="36" s="1"/>
  <c r="K4432" i="36" s="1"/>
  <c r="K4433" i="36" s="1"/>
  <c r="K4434" i="36" s="1"/>
  <c r="K4435" i="36" s="1"/>
  <c r="K4436" i="36" s="1"/>
  <c r="K4437" i="36" s="1"/>
  <c r="K4438" i="36" s="1"/>
  <c r="K4439" i="36" s="1"/>
  <c r="K4440" i="36" s="1"/>
  <c r="K4441" i="36" s="1"/>
  <c r="K4442" i="36" s="1"/>
  <c r="K4443" i="36" s="1"/>
  <c r="K4444" i="36" s="1"/>
  <c r="K4445" i="36" s="1"/>
  <c r="K4446" i="36" s="1"/>
  <c r="K4447" i="36" s="1"/>
  <c r="V2357" i="36"/>
  <c r="V2359" i="36"/>
  <c r="V2439" i="36"/>
  <c r="V2471" i="36"/>
  <c r="V2485" i="36"/>
  <c r="V2367" i="36"/>
  <c r="V2441" i="36"/>
  <c r="V2505" i="36"/>
  <c r="V2427" i="36"/>
  <c r="V2459" i="36"/>
  <c r="V2491" i="36"/>
  <c r="V2509" i="36"/>
  <c r="V2383" i="36"/>
  <c r="V2445" i="36"/>
  <c r="V2477" i="36"/>
  <c r="V2473" i="36"/>
  <c r="V2341" i="36"/>
  <c r="V2294" i="36"/>
  <c r="V2391" i="36"/>
  <c r="V2447" i="36"/>
  <c r="V2479" i="36"/>
  <c r="V2511" i="36"/>
  <c r="V2503" i="36"/>
  <c r="V2481" i="36"/>
  <c r="V2513" i="36"/>
  <c r="V2389" i="36"/>
  <c r="V2419" i="36"/>
  <c r="V2455" i="36"/>
  <c r="V2487" i="36"/>
  <c r="V2351" i="36"/>
  <c r="V2437" i="36"/>
  <c r="V2469" i="36"/>
  <c r="V2501" i="36"/>
  <c r="V2493" i="36"/>
  <c r="V2370" i="36"/>
  <c r="V2373" i="36"/>
  <c r="V2375" i="36"/>
  <c r="V2443" i="36"/>
  <c r="V2475" i="36"/>
  <c r="V2449" i="36"/>
  <c r="V2415" i="36"/>
  <c r="V2453" i="36"/>
  <c r="V2418" i="36"/>
  <c r="V2431" i="36"/>
  <c r="V2463" i="36"/>
  <c r="V2495" i="36"/>
  <c r="V2397" i="36"/>
  <c r="V2425" i="36"/>
  <c r="V2457" i="36"/>
  <c r="V2489" i="36"/>
  <c r="V2322" i="36"/>
  <c r="V2368" i="36"/>
  <c r="V2405" i="36"/>
  <c r="V2407" i="36"/>
  <c r="V2451" i="36"/>
  <c r="V2483" i="36"/>
  <c r="V2507" i="36"/>
  <c r="V2429" i="36"/>
  <c r="V2461" i="36"/>
  <c r="V2399" i="36"/>
  <c r="V2435" i="36"/>
  <c r="V2467" i="36"/>
  <c r="V2499" i="36"/>
  <c r="V2422" i="36"/>
  <c r="V2433" i="36"/>
  <c r="V2465" i="36"/>
  <c r="V2497" i="36"/>
  <c r="V2286" i="36"/>
  <c r="V2335" i="36"/>
  <c r="J2265" i="36"/>
  <c r="J2266" i="36" s="1"/>
  <c r="J2267" i="36" s="1"/>
  <c r="J2268" i="36" s="1"/>
  <c r="J2269" i="36" s="1"/>
  <c r="J2270" i="36" s="1"/>
  <c r="J2271" i="36" s="1"/>
  <c r="J2272" i="36" s="1"/>
  <c r="J2273" i="36" s="1"/>
  <c r="J2274" i="36" s="1"/>
  <c r="J2275" i="36" s="1"/>
  <c r="J2276" i="36" s="1"/>
  <c r="J2277" i="36" s="1"/>
  <c r="J2278" i="36" s="1"/>
  <c r="J2279" i="36" s="1"/>
  <c r="J2280" i="36" s="1"/>
  <c r="J2281" i="36" s="1"/>
  <c r="J2282" i="36" s="1"/>
  <c r="J2283" i="36" s="1"/>
  <c r="J2284" i="36" s="1"/>
  <c r="J2285" i="36" s="1"/>
  <c r="J2286" i="36" s="1"/>
  <c r="J2287" i="36" s="1"/>
  <c r="J2288" i="36" s="1"/>
  <c r="J2289" i="36" s="1"/>
  <c r="J2290" i="36" s="1"/>
  <c r="J2291" i="36" s="1"/>
  <c r="J2292" i="36" s="1"/>
  <c r="J2293" i="36" s="1"/>
  <c r="J2294" i="36" s="1"/>
  <c r="J2295" i="36" s="1"/>
  <c r="J2296" i="36" s="1"/>
  <c r="J2297" i="36" s="1"/>
  <c r="J2298" i="36" s="1"/>
  <c r="J2299" i="36" s="1"/>
  <c r="J2300" i="36" s="1"/>
  <c r="J2301" i="36" s="1"/>
  <c r="J2302" i="36" s="1"/>
  <c r="J2303" i="36" s="1"/>
  <c r="J2304" i="36" s="1"/>
  <c r="J2305" i="36" s="1"/>
  <c r="J2306" i="36" s="1"/>
  <c r="J2307" i="36" s="1"/>
  <c r="J2308" i="36" s="1"/>
  <c r="J2309" i="36" s="1"/>
  <c r="J2310" i="36" s="1"/>
  <c r="J2311" i="36" s="1"/>
  <c r="J2312" i="36" s="1"/>
  <c r="J2313" i="36" s="1"/>
  <c r="J2314" i="36" s="1"/>
  <c r="J2315" i="36" s="1"/>
  <c r="J2316" i="36" s="1"/>
  <c r="J2317" i="36" s="1"/>
  <c r="J2318" i="36" s="1"/>
  <c r="J2319" i="36" s="1"/>
  <c r="J2320" i="36" s="1"/>
  <c r="J2321" i="36" s="1"/>
  <c r="J2322" i="36" s="1"/>
  <c r="J2323" i="36" s="1"/>
  <c r="J2324" i="36" s="1"/>
  <c r="J2325" i="36" s="1"/>
  <c r="J2326" i="36" s="1"/>
  <c r="J2327" i="36" s="1"/>
  <c r="J2328" i="36" s="1"/>
  <c r="J2329" i="36" s="1"/>
  <c r="J2330" i="36" s="1"/>
  <c r="J2331" i="36" s="1"/>
  <c r="J2332" i="36" s="1"/>
  <c r="J2333" i="36" s="1"/>
  <c r="J2334" i="36" s="1"/>
  <c r="J2335" i="36" s="1"/>
  <c r="J2336" i="36" s="1"/>
  <c r="J2337" i="36" s="1"/>
  <c r="J2338" i="36" s="1"/>
  <c r="J2339" i="36" s="1"/>
  <c r="J2340" i="36" s="1"/>
  <c r="J2341" i="36" s="1"/>
  <c r="J2342" i="36" s="1"/>
  <c r="J2343" i="36" s="1"/>
  <c r="J2344" i="36" s="1"/>
  <c r="J2345" i="36" s="1"/>
  <c r="J2346" i="36" s="1"/>
  <c r="J2347" i="36" s="1"/>
  <c r="J2348" i="36" s="1"/>
  <c r="J2349" i="36" s="1"/>
  <c r="J2350" i="36" s="1"/>
  <c r="J2351" i="36" s="1"/>
  <c r="J2352" i="36" s="1"/>
  <c r="J2353" i="36" s="1"/>
  <c r="J2354" i="36" s="1"/>
  <c r="J2355" i="36" s="1"/>
  <c r="J2356" i="36" s="1"/>
  <c r="J2357" i="36" s="1"/>
  <c r="J2358" i="36" s="1"/>
  <c r="J2359" i="36" s="1"/>
  <c r="J2360" i="36" s="1"/>
  <c r="J2361" i="36" s="1"/>
  <c r="J2362" i="36" s="1"/>
  <c r="J2363" i="36" s="1"/>
  <c r="J2364" i="36" s="1"/>
  <c r="J2365" i="36" s="1"/>
  <c r="J2366" i="36" s="1"/>
  <c r="J2367" i="36" s="1"/>
  <c r="J2368" i="36" s="1"/>
  <c r="J2369" i="36" s="1"/>
  <c r="J2370" i="36" s="1"/>
  <c r="J2371" i="36" s="1"/>
  <c r="J2372" i="36" s="1"/>
  <c r="J2373" i="36" s="1"/>
  <c r="J2374" i="36" s="1"/>
  <c r="J2375" i="36" s="1"/>
  <c r="J2376" i="36" s="1"/>
  <c r="J2377" i="36" s="1"/>
  <c r="J2378" i="36" s="1"/>
  <c r="J2379" i="36" s="1"/>
  <c r="J2380" i="36" s="1"/>
  <c r="J2381" i="36" s="1"/>
  <c r="J2382" i="36" s="1"/>
  <c r="J2383" i="36" s="1"/>
  <c r="J2384" i="36" s="1"/>
  <c r="J2385" i="36" s="1"/>
  <c r="J2386" i="36" s="1"/>
  <c r="J2387" i="36" s="1"/>
  <c r="J2388" i="36" s="1"/>
  <c r="J2389" i="36" s="1"/>
  <c r="J2390" i="36" s="1"/>
  <c r="J2391" i="36" s="1"/>
  <c r="J2392" i="36" s="1"/>
  <c r="J2393" i="36" s="1"/>
  <c r="J2394" i="36" s="1"/>
  <c r="J2395" i="36" s="1"/>
  <c r="J2396" i="36" s="1"/>
  <c r="J2397" i="36" s="1"/>
  <c r="J2398" i="36" s="1"/>
  <c r="J2399" i="36" s="1"/>
  <c r="J2400" i="36" s="1"/>
  <c r="J2401" i="36" s="1"/>
  <c r="J2402" i="36" s="1"/>
  <c r="J2403" i="36" s="1"/>
  <c r="J2404" i="36" s="1"/>
  <c r="J2405" i="36" s="1"/>
  <c r="J2406" i="36" s="1"/>
  <c r="J2407" i="36" s="1"/>
  <c r="J2408" i="36" s="1"/>
  <c r="J2409" i="36" s="1"/>
  <c r="J2410" i="36" s="1"/>
  <c r="J2411" i="36" s="1"/>
  <c r="J2412" i="36" s="1"/>
  <c r="J2413" i="36" s="1"/>
  <c r="J2414" i="36" s="1"/>
  <c r="J2415" i="36" s="1"/>
  <c r="J2416" i="36" s="1"/>
  <c r="J2417" i="36" s="1"/>
  <c r="J2418" i="36" s="1"/>
  <c r="J2419" i="36" s="1"/>
  <c r="J2420" i="36" s="1"/>
  <c r="J2421" i="36" s="1"/>
  <c r="J2422" i="36" s="1"/>
  <c r="J2423" i="36" s="1"/>
  <c r="J2424" i="36" s="1"/>
  <c r="J2425" i="36" s="1"/>
  <c r="J2426" i="36" s="1"/>
  <c r="J2427" i="36" s="1"/>
  <c r="J2428" i="36" s="1"/>
  <c r="J2429" i="36" s="1"/>
  <c r="J2430" i="36" s="1"/>
  <c r="J2431" i="36" s="1"/>
  <c r="J2432" i="36" s="1"/>
  <c r="J2433" i="36" s="1"/>
  <c r="J2434" i="36" s="1"/>
  <c r="J2435" i="36" s="1"/>
  <c r="J2436" i="36" s="1"/>
  <c r="J2437" i="36" s="1"/>
  <c r="J2438" i="36" s="1"/>
  <c r="J2439" i="36" s="1"/>
  <c r="J2440" i="36" s="1"/>
  <c r="J2441" i="36" s="1"/>
  <c r="J2442" i="36" s="1"/>
  <c r="J2443" i="36" s="1"/>
  <c r="J2444" i="36" s="1"/>
  <c r="J2445" i="36" s="1"/>
  <c r="J2446" i="36" s="1"/>
  <c r="J2447" i="36" s="1"/>
  <c r="J2448" i="36" s="1"/>
  <c r="J2449" i="36" s="1"/>
  <c r="J2450" i="36" s="1"/>
  <c r="J2451" i="36" s="1"/>
  <c r="J2452" i="36" s="1"/>
  <c r="J2453" i="36" s="1"/>
  <c r="J2454" i="36" s="1"/>
  <c r="J2455" i="36" s="1"/>
  <c r="J2456" i="36" s="1"/>
  <c r="J2457" i="36" s="1"/>
  <c r="J2458" i="36" s="1"/>
  <c r="J2459" i="36" s="1"/>
  <c r="J2460" i="36" s="1"/>
  <c r="J2461" i="36" s="1"/>
  <c r="J2462" i="36" s="1"/>
  <c r="J2463" i="36" s="1"/>
  <c r="J2464" i="36" s="1"/>
  <c r="J2465" i="36" s="1"/>
  <c r="J2466" i="36" s="1"/>
  <c r="J2467" i="36" s="1"/>
  <c r="J2468" i="36" s="1"/>
  <c r="J2469" i="36" s="1"/>
  <c r="J2470" i="36" s="1"/>
  <c r="J2471" i="36" s="1"/>
  <c r="J2472" i="36" s="1"/>
  <c r="J2473" i="36" s="1"/>
  <c r="J2474" i="36" s="1"/>
  <c r="J2475" i="36" s="1"/>
  <c r="J2476" i="36" s="1"/>
  <c r="J2477" i="36" s="1"/>
  <c r="J2478" i="36" s="1"/>
  <c r="J2479" i="36" s="1"/>
  <c r="J2480" i="36" s="1"/>
  <c r="J2481" i="36" s="1"/>
  <c r="J2482" i="36" s="1"/>
  <c r="J2483" i="36" s="1"/>
  <c r="J2484" i="36" s="1"/>
  <c r="J2485" i="36" s="1"/>
  <c r="J2486" i="36" s="1"/>
  <c r="J2487" i="36" s="1"/>
  <c r="J2488" i="36" s="1"/>
  <c r="J2489" i="36" s="1"/>
  <c r="J2490" i="36" s="1"/>
  <c r="J2491" i="36" s="1"/>
  <c r="J2492" i="36" s="1"/>
  <c r="J2493" i="36" s="1"/>
  <c r="J2494" i="36" s="1"/>
  <c r="J2495" i="36" s="1"/>
  <c r="J2496" i="36" s="1"/>
  <c r="J2497" i="36" s="1"/>
  <c r="J2498" i="36" s="1"/>
  <c r="J2499" i="36" s="1"/>
  <c r="J2500" i="36" s="1"/>
  <c r="J2501" i="36" s="1"/>
  <c r="J2502" i="36" s="1"/>
  <c r="J2503" i="36" s="1"/>
  <c r="J2504" i="36" s="1"/>
  <c r="J2505" i="36" s="1"/>
  <c r="J2506" i="36" s="1"/>
  <c r="J2507" i="36" s="1"/>
  <c r="J2508" i="36" s="1"/>
  <c r="J2509" i="36" s="1"/>
  <c r="J2510" i="36" s="1"/>
  <c r="J2511" i="36" s="1"/>
  <c r="J2512" i="36" s="1"/>
  <c r="J2513" i="36" s="1"/>
  <c r="J2514" i="36" s="1"/>
  <c r="J2515" i="36" s="1"/>
  <c r="J2516" i="36" s="1"/>
  <c r="J2517" i="36" s="1"/>
  <c r="J2518" i="36" s="1"/>
  <c r="J2519" i="36" s="1"/>
  <c r="J2520" i="36" s="1"/>
  <c r="J2521" i="36" s="1"/>
  <c r="J2522" i="36" s="1"/>
  <c r="J2523" i="36" s="1"/>
  <c r="J2524" i="36" s="1"/>
  <c r="J2525" i="36" s="1"/>
  <c r="J2526" i="36" s="1"/>
  <c r="J2527" i="36" s="1"/>
  <c r="J2528" i="36" s="1"/>
  <c r="J2529" i="36" s="1"/>
  <c r="J2530" i="36" s="1"/>
  <c r="J2531" i="36" s="1"/>
  <c r="J2532" i="36" s="1"/>
  <c r="J2533" i="36" s="1"/>
  <c r="J2534" i="36" s="1"/>
  <c r="J2535" i="36" s="1"/>
  <c r="J2536" i="36" s="1"/>
  <c r="J2537" i="36" s="1"/>
  <c r="J2538" i="36" s="1"/>
  <c r="J2539" i="36" s="1"/>
  <c r="J2540" i="36" s="1"/>
  <c r="J2541" i="36" s="1"/>
  <c r="J2542" i="36" s="1"/>
  <c r="J2543" i="36" s="1"/>
  <c r="J2544" i="36" s="1"/>
  <c r="J2545" i="36" s="1"/>
  <c r="J2546" i="36" s="1"/>
  <c r="J2547" i="36" s="1"/>
  <c r="J2548" i="36" s="1"/>
  <c r="J2549" i="36" s="1"/>
  <c r="J2550" i="36" s="1"/>
  <c r="J2551" i="36" s="1"/>
  <c r="J2552" i="36" s="1"/>
  <c r="J2553" i="36" s="1"/>
  <c r="J2554" i="36" s="1"/>
  <c r="J2555" i="36" s="1"/>
  <c r="J2556" i="36" s="1"/>
  <c r="J2557" i="36" s="1"/>
  <c r="J2558" i="36" s="1"/>
  <c r="J2559" i="36" s="1"/>
  <c r="J2560" i="36" s="1"/>
  <c r="J2561" i="36" s="1"/>
  <c r="J2562" i="36" s="1"/>
  <c r="J2563" i="36" s="1"/>
  <c r="J2564" i="36" s="1"/>
  <c r="J2565" i="36" s="1"/>
  <c r="J2566" i="36" s="1"/>
  <c r="J2567" i="36" s="1"/>
  <c r="J2568" i="36" s="1"/>
  <c r="J2569" i="36" s="1"/>
  <c r="J2570" i="36" s="1"/>
  <c r="J2571" i="36" s="1"/>
  <c r="J2572" i="36" s="1"/>
  <c r="J2573" i="36" s="1"/>
  <c r="J2574" i="36" s="1"/>
  <c r="J2575" i="36" s="1"/>
  <c r="J2576" i="36" s="1"/>
  <c r="J2577" i="36" s="1"/>
  <c r="J2578" i="36" s="1"/>
  <c r="J2579" i="36" s="1"/>
  <c r="J2580" i="36" s="1"/>
  <c r="J2581" i="36" s="1"/>
  <c r="J2582" i="36" s="1"/>
  <c r="J2583" i="36" s="1"/>
  <c r="J2584" i="36" s="1"/>
  <c r="J2585" i="36" s="1"/>
  <c r="J2586" i="36" s="1"/>
  <c r="J2587" i="36" s="1"/>
  <c r="J2588" i="36" s="1"/>
  <c r="J2589" i="36" s="1"/>
  <c r="J2590" i="36" s="1"/>
  <c r="J2591" i="36" s="1"/>
  <c r="J2592" i="36" s="1"/>
  <c r="J2593" i="36" s="1"/>
  <c r="J2594" i="36" s="1"/>
  <c r="J2595" i="36" s="1"/>
  <c r="J2596" i="36" s="1"/>
  <c r="J2597" i="36" s="1"/>
  <c r="J2598" i="36" s="1"/>
  <c r="J2599" i="36" s="1"/>
  <c r="J2600" i="36" s="1"/>
  <c r="J2601" i="36" s="1"/>
  <c r="J2602" i="36" s="1"/>
  <c r="J2603" i="36" s="1"/>
  <c r="J2604" i="36" s="1"/>
  <c r="J2605" i="36" s="1"/>
  <c r="J2606" i="36" s="1"/>
  <c r="J2607" i="36" s="1"/>
  <c r="J2608" i="36" s="1"/>
  <c r="J2609" i="36" s="1"/>
  <c r="J2610" i="36" s="1"/>
  <c r="J2611" i="36" s="1"/>
  <c r="J2612" i="36" s="1"/>
  <c r="J2613" i="36" s="1"/>
  <c r="J2614" i="36" s="1"/>
  <c r="J2615" i="36" s="1"/>
  <c r="J2616" i="36" s="1"/>
  <c r="J2617" i="36" s="1"/>
  <c r="J2618" i="36" s="1"/>
  <c r="J2619" i="36" s="1"/>
  <c r="J2620" i="36" s="1"/>
  <c r="J2621" i="36" s="1"/>
  <c r="J2622" i="36" s="1"/>
  <c r="J2623" i="36" s="1"/>
  <c r="J2624" i="36" s="1"/>
  <c r="J2625" i="36" s="1"/>
  <c r="J2626" i="36" s="1"/>
  <c r="J2627" i="36" s="1"/>
  <c r="J2628" i="36" s="1"/>
  <c r="J2629" i="36" s="1"/>
  <c r="J2630" i="36" s="1"/>
  <c r="J2631" i="36" s="1"/>
  <c r="J2632" i="36" s="1"/>
  <c r="J2633" i="36" s="1"/>
  <c r="J2634" i="36" s="1"/>
  <c r="J2635" i="36" s="1"/>
  <c r="J2636" i="36" s="1"/>
  <c r="J2637" i="36" s="1"/>
  <c r="J2638" i="36" s="1"/>
  <c r="J2639" i="36" s="1"/>
  <c r="J2640" i="36" s="1"/>
  <c r="J2641" i="36" s="1"/>
  <c r="J2642" i="36" s="1"/>
  <c r="J2643" i="36" s="1"/>
  <c r="J2644" i="36" s="1"/>
  <c r="J2645" i="36" s="1"/>
  <c r="J2646" i="36" s="1"/>
  <c r="J2647" i="36" s="1"/>
  <c r="J2648" i="36" s="1"/>
  <c r="J2649" i="36" s="1"/>
  <c r="J2650" i="36" s="1"/>
  <c r="J2651" i="36" s="1"/>
  <c r="J2652" i="36" s="1"/>
  <c r="J2653" i="36" s="1"/>
  <c r="J2654" i="36" s="1"/>
  <c r="J2655" i="36" s="1"/>
  <c r="J2656" i="36" s="1"/>
  <c r="J2657" i="36" s="1"/>
  <c r="J2658" i="36" s="1"/>
  <c r="J2659" i="36" s="1"/>
  <c r="J2660" i="36" s="1"/>
  <c r="J2661" i="36" s="1"/>
  <c r="J2662" i="36" s="1"/>
  <c r="J2663" i="36" s="1"/>
  <c r="J2664" i="36" s="1"/>
  <c r="J2665" i="36" s="1"/>
  <c r="J2666" i="36" s="1"/>
  <c r="J2667" i="36" s="1"/>
  <c r="J2668" i="36" s="1"/>
  <c r="J2669" i="36" s="1"/>
  <c r="J2670" i="36" s="1"/>
  <c r="J2671" i="36" s="1"/>
  <c r="J2672" i="36" s="1"/>
  <c r="J2673" i="36" s="1"/>
  <c r="J2674" i="36" s="1"/>
  <c r="J2675" i="36" s="1"/>
  <c r="J2676" i="36" s="1"/>
  <c r="J2677" i="36" s="1"/>
  <c r="J2678" i="36" s="1"/>
  <c r="J2679" i="36" s="1"/>
  <c r="J2680" i="36" s="1"/>
  <c r="J2681" i="36" s="1"/>
  <c r="J2682" i="36" s="1"/>
  <c r="J2683" i="36" s="1"/>
  <c r="J2684" i="36" s="1"/>
  <c r="J2685" i="36" s="1"/>
  <c r="J2686" i="36" s="1"/>
  <c r="J2687" i="36" s="1"/>
  <c r="J2688" i="36" s="1"/>
  <c r="J2689" i="36" s="1"/>
  <c r="J2690" i="36" s="1"/>
  <c r="J2691" i="36" s="1"/>
  <c r="J2692" i="36" s="1"/>
  <c r="J2693" i="36" s="1"/>
  <c r="J2694" i="36" s="1"/>
  <c r="J2695" i="36" s="1"/>
  <c r="J2696" i="36" s="1"/>
  <c r="J2697" i="36" s="1"/>
  <c r="J2698" i="36" s="1"/>
  <c r="J2699" i="36" s="1"/>
  <c r="J2700" i="36" s="1"/>
  <c r="J2701" i="36" s="1"/>
  <c r="J2702" i="36" s="1"/>
  <c r="J2703" i="36" s="1"/>
  <c r="J2704" i="36" s="1"/>
  <c r="J2705" i="36" s="1"/>
  <c r="J2706" i="36" s="1"/>
  <c r="J2707" i="36" s="1"/>
  <c r="J2708" i="36" s="1"/>
  <c r="J2709" i="36" s="1"/>
  <c r="J2710" i="36" s="1"/>
  <c r="J2711" i="36" s="1"/>
  <c r="J2712" i="36" s="1"/>
  <c r="J2713" i="36" s="1"/>
  <c r="J2714" i="36" s="1"/>
  <c r="J2715" i="36" s="1"/>
  <c r="J2716" i="36" s="1"/>
  <c r="J2717" i="36" s="1"/>
  <c r="J2718" i="36" s="1"/>
  <c r="J2719" i="36" s="1"/>
  <c r="J2720" i="36" s="1"/>
  <c r="J2721" i="36" s="1"/>
  <c r="J2722" i="36" s="1"/>
  <c r="J2723" i="36" s="1"/>
  <c r="J2724" i="36" s="1"/>
  <c r="J2725" i="36" s="1"/>
  <c r="J2726" i="36" s="1"/>
  <c r="J2727" i="36" s="1"/>
  <c r="J2728" i="36" s="1"/>
  <c r="J2729" i="36" s="1"/>
  <c r="J2730" i="36" s="1"/>
  <c r="J2731" i="36" s="1"/>
  <c r="J2732" i="36" s="1"/>
  <c r="J2733" i="36" s="1"/>
  <c r="J2734" i="36" s="1"/>
  <c r="J2735" i="36" s="1"/>
  <c r="J2736" i="36" s="1"/>
  <c r="J2737" i="36" s="1"/>
  <c r="J2738" i="36" s="1"/>
  <c r="J2739" i="36" s="1"/>
  <c r="J2740" i="36" s="1"/>
  <c r="J2741" i="36" s="1"/>
  <c r="J2742" i="36" s="1"/>
  <c r="J2743" i="36" s="1"/>
  <c r="J2744" i="36" s="1"/>
  <c r="J2745" i="36" s="1"/>
  <c r="J2746" i="36" s="1"/>
  <c r="J2747" i="36" s="1"/>
  <c r="J2748" i="36" s="1"/>
  <c r="J2749" i="36" s="1"/>
  <c r="J2750" i="36" s="1"/>
  <c r="J2751" i="36" s="1"/>
  <c r="J2752" i="36" s="1"/>
  <c r="J2753" i="36" s="1"/>
  <c r="J2754" i="36" s="1"/>
  <c r="J2755" i="36" s="1"/>
  <c r="J2756" i="36" s="1"/>
  <c r="J2757" i="36" s="1"/>
  <c r="J2758" i="36" s="1"/>
  <c r="J2759" i="36" s="1"/>
  <c r="J2760" i="36" s="1"/>
  <c r="J2761" i="36" s="1"/>
  <c r="J2762" i="36" s="1"/>
  <c r="J2763" i="36" s="1"/>
  <c r="J2764" i="36" s="1"/>
  <c r="J2765" i="36" s="1"/>
  <c r="J2766" i="36" s="1"/>
  <c r="J2767" i="36" s="1"/>
  <c r="J2768" i="36" s="1"/>
  <c r="J2769" i="36" s="1"/>
  <c r="J2770" i="36" s="1"/>
  <c r="J2771" i="36" s="1"/>
  <c r="J2772" i="36" s="1"/>
  <c r="J2773" i="36" s="1"/>
  <c r="J2774" i="36" s="1"/>
  <c r="J2775" i="36" s="1"/>
  <c r="J2776" i="36" s="1"/>
  <c r="J2777" i="36" s="1"/>
  <c r="J2778" i="36" s="1"/>
  <c r="J2779" i="36" s="1"/>
  <c r="J2780" i="36" s="1"/>
  <c r="J2781" i="36" s="1"/>
  <c r="J2782" i="36" s="1"/>
  <c r="J2783" i="36" s="1"/>
  <c r="J2784" i="36" s="1"/>
  <c r="J2785" i="36" s="1"/>
  <c r="J2786" i="36" s="1"/>
  <c r="J2787" i="36" s="1"/>
  <c r="J2788" i="36" s="1"/>
  <c r="J2789" i="36" s="1"/>
  <c r="J2790" i="36" s="1"/>
  <c r="J2791" i="36" s="1"/>
  <c r="J2792" i="36" s="1"/>
  <c r="J2793" i="36" s="1"/>
  <c r="J2794" i="36" s="1"/>
  <c r="J2795" i="36" s="1"/>
  <c r="J2796" i="36" s="1"/>
  <c r="J2797" i="36" s="1"/>
  <c r="J2798" i="36" s="1"/>
  <c r="J2799" i="36" s="1"/>
  <c r="J2800" i="36" s="1"/>
  <c r="J2801" i="36" s="1"/>
  <c r="J2802" i="36" s="1"/>
  <c r="J2803" i="36" s="1"/>
  <c r="J2804" i="36" s="1"/>
  <c r="J2805" i="36" s="1"/>
  <c r="J2806" i="36" s="1"/>
  <c r="J2807" i="36" s="1"/>
  <c r="J2808" i="36" s="1"/>
  <c r="J2809" i="36" s="1"/>
  <c r="J2810" i="36" s="1"/>
  <c r="J2811" i="36" s="1"/>
  <c r="J2812" i="36" s="1"/>
  <c r="J2813" i="36" s="1"/>
  <c r="J2814" i="36" s="1"/>
  <c r="J2815" i="36" s="1"/>
  <c r="J2816" i="36" s="1"/>
  <c r="J2817" i="36" s="1"/>
  <c r="J2818" i="36" s="1"/>
  <c r="J2819" i="36" s="1"/>
  <c r="J2820" i="36" s="1"/>
  <c r="J2821" i="36" s="1"/>
  <c r="J2822" i="36" s="1"/>
  <c r="J2823" i="36" s="1"/>
  <c r="J2824" i="36" s="1"/>
  <c r="J2825" i="36" s="1"/>
  <c r="J2826" i="36" s="1"/>
  <c r="J2827" i="36" s="1"/>
  <c r="J2828" i="36" s="1"/>
  <c r="J2829" i="36" s="1"/>
  <c r="J2830" i="36" s="1"/>
  <c r="J2831" i="36" s="1"/>
  <c r="J2832" i="36" s="1"/>
  <c r="J2833" i="36" s="1"/>
  <c r="J2834" i="36" s="1"/>
  <c r="J2835" i="36" s="1"/>
  <c r="J2836" i="36" s="1"/>
  <c r="J2837" i="36" s="1"/>
  <c r="J2838" i="36" s="1"/>
  <c r="J2839" i="36" s="1"/>
  <c r="J2840" i="36" s="1"/>
  <c r="J2841" i="36" s="1"/>
  <c r="J2842" i="36" s="1"/>
  <c r="J2843" i="36" s="1"/>
  <c r="J2844" i="36" s="1"/>
  <c r="J2845" i="36" s="1"/>
  <c r="J2846" i="36" s="1"/>
  <c r="J2847" i="36" s="1"/>
  <c r="J2848" i="36" s="1"/>
  <c r="J2849" i="36" s="1"/>
  <c r="J2850" i="36" s="1"/>
  <c r="J2851" i="36" s="1"/>
  <c r="J2852" i="36" s="1"/>
  <c r="J2853" i="36" s="1"/>
  <c r="J2854" i="36" s="1"/>
  <c r="J2855" i="36" s="1"/>
  <c r="J2856" i="36" s="1"/>
  <c r="J2857" i="36" s="1"/>
  <c r="J2858" i="36" s="1"/>
  <c r="J2859" i="36" s="1"/>
  <c r="J2860" i="36" s="1"/>
  <c r="J2861" i="36" s="1"/>
  <c r="J2862" i="36" s="1"/>
  <c r="J2863" i="36" s="1"/>
  <c r="J2864" i="36" s="1"/>
  <c r="J2865" i="36" s="1"/>
  <c r="J2866" i="36" s="1"/>
  <c r="J2867" i="36" s="1"/>
  <c r="J2868" i="36" s="1"/>
  <c r="J2869" i="36" s="1"/>
  <c r="J2870" i="36" s="1"/>
  <c r="J2871" i="36" s="1"/>
  <c r="J2872" i="36" s="1"/>
  <c r="J2873" i="36" s="1"/>
  <c r="J2874" i="36" s="1"/>
  <c r="J2875" i="36" s="1"/>
  <c r="J2876" i="36" s="1"/>
  <c r="J2877" i="36" s="1"/>
  <c r="J2878" i="36" s="1"/>
  <c r="J2879" i="36" s="1"/>
  <c r="J2880" i="36" s="1"/>
  <c r="J2881" i="36" s="1"/>
  <c r="J2882" i="36" s="1"/>
  <c r="J2883" i="36" s="1"/>
  <c r="J2884" i="36" s="1"/>
  <c r="J2885" i="36" s="1"/>
  <c r="J2886" i="36" s="1"/>
  <c r="J2887" i="36" s="1"/>
  <c r="J2888" i="36" s="1"/>
  <c r="J2889" i="36" s="1"/>
  <c r="J2890" i="36" s="1"/>
  <c r="J2891" i="36" s="1"/>
  <c r="J2892" i="36" s="1"/>
  <c r="J2893" i="36" s="1"/>
  <c r="J2894" i="36" s="1"/>
  <c r="J2895" i="36" s="1"/>
  <c r="J2896" i="36" s="1"/>
  <c r="J2897" i="36" s="1"/>
  <c r="J2898" i="36" s="1"/>
  <c r="J2899" i="36" s="1"/>
  <c r="J2900" i="36" s="1"/>
  <c r="J2901" i="36" s="1"/>
  <c r="J2902" i="36" s="1"/>
  <c r="J2903" i="36" s="1"/>
  <c r="J2904" i="36" s="1"/>
  <c r="J2905" i="36" s="1"/>
  <c r="J2906" i="36" s="1"/>
  <c r="J2907" i="36" s="1"/>
  <c r="J2908" i="36" s="1"/>
  <c r="J2909" i="36" s="1"/>
  <c r="J2910" i="36" s="1"/>
  <c r="J2911" i="36" s="1"/>
  <c r="J2912" i="36" s="1"/>
  <c r="J2913" i="36" s="1"/>
  <c r="J2914" i="36" s="1"/>
  <c r="J2915" i="36" s="1"/>
  <c r="J2916" i="36" s="1"/>
  <c r="J2917" i="36" s="1"/>
  <c r="J2918" i="36" s="1"/>
  <c r="J2919" i="36" s="1"/>
  <c r="J2920" i="36" s="1"/>
  <c r="J2921" i="36" s="1"/>
  <c r="J2922" i="36" s="1"/>
  <c r="J2923" i="36" s="1"/>
  <c r="J2924" i="36" s="1"/>
  <c r="J2925" i="36" s="1"/>
  <c r="J2926" i="36" s="1"/>
  <c r="J2927" i="36" s="1"/>
  <c r="J2928" i="36" s="1"/>
  <c r="J2929" i="36" s="1"/>
  <c r="J2930" i="36" s="1"/>
  <c r="J2931" i="36" s="1"/>
  <c r="J2932" i="36" s="1"/>
  <c r="J2933" i="36" s="1"/>
  <c r="J2934" i="36" s="1"/>
  <c r="J2935" i="36" s="1"/>
  <c r="J2936" i="36" s="1"/>
  <c r="J2937" i="36" s="1"/>
  <c r="J2938" i="36" s="1"/>
  <c r="J2939" i="36" s="1"/>
  <c r="J2940" i="36" s="1"/>
  <c r="J2941" i="36" s="1"/>
  <c r="J2942" i="36" s="1"/>
  <c r="J2943" i="36" s="1"/>
  <c r="J2944" i="36" s="1"/>
  <c r="J2945" i="36" s="1"/>
  <c r="J2946" i="36" s="1"/>
  <c r="J2947" i="36" s="1"/>
  <c r="J2948" i="36" s="1"/>
  <c r="J2949" i="36" s="1"/>
  <c r="J2950" i="36" s="1"/>
  <c r="J2951" i="36" s="1"/>
  <c r="J2952" i="36" s="1"/>
  <c r="J2953" i="36" s="1"/>
  <c r="J2954" i="36" s="1"/>
  <c r="J2955" i="36" s="1"/>
  <c r="J2956" i="36" s="1"/>
  <c r="J2957" i="36" s="1"/>
  <c r="J2958" i="36" s="1"/>
  <c r="J2959" i="36" s="1"/>
  <c r="J2960" i="36" s="1"/>
  <c r="J2961" i="36" s="1"/>
  <c r="J2962" i="36" s="1"/>
  <c r="J2963" i="36" s="1"/>
  <c r="J2964" i="36" s="1"/>
  <c r="J2965" i="36" s="1"/>
  <c r="J2966" i="36" s="1"/>
  <c r="J2967" i="36" s="1"/>
  <c r="J2968" i="36" s="1"/>
  <c r="J2969" i="36" s="1"/>
  <c r="J2970" i="36" s="1"/>
  <c r="J2971" i="36" s="1"/>
  <c r="J2972" i="36" s="1"/>
  <c r="J2973" i="36" s="1"/>
  <c r="J2974" i="36" s="1"/>
  <c r="J2975" i="36" s="1"/>
  <c r="J2976" i="36" s="1"/>
  <c r="J2977" i="36" s="1"/>
  <c r="J2978" i="36" s="1"/>
  <c r="J2979" i="36" s="1"/>
  <c r="J2980" i="36" s="1"/>
  <c r="J2981" i="36" s="1"/>
  <c r="J2982" i="36" s="1"/>
  <c r="J2983" i="36" s="1"/>
  <c r="J2984" i="36" s="1"/>
  <c r="J2985" i="36" s="1"/>
  <c r="J2986" i="36" s="1"/>
  <c r="J2987" i="36" s="1"/>
  <c r="J2988" i="36" s="1"/>
  <c r="J2989" i="36" s="1"/>
  <c r="J2990" i="36" s="1"/>
  <c r="J2991" i="36" s="1"/>
  <c r="J2992" i="36" s="1"/>
  <c r="J2993" i="36" s="1"/>
  <c r="J2994" i="36" s="1"/>
  <c r="J2995" i="36" s="1"/>
  <c r="J2996" i="36" s="1"/>
  <c r="J2997" i="36" s="1"/>
  <c r="J2998" i="36" s="1"/>
  <c r="J2999" i="36" s="1"/>
  <c r="J3000" i="36" s="1"/>
  <c r="J3001" i="36" s="1"/>
  <c r="J3002" i="36" s="1"/>
  <c r="J3003" i="36" s="1"/>
  <c r="J3004" i="36" s="1"/>
  <c r="J3005" i="36" s="1"/>
  <c r="J3006" i="36" s="1"/>
  <c r="J3007" i="36" s="1"/>
  <c r="J3008" i="36" s="1"/>
  <c r="J3009" i="36" s="1"/>
  <c r="J3010" i="36" s="1"/>
  <c r="J3011" i="36" s="1"/>
  <c r="J3012" i="36" s="1"/>
  <c r="J3013" i="36" s="1"/>
  <c r="J3014" i="36" s="1"/>
  <c r="J3015" i="36" s="1"/>
  <c r="J3016" i="36" s="1"/>
  <c r="J3017" i="36" s="1"/>
  <c r="J3018" i="36" s="1"/>
  <c r="J3019" i="36" s="1"/>
  <c r="J3020" i="36" s="1"/>
  <c r="J3021" i="36" s="1"/>
  <c r="J3022" i="36" s="1"/>
  <c r="J3023" i="36" s="1"/>
  <c r="J3024" i="36" s="1"/>
  <c r="J3025" i="36" s="1"/>
  <c r="J3026" i="36" s="1"/>
  <c r="J3027" i="36" s="1"/>
  <c r="J3028" i="36" s="1"/>
  <c r="J3029" i="36" s="1"/>
  <c r="J3030" i="36" s="1"/>
  <c r="J3031" i="36" s="1"/>
  <c r="J3032" i="36" s="1"/>
  <c r="J3033" i="36" s="1"/>
  <c r="J3034" i="36" s="1"/>
  <c r="J3035" i="36" s="1"/>
  <c r="J3036" i="36" s="1"/>
  <c r="J3037" i="36" s="1"/>
  <c r="J3038" i="36" s="1"/>
  <c r="J3039" i="36" s="1"/>
  <c r="J3040" i="36" s="1"/>
  <c r="J3041" i="36" s="1"/>
  <c r="J3042" i="36" s="1"/>
  <c r="J3043" i="36" s="1"/>
  <c r="J3044" i="36" s="1"/>
  <c r="J3045" i="36" s="1"/>
  <c r="J3046" i="36" s="1"/>
  <c r="J3047" i="36" s="1"/>
  <c r="J3048" i="36" s="1"/>
  <c r="J3049" i="36" s="1"/>
  <c r="J3050" i="36" s="1"/>
  <c r="J3051" i="36" s="1"/>
  <c r="J3052" i="36" s="1"/>
  <c r="J3053" i="36" s="1"/>
  <c r="J3054" i="36" s="1"/>
  <c r="J3055" i="36" s="1"/>
  <c r="J3056" i="36" s="1"/>
  <c r="J3057" i="36" s="1"/>
  <c r="J3058" i="36" s="1"/>
  <c r="J3059" i="36" s="1"/>
  <c r="J3060" i="36" s="1"/>
  <c r="J3061" i="36" s="1"/>
  <c r="J3062" i="36" s="1"/>
  <c r="J3063" i="36" s="1"/>
  <c r="J3064" i="36" s="1"/>
  <c r="J3065" i="36" s="1"/>
  <c r="J3066" i="36" s="1"/>
  <c r="J3067" i="36" s="1"/>
  <c r="J3068" i="36" s="1"/>
  <c r="J3069" i="36" s="1"/>
  <c r="J3070" i="36" s="1"/>
  <c r="J3071" i="36" s="1"/>
  <c r="J3072" i="36" s="1"/>
  <c r="J3073" i="36" s="1"/>
  <c r="J3074" i="36" s="1"/>
  <c r="J3075" i="36" s="1"/>
  <c r="J3076" i="36" s="1"/>
  <c r="J3077" i="36" s="1"/>
  <c r="J3078" i="36" s="1"/>
  <c r="J3079" i="36" s="1"/>
  <c r="J3080" i="36" s="1"/>
  <c r="J3081" i="36" s="1"/>
  <c r="J3082" i="36" s="1"/>
  <c r="J3083" i="36" s="1"/>
  <c r="J3084" i="36" s="1"/>
  <c r="J3085" i="36" s="1"/>
  <c r="J3086" i="36" s="1"/>
  <c r="J3087" i="36" s="1"/>
  <c r="J3088" i="36" s="1"/>
  <c r="J3089" i="36" s="1"/>
  <c r="J3090" i="36" s="1"/>
  <c r="J3091" i="36" s="1"/>
  <c r="J3092" i="36" s="1"/>
  <c r="J3093" i="36" s="1"/>
  <c r="J3094" i="36" s="1"/>
  <c r="J3095" i="36" s="1"/>
  <c r="J3096" i="36" s="1"/>
  <c r="J3097" i="36" s="1"/>
  <c r="J3098" i="36" s="1"/>
  <c r="J3099" i="36" s="1"/>
  <c r="J3100" i="36" s="1"/>
  <c r="J3101" i="36" s="1"/>
  <c r="J3102" i="36" s="1"/>
  <c r="J3103" i="36" s="1"/>
  <c r="J3104" i="36" s="1"/>
  <c r="J3105" i="36" s="1"/>
  <c r="J3106" i="36" s="1"/>
  <c r="J3107" i="36" s="1"/>
  <c r="J3108" i="36" s="1"/>
  <c r="J3109" i="36" s="1"/>
  <c r="J3110" i="36" s="1"/>
  <c r="J3111" i="36" s="1"/>
  <c r="J3112" i="36" s="1"/>
  <c r="J3113" i="36" s="1"/>
  <c r="J3114" i="36" s="1"/>
  <c r="J3115" i="36" s="1"/>
  <c r="J3116" i="36" s="1"/>
  <c r="J3117" i="36" s="1"/>
  <c r="J3118" i="36" s="1"/>
  <c r="J3119" i="36" s="1"/>
  <c r="J3120" i="36" s="1"/>
  <c r="J3121" i="36" s="1"/>
  <c r="J3122" i="36" s="1"/>
  <c r="J3123" i="36" s="1"/>
  <c r="J3124" i="36" s="1"/>
  <c r="J3125" i="36" s="1"/>
  <c r="J3126" i="36" s="1"/>
  <c r="J3127" i="36" s="1"/>
  <c r="J3128" i="36" s="1"/>
  <c r="J3129" i="36" s="1"/>
  <c r="J3130" i="36" s="1"/>
  <c r="J3131" i="36" s="1"/>
  <c r="J3132" i="36" s="1"/>
  <c r="J3133" i="36" s="1"/>
  <c r="J3134" i="36" s="1"/>
  <c r="J3135" i="36" s="1"/>
  <c r="J3136" i="36" s="1"/>
  <c r="J3137" i="36" s="1"/>
  <c r="J3138" i="36" s="1"/>
  <c r="J3139" i="36" s="1"/>
  <c r="J3140" i="36" s="1"/>
  <c r="J3141" i="36" s="1"/>
  <c r="J3142" i="36" s="1"/>
  <c r="J3143" i="36" s="1"/>
  <c r="J3144" i="36" s="1"/>
  <c r="J3145" i="36" s="1"/>
  <c r="J3146" i="36" s="1"/>
  <c r="J3147" i="36" s="1"/>
  <c r="J3148" i="36" s="1"/>
  <c r="J3149" i="36" s="1"/>
  <c r="J3150" i="36" s="1"/>
  <c r="J3151" i="36" s="1"/>
  <c r="J3152" i="36" s="1"/>
  <c r="J3153" i="36" s="1"/>
  <c r="J3154" i="36" s="1"/>
  <c r="J3155" i="36" s="1"/>
  <c r="J3156" i="36" s="1"/>
  <c r="J3157" i="36" s="1"/>
  <c r="J3158" i="36" s="1"/>
  <c r="J3159" i="36" s="1"/>
  <c r="J3160" i="36" s="1"/>
  <c r="J3161" i="36" s="1"/>
  <c r="J3162" i="36" s="1"/>
  <c r="J3163" i="36" s="1"/>
  <c r="J3164" i="36" s="1"/>
  <c r="J3165" i="36" s="1"/>
  <c r="J3166" i="36" s="1"/>
  <c r="J3167" i="36" s="1"/>
  <c r="J3168" i="36" s="1"/>
  <c r="J3169" i="36" s="1"/>
  <c r="J3170" i="36" s="1"/>
  <c r="J3171" i="36" s="1"/>
  <c r="J3172" i="36" s="1"/>
  <c r="J3173" i="36" s="1"/>
  <c r="J3174" i="36" s="1"/>
  <c r="J3175" i="36" s="1"/>
  <c r="J3176" i="36" s="1"/>
  <c r="J3177" i="36" s="1"/>
  <c r="J3178" i="36" s="1"/>
  <c r="J3179" i="36" s="1"/>
  <c r="J3180" i="36" s="1"/>
  <c r="J3181" i="36" s="1"/>
  <c r="J3182" i="36" s="1"/>
  <c r="J3183" i="36" s="1"/>
  <c r="J3184" i="36" s="1"/>
  <c r="J3185" i="36" s="1"/>
  <c r="J3186" i="36" s="1"/>
  <c r="J3187" i="36" s="1"/>
  <c r="J3188" i="36" s="1"/>
  <c r="J3189" i="36" s="1"/>
  <c r="J3190" i="36" s="1"/>
  <c r="J3191" i="36" s="1"/>
  <c r="J3192" i="36" s="1"/>
  <c r="J3193" i="36" s="1"/>
  <c r="J3194" i="36" s="1"/>
  <c r="J3195" i="36" s="1"/>
  <c r="J3196" i="36" s="1"/>
  <c r="J3197" i="36" s="1"/>
  <c r="J3198" i="36" s="1"/>
  <c r="J3199" i="36" s="1"/>
  <c r="J3200" i="36" s="1"/>
  <c r="J3201" i="36" s="1"/>
  <c r="J3202" i="36" s="1"/>
  <c r="J3203" i="36" s="1"/>
  <c r="J3204" i="36" s="1"/>
  <c r="J3205" i="36" s="1"/>
  <c r="J3206" i="36" s="1"/>
  <c r="J3207" i="36" s="1"/>
  <c r="J3208" i="36" s="1"/>
  <c r="J3209" i="36" s="1"/>
  <c r="J3210" i="36" s="1"/>
  <c r="J3211" i="36" s="1"/>
  <c r="J3212" i="36" s="1"/>
  <c r="J3213" i="36" s="1"/>
  <c r="J3214" i="36" s="1"/>
  <c r="J3215" i="36" s="1"/>
  <c r="J3216" i="36" s="1"/>
  <c r="J3217" i="36" s="1"/>
  <c r="J3218" i="36" s="1"/>
  <c r="J3219" i="36" s="1"/>
  <c r="J3220" i="36" s="1"/>
  <c r="J3221" i="36" s="1"/>
  <c r="J3222" i="36" s="1"/>
  <c r="J3223" i="36" s="1"/>
  <c r="J3224" i="36" s="1"/>
  <c r="J3225" i="36" s="1"/>
  <c r="J3226" i="36" s="1"/>
  <c r="J3227" i="36" s="1"/>
  <c r="J3228" i="36" s="1"/>
  <c r="J3229" i="36" s="1"/>
  <c r="J3230" i="36" s="1"/>
  <c r="J3231" i="36" s="1"/>
  <c r="J3232" i="36" s="1"/>
  <c r="J3233" i="36" s="1"/>
  <c r="J3234" i="36" s="1"/>
  <c r="J3235" i="36" s="1"/>
  <c r="J3236" i="36" s="1"/>
  <c r="J3237" i="36" s="1"/>
  <c r="J3238" i="36" s="1"/>
  <c r="J3239" i="36" s="1"/>
  <c r="J3240" i="36" s="1"/>
  <c r="J3241" i="36" s="1"/>
  <c r="J3242" i="36" s="1"/>
  <c r="J3243" i="36" s="1"/>
  <c r="J3244" i="36" s="1"/>
  <c r="J3245" i="36" s="1"/>
  <c r="J3246" i="36" s="1"/>
  <c r="J3247" i="36" s="1"/>
  <c r="J3248" i="36" s="1"/>
  <c r="J3249" i="36" s="1"/>
  <c r="J3250" i="36" s="1"/>
  <c r="J3251" i="36" s="1"/>
  <c r="J3252" i="36" s="1"/>
  <c r="J3253" i="36" s="1"/>
  <c r="J3254" i="36" s="1"/>
  <c r="J3255" i="36" s="1"/>
  <c r="J3256" i="36" s="1"/>
  <c r="J3257" i="36" s="1"/>
  <c r="J3258" i="36" s="1"/>
  <c r="J3259" i="36" s="1"/>
  <c r="J3260" i="36" s="1"/>
  <c r="J3261" i="36" s="1"/>
  <c r="J3262" i="36" s="1"/>
  <c r="J3263" i="36" s="1"/>
  <c r="J3264" i="36" s="1"/>
  <c r="J3265" i="36" s="1"/>
  <c r="J3266" i="36" s="1"/>
  <c r="J3267" i="36" s="1"/>
  <c r="J3268" i="36" s="1"/>
  <c r="J3269" i="36" s="1"/>
  <c r="J3270" i="36" s="1"/>
  <c r="J3271" i="36" s="1"/>
  <c r="J3272" i="36" s="1"/>
  <c r="J3273" i="36" s="1"/>
  <c r="J3274" i="36" s="1"/>
  <c r="J3275" i="36" s="1"/>
  <c r="J3276" i="36" s="1"/>
  <c r="J3277" i="36" s="1"/>
  <c r="J3278" i="36" s="1"/>
  <c r="J3279" i="36" s="1"/>
  <c r="J3280" i="36" s="1"/>
  <c r="J3281" i="36" s="1"/>
  <c r="J3282" i="36" s="1"/>
  <c r="J3283" i="36" s="1"/>
  <c r="J3284" i="36" s="1"/>
  <c r="J3285" i="36" s="1"/>
  <c r="J3286" i="36" s="1"/>
  <c r="J3287" i="36" s="1"/>
  <c r="J3288" i="36" s="1"/>
  <c r="J3289" i="36" s="1"/>
  <c r="J3290" i="36" s="1"/>
  <c r="J3291" i="36" s="1"/>
  <c r="J3292" i="36" s="1"/>
  <c r="J3293" i="36" s="1"/>
  <c r="J3294" i="36" s="1"/>
  <c r="J3295" i="36" s="1"/>
  <c r="J3296" i="36" s="1"/>
  <c r="J3297" i="36" s="1"/>
  <c r="J3298" i="36" s="1"/>
  <c r="J3299" i="36" s="1"/>
  <c r="J3300" i="36" s="1"/>
  <c r="J3301" i="36" s="1"/>
  <c r="J3302" i="36" s="1"/>
  <c r="J3303" i="36" s="1"/>
  <c r="J3304" i="36" s="1"/>
  <c r="J3305" i="36" s="1"/>
  <c r="J3306" i="36" s="1"/>
  <c r="J3307" i="36" s="1"/>
  <c r="J3308" i="36" s="1"/>
  <c r="J3309" i="36" s="1"/>
  <c r="J3310" i="36" s="1"/>
  <c r="J3311" i="36" s="1"/>
  <c r="J3312" i="36" s="1"/>
  <c r="J3313" i="36" s="1"/>
  <c r="J3314" i="36" s="1"/>
  <c r="J3315" i="36" s="1"/>
  <c r="J3316" i="36" s="1"/>
  <c r="J3317" i="36" s="1"/>
  <c r="J3318" i="36" s="1"/>
  <c r="J3319" i="36" s="1"/>
  <c r="J3320" i="36" s="1"/>
  <c r="J3321" i="36" s="1"/>
  <c r="J3322" i="36" s="1"/>
  <c r="J3323" i="36" s="1"/>
  <c r="J3324" i="36" s="1"/>
  <c r="J3325" i="36" s="1"/>
  <c r="J3326" i="36" s="1"/>
  <c r="J3327" i="36" s="1"/>
  <c r="J3328" i="36" s="1"/>
  <c r="J3329" i="36" s="1"/>
  <c r="J3330" i="36" s="1"/>
  <c r="J3331" i="36" s="1"/>
  <c r="J3332" i="36" s="1"/>
  <c r="J3333" i="36" s="1"/>
  <c r="J3334" i="36" s="1"/>
  <c r="J3335" i="36" s="1"/>
  <c r="J3336" i="36" s="1"/>
  <c r="J3337" i="36" s="1"/>
  <c r="J3338" i="36" s="1"/>
  <c r="J3339" i="36" s="1"/>
  <c r="J3340" i="36" s="1"/>
  <c r="J3341" i="36" s="1"/>
  <c r="J3342" i="36" s="1"/>
  <c r="J3343" i="36" s="1"/>
  <c r="J3344" i="36" s="1"/>
  <c r="J3345" i="36" s="1"/>
  <c r="J3346" i="36" s="1"/>
  <c r="J3347" i="36" s="1"/>
  <c r="J3348" i="36" s="1"/>
  <c r="J3349" i="36" s="1"/>
  <c r="J3350" i="36" s="1"/>
  <c r="J3351" i="36" s="1"/>
  <c r="J3352" i="36" s="1"/>
  <c r="J3353" i="36" s="1"/>
  <c r="J3354" i="36" s="1"/>
  <c r="J3355" i="36" s="1"/>
  <c r="J3356" i="36" s="1"/>
  <c r="J3357" i="36" s="1"/>
  <c r="J3358" i="36" s="1"/>
  <c r="J3359" i="36" s="1"/>
  <c r="J3360" i="36" s="1"/>
  <c r="J3361" i="36" s="1"/>
  <c r="J3362" i="36" s="1"/>
  <c r="J3363" i="36" s="1"/>
  <c r="J3364" i="36" s="1"/>
  <c r="J3365" i="36" s="1"/>
  <c r="J3366" i="36" s="1"/>
  <c r="J3367" i="36" s="1"/>
  <c r="J3368" i="36" s="1"/>
  <c r="J3369" i="36" s="1"/>
  <c r="J3370" i="36" s="1"/>
  <c r="J3371" i="36" s="1"/>
  <c r="J3372" i="36" s="1"/>
  <c r="J3373" i="36" s="1"/>
  <c r="J3374" i="36" s="1"/>
  <c r="J3375" i="36" s="1"/>
  <c r="J3376" i="36" s="1"/>
  <c r="J3377" i="36" s="1"/>
  <c r="J3378" i="36" s="1"/>
  <c r="J3379" i="36" s="1"/>
  <c r="J3380" i="36" s="1"/>
  <c r="J3381" i="36" s="1"/>
  <c r="J3382" i="36" s="1"/>
  <c r="J3383" i="36" s="1"/>
  <c r="J3384" i="36" s="1"/>
  <c r="J3385" i="36" s="1"/>
  <c r="J3386" i="36" s="1"/>
  <c r="J3387" i="36" s="1"/>
  <c r="J3388" i="36" s="1"/>
  <c r="J3389" i="36" s="1"/>
  <c r="J3390" i="36" s="1"/>
  <c r="J3391" i="36" s="1"/>
  <c r="J3392" i="36" s="1"/>
  <c r="J3393" i="36" s="1"/>
  <c r="J3394" i="36" s="1"/>
  <c r="J3395" i="36" s="1"/>
  <c r="J3396" i="36" s="1"/>
  <c r="J3397" i="36" s="1"/>
  <c r="J3398" i="36" s="1"/>
  <c r="J3399" i="36" s="1"/>
  <c r="J3400" i="36" s="1"/>
  <c r="J3401" i="36" s="1"/>
  <c r="J3402" i="36" s="1"/>
  <c r="J3403" i="36" s="1"/>
  <c r="J3404" i="36" s="1"/>
  <c r="J3405" i="36" s="1"/>
  <c r="J3406" i="36" s="1"/>
  <c r="J3407" i="36" s="1"/>
  <c r="J3408" i="36" s="1"/>
  <c r="J3409" i="36" s="1"/>
  <c r="J3410" i="36" s="1"/>
  <c r="J3411" i="36" s="1"/>
  <c r="J3412" i="36" s="1"/>
  <c r="J3413" i="36" s="1"/>
  <c r="J3414" i="36" s="1"/>
  <c r="J3415" i="36" s="1"/>
  <c r="J3416" i="36" s="1"/>
  <c r="J3417" i="36" s="1"/>
  <c r="J3418" i="36" s="1"/>
  <c r="J3419" i="36" s="1"/>
  <c r="J3420" i="36" s="1"/>
  <c r="J3421" i="36" s="1"/>
  <c r="J3422" i="36" s="1"/>
  <c r="J3423" i="36" s="1"/>
  <c r="J3424" i="36" s="1"/>
  <c r="J3425" i="36" s="1"/>
  <c r="J3426" i="36" s="1"/>
  <c r="J3427" i="36" s="1"/>
  <c r="J3428" i="36" s="1"/>
  <c r="J3429" i="36" s="1"/>
  <c r="J3430" i="36" s="1"/>
  <c r="J3431" i="36" s="1"/>
  <c r="J3432" i="36" s="1"/>
  <c r="J3433" i="36" s="1"/>
  <c r="J3434" i="36" s="1"/>
  <c r="J3435" i="36" s="1"/>
  <c r="J3436" i="36" s="1"/>
  <c r="J3437" i="36" s="1"/>
  <c r="J3438" i="36" s="1"/>
  <c r="J3439" i="36" s="1"/>
  <c r="J3440" i="36" s="1"/>
  <c r="J3441" i="36" s="1"/>
  <c r="J3442" i="36" s="1"/>
  <c r="J3443" i="36" s="1"/>
  <c r="J3444" i="36" s="1"/>
  <c r="J3445" i="36" s="1"/>
  <c r="J3446" i="36" s="1"/>
  <c r="J3447" i="36" s="1"/>
  <c r="J3448" i="36" s="1"/>
  <c r="J3449" i="36" s="1"/>
  <c r="J3450" i="36" s="1"/>
  <c r="J3451" i="36" s="1"/>
  <c r="J3452" i="36" s="1"/>
  <c r="J3453" i="36" s="1"/>
  <c r="J3454" i="36" s="1"/>
  <c r="J3455" i="36" s="1"/>
  <c r="J3456" i="36" s="1"/>
  <c r="J3457" i="36" s="1"/>
  <c r="J3458" i="36" s="1"/>
  <c r="J3459" i="36" s="1"/>
  <c r="J3460" i="36" s="1"/>
  <c r="J3461" i="36" s="1"/>
  <c r="J3462" i="36" s="1"/>
  <c r="J3463" i="36" s="1"/>
  <c r="J3464" i="36" s="1"/>
  <c r="J3465" i="36" s="1"/>
  <c r="J3466" i="36" s="1"/>
  <c r="J3467" i="36" s="1"/>
  <c r="J3468" i="36" s="1"/>
  <c r="J3469" i="36" s="1"/>
  <c r="J3470" i="36" s="1"/>
  <c r="J3471" i="36" s="1"/>
  <c r="J3472" i="36" s="1"/>
  <c r="J3473" i="36" s="1"/>
  <c r="J3474" i="36" s="1"/>
  <c r="J3475" i="36" s="1"/>
  <c r="J3476" i="36" s="1"/>
  <c r="J3477" i="36" s="1"/>
  <c r="J3478" i="36" s="1"/>
  <c r="J3479" i="36" s="1"/>
  <c r="J3480" i="36" s="1"/>
  <c r="J3481" i="36" s="1"/>
  <c r="J3482" i="36" s="1"/>
  <c r="J3483" i="36" s="1"/>
  <c r="J3484" i="36" s="1"/>
  <c r="J3485" i="36" s="1"/>
  <c r="J3486" i="36" s="1"/>
  <c r="J3487" i="36" s="1"/>
  <c r="J3488" i="36" s="1"/>
  <c r="J3489" i="36" s="1"/>
  <c r="J3490" i="36" s="1"/>
  <c r="J3491" i="36" s="1"/>
  <c r="J3492" i="36" s="1"/>
  <c r="J3493" i="36" s="1"/>
  <c r="J3494" i="36" s="1"/>
  <c r="J3495" i="36" s="1"/>
  <c r="J3496" i="36" s="1"/>
  <c r="J3497" i="36" s="1"/>
  <c r="J3498" i="36" s="1"/>
  <c r="J3499" i="36" s="1"/>
  <c r="J3500" i="36" s="1"/>
  <c r="J3501" i="36" s="1"/>
  <c r="J3502" i="36" s="1"/>
  <c r="J3503" i="36" s="1"/>
  <c r="J3504" i="36" s="1"/>
  <c r="J3505" i="36" s="1"/>
  <c r="J3506" i="36" s="1"/>
  <c r="J3507" i="36" s="1"/>
  <c r="J3508" i="36" s="1"/>
  <c r="J3509" i="36" s="1"/>
  <c r="J3510" i="36" s="1"/>
  <c r="J3511" i="36" s="1"/>
  <c r="J3512" i="36" s="1"/>
  <c r="J3513" i="36" s="1"/>
  <c r="J3514" i="36" s="1"/>
  <c r="J3515" i="36" s="1"/>
  <c r="J3516" i="36" s="1"/>
  <c r="J3517" i="36" s="1"/>
  <c r="J3518" i="36" s="1"/>
  <c r="J3519" i="36" s="1"/>
  <c r="J3520" i="36" s="1"/>
  <c r="J3521" i="36" s="1"/>
  <c r="J3522" i="36" s="1"/>
  <c r="J3523" i="36" s="1"/>
  <c r="J3524" i="36" s="1"/>
  <c r="J3525" i="36" s="1"/>
  <c r="J3526" i="36" s="1"/>
  <c r="J3527" i="36" s="1"/>
  <c r="J3528" i="36" s="1"/>
  <c r="J3529" i="36" s="1"/>
  <c r="J3530" i="36" s="1"/>
  <c r="J3531" i="36" s="1"/>
  <c r="J3532" i="36" s="1"/>
  <c r="J3533" i="36" s="1"/>
  <c r="J3534" i="36" s="1"/>
  <c r="J3535" i="36" s="1"/>
  <c r="J3536" i="36" s="1"/>
  <c r="J3537" i="36" s="1"/>
  <c r="J3538" i="36" s="1"/>
  <c r="J3539" i="36" s="1"/>
  <c r="J3540" i="36" s="1"/>
  <c r="J3541" i="36" s="1"/>
  <c r="J3542" i="36" s="1"/>
  <c r="J3543" i="36" s="1"/>
  <c r="J3544" i="36" s="1"/>
  <c r="J3545" i="36" s="1"/>
  <c r="J3546" i="36" s="1"/>
  <c r="J3547" i="36" s="1"/>
  <c r="J3548" i="36" s="1"/>
  <c r="J3549" i="36" s="1"/>
  <c r="J3550" i="36" s="1"/>
  <c r="J3551" i="36" s="1"/>
  <c r="J3552" i="36" s="1"/>
  <c r="J3553" i="36" s="1"/>
  <c r="J3554" i="36" s="1"/>
  <c r="J3555" i="36" s="1"/>
  <c r="J3556" i="36" s="1"/>
  <c r="J3557" i="36" s="1"/>
  <c r="J3558" i="36" s="1"/>
  <c r="J3559" i="36" s="1"/>
  <c r="J3560" i="36" s="1"/>
  <c r="J3561" i="36" s="1"/>
  <c r="J3562" i="36" s="1"/>
  <c r="J3563" i="36" s="1"/>
  <c r="J3564" i="36" s="1"/>
  <c r="J3565" i="36" s="1"/>
  <c r="J3566" i="36" s="1"/>
  <c r="J3567" i="36" s="1"/>
  <c r="J3568" i="36" s="1"/>
  <c r="J3569" i="36" s="1"/>
  <c r="J3570" i="36" s="1"/>
  <c r="J3571" i="36" s="1"/>
  <c r="J3572" i="36" s="1"/>
  <c r="J3573" i="36" s="1"/>
  <c r="J3574" i="36" s="1"/>
  <c r="J3575" i="36" s="1"/>
  <c r="J3576" i="36" s="1"/>
  <c r="J3577" i="36" s="1"/>
  <c r="J3578" i="36" s="1"/>
  <c r="J3579" i="36" s="1"/>
  <c r="J3580" i="36" s="1"/>
  <c r="J3581" i="36" s="1"/>
  <c r="J3582" i="36" s="1"/>
  <c r="J3583" i="36" s="1"/>
  <c r="J3584" i="36" s="1"/>
  <c r="J3585" i="36" s="1"/>
  <c r="J3586" i="36" s="1"/>
  <c r="J3587" i="36" s="1"/>
  <c r="J3588" i="36" s="1"/>
  <c r="J3589" i="36" s="1"/>
  <c r="J3590" i="36" s="1"/>
  <c r="J3591" i="36" s="1"/>
  <c r="J3592" i="36" s="1"/>
  <c r="J3593" i="36" s="1"/>
  <c r="J3594" i="36" s="1"/>
  <c r="J3595" i="36" s="1"/>
  <c r="J3596" i="36" s="1"/>
  <c r="J3597" i="36" s="1"/>
  <c r="J3598" i="36" s="1"/>
  <c r="J3599" i="36" s="1"/>
  <c r="J3600" i="36" s="1"/>
  <c r="J3601" i="36" s="1"/>
  <c r="J3602" i="36" s="1"/>
  <c r="J3603" i="36" s="1"/>
  <c r="J3604" i="36" s="1"/>
  <c r="J3605" i="36" s="1"/>
  <c r="J3606" i="36" s="1"/>
  <c r="J3607" i="36" s="1"/>
  <c r="J3608" i="36" s="1"/>
  <c r="J3609" i="36" s="1"/>
  <c r="J3610" i="36" s="1"/>
  <c r="J3611" i="36" s="1"/>
  <c r="J3612" i="36" s="1"/>
  <c r="J3613" i="36" s="1"/>
  <c r="J3614" i="36" s="1"/>
  <c r="J3615" i="36" s="1"/>
  <c r="J3616" i="36" s="1"/>
  <c r="J3617" i="36" s="1"/>
  <c r="J3618" i="36" s="1"/>
  <c r="J3619" i="36" s="1"/>
  <c r="J3620" i="36" s="1"/>
  <c r="J3621" i="36" s="1"/>
  <c r="J3622" i="36" s="1"/>
  <c r="J3623" i="36" s="1"/>
  <c r="J3624" i="36" s="1"/>
  <c r="J3625" i="36" s="1"/>
  <c r="J3626" i="36" s="1"/>
  <c r="J3627" i="36" s="1"/>
  <c r="J3628" i="36" s="1"/>
  <c r="J3629" i="36" s="1"/>
  <c r="J3630" i="36" s="1"/>
  <c r="J3631" i="36" s="1"/>
  <c r="J3632" i="36" s="1"/>
  <c r="J3633" i="36" s="1"/>
  <c r="J3634" i="36" s="1"/>
  <c r="J3635" i="36" s="1"/>
  <c r="J3636" i="36" s="1"/>
  <c r="J3637" i="36" s="1"/>
  <c r="J3638" i="36" s="1"/>
  <c r="J3639" i="36" s="1"/>
  <c r="J3640" i="36" s="1"/>
  <c r="J3641" i="36" s="1"/>
  <c r="J3642" i="36" s="1"/>
  <c r="J3643" i="36" s="1"/>
  <c r="J3644" i="36" s="1"/>
  <c r="J3645" i="36" s="1"/>
  <c r="J3646" i="36" s="1"/>
  <c r="J3647" i="36" s="1"/>
  <c r="J3648" i="36" s="1"/>
  <c r="J3649" i="36" s="1"/>
  <c r="J3650" i="36" s="1"/>
  <c r="J3651" i="36" s="1"/>
  <c r="J3652" i="36" s="1"/>
  <c r="J3653" i="36" s="1"/>
  <c r="J3654" i="36" s="1"/>
  <c r="J3655" i="36" s="1"/>
  <c r="J3656" i="36" s="1"/>
  <c r="J3657" i="36" s="1"/>
  <c r="J3658" i="36" s="1"/>
  <c r="J3659" i="36" s="1"/>
  <c r="J3660" i="36" s="1"/>
  <c r="J3661" i="36" s="1"/>
  <c r="J3662" i="36" s="1"/>
  <c r="J3663" i="36" s="1"/>
  <c r="J3664" i="36" s="1"/>
  <c r="J3665" i="36" s="1"/>
  <c r="J3666" i="36" s="1"/>
  <c r="J3667" i="36" s="1"/>
  <c r="J3668" i="36" s="1"/>
  <c r="J3669" i="36" s="1"/>
  <c r="J3670" i="36" s="1"/>
  <c r="J3671" i="36" s="1"/>
  <c r="J3672" i="36" s="1"/>
  <c r="J3673" i="36" s="1"/>
  <c r="J3674" i="36" s="1"/>
  <c r="J3675" i="36" s="1"/>
  <c r="J3676" i="36" s="1"/>
  <c r="J3677" i="36" s="1"/>
  <c r="J3678" i="36" s="1"/>
  <c r="J3679" i="36" s="1"/>
  <c r="J3680" i="36" s="1"/>
  <c r="J3681" i="36" s="1"/>
  <c r="J3682" i="36" s="1"/>
  <c r="J3683" i="36" s="1"/>
  <c r="J3684" i="36" s="1"/>
  <c r="J3685" i="36" s="1"/>
  <c r="J3686" i="36" s="1"/>
  <c r="J3687" i="36" s="1"/>
  <c r="J3688" i="36" s="1"/>
  <c r="J3689" i="36" s="1"/>
  <c r="J3690" i="36" s="1"/>
  <c r="J3691" i="36" s="1"/>
  <c r="J3692" i="36" s="1"/>
  <c r="J3693" i="36" s="1"/>
  <c r="J3694" i="36" s="1"/>
  <c r="J3695" i="36" s="1"/>
  <c r="J3696" i="36" s="1"/>
  <c r="J3697" i="36" s="1"/>
  <c r="J3698" i="36" s="1"/>
  <c r="J3699" i="36" s="1"/>
  <c r="J3700" i="36" s="1"/>
  <c r="J3701" i="36" s="1"/>
  <c r="J3702" i="36" s="1"/>
  <c r="J3703" i="36" s="1"/>
  <c r="J3704" i="36" s="1"/>
  <c r="J3705" i="36" s="1"/>
  <c r="J3706" i="36" s="1"/>
  <c r="J3707" i="36" s="1"/>
  <c r="J3708" i="36" s="1"/>
  <c r="J3709" i="36" s="1"/>
  <c r="J3710" i="36" s="1"/>
  <c r="J3711" i="36" s="1"/>
  <c r="J3712" i="36" s="1"/>
  <c r="J3713" i="36" s="1"/>
  <c r="J3714" i="36" s="1"/>
  <c r="J3715" i="36" s="1"/>
  <c r="J3716" i="36" s="1"/>
  <c r="J3717" i="36" s="1"/>
  <c r="J3718" i="36" s="1"/>
  <c r="J3719" i="36" s="1"/>
  <c r="J3720" i="36" s="1"/>
  <c r="J3721" i="36" s="1"/>
  <c r="J3722" i="36" s="1"/>
  <c r="J3723" i="36" s="1"/>
  <c r="J3724" i="36" s="1"/>
  <c r="J3725" i="36" s="1"/>
  <c r="J3726" i="36" s="1"/>
  <c r="J3727" i="36" s="1"/>
  <c r="J3728" i="36" s="1"/>
  <c r="J3729" i="36" s="1"/>
  <c r="J3730" i="36" s="1"/>
  <c r="J3731" i="36" s="1"/>
  <c r="J3732" i="36" s="1"/>
  <c r="J3733" i="36" s="1"/>
  <c r="J3734" i="36" s="1"/>
  <c r="J3735" i="36" s="1"/>
  <c r="J3736" i="36" s="1"/>
  <c r="J3737" i="36" s="1"/>
  <c r="J3738" i="36" s="1"/>
  <c r="J3739" i="36" s="1"/>
  <c r="J3740" i="36" s="1"/>
  <c r="J3741" i="36" s="1"/>
  <c r="J3742" i="36" s="1"/>
  <c r="J3743" i="36" s="1"/>
  <c r="J3744" i="36" s="1"/>
  <c r="J3745" i="36" s="1"/>
  <c r="J3746" i="36" s="1"/>
  <c r="J3747" i="36" s="1"/>
  <c r="J3748" i="36" s="1"/>
  <c r="J3749" i="36" s="1"/>
  <c r="J3750" i="36" s="1"/>
  <c r="J3751" i="36" s="1"/>
  <c r="J3752" i="36" s="1"/>
  <c r="J3753" i="36" s="1"/>
  <c r="J3754" i="36" s="1"/>
  <c r="J3755" i="36" s="1"/>
  <c r="J3756" i="36" s="1"/>
  <c r="J3757" i="36" s="1"/>
  <c r="J3758" i="36" s="1"/>
  <c r="J3759" i="36" s="1"/>
  <c r="J3760" i="36" s="1"/>
  <c r="J3761" i="36" s="1"/>
  <c r="J3762" i="36" s="1"/>
  <c r="J3763" i="36" s="1"/>
  <c r="J3764" i="36" s="1"/>
  <c r="J3765" i="36" s="1"/>
  <c r="J3766" i="36" s="1"/>
  <c r="J3767" i="36" s="1"/>
  <c r="J3768" i="36" s="1"/>
  <c r="J3769" i="36" s="1"/>
  <c r="J3770" i="36" s="1"/>
  <c r="J3771" i="36" s="1"/>
  <c r="J3772" i="36" s="1"/>
  <c r="J3773" i="36" s="1"/>
  <c r="J3774" i="36" s="1"/>
  <c r="J3775" i="36" s="1"/>
  <c r="J3776" i="36" s="1"/>
  <c r="J3777" i="36" s="1"/>
  <c r="J3778" i="36" s="1"/>
  <c r="J3779" i="36" s="1"/>
  <c r="J3780" i="36" s="1"/>
  <c r="J3781" i="36" s="1"/>
  <c r="J3782" i="36" s="1"/>
  <c r="J3783" i="36" s="1"/>
  <c r="J3784" i="36" s="1"/>
  <c r="J3785" i="36" s="1"/>
  <c r="J3786" i="36" s="1"/>
  <c r="J3787" i="36" s="1"/>
  <c r="J3788" i="36" s="1"/>
  <c r="J3789" i="36" s="1"/>
  <c r="J3790" i="36" s="1"/>
  <c r="J3791" i="36" s="1"/>
  <c r="J3792" i="36" s="1"/>
  <c r="J3793" i="36" s="1"/>
  <c r="J3794" i="36" s="1"/>
  <c r="J3795" i="36" s="1"/>
  <c r="J3796" i="36" s="1"/>
  <c r="J3797" i="36" s="1"/>
  <c r="J3798" i="36" s="1"/>
  <c r="J3799" i="36" s="1"/>
  <c r="J3800" i="36" s="1"/>
  <c r="J3801" i="36" s="1"/>
  <c r="J3802" i="36" s="1"/>
  <c r="J3803" i="36" s="1"/>
  <c r="J3804" i="36" s="1"/>
  <c r="J3805" i="36" s="1"/>
  <c r="J3806" i="36" s="1"/>
  <c r="J3807" i="36" s="1"/>
  <c r="J3808" i="36" s="1"/>
  <c r="J3809" i="36" s="1"/>
  <c r="J3810" i="36" s="1"/>
  <c r="J3811" i="36" s="1"/>
  <c r="J3812" i="36" s="1"/>
  <c r="J3813" i="36" s="1"/>
  <c r="J3814" i="36" s="1"/>
  <c r="J3815" i="36" s="1"/>
  <c r="J3816" i="36" s="1"/>
  <c r="J3817" i="36" s="1"/>
  <c r="J3818" i="36" s="1"/>
  <c r="J3819" i="36" s="1"/>
  <c r="J3820" i="36" s="1"/>
  <c r="J3821" i="36" s="1"/>
  <c r="J3822" i="36" s="1"/>
  <c r="J3823" i="36" s="1"/>
  <c r="J3824" i="36" s="1"/>
  <c r="J3825" i="36" s="1"/>
  <c r="J3826" i="36" s="1"/>
  <c r="J3827" i="36" s="1"/>
  <c r="J3828" i="36" s="1"/>
  <c r="J3829" i="36" s="1"/>
  <c r="J3830" i="36" s="1"/>
  <c r="J3831" i="36" s="1"/>
  <c r="J3832" i="36" s="1"/>
  <c r="J3833" i="36" s="1"/>
  <c r="J3834" i="36" s="1"/>
  <c r="J3835" i="36" s="1"/>
  <c r="J3836" i="36" s="1"/>
  <c r="J3837" i="36" s="1"/>
  <c r="J3838" i="36" s="1"/>
  <c r="J3839" i="36" s="1"/>
  <c r="J3840" i="36" s="1"/>
  <c r="J3841" i="36" s="1"/>
  <c r="J3842" i="36" s="1"/>
  <c r="J3843" i="36" s="1"/>
  <c r="J3844" i="36" s="1"/>
  <c r="J3845" i="36" s="1"/>
  <c r="J3846" i="36" s="1"/>
  <c r="J3847" i="36" s="1"/>
  <c r="J3848" i="36" s="1"/>
  <c r="J3849" i="36" s="1"/>
  <c r="J3850" i="36" s="1"/>
  <c r="J3851" i="36" s="1"/>
  <c r="J3852" i="36" s="1"/>
  <c r="J3853" i="36" s="1"/>
  <c r="J3854" i="36" s="1"/>
  <c r="J3855" i="36" s="1"/>
  <c r="J3856" i="36" s="1"/>
  <c r="J3857" i="36" s="1"/>
  <c r="J3858" i="36" s="1"/>
  <c r="J3859" i="36" s="1"/>
  <c r="J3860" i="36" s="1"/>
  <c r="J3861" i="36" s="1"/>
  <c r="J3862" i="36" s="1"/>
  <c r="J3863" i="36" s="1"/>
  <c r="J3864" i="36" s="1"/>
  <c r="J3865" i="36" s="1"/>
  <c r="J3866" i="36" s="1"/>
  <c r="J3867" i="36" s="1"/>
  <c r="J3868" i="36" s="1"/>
  <c r="J3869" i="36" s="1"/>
  <c r="J3870" i="36" s="1"/>
  <c r="J3871" i="36" s="1"/>
  <c r="J3872" i="36" s="1"/>
  <c r="J3873" i="36" s="1"/>
  <c r="J3874" i="36" s="1"/>
  <c r="J3875" i="36" s="1"/>
  <c r="J3876" i="36" s="1"/>
  <c r="J3877" i="36" s="1"/>
  <c r="J3878" i="36" s="1"/>
  <c r="J3879" i="36" s="1"/>
  <c r="J3880" i="36" s="1"/>
  <c r="J3881" i="36" s="1"/>
  <c r="J3882" i="36" s="1"/>
  <c r="J3883" i="36" s="1"/>
  <c r="J3884" i="36" s="1"/>
  <c r="J3885" i="36" s="1"/>
  <c r="J3886" i="36" s="1"/>
  <c r="J3887" i="36" s="1"/>
  <c r="J3888" i="36" s="1"/>
  <c r="J3889" i="36" s="1"/>
  <c r="J3890" i="36" s="1"/>
  <c r="J3891" i="36" s="1"/>
  <c r="J3892" i="36" s="1"/>
  <c r="J3893" i="36" s="1"/>
  <c r="J3894" i="36" s="1"/>
  <c r="J3895" i="36" s="1"/>
  <c r="J3896" i="36" s="1"/>
  <c r="J3897" i="36" s="1"/>
  <c r="J3898" i="36" s="1"/>
  <c r="J3899" i="36" s="1"/>
  <c r="J3900" i="36" s="1"/>
  <c r="J3901" i="36" s="1"/>
  <c r="J3902" i="36" s="1"/>
  <c r="J3903" i="36" s="1"/>
  <c r="J3904" i="36" s="1"/>
  <c r="J3905" i="36" s="1"/>
  <c r="J3906" i="36" s="1"/>
  <c r="J3907" i="36" s="1"/>
  <c r="J3908" i="36" s="1"/>
  <c r="J3909" i="36" s="1"/>
  <c r="J3910" i="36" s="1"/>
  <c r="J3911" i="36" s="1"/>
  <c r="J3912" i="36" s="1"/>
  <c r="J3913" i="36" s="1"/>
  <c r="J3914" i="36" s="1"/>
  <c r="J3915" i="36" s="1"/>
  <c r="J3916" i="36" s="1"/>
  <c r="J3917" i="36" s="1"/>
  <c r="J3918" i="36" s="1"/>
  <c r="J3919" i="36" s="1"/>
  <c r="J3920" i="36" s="1"/>
  <c r="J3921" i="36" s="1"/>
  <c r="J3922" i="36" s="1"/>
  <c r="J3923" i="36" s="1"/>
  <c r="J3924" i="36" s="1"/>
  <c r="J3925" i="36" s="1"/>
  <c r="J3926" i="36" s="1"/>
  <c r="J3927" i="36" s="1"/>
  <c r="J3928" i="36" s="1"/>
  <c r="J3929" i="36" s="1"/>
  <c r="J3930" i="36" s="1"/>
  <c r="J3931" i="36" s="1"/>
  <c r="J3932" i="36" s="1"/>
  <c r="J3933" i="36" s="1"/>
  <c r="J3934" i="36" s="1"/>
  <c r="J3935" i="36" s="1"/>
  <c r="J3936" i="36" s="1"/>
  <c r="J3937" i="36" s="1"/>
  <c r="J3938" i="36" s="1"/>
  <c r="J3939" i="36" s="1"/>
  <c r="J3940" i="36" s="1"/>
  <c r="J3941" i="36" s="1"/>
  <c r="J3942" i="36" s="1"/>
  <c r="J3943" i="36" s="1"/>
  <c r="J3944" i="36" s="1"/>
  <c r="J3945" i="36" s="1"/>
  <c r="J3946" i="36" s="1"/>
  <c r="J3947" i="36" s="1"/>
  <c r="J3948" i="36" s="1"/>
  <c r="J3949" i="36" s="1"/>
  <c r="J3950" i="36" s="1"/>
  <c r="J3951" i="36" s="1"/>
  <c r="J3952" i="36" s="1"/>
  <c r="J3953" i="36" s="1"/>
  <c r="J3954" i="36" s="1"/>
  <c r="J3955" i="36" s="1"/>
  <c r="J3956" i="36" s="1"/>
  <c r="J3957" i="36" s="1"/>
  <c r="J3958" i="36" s="1"/>
  <c r="J3959" i="36" s="1"/>
  <c r="J3960" i="36" s="1"/>
  <c r="J3961" i="36" s="1"/>
  <c r="J3962" i="36" s="1"/>
  <c r="J3963" i="36" s="1"/>
  <c r="J3964" i="36" s="1"/>
  <c r="J3965" i="36" s="1"/>
  <c r="J3966" i="36" s="1"/>
  <c r="J3967" i="36" s="1"/>
  <c r="J3968" i="36" s="1"/>
  <c r="J3969" i="36" s="1"/>
  <c r="J3970" i="36" s="1"/>
  <c r="J3971" i="36" s="1"/>
  <c r="J3972" i="36" s="1"/>
  <c r="J3973" i="36" s="1"/>
  <c r="J3974" i="36" s="1"/>
  <c r="J3975" i="36" s="1"/>
  <c r="J3976" i="36" s="1"/>
  <c r="J3977" i="36" s="1"/>
  <c r="J3978" i="36" s="1"/>
  <c r="J3979" i="36" s="1"/>
  <c r="J3980" i="36" s="1"/>
  <c r="J3981" i="36" s="1"/>
  <c r="J3982" i="36" s="1"/>
  <c r="J3983" i="36" s="1"/>
  <c r="J3984" i="36" s="1"/>
  <c r="J3985" i="36" s="1"/>
  <c r="J3986" i="36" s="1"/>
  <c r="J3987" i="36" s="1"/>
  <c r="J3988" i="36" s="1"/>
  <c r="J3989" i="36" s="1"/>
  <c r="J3990" i="36" s="1"/>
  <c r="J3991" i="36" s="1"/>
  <c r="J3992" i="36" s="1"/>
  <c r="J3993" i="36" s="1"/>
  <c r="J3994" i="36" s="1"/>
  <c r="J3995" i="36" s="1"/>
  <c r="J3996" i="36" s="1"/>
  <c r="J3997" i="36" s="1"/>
  <c r="J3998" i="36" s="1"/>
  <c r="J3999" i="36" s="1"/>
  <c r="J4000" i="36" s="1"/>
  <c r="J4001" i="36" s="1"/>
  <c r="J4002" i="36" s="1"/>
  <c r="J4003" i="36" s="1"/>
  <c r="J4004" i="36" s="1"/>
  <c r="J4005" i="36" s="1"/>
  <c r="J4006" i="36" s="1"/>
  <c r="J4007" i="36" s="1"/>
  <c r="J4008" i="36" s="1"/>
  <c r="J4009" i="36" s="1"/>
  <c r="J4010" i="36" s="1"/>
  <c r="J4011" i="36" s="1"/>
  <c r="J4012" i="36" s="1"/>
  <c r="J4013" i="36" s="1"/>
  <c r="J4014" i="36" s="1"/>
  <c r="J4015" i="36" s="1"/>
  <c r="J4016" i="36" s="1"/>
  <c r="J4017" i="36" s="1"/>
  <c r="J4018" i="36" s="1"/>
  <c r="J4019" i="36" s="1"/>
  <c r="J4020" i="36" s="1"/>
  <c r="J4021" i="36" s="1"/>
  <c r="J4022" i="36" s="1"/>
  <c r="J4023" i="36" s="1"/>
  <c r="J4024" i="36" s="1"/>
  <c r="J4025" i="36" s="1"/>
  <c r="J4026" i="36" s="1"/>
  <c r="J4027" i="36" s="1"/>
  <c r="J4028" i="36" s="1"/>
  <c r="J4029" i="36" s="1"/>
  <c r="J4030" i="36" s="1"/>
  <c r="J4031" i="36" s="1"/>
  <c r="J4032" i="36" s="1"/>
  <c r="J4033" i="36" s="1"/>
  <c r="J4034" i="36" s="1"/>
  <c r="J4035" i="36" s="1"/>
  <c r="J4036" i="36" s="1"/>
  <c r="J4037" i="36" s="1"/>
  <c r="J4038" i="36" s="1"/>
  <c r="J4039" i="36" s="1"/>
  <c r="J4040" i="36" s="1"/>
  <c r="J4041" i="36" s="1"/>
  <c r="J4042" i="36" s="1"/>
  <c r="J4043" i="36" s="1"/>
  <c r="J4044" i="36" s="1"/>
  <c r="J4045" i="36" s="1"/>
  <c r="J4046" i="36" s="1"/>
  <c r="J4047" i="36" s="1"/>
  <c r="J4048" i="36" s="1"/>
  <c r="J4049" i="36" s="1"/>
  <c r="J4050" i="36" s="1"/>
  <c r="J4051" i="36" s="1"/>
  <c r="J4052" i="36" s="1"/>
  <c r="J4053" i="36" s="1"/>
  <c r="J4054" i="36" s="1"/>
  <c r="J4055" i="36" s="1"/>
  <c r="J4056" i="36" s="1"/>
  <c r="J4057" i="36" s="1"/>
  <c r="J4058" i="36" s="1"/>
  <c r="J4059" i="36" s="1"/>
  <c r="J4060" i="36" s="1"/>
  <c r="J4061" i="36" s="1"/>
  <c r="J4062" i="36" s="1"/>
  <c r="J4063" i="36" s="1"/>
  <c r="J4064" i="36" s="1"/>
  <c r="J4065" i="36" s="1"/>
  <c r="J4066" i="36" s="1"/>
  <c r="J4067" i="36" s="1"/>
  <c r="J4068" i="36" s="1"/>
  <c r="J4069" i="36" s="1"/>
  <c r="J4070" i="36" s="1"/>
  <c r="J4071" i="36" s="1"/>
  <c r="J4072" i="36" s="1"/>
  <c r="J4073" i="36" s="1"/>
  <c r="J4074" i="36" s="1"/>
  <c r="J4075" i="36" s="1"/>
  <c r="J4076" i="36" s="1"/>
  <c r="J4077" i="36" s="1"/>
  <c r="J4078" i="36" s="1"/>
  <c r="J4079" i="36" s="1"/>
  <c r="J4080" i="36" s="1"/>
  <c r="J4081" i="36" s="1"/>
  <c r="J4082" i="36" s="1"/>
  <c r="J4083" i="36" s="1"/>
  <c r="J4084" i="36" s="1"/>
  <c r="J4085" i="36" s="1"/>
  <c r="J4086" i="36" s="1"/>
  <c r="J4087" i="36" s="1"/>
  <c r="J4088" i="36" s="1"/>
  <c r="J4089" i="36" s="1"/>
  <c r="J4090" i="36" s="1"/>
  <c r="J4091" i="36" s="1"/>
  <c r="J4092" i="36" s="1"/>
  <c r="J4093" i="36" s="1"/>
  <c r="J4094" i="36" s="1"/>
  <c r="J4095" i="36" s="1"/>
  <c r="J4096" i="36" s="1"/>
  <c r="J4097" i="36" s="1"/>
  <c r="J4098" i="36" s="1"/>
  <c r="J4099" i="36" s="1"/>
  <c r="J4100" i="36" s="1"/>
  <c r="J4101" i="36" s="1"/>
  <c r="J4102" i="36" s="1"/>
  <c r="J4103" i="36" s="1"/>
  <c r="J4104" i="36" s="1"/>
  <c r="J4105" i="36" s="1"/>
  <c r="J4106" i="36" s="1"/>
  <c r="J4107" i="36" s="1"/>
  <c r="J4108" i="36" s="1"/>
  <c r="J4109" i="36" s="1"/>
  <c r="J4110" i="36" s="1"/>
  <c r="J4111" i="36" s="1"/>
  <c r="J4112" i="36" s="1"/>
  <c r="J4113" i="36" s="1"/>
  <c r="J4114" i="36" s="1"/>
  <c r="J4115" i="36" s="1"/>
  <c r="J4116" i="36" s="1"/>
  <c r="J4117" i="36" s="1"/>
  <c r="J4118" i="36" s="1"/>
  <c r="J4119" i="36" s="1"/>
  <c r="J4120" i="36" s="1"/>
  <c r="J4121" i="36" s="1"/>
  <c r="J4122" i="36" s="1"/>
  <c r="J4123" i="36" s="1"/>
  <c r="J4124" i="36" s="1"/>
  <c r="J4125" i="36" s="1"/>
  <c r="J4126" i="36" s="1"/>
  <c r="J4127" i="36" s="1"/>
  <c r="J4128" i="36" s="1"/>
  <c r="J4129" i="36" s="1"/>
  <c r="J4130" i="36" s="1"/>
  <c r="J4131" i="36" s="1"/>
  <c r="J4132" i="36" s="1"/>
  <c r="J4133" i="36" s="1"/>
  <c r="J4134" i="36" s="1"/>
  <c r="J4135" i="36" s="1"/>
  <c r="J4136" i="36" s="1"/>
  <c r="J4137" i="36" s="1"/>
  <c r="J4138" i="36" s="1"/>
  <c r="J4139" i="36" s="1"/>
  <c r="J4140" i="36" s="1"/>
  <c r="J4141" i="36" s="1"/>
  <c r="J4142" i="36" s="1"/>
  <c r="J4143" i="36" s="1"/>
  <c r="J4144" i="36" s="1"/>
  <c r="J4145" i="36" s="1"/>
  <c r="J4146" i="36" s="1"/>
  <c r="J4147" i="36" s="1"/>
  <c r="J4148" i="36" s="1"/>
  <c r="J4149" i="36" s="1"/>
  <c r="J4150" i="36" s="1"/>
  <c r="J4151" i="36" s="1"/>
  <c r="J4152" i="36" s="1"/>
  <c r="J4153" i="36" s="1"/>
  <c r="J4154" i="36" s="1"/>
  <c r="J4155" i="36" s="1"/>
  <c r="J4156" i="36" s="1"/>
  <c r="J4157" i="36" s="1"/>
  <c r="J4158" i="36" s="1"/>
  <c r="J4159" i="36" s="1"/>
  <c r="J4160" i="36" s="1"/>
  <c r="J4161" i="36" s="1"/>
  <c r="J4162" i="36" s="1"/>
  <c r="J4163" i="36" s="1"/>
  <c r="J4164" i="36" s="1"/>
  <c r="J4165" i="36" s="1"/>
  <c r="J4166" i="36" s="1"/>
  <c r="J4167" i="36" s="1"/>
  <c r="J4168" i="36" s="1"/>
  <c r="J4169" i="36" s="1"/>
  <c r="J4170" i="36" s="1"/>
  <c r="J4171" i="36" s="1"/>
  <c r="J4172" i="36" s="1"/>
  <c r="J4173" i="36" s="1"/>
  <c r="J4174" i="36" s="1"/>
  <c r="J4175" i="36" s="1"/>
  <c r="J4176" i="36" s="1"/>
  <c r="J4177" i="36" s="1"/>
  <c r="J4178" i="36" s="1"/>
  <c r="J4179" i="36" s="1"/>
  <c r="J4180" i="36" s="1"/>
  <c r="J4181" i="36" s="1"/>
  <c r="J4182" i="36" s="1"/>
  <c r="J4183" i="36" s="1"/>
  <c r="J4184" i="36" s="1"/>
  <c r="J4185" i="36" s="1"/>
  <c r="J4186" i="36" s="1"/>
  <c r="J4187" i="36" s="1"/>
  <c r="J4188" i="36" s="1"/>
  <c r="J4189" i="36" s="1"/>
  <c r="J4190" i="36" s="1"/>
  <c r="J4191" i="36" s="1"/>
  <c r="J4192" i="36" s="1"/>
  <c r="J4193" i="36" s="1"/>
  <c r="J4194" i="36" s="1"/>
  <c r="J4195" i="36" s="1"/>
  <c r="J4196" i="36" s="1"/>
  <c r="J4197" i="36" s="1"/>
  <c r="J4198" i="36" s="1"/>
  <c r="J4199" i="36" s="1"/>
  <c r="J4200" i="36" s="1"/>
  <c r="J4201" i="36" s="1"/>
  <c r="J4202" i="36" s="1"/>
  <c r="J4203" i="36" s="1"/>
  <c r="J4204" i="36" s="1"/>
  <c r="J4205" i="36" s="1"/>
  <c r="J4206" i="36" s="1"/>
  <c r="J4207" i="36" s="1"/>
  <c r="J4208" i="36" s="1"/>
  <c r="J4209" i="36" s="1"/>
  <c r="J4210" i="36" s="1"/>
  <c r="J4211" i="36" s="1"/>
  <c r="J4212" i="36" s="1"/>
  <c r="J4213" i="36" s="1"/>
  <c r="J4214" i="36" s="1"/>
  <c r="J4215" i="36" s="1"/>
  <c r="J4216" i="36" s="1"/>
  <c r="J4217" i="36" s="1"/>
  <c r="J4218" i="36" s="1"/>
  <c r="J4219" i="36" s="1"/>
  <c r="J4220" i="36" s="1"/>
  <c r="J4221" i="36" s="1"/>
  <c r="J4222" i="36" s="1"/>
  <c r="J4223" i="36" s="1"/>
  <c r="J4224" i="36" s="1"/>
  <c r="J4225" i="36" s="1"/>
  <c r="J4226" i="36" s="1"/>
  <c r="J4227" i="36" s="1"/>
  <c r="J4228" i="36" s="1"/>
  <c r="J4229" i="36" s="1"/>
  <c r="J4230" i="36" s="1"/>
  <c r="J4231" i="36" s="1"/>
  <c r="J4232" i="36" s="1"/>
  <c r="J4233" i="36" s="1"/>
  <c r="J4234" i="36" s="1"/>
  <c r="J4235" i="36" s="1"/>
  <c r="J4236" i="36" s="1"/>
  <c r="J4237" i="36" s="1"/>
  <c r="J4238" i="36" s="1"/>
  <c r="J4239" i="36" s="1"/>
  <c r="J4240" i="36" s="1"/>
  <c r="J4241" i="36" s="1"/>
  <c r="J4242" i="36" s="1"/>
  <c r="J4243" i="36" s="1"/>
  <c r="J4244" i="36" s="1"/>
  <c r="J4245" i="36" s="1"/>
  <c r="J4246" i="36" s="1"/>
  <c r="J4247" i="36" s="1"/>
  <c r="J4248" i="36" s="1"/>
  <c r="J4249" i="36" s="1"/>
  <c r="J4250" i="36" s="1"/>
  <c r="J4251" i="36" s="1"/>
  <c r="J4252" i="36" s="1"/>
  <c r="J4253" i="36" s="1"/>
  <c r="J4254" i="36" s="1"/>
  <c r="J4255" i="36" s="1"/>
  <c r="J4256" i="36" s="1"/>
  <c r="J4257" i="36" s="1"/>
  <c r="J4258" i="36" s="1"/>
  <c r="J4259" i="36" s="1"/>
  <c r="J4260" i="36" s="1"/>
  <c r="J4261" i="36" s="1"/>
  <c r="J4262" i="36" s="1"/>
  <c r="J4263" i="36" s="1"/>
  <c r="J4264" i="36" s="1"/>
  <c r="J4265" i="36" s="1"/>
  <c r="J4266" i="36" s="1"/>
  <c r="J4267" i="36" s="1"/>
  <c r="J4268" i="36" s="1"/>
  <c r="J4269" i="36" s="1"/>
  <c r="J4270" i="36" s="1"/>
  <c r="J4271" i="36" s="1"/>
  <c r="J4272" i="36" s="1"/>
  <c r="J4273" i="36" s="1"/>
  <c r="J4274" i="36" s="1"/>
  <c r="J4275" i="36" s="1"/>
  <c r="J4276" i="36" s="1"/>
  <c r="J4277" i="36" s="1"/>
  <c r="J4278" i="36" s="1"/>
  <c r="J4279" i="36" s="1"/>
  <c r="J4280" i="36" s="1"/>
  <c r="J4281" i="36" s="1"/>
  <c r="J4282" i="36" s="1"/>
  <c r="J4283" i="36" s="1"/>
  <c r="J4284" i="36" s="1"/>
  <c r="J4285" i="36" s="1"/>
  <c r="J4286" i="36" s="1"/>
  <c r="J4287" i="36" s="1"/>
  <c r="J4288" i="36" s="1"/>
  <c r="J4289" i="36" s="1"/>
  <c r="J4290" i="36" s="1"/>
  <c r="J4291" i="36" s="1"/>
  <c r="J4292" i="36" s="1"/>
  <c r="J4293" i="36" s="1"/>
  <c r="J4294" i="36" s="1"/>
  <c r="J4295" i="36" s="1"/>
  <c r="J4296" i="36" s="1"/>
  <c r="J4297" i="36" s="1"/>
  <c r="J4298" i="36" s="1"/>
  <c r="J4299" i="36" s="1"/>
  <c r="J4300" i="36" s="1"/>
  <c r="J4301" i="36" s="1"/>
  <c r="J4302" i="36" s="1"/>
  <c r="J4303" i="36" s="1"/>
  <c r="J4304" i="36" s="1"/>
  <c r="J4305" i="36" s="1"/>
  <c r="J4306" i="36" s="1"/>
  <c r="J4307" i="36" s="1"/>
  <c r="J4308" i="36" s="1"/>
  <c r="J4309" i="36" s="1"/>
  <c r="J4310" i="36" s="1"/>
  <c r="J4311" i="36" s="1"/>
  <c r="J4312" i="36" s="1"/>
  <c r="J4313" i="36" s="1"/>
  <c r="J4314" i="36" s="1"/>
  <c r="J4315" i="36" s="1"/>
  <c r="J4316" i="36" s="1"/>
  <c r="J4317" i="36" s="1"/>
  <c r="J4318" i="36" s="1"/>
  <c r="J4319" i="36" s="1"/>
  <c r="J4320" i="36" s="1"/>
  <c r="J4321" i="36" s="1"/>
  <c r="J4322" i="36" s="1"/>
  <c r="J4323" i="36" s="1"/>
  <c r="J4324" i="36" s="1"/>
  <c r="J4325" i="36" s="1"/>
  <c r="J4326" i="36" s="1"/>
  <c r="J4327" i="36" s="1"/>
  <c r="J4328" i="36" s="1"/>
  <c r="J4329" i="36" s="1"/>
  <c r="J4330" i="36" s="1"/>
  <c r="J4331" i="36" s="1"/>
  <c r="J4332" i="36" s="1"/>
  <c r="J4333" i="36" s="1"/>
  <c r="J4334" i="36" s="1"/>
  <c r="J4335" i="36" s="1"/>
  <c r="J4336" i="36" s="1"/>
  <c r="J4337" i="36" s="1"/>
  <c r="J4338" i="36" s="1"/>
  <c r="J4339" i="36" s="1"/>
  <c r="J4340" i="36" s="1"/>
  <c r="J4341" i="36" s="1"/>
  <c r="J4342" i="36" s="1"/>
  <c r="J4343" i="36" s="1"/>
  <c r="J4344" i="36" s="1"/>
  <c r="J4345" i="36" s="1"/>
  <c r="J4346" i="36" s="1"/>
  <c r="J4347" i="36" s="1"/>
  <c r="J4348" i="36" s="1"/>
  <c r="J4349" i="36" s="1"/>
  <c r="J4350" i="36" s="1"/>
  <c r="J4351" i="36" s="1"/>
  <c r="J4352" i="36" s="1"/>
  <c r="J4353" i="36" s="1"/>
  <c r="J4354" i="36" s="1"/>
  <c r="J4355" i="36" s="1"/>
  <c r="J4356" i="36" s="1"/>
  <c r="J4357" i="36" s="1"/>
  <c r="J4358" i="36" s="1"/>
  <c r="J4359" i="36" s="1"/>
  <c r="J4360" i="36" s="1"/>
  <c r="J4361" i="36" s="1"/>
  <c r="J4362" i="36" s="1"/>
  <c r="J4363" i="36" s="1"/>
  <c r="J4364" i="36" s="1"/>
  <c r="J4365" i="36" s="1"/>
  <c r="J4366" i="36" s="1"/>
  <c r="J4367" i="36" s="1"/>
  <c r="J4368" i="36" s="1"/>
  <c r="J4369" i="36" s="1"/>
  <c r="J4370" i="36" s="1"/>
  <c r="J4371" i="36" s="1"/>
  <c r="J4372" i="36" s="1"/>
  <c r="J4373" i="36" s="1"/>
  <c r="J4374" i="36" s="1"/>
  <c r="J4375" i="36" s="1"/>
  <c r="J4376" i="36" s="1"/>
  <c r="J4377" i="36" s="1"/>
  <c r="J4378" i="36" s="1"/>
  <c r="J4379" i="36" s="1"/>
  <c r="J4380" i="36" s="1"/>
  <c r="J4381" i="36" s="1"/>
  <c r="J4382" i="36" s="1"/>
  <c r="J4383" i="36" s="1"/>
  <c r="J4384" i="36" s="1"/>
  <c r="J4385" i="36" s="1"/>
  <c r="J4386" i="36" s="1"/>
  <c r="J4387" i="36" s="1"/>
  <c r="J4388" i="36" s="1"/>
  <c r="J4389" i="36" s="1"/>
  <c r="J4390" i="36" s="1"/>
  <c r="J4391" i="36" s="1"/>
  <c r="J4392" i="36" s="1"/>
  <c r="J4393" i="36" s="1"/>
  <c r="J4394" i="36" s="1"/>
  <c r="J4395" i="36" s="1"/>
  <c r="J4396" i="36" s="1"/>
  <c r="J4397" i="36" s="1"/>
  <c r="J4398" i="36" s="1"/>
  <c r="J4399" i="36" s="1"/>
  <c r="J4400" i="36" s="1"/>
  <c r="J4401" i="36" s="1"/>
  <c r="J4402" i="36" s="1"/>
  <c r="J4403" i="36" s="1"/>
  <c r="J4404" i="36" s="1"/>
  <c r="U2484" i="36" s="1"/>
  <c r="Z2266" i="36"/>
  <c r="T2267" i="36"/>
  <c r="AE2268" i="36"/>
  <c r="AD2268" i="36"/>
  <c r="T4474" i="36" l="1"/>
  <c r="Z4473" i="36"/>
  <c r="Y4473" i="36"/>
  <c r="AD4474" i="36"/>
  <c r="AE4474" i="36"/>
  <c r="U2502" i="36"/>
  <c r="U2488" i="36"/>
  <c r="U2506" i="36"/>
  <c r="U2510" i="36"/>
  <c r="U2494" i="36"/>
  <c r="J4405" i="36"/>
  <c r="J4406" i="36" s="1"/>
  <c r="J4407" i="36" s="1"/>
  <c r="J4408" i="36" s="1"/>
  <c r="J4409" i="36" s="1"/>
  <c r="J4410" i="36" s="1"/>
  <c r="J4411" i="36" s="1"/>
  <c r="J4412" i="36" s="1"/>
  <c r="J4413" i="36" s="1"/>
  <c r="J4414" i="36" s="1"/>
  <c r="J4415" i="36" s="1"/>
  <c r="J4416" i="36" s="1"/>
  <c r="J4417" i="36" s="1"/>
  <c r="J4418" i="36" s="1"/>
  <c r="J4419" i="36" s="1"/>
  <c r="J4420" i="36" s="1"/>
  <c r="J4421" i="36" s="1"/>
  <c r="J4422" i="36" s="1"/>
  <c r="J4423" i="36" s="1"/>
  <c r="J4424" i="36" s="1"/>
  <c r="J4425" i="36" s="1"/>
  <c r="J4426" i="36" s="1"/>
  <c r="J4427" i="36" s="1"/>
  <c r="J4428" i="36" s="1"/>
  <c r="J4429" i="36" s="1"/>
  <c r="J4430" i="36" s="1"/>
  <c r="J4431" i="36" s="1"/>
  <c r="J4432" i="36" s="1"/>
  <c r="J4433" i="36" s="1"/>
  <c r="J4434" i="36" s="1"/>
  <c r="J4435" i="36" s="1"/>
  <c r="J4436" i="36" s="1"/>
  <c r="J4437" i="36" s="1"/>
  <c r="J4438" i="36" s="1"/>
  <c r="J4439" i="36" s="1"/>
  <c r="J4440" i="36" s="1"/>
  <c r="J4441" i="36" s="1"/>
  <c r="J4442" i="36" s="1"/>
  <c r="J4443" i="36" s="1"/>
  <c r="J4444" i="36" s="1"/>
  <c r="J4445" i="36" s="1"/>
  <c r="J4446" i="36" s="1"/>
  <c r="J4447" i="36" s="1"/>
  <c r="U2423" i="36"/>
  <c r="U2311" i="36"/>
  <c r="U2457" i="36"/>
  <c r="U2386" i="36"/>
  <c r="U2289" i="36"/>
  <c r="U2511" i="36"/>
  <c r="U2340" i="36"/>
  <c r="U2339" i="36"/>
  <c r="U2411" i="36"/>
  <c r="U2440" i="36"/>
  <c r="U2278" i="36"/>
  <c r="U2309" i="36"/>
  <c r="U2491" i="36"/>
  <c r="U2360" i="36"/>
  <c r="U2359" i="36"/>
  <c r="U2303" i="36"/>
  <c r="U2497" i="36"/>
  <c r="U2346" i="36"/>
  <c r="U2345" i="36"/>
  <c r="U2417" i="36"/>
  <c r="U2300" i="36"/>
  <c r="U2299" i="36"/>
  <c r="U2469" i="36"/>
  <c r="U2448" i="36"/>
  <c r="U2434" i="36"/>
  <c r="U2406" i="36"/>
  <c r="U2499" i="36"/>
  <c r="U2320" i="36"/>
  <c r="U2319" i="36"/>
  <c r="U2449" i="36"/>
  <c r="U2505" i="36"/>
  <c r="U2306" i="36"/>
  <c r="U2305" i="36"/>
  <c r="U2463" i="36"/>
  <c r="U2292" i="36"/>
  <c r="U2259" i="36"/>
  <c r="Y2259" i="36" s="1"/>
  <c r="U2509" i="36"/>
  <c r="U2452" i="36"/>
  <c r="U2442" i="36"/>
  <c r="U2366" i="36"/>
  <c r="U2365" i="36"/>
  <c r="U2312" i="36"/>
  <c r="U2279" i="36"/>
  <c r="U2489" i="36"/>
  <c r="U2354" i="36"/>
  <c r="U2388" i="36"/>
  <c r="U2355" i="36"/>
  <c r="U2464" i="36"/>
  <c r="U2435" i="36"/>
  <c r="U2384" i="36"/>
  <c r="U2383" i="36"/>
  <c r="U2290" i="36"/>
  <c r="U2362" i="36"/>
  <c r="U2329" i="36"/>
  <c r="U2439" i="36"/>
  <c r="U2412" i="36"/>
  <c r="U2493" i="36"/>
  <c r="U2468" i="36"/>
  <c r="U2310" i="36"/>
  <c r="U2344" i="36"/>
  <c r="U2393" i="36"/>
  <c r="U2308" i="36"/>
  <c r="U2307" i="36"/>
  <c r="U2379" i="36"/>
  <c r="U2472" i="36"/>
  <c r="U2426" i="36"/>
  <c r="U2318" i="36"/>
  <c r="U2285" i="36"/>
  <c r="U2483" i="36"/>
  <c r="U2368" i="36"/>
  <c r="U2399" i="36"/>
  <c r="U2274" i="36"/>
  <c r="U2273" i="36"/>
  <c r="U2495" i="36"/>
  <c r="U2385" i="36"/>
  <c r="U2268" i="36"/>
  <c r="U2267" i="36"/>
  <c r="Y2267" i="36" s="1"/>
  <c r="U2501" i="36"/>
  <c r="U2429" i="36"/>
  <c r="U2466" i="36"/>
  <c r="U2374" i="36"/>
  <c r="U2277" i="36"/>
  <c r="U2413" i="36"/>
  <c r="U2328" i="36"/>
  <c r="U2327" i="36"/>
  <c r="U2266" i="36"/>
  <c r="Y2266" i="36" s="1"/>
  <c r="U2402" i="36"/>
  <c r="U2401" i="36"/>
  <c r="U2316" i="36"/>
  <c r="U2260" i="36"/>
  <c r="Y2260" i="36" s="1"/>
  <c r="U2396" i="36"/>
  <c r="U2395" i="36"/>
  <c r="U2454" i="36"/>
  <c r="U2438" i="36"/>
  <c r="U2334" i="36"/>
  <c r="U2333" i="36"/>
  <c r="U2405" i="36"/>
  <c r="U2288" i="36"/>
  <c r="U2287" i="36"/>
  <c r="U2481" i="36"/>
  <c r="U2394" i="36"/>
  <c r="U2361" i="36"/>
  <c r="U2276" i="36"/>
  <c r="U2275" i="36"/>
  <c r="U2262" i="36"/>
  <c r="Y2262" i="36" s="1"/>
  <c r="U2261" i="36"/>
  <c r="Y2261" i="36" s="1"/>
  <c r="U2507" i="36"/>
  <c r="U2330" i="36"/>
  <c r="U2297" i="36"/>
  <c r="U2471" i="36"/>
  <c r="U2380" i="36"/>
  <c r="U2283" i="36"/>
  <c r="U2419" i="36"/>
  <c r="U2460" i="36"/>
  <c r="U2350" i="36"/>
  <c r="U2317" i="36"/>
  <c r="U2451" i="36"/>
  <c r="U2400" i="36"/>
  <c r="U2347" i="36"/>
  <c r="U2453" i="36"/>
  <c r="U2458" i="36"/>
  <c r="U2286" i="36"/>
  <c r="U2422" i="36"/>
  <c r="U2421" i="36"/>
  <c r="U2336" i="36"/>
  <c r="U2408" i="36"/>
  <c r="U2375" i="36"/>
  <c r="U2282" i="36"/>
  <c r="U2281" i="36"/>
  <c r="U2455" i="36"/>
  <c r="U2364" i="36"/>
  <c r="U2363" i="36"/>
  <c r="U2456" i="36"/>
  <c r="U2461" i="36"/>
  <c r="U2436" i="36"/>
  <c r="U2342" i="36"/>
  <c r="U2414" i="36"/>
  <c r="U2381" i="36"/>
  <c r="U2296" i="36"/>
  <c r="U2295" i="36"/>
  <c r="U2367" i="36"/>
  <c r="U2433" i="36"/>
  <c r="U2410" i="36"/>
  <c r="U2409" i="36"/>
  <c r="U2356" i="36"/>
  <c r="U2323" i="36"/>
  <c r="U2445" i="36"/>
  <c r="U2450" i="36"/>
  <c r="U2444" i="36"/>
  <c r="U2302" i="36"/>
  <c r="U2301" i="36"/>
  <c r="U2373" i="36"/>
  <c r="U2427" i="36"/>
  <c r="U2424" i="36"/>
  <c r="U2513" i="36"/>
  <c r="U2441" i="36"/>
  <c r="U2370" i="36"/>
  <c r="U2369" i="36"/>
  <c r="U2284" i="36"/>
  <c r="U2315" i="36"/>
  <c r="U2485" i="36"/>
  <c r="U2428" i="36"/>
  <c r="U2467" i="36"/>
  <c r="U2352" i="36"/>
  <c r="U2351" i="36"/>
  <c r="U2348" i="36"/>
  <c r="U2420" i="36"/>
  <c r="U2387" i="36"/>
  <c r="U2432" i="36"/>
  <c r="U2482" i="36"/>
  <c r="U2326" i="36"/>
  <c r="U2325" i="36"/>
  <c r="U2443" i="36"/>
  <c r="U2271" i="36"/>
  <c r="U2407" i="36"/>
  <c r="U2314" i="36"/>
  <c r="U2313" i="36"/>
  <c r="U2390" i="36"/>
  <c r="U2389" i="36"/>
  <c r="U2304" i="36"/>
  <c r="U2376" i="36"/>
  <c r="U2343" i="36"/>
  <c r="U2425" i="36"/>
  <c r="U2418" i="36"/>
  <c r="U2321" i="36"/>
  <c r="U2479" i="36"/>
  <c r="U2372" i="36"/>
  <c r="U2371" i="36"/>
  <c r="U2430" i="36"/>
  <c r="U2270" i="36"/>
  <c r="U2269" i="36"/>
  <c r="U2382" i="36"/>
  <c r="U2349" i="36"/>
  <c r="U2264" i="36"/>
  <c r="Y2264" i="36" s="1"/>
  <c r="U2263" i="36"/>
  <c r="Y2263" i="36" s="1"/>
  <c r="U2335" i="36"/>
  <c r="U2465" i="36"/>
  <c r="U2378" i="36"/>
  <c r="U2377" i="36"/>
  <c r="U2487" i="36"/>
  <c r="U2332" i="36"/>
  <c r="U2331" i="36"/>
  <c r="U2437" i="36"/>
  <c r="U2446" i="36"/>
  <c r="U2398" i="36"/>
  <c r="U2397" i="36"/>
  <c r="U2341" i="36"/>
  <c r="U2459" i="36"/>
  <c r="U2392" i="36"/>
  <c r="U2391" i="36"/>
  <c r="U2473" i="36"/>
  <c r="U2338" i="36"/>
  <c r="U2337" i="36"/>
  <c r="U2431" i="36"/>
  <c r="U2324" i="36"/>
  <c r="U2291" i="36"/>
  <c r="U2477" i="36"/>
  <c r="U2462" i="36"/>
  <c r="U2358" i="36"/>
  <c r="U2357" i="36"/>
  <c r="U2272" i="36"/>
  <c r="U2298" i="36"/>
  <c r="U2265" i="36"/>
  <c r="Y2265" i="36" s="1"/>
  <c r="U2503" i="36"/>
  <c r="U2470" i="36"/>
  <c r="U2294" i="36"/>
  <c r="U2293" i="36"/>
  <c r="U2475" i="36"/>
  <c r="U2280" i="36"/>
  <c r="U2416" i="36"/>
  <c r="U2415" i="36"/>
  <c r="U2322" i="36"/>
  <c r="U2353" i="36"/>
  <c r="U2447" i="36"/>
  <c r="U2404" i="36"/>
  <c r="U2403" i="36"/>
  <c r="U2492" i="36"/>
  <c r="U2478" i="36"/>
  <c r="U2498" i="36"/>
  <c r="U2476" i="36"/>
  <c r="U2500" i="36"/>
  <c r="U2504" i="36"/>
  <c r="U2480" i="36"/>
  <c r="U2508" i="36"/>
  <c r="U2474" i="36"/>
  <c r="U2490" i="36"/>
  <c r="U2512" i="36"/>
  <c r="U2486" i="36"/>
  <c r="U2496" i="36"/>
  <c r="AE2269" i="36"/>
  <c r="AD2269" i="36" s="1"/>
  <c r="Z2267" i="36"/>
  <c r="T2268" i="36"/>
  <c r="AE4475" i="36" l="1"/>
  <c r="AD4475" i="36" s="1"/>
  <c r="Y4474" i="36"/>
  <c r="T4475" i="36"/>
  <c r="Z4474" i="36"/>
  <c r="Z2268" i="36"/>
  <c r="Y2268" i="36"/>
  <c r="T2269" i="36"/>
  <c r="AE2270" i="36"/>
  <c r="AD2270" i="36"/>
  <c r="Z4475" i="36" l="1"/>
  <c r="T4476" i="36"/>
  <c r="Y4475" i="36"/>
  <c r="AE4476" i="36"/>
  <c r="AD4476" i="36"/>
  <c r="AE2271" i="36"/>
  <c r="AD2271" i="36"/>
  <c r="Z2269" i="36"/>
  <c r="Y2269" i="36"/>
  <c r="T2270" i="36"/>
  <c r="AE4477" i="36" l="1"/>
  <c r="AD4477" i="36"/>
  <c r="T4477" i="36"/>
  <c r="Z4476" i="36"/>
  <c r="Y4476" i="36"/>
  <c r="Z2270" i="36"/>
  <c r="Y2270" i="36"/>
  <c r="T2271" i="36"/>
  <c r="AE2272" i="36"/>
  <c r="AD2272" i="36"/>
  <c r="Y4477" i="36" l="1"/>
  <c r="T4478" i="36"/>
  <c r="Z4477" i="36"/>
  <c r="AE4478" i="36"/>
  <c r="AE2273" i="36"/>
  <c r="AD2273" i="36" s="1"/>
  <c r="Z2271" i="36"/>
  <c r="Y2271" i="36"/>
  <c r="T2272" i="36"/>
  <c r="AE4479" i="36" l="1"/>
  <c r="AD4479" i="36"/>
  <c r="AD4478" i="36"/>
  <c r="Y4478" i="36"/>
  <c r="T4479" i="36"/>
  <c r="Z4478" i="36"/>
  <c r="Z2272" i="36"/>
  <c r="Y2272" i="36"/>
  <c r="T2273" i="36"/>
  <c r="AE2274" i="36"/>
  <c r="AD2274" i="36"/>
  <c r="Z4479" i="36" l="1"/>
  <c r="T4480" i="36"/>
  <c r="Y4479" i="36"/>
  <c r="AE4480" i="36"/>
  <c r="AD4480" i="36"/>
  <c r="AE2275" i="36"/>
  <c r="AD2275" i="36"/>
  <c r="Z2273" i="36"/>
  <c r="Y2273" i="36"/>
  <c r="T2274" i="36"/>
  <c r="T4481" i="36" l="1"/>
  <c r="Y4480" i="36"/>
  <c r="Z4480" i="36"/>
  <c r="Z2274" i="36"/>
  <c r="Y2274" i="36"/>
  <c r="T2275" i="36"/>
  <c r="AE2276" i="36"/>
  <c r="AD2276" i="36"/>
  <c r="T4482" i="36" l="1"/>
  <c r="Z4481" i="36"/>
  <c r="Y4481" i="36"/>
  <c r="Z2275" i="36"/>
  <c r="Y2275" i="36"/>
  <c r="T2276" i="36"/>
  <c r="T4483" i="36" l="1"/>
  <c r="Z4482" i="36"/>
  <c r="Y4482" i="36"/>
  <c r="Z2276" i="36"/>
  <c r="Y2276" i="36"/>
  <c r="T2277" i="36"/>
  <c r="Z4483" i="36" l="1"/>
  <c r="T4484" i="36"/>
  <c r="Y4483" i="36"/>
  <c r="T2278" i="36"/>
  <c r="Z2277" i="36"/>
  <c r="Y2277" i="36"/>
  <c r="T4485" i="36" l="1"/>
  <c r="Y4484" i="36"/>
  <c r="Z4484" i="36"/>
  <c r="Y2278" i="36"/>
  <c r="T2279" i="36"/>
  <c r="Z2278" i="36"/>
  <c r="Y4485" i="36" l="1"/>
  <c r="T4486" i="36"/>
  <c r="Z4485" i="36"/>
  <c r="T2280" i="36"/>
  <c r="Z2279" i="36"/>
  <c r="Y2279" i="36"/>
  <c r="Y4486" i="36" l="1"/>
  <c r="T4487" i="36"/>
  <c r="Z4486" i="36"/>
  <c r="Y2280" i="36"/>
  <c r="T2281" i="36"/>
  <c r="Z2280" i="36"/>
  <c r="Z4487" i="36" l="1"/>
  <c r="Y4487" i="36"/>
  <c r="T4488" i="36"/>
  <c r="T2282" i="36"/>
  <c r="Z2281" i="36"/>
  <c r="Y2281" i="36"/>
  <c r="T4489" i="36" l="1"/>
  <c r="Y4488" i="36"/>
  <c r="Z4488" i="36"/>
  <c r="Z2282" i="36"/>
  <c r="Y2282" i="36"/>
  <c r="T2283" i="36"/>
  <c r="H68" i="20"/>
  <c r="G68" i="20"/>
  <c r="H67" i="20"/>
  <c r="G67" i="20"/>
  <c r="H66" i="20"/>
  <c r="G66" i="20"/>
  <c r="H65" i="20"/>
  <c r="G65" i="20"/>
  <c r="H64" i="20"/>
  <c r="G64" i="20"/>
  <c r="H63" i="20"/>
  <c r="G63" i="20"/>
  <c r="H62" i="20"/>
  <c r="G62" i="20"/>
  <c r="H61" i="20"/>
  <c r="G61" i="20"/>
  <c r="H60" i="20"/>
  <c r="G60" i="20"/>
  <c r="H59" i="20"/>
  <c r="G59" i="20"/>
  <c r="H58" i="20"/>
  <c r="G58" i="20"/>
  <c r="H57" i="20"/>
  <c r="G57" i="20"/>
  <c r="H56" i="20"/>
  <c r="G56" i="20"/>
  <c r="H55" i="20"/>
  <c r="G55" i="20"/>
  <c r="H54" i="20"/>
  <c r="G54" i="20"/>
  <c r="H53" i="20"/>
  <c r="G53" i="20"/>
  <c r="H52" i="20"/>
  <c r="G52" i="20"/>
  <c r="H51" i="20"/>
  <c r="G51" i="20"/>
  <c r="H70" i="20"/>
  <c r="G70" i="20"/>
  <c r="P70" i="20"/>
  <c r="O70" i="20"/>
  <c r="P68" i="20"/>
  <c r="O68" i="20"/>
  <c r="P67" i="20"/>
  <c r="O67" i="20"/>
  <c r="P66" i="20"/>
  <c r="O66" i="20"/>
  <c r="P65" i="20"/>
  <c r="O65" i="20"/>
  <c r="P64" i="20"/>
  <c r="O64" i="20"/>
  <c r="P63" i="20"/>
  <c r="O63" i="20"/>
  <c r="P62" i="20"/>
  <c r="O62" i="20"/>
  <c r="P61" i="20"/>
  <c r="O61" i="20"/>
  <c r="P60" i="20"/>
  <c r="O60" i="20"/>
  <c r="P59" i="20"/>
  <c r="O59" i="20"/>
  <c r="P58" i="20"/>
  <c r="O58" i="20"/>
  <c r="P57" i="20"/>
  <c r="O57" i="20"/>
  <c r="P56" i="20"/>
  <c r="O56" i="20"/>
  <c r="P55" i="20"/>
  <c r="O55" i="20"/>
  <c r="P54" i="20"/>
  <c r="O54" i="20"/>
  <c r="P53" i="20"/>
  <c r="O53" i="20"/>
  <c r="P52" i="20"/>
  <c r="O52" i="20"/>
  <c r="P51" i="20"/>
  <c r="O51" i="20"/>
  <c r="Z4489" i="36" l="1"/>
  <c r="Y4489" i="36"/>
  <c r="T4490" i="36"/>
  <c r="T2284" i="36"/>
  <c r="Z2283" i="36"/>
  <c r="Y2283" i="36"/>
  <c r="J7" i="38"/>
  <c r="N158" i="38"/>
  <c r="N159" i="38"/>
  <c r="N160" i="38"/>
  <c r="N161" i="38"/>
  <c r="N162" i="38"/>
  <c r="N163" i="38"/>
  <c r="N164" i="38"/>
  <c r="N165" i="38"/>
  <c r="N166" i="38"/>
  <c r="N167" i="38"/>
  <c r="N168" i="38"/>
  <c r="N169" i="38"/>
  <c r="N170" i="38"/>
  <c r="N171" i="38"/>
  <c r="N172" i="38"/>
  <c r="N173" i="38"/>
  <c r="N174" i="38"/>
  <c r="N175" i="38"/>
  <c r="N176" i="38"/>
  <c r="N177" i="38"/>
  <c r="N178" i="38"/>
  <c r="N179" i="38"/>
  <c r="N180" i="38"/>
  <c r="N181" i="38"/>
  <c r="N182" i="38"/>
  <c r="N183" i="38"/>
  <c r="N184" i="38"/>
  <c r="N185" i="38"/>
  <c r="N186" i="38"/>
  <c r="N187" i="38"/>
  <c r="N188" i="38"/>
  <c r="N189" i="38"/>
  <c r="N190" i="38"/>
  <c r="N191" i="38"/>
  <c r="N192" i="38"/>
  <c r="N193" i="38"/>
  <c r="N194" i="38"/>
  <c r="N195" i="38"/>
  <c r="N196" i="38"/>
  <c r="N197" i="38"/>
  <c r="N198" i="38"/>
  <c r="N199" i="38"/>
  <c r="N200" i="38"/>
  <c r="N201" i="38"/>
  <c r="N202" i="38"/>
  <c r="N203" i="38"/>
  <c r="N204" i="38"/>
  <c r="N205" i="38"/>
  <c r="N206" i="38"/>
  <c r="N207" i="38"/>
  <c r="N208" i="38"/>
  <c r="N209" i="38"/>
  <c r="N210" i="38"/>
  <c r="N211" i="38"/>
  <c r="N212" i="38"/>
  <c r="N213" i="38"/>
  <c r="N214" i="38"/>
  <c r="N215" i="38"/>
  <c r="N216" i="38"/>
  <c r="N217" i="38"/>
  <c r="N218" i="38"/>
  <c r="N219" i="38"/>
  <c r="N220" i="38"/>
  <c r="N221" i="38"/>
  <c r="N222" i="38"/>
  <c r="N223" i="38"/>
  <c r="N224" i="38"/>
  <c r="N225" i="38"/>
  <c r="N226" i="38"/>
  <c r="N227" i="38"/>
  <c r="N228" i="38"/>
  <c r="N229" i="38"/>
  <c r="N230" i="38"/>
  <c r="N231" i="38"/>
  <c r="N232" i="38"/>
  <c r="N233" i="38"/>
  <c r="N234" i="38"/>
  <c r="N235" i="38"/>
  <c r="N236" i="38"/>
  <c r="N237" i="38"/>
  <c r="N238" i="38"/>
  <c r="N239" i="38"/>
  <c r="N240" i="38"/>
  <c r="N241" i="38"/>
  <c r="N242" i="38"/>
  <c r="N243" i="38"/>
  <c r="N244" i="38"/>
  <c r="N245" i="38"/>
  <c r="N246" i="38"/>
  <c r="N247" i="38"/>
  <c r="N248" i="38"/>
  <c r="N249" i="38"/>
  <c r="N250" i="38"/>
  <c r="N251" i="38"/>
  <c r="N252" i="38"/>
  <c r="N253" i="38"/>
  <c r="N254" i="38"/>
  <c r="N255" i="38"/>
  <c r="N256" i="38"/>
  <c r="N257" i="38"/>
  <c r="N258" i="38"/>
  <c r="N259" i="38"/>
  <c r="N260" i="38"/>
  <c r="N261" i="38"/>
  <c r="N262" i="38"/>
  <c r="N263" i="38"/>
  <c r="N264" i="38"/>
  <c r="N265" i="38"/>
  <c r="N266" i="38"/>
  <c r="N267" i="38"/>
  <c r="N268" i="38"/>
  <c r="N269" i="38"/>
  <c r="N270" i="38"/>
  <c r="N271" i="38"/>
  <c r="N272" i="38"/>
  <c r="N273" i="38"/>
  <c r="N274" i="38"/>
  <c r="N275" i="38"/>
  <c r="N276" i="38"/>
  <c r="N277" i="38"/>
  <c r="N278" i="38"/>
  <c r="N279" i="38"/>
  <c r="N280" i="38"/>
  <c r="N281" i="38"/>
  <c r="N282" i="38"/>
  <c r="N283" i="38"/>
  <c r="N284" i="38"/>
  <c r="N285" i="38"/>
  <c r="N286" i="38"/>
  <c r="N287" i="38"/>
  <c r="N288" i="38"/>
  <c r="N289" i="38"/>
  <c r="N290" i="38"/>
  <c r="N291" i="38"/>
  <c r="N292" i="38"/>
  <c r="N293" i="38"/>
  <c r="N294" i="38"/>
  <c r="N295" i="38"/>
  <c r="N296" i="38"/>
  <c r="N297" i="38"/>
  <c r="N298" i="38"/>
  <c r="N299" i="38"/>
  <c r="N300" i="38"/>
  <c r="N301" i="38"/>
  <c r="N302" i="38"/>
  <c r="N303" i="38"/>
  <c r="N304" i="38"/>
  <c r="N305" i="38"/>
  <c r="N306" i="38"/>
  <c r="N307" i="38"/>
  <c r="N308" i="38"/>
  <c r="N309" i="38"/>
  <c r="N310" i="38"/>
  <c r="N311" i="38"/>
  <c r="N312" i="38"/>
  <c r="N313" i="38"/>
  <c r="N314" i="38"/>
  <c r="N315" i="38"/>
  <c r="N316" i="38"/>
  <c r="N317" i="38"/>
  <c r="N318" i="38"/>
  <c r="N319" i="38"/>
  <c r="N320" i="38"/>
  <c r="N321" i="38"/>
  <c r="N322" i="38"/>
  <c r="N323" i="38"/>
  <c r="N324" i="38"/>
  <c r="N325" i="38"/>
  <c r="N326" i="38"/>
  <c r="N327" i="38"/>
  <c r="N328" i="38"/>
  <c r="N329" i="38"/>
  <c r="N330" i="38"/>
  <c r="N331" i="38"/>
  <c r="N332" i="38"/>
  <c r="N333" i="38"/>
  <c r="N334" i="38"/>
  <c r="N335" i="38"/>
  <c r="N336" i="38"/>
  <c r="N337" i="38"/>
  <c r="N338" i="38"/>
  <c r="N339" i="38"/>
  <c r="N340" i="38"/>
  <c r="N341" i="38"/>
  <c r="N342" i="38"/>
  <c r="N343" i="38"/>
  <c r="N344" i="38"/>
  <c r="N345" i="38"/>
  <c r="N346" i="38"/>
  <c r="N347" i="38"/>
  <c r="N348" i="38"/>
  <c r="N349" i="38"/>
  <c r="N350" i="38"/>
  <c r="N351" i="38"/>
  <c r="N352" i="38"/>
  <c r="N353" i="38"/>
  <c r="N354" i="38"/>
  <c r="N355" i="38"/>
  <c r="N356" i="38"/>
  <c r="N357" i="38"/>
  <c r="N358" i="38"/>
  <c r="N359" i="38"/>
  <c r="N360" i="38"/>
  <c r="N361" i="38"/>
  <c r="N362" i="38"/>
  <c r="N363" i="38"/>
  <c r="N364" i="38"/>
  <c r="N365" i="38"/>
  <c r="N366" i="38"/>
  <c r="N367" i="38"/>
  <c r="N368" i="38"/>
  <c r="N369" i="38"/>
  <c r="N370" i="38"/>
  <c r="N371" i="38"/>
  <c r="N372" i="38"/>
  <c r="N373" i="38"/>
  <c r="N374" i="38"/>
  <c r="N375" i="38"/>
  <c r="N376" i="38"/>
  <c r="N377" i="38"/>
  <c r="N378" i="38"/>
  <c r="N379" i="38"/>
  <c r="N380" i="38"/>
  <c r="N381" i="38"/>
  <c r="N382" i="38"/>
  <c r="N383" i="38"/>
  <c r="N384" i="38"/>
  <c r="N385" i="38"/>
  <c r="N386" i="38"/>
  <c r="N387" i="38"/>
  <c r="N388" i="38"/>
  <c r="N389" i="38"/>
  <c r="N390" i="38"/>
  <c r="N391" i="38"/>
  <c r="N392" i="38"/>
  <c r="N393" i="38"/>
  <c r="N394" i="38"/>
  <c r="N395" i="38"/>
  <c r="N396" i="38"/>
  <c r="N397" i="38"/>
  <c r="N398" i="38"/>
  <c r="N399" i="38"/>
  <c r="N400" i="38"/>
  <c r="N401" i="38"/>
  <c r="N402" i="38"/>
  <c r="N403" i="38"/>
  <c r="N404" i="38"/>
  <c r="N405" i="38"/>
  <c r="N406" i="38"/>
  <c r="N407" i="38"/>
  <c r="N408" i="38"/>
  <c r="N409" i="38"/>
  <c r="N410" i="38"/>
  <c r="N411" i="38"/>
  <c r="N412" i="38"/>
  <c r="N413" i="38"/>
  <c r="N414" i="38"/>
  <c r="N415" i="38"/>
  <c r="N416" i="38"/>
  <c r="N417" i="38"/>
  <c r="N418" i="38"/>
  <c r="N419" i="38"/>
  <c r="N420" i="38"/>
  <c r="N421" i="38"/>
  <c r="N422" i="38"/>
  <c r="N423" i="38"/>
  <c r="N424" i="38"/>
  <c r="N425" i="38"/>
  <c r="N426" i="38"/>
  <c r="N427" i="38"/>
  <c r="N428" i="38"/>
  <c r="N429" i="38"/>
  <c r="N430" i="38"/>
  <c r="N431" i="38"/>
  <c r="N432" i="38"/>
  <c r="N433" i="38"/>
  <c r="N434" i="38"/>
  <c r="N435" i="38"/>
  <c r="N436" i="38"/>
  <c r="N437" i="38"/>
  <c r="N438" i="38"/>
  <c r="N439" i="38"/>
  <c r="N440" i="38"/>
  <c r="N441" i="38"/>
  <c r="N442" i="38"/>
  <c r="N443" i="38"/>
  <c r="N444" i="38"/>
  <c r="N445" i="38"/>
  <c r="N446" i="38"/>
  <c r="N447" i="38"/>
  <c r="N448" i="38"/>
  <c r="N449" i="38"/>
  <c r="N450" i="38"/>
  <c r="N451" i="38"/>
  <c r="N452" i="38"/>
  <c r="N453" i="38"/>
  <c r="N454" i="38"/>
  <c r="N455" i="38"/>
  <c r="N456" i="38"/>
  <c r="N457" i="38"/>
  <c r="N458" i="38"/>
  <c r="N459" i="38"/>
  <c r="N460" i="38"/>
  <c r="N461" i="38"/>
  <c r="N462" i="38"/>
  <c r="N463" i="38"/>
  <c r="N464" i="38"/>
  <c r="N465" i="38"/>
  <c r="N466" i="38"/>
  <c r="N467" i="38"/>
  <c r="N468" i="38"/>
  <c r="N469" i="38"/>
  <c r="N470" i="38"/>
  <c r="N471" i="38"/>
  <c r="N472" i="38"/>
  <c r="N473" i="38"/>
  <c r="N474" i="38"/>
  <c r="N475" i="38"/>
  <c r="N476" i="38"/>
  <c r="N477" i="38"/>
  <c r="N478" i="38"/>
  <c r="N479" i="38"/>
  <c r="N480" i="38"/>
  <c r="N481" i="38"/>
  <c r="N482" i="38"/>
  <c r="N483" i="38"/>
  <c r="N484" i="38"/>
  <c r="N485" i="38"/>
  <c r="N486" i="38"/>
  <c r="N487" i="38"/>
  <c r="N488" i="38"/>
  <c r="N489" i="38"/>
  <c r="N490" i="38"/>
  <c r="N491" i="38"/>
  <c r="N492" i="38"/>
  <c r="N493" i="38"/>
  <c r="N494" i="38"/>
  <c r="N495" i="38"/>
  <c r="N496" i="38"/>
  <c r="N497" i="38"/>
  <c r="N498" i="38"/>
  <c r="N499" i="38"/>
  <c r="N500" i="38"/>
  <c r="N501" i="38"/>
  <c r="N502" i="38"/>
  <c r="N503" i="38"/>
  <c r="N504" i="38"/>
  <c r="N505" i="38"/>
  <c r="N506" i="38"/>
  <c r="N507" i="38"/>
  <c r="N508" i="38"/>
  <c r="N509" i="38"/>
  <c r="N510" i="38"/>
  <c r="N511" i="38"/>
  <c r="N512" i="38"/>
  <c r="N513" i="38"/>
  <c r="N514" i="38"/>
  <c r="N515" i="38"/>
  <c r="N516" i="38"/>
  <c r="N517" i="38"/>
  <c r="N518" i="38"/>
  <c r="N519" i="38"/>
  <c r="N520" i="38"/>
  <c r="N521" i="38"/>
  <c r="N522" i="38"/>
  <c r="N523" i="38"/>
  <c r="N524" i="38"/>
  <c r="N525" i="38"/>
  <c r="N526" i="38"/>
  <c r="N527" i="38"/>
  <c r="N528" i="38"/>
  <c r="N529" i="38"/>
  <c r="N530" i="38"/>
  <c r="N531" i="38"/>
  <c r="N532" i="38"/>
  <c r="N533" i="38"/>
  <c r="N534" i="38"/>
  <c r="N535" i="38"/>
  <c r="N536" i="38"/>
  <c r="N537" i="38"/>
  <c r="N538" i="38"/>
  <c r="N539" i="38"/>
  <c r="N540" i="38"/>
  <c r="N541" i="38"/>
  <c r="N542" i="38"/>
  <c r="N543" i="38"/>
  <c r="N544" i="38"/>
  <c r="N545" i="38"/>
  <c r="N546" i="38"/>
  <c r="N547" i="38"/>
  <c r="N548" i="38"/>
  <c r="N549" i="38"/>
  <c r="N550" i="38"/>
  <c r="N551" i="38"/>
  <c r="N552" i="38"/>
  <c r="N553" i="38"/>
  <c r="N554" i="38"/>
  <c r="N555" i="38"/>
  <c r="N556" i="38"/>
  <c r="N557" i="38"/>
  <c r="N558" i="38"/>
  <c r="N559" i="38"/>
  <c r="N560" i="38"/>
  <c r="N561" i="38"/>
  <c r="N562" i="38"/>
  <c r="N563" i="38"/>
  <c r="N564" i="38"/>
  <c r="N565" i="38"/>
  <c r="N566" i="38"/>
  <c r="N567" i="38"/>
  <c r="N568" i="38"/>
  <c r="N569" i="38"/>
  <c r="N570" i="38"/>
  <c r="N571" i="38"/>
  <c r="N572" i="38"/>
  <c r="N573" i="38"/>
  <c r="N574" i="38"/>
  <c r="N575" i="38"/>
  <c r="N576" i="38"/>
  <c r="N577" i="38"/>
  <c r="N578" i="38"/>
  <c r="N579" i="38"/>
  <c r="N580" i="38"/>
  <c r="N581" i="38"/>
  <c r="N582" i="38"/>
  <c r="N583" i="38"/>
  <c r="N584" i="38"/>
  <c r="N585" i="38"/>
  <c r="N586" i="38"/>
  <c r="N587" i="38"/>
  <c r="N588" i="38"/>
  <c r="N157" i="38"/>
  <c r="E94" i="38" s="1"/>
  <c r="M158" i="38"/>
  <c r="M159" i="38"/>
  <c r="M160" i="38"/>
  <c r="M161" i="38"/>
  <c r="M162" i="38"/>
  <c r="M163" i="38"/>
  <c r="M164" i="38"/>
  <c r="M165" i="38"/>
  <c r="M166" i="38"/>
  <c r="M167" i="38"/>
  <c r="M168" i="38"/>
  <c r="M169" i="38"/>
  <c r="M170" i="38"/>
  <c r="M171" i="38"/>
  <c r="M172" i="38"/>
  <c r="M173" i="38"/>
  <c r="M174" i="38"/>
  <c r="M175" i="38"/>
  <c r="M176" i="38"/>
  <c r="M177" i="38"/>
  <c r="M178" i="38"/>
  <c r="M179" i="38"/>
  <c r="M180" i="38"/>
  <c r="M181" i="38"/>
  <c r="M182" i="38"/>
  <c r="M183" i="38"/>
  <c r="M184" i="38"/>
  <c r="M185" i="38"/>
  <c r="M186" i="38"/>
  <c r="M187" i="38"/>
  <c r="M188" i="38"/>
  <c r="M189" i="38"/>
  <c r="M190" i="38"/>
  <c r="M191" i="38"/>
  <c r="M192" i="38"/>
  <c r="M193" i="38"/>
  <c r="M194" i="38"/>
  <c r="M195" i="38"/>
  <c r="M196" i="38"/>
  <c r="M197" i="38"/>
  <c r="M198" i="38"/>
  <c r="M199" i="38"/>
  <c r="M200" i="38"/>
  <c r="M201" i="38"/>
  <c r="M202" i="38"/>
  <c r="M203" i="38"/>
  <c r="M204" i="38"/>
  <c r="M205" i="38"/>
  <c r="M206" i="38"/>
  <c r="M207" i="38"/>
  <c r="M208" i="38"/>
  <c r="M209" i="38"/>
  <c r="M210" i="38"/>
  <c r="M211" i="38"/>
  <c r="M212" i="38"/>
  <c r="M213" i="38"/>
  <c r="M214" i="38"/>
  <c r="M215" i="38"/>
  <c r="M216" i="38"/>
  <c r="M217" i="38"/>
  <c r="M218" i="38"/>
  <c r="M219" i="38"/>
  <c r="M220" i="38"/>
  <c r="M221" i="38"/>
  <c r="M222" i="38"/>
  <c r="M223" i="38"/>
  <c r="M224" i="38"/>
  <c r="M225" i="38"/>
  <c r="M226" i="38"/>
  <c r="M227" i="38"/>
  <c r="M228" i="38"/>
  <c r="M229" i="38"/>
  <c r="M230" i="38"/>
  <c r="M231" i="38"/>
  <c r="M232" i="38"/>
  <c r="M233" i="38"/>
  <c r="M234" i="38"/>
  <c r="M235" i="38"/>
  <c r="M236" i="38"/>
  <c r="M237" i="38"/>
  <c r="M238" i="38"/>
  <c r="M239" i="38"/>
  <c r="M240" i="38"/>
  <c r="M241" i="38"/>
  <c r="M242" i="38"/>
  <c r="M243" i="38"/>
  <c r="M244" i="38"/>
  <c r="M245" i="38"/>
  <c r="M246" i="38"/>
  <c r="M247" i="38"/>
  <c r="M248" i="38"/>
  <c r="M249" i="38"/>
  <c r="M250" i="38"/>
  <c r="M251" i="38"/>
  <c r="M252" i="38"/>
  <c r="M253" i="38"/>
  <c r="M254" i="38"/>
  <c r="M255" i="38"/>
  <c r="M256" i="38"/>
  <c r="M257" i="38"/>
  <c r="M258" i="38"/>
  <c r="M259" i="38"/>
  <c r="M260" i="38"/>
  <c r="M261" i="38"/>
  <c r="M262" i="38"/>
  <c r="M263" i="38"/>
  <c r="M264" i="38"/>
  <c r="M265" i="38"/>
  <c r="M266" i="38"/>
  <c r="M267" i="38"/>
  <c r="M268" i="38"/>
  <c r="M269" i="38"/>
  <c r="M270" i="38"/>
  <c r="M271" i="38"/>
  <c r="M272" i="38"/>
  <c r="M273" i="38"/>
  <c r="M274" i="38"/>
  <c r="M275" i="38"/>
  <c r="M276" i="38"/>
  <c r="M277" i="38"/>
  <c r="M278" i="38"/>
  <c r="M279" i="38"/>
  <c r="M280" i="38"/>
  <c r="M281" i="38"/>
  <c r="M282" i="38"/>
  <c r="M283" i="38"/>
  <c r="M284" i="38"/>
  <c r="M285" i="38"/>
  <c r="M286" i="38"/>
  <c r="M287" i="38"/>
  <c r="M288" i="38"/>
  <c r="M289" i="38"/>
  <c r="M290" i="38"/>
  <c r="M291" i="38"/>
  <c r="M292" i="38"/>
  <c r="M293" i="38"/>
  <c r="M294" i="38"/>
  <c r="M295" i="38"/>
  <c r="M296" i="38"/>
  <c r="M297" i="38"/>
  <c r="M298" i="38"/>
  <c r="M299" i="38"/>
  <c r="M300" i="38"/>
  <c r="M301" i="38"/>
  <c r="M302" i="38"/>
  <c r="M303" i="38"/>
  <c r="M304" i="38"/>
  <c r="M305" i="38"/>
  <c r="M306" i="38"/>
  <c r="M307" i="38"/>
  <c r="M308" i="38"/>
  <c r="M309" i="38"/>
  <c r="M310" i="38"/>
  <c r="M311" i="38"/>
  <c r="M312" i="38"/>
  <c r="M313" i="38"/>
  <c r="M314" i="38"/>
  <c r="M315" i="38"/>
  <c r="M316" i="38"/>
  <c r="M317" i="38"/>
  <c r="M318" i="38"/>
  <c r="M319" i="38"/>
  <c r="M320" i="38"/>
  <c r="M321" i="38"/>
  <c r="M322" i="38"/>
  <c r="M323" i="38"/>
  <c r="M324" i="38"/>
  <c r="M325" i="38"/>
  <c r="M326" i="38"/>
  <c r="M327" i="38"/>
  <c r="M328" i="38"/>
  <c r="M329" i="38"/>
  <c r="M330" i="38"/>
  <c r="M331" i="38"/>
  <c r="M332" i="38"/>
  <c r="M333" i="38"/>
  <c r="M334" i="38"/>
  <c r="M335" i="38"/>
  <c r="M336" i="38"/>
  <c r="M337" i="38"/>
  <c r="M338" i="38"/>
  <c r="M339" i="38"/>
  <c r="M340" i="38"/>
  <c r="M341" i="38"/>
  <c r="M342" i="38"/>
  <c r="M343" i="38"/>
  <c r="M344" i="38"/>
  <c r="M345" i="38"/>
  <c r="M346" i="38"/>
  <c r="M347" i="38"/>
  <c r="M348" i="38"/>
  <c r="M349" i="38"/>
  <c r="M350" i="38"/>
  <c r="M351" i="38"/>
  <c r="M352" i="38"/>
  <c r="M353" i="38"/>
  <c r="M354" i="38"/>
  <c r="M355" i="38"/>
  <c r="M356" i="38"/>
  <c r="M357" i="38"/>
  <c r="M358" i="38"/>
  <c r="M359" i="38"/>
  <c r="M360" i="38"/>
  <c r="M361" i="38"/>
  <c r="M362" i="38"/>
  <c r="M363" i="38"/>
  <c r="M364" i="38"/>
  <c r="M365" i="38"/>
  <c r="M366" i="38"/>
  <c r="M367" i="38"/>
  <c r="M368" i="38"/>
  <c r="M369" i="38"/>
  <c r="M370" i="38"/>
  <c r="M371" i="38"/>
  <c r="M372" i="38"/>
  <c r="M373" i="38"/>
  <c r="M374" i="38"/>
  <c r="M375" i="38"/>
  <c r="M376" i="38"/>
  <c r="M377" i="38"/>
  <c r="M378" i="38"/>
  <c r="M379" i="38"/>
  <c r="M380" i="38"/>
  <c r="M381" i="38"/>
  <c r="M382" i="38"/>
  <c r="M383" i="38"/>
  <c r="M384" i="38"/>
  <c r="M385" i="38"/>
  <c r="M386" i="38"/>
  <c r="M387" i="38"/>
  <c r="M388" i="38"/>
  <c r="M389" i="38"/>
  <c r="M390" i="38"/>
  <c r="M391" i="38"/>
  <c r="M392" i="38"/>
  <c r="M393" i="38"/>
  <c r="M394" i="38"/>
  <c r="M395" i="38"/>
  <c r="M396" i="38"/>
  <c r="M397" i="38"/>
  <c r="M398" i="38"/>
  <c r="M399" i="38"/>
  <c r="M400" i="38"/>
  <c r="M401" i="38"/>
  <c r="M402" i="38"/>
  <c r="M403" i="38"/>
  <c r="M404" i="38"/>
  <c r="M405" i="38"/>
  <c r="M406" i="38"/>
  <c r="M407" i="38"/>
  <c r="M408" i="38"/>
  <c r="M409" i="38"/>
  <c r="M410" i="38"/>
  <c r="M411" i="38"/>
  <c r="M412" i="38"/>
  <c r="M413" i="38"/>
  <c r="M414" i="38"/>
  <c r="M415" i="38"/>
  <c r="M416" i="38"/>
  <c r="M417" i="38"/>
  <c r="M418" i="38"/>
  <c r="M419" i="38"/>
  <c r="M420" i="38"/>
  <c r="M421" i="38"/>
  <c r="M422" i="38"/>
  <c r="M423" i="38"/>
  <c r="M424" i="38"/>
  <c r="M425" i="38"/>
  <c r="M426" i="38"/>
  <c r="M427" i="38"/>
  <c r="M428" i="38"/>
  <c r="M429" i="38"/>
  <c r="M430" i="38"/>
  <c r="M431" i="38"/>
  <c r="M432" i="38"/>
  <c r="M433" i="38"/>
  <c r="M434" i="38"/>
  <c r="M435" i="38"/>
  <c r="M436" i="38"/>
  <c r="M437" i="38"/>
  <c r="M438" i="38"/>
  <c r="M439" i="38"/>
  <c r="M440" i="38"/>
  <c r="M441" i="38"/>
  <c r="M442" i="38"/>
  <c r="M443" i="38"/>
  <c r="M444" i="38"/>
  <c r="M445" i="38"/>
  <c r="M446" i="38"/>
  <c r="M447" i="38"/>
  <c r="M448" i="38"/>
  <c r="M449" i="38"/>
  <c r="M450" i="38"/>
  <c r="M451" i="38"/>
  <c r="M452" i="38"/>
  <c r="M453" i="38"/>
  <c r="M454" i="38"/>
  <c r="M455" i="38"/>
  <c r="M456" i="38"/>
  <c r="M457" i="38"/>
  <c r="M458" i="38"/>
  <c r="M459" i="38"/>
  <c r="M460" i="38"/>
  <c r="M461" i="38"/>
  <c r="M462" i="38"/>
  <c r="M463" i="38"/>
  <c r="M464" i="38"/>
  <c r="M465" i="38"/>
  <c r="M466" i="38"/>
  <c r="M467" i="38"/>
  <c r="M468" i="38"/>
  <c r="M469" i="38"/>
  <c r="M470" i="38"/>
  <c r="M471" i="38"/>
  <c r="M472" i="38"/>
  <c r="M473" i="38"/>
  <c r="M474" i="38"/>
  <c r="M475" i="38"/>
  <c r="M476" i="38"/>
  <c r="M477" i="38"/>
  <c r="M478" i="38"/>
  <c r="M479" i="38"/>
  <c r="M480" i="38"/>
  <c r="M481" i="38"/>
  <c r="M482" i="38"/>
  <c r="M483" i="38"/>
  <c r="M484" i="38"/>
  <c r="M485" i="38"/>
  <c r="M486" i="38"/>
  <c r="M487" i="38"/>
  <c r="M488" i="38"/>
  <c r="M489" i="38"/>
  <c r="M490" i="38"/>
  <c r="M491" i="38"/>
  <c r="M492" i="38"/>
  <c r="M493" i="38"/>
  <c r="M494" i="38"/>
  <c r="M495" i="38"/>
  <c r="M496" i="38"/>
  <c r="M497" i="38"/>
  <c r="M498" i="38"/>
  <c r="M499" i="38"/>
  <c r="M500" i="38"/>
  <c r="M501" i="38"/>
  <c r="M502" i="38"/>
  <c r="M503" i="38"/>
  <c r="M504" i="38"/>
  <c r="M505" i="38"/>
  <c r="M506" i="38"/>
  <c r="M507" i="38"/>
  <c r="M508" i="38"/>
  <c r="M509" i="38"/>
  <c r="M510" i="38"/>
  <c r="M511" i="38"/>
  <c r="M512" i="38"/>
  <c r="M513" i="38"/>
  <c r="M514" i="38"/>
  <c r="M515" i="38"/>
  <c r="M516" i="38"/>
  <c r="M517" i="38"/>
  <c r="M518" i="38"/>
  <c r="M519" i="38"/>
  <c r="M520" i="38"/>
  <c r="M521" i="38"/>
  <c r="M522" i="38"/>
  <c r="M523" i="38"/>
  <c r="M524" i="38"/>
  <c r="M525" i="38"/>
  <c r="M526" i="38"/>
  <c r="M527" i="38"/>
  <c r="M528" i="38"/>
  <c r="M529" i="38"/>
  <c r="M530" i="38"/>
  <c r="M531" i="38"/>
  <c r="M532" i="38"/>
  <c r="M533" i="38"/>
  <c r="M534" i="38"/>
  <c r="M535" i="38"/>
  <c r="M536" i="38"/>
  <c r="M537" i="38"/>
  <c r="M538" i="38"/>
  <c r="M539" i="38"/>
  <c r="M540" i="38"/>
  <c r="M541" i="38"/>
  <c r="M542" i="38"/>
  <c r="M543" i="38"/>
  <c r="M544" i="38"/>
  <c r="M545" i="38"/>
  <c r="M546" i="38"/>
  <c r="M547" i="38"/>
  <c r="M548" i="38"/>
  <c r="M549" i="38"/>
  <c r="M550" i="38"/>
  <c r="M551" i="38"/>
  <c r="M552" i="38"/>
  <c r="M553" i="38"/>
  <c r="M554" i="38"/>
  <c r="M555" i="38"/>
  <c r="M556" i="38"/>
  <c r="M557" i="38"/>
  <c r="M558" i="38"/>
  <c r="M559" i="38"/>
  <c r="M560" i="38"/>
  <c r="M561" i="38"/>
  <c r="M562" i="38"/>
  <c r="M563" i="38"/>
  <c r="M564" i="38"/>
  <c r="M565" i="38"/>
  <c r="M566" i="38"/>
  <c r="M567" i="38"/>
  <c r="M568" i="38"/>
  <c r="M569" i="38"/>
  <c r="M570" i="38"/>
  <c r="M571" i="38"/>
  <c r="M572" i="38"/>
  <c r="M573" i="38"/>
  <c r="M574" i="38"/>
  <c r="M575" i="38"/>
  <c r="M576" i="38"/>
  <c r="M577" i="38"/>
  <c r="M578" i="38"/>
  <c r="M579" i="38"/>
  <c r="M580" i="38"/>
  <c r="M581" i="38"/>
  <c r="M582" i="38"/>
  <c r="M583" i="38"/>
  <c r="M584" i="38"/>
  <c r="M585" i="38"/>
  <c r="M586" i="38"/>
  <c r="M587" i="38"/>
  <c r="M588" i="38"/>
  <c r="M157" i="38"/>
  <c r="F81" i="38"/>
  <c r="E81" i="38"/>
  <c r="H81" i="38" s="1"/>
  <c r="D81" i="38"/>
  <c r="I81" i="38" s="1"/>
  <c r="F80" i="38"/>
  <c r="E80" i="38"/>
  <c r="D80" i="38"/>
  <c r="F79" i="38"/>
  <c r="E79" i="38"/>
  <c r="D79" i="38"/>
  <c r="F78" i="38"/>
  <c r="E78" i="38"/>
  <c r="D78" i="38"/>
  <c r="A75" i="38"/>
  <c r="E149" i="38"/>
  <c r="E143" i="38"/>
  <c r="E133" i="38"/>
  <c r="E17" i="38" s="1"/>
  <c r="H109" i="38"/>
  <c r="H108" i="38"/>
  <c r="H107" i="38"/>
  <c r="H106" i="38"/>
  <c r="H105" i="38"/>
  <c r="H104" i="38"/>
  <c r="G100" i="38"/>
  <c r="F100" i="38"/>
  <c r="E100" i="38"/>
  <c r="D100" i="38"/>
  <c r="K95" i="38"/>
  <c r="G95" i="38"/>
  <c r="K94" i="38"/>
  <c r="G94" i="38"/>
  <c r="K93" i="38"/>
  <c r="G93" i="38"/>
  <c r="K92" i="38"/>
  <c r="G92" i="38"/>
  <c r="K91" i="38"/>
  <c r="G91" i="38"/>
  <c r="K90" i="38"/>
  <c r="G90" i="38"/>
  <c r="O81" i="38"/>
  <c r="J81" i="38"/>
  <c r="O80" i="38"/>
  <c r="J80" i="38"/>
  <c r="H80" i="38"/>
  <c r="O79" i="38"/>
  <c r="J79" i="38"/>
  <c r="O78" i="38"/>
  <c r="J78" i="38"/>
  <c r="H72" i="38"/>
  <c r="H71" i="38"/>
  <c r="H70" i="38"/>
  <c r="L67" i="38"/>
  <c r="K67" i="38"/>
  <c r="J67" i="38"/>
  <c r="I67" i="38"/>
  <c r="G67" i="38"/>
  <c r="F67" i="38"/>
  <c r="E67" i="38"/>
  <c r="D67" i="38"/>
  <c r="G63" i="38"/>
  <c r="G62" i="38"/>
  <c r="G61" i="38"/>
  <c r="I50" i="38"/>
  <c r="I49" i="38"/>
  <c r="I48" i="38"/>
  <c r="I47" i="38"/>
  <c r="I46" i="38"/>
  <c r="I45" i="38"/>
  <c r="R42" i="38"/>
  <c r="Q42" i="38"/>
  <c r="P42" i="38"/>
  <c r="O42" i="38"/>
  <c r="B17" i="38"/>
  <c r="A41" i="28"/>
  <c r="A42" i="28" s="1"/>
  <c r="A40" i="28"/>
  <c r="B40" i="28" s="1"/>
  <c r="B39" i="28"/>
  <c r="Z4490" i="36" l="1"/>
  <c r="Y4490" i="36"/>
  <c r="T4491" i="36"/>
  <c r="Z2284" i="36"/>
  <c r="Y2284" i="36"/>
  <c r="T2285" i="36"/>
  <c r="C17" i="38"/>
  <c r="D17" i="38"/>
  <c r="E93" i="38"/>
  <c r="I93" i="38" s="1"/>
  <c r="I32" i="38" s="1"/>
  <c r="F17" i="38"/>
  <c r="I80" i="38"/>
  <c r="M81" i="38"/>
  <c r="D91" i="38"/>
  <c r="H91" i="38" s="1"/>
  <c r="H30" i="38" s="1"/>
  <c r="D93" i="38"/>
  <c r="H93" i="38" s="1"/>
  <c r="D107" i="38" s="1"/>
  <c r="J48" i="38" s="1"/>
  <c r="O48" i="38" s="1"/>
  <c r="M80" i="38"/>
  <c r="E91" i="38"/>
  <c r="I91" i="38" s="1"/>
  <c r="G105" i="38" s="1"/>
  <c r="M46" i="38" s="1"/>
  <c r="D95" i="38"/>
  <c r="H95" i="38" s="1"/>
  <c r="H34" i="38" s="1"/>
  <c r="L80" i="38"/>
  <c r="L81" i="38"/>
  <c r="E95" i="38"/>
  <c r="I95" i="38" s="1"/>
  <c r="G109" i="38" s="1"/>
  <c r="M50" i="38" s="1"/>
  <c r="R50" i="38" s="1"/>
  <c r="I94" i="38"/>
  <c r="I33" i="38" s="1"/>
  <c r="I78" i="38"/>
  <c r="M78" i="38" s="1"/>
  <c r="E61" i="38" s="1"/>
  <c r="H78" i="38"/>
  <c r="L78" i="38" s="1"/>
  <c r="D61" i="38" s="1"/>
  <c r="I79" i="38"/>
  <c r="M79" i="38" s="1"/>
  <c r="E62" i="38" s="1"/>
  <c r="F71" i="38" s="1"/>
  <c r="H79" i="38"/>
  <c r="L79" i="38" s="1"/>
  <c r="D62" i="38" s="1"/>
  <c r="D90" i="38"/>
  <c r="D92" i="38"/>
  <c r="H92" i="38" s="1"/>
  <c r="D94" i="38"/>
  <c r="H94" i="38" s="1"/>
  <c r="E90" i="38"/>
  <c r="I90" i="38" s="1"/>
  <c r="E92" i="38"/>
  <c r="I92" i="38" s="1"/>
  <c r="B42" i="28"/>
  <c r="A43" i="28"/>
  <c r="B41" i="28"/>
  <c r="Z4491" i="36" l="1"/>
  <c r="Y4491" i="36"/>
  <c r="T4492" i="36"/>
  <c r="T2286" i="36"/>
  <c r="Z2285" i="36"/>
  <c r="Y2285" i="36"/>
  <c r="G107" i="38"/>
  <c r="M48" i="38" s="1"/>
  <c r="R48" i="38" s="1"/>
  <c r="F107" i="38"/>
  <c r="L48" i="38" s="1"/>
  <c r="Q48" i="38" s="1"/>
  <c r="E63" i="38"/>
  <c r="F72" i="38" s="1"/>
  <c r="D63" i="38"/>
  <c r="E72" i="38" s="1"/>
  <c r="F105" i="38"/>
  <c r="L46" i="38" s="1"/>
  <c r="D105" i="38"/>
  <c r="J46" i="38" s="1"/>
  <c r="E109" i="38"/>
  <c r="K50" i="38" s="1"/>
  <c r="P50" i="38" s="1"/>
  <c r="G108" i="38"/>
  <c r="M49" i="38" s="1"/>
  <c r="R49" i="38" s="1"/>
  <c r="I34" i="38"/>
  <c r="D109" i="38"/>
  <c r="J50" i="38" s="1"/>
  <c r="O50" i="38" s="1"/>
  <c r="I30" i="38"/>
  <c r="F109" i="38"/>
  <c r="L50" i="38" s="1"/>
  <c r="Q50" i="38" s="1"/>
  <c r="F108" i="38"/>
  <c r="L49" i="38" s="1"/>
  <c r="Q49" i="38" s="1"/>
  <c r="E107" i="38"/>
  <c r="K48" i="38" s="1"/>
  <c r="P48" i="38" s="1"/>
  <c r="H32" i="38"/>
  <c r="E105" i="38"/>
  <c r="K46" i="38" s="1"/>
  <c r="I31" i="38"/>
  <c r="F106" i="38"/>
  <c r="L47" i="38" s="1"/>
  <c r="G106" i="38"/>
  <c r="M47" i="38" s="1"/>
  <c r="H33" i="38"/>
  <c r="D108" i="38"/>
  <c r="J49" i="38" s="1"/>
  <c r="O49" i="38" s="1"/>
  <c r="E108" i="38"/>
  <c r="K49" i="38" s="1"/>
  <c r="P49" i="38" s="1"/>
  <c r="H31" i="38"/>
  <c r="D106" i="38"/>
  <c r="J47" i="38" s="1"/>
  <c r="E106" i="38"/>
  <c r="K47" i="38" s="1"/>
  <c r="D97" i="38"/>
  <c r="D98" i="38" s="1"/>
  <c r="E71" i="38"/>
  <c r="D71" i="38"/>
  <c r="E97" i="38"/>
  <c r="E98" i="38" s="1"/>
  <c r="I62" i="38"/>
  <c r="D70" i="38"/>
  <c r="E70" i="38"/>
  <c r="H61" i="38"/>
  <c r="F104" i="38"/>
  <c r="I97" i="38"/>
  <c r="I36" i="38" s="1"/>
  <c r="I29" i="38"/>
  <c r="G104" i="38"/>
  <c r="H90" i="38"/>
  <c r="F70" i="38"/>
  <c r="I61" i="38"/>
  <c r="H62" i="38"/>
  <c r="A44" i="28"/>
  <c r="B43" i="28"/>
  <c r="T4493" i="36" l="1"/>
  <c r="Y4492" i="36"/>
  <c r="Z4492" i="36"/>
  <c r="T2287" i="36"/>
  <c r="Z2286" i="36"/>
  <c r="Y2286" i="36"/>
  <c r="H63" i="38"/>
  <c r="D65" i="38"/>
  <c r="E65" i="38"/>
  <c r="F74" i="38"/>
  <c r="I63" i="38"/>
  <c r="K72" i="38" s="1"/>
  <c r="F47" i="38" s="1"/>
  <c r="Q47" i="38" s="1"/>
  <c r="D72" i="38"/>
  <c r="D74" i="38" s="1"/>
  <c r="E74" i="38"/>
  <c r="H29" i="38"/>
  <c r="E104" i="38"/>
  <c r="K45" i="38" s="1"/>
  <c r="H97" i="38"/>
  <c r="H36" i="38" s="1"/>
  <c r="D104" i="38"/>
  <c r="F111" i="38"/>
  <c r="L45" i="38"/>
  <c r="L70" i="38"/>
  <c r="I65" i="38"/>
  <c r="K70" i="38"/>
  <c r="E29" i="38"/>
  <c r="M29" i="38" s="1"/>
  <c r="E32" i="38"/>
  <c r="M32" i="38" s="1"/>
  <c r="G111" i="38"/>
  <c r="M45" i="38"/>
  <c r="D34" i="38"/>
  <c r="L34" i="38" s="1"/>
  <c r="J72" i="38"/>
  <c r="E47" i="38" s="1"/>
  <c r="P47" i="38" s="1"/>
  <c r="I72" i="38"/>
  <c r="D47" i="38" s="1"/>
  <c r="O47" i="38" s="1"/>
  <c r="D31" i="38"/>
  <c r="L31" i="38" s="1"/>
  <c r="I37" i="38"/>
  <c r="L71" i="38"/>
  <c r="G46" i="38" s="1"/>
  <c r="R46" i="38" s="1"/>
  <c r="K71" i="38"/>
  <c r="F46" i="38" s="1"/>
  <c r="Q46" i="38" s="1"/>
  <c r="E33" i="38"/>
  <c r="M33" i="38" s="1"/>
  <c r="E30" i="38"/>
  <c r="M30" i="38" s="1"/>
  <c r="D30" i="38"/>
  <c r="L30" i="38" s="1"/>
  <c r="D33" i="38"/>
  <c r="L33" i="38" s="1"/>
  <c r="J71" i="38"/>
  <c r="E46" i="38" s="1"/>
  <c r="P46" i="38" s="1"/>
  <c r="I71" i="38"/>
  <c r="D46" i="38" s="1"/>
  <c r="O46" i="38" s="1"/>
  <c r="D32" i="38"/>
  <c r="L32" i="38" s="1"/>
  <c r="H65" i="38"/>
  <c r="I70" i="38"/>
  <c r="D29" i="38"/>
  <c r="J70" i="38"/>
  <c r="B44" i="28"/>
  <c r="A45" i="28"/>
  <c r="Z4493" i="36" l="1"/>
  <c r="Y4493" i="36"/>
  <c r="T4494" i="36"/>
  <c r="T2288" i="36"/>
  <c r="Z2287" i="36"/>
  <c r="Y2287" i="36"/>
  <c r="L72" i="38"/>
  <c r="G47" i="38" s="1"/>
  <c r="R47" i="38" s="1"/>
  <c r="E31" i="38"/>
  <c r="M31" i="38" s="1"/>
  <c r="E34" i="38"/>
  <c r="M34" i="38" s="1"/>
  <c r="D36" i="38"/>
  <c r="D37" i="38" s="1"/>
  <c r="J74" i="38"/>
  <c r="E45" i="38"/>
  <c r="E52" i="38" s="1"/>
  <c r="H37" i="38"/>
  <c r="M52" i="38"/>
  <c r="K74" i="38"/>
  <c r="F45" i="38"/>
  <c r="F52" i="38" s="1"/>
  <c r="K52" i="38"/>
  <c r="L52" i="38"/>
  <c r="I74" i="38"/>
  <c r="D45" i="38"/>
  <c r="D52" i="38" s="1"/>
  <c r="L29" i="38"/>
  <c r="G45" i="38"/>
  <c r="D111" i="38"/>
  <c r="J45" i="38"/>
  <c r="A46" i="28"/>
  <c r="B45" i="28"/>
  <c r="Z4494" i="36" l="1"/>
  <c r="Y4494" i="36"/>
  <c r="T4495" i="36"/>
  <c r="Y2288" i="36"/>
  <c r="T2289" i="36"/>
  <c r="Z2288" i="36"/>
  <c r="F55" i="29"/>
  <c r="H57" i="29"/>
  <c r="G56" i="29"/>
  <c r="G57" i="29"/>
  <c r="F56" i="29"/>
  <c r="F57" i="29"/>
  <c r="H55" i="29"/>
  <c r="F33" i="39" s="1"/>
  <c r="H56" i="29"/>
  <c r="G55" i="29"/>
  <c r="H61" i="29"/>
  <c r="G60" i="29"/>
  <c r="G61" i="29"/>
  <c r="F60" i="29"/>
  <c r="F61" i="29"/>
  <c r="H60" i="29"/>
  <c r="L74" i="38"/>
  <c r="E36" i="38"/>
  <c r="E37" i="38" s="1"/>
  <c r="G52" i="38"/>
  <c r="L36" i="38"/>
  <c r="C14" i="38" s="1"/>
  <c r="O45" i="38"/>
  <c r="O52" i="38" s="1"/>
  <c r="C15" i="38" s="1"/>
  <c r="J52" i="38"/>
  <c r="Q45" i="38"/>
  <c r="Q52" i="38" s="1"/>
  <c r="E15" i="38" s="1"/>
  <c r="P45" i="38"/>
  <c r="P52" i="38" s="1"/>
  <c r="D15" i="38" s="1"/>
  <c r="R45" i="38"/>
  <c r="R52" i="38" s="1"/>
  <c r="F15" i="38" s="1"/>
  <c r="B46" i="28"/>
  <c r="A47" i="28"/>
  <c r="Z4495" i="36" l="1"/>
  <c r="Y4495" i="36"/>
  <c r="T4496" i="36"/>
  <c r="T2290" i="36"/>
  <c r="Z2289" i="36"/>
  <c r="Y2289" i="36"/>
  <c r="H64" i="29"/>
  <c r="H68" i="29" s="1"/>
  <c r="F38" i="39" s="1"/>
  <c r="F34" i="39"/>
  <c r="G64" i="29"/>
  <c r="G68" i="29" s="1"/>
  <c r="E38" i="39" s="1"/>
  <c r="E34" i="39"/>
  <c r="G65" i="29"/>
  <c r="G69" i="29" s="1"/>
  <c r="E39" i="39" s="1"/>
  <c r="E35" i="39"/>
  <c r="F65" i="29"/>
  <c r="F69" i="29" s="1"/>
  <c r="D39" i="39" s="1"/>
  <c r="D35" i="39"/>
  <c r="H65" i="29"/>
  <c r="H69" i="29" s="1"/>
  <c r="F39" i="39" s="1"/>
  <c r="F35" i="39"/>
  <c r="G63" i="29"/>
  <c r="E33" i="39"/>
  <c r="F64" i="29"/>
  <c r="F68" i="29" s="1"/>
  <c r="D38" i="39" s="1"/>
  <c r="D34" i="39"/>
  <c r="F63" i="29"/>
  <c r="D33" i="39"/>
  <c r="H63" i="29"/>
  <c r="F71" i="29"/>
  <c r="G59" i="29"/>
  <c r="H59" i="29"/>
  <c r="F59" i="29"/>
  <c r="M36" i="38"/>
  <c r="E14" i="38" s="1"/>
  <c r="J6" i="38" s="1"/>
  <c r="D14" i="38"/>
  <c r="D16" i="38" s="1"/>
  <c r="D18" i="38" s="1"/>
  <c r="D19" i="38" s="1"/>
  <c r="C16" i="38"/>
  <c r="C18" i="38" s="1"/>
  <c r="A48" i="28"/>
  <c r="B47" i="28"/>
  <c r="T4497" i="36" l="1"/>
  <c r="Y4496" i="36"/>
  <c r="Z4496" i="36"/>
  <c r="Z2290" i="36"/>
  <c r="Y2290" i="36"/>
  <c r="T2291" i="36"/>
  <c r="H13" i="29"/>
  <c r="H14" i="29"/>
  <c r="G14" i="29"/>
  <c r="G13" i="29"/>
  <c r="G15" i="29" s="1"/>
  <c r="F67" i="29"/>
  <c r="D37" i="39" s="1"/>
  <c r="G67" i="29"/>
  <c r="E37" i="39" s="1"/>
  <c r="H67" i="29"/>
  <c r="F37" i="39" s="1"/>
  <c r="F72" i="29"/>
  <c r="G71" i="29"/>
  <c r="E16" i="38"/>
  <c r="F14" i="38"/>
  <c r="H71" i="29" s="1"/>
  <c r="C19" i="38"/>
  <c r="B48" i="28"/>
  <c r="A49" i="28"/>
  <c r="T4498" i="36" l="1"/>
  <c r="Z4497" i="36"/>
  <c r="Y4497" i="36"/>
  <c r="T2292" i="36"/>
  <c r="Z2291" i="36"/>
  <c r="Y2291" i="36"/>
  <c r="F13" i="29"/>
  <c r="H15" i="29"/>
  <c r="F14" i="29"/>
  <c r="G72" i="29"/>
  <c r="E18" i="38"/>
  <c r="E19" i="38" s="1"/>
  <c r="F16" i="38"/>
  <c r="C7" i="38"/>
  <c r="A50" i="28"/>
  <c r="B49" i="28"/>
  <c r="T4499" i="36" l="1"/>
  <c r="Z4498" i="36"/>
  <c r="Y4498" i="36"/>
  <c r="Z2292" i="36"/>
  <c r="Y2292" i="36"/>
  <c r="T2293" i="36"/>
  <c r="F15" i="29"/>
  <c r="F18" i="38"/>
  <c r="F19" i="38" s="1"/>
  <c r="C6" i="38" s="1"/>
  <c r="C8" i="38" s="1"/>
  <c r="H72" i="29"/>
  <c r="B50" i="28"/>
  <c r="A51" i="28"/>
  <c r="Z4499" i="36" l="1"/>
  <c r="T4500" i="36"/>
  <c r="Y4499" i="36"/>
  <c r="T2294" i="36"/>
  <c r="Z2293" i="36"/>
  <c r="Y2293" i="36"/>
  <c r="G43" i="20"/>
  <c r="O43" i="20"/>
  <c r="A52" i="28"/>
  <c r="B51" i="28"/>
  <c r="T4501" i="36" l="1"/>
  <c r="Y4500" i="36"/>
  <c r="Z4500" i="36"/>
  <c r="T2295" i="36"/>
  <c r="Z2294" i="36"/>
  <c r="Y2294" i="36"/>
  <c r="B52" i="28"/>
  <c r="A53" i="28"/>
  <c r="Y4501" i="36" l="1"/>
  <c r="T4502" i="36"/>
  <c r="Z4501" i="36"/>
  <c r="T2296" i="36"/>
  <c r="Z2295" i="36"/>
  <c r="Y2295" i="36"/>
  <c r="A54" i="28"/>
  <c r="B53" i="28"/>
  <c r="Y4502" i="36" l="1"/>
  <c r="T4503" i="36"/>
  <c r="Z4502" i="36"/>
  <c r="Y2296" i="36"/>
  <c r="T2297" i="36"/>
  <c r="Z2296" i="36"/>
  <c r="B54" i="28"/>
  <c r="A55" i="28"/>
  <c r="Z4503" i="36" l="1"/>
  <c r="Y4503" i="36"/>
  <c r="T4504" i="36"/>
  <c r="T2298" i="36"/>
  <c r="Z2297" i="36"/>
  <c r="Y2297" i="36"/>
  <c r="A56" i="28"/>
  <c r="B56" i="28" s="1"/>
  <c r="B55" i="28"/>
  <c r="T4505" i="36" l="1"/>
  <c r="Y4504" i="36"/>
  <c r="Z4504" i="36"/>
  <c r="Z2298" i="36"/>
  <c r="Y2298" i="36"/>
  <c r="T2299" i="36"/>
  <c r="M10" i="26"/>
  <c r="N4" i="26" s="1"/>
  <c r="M9" i="26"/>
  <c r="M4" i="26"/>
  <c r="M3" i="26"/>
  <c r="N3" i="26" s="1"/>
  <c r="F10" i="26"/>
  <c r="G10" i="26"/>
  <c r="G9" i="26"/>
  <c r="F9" i="26"/>
  <c r="O39" i="26"/>
  <c r="H9" i="26" s="1"/>
  <c r="O38" i="26"/>
  <c r="O37" i="26"/>
  <c r="H10" i="26" s="1"/>
  <c r="Z4505" i="36" l="1"/>
  <c r="Y4505" i="36"/>
  <c r="T4506" i="36"/>
  <c r="T2300" i="36"/>
  <c r="Z2299" i="36"/>
  <c r="Y2299" i="36"/>
  <c r="N10" i="26"/>
  <c r="N9" i="26"/>
  <c r="K9" i="26"/>
  <c r="K10" i="26"/>
  <c r="X33" i="20" s="1"/>
  <c r="J9" i="26"/>
  <c r="J10" i="26"/>
  <c r="W33" i="20" s="1"/>
  <c r="Z4506" i="36" l="1"/>
  <c r="Y4506" i="36"/>
  <c r="T4507" i="36"/>
  <c r="Z2300" i="36"/>
  <c r="Y2300" i="36"/>
  <c r="T2301" i="36"/>
  <c r="G33" i="20"/>
  <c r="O33" i="20"/>
  <c r="H33" i="20"/>
  <c r="P33" i="20"/>
  <c r="Z4507" i="36" l="1"/>
  <c r="Y4507" i="36"/>
  <c r="T4508" i="36"/>
  <c r="T2302" i="36"/>
  <c r="Z2301" i="36"/>
  <c r="Y2301" i="36"/>
  <c r="T4509" i="36" l="1"/>
  <c r="Y4508" i="36"/>
  <c r="Z4508" i="36"/>
  <c r="T2303" i="36"/>
  <c r="Z2302" i="36"/>
  <c r="Y2302" i="36"/>
  <c r="F41" i="25"/>
  <c r="E41" i="25"/>
  <c r="D41" i="25"/>
  <c r="C41" i="25"/>
  <c r="F40" i="25"/>
  <c r="E40" i="25"/>
  <c r="D40" i="25"/>
  <c r="C40" i="25"/>
  <c r="Z4509" i="36" l="1"/>
  <c r="Y4509" i="36"/>
  <c r="T4510" i="36"/>
  <c r="T2304" i="36"/>
  <c r="Z2303" i="36"/>
  <c r="Y2303" i="36"/>
  <c r="I41" i="25"/>
  <c r="L41" i="25" s="1"/>
  <c r="D12" i="25" s="1"/>
  <c r="X27" i="20" s="1"/>
  <c r="I40" i="25"/>
  <c r="L40" i="25" s="1"/>
  <c r="D11" i="25" s="1"/>
  <c r="X25" i="20"/>
  <c r="W25" i="20"/>
  <c r="X24" i="20"/>
  <c r="W24" i="20"/>
  <c r="X23" i="20"/>
  <c r="W23" i="20"/>
  <c r="P25" i="20"/>
  <c r="O25" i="20"/>
  <c r="P24" i="20"/>
  <c r="O24" i="20"/>
  <c r="P23" i="20"/>
  <c r="O23" i="20"/>
  <c r="H25" i="20"/>
  <c r="G25" i="20"/>
  <c r="H24" i="20"/>
  <c r="G24" i="20"/>
  <c r="H23" i="20"/>
  <c r="G23" i="20"/>
  <c r="F17" i="23"/>
  <c r="E17" i="23"/>
  <c r="F16" i="23"/>
  <c r="E16" i="23"/>
  <c r="F15" i="23"/>
  <c r="E15" i="23"/>
  <c r="F14" i="23"/>
  <c r="E14" i="23"/>
  <c r="F13" i="23"/>
  <c r="E13" i="23"/>
  <c r="F12" i="23"/>
  <c r="E12" i="23"/>
  <c r="H17" i="23"/>
  <c r="H16" i="23"/>
  <c r="H15" i="23"/>
  <c r="H14" i="23"/>
  <c r="H13" i="23"/>
  <c r="H12" i="23"/>
  <c r="G45" i="23"/>
  <c r="F45" i="23"/>
  <c r="E45" i="23"/>
  <c r="G44" i="23"/>
  <c r="F44" i="23"/>
  <c r="E44" i="23"/>
  <c r="B45" i="23"/>
  <c r="B44" i="23"/>
  <c r="B42" i="23"/>
  <c r="B41" i="23"/>
  <c r="B40" i="23"/>
  <c r="B39" i="23"/>
  <c r="N76" i="23"/>
  <c r="N77" i="23"/>
  <c r="N78" i="23"/>
  <c r="N79" i="23"/>
  <c r="N80" i="23"/>
  <c r="N81" i="23"/>
  <c r="N82" i="23"/>
  <c r="N83" i="23"/>
  <c r="N84" i="23"/>
  <c r="N85" i="23"/>
  <c r="N86" i="23"/>
  <c r="N75" i="23"/>
  <c r="V86" i="23"/>
  <c r="X86" i="23" s="1"/>
  <c r="T86" i="23"/>
  <c r="S86" i="23"/>
  <c r="R86" i="23"/>
  <c r="P86" i="23"/>
  <c r="M86" i="23"/>
  <c r="Q86" i="23" s="1"/>
  <c r="L86" i="23"/>
  <c r="K86" i="23"/>
  <c r="V85" i="23"/>
  <c r="X85" i="23" s="1"/>
  <c r="T85" i="23"/>
  <c r="S85" i="23"/>
  <c r="R85" i="23"/>
  <c r="P85" i="23"/>
  <c r="M85" i="23"/>
  <c r="Q85" i="23" s="1"/>
  <c r="L85" i="23"/>
  <c r="K85" i="23"/>
  <c r="V84" i="23"/>
  <c r="X84" i="23" s="1"/>
  <c r="T84" i="23"/>
  <c r="S84" i="23"/>
  <c r="R84" i="23"/>
  <c r="P84" i="23"/>
  <c r="M84" i="23"/>
  <c r="Q84" i="23" s="1"/>
  <c r="L84" i="23"/>
  <c r="K84" i="23"/>
  <c r="V83" i="23"/>
  <c r="X83" i="23" s="1"/>
  <c r="T83" i="23"/>
  <c r="S83" i="23"/>
  <c r="R83" i="23"/>
  <c r="P83" i="23"/>
  <c r="M83" i="23"/>
  <c r="Q83" i="23" s="1"/>
  <c r="L83" i="23"/>
  <c r="K83" i="23"/>
  <c r="V82" i="23"/>
  <c r="X82" i="23" s="1"/>
  <c r="T82" i="23"/>
  <c r="S82" i="23"/>
  <c r="R82" i="23"/>
  <c r="P82" i="23"/>
  <c r="M82" i="23"/>
  <c r="Q82" i="23" s="1"/>
  <c r="L82" i="23"/>
  <c r="K82" i="23"/>
  <c r="V81" i="23"/>
  <c r="X81" i="23" s="1"/>
  <c r="T81" i="23"/>
  <c r="S81" i="23"/>
  <c r="R81" i="23"/>
  <c r="Q81" i="23"/>
  <c r="P81" i="23"/>
  <c r="M81" i="23"/>
  <c r="L81" i="23"/>
  <c r="K81" i="23"/>
  <c r="V80" i="23"/>
  <c r="X80" i="23" s="1"/>
  <c r="T80" i="23"/>
  <c r="S80" i="23"/>
  <c r="R80" i="23"/>
  <c r="P80" i="23"/>
  <c r="M80" i="23"/>
  <c r="Q80" i="23" s="1"/>
  <c r="L80" i="23"/>
  <c r="K80" i="23"/>
  <c r="V79" i="23"/>
  <c r="X79" i="23" s="1"/>
  <c r="T79" i="23"/>
  <c r="S79" i="23"/>
  <c r="R79" i="23"/>
  <c r="Q79" i="23"/>
  <c r="P79" i="23"/>
  <c r="M79" i="23"/>
  <c r="L79" i="23"/>
  <c r="K79" i="23"/>
  <c r="V78" i="23"/>
  <c r="X78" i="23" s="1"/>
  <c r="T78" i="23"/>
  <c r="S78" i="23"/>
  <c r="R78" i="23"/>
  <c r="P78" i="23"/>
  <c r="M78" i="23"/>
  <c r="Q78" i="23" s="1"/>
  <c r="L78" i="23"/>
  <c r="K78" i="23"/>
  <c r="V77" i="23"/>
  <c r="X77" i="23" s="1"/>
  <c r="T77" i="23"/>
  <c r="S77" i="23"/>
  <c r="R77" i="23"/>
  <c r="P77" i="23"/>
  <c r="M77" i="23"/>
  <c r="Q77" i="23" s="1"/>
  <c r="L77" i="23"/>
  <c r="K77" i="23"/>
  <c r="V76" i="23"/>
  <c r="X76" i="23" s="1"/>
  <c r="T76" i="23"/>
  <c r="S76" i="23"/>
  <c r="R76" i="23"/>
  <c r="P76" i="23"/>
  <c r="M76" i="23"/>
  <c r="Q76" i="23" s="1"/>
  <c r="L76" i="23"/>
  <c r="K76" i="23"/>
  <c r="V75" i="23"/>
  <c r="X75" i="23" s="1"/>
  <c r="T75" i="23"/>
  <c r="S75" i="23"/>
  <c r="R75" i="23"/>
  <c r="P75" i="23"/>
  <c r="M75" i="23"/>
  <c r="Q75" i="23" s="1"/>
  <c r="L75" i="23"/>
  <c r="K75" i="23"/>
  <c r="Q111" i="23"/>
  <c r="O111" i="23"/>
  <c r="P111" i="23" s="1"/>
  <c r="Q110" i="23"/>
  <c r="O110" i="23"/>
  <c r="P110" i="23" s="1"/>
  <c r="Q109" i="23"/>
  <c r="O109" i="23"/>
  <c r="P109" i="23" s="1"/>
  <c r="Z4510" i="36" l="1"/>
  <c r="Y4510" i="36"/>
  <c r="T4511" i="36"/>
  <c r="P27" i="20"/>
  <c r="H27" i="20"/>
  <c r="Y2304" i="36"/>
  <c r="T2305" i="36"/>
  <c r="Z2304" i="36"/>
  <c r="H40" i="25"/>
  <c r="K40" i="25" s="1"/>
  <c r="C11" i="25" s="1"/>
  <c r="H41" i="25"/>
  <c r="K41" i="25" s="1"/>
  <c r="C12" i="25" s="1"/>
  <c r="W27" i="20" s="1"/>
  <c r="Q57" i="37"/>
  <c r="O57" i="37"/>
  <c r="P57" i="37" s="1"/>
  <c r="F25" i="37" s="1"/>
  <c r="Q56" i="37"/>
  <c r="P56" i="37"/>
  <c r="O56" i="37"/>
  <c r="Q55" i="37"/>
  <c r="O55" i="37"/>
  <c r="P55" i="37" s="1"/>
  <c r="V46" i="37"/>
  <c r="X46" i="37" s="1"/>
  <c r="T46" i="37"/>
  <c r="S46" i="37"/>
  <c r="R46" i="37"/>
  <c r="Q46" i="37"/>
  <c r="P46" i="37"/>
  <c r="M46" i="37"/>
  <c r="L46" i="37"/>
  <c r="K46" i="37"/>
  <c r="V45" i="37"/>
  <c r="X45" i="37" s="1"/>
  <c r="T45" i="37"/>
  <c r="S45" i="37"/>
  <c r="R45" i="37"/>
  <c r="P45" i="37"/>
  <c r="M45" i="37"/>
  <c r="Q45" i="37" s="1"/>
  <c r="L45" i="37"/>
  <c r="K45" i="37"/>
  <c r="V44" i="37"/>
  <c r="X44" i="37" s="1"/>
  <c r="T44" i="37"/>
  <c r="S44" i="37"/>
  <c r="R44" i="37"/>
  <c r="P44" i="37"/>
  <c r="M44" i="37"/>
  <c r="Q44" i="37" s="1"/>
  <c r="L44" i="37"/>
  <c r="K44" i="37"/>
  <c r="V43" i="37"/>
  <c r="X43" i="37" s="1"/>
  <c r="T43" i="37"/>
  <c r="S43" i="37"/>
  <c r="R43" i="37"/>
  <c r="Q43" i="37"/>
  <c r="P43" i="37"/>
  <c r="M43" i="37"/>
  <c r="L43" i="37"/>
  <c r="K43" i="37"/>
  <c r="V42" i="37"/>
  <c r="X42" i="37" s="1"/>
  <c r="T42" i="37"/>
  <c r="S42" i="37"/>
  <c r="R42" i="37"/>
  <c r="P42" i="37"/>
  <c r="M42" i="37"/>
  <c r="Q42" i="37" s="1"/>
  <c r="L42" i="37"/>
  <c r="K42" i="37"/>
  <c r="V41" i="37"/>
  <c r="X41" i="37" s="1"/>
  <c r="T41" i="37"/>
  <c r="S41" i="37"/>
  <c r="R41" i="37"/>
  <c r="Q41" i="37"/>
  <c r="P41" i="37"/>
  <c r="M41" i="37"/>
  <c r="L41" i="37"/>
  <c r="K41" i="37"/>
  <c r="V40" i="37"/>
  <c r="X40" i="37" s="1"/>
  <c r="T40" i="37"/>
  <c r="S40" i="37"/>
  <c r="R40" i="37"/>
  <c r="P40" i="37"/>
  <c r="M40" i="37"/>
  <c r="Q40" i="37" s="1"/>
  <c r="L40" i="37"/>
  <c r="K40" i="37"/>
  <c r="V39" i="37"/>
  <c r="X39" i="37" s="1"/>
  <c r="T39" i="37"/>
  <c r="S39" i="37"/>
  <c r="R39" i="37"/>
  <c r="P39" i="37"/>
  <c r="M39" i="37"/>
  <c r="Q39" i="37" s="1"/>
  <c r="L39" i="37"/>
  <c r="K39" i="37"/>
  <c r="V38" i="37"/>
  <c r="X38" i="37" s="1"/>
  <c r="T38" i="37"/>
  <c r="S38" i="37"/>
  <c r="R38" i="37"/>
  <c r="P38" i="37"/>
  <c r="M38" i="37"/>
  <c r="Q38" i="37" s="1"/>
  <c r="L38" i="37"/>
  <c r="K38" i="37"/>
  <c r="V37" i="37"/>
  <c r="X37" i="37" s="1"/>
  <c r="T37" i="37"/>
  <c r="S37" i="37"/>
  <c r="R37" i="37"/>
  <c r="Q37" i="37"/>
  <c r="P37" i="37"/>
  <c r="M37" i="37"/>
  <c r="L37" i="37"/>
  <c r="K37" i="37"/>
  <c r="V36" i="37"/>
  <c r="X36" i="37" s="1"/>
  <c r="T36" i="37"/>
  <c r="S36" i="37"/>
  <c r="R36" i="37"/>
  <c r="P36" i="37"/>
  <c r="M36" i="37"/>
  <c r="Q36" i="37" s="1"/>
  <c r="L36" i="37"/>
  <c r="K36" i="37"/>
  <c r="V35" i="37"/>
  <c r="X35" i="37" s="1"/>
  <c r="T35" i="37"/>
  <c r="S35" i="37"/>
  <c r="R35" i="37"/>
  <c r="Q35" i="37"/>
  <c r="P35" i="37"/>
  <c r="M35" i="37"/>
  <c r="L35" i="37"/>
  <c r="K35" i="37"/>
  <c r="G26" i="37"/>
  <c r="F26" i="37"/>
  <c r="E26" i="37"/>
  <c r="B26" i="37"/>
  <c r="G25" i="37"/>
  <c r="I25" i="37" s="1"/>
  <c r="E6" i="37" s="1"/>
  <c r="E25" i="37"/>
  <c r="B25" i="37"/>
  <c r="B23" i="37"/>
  <c r="B22" i="37"/>
  <c r="B21" i="37"/>
  <c r="B20" i="37"/>
  <c r="H9" i="37"/>
  <c r="H8" i="37"/>
  <c r="H7" i="37"/>
  <c r="H6" i="37"/>
  <c r="H5" i="37"/>
  <c r="H4" i="37"/>
  <c r="M70" i="20"/>
  <c r="L70" i="20"/>
  <c r="M68" i="20"/>
  <c r="L68" i="20"/>
  <c r="M67" i="20"/>
  <c r="L67" i="20"/>
  <c r="M66" i="20"/>
  <c r="L66" i="20"/>
  <c r="M65" i="20"/>
  <c r="L65" i="20"/>
  <c r="M64" i="20"/>
  <c r="L64" i="20"/>
  <c r="M63" i="20"/>
  <c r="L63" i="20"/>
  <c r="M62" i="20"/>
  <c r="L62" i="20"/>
  <c r="M61" i="20"/>
  <c r="L61" i="20"/>
  <c r="M60" i="20"/>
  <c r="L60" i="20"/>
  <c r="M59" i="20"/>
  <c r="L59" i="20"/>
  <c r="M58" i="20"/>
  <c r="L58" i="20"/>
  <c r="M57" i="20"/>
  <c r="L57" i="20"/>
  <c r="M56" i="20"/>
  <c r="L56" i="20"/>
  <c r="M55" i="20"/>
  <c r="L55" i="20"/>
  <c r="M54" i="20"/>
  <c r="L54" i="20"/>
  <c r="M53" i="20"/>
  <c r="L53" i="20"/>
  <c r="M52" i="20"/>
  <c r="L52" i="20"/>
  <c r="M51" i="20"/>
  <c r="L51" i="20"/>
  <c r="M70" i="21"/>
  <c r="L70" i="21"/>
  <c r="M68" i="21"/>
  <c r="L68" i="21"/>
  <c r="M67" i="21"/>
  <c r="L67" i="21"/>
  <c r="M66" i="21"/>
  <c r="L66" i="21"/>
  <c r="M65" i="21"/>
  <c r="L65" i="21"/>
  <c r="M64" i="21"/>
  <c r="L64" i="21"/>
  <c r="M63" i="21"/>
  <c r="L63" i="21"/>
  <c r="M62" i="21"/>
  <c r="L62" i="21"/>
  <c r="M61" i="21"/>
  <c r="L61" i="21"/>
  <c r="M60" i="21"/>
  <c r="L60" i="21"/>
  <c r="M59" i="21"/>
  <c r="L59" i="21"/>
  <c r="M58" i="21"/>
  <c r="L58" i="21"/>
  <c r="M57" i="21"/>
  <c r="L57" i="21"/>
  <c r="M56" i="21"/>
  <c r="L56" i="21"/>
  <c r="M55" i="21"/>
  <c r="L55" i="21"/>
  <c r="M54" i="21"/>
  <c r="L54" i="21"/>
  <c r="M53" i="21"/>
  <c r="L53" i="21"/>
  <c r="M52" i="21"/>
  <c r="L52" i="21"/>
  <c r="M51" i="21"/>
  <c r="L51" i="21"/>
  <c r="E70" i="20"/>
  <c r="D70" i="20"/>
  <c r="E68" i="20"/>
  <c r="D68" i="20"/>
  <c r="E67" i="20"/>
  <c r="D67" i="20"/>
  <c r="E66" i="20"/>
  <c r="D66" i="20"/>
  <c r="E65" i="20"/>
  <c r="D65" i="20"/>
  <c r="E64" i="20"/>
  <c r="D64" i="20"/>
  <c r="E63" i="20"/>
  <c r="D63" i="20"/>
  <c r="E62" i="20"/>
  <c r="D62" i="20"/>
  <c r="E61" i="20"/>
  <c r="D61" i="20"/>
  <c r="E60" i="20"/>
  <c r="D60" i="20"/>
  <c r="E59" i="20"/>
  <c r="D59" i="20"/>
  <c r="E58" i="20"/>
  <c r="D58" i="20"/>
  <c r="E57" i="20"/>
  <c r="D57" i="20"/>
  <c r="E56" i="20"/>
  <c r="D56" i="20"/>
  <c r="E55" i="20"/>
  <c r="D55" i="20"/>
  <c r="E54" i="20"/>
  <c r="D54" i="20"/>
  <c r="E53" i="20"/>
  <c r="D53" i="20"/>
  <c r="E52" i="20"/>
  <c r="D52" i="20"/>
  <c r="E51" i="20"/>
  <c r="D51" i="20"/>
  <c r="Z4511" i="36" l="1"/>
  <c r="Y4511" i="36"/>
  <c r="T4512" i="36"/>
  <c r="O27" i="20"/>
  <c r="G27" i="20"/>
  <c r="T2306" i="36"/>
  <c r="Z2305" i="36"/>
  <c r="Y2305" i="36"/>
  <c r="J25" i="37"/>
  <c r="J26" i="37"/>
  <c r="E23" i="37"/>
  <c r="G22" i="37"/>
  <c r="E21" i="37"/>
  <c r="G20" i="37"/>
  <c r="E22" i="37"/>
  <c r="E20" i="37"/>
  <c r="F21" i="37"/>
  <c r="F22" i="37"/>
  <c r="F20" i="37"/>
  <c r="G23" i="37"/>
  <c r="G21" i="37"/>
  <c r="F23" i="37"/>
  <c r="F6" i="37"/>
  <c r="F9" i="37"/>
  <c r="I26" i="37"/>
  <c r="E9" i="37" s="1"/>
  <c r="T4513" i="36" l="1"/>
  <c r="Y4512" i="36"/>
  <c r="Z4512" i="36"/>
  <c r="Z2306" i="36"/>
  <c r="Y2306" i="36"/>
  <c r="T2307" i="36"/>
  <c r="J23" i="37"/>
  <c r="F8" i="37" s="1"/>
  <c r="I23" i="37"/>
  <c r="E8" i="37" s="1"/>
  <c r="J22" i="37"/>
  <c r="F7" i="37" s="1"/>
  <c r="I22" i="37"/>
  <c r="E7" i="37" s="1"/>
  <c r="J21" i="37"/>
  <c r="F5" i="37" s="1"/>
  <c r="I21" i="37"/>
  <c r="E5" i="37" s="1"/>
  <c r="I20" i="37"/>
  <c r="E4" i="37" s="1"/>
  <c r="J20" i="37"/>
  <c r="F4" i="37" s="1"/>
  <c r="T4514" i="36" l="1"/>
  <c r="Z4513" i="36"/>
  <c r="Y4513" i="36"/>
  <c r="T2308" i="36"/>
  <c r="Z2307" i="36"/>
  <c r="Y2307" i="36"/>
  <c r="AD56" i="36"/>
  <c r="AE57" i="36"/>
  <c r="AE58" i="36" s="1"/>
  <c r="H2233" i="36"/>
  <c r="H2232" i="36"/>
  <c r="H2231" i="36"/>
  <c r="H2230" i="36"/>
  <c r="H2229" i="36"/>
  <c r="H2228" i="36"/>
  <c r="H2227" i="36"/>
  <c r="H2226" i="36"/>
  <c r="H2225" i="36"/>
  <c r="H2224" i="36"/>
  <c r="H2223" i="36"/>
  <c r="H2222" i="36"/>
  <c r="H2221" i="36"/>
  <c r="H2220" i="36"/>
  <c r="H2219" i="36"/>
  <c r="H2218" i="36"/>
  <c r="H2217" i="36"/>
  <c r="H2216" i="36"/>
  <c r="H2215" i="36"/>
  <c r="H2214" i="36"/>
  <c r="H2213" i="36"/>
  <c r="H2212" i="36"/>
  <c r="H2211" i="36"/>
  <c r="H2210" i="36"/>
  <c r="H2209" i="36"/>
  <c r="H2208" i="36"/>
  <c r="H2207" i="36"/>
  <c r="H2206" i="36"/>
  <c r="H2205" i="36"/>
  <c r="H2204" i="36"/>
  <c r="H2203" i="36"/>
  <c r="H2202" i="36"/>
  <c r="H2201" i="36"/>
  <c r="H2200" i="36"/>
  <c r="H2199" i="36"/>
  <c r="H2198" i="36"/>
  <c r="H2197" i="36"/>
  <c r="H2196" i="36"/>
  <c r="H2195" i="36"/>
  <c r="H2194" i="36"/>
  <c r="H2193" i="36"/>
  <c r="H2192" i="36"/>
  <c r="H2191" i="36"/>
  <c r="H2190" i="36"/>
  <c r="H2189" i="36"/>
  <c r="H2188" i="36"/>
  <c r="H2187" i="36"/>
  <c r="H2186" i="36"/>
  <c r="H2185" i="36"/>
  <c r="H2184" i="36"/>
  <c r="H2183" i="36"/>
  <c r="H2182" i="36"/>
  <c r="H2181" i="36"/>
  <c r="H2180" i="36"/>
  <c r="H2179" i="36"/>
  <c r="H2178" i="36"/>
  <c r="H2177" i="36"/>
  <c r="H2176" i="36"/>
  <c r="H2175" i="36"/>
  <c r="H2174" i="36"/>
  <c r="H2173" i="36"/>
  <c r="H2172" i="36"/>
  <c r="H2171" i="36"/>
  <c r="H2170" i="36"/>
  <c r="H2169" i="36"/>
  <c r="H2168" i="36"/>
  <c r="H2167" i="36"/>
  <c r="H2166" i="36"/>
  <c r="H2165" i="36"/>
  <c r="H2164" i="36"/>
  <c r="H2163" i="36"/>
  <c r="H2162" i="36"/>
  <c r="H2161" i="36"/>
  <c r="H2160" i="36"/>
  <c r="H2159" i="36"/>
  <c r="H2158" i="36"/>
  <c r="H2157" i="36"/>
  <c r="H2156" i="36"/>
  <c r="H2155" i="36"/>
  <c r="H2154" i="36"/>
  <c r="H2153" i="36"/>
  <c r="H2152" i="36"/>
  <c r="H2151" i="36"/>
  <c r="H2150" i="36"/>
  <c r="H2149" i="36"/>
  <c r="H2148" i="36"/>
  <c r="H2147" i="36"/>
  <c r="H2146" i="36"/>
  <c r="H2145" i="36"/>
  <c r="H2144" i="36"/>
  <c r="H2143" i="36"/>
  <c r="H2142" i="36"/>
  <c r="H2141" i="36"/>
  <c r="H2140" i="36"/>
  <c r="H2139" i="36"/>
  <c r="H2138" i="36"/>
  <c r="H2137" i="36"/>
  <c r="H2136" i="36"/>
  <c r="H2135" i="36"/>
  <c r="H2134" i="36"/>
  <c r="H2133" i="36"/>
  <c r="H2132" i="36"/>
  <c r="H2131" i="36"/>
  <c r="H2130" i="36"/>
  <c r="H2129" i="36"/>
  <c r="H2128" i="36"/>
  <c r="H2127" i="36"/>
  <c r="H2126" i="36"/>
  <c r="H2125" i="36"/>
  <c r="H2124" i="36"/>
  <c r="H2123" i="36"/>
  <c r="H2122" i="36"/>
  <c r="H2121" i="36"/>
  <c r="H2120" i="36"/>
  <c r="H2119" i="36"/>
  <c r="H2118" i="36"/>
  <c r="H2117" i="36"/>
  <c r="H2116" i="36"/>
  <c r="H2115" i="36"/>
  <c r="H2114" i="36"/>
  <c r="H2113" i="36"/>
  <c r="H2112" i="36"/>
  <c r="H2111" i="36"/>
  <c r="H2110" i="36"/>
  <c r="H2109" i="36"/>
  <c r="H2108" i="36"/>
  <c r="H2107" i="36"/>
  <c r="H2106" i="36"/>
  <c r="H2105" i="36"/>
  <c r="H2104" i="36"/>
  <c r="H2103" i="36"/>
  <c r="H2102" i="36"/>
  <c r="H2101" i="36"/>
  <c r="H2100" i="36"/>
  <c r="H2099" i="36"/>
  <c r="H2098" i="36"/>
  <c r="H2097" i="36"/>
  <c r="H2096" i="36"/>
  <c r="H2095" i="36"/>
  <c r="H2094" i="36"/>
  <c r="H2093" i="36"/>
  <c r="H2092" i="36"/>
  <c r="H2091" i="36"/>
  <c r="H2090" i="36"/>
  <c r="H2089" i="36"/>
  <c r="H2088" i="36"/>
  <c r="H2087" i="36"/>
  <c r="H2086" i="36"/>
  <c r="H2085" i="36"/>
  <c r="H2084" i="36"/>
  <c r="H2083" i="36"/>
  <c r="H2082" i="36"/>
  <c r="H2081" i="36"/>
  <c r="H2080" i="36"/>
  <c r="H2079" i="36"/>
  <c r="H2078" i="36"/>
  <c r="H2077" i="36"/>
  <c r="H2076" i="36"/>
  <c r="H2075" i="36"/>
  <c r="H2074" i="36"/>
  <c r="H2073" i="36"/>
  <c r="H2072" i="36"/>
  <c r="H2071" i="36"/>
  <c r="H2070" i="36"/>
  <c r="H2069" i="36"/>
  <c r="H2068" i="36"/>
  <c r="H2067" i="36"/>
  <c r="H2066" i="36"/>
  <c r="H2065" i="36"/>
  <c r="H2064" i="36"/>
  <c r="H2063" i="36"/>
  <c r="H2062" i="36"/>
  <c r="H2061" i="36"/>
  <c r="H2060" i="36"/>
  <c r="H2059" i="36"/>
  <c r="H2058" i="36"/>
  <c r="H2057" i="36"/>
  <c r="H2056" i="36"/>
  <c r="H2055" i="36"/>
  <c r="H2054" i="36"/>
  <c r="H2053" i="36"/>
  <c r="H2052" i="36"/>
  <c r="H2051" i="36"/>
  <c r="H2050" i="36"/>
  <c r="H2049" i="36"/>
  <c r="H2048" i="36"/>
  <c r="H2047" i="36"/>
  <c r="H2046" i="36"/>
  <c r="H2045" i="36"/>
  <c r="H2044" i="36"/>
  <c r="H2043" i="36"/>
  <c r="H2042" i="36"/>
  <c r="H2041" i="36"/>
  <c r="H2040" i="36"/>
  <c r="H2039" i="36"/>
  <c r="H2038" i="36"/>
  <c r="H2037" i="36"/>
  <c r="H2036" i="36"/>
  <c r="H2035" i="36"/>
  <c r="H2034" i="36"/>
  <c r="H2033" i="36"/>
  <c r="H2032" i="36"/>
  <c r="H2031" i="36"/>
  <c r="H2030" i="36"/>
  <c r="H2029" i="36"/>
  <c r="H2028" i="36"/>
  <c r="H2027" i="36"/>
  <c r="H2026" i="36"/>
  <c r="H2025" i="36"/>
  <c r="H2024" i="36"/>
  <c r="H2023" i="36"/>
  <c r="H2022" i="36"/>
  <c r="H2021" i="36"/>
  <c r="H2020" i="36"/>
  <c r="H2019" i="36"/>
  <c r="H2018" i="36"/>
  <c r="H2017" i="36"/>
  <c r="H2016" i="36"/>
  <c r="H2015" i="36"/>
  <c r="H2014" i="36"/>
  <c r="H2013" i="36"/>
  <c r="H2012" i="36"/>
  <c r="H2011" i="36"/>
  <c r="H2010" i="36"/>
  <c r="H2009" i="36"/>
  <c r="H2008" i="36"/>
  <c r="H2007" i="36"/>
  <c r="H2006" i="36"/>
  <c r="H2005" i="36"/>
  <c r="H2004" i="36"/>
  <c r="H2003" i="36"/>
  <c r="H2002" i="36"/>
  <c r="H2001" i="36"/>
  <c r="H2000" i="36"/>
  <c r="H1999" i="36"/>
  <c r="H1998" i="36"/>
  <c r="H1997" i="36"/>
  <c r="H1996" i="36"/>
  <c r="H1995" i="36"/>
  <c r="H1994" i="36"/>
  <c r="H1993" i="36"/>
  <c r="H1992" i="36"/>
  <c r="H1991" i="36"/>
  <c r="H1990" i="36"/>
  <c r="H1989" i="36"/>
  <c r="H1988" i="36"/>
  <c r="H1987" i="36"/>
  <c r="H1986" i="36"/>
  <c r="H1985" i="36"/>
  <c r="H1984" i="36"/>
  <c r="H1983" i="36"/>
  <c r="H1982" i="36"/>
  <c r="H1981" i="36"/>
  <c r="H1980" i="36"/>
  <c r="H1979" i="36"/>
  <c r="H1978" i="36"/>
  <c r="H1977" i="36"/>
  <c r="H1976" i="36"/>
  <c r="H1975" i="36"/>
  <c r="H1974" i="36"/>
  <c r="H1973" i="36"/>
  <c r="H1972" i="36"/>
  <c r="H1971" i="36"/>
  <c r="H1970" i="36"/>
  <c r="H1969" i="36"/>
  <c r="H1968" i="36"/>
  <c r="H1967" i="36"/>
  <c r="H1966" i="36"/>
  <c r="H1965" i="36"/>
  <c r="H1964" i="36"/>
  <c r="H1963" i="36"/>
  <c r="H1962" i="36"/>
  <c r="H1961" i="36"/>
  <c r="H1960" i="36"/>
  <c r="H1959" i="36"/>
  <c r="H1958" i="36"/>
  <c r="H1957" i="36"/>
  <c r="H1956" i="36"/>
  <c r="H1955" i="36"/>
  <c r="H1954" i="36"/>
  <c r="H1953" i="36"/>
  <c r="H1952" i="36"/>
  <c r="H1951" i="36"/>
  <c r="H1950" i="36"/>
  <c r="H1949" i="36"/>
  <c r="H1948" i="36"/>
  <c r="H1947" i="36"/>
  <c r="H1946" i="36"/>
  <c r="H1945" i="36"/>
  <c r="H1944" i="36"/>
  <c r="H1943" i="36"/>
  <c r="H1942" i="36"/>
  <c r="H1941" i="36"/>
  <c r="H1940" i="36"/>
  <c r="H1939" i="36"/>
  <c r="H1938" i="36"/>
  <c r="H1937" i="36"/>
  <c r="H1936" i="36"/>
  <c r="H1935" i="36"/>
  <c r="H1934" i="36"/>
  <c r="H1933" i="36"/>
  <c r="H1932" i="36"/>
  <c r="H1931" i="36"/>
  <c r="H1930" i="36"/>
  <c r="H1929" i="36"/>
  <c r="H1928" i="36"/>
  <c r="H1927" i="36"/>
  <c r="H1926" i="36"/>
  <c r="H1925" i="36"/>
  <c r="H1924" i="36"/>
  <c r="H1923" i="36"/>
  <c r="H1922" i="36"/>
  <c r="H1921" i="36"/>
  <c r="H1920" i="36"/>
  <c r="H1919" i="36"/>
  <c r="H1918" i="36"/>
  <c r="H1917" i="36"/>
  <c r="H1916" i="36"/>
  <c r="H1915" i="36"/>
  <c r="H1914" i="36"/>
  <c r="H1913" i="36"/>
  <c r="H1912" i="36"/>
  <c r="H1911" i="36"/>
  <c r="H1910" i="36"/>
  <c r="H1909" i="36"/>
  <c r="H1908" i="36"/>
  <c r="H1907" i="36"/>
  <c r="H1906" i="36"/>
  <c r="H1905" i="36"/>
  <c r="H1904" i="36"/>
  <c r="H1903" i="36"/>
  <c r="H1902" i="36"/>
  <c r="H1901" i="36"/>
  <c r="H1900" i="36"/>
  <c r="H1899" i="36"/>
  <c r="H1898" i="36"/>
  <c r="H1897" i="36"/>
  <c r="H1896" i="36"/>
  <c r="H1895" i="36"/>
  <c r="H1894" i="36"/>
  <c r="H1893" i="36"/>
  <c r="H1892" i="36"/>
  <c r="H1891" i="36"/>
  <c r="H1890" i="36"/>
  <c r="H1889" i="36"/>
  <c r="H1888" i="36"/>
  <c r="H1887" i="36"/>
  <c r="H1886" i="36"/>
  <c r="H1885" i="36"/>
  <c r="H1884" i="36"/>
  <c r="H1883" i="36"/>
  <c r="H1882" i="36"/>
  <c r="H1881" i="36"/>
  <c r="H1880" i="36"/>
  <c r="H1879" i="36"/>
  <c r="H1878" i="36"/>
  <c r="H1877" i="36"/>
  <c r="H1876" i="36"/>
  <c r="H1875" i="36"/>
  <c r="H1874" i="36"/>
  <c r="H1873" i="36"/>
  <c r="H1872" i="36"/>
  <c r="H1871" i="36"/>
  <c r="H1870" i="36"/>
  <c r="H1869" i="36"/>
  <c r="H1868" i="36"/>
  <c r="H1867" i="36"/>
  <c r="H1866" i="36"/>
  <c r="H1865" i="36"/>
  <c r="H1864" i="36"/>
  <c r="H1863" i="36"/>
  <c r="H1862" i="36"/>
  <c r="H1861" i="36"/>
  <c r="H1860" i="36"/>
  <c r="H1859" i="36"/>
  <c r="H1858" i="36"/>
  <c r="H1857" i="36"/>
  <c r="H1856" i="36"/>
  <c r="H1855" i="36"/>
  <c r="H1854" i="36"/>
  <c r="H1853" i="36"/>
  <c r="H1852" i="36"/>
  <c r="H1851" i="36"/>
  <c r="H1850" i="36"/>
  <c r="H1849" i="36"/>
  <c r="H1848" i="36"/>
  <c r="H1847" i="36"/>
  <c r="H1846" i="36"/>
  <c r="H1845" i="36"/>
  <c r="H1844" i="36"/>
  <c r="H1843" i="36"/>
  <c r="H1842" i="36"/>
  <c r="H1841" i="36"/>
  <c r="H1840" i="36"/>
  <c r="H1839" i="36"/>
  <c r="H1838" i="36"/>
  <c r="H1837" i="36"/>
  <c r="H1836" i="36"/>
  <c r="H1835" i="36"/>
  <c r="H1834" i="36"/>
  <c r="H1833" i="36"/>
  <c r="H1832" i="36"/>
  <c r="H1831" i="36"/>
  <c r="H1830" i="36"/>
  <c r="H1829" i="36"/>
  <c r="H1828" i="36"/>
  <c r="H1827" i="36"/>
  <c r="H1826" i="36"/>
  <c r="H1825" i="36"/>
  <c r="H1824" i="36"/>
  <c r="H1823" i="36"/>
  <c r="H1822" i="36"/>
  <c r="H1821" i="36"/>
  <c r="H1820" i="36"/>
  <c r="H1819" i="36"/>
  <c r="H1818" i="36"/>
  <c r="H1817" i="36"/>
  <c r="H1816" i="36"/>
  <c r="H1815" i="36"/>
  <c r="H1814" i="36"/>
  <c r="H1813" i="36"/>
  <c r="H1812" i="36"/>
  <c r="H1811" i="36"/>
  <c r="H1810" i="36"/>
  <c r="H1809" i="36"/>
  <c r="H1808" i="36"/>
  <c r="H1807" i="36"/>
  <c r="H1806" i="36"/>
  <c r="H1805" i="36"/>
  <c r="H1804" i="36"/>
  <c r="H1803" i="36"/>
  <c r="H1802" i="36"/>
  <c r="H1801" i="36"/>
  <c r="H1800" i="36"/>
  <c r="H1799" i="36"/>
  <c r="H1798" i="36"/>
  <c r="H1797" i="36"/>
  <c r="H1796" i="36"/>
  <c r="H1795" i="36"/>
  <c r="H1794" i="36"/>
  <c r="H1793" i="36"/>
  <c r="H1792" i="36"/>
  <c r="H1791" i="36"/>
  <c r="H1790" i="36"/>
  <c r="H1789" i="36"/>
  <c r="H1788" i="36"/>
  <c r="H1787" i="36"/>
  <c r="H1786" i="36"/>
  <c r="H1785" i="36"/>
  <c r="H1784" i="36"/>
  <c r="H1783" i="36"/>
  <c r="H1782" i="36"/>
  <c r="H1781" i="36"/>
  <c r="H1780" i="36"/>
  <c r="H1779" i="36"/>
  <c r="H1778" i="36"/>
  <c r="H1777" i="36"/>
  <c r="H1776" i="36"/>
  <c r="H1775" i="36"/>
  <c r="H1774" i="36"/>
  <c r="H1773" i="36"/>
  <c r="H1772" i="36"/>
  <c r="H1771" i="36"/>
  <c r="H1770" i="36"/>
  <c r="H1769" i="36"/>
  <c r="H1768" i="36"/>
  <c r="H1767" i="36"/>
  <c r="H1766" i="36"/>
  <c r="H1765" i="36"/>
  <c r="H1764" i="36"/>
  <c r="H1763" i="36"/>
  <c r="H1762" i="36"/>
  <c r="H1761" i="36"/>
  <c r="H1760" i="36"/>
  <c r="H1759" i="36"/>
  <c r="H1758" i="36"/>
  <c r="H1757" i="36"/>
  <c r="H1756" i="36"/>
  <c r="H1755" i="36"/>
  <c r="H1754" i="36"/>
  <c r="H1753" i="36"/>
  <c r="H1752" i="36"/>
  <c r="H1751" i="36"/>
  <c r="H1750" i="36"/>
  <c r="H1749" i="36"/>
  <c r="H1748" i="36"/>
  <c r="H1747" i="36"/>
  <c r="H1746" i="36"/>
  <c r="H1745" i="36"/>
  <c r="H1744" i="36"/>
  <c r="H1743" i="36"/>
  <c r="H1742" i="36"/>
  <c r="H1741" i="36"/>
  <c r="H1740" i="36"/>
  <c r="H1739" i="36"/>
  <c r="H1738" i="36"/>
  <c r="H1737" i="36"/>
  <c r="H1736" i="36"/>
  <c r="H1735" i="36"/>
  <c r="H1734" i="36"/>
  <c r="H1733" i="36"/>
  <c r="H1732" i="36"/>
  <c r="H1731" i="36"/>
  <c r="H1730" i="36"/>
  <c r="H1729" i="36"/>
  <c r="H1728" i="36"/>
  <c r="H1727" i="36"/>
  <c r="H1726" i="36"/>
  <c r="H1725" i="36"/>
  <c r="H1724" i="36"/>
  <c r="H1723" i="36"/>
  <c r="H1722" i="36"/>
  <c r="H1721" i="36"/>
  <c r="H1720" i="36"/>
  <c r="H1719" i="36"/>
  <c r="H1718" i="36"/>
  <c r="H1717" i="36"/>
  <c r="H1716" i="36"/>
  <c r="H1715" i="36"/>
  <c r="H1714" i="36"/>
  <c r="H1713" i="36"/>
  <c r="H1712" i="36"/>
  <c r="H1711" i="36"/>
  <c r="H1710" i="36"/>
  <c r="H1709" i="36"/>
  <c r="H1708" i="36"/>
  <c r="H1707" i="36"/>
  <c r="H1706" i="36"/>
  <c r="H1705" i="36"/>
  <c r="H1704" i="36"/>
  <c r="H1703" i="36"/>
  <c r="H1702" i="36"/>
  <c r="H1701" i="36"/>
  <c r="H1700" i="36"/>
  <c r="H1699" i="36"/>
  <c r="H1698" i="36"/>
  <c r="H1697" i="36"/>
  <c r="H1696" i="36"/>
  <c r="H1695" i="36"/>
  <c r="H1694" i="36"/>
  <c r="H1693" i="36"/>
  <c r="H1692" i="36"/>
  <c r="H1691" i="36"/>
  <c r="H1690" i="36"/>
  <c r="H1689" i="36"/>
  <c r="H1688" i="36"/>
  <c r="H1687" i="36"/>
  <c r="H1686" i="36"/>
  <c r="H1685" i="36"/>
  <c r="H1684" i="36"/>
  <c r="H1683" i="36"/>
  <c r="H1682" i="36"/>
  <c r="H1681" i="36"/>
  <c r="H1680" i="36"/>
  <c r="H1679" i="36"/>
  <c r="H1678" i="36"/>
  <c r="H1677" i="36"/>
  <c r="H1676" i="36"/>
  <c r="H1675" i="36"/>
  <c r="H1674" i="36"/>
  <c r="H1673" i="36"/>
  <c r="H1672" i="36"/>
  <c r="H1671" i="36"/>
  <c r="H1670" i="36"/>
  <c r="H1669" i="36"/>
  <c r="H1668" i="36"/>
  <c r="H1667" i="36"/>
  <c r="H1666" i="36"/>
  <c r="H1665" i="36"/>
  <c r="H1664" i="36"/>
  <c r="H1663" i="36"/>
  <c r="H1662" i="36"/>
  <c r="H1661" i="36"/>
  <c r="H1660" i="36"/>
  <c r="H1659" i="36"/>
  <c r="H1658" i="36"/>
  <c r="H1657" i="36"/>
  <c r="H1656" i="36"/>
  <c r="H1655" i="36"/>
  <c r="H1654" i="36"/>
  <c r="H1653" i="36"/>
  <c r="H1652" i="36"/>
  <c r="H1651" i="36"/>
  <c r="H1650" i="36"/>
  <c r="H1649" i="36"/>
  <c r="H1648" i="36"/>
  <c r="H1647" i="36"/>
  <c r="H1646" i="36"/>
  <c r="H1645" i="36"/>
  <c r="H1644" i="36"/>
  <c r="H1643" i="36"/>
  <c r="H1642" i="36"/>
  <c r="H1641" i="36"/>
  <c r="H1640" i="36"/>
  <c r="H1639" i="36"/>
  <c r="H1638" i="36"/>
  <c r="H1637" i="36"/>
  <c r="H1636" i="36"/>
  <c r="H1635" i="36"/>
  <c r="H1634" i="36"/>
  <c r="H1633" i="36"/>
  <c r="H1632" i="36"/>
  <c r="H1631" i="36"/>
  <c r="H1630" i="36"/>
  <c r="H1629" i="36"/>
  <c r="H1628" i="36"/>
  <c r="H1627" i="36"/>
  <c r="H1626" i="36"/>
  <c r="H1625" i="36"/>
  <c r="H1624" i="36"/>
  <c r="H1623" i="36"/>
  <c r="H1622" i="36"/>
  <c r="H1621" i="36"/>
  <c r="H1620" i="36"/>
  <c r="H1619" i="36"/>
  <c r="H1618" i="36"/>
  <c r="H1617" i="36"/>
  <c r="H1616" i="36"/>
  <c r="H1615" i="36"/>
  <c r="H1614" i="36"/>
  <c r="H1613" i="36"/>
  <c r="H1612" i="36"/>
  <c r="H1611" i="36"/>
  <c r="H1610" i="36"/>
  <c r="H1609" i="36"/>
  <c r="H1608" i="36"/>
  <c r="H1607" i="36"/>
  <c r="H1606" i="36"/>
  <c r="H1605" i="36"/>
  <c r="H1604" i="36"/>
  <c r="H1603" i="36"/>
  <c r="H1602" i="36"/>
  <c r="H1601" i="36"/>
  <c r="H1600" i="36"/>
  <c r="H1599" i="36"/>
  <c r="H1598" i="36"/>
  <c r="H1597" i="36"/>
  <c r="H1596" i="36"/>
  <c r="H1595" i="36"/>
  <c r="H1594" i="36"/>
  <c r="H1593" i="36"/>
  <c r="H1592" i="36"/>
  <c r="H1591" i="36"/>
  <c r="H1590" i="36"/>
  <c r="H1589" i="36"/>
  <c r="H1588" i="36"/>
  <c r="H1587" i="36"/>
  <c r="H1586" i="36"/>
  <c r="H1585" i="36"/>
  <c r="H1584" i="36"/>
  <c r="H1583" i="36"/>
  <c r="H1582" i="36"/>
  <c r="H1581" i="36"/>
  <c r="H1580" i="36"/>
  <c r="H1579" i="36"/>
  <c r="H1578" i="36"/>
  <c r="H1577" i="36"/>
  <c r="H1576" i="36"/>
  <c r="H1575" i="36"/>
  <c r="H1574" i="36"/>
  <c r="H1573" i="36"/>
  <c r="H1572" i="36"/>
  <c r="H1571" i="36"/>
  <c r="H1570" i="36"/>
  <c r="H1569" i="36"/>
  <c r="H1568" i="36"/>
  <c r="H1567" i="36"/>
  <c r="H1566" i="36"/>
  <c r="H1565" i="36"/>
  <c r="H1564" i="36"/>
  <c r="H1563" i="36"/>
  <c r="H1562" i="36"/>
  <c r="H1561" i="36"/>
  <c r="H1560" i="36"/>
  <c r="H1559" i="36"/>
  <c r="H1558" i="36"/>
  <c r="H1557" i="36"/>
  <c r="H1556" i="36"/>
  <c r="H1555" i="36"/>
  <c r="H1554" i="36"/>
  <c r="H1553" i="36"/>
  <c r="H1552" i="36"/>
  <c r="H1551" i="36"/>
  <c r="H1550" i="36"/>
  <c r="H1549" i="36"/>
  <c r="H1548" i="36"/>
  <c r="H1547" i="36"/>
  <c r="H1546" i="36"/>
  <c r="H1545" i="36"/>
  <c r="H1544" i="36"/>
  <c r="H1543" i="36"/>
  <c r="H1542" i="36"/>
  <c r="H1541" i="36"/>
  <c r="H1540" i="36"/>
  <c r="H1539" i="36"/>
  <c r="H1538" i="36"/>
  <c r="H1537" i="36"/>
  <c r="H1536" i="36"/>
  <c r="H1535" i="36"/>
  <c r="H1534" i="36"/>
  <c r="H1533" i="36"/>
  <c r="H1532" i="36"/>
  <c r="H1531" i="36"/>
  <c r="H1530" i="36"/>
  <c r="H1529" i="36"/>
  <c r="H1528" i="36"/>
  <c r="H1527" i="36"/>
  <c r="H1526" i="36"/>
  <c r="H1525" i="36"/>
  <c r="H1524" i="36"/>
  <c r="H1523" i="36"/>
  <c r="H1522" i="36"/>
  <c r="H1521" i="36"/>
  <c r="H1520" i="36"/>
  <c r="H1519" i="36"/>
  <c r="H1518" i="36"/>
  <c r="H1517" i="36"/>
  <c r="H1516" i="36"/>
  <c r="H1515" i="36"/>
  <c r="H1514" i="36"/>
  <c r="H1513" i="36"/>
  <c r="H1512" i="36"/>
  <c r="H1511" i="36"/>
  <c r="H1510" i="36"/>
  <c r="H1509" i="36"/>
  <c r="H1508" i="36"/>
  <c r="H1507" i="36"/>
  <c r="H1506" i="36"/>
  <c r="H1505" i="36"/>
  <c r="H1504" i="36"/>
  <c r="H1503" i="36"/>
  <c r="H1502" i="36"/>
  <c r="H1501" i="36"/>
  <c r="H1500" i="36"/>
  <c r="H1499" i="36"/>
  <c r="H1498" i="36"/>
  <c r="H1497" i="36"/>
  <c r="H1496" i="36"/>
  <c r="H1495" i="36"/>
  <c r="H1494" i="36"/>
  <c r="H1493" i="36"/>
  <c r="H1492" i="36"/>
  <c r="H1491" i="36"/>
  <c r="H1490" i="36"/>
  <c r="H1489" i="36"/>
  <c r="H1488" i="36"/>
  <c r="H1487" i="36"/>
  <c r="H1486" i="36"/>
  <c r="H1485" i="36"/>
  <c r="H1484" i="36"/>
  <c r="H1483" i="36"/>
  <c r="H1482" i="36"/>
  <c r="H1481" i="36"/>
  <c r="H1480" i="36"/>
  <c r="H1479" i="36"/>
  <c r="H1478" i="36"/>
  <c r="H1477" i="36"/>
  <c r="H1476" i="36"/>
  <c r="H1475" i="36"/>
  <c r="H1474" i="36"/>
  <c r="H1473" i="36"/>
  <c r="H1472" i="36"/>
  <c r="H1471" i="36"/>
  <c r="H1470" i="36"/>
  <c r="H1469" i="36"/>
  <c r="H1468" i="36"/>
  <c r="H1467" i="36"/>
  <c r="H1466" i="36"/>
  <c r="H1465" i="36"/>
  <c r="H1464" i="36"/>
  <c r="H1463" i="36"/>
  <c r="H1462" i="36"/>
  <c r="H1461" i="36"/>
  <c r="H1460" i="36"/>
  <c r="H1459" i="36"/>
  <c r="H1458" i="36"/>
  <c r="H1457" i="36"/>
  <c r="H1456" i="36"/>
  <c r="H1455" i="36"/>
  <c r="H1454" i="36"/>
  <c r="H1453" i="36"/>
  <c r="H1452" i="36"/>
  <c r="H1451" i="36"/>
  <c r="H1450" i="36"/>
  <c r="H1449" i="36"/>
  <c r="H1448" i="36"/>
  <c r="H1447" i="36"/>
  <c r="H1446" i="36"/>
  <c r="H1445" i="36"/>
  <c r="H1444" i="36"/>
  <c r="H1443" i="36"/>
  <c r="H1442" i="36"/>
  <c r="H1441" i="36"/>
  <c r="H1440" i="36"/>
  <c r="H1439" i="36"/>
  <c r="H1438" i="36"/>
  <c r="H1437" i="36"/>
  <c r="H1436" i="36"/>
  <c r="H1435" i="36"/>
  <c r="H1434" i="36"/>
  <c r="H1433" i="36"/>
  <c r="H1432" i="36"/>
  <c r="H1431" i="36"/>
  <c r="H1430" i="36"/>
  <c r="H1429" i="36"/>
  <c r="H1428" i="36"/>
  <c r="H1427" i="36"/>
  <c r="H1426" i="36"/>
  <c r="H1425" i="36"/>
  <c r="H1424" i="36"/>
  <c r="H1423" i="36"/>
  <c r="H1422" i="36"/>
  <c r="H1421" i="36"/>
  <c r="H1420" i="36"/>
  <c r="H1419" i="36"/>
  <c r="H1418" i="36"/>
  <c r="H1417" i="36"/>
  <c r="H1416" i="36"/>
  <c r="H1415" i="36"/>
  <c r="H1414" i="36"/>
  <c r="H1413" i="36"/>
  <c r="H1412" i="36"/>
  <c r="H1411" i="36"/>
  <c r="H1410" i="36"/>
  <c r="H1409" i="36"/>
  <c r="H1408" i="36"/>
  <c r="H1407" i="36"/>
  <c r="H1406" i="36"/>
  <c r="H1405" i="36"/>
  <c r="H1404" i="36"/>
  <c r="H1403" i="36"/>
  <c r="H1402" i="36"/>
  <c r="H1401" i="36"/>
  <c r="H1400" i="36"/>
  <c r="H1399" i="36"/>
  <c r="H1398" i="36"/>
  <c r="H1397" i="36"/>
  <c r="H1396" i="36"/>
  <c r="H1395" i="36"/>
  <c r="H1394" i="36"/>
  <c r="H1393" i="36"/>
  <c r="H1392" i="36"/>
  <c r="H1391" i="36"/>
  <c r="H1390" i="36"/>
  <c r="H1389" i="36"/>
  <c r="H1388" i="36"/>
  <c r="H1387" i="36"/>
  <c r="H1386" i="36"/>
  <c r="H1385" i="36"/>
  <c r="H1384" i="36"/>
  <c r="H1383" i="36"/>
  <c r="H1382" i="36"/>
  <c r="H1381" i="36"/>
  <c r="H1380" i="36"/>
  <c r="H1379" i="36"/>
  <c r="H1378" i="36"/>
  <c r="H1377" i="36"/>
  <c r="H1376" i="36"/>
  <c r="H1375" i="36"/>
  <c r="H1374" i="36"/>
  <c r="H1373" i="36"/>
  <c r="H1372" i="36"/>
  <c r="H1371" i="36"/>
  <c r="H1370" i="36"/>
  <c r="H1369" i="36"/>
  <c r="H1368" i="36"/>
  <c r="H1367" i="36"/>
  <c r="H1366" i="36"/>
  <c r="H1365" i="36"/>
  <c r="H1364" i="36"/>
  <c r="H1363" i="36"/>
  <c r="H1362" i="36"/>
  <c r="H1361" i="36"/>
  <c r="H1360" i="36"/>
  <c r="H1359" i="36"/>
  <c r="H1358" i="36"/>
  <c r="H1357" i="36"/>
  <c r="H1356" i="36"/>
  <c r="H1355" i="36"/>
  <c r="H1354" i="36"/>
  <c r="H1353" i="36"/>
  <c r="H1352" i="36"/>
  <c r="H1351" i="36"/>
  <c r="H1350" i="36"/>
  <c r="H1349" i="36"/>
  <c r="H1348" i="36"/>
  <c r="H1347" i="36"/>
  <c r="H1346" i="36"/>
  <c r="H1345" i="36"/>
  <c r="H1344" i="36"/>
  <c r="H1343" i="36"/>
  <c r="H1342" i="36"/>
  <c r="H1341" i="36"/>
  <c r="H1340" i="36"/>
  <c r="H1339" i="36"/>
  <c r="H1338" i="36"/>
  <c r="H1337" i="36"/>
  <c r="H1336" i="36"/>
  <c r="H1335" i="36"/>
  <c r="H1334" i="36"/>
  <c r="H1333" i="36"/>
  <c r="H1332" i="36"/>
  <c r="H1331" i="36"/>
  <c r="H1330" i="36"/>
  <c r="H1329" i="36"/>
  <c r="H1328" i="36"/>
  <c r="H1327" i="36"/>
  <c r="H1326" i="36"/>
  <c r="H1325" i="36"/>
  <c r="H1324" i="36"/>
  <c r="H1323" i="36"/>
  <c r="H1322" i="36"/>
  <c r="H1321" i="36"/>
  <c r="H1320" i="36"/>
  <c r="H1319" i="36"/>
  <c r="H1318" i="36"/>
  <c r="H1317" i="36"/>
  <c r="H1316" i="36"/>
  <c r="H1315" i="36"/>
  <c r="H1314" i="36"/>
  <c r="H1313" i="36"/>
  <c r="H1312" i="36"/>
  <c r="H1311" i="36"/>
  <c r="H1310" i="36"/>
  <c r="H1309" i="36"/>
  <c r="H1308" i="36"/>
  <c r="H1307" i="36"/>
  <c r="H1306" i="36"/>
  <c r="H1305" i="36"/>
  <c r="H1304" i="36"/>
  <c r="H1303" i="36"/>
  <c r="H1302" i="36"/>
  <c r="H1301" i="36"/>
  <c r="H1300" i="36"/>
  <c r="H1299" i="36"/>
  <c r="H1298" i="36"/>
  <c r="H1297" i="36"/>
  <c r="H1296" i="36"/>
  <c r="H1295" i="36"/>
  <c r="H1294" i="36"/>
  <c r="H1293" i="36"/>
  <c r="H1292" i="36"/>
  <c r="H1291" i="36"/>
  <c r="H1290" i="36"/>
  <c r="H1289" i="36"/>
  <c r="H1288" i="36"/>
  <c r="H1287" i="36"/>
  <c r="H1286" i="36"/>
  <c r="H1285" i="36"/>
  <c r="H1284" i="36"/>
  <c r="H1283" i="36"/>
  <c r="H1282" i="36"/>
  <c r="H1281" i="36"/>
  <c r="H1280" i="36"/>
  <c r="H1279" i="36"/>
  <c r="H1278" i="36"/>
  <c r="H1277" i="36"/>
  <c r="H1276" i="36"/>
  <c r="H1275" i="36"/>
  <c r="H1274" i="36"/>
  <c r="H1273" i="36"/>
  <c r="H1272" i="36"/>
  <c r="H1271" i="36"/>
  <c r="H1270" i="36"/>
  <c r="H1269" i="36"/>
  <c r="H1268" i="36"/>
  <c r="H1267" i="36"/>
  <c r="H1266" i="36"/>
  <c r="H1265" i="36"/>
  <c r="H1264" i="36"/>
  <c r="H1263" i="36"/>
  <c r="H1262" i="36"/>
  <c r="H1261" i="36"/>
  <c r="H1260" i="36"/>
  <c r="H1259" i="36"/>
  <c r="H1258" i="36"/>
  <c r="H1257" i="36"/>
  <c r="H1256" i="36"/>
  <c r="H1255" i="36"/>
  <c r="H1254" i="36"/>
  <c r="H1253" i="36"/>
  <c r="H1252" i="36"/>
  <c r="H1251" i="36"/>
  <c r="H1250" i="36"/>
  <c r="H1249" i="36"/>
  <c r="H1248" i="36"/>
  <c r="H1247" i="36"/>
  <c r="H1246" i="36"/>
  <c r="H1245" i="36"/>
  <c r="H1244" i="36"/>
  <c r="H1243" i="36"/>
  <c r="H1242" i="36"/>
  <c r="H1241" i="36"/>
  <c r="H1240" i="36"/>
  <c r="H1239" i="36"/>
  <c r="H1238" i="36"/>
  <c r="H1237" i="36"/>
  <c r="H1236" i="36"/>
  <c r="H1235" i="36"/>
  <c r="H1234" i="36"/>
  <c r="H1233" i="36"/>
  <c r="H1232" i="36"/>
  <c r="H1231" i="36"/>
  <c r="H1230" i="36"/>
  <c r="H1229" i="36"/>
  <c r="H1228" i="36"/>
  <c r="H1227" i="36"/>
  <c r="H1226" i="36"/>
  <c r="H1225" i="36"/>
  <c r="H1224" i="36"/>
  <c r="H1223" i="36"/>
  <c r="H1222" i="36"/>
  <c r="H1221" i="36"/>
  <c r="H1220" i="36"/>
  <c r="H1219" i="36"/>
  <c r="H1218" i="36"/>
  <c r="H1217" i="36"/>
  <c r="H1216" i="36"/>
  <c r="H1215" i="36"/>
  <c r="H1214" i="36"/>
  <c r="H1213" i="36"/>
  <c r="H1212" i="36"/>
  <c r="H1211" i="36"/>
  <c r="H1210" i="36"/>
  <c r="H1209" i="36"/>
  <c r="H1208" i="36"/>
  <c r="H1207" i="36"/>
  <c r="H1206" i="36"/>
  <c r="H1205" i="36"/>
  <c r="H1204" i="36"/>
  <c r="H1203" i="36"/>
  <c r="H1202" i="36"/>
  <c r="H1201" i="36"/>
  <c r="H1200" i="36"/>
  <c r="H1199" i="36"/>
  <c r="H1198" i="36"/>
  <c r="H1197" i="36"/>
  <c r="H1196" i="36"/>
  <c r="H1195" i="36"/>
  <c r="H1194" i="36"/>
  <c r="H1193" i="36"/>
  <c r="H1192" i="36"/>
  <c r="H1191" i="36"/>
  <c r="H1190" i="36"/>
  <c r="H1189" i="36"/>
  <c r="H1188" i="36"/>
  <c r="H1187" i="36"/>
  <c r="H1186" i="36"/>
  <c r="H1185" i="36"/>
  <c r="H1184" i="36"/>
  <c r="H1183" i="36"/>
  <c r="H1182" i="36"/>
  <c r="H1181" i="36"/>
  <c r="H1180" i="36"/>
  <c r="H1179" i="36"/>
  <c r="H1178" i="36"/>
  <c r="H1177" i="36"/>
  <c r="H1176" i="36"/>
  <c r="H1175" i="36"/>
  <c r="H1174" i="36"/>
  <c r="H1173" i="36"/>
  <c r="H1172" i="36"/>
  <c r="H1171" i="36"/>
  <c r="H1170" i="36"/>
  <c r="H1169" i="36"/>
  <c r="H1168" i="36"/>
  <c r="H1167" i="36"/>
  <c r="H1166" i="36"/>
  <c r="H1165" i="36"/>
  <c r="H1164" i="36"/>
  <c r="H1163" i="36"/>
  <c r="H1162" i="36"/>
  <c r="H1161" i="36"/>
  <c r="H1160" i="36"/>
  <c r="H1159" i="36"/>
  <c r="H1158" i="36"/>
  <c r="H1157" i="36"/>
  <c r="H1156" i="36"/>
  <c r="H1155" i="36"/>
  <c r="H1154" i="36"/>
  <c r="H1153" i="36"/>
  <c r="H1152" i="36"/>
  <c r="H1151" i="36"/>
  <c r="H1150" i="36"/>
  <c r="H1149" i="36"/>
  <c r="H1148" i="36"/>
  <c r="H1147" i="36"/>
  <c r="H1146" i="36"/>
  <c r="H1145" i="36"/>
  <c r="H1144" i="36"/>
  <c r="H1143" i="36"/>
  <c r="H1142" i="36"/>
  <c r="H1141" i="36"/>
  <c r="H1140" i="36"/>
  <c r="H1139" i="36"/>
  <c r="H1138" i="36"/>
  <c r="H1137" i="36"/>
  <c r="H1136" i="36"/>
  <c r="H1135" i="36"/>
  <c r="H1134" i="36"/>
  <c r="H1133" i="36"/>
  <c r="H1132" i="36"/>
  <c r="H1131" i="36"/>
  <c r="H1130" i="36"/>
  <c r="H1129" i="36"/>
  <c r="H1128" i="36"/>
  <c r="H1127" i="36"/>
  <c r="H1126" i="36"/>
  <c r="H1125" i="36"/>
  <c r="H1124" i="36"/>
  <c r="H1123" i="36"/>
  <c r="H1122" i="36"/>
  <c r="H1121" i="36"/>
  <c r="H1120" i="36"/>
  <c r="H1119" i="36"/>
  <c r="H1118" i="36"/>
  <c r="H1117" i="36"/>
  <c r="H1116" i="36"/>
  <c r="H1115" i="36"/>
  <c r="H1114" i="36"/>
  <c r="H1113" i="36"/>
  <c r="H1112" i="36"/>
  <c r="H1111" i="36"/>
  <c r="H1110" i="36"/>
  <c r="H1109" i="36"/>
  <c r="H1108" i="36"/>
  <c r="H1107" i="36"/>
  <c r="H1106" i="36"/>
  <c r="H1105" i="36"/>
  <c r="H1104" i="36"/>
  <c r="H1103" i="36"/>
  <c r="H1102" i="36"/>
  <c r="H1101" i="36"/>
  <c r="H1100" i="36"/>
  <c r="H1099" i="36"/>
  <c r="H1098" i="36"/>
  <c r="H1097" i="36"/>
  <c r="H1096" i="36"/>
  <c r="H1095" i="36"/>
  <c r="H1094" i="36"/>
  <c r="H1093" i="36"/>
  <c r="H1092" i="36"/>
  <c r="H1091" i="36"/>
  <c r="H1090" i="36"/>
  <c r="H1089" i="36"/>
  <c r="H1088" i="36"/>
  <c r="H1087" i="36"/>
  <c r="H1086" i="36"/>
  <c r="H1085" i="36"/>
  <c r="H1084" i="36"/>
  <c r="H1083" i="36"/>
  <c r="H1082" i="36"/>
  <c r="H1081" i="36"/>
  <c r="H1080" i="36"/>
  <c r="H1079" i="36"/>
  <c r="H1078" i="36"/>
  <c r="H1077" i="36"/>
  <c r="H1076" i="36"/>
  <c r="H1075" i="36"/>
  <c r="H1074" i="36"/>
  <c r="H1073" i="36"/>
  <c r="H1072" i="36"/>
  <c r="H1071" i="36"/>
  <c r="H1070" i="36"/>
  <c r="H1069" i="36"/>
  <c r="H1068" i="36"/>
  <c r="H1067" i="36"/>
  <c r="H1066" i="36"/>
  <c r="H1065" i="36"/>
  <c r="H1064" i="36"/>
  <c r="H1063" i="36"/>
  <c r="H1062" i="36"/>
  <c r="H1061" i="36"/>
  <c r="H1060" i="36"/>
  <c r="H1059" i="36"/>
  <c r="H1058" i="36"/>
  <c r="H1057" i="36"/>
  <c r="H1056" i="36"/>
  <c r="H1055" i="36"/>
  <c r="H1054" i="36"/>
  <c r="H1053" i="36"/>
  <c r="H1052" i="36"/>
  <c r="H1051" i="36"/>
  <c r="H1050" i="36"/>
  <c r="H1049" i="36"/>
  <c r="H1048" i="36"/>
  <c r="H1047" i="36"/>
  <c r="H1046" i="36"/>
  <c r="H1045" i="36"/>
  <c r="H1044" i="36"/>
  <c r="H1043" i="36"/>
  <c r="H1042" i="36"/>
  <c r="H1041" i="36"/>
  <c r="H1040" i="36"/>
  <c r="H1039" i="36"/>
  <c r="H1038" i="36"/>
  <c r="H1037" i="36"/>
  <c r="H1036" i="36"/>
  <c r="H1035" i="36"/>
  <c r="H1034" i="36"/>
  <c r="H1033" i="36"/>
  <c r="H1032" i="36"/>
  <c r="H1031" i="36"/>
  <c r="H1030" i="36"/>
  <c r="H1029" i="36"/>
  <c r="H1028" i="36"/>
  <c r="H1027" i="36"/>
  <c r="H1026" i="36"/>
  <c r="H1025" i="36"/>
  <c r="H1024" i="36"/>
  <c r="H1023" i="36"/>
  <c r="H1022" i="36"/>
  <c r="H1021" i="36"/>
  <c r="H1020" i="36"/>
  <c r="H1019" i="36"/>
  <c r="H1018" i="36"/>
  <c r="H1017" i="36"/>
  <c r="H1016" i="36"/>
  <c r="H1015" i="36"/>
  <c r="H1014" i="36"/>
  <c r="H1013" i="36"/>
  <c r="H1012" i="36"/>
  <c r="H1011" i="36"/>
  <c r="H1010" i="36"/>
  <c r="H1009" i="36"/>
  <c r="H1008" i="36"/>
  <c r="H1007" i="36"/>
  <c r="H1006" i="36"/>
  <c r="H1005" i="36"/>
  <c r="H1004" i="36"/>
  <c r="H1003" i="36"/>
  <c r="H1002" i="36"/>
  <c r="H1001" i="36"/>
  <c r="H1000" i="36"/>
  <c r="H999" i="36"/>
  <c r="H998" i="36"/>
  <c r="H997" i="36"/>
  <c r="H996" i="36"/>
  <c r="H995" i="36"/>
  <c r="H994" i="36"/>
  <c r="H993" i="36"/>
  <c r="H992" i="36"/>
  <c r="H991" i="36"/>
  <c r="H990" i="36"/>
  <c r="H989" i="36"/>
  <c r="H988" i="36"/>
  <c r="H987" i="36"/>
  <c r="H986" i="36"/>
  <c r="H985" i="36"/>
  <c r="H984" i="36"/>
  <c r="H983" i="36"/>
  <c r="H982" i="36"/>
  <c r="H981" i="36"/>
  <c r="H980" i="36"/>
  <c r="H979" i="36"/>
  <c r="H978" i="36"/>
  <c r="H977" i="36"/>
  <c r="H976" i="36"/>
  <c r="H975" i="36"/>
  <c r="H974" i="36"/>
  <c r="H973" i="36"/>
  <c r="H972" i="36"/>
  <c r="H971" i="36"/>
  <c r="H970" i="36"/>
  <c r="H969" i="36"/>
  <c r="H968" i="36"/>
  <c r="H967" i="36"/>
  <c r="H966" i="36"/>
  <c r="H965" i="36"/>
  <c r="H964" i="36"/>
  <c r="H963" i="36"/>
  <c r="H962" i="36"/>
  <c r="H961" i="36"/>
  <c r="H960" i="36"/>
  <c r="H959" i="36"/>
  <c r="H958" i="36"/>
  <c r="H957" i="36"/>
  <c r="H956" i="36"/>
  <c r="H955" i="36"/>
  <c r="H954" i="36"/>
  <c r="H953" i="36"/>
  <c r="H952" i="36"/>
  <c r="H951" i="36"/>
  <c r="H950" i="36"/>
  <c r="H949" i="36"/>
  <c r="H948" i="36"/>
  <c r="H947" i="36"/>
  <c r="H946" i="36"/>
  <c r="H945" i="36"/>
  <c r="H944" i="36"/>
  <c r="H943" i="36"/>
  <c r="H942" i="36"/>
  <c r="H941" i="36"/>
  <c r="H940" i="36"/>
  <c r="H939" i="36"/>
  <c r="H938" i="36"/>
  <c r="H937" i="36"/>
  <c r="H936" i="36"/>
  <c r="H935" i="36"/>
  <c r="H934" i="36"/>
  <c r="H933" i="36"/>
  <c r="H932" i="36"/>
  <c r="H931" i="36"/>
  <c r="H930" i="36"/>
  <c r="H929" i="36"/>
  <c r="H928" i="36"/>
  <c r="H927" i="36"/>
  <c r="H926" i="36"/>
  <c r="H925" i="36"/>
  <c r="H924" i="36"/>
  <c r="H923" i="36"/>
  <c r="H922" i="36"/>
  <c r="H921" i="36"/>
  <c r="H920" i="36"/>
  <c r="H919" i="36"/>
  <c r="H918" i="36"/>
  <c r="H917" i="36"/>
  <c r="H916" i="36"/>
  <c r="H915" i="36"/>
  <c r="H914" i="36"/>
  <c r="H913" i="36"/>
  <c r="H912" i="36"/>
  <c r="H911" i="36"/>
  <c r="H910" i="36"/>
  <c r="H909" i="36"/>
  <c r="H908" i="36"/>
  <c r="H907" i="36"/>
  <c r="H906" i="36"/>
  <c r="H905" i="36"/>
  <c r="H904" i="36"/>
  <c r="H903" i="36"/>
  <c r="H902" i="36"/>
  <c r="H901" i="36"/>
  <c r="H900" i="36"/>
  <c r="H899" i="36"/>
  <c r="H898" i="36"/>
  <c r="H897" i="36"/>
  <c r="H896" i="36"/>
  <c r="H895" i="36"/>
  <c r="H894" i="36"/>
  <c r="H893" i="36"/>
  <c r="H892" i="36"/>
  <c r="H891" i="36"/>
  <c r="H890" i="36"/>
  <c r="H889" i="36"/>
  <c r="H888" i="36"/>
  <c r="H887" i="36"/>
  <c r="H886" i="36"/>
  <c r="H885" i="36"/>
  <c r="H884" i="36"/>
  <c r="H883" i="36"/>
  <c r="H882" i="36"/>
  <c r="H881" i="36"/>
  <c r="H880" i="36"/>
  <c r="H879" i="36"/>
  <c r="H878" i="36"/>
  <c r="H877" i="36"/>
  <c r="H876" i="36"/>
  <c r="H875" i="36"/>
  <c r="H874" i="36"/>
  <c r="H873" i="36"/>
  <c r="H872" i="36"/>
  <c r="H871" i="36"/>
  <c r="H870" i="36"/>
  <c r="H869" i="36"/>
  <c r="H868" i="36"/>
  <c r="H867" i="36"/>
  <c r="H866" i="36"/>
  <c r="H865" i="36"/>
  <c r="H864" i="36"/>
  <c r="H863" i="36"/>
  <c r="H862" i="36"/>
  <c r="H861" i="36"/>
  <c r="H860" i="36"/>
  <c r="H859" i="36"/>
  <c r="H858" i="36"/>
  <c r="H857" i="36"/>
  <c r="H856" i="36"/>
  <c r="H855" i="36"/>
  <c r="H854" i="36"/>
  <c r="H853" i="36"/>
  <c r="H852" i="36"/>
  <c r="H851" i="36"/>
  <c r="H850" i="36"/>
  <c r="H849" i="36"/>
  <c r="H848" i="36"/>
  <c r="H847" i="36"/>
  <c r="H846" i="36"/>
  <c r="H845" i="36"/>
  <c r="H844" i="36"/>
  <c r="H843" i="36"/>
  <c r="H842" i="36"/>
  <c r="H841" i="36"/>
  <c r="H840" i="36"/>
  <c r="H839" i="36"/>
  <c r="H838" i="36"/>
  <c r="H837" i="36"/>
  <c r="H836" i="36"/>
  <c r="H835" i="36"/>
  <c r="H834" i="36"/>
  <c r="H833" i="36"/>
  <c r="H832" i="36"/>
  <c r="H831" i="36"/>
  <c r="H830" i="36"/>
  <c r="H829" i="36"/>
  <c r="H828" i="36"/>
  <c r="H827" i="36"/>
  <c r="H826" i="36"/>
  <c r="H825" i="36"/>
  <c r="H824" i="36"/>
  <c r="H823" i="36"/>
  <c r="H822" i="36"/>
  <c r="H821" i="36"/>
  <c r="H820" i="36"/>
  <c r="H819" i="36"/>
  <c r="H818" i="36"/>
  <c r="H817" i="36"/>
  <c r="H816" i="36"/>
  <c r="H815" i="36"/>
  <c r="H814" i="36"/>
  <c r="H813" i="36"/>
  <c r="H812" i="36"/>
  <c r="H811" i="36"/>
  <c r="H810" i="36"/>
  <c r="H809" i="36"/>
  <c r="H808" i="36"/>
  <c r="H807" i="36"/>
  <c r="H806" i="36"/>
  <c r="H805" i="36"/>
  <c r="H804" i="36"/>
  <c r="H803" i="36"/>
  <c r="H802" i="36"/>
  <c r="H801" i="36"/>
  <c r="H800" i="36"/>
  <c r="H799" i="36"/>
  <c r="H798" i="36"/>
  <c r="H797" i="36"/>
  <c r="H796" i="36"/>
  <c r="H795" i="36"/>
  <c r="H794" i="36"/>
  <c r="H793" i="36"/>
  <c r="H792" i="36"/>
  <c r="H791" i="36"/>
  <c r="H790" i="36"/>
  <c r="H789" i="36"/>
  <c r="H788" i="36"/>
  <c r="H787" i="36"/>
  <c r="H786" i="36"/>
  <c r="H785" i="36"/>
  <c r="H784" i="36"/>
  <c r="H783" i="36"/>
  <c r="H782" i="36"/>
  <c r="H781" i="36"/>
  <c r="H780" i="36"/>
  <c r="H779" i="36"/>
  <c r="H778" i="36"/>
  <c r="H777" i="36"/>
  <c r="H776" i="36"/>
  <c r="H775" i="36"/>
  <c r="H774" i="36"/>
  <c r="H773" i="36"/>
  <c r="H772" i="36"/>
  <c r="H771" i="36"/>
  <c r="H770" i="36"/>
  <c r="H769" i="36"/>
  <c r="H768" i="36"/>
  <c r="H767" i="36"/>
  <c r="H766" i="36"/>
  <c r="H765" i="36"/>
  <c r="H764" i="36"/>
  <c r="H763" i="36"/>
  <c r="H762" i="36"/>
  <c r="H761" i="36"/>
  <c r="H760" i="36"/>
  <c r="H759" i="36"/>
  <c r="H758" i="36"/>
  <c r="H757" i="36"/>
  <c r="H756" i="36"/>
  <c r="H755" i="36"/>
  <c r="H754" i="36"/>
  <c r="H753" i="36"/>
  <c r="H752" i="36"/>
  <c r="H751" i="36"/>
  <c r="H750" i="36"/>
  <c r="H749" i="36"/>
  <c r="H748" i="36"/>
  <c r="H747" i="36"/>
  <c r="H746" i="36"/>
  <c r="H745" i="36"/>
  <c r="H744" i="36"/>
  <c r="H743" i="36"/>
  <c r="H742" i="36"/>
  <c r="H741" i="36"/>
  <c r="H740" i="36"/>
  <c r="H739" i="36"/>
  <c r="H738" i="36"/>
  <c r="H737" i="36"/>
  <c r="H736" i="36"/>
  <c r="H735" i="36"/>
  <c r="H734" i="36"/>
  <c r="H733" i="36"/>
  <c r="H732" i="36"/>
  <c r="H731" i="36"/>
  <c r="H730" i="36"/>
  <c r="H729" i="36"/>
  <c r="H728" i="36"/>
  <c r="H727" i="36"/>
  <c r="H726" i="36"/>
  <c r="H725" i="36"/>
  <c r="H724" i="36"/>
  <c r="H723" i="36"/>
  <c r="H722" i="36"/>
  <c r="H721" i="36"/>
  <c r="H720" i="36"/>
  <c r="H719" i="36"/>
  <c r="H718" i="36"/>
  <c r="H717" i="36"/>
  <c r="H716" i="36"/>
  <c r="H715" i="36"/>
  <c r="H714" i="36"/>
  <c r="H713" i="36"/>
  <c r="H712" i="36"/>
  <c r="H711" i="36"/>
  <c r="H710" i="36"/>
  <c r="H709" i="36"/>
  <c r="H708" i="36"/>
  <c r="H707" i="36"/>
  <c r="H706" i="36"/>
  <c r="H705" i="36"/>
  <c r="H704" i="36"/>
  <c r="H703" i="36"/>
  <c r="H702" i="36"/>
  <c r="H701" i="36"/>
  <c r="H700" i="36"/>
  <c r="H699" i="36"/>
  <c r="H698" i="36"/>
  <c r="H697" i="36"/>
  <c r="H696" i="36"/>
  <c r="H695" i="36"/>
  <c r="H694" i="36"/>
  <c r="H693" i="36"/>
  <c r="H692" i="36"/>
  <c r="H691" i="36"/>
  <c r="H690" i="36"/>
  <c r="H689" i="36"/>
  <c r="H688" i="36"/>
  <c r="H687" i="36"/>
  <c r="H686" i="36"/>
  <c r="H685" i="36"/>
  <c r="H684" i="36"/>
  <c r="H683" i="36"/>
  <c r="H682" i="36"/>
  <c r="H681" i="36"/>
  <c r="H680" i="36"/>
  <c r="H679" i="36"/>
  <c r="H678" i="36"/>
  <c r="H677" i="36"/>
  <c r="H676" i="36"/>
  <c r="H675" i="36"/>
  <c r="H674" i="36"/>
  <c r="H673" i="36"/>
  <c r="H672" i="36"/>
  <c r="H671" i="36"/>
  <c r="H670" i="36"/>
  <c r="H669" i="36"/>
  <c r="H668" i="36"/>
  <c r="H667" i="36"/>
  <c r="H666" i="36"/>
  <c r="H665" i="36"/>
  <c r="H664" i="36"/>
  <c r="H663" i="36"/>
  <c r="H662" i="36"/>
  <c r="H661" i="36"/>
  <c r="H660" i="36"/>
  <c r="H659" i="36"/>
  <c r="H658" i="36"/>
  <c r="H657" i="36"/>
  <c r="H656" i="36"/>
  <c r="H655" i="36"/>
  <c r="H654" i="36"/>
  <c r="H653" i="36"/>
  <c r="H652" i="36"/>
  <c r="H651" i="36"/>
  <c r="H650" i="36"/>
  <c r="H649" i="36"/>
  <c r="H648" i="36"/>
  <c r="H647" i="36"/>
  <c r="H646" i="36"/>
  <c r="H645" i="36"/>
  <c r="H644" i="36"/>
  <c r="H643" i="36"/>
  <c r="H642" i="36"/>
  <c r="H641" i="36"/>
  <c r="H640" i="36"/>
  <c r="H639" i="36"/>
  <c r="H638" i="36"/>
  <c r="H637" i="36"/>
  <c r="H636" i="36"/>
  <c r="H635" i="36"/>
  <c r="H634" i="36"/>
  <c r="H633" i="36"/>
  <c r="H632" i="36"/>
  <c r="H631" i="36"/>
  <c r="H630" i="36"/>
  <c r="H629" i="36"/>
  <c r="H628" i="36"/>
  <c r="H627" i="36"/>
  <c r="H626" i="36"/>
  <c r="H625" i="36"/>
  <c r="H624" i="36"/>
  <c r="H623" i="36"/>
  <c r="H622" i="36"/>
  <c r="H621" i="36"/>
  <c r="H620" i="36"/>
  <c r="H619" i="36"/>
  <c r="H618" i="36"/>
  <c r="H617" i="36"/>
  <c r="H616" i="36"/>
  <c r="H615" i="36"/>
  <c r="H614" i="36"/>
  <c r="H613" i="36"/>
  <c r="H612" i="36"/>
  <c r="H611" i="36"/>
  <c r="H610" i="36"/>
  <c r="H609" i="36"/>
  <c r="H608" i="36"/>
  <c r="H607" i="36"/>
  <c r="H606" i="36"/>
  <c r="H605" i="36"/>
  <c r="H604" i="36"/>
  <c r="H603" i="36"/>
  <c r="H602" i="36"/>
  <c r="H601" i="36"/>
  <c r="H600" i="36"/>
  <c r="H599" i="36"/>
  <c r="H598" i="36"/>
  <c r="H597" i="36"/>
  <c r="H596" i="36"/>
  <c r="H595" i="36"/>
  <c r="H594" i="36"/>
  <c r="H593" i="36"/>
  <c r="H592" i="36"/>
  <c r="H591" i="36"/>
  <c r="H590" i="36"/>
  <c r="H589" i="36"/>
  <c r="H588" i="36"/>
  <c r="H587" i="36"/>
  <c r="H586" i="36"/>
  <c r="H585" i="36"/>
  <c r="H584" i="36"/>
  <c r="H583" i="36"/>
  <c r="H582" i="36"/>
  <c r="H581" i="36"/>
  <c r="H580" i="36"/>
  <c r="H579" i="36"/>
  <c r="H578" i="36"/>
  <c r="H577" i="36"/>
  <c r="H576" i="36"/>
  <c r="H575" i="36"/>
  <c r="H574" i="36"/>
  <c r="H573" i="36"/>
  <c r="H572" i="36"/>
  <c r="H571" i="36"/>
  <c r="H570" i="36"/>
  <c r="H569" i="36"/>
  <c r="H568" i="36"/>
  <c r="H567" i="36"/>
  <c r="H566" i="36"/>
  <c r="H565" i="36"/>
  <c r="H564" i="36"/>
  <c r="H563" i="36"/>
  <c r="H562" i="36"/>
  <c r="H561" i="36"/>
  <c r="H560" i="36"/>
  <c r="H559" i="36"/>
  <c r="H558" i="36"/>
  <c r="H557" i="36"/>
  <c r="H556" i="36"/>
  <c r="H555" i="36"/>
  <c r="H554" i="36"/>
  <c r="H553" i="36"/>
  <c r="H552" i="36"/>
  <c r="H551" i="36"/>
  <c r="H550" i="36"/>
  <c r="H549" i="36"/>
  <c r="H548" i="36"/>
  <c r="H547" i="36"/>
  <c r="H546" i="36"/>
  <c r="H545" i="36"/>
  <c r="H544" i="36"/>
  <c r="H543" i="36"/>
  <c r="H542" i="36"/>
  <c r="H541" i="36"/>
  <c r="H540" i="36"/>
  <c r="H539" i="36"/>
  <c r="H538" i="36"/>
  <c r="H537" i="36"/>
  <c r="H536" i="36"/>
  <c r="H535" i="36"/>
  <c r="H534" i="36"/>
  <c r="H533" i="36"/>
  <c r="H532" i="36"/>
  <c r="H531" i="36"/>
  <c r="H530" i="36"/>
  <c r="H529" i="36"/>
  <c r="H528" i="36"/>
  <c r="H527" i="36"/>
  <c r="H526" i="36"/>
  <c r="H525" i="36"/>
  <c r="H524" i="36"/>
  <c r="H523" i="36"/>
  <c r="H522" i="36"/>
  <c r="H521" i="36"/>
  <c r="H520" i="36"/>
  <c r="H519" i="36"/>
  <c r="H518" i="36"/>
  <c r="H517" i="36"/>
  <c r="H516" i="36"/>
  <c r="H515" i="36"/>
  <c r="H514" i="36"/>
  <c r="H513" i="36"/>
  <c r="H512" i="36"/>
  <c r="H511" i="36"/>
  <c r="H510" i="36"/>
  <c r="H509" i="36"/>
  <c r="H508" i="36"/>
  <c r="H507" i="36"/>
  <c r="H506" i="36"/>
  <c r="H505" i="36"/>
  <c r="H504" i="36"/>
  <c r="H503" i="36"/>
  <c r="H502" i="36"/>
  <c r="H501" i="36"/>
  <c r="H500" i="36"/>
  <c r="H499" i="36"/>
  <c r="H498" i="36"/>
  <c r="H497" i="36"/>
  <c r="H496" i="36"/>
  <c r="H495" i="36"/>
  <c r="H494" i="36"/>
  <c r="H493" i="36"/>
  <c r="H492" i="36"/>
  <c r="H491" i="36"/>
  <c r="H490" i="36"/>
  <c r="H489" i="36"/>
  <c r="H488" i="36"/>
  <c r="H487" i="36"/>
  <c r="H486" i="36"/>
  <c r="H485" i="36"/>
  <c r="H484" i="36"/>
  <c r="H483" i="36"/>
  <c r="H482" i="36"/>
  <c r="H481" i="36"/>
  <c r="H480" i="36"/>
  <c r="H479" i="36"/>
  <c r="H478" i="36"/>
  <c r="H477" i="36"/>
  <c r="H476" i="36"/>
  <c r="H475" i="36"/>
  <c r="H474" i="36"/>
  <c r="H473" i="36"/>
  <c r="H472" i="36"/>
  <c r="H471" i="36"/>
  <c r="H470" i="36"/>
  <c r="H469" i="36"/>
  <c r="H468" i="36"/>
  <c r="H467" i="36"/>
  <c r="H466" i="36"/>
  <c r="H465" i="36"/>
  <c r="H464" i="36"/>
  <c r="H463" i="36"/>
  <c r="H462" i="36"/>
  <c r="H461" i="36"/>
  <c r="H460" i="36"/>
  <c r="H459" i="36"/>
  <c r="H458" i="36"/>
  <c r="H457" i="36"/>
  <c r="H456" i="36"/>
  <c r="H455" i="36"/>
  <c r="H454" i="36"/>
  <c r="H453" i="36"/>
  <c r="H452" i="36"/>
  <c r="H451" i="36"/>
  <c r="H450" i="36"/>
  <c r="H449" i="36"/>
  <c r="H448" i="36"/>
  <c r="H447" i="36"/>
  <c r="H446" i="36"/>
  <c r="H445" i="36"/>
  <c r="H444" i="36"/>
  <c r="H443" i="36"/>
  <c r="H442" i="36"/>
  <c r="H441" i="36"/>
  <c r="H440" i="36"/>
  <c r="H439" i="36"/>
  <c r="H438" i="36"/>
  <c r="H437" i="36"/>
  <c r="H436" i="36"/>
  <c r="H435" i="36"/>
  <c r="H434" i="36"/>
  <c r="H433" i="36"/>
  <c r="H432" i="36"/>
  <c r="H431" i="36"/>
  <c r="H430" i="36"/>
  <c r="H429" i="36"/>
  <c r="H428" i="36"/>
  <c r="H427" i="36"/>
  <c r="H426" i="36"/>
  <c r="H425" i="36"/>
  <c r="H424" i="36"/>
  <c r="H423" i="36"/>
  <c r="H422" i="36"/>
  <c r="H421" i="36"/>
  <c r="H420" i="36"/>
  <c r="H419" i="36"/>
  <c r="H418" i="36"/>
  <c r="H417" i="36"/>
  <c r="H416" i="36"/>
  <c r="H415" i="36"/>
  <c r="H414" i="36"/>
  <c r="H413" i="36"/>
  <c r="H412" i="36"/>
  <c r="H411" i="36"/>
  <c r="H410" i="36"/>
  <c r="H409" i="36"/>
  <c r="H408" i="36"/>
  <c r="H407" i="36"/>
  <c r="H406" i="36"/>
  <c r="H405" i="36"/>
  <c r="H404" i="36"/>
  <c r="H403" i="36"/>
  <c r="H402" i="36"/>
  <c r="H401" i="36"/>
  <c r="H400" i="36"/>
  <c r="H399" i="36"/>
  <c r="H398" i="36"/>
  <c r="H397" i="36"/>
  <c r="H396" i="36"/>
  <c r="H395" i="36"/>
  <c r="H394" i="36"/>
  <c r="H393" i="36"/>
  <c r="H392" i="36"/>
  <c r="H391" i="36"/>
  <c r="H390" i="36"/>
  <c r="H389" i="36"/>
  <c r="H388" i="36"/>
  <c r="H387" i="36"/>
  <c r="H386" i="36"/>
  <c r="H385" i="36"/>
  <c r="H384" i="36"/>
  <c r="H383" i="36"/>
  <c r="H382" i="36"/>
  <c r="H381" i="36"/>
  <c r="H380" i="36"/>
  <c r="H379" i="36"/>
  <c r="H378" i="36"/>
  <c r="H377" i="36"/>
  <c r="H376" i="36"/>
  <c r="H375" i="36"/>
  <c r="H374" i="36"/>
  <c r="H373" i="36"/>
  <c r="H372" i="36"/>
  <c r="H371" i="36"/>
  <c r="H370" i="36"/>
  <c r="H369" i="36"/>
  <c r="H368" i="36"/>
  <c r="H367" i="36"/>
  <c r="H366" i="36"/>
  <c r="H365" i="36"/>
  <c r="H364" i="36"/>
  <c r="H363" i="36"/>
  <c r="H362" i="36"/>
  <c r="H361" i="36"/>
  <c r="H360" i="36"/>
  <c r="H359" i="36"/>
  <c r="H358" i="36"/>
  <c r="H357" i="36"/>
  <c r="H356" i="36"/>
  <c r="H355" i="36"/>
  <c r="H354" i="36"/>
  <c r="H353" i="36"/>
  <c r="H352" i="36"/>
  <c r="H351" i="36"/>
  <c r="H350" i="36"/>
  <c r="H349" i="36"/>
  <c r="H348" i="36"/>
  <c r="H347" i="36"/>
  <c r="H346" i="36"/>
  <c r="H345" i="36"/>
  <c r="H344" i="36"/>
  <c r="H343" i="36"/>
  <c r="H342" i="36"/>
  <c r="H341" i="36"/>
  <c r="H340" i="36"/>
  <c r="H339" i="36"/>
  <c r="H338" i="36"/>
  <c r="H337" i="36"/>
  <c r="H336" i="36"/>
  <c r="H335" i="36"/>
  <c r="H334" i="36"/>
  <c r="H333" i="36"/>
  <c r="H332" i="36"/>
  <c r="H331" i="36"/>
  <c r="H330" i="36"/>
  <c r="H329" i="36"/>
  <c r="H328" i="36"/>
  <c r="H327" i="36"/>
  <c r="H326" i="36"/>
  <c r="H325" i="36"/>
  <c r="H324" i="36"/>
  <c r="H323" i="36"/>
  <c r="H322" i="36"/>
  <c r="H321" i="36"/>
  <c r="H320" i="36"/>
  <c r="H319" i="36"/>
  <c r="H318" i="36"/>
  <c r="H317" i="36"/>
  <c r="H316" i="36"/>
  <c r="H315" i="36"/>
  <c r="H314" i="36"/>
  <c r="H313" i="36"/>
  <c r="H312" i="36"/>
  <c r="H311" i="36"/>
  <c r="H310" i="36"/>
  <c r="H309" i="36"/>
  <c r="H308" i="36"/>
  <c r="H307" i="36"/>
  <c r="H306" i="36"/>
  <c r="H305" i="36"/>
  <c r="H304" i="36"/>
  <c r="H303" i="36"/>
  <c r="H302" i="36"/>
  <c r="H301" i="36"/>
  <c r="H300" i="36"/>
  <c r="H299" i="36"/>
  <c r="H298" i="36"/>
  <c r="H297" i="36"/>
  <c r="H296" i="36"/>
  <c r="H295" i="36"/>
  <c r="H294" i="36"/>
  <c r="H293" i="36"/>
  <c r="H292" i="36"/>
  <c r="H291" i="36"/>
  <c r="H290" i="36"/>
  <c r="H289" i="36"/>
  <c r="H288" i="36"/>
  <c r="H287" i="36"/>
  <c r="H286" i="36"/>
  <c r="H285" i="36"/>
  <c r="H284" i="36"/>
  <c r="H283" i="36"/>
  <c r="H282" i="36"/>
  <c r="H281" i="36"/>
  <c r="H280" i="36"/>
  <c r="H279" i="36"/>
  <c r="H278" i="36"/>
  <c r="H277" i="36"/>
  <c r="H276" i="36"/>
  <c r="H275" i="36"/>
  <c r="H274" i="36"/>
  <c r="H273" i="36"/>
  <c r="H272" i="36"/>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2" i="36"/>
  <c r="H201" i="36"/>
  <c r="H200" i="36"/>
  <c r="H199" i="36"/>
  <c r="H198" i="36"/>
  <c r="H197" i="36"/>
  <c r="H196" i="36"/>
  <c r="H195" i="36"/>
  <c r="H194" i="36"/>
  <c r="H193" i="36"/>
  <c r="H192" i="36"/>
  <c r="H191" i="36"/>
  <c r="H190" i="36"/>
  <c r="H189" i="36"/>
  <c r="H188" i="36"/>
  <c r="H187" i="36"/>
  <c r="H186" i="36"/>
  <c r="H185" i="36"/>
  <c r="H184" i="36"/>
  <c r="H183"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T57" i="36"/>
  <c r="T58" i="36" s="1"/>
  <c r="T59" i="36" s="1"/>
  <c r="T60" i="36" s="1"/>
  <c r="T61" i="36" s="1"/>
  <c r="T62" i="36" s="1"/>
  <c r="T63" i="36" s="1"/>
  <c r="T64" i="36" s="1"/>
  <c r="T65" i="36" s="1"/>
  <c r="T66" i="36" s="1"/>
  <c r="T67" i="36" s="1"/>
  <c r="T68" i="36" s="1"/>
  <c r="T69" i="36" s="1"/>
  <c r="T70" i="36" s="1"/>
  <c r="T71" i="36" s="1"/>
  <c r="T72" i="36" s="1"/>
  <c r="T73" i="36" s="1"/>
  <c r="T74" i="36" s="1"/>
  <c r="T75" i="36" s="1"/>
  <c r="T76" i="36" s="1"/>
  <c r="T77" i="36" s="1"/>
  <c r="T78" i="36" s="1"/>
  <c r="T79" i="36" s="1"/>
  <c r="T80" i="36" s="1"/>
  <c r="T81" i="36" s="1"/>
  <c r="T82" i="36" s="1"/>
  <c r="T83" i="36" s="1"/>
  <c r="T84" i="36" s="1"/>
  <c r="T85" i="36" s="1"/>
  <c r="T86" i="36" s="1"/>
  <c r="T87" i="36" s="1"/>
  <c r="T88" i="36" s="1"/>
  <c r="T89" i="36" s="1"/>
  <c r="T90" i="36" s="1"/>
  <c r="T91" i="36" s="1"/>
  <c r="T92" i="36" s="1"/>
  <c r="T93" i="36" s="1"/>
  <c r="T94" i="36" s="1"/>
  <c r="T95" i="36" s="1"/>
  <c r="T96" i="36" s="1"/>
  <c r="T97" i="36" s="1"/>
  <c r="T98" i="36" s="1"/>
  <c r="T99" i="36" s="1"/>
  <c r="T100" i="36" s="1"/>
  <c r="T101" i="36" s="1"/>
  <c r="T102" i="36" s="1"/>
  <c r="T103" i="36" s="1"/>
  <c r="T104" i="36" s="1"/>
  <c r="T105" i="36" s="1"/>
  <c r="T106" i="36" s="1"/>
  <c r="T107" i="36" s="1"/>
  <c r="T108" i="36" s="1"/>
  <c r="T109" i="36" s="1"/>
  <c r="T110" i="36" s="1"/>
  <c r="T111" i="36" s="1"/>
  <c r="T112" i="36" s="1"/>
  <c r="T113" i="36" s="1"/>
  <c r="T114" i="36" s="1"/>
  <c r="T115" i="36" s="1"/>
  <c r="T116" i="36" s="1"/>
  <c r="T117" i="36" s="1"/>
  <c r="T118" i="36" s="1"/>
  <c r="T119" i="36" s="1"/>
  <c r="T120" i="36" s="1"/>
  <c r="T121" i="36" s="1"/>
  <c r="T122" i="36" s="1"/>
  <c r="T123" i="36" s="1"/>
  <c r="T124" i="36" s="1"/>
  <c r="T125" i="36" s="1"/>
  <c r="T126" i="36" s="1"/>
  <c r="T127" i="36" s="1"/>
  <c r="T128" i="36" s="1"/>
  <c r="T129" i="36" s="1"/>
  <c r="T130" i="36" s="1"/>
  <c r="T131" i="36" s="1"/>
  <c r="T132" i="36" s="1"/>
  <c r="T133" i="36" s="1"/>
  <c r="T134" i="36" s="1"/>
  <c r="T135" i="36" s="1"/>
  <c r="T136" i="36" s="1"/>
  <c r="T137" i="36" s="1"/>
  <c r="T138" i="36" s="1"/>
  <c r="T139" i="36" s="1"/>
  <c r="T140" i="36" s="1"/>
  <c r="T141" i="36" s="1"/>
  <c r="T142" i="36" s="1"/>
  <c r="T143" i="36" s="1"/>
  <c r="T144" i="36" s="1"/>
  <c r="T145" i="36" s="1"/>
  <c r="T146" i="36" s="1"/>
  <c r="T147" i="36" s="1"/>
  <c r="T148" i="36" s="1"/>
  <c r="T149" i="36" s="1"/>
  <c r="T150" i="36" s="1"/>
  <c r="T151" i="36" s="1"/>
  <c r="T152" i="36" s="1"/>
  <c r="T153" i="36" s="1"/>
  <c r="T154" i="36" s="1"/>
  <c r="T155" i="36" s="1"/>
  <c r="T156" i="36" s="1"/>
  <c r="T157" i="36" s="1"/>
  <c r="T158" i="36" s="1"/>
  <c r="M55" i="36"/>
  <c r="M56" i="36" s="1"/>
  <c r="M57" i="36" s="1"/>
  <c r="M58" i="36" s="1"/>
  <c r="M59" i="36" s="1"/>
  <c r="M60" i="36" s="1"/>
  <c r="M61" i="36" s="1"/>
  <c r="M62" i="36" s="1"/>
  <c r="M63" i="36" s="1"/>
  <c r="M64" i="36" s="1"/>
  <c r="M65" i="36" s="1"/>
  <c r="M66" i="36" s="1"/>
  <c r="M67" i="36" s="1"/>
  <c r="M68" i="36" s="1"/>
  <c r="M69" i="36" s="1"/>
  <c r="M70" i="36" s="1"/>
  <c r="M71" i="36" s="1"/>
  <c r="M72" i="36" s="1"/>
  <c r="M73" i="36" s="1"/>
  <c r="M74" i="36" s="1"/>
  <c r="M75" i="36" s="1"/>
  <c r="M76" i="36" s="1"/>
  <c r="M77" i="36" s="1"/>
  <c r="M78" i="36" s="1"/>
  <c r="M79" i="36" s="1"/>
  <c r="M80" i="36" s="1"/>
  <c r="M81" i="36" s="1"/>
  <c r="M82" i="36" s="1"/>
  <c r="M83" i="36" s="1"/>
  <c r="M84" i="36" s="1"/>
  <c r="M85" i="36" s="1"/>
  <c r="M86" i="36" s="1"/>
  <c r="M87" i="36" s="1"/>
  <c r="M88" i="36" s="1"/>
  <c r="M89" i="36" s="1"/>
  <c r="M90" i="36" s="1"/>
  <c r="M91" i="36" s="1"/>
  <c r="M92" i="36" s="1"/>
  <c r="M93" i="36" s="1"/>
  <c r="M94" i="36" s="1"/>
  <c r="M95" i="36" s="1"/>
  <c r="M96" i="36" s="1"/>
  <c r="M97" i="36" s="1"/>
  <c r="M98" i="36" s="1"/>
  <c r="M99" i="36" s="1"/>
  <c r="M100" i="36" s="1"/>
  <c r="M101" i="36" s="1"/>
  <c r="M102" i="36" s="1"/>
  <c r="M103" i="36" s="1"/>
  <c r="M104" i="36" s="1"/>
  <c r="M105" i="36" s="1"/>
  <c r="M106" i="36" s="1"/>
  <c r="M107" i="36" s="1"/>
  <c r="M108" i="36" s="1"/>
  <c r="M109" i="36" s="1"/>
  <c r="M110" i="36" s="1"/>
  <c r="M111" i="36" s="1"/>
  <c r="M112" i="36" s="1"/>
  <c r="M113" i="36" s="1"/>
  <c r="M114" i="36" s="1"/>
  <c r="M115" i="36" s="1"/>
  <c r="M116" i="36" s="1"/>
  <c r="M117" i="36" s="1"/>
  <c r="M118" i="36" s="1"/>
  <c r="M119" i="36" s="1"/>
  <c r="M120" i="36" s="1"/>
  <c r="M121" i="36" s="1"/>
  <c r="M122" i="36" s="1"/>
  <c r="M123" i="36" s="1"/>
  <c r="M124" i="36" s="1"/>
  <c r="M125" i="36" s="1"/>
  <c r="M126" i="36" s="1"/>
  <c r="M127" i="36" s="1"/>
  <c r="M128" i="36" s="1"/>
  <c r="M129" i="36" s="1"/>
  <c r="M130" i="36" s="1"/>
  <c r="M131" i="36" s="1"/>
  <c r="M132" i="36" s="1"/>
  <c r="M133" i="36" s="1"/>
  <c r="M134" i="36" s="1"/>
  <c r="M135" i="36" s="1"/>
  <c r="M136" i="36" s="1"/>
  <c r="M137" i="36" s="1"/>
  <c r="M138" i="36" s="1"/>
  <c r="M139" i="36" s="1"/>
  <c r="M140" i="36" s="1"/>
  <c r="M141" i="36" s="1"/>
  <c r="M142" i="36" s="1"/>
  <c r="M143" i="36" s="1"/>
  <c r="M144" i="36" s="1"/>
  <c r="M145" i="36" s="1"/>
  <c r="M146" i="36" s="1"/>
  <c r="M147" i="36" s="1"/>
  <c r="M148" i="36" s="1"/>
  <c r="M149" i="36" s="1"/>
  <c r="M150" i="36" s="1"/>
  <c r="M151" i="36" s="1"/>
  <c r="M152" i="36" s="1"/>
  <c r="M153" i="36" s="1"/>
  <c r="M154" i="36" s="1"/>
  <c r="M155" i="36" s="1"/>
  <c r="M156" i="36" s="1"/>
  <c r="M157" i="36" s="1"/>
  <c r="M158" i="36" s="1"/>
  <c r="M159" i="36" s="1"/>
  <c r="M160" i="36" s="1"/>
  <c r="M161" i="36" s="1"/>
  <c r="M162" i="36" s="1"/>
  <c r="M163" i="36" s="1"/>
  <c r="M164" i="36" s="1"/>
  <c r="M165" i="36" s="1"/>
  <c r="M166" i="36" s="1"/>
  <c r="M167" i="36" s="1"/>
  <c r="M168" i="36" s="1"/>
  <c r="M169" i="36" s="1"/>
  <c r="M170" i="36" s="1"/>
  <c r="M171" i="36" s="1"/>
  <c r="M172" i="36" s="1"/>
  <c r="M173" i="36" s="1"/>
  <c r="M174" i="36" s="1"/>
  <c r="M175" i="36" s="1"/>
  <c r="M176" i="36" s="1"/>
  <c r="M177" i="36" s="1"/>
  <c r="M178" i="36" s="1"/>
  <c r="M179" i="36" s="1"/>
  <c r="M180" i="36" s="1"/>
  <c r="M181" i="36" s="1"/>
  <c r="M182" i="36" s="1"/>
  <c r="M183" i="36" s="1"/>
  <c r="M184" i="36" s="1"/>
  <c r="M185" i="36" s="1"/>
  <c r="M186" i="36" s="1"/>
  <c r="M187" i="36" s="1"/>
  <c r="M188" i="36" s="1"/>
  <c r="M189" i="36" s="1"/>
  <c r="M190" i="36" s="1"/>
  <c r="M191" i="36" s="1"/>
  <c r="M192" i="36" s="1"/>
  <c r="M193" i="36" s="1"/>
  <c r="M194" i="36" s="1"/>
  <c r="M195" i="36" s="1"/>
  <c r="M196" i="36" s="1"/>
  <c r="M197" i="36" s="1"/>
  <c r="M198" i="36" s="1"/>
  <c r="M199" i="36" s="1"/>
  <c r="M200" i="36" s="1"/>
  <c r="M201" i="36" s="1"/>
  <c r="M202" i="36" s="1"/>
  <c r="M203" i="36" s="1"/>
  <c r="M204" i="36" s="1"/>
  <c r="M205" i="36" s="1"/>
  <c r="M206" i="36" s="1"/>
  <c r="M207" i="36" s="1"/>
  <c r="M208" i="36" s="1"/>
  <c r="M209" i="36" s="1"/>
  <c r="M210" i="36" s="1"/>
  <c r="M211" i="36" s="1"/>
  <c r="M212" i="36" s="1"/>
  <c r="M213" i="36" s="1"/>
  <c r="M214" i="36" s="1"/>
  <c r="M215" i="36" s="1"/>
  <c r="M216" i="36" s="1"/>
  <c r="M217" i="36" s="1"/>
  <c r="M218" i="36" s="1"/>
  <c r="M219" i="36" s="1"/>
  <c r="M220" i="36" s="1"/>
  <c r="M221" i="36" s="1"/>
  <c r="M222" i="36" s="1"/>
  <c r="M223" i="36" s="1"/>
  <c r="M224" i="36" s="1"/>
  <c r="M225" i="36" s="1"/>
  <c r="M226" i="36" s="1"/>
  <c r="M227" i="36" s="1"/>
  <c r="M228" i="36" s="1"/>
  <c r="M229" i="36" s="1"/>
  <c r="M230" i="36" s="1"/>
  <c r="M231" i="36" s="1"/>
  <c r="M232" i="36" s="1"/>
  <c r="M233" i="36" s="1"/>
  <c r="M234" i="36" s="1"/>
  <c r="M235" i="36" s="1"/>
  <c r="M236" i="36" s="1"/>
  <c r="M237" i="36" s="1"/>
  <c r="M238" i="36" s="1"/>
  <c r="M239" i="36" s="1"/>
  <c r="M240" i="36" s="1"/>
  <c r="M241" i="36" s="1"/>
  <c r="M242" i="36" s="1"/>
  <c r="M243" i="36" s="1"/>
  <c r="M244" i="36" s="1"/>
  <c r="M245" i="36" s="1"/>
  <c r="M246" i="36" s="1"/>
  <c r="M247" i="36" s="1"/>
  <c r="M248" i="36" s="1"/>
  <c r="M249" i="36" s="1"/>
  <c r="M250" i="36" s="1"/>
  <c r="M251" i="36" s="1"/>
  <c r="M252" i="36" s="1"/>
  <c r="M253" i="36" s="1"/>
  <c r="M254" i="36" s="1"/>
  <c r="M255" i="36" s="1"/>
  <c r="M256" i="36" s="1"/>
  <c r="M257" i="36" s="1"/>
  <c r="M258" i="36" s="1"/>
  <c r="M259" i="36" s="1"/>
  <c r="M260" i="36" s="1"/>
  <c r="M261" i="36" s="1"/>
  <c r="M262" i="36" s="1"/>
  <c r="M263" i="36" s="1"/>
  <c r="M264" i="36" s="1"/>
  <c r="M265" i="36" s="1"/>
  <c r="M266" i="36" s="1"/>
  <c r="M267" i="36" s="1"/>
  <c r="M268" i="36" s="1"/>
  <c r="M269" i="36" s="1"/>
  <c r="M270" i="36" s="1"/>
  <c r="M271" i="36" s="1"/>
  <c r="M272" i="36" s="1"/>
  <c r="M273" i="36" s="1"/>
  <c r="M274" i="36" s="1"/>
  <c r="M275" i="36" s="1"/>
  <c r="M276" i="36" s="1"/>
  <c r="M277" i="36" s="1"/>
  <c r="M278" i="36" s="1"/>
  <c r="M279" i="36" s="1"/>
  <c r="M280" i="36" s="1"/>
  <c r="M281" i="36" s="1"/>
  <c r="M282" i="36" s="1"/>
  <c r="M283" i="36" s="1"/>
  <c r="M284" i="36" s="1"/>
  <c r="M285" i="36" s="1"/>
  <c r="M286" i="36" s="1"/>
  <c r="M287" i="36" s="1"/>
  <c r="M288" i="36" s="1"/>
  <c r="M289" i="36" s="1"/>
  <c r="M290" i="36" s="1"/>
  <c r="M291" i="36" s="1"/>
  <c r="M292" i="36" s="1"/>
  <c r="M293" i="36" s="1"/>
  <c r="M294" i="36" s="1"/>
  <c r="M295" i="36" s="1"/>
  <c r="M296" i="36" s="1"/>
  <c r="M297" i="36" s="1"/>
  <c r="M298" i="36" s="1"/>
  <c r="M299" i="36" s="1"/>
  <c r="M300" i="36" s="1"/>
  <c r="M301" i="36" s="1"/>
  <c r="M302" i="36" s="1"/>
  <c r="M303" i="36" s="1"/>
  <c r="M304" i="36" s="1"/>
  <c r="M305" i="36" s="1"/>
  <c r="M306" i="36" s="1"/>
  <c r="M307" i="36" s="1"/>
  <c r="M308" i="36" s="1"/>
  <c r="M309" i="36" s="1"/>
  <c r="M310" i="36" s="1"/>
  <c r="M311" i="36" s="1"/>
  <c r="M312" i="36" s="1"/>
  <c r="M313" i="36" s="1"/>
  <c r="M314" i="36" s="1"/>
  <c r="M315" i="36" s="1"/>
  <c r="M316" i="36" s="1"/>
  <c r="M317" i="36" s="1"/>
  <c r="M318" i="36" s="1"/>
  <c r="M319" i="36" s="1"/>
  <c r="M320" i="36" s="1"/>
  <c r="M321" i="36" s="1"/>
  <c r="M322" i="36" s="1"/>
  <c r="M323" i="36" s="1"/>
  <c r="M324" i="36" s="1"/>
  <c r="M325" i="36" s="1"/>
  <c r="M326" i="36" s="1"/>
  <c r="M327" i="36" s="1"/>
  <c r="M328" i="36" s="1"/>
  <c r="M329" i="36" s="1"/>
  <c r="M330" i="36" s="1"/>
  <c r="M331" i="36" s="1"/>
  <c r="M332" i="36" s="1"/>
  <c r="M333" i="36" s="1"/>
  <c r="M334" i="36" s="1"/>
  <c r="M335" i="36" s="1"/>
  <c r="M336" i="36" s="1"/>
  <c r="M337" i="36" s="1"/>
  <c r="M338" i="36" s="1"/>
  <c r="M339" i="36" s="1"/>
  <c r="M340" i="36" s="1"/>
  <c r="M341" i="36" s="1"/>
  <c r="M342" i="36" s="1"/>
  <c r="M343" i="36" s="1"/>
  <c r="M344" i="36" s="1"/>
  <c r="M345" i="36" s="1"/>
  <c r="M346" i="36" s="1"/>
  <c r="M347" i="36" s="1"/>
  <c r="M348" i="36" s="1"/>
  <c r="M349" i="36" s="1"/>
  <c r="M350" i="36" s="1"/>
  <c r="M351" i="36" s="1"/>
  <c r="M352" i="36" s="1"/>
  <c r="M353" i="36" s="1"/>
  <c r="M354" i="36" s="1"/>
  <c r="M355" i="36" s="1"/>
  <c r="M356" i="36" s="1"/>
  <c r="M357" i="36" s="1"/>
  <c r="M358" i="36" s="1"/>
  <c r="M359" i="36" s="1"/>
  <c r="M360" i="36" s="1"/>
  <c r="M361" i="36" s="1"/>
  <c r="M362" i="36" s="1"/>
  <c r="M363" i="36" s="1"/>
  <c r="M364" i="36" s="1"/>
  <c r="M365" i="36" s="1"/>
  <c r="M366" i="36" s="1"/>
  <c r="M367" i="36" s="1"/>
  <c r="M368" i="36" s="1"/>
  <c r="M369" i="36" s="1"/>
  <c r="M370" i="36" s="1"/>
  <c r="M371" i="36" s="1"/>
  <c r="M372" i="36" s="1"/>
  <c r="M373" i="36" s="1"/>
  <c r="M374" i="36" s="1"/>
  <c r="M375" i="36" s="1"/>
  <c r="M376" i="36" s="1"/>
  <c r="M377" i="36" s="1"/>
  <c r="M378" i="36" s="1"/>
  <c r="M379" i="36" s="1"/>
  <c r="M380" i="36" s="1"/>
  <c r="M381" i="36" s="1"/>
  <c r="M382" i="36" s="1"/>
  <c r="M383" i="36" s="1"/>
  <c r="M384" i="36" s="1"/>
  <c r="M385" i="36" s="1"/>
  <c r="M386" i="36" s="1"/>
  <c r="M387" i="36" s="1"/>
  <c r="M388" i="36" s="1"/>
  <c r="M389" i="36" s="1"/>
  <c r="M390" i="36" s="1"/>
  <c r="M391" i="36" s="1"/>
  <c r="M392" i="36" s="1"/>
  <c r="M393" i="36" s="1"/>
  <c r="M394" i="36" s="1"/>
  <c r="M395" i="36" s="1"/>
  <c r="M396" i="36" s="1"/>
  <c r="M397" i="36" s="1"/>
  <c r="M398" i="36" s="1"/>
  <c r="M399" i="36" s="1"/>
  <c r="M400" i="36" s="1"/>
  <c r="M401" i="36" s="1"/>
  <c r="M402" i="36" s="1"/>
  <c r="M403" i="36" s="1"/>
  <c r="M404" i="36" s="1"/>
  <c r="M405" i="36" s="1"/>
  <c r="M406" i="36" s="1"/>
  <c r="M407" i="36" s="1"/>
  <c r="M408" i="36" s="1"/>
  <c r="M409" i="36" s="1"/>
  <c r="M410" i="36" s="1"/>
  <c r="M411" i="36" s="1"/>
  <c r="M412" i="36" s="1"/>
  <c r="M413" i="36" s="1"/>
  <c r="M414" i="36" s="1"/>
  <c r="M415" i="36" s="1"/>
  <c r="M416" i="36" s="1"/>
  <c r="M417" i="36" s="1"/>
  <c r="M418" i="36" s="1"/>
  <c r="M419" i="36" s="1"/>
  <c r="M420" i="36" s="1"/>
  <c r="M421" i="36" s="1"/>
  <c r="M422" i="36" s="1"/>
  <c r="M423" i="36" s="1"/>
  <c r="M424" i="36" s="1"/>
  <c r="M425" i="36" s="1"/>
  <c r="M426" i="36" s="1"/>
  <c r="M427" i="36" s="1"/>
  <c r="M428" i="36" s="1"/>
  <c r="M429" i="36" s="1"/>
  <c r="M430" i="36" s="1"/>
  <c r="M431" i="36" s="1"/>
  <c r="M432" i="36" s="1"/>
  <c r="M433" i="36" s="1"/>
  <c r="M434" i="36" s="1"/>
  <c r="M435" i="36" s="1"/>
  <c r="M436" i="36" s="1"/>
  <c r="M437" i="36" s="1"/>
  <c r="M438" i="36" s="1"/>
  <c r="M439" i="36" s="1"/>
  <c r="M440" i="36" s="1"/>
  <c r="M441" i="36" s="1"/>
  <c r="M442" i="36" s="1"/>
  <c r="M443" i="36" s="1"/>
  <c r="M444" i="36" s="1"/>
  <c r="M445" i="36" s="1"/>
  <c r="M446" i="36" s="1"/>
  <c r="M447" i="36" s="1"/>
  <c r="M448" i="36" s="1"/>
  <c r="M449" i="36" s="1"/>
  <c r="M450" i="36" s="1"/>
  <c r="M451" i="36" s="1"/>
  <c r="M452" i="36" s="1"/>
  <c r="M453" i="36" s="1"/>
  <c r="M454" i="36" s="1"/>
  <c r="M455" i="36" s="1"/>
  <c r="M456" i="36" s="1"/>
  <c r="M457" i="36" s="1"/>
  <c r="M458" i="36" s="1"/>
  <c r="M459" i="36" s="1"/>
  <c r="M460" i="36" s="1"/>
  <c r="M461" i="36" s="1"/>
  <c r="M462" i="36" s="1"/>
  <c r="M463" i="36" s="1"/>
  <c r="M464" i="36" s="1"/>
  <c r="M465" i="36" s="1"/>
  <c r="M466" i="36" s="1"/>
  <c r="M467" i="36" s="1"/>
  <c r="M468" i="36" s="1"/>
  <c r="M469" i="36" s="1"/>
  <c r="M470" i="36" s="1"/>
  <c r="M471" i="36" s="1"/>
  <c r="M472" i="36" s="1"/>
  <c r="M473" i="36" s="1"/>
  <c r="M474" i="36" s="1"/>
  <c r="M475" i="36" s="1"/>
  <c r="M476" i="36" s="1"/>
  <c r="M477" i="36" s="1"/>
  <c r="M478" i="36" s="1"/>
  <c r="M479" i="36" s="1"/>
  <c r="M480" i="36" s="1"/>
  <c r="M481" i="36" s="1"/>
  <c r="M482" i="36" s="1"/>
  <c r="M483" i="36" s="1"/>
  <c r="M484" i="36" s="1"/>
  <c r="M485" i="36" s="1"/>
  <c r="M486" i="36" s="1"/>
  <c r="M487" i="36" s="1"/>
  <c r="M488" i="36" s="1"/>
  <c r="M489" i="36" s="1"/>
  <c r="M490" i="36" s="1"/>
  <c r="M491" i="36" s="1"/>
  <c r="M492" i="36" s="1"/>
  <c r="M493" i="36" s="1"/>
  <c r="M494" i="36" s="1"/>
  <c r="M495" i="36" s="1"/>
  <c r="M496" i="36" s="1"/>
  <c r="M497" i="36" s="1"/>
  <c r="M498" i="36" s="1"/>
  <c r="M499" i="36" s="1"/>
  <c r="M500" i="36" s="1"/>
  <c r="M501" i="36" s="1"/>
  <c r="M502" i="36" s="1"/>
  <c r="M503" i="36" s="1"/>
  <c r="M504" i="36" s="1"/>
  <c r="M505" i="36" s="1"/>
  <c r="M506" i="36" s="1"/>
  <c r="M507" i="36" s="1"/>
  <c r="M508" i="36" s="1"/>
  <c r="M509" i="36" s="1"/>
  <c r="M510" i="36" s="1"/>
  <c r="M511" i="36" s="1"/>
  <c r="M512" i="36" s="1"/>
  <c r="M513" i="36" s="1"/>
  <c r="M514" i="36" s="1"/>
  <c r="M515" i="36" s="1"/>
  <c r="M516" i="36" s="1"/>
  <c r="M517" i="36" s="1"/>
  <c r="M518" i="36" s="1"/>
  <c r="M519" i="36" s="1"/>
  <c r="M520" i="36" s="1"/>
  <c r="M521" i="36" s="1"/>
  <c r="M522" i="36" s="1"/>
  <c r="M523" i="36" s="1"/>
  <c r="M524" i="36" s="1"/>
  <c r="M525" i="36" s="1"/>
  <c r="M526" i="36" s="1"/>
  <c r="M527" i="36" s="1"/>
  <c r="M528" i="36" s="1"/>
  <c r="M529" i="36" s="1"/>
  <c r="M530" i="36" s="1"/>
  <c r="M531" i="36" s="1"/>
  <c r="M532" i="36" s="1"/>
  <c r="M533" i="36" s="1"/>
  <c r="M534" i="36" s="1"/>
  <c r="M535" i="36" s="1"/>
  <c r="M536" i="36" s="1"/>
  <c r="M537" i="36" s="1"/>
  <c r="M538" i="36" s="1"/>
  <c r="M539" i="36" s="1"/>
  <c r="M540" i="36" s="1"/>
  <c r="M541" i="36" s="1"/>
  <c r="M542" i="36" s="1"/>
  <c r="M543" i="36" s="1"/>
  <c r="M544" i="36" s="1"/>
  <c r="M545" i="36" s="1"/>
  <c r="M546" i="36" s="1"/>
  <c r="M547" i="36" s="1"/>
  <c r="M548" i="36" s="1"/>
  <c r="M549" i="36" s="1"/>
  <c r="M550" i="36" s="1"/>
  <c r="M551" i="36" s="1"/>
  <c r="M552" i="36" s="1"/>
  <c r="M553" i="36" s="1"/>
  <c r="M554" i="36" s="1"/>
  <c r="M555" i="36" s="1"/>
  <c r="M556" i="36" s="1"/>
  <c r="M557" i="36" s="1"/>
  <c r="M558" i="36" s="1"/>
  <c r="M559" i="36" s="1"/>
  <c r="M560" i="36" s="1"/>
  <c r="M561" i="36" s="1"/>
  <c r="M562" i="36" s="1"/>
  <c r="M563" i="36" s="1"/>
  <c r="M564" i="36" s="1"/>
  <c r="M565" i="36" s="1"/>
  <c r="M566" i="36" s="1"/>
  <c r="M567" i="36" s="1"/>
  <c r="M568" i="36" s="1"/>
  <c r="M569" i="36" s="1"/>
  <c r="M570" i="36" s="1"/>
  <c r="M571" i="36" s="1"/>
  <c r="M572" i="36" s="1"/>
  <c r="M573" i="36" s="1"/>
  <c r="M574" i="36" s="1"/>
  <c r="M575" i="36" s="1"/>
  <c r="M576" i="36" s="1"/>
  <c r="M577" i="36" s="1"/>
  <c r="M578" i="36" s="1"/>
  <c r="M579" i="36" s="1"/>
  <c r="M580" i="36" s="1"/>
  <c r="M581" i="36" s="1"/>
  <c r="M582" i="36" s="1"/>
  <c r="M583" i="36" s="1"/>
  <c r="M584" i="36" s="1"/>
  <c r="M585" i="36" s="1"/>
  <c r="M586" i="36" s="1"/>
  <c r="M587" i="36" s="1"/>
  <c r="M588" i="36" s="1"/>
  <c r="M589" i="36" s="1"/>
  <c r="M590" i="36" s="1"/>
  <c r="M591" i="36" s="1"/>
  <c r="M592" i="36" s="1"/>
  <c r="M593" i="36" s="1"/>
  <c r="M594" i="36" s="1"/>
  <c r="M595" i="36" s="1"/>
  <c r="M596" i="36" s="1"/>
  <c r="M597" i="36" s="1"/>
  <c r="M598" i="36" s="1"/>
  <c r="M599" i="36" s="1"/>
  <c r="M600" i="36" s="1"/>
  <c r="M601" i="36" s="1"/>
  <c r="M602" i="36" s="1"/>
  <c r="M603" i="36" s="1"/>
  <c r="M604" i="36" s="1"/>
  <c r="M605" i="36" s="1"/>
  <c r="M606" i="36" s="1"/>
  <c r="M607" i="36" s="1"/>
  <c r="M608" i="36" s="1"/>
  <c r="M609" i="36" s="1"/>
  <c r="M610" i="36" s="1"/>
  <c r="M611" i="36" s="1"/>
  <c r="M612" i="36" s="1"/>
  <c r="M613" i="36" s="1"/>
  <c r="M614" i="36" s="1"/>
  <c r="M615" i="36" s="1"/>
  <c r="M616" i="36" s="1"/>
  <c r="M617" i="36" s="1"/>
  <c r="M618" i="36" s="1"/>
  <c r="M619" i="36" s="1"/>
  <c r="M620" i="36" s="1"/>
  <c r="M621" i="36" s="1"/>
  <c r="M622" i="36" s="1"/>
  <c r="M623" i="36" s="1"/>
  <c r="M624" i="36" s="1"/>
  <c r="M625" i="36" s="1"/>
  <c r="M626" i="36" s="1"/>
  <c r="M627" i="36" s="1"/>
  <c r="M628" i="36" s="1"/>
  <c r="M629" i="36" s="1"/>
  <c r="M630" i="36" s="1"/>
  <c r="M631" i="36" s="1"/>
  <c r="M632" i="36" s="1"/>
  <c r="M633" i="36" s="1"/>
  <c r="M634" i="36" s="1"/>
  <c r="M635" i="36" s="1"/>
  <c r="M636" i="36" s="1"/>
  <c r="M637" i="36" s="1"/>
  <c r="M638" i="36" s="1"/>
  <c r="M639" i="36" s="1"/>
  <c r="M640" i="36" s="1"/>
  <c r="M641" i="36" s="1"/>
  <c r="M642" i="36" s="1"/>
  <c r="M643" i="36" s="1"/>
  <c r="M644" i="36" s="1"/>
  <c r="M645" i="36" s="1"/>
  <c r="M646" i="36" s="1"/>
  <c r="M647" i="36" s="1"/>
  <c r="M648" i="36" s="1"/>
  <c r="M649" i="36" s="1"/>
  <c r="M650" i="36" s="1"/>
  <c r="M651" i="36" s="1"/>
  <c r="M652" i="36" s="1"/>
  <c r="M653" i="36" s="1"/>
  <c r="M654" i="36" s="1"/>
  <c r="M655" i="36" s="1"/>
  <c r="M656" i="36" s="1"/>
  <c r="M657" i="36" s="1"/>
  <c r="M658" i="36" s="1"/>
  <c r="M659" i="36" s="1"/>
  <c r="M660" i="36" s="1"/>
  <c r="M661" i="36" s="1"/>
  <c r="M662" i="36" s="1"/>
  <c r="M663" i="36" s="1"/>
  <c r="M664" i="36" s="1"/>
  <c r="M665" i="36" s="1"/>
  <c r="M666" i="36" s="1"/>
  <c r="M667" i="36" s="1"/>
  <c r="M668" i="36" s="1"/>
  <c r="M669" i="36" s="1"/>
  <c r="M670" i="36" s="1"/>
  <c r="M671" i="36" s="1"/>
  <c r="M672" i="36" s="1"/>
  <c r="M673" i="36" s="1"/>
  <c r="M674" i="36" s="1"/>
  <c r="M675" i="36" s="1"/>
  <c r="M676" i="36" s="1"/>
  <c r="M677" i="36" s="1"/>
  <c r="M678" i="36" s="1"/>
  <c r="M679" i="36" s="1"/>
  <c r="M680" i="36" s="1"/>
  <c r="M681" i="36" s="1"/>
  <c r="M682" i="36" s="1"/>
  <c r="M683" i="36" s="1"/>
  <c r="M684" i="36" s="1"/>
  <c r="M685" i="36" s="1"/>
  <c r="M686" i="36" s="1"/>
  <c r="M687" i="36" s="1"/>
  <c r="M688" i="36" s="1"/>
  <c r="M689" i="36" s="1"/>
  <c r="M690" i="36" s="1"/>
  <c r="M691" i="36" s="1"/>
  <c r="M692" i="36" s="1"/>
  <c r="M693" i="36" s="1"/>
  <c r="M694" i="36" s="1"/>
  <c r="M695" i="36" s="1"/>
  <c r="M696" i="36" s="1"/>
  <c r="M697" i="36" s="1"/>
  <c r="M698" i="36" s="1"/>
  <c r="M699" i="36" s="1"/>
  <c r="M700" i="36" s="1"/>
  <c r="M701" i="36" s="1"/>
  <c r="M702" i="36" s="1"/>
  <c r="M703" i="36" s="1"/>
  <c r="M704" i="36" s="1"/>
  <c r="M705" i="36" s="1"/>
  <c r="M706" i="36" s="1"/>
  <c r="M707" i="36" s="1"/>
  <c r="M708" i="36" s="1"/>
  <c r="M709" i="36" s="1"/>
  <c r="M710" i="36" s="1"/>
  <c r="M711" i="36" s="1"/>
  <c r="M712" i="36" s="1"/>
  <c r="M713" i="36" s="1"/>
  <c r="M714" i="36" s="1"/>
  <c r="M715" i="36" s="1"/>
  <c r="M716" i="36" s="1"/>
  <c r="M717" i="36" s="1"/>
  <c r="M718" i="36" s="1"/>
  <c r="M719" i="36" s="1"/>
  <c r="M720" i="36" s="1"/>
  <c r="M721" i="36" s="1"/>
  <c r="M722" i="36" s="1"/>
  <c r="M723" i="36" s="1"/>
  <c r="M724" i="36" s="1"/>
  <c r="M725" i="36" s="1"/>
  <c r="M726" i="36" s="1"/>
  <c r="M727" i="36" s="1"/>
  <c r="M728" i="36" s="1"/>
  <c r="M729" i="36" s="1"/>
  <c r="M730" i="36" s="1"/>
  <c r="M731" i="36" s="1"/>
  <c r="M732" i="36" s="1"/>
  <c r="M733" i="36" s="1"/>
  <c r="M734" i="36" s="1"/>
  <c r="M735" i="36" s="1"/>
  <c r="M736" i="36" s="1"/>
  <c r="M737" i="36" s="1"/>
  <c r="M738" i="36" s="1"/>
  <c r="M739" i="36" s="1"/>
  <c r="M740" i="36" s="1"/>
  <c r="M741" i="36" s="1"/>
  <c r="M742" i="36" s="1"/>
  <c r="M743" i="36" s="1"/>
  <c r="M744" i="36" s="1"/>
  <c r="M745" i="36" s="1"/>
  <c r="M746" i="36" s="1"/>
  <c r="M747" i="36" s="1"/>
  <c r="M748" i="36" s="1"/>
  <c r="M749" i="36" s="1"/>
  <c r="M750" i="36" s="1"/>
  <c r="M751" i="36" s="1"/>
  <c r="M752" i="36" s="1"/>
  <c r="M753" i="36" s="1"/>
  <c r="M754" i="36" s="1"/>
  <c r="M755" i="36" s="1"/>
  <c r="M756" i="36" s="1"/>
  <c r="M757" i="36" s="1"/>
  <c r="M758" i="36" s="1"/>
  <c r="M759" i="36" s="1"/>
  <c r="M760" i="36" s="1"/>
  <c r="M761" i="36" s="1"/>
  <c r="M762" i="36" s="1"/>
  <c r="M763" i="36" s="1"/>
  <c r="M764" i="36" s="1"/>
  <c r="M765" i="36" s="1"/>
  <c r="M766" i="36" s="1"/>
  <c r="M767" i="36" s="1"/>
  <c r="M768" i="36" s="1"/>
  <c r="M769" i="36" s="1"/>
  <c r="M770" i="36" s="1"/>
  <c r="M771" i="36" s="1"/>
  <c r="M772" i="36" s="1"/>
  <c r="M773" i="36" s="1"/>
  <c r="M774" i="36" s="1"/>
  <c r="M775" i="36" s="1"/>
  <c r="M776" i="36" s="1"/>
  <c r="M777" i="36" s="1"/>
  <c r="M778" i="36" s="1"/>
  <c r="M779" i="36" s="1"/>
  <c r="M780" i="36" s="1"/>
  <c r="M781" i="36" s="1"/>
  <c r="M782" i="36" s="1"/>
  <c r="M783" i="36" s="1"/>
  <c r="M784" i="36" s="1"/>
  <c r="M785" i="36" s="1"/>
  <c r="M786" i="36" s="1"/>
  <c r="M787" i="36" s="1"/>
  <c r="M788" i="36" s="1"/>
  <c r="M789" i="36" s="1"/>
  <c r="M790" i="36" s="1"/>
  <c r="M791" i="36" s="1"/>
  <c r="M792" i="36" s="1"/>
  <c r="M793" i="36" s="1"/>
  <c r="M794" i="36" s="1"/>
  <c r="M795" i="36" s="1"/>
  <c r="M796" i="36" s="1"/>
  <c r="M797" i="36" s="1"/>
  <c r="M798" i="36" s="1"/>
  <c r="M799" i="36" s="1"/>
  <c r="M800" i="36" s="1"/>
  <c r="M801" i="36" s="1"/>
  <c r="M802" i="36" s="1"/>
  <c r="M803" i="36" s="1"/>
  <c r="M804" i="36" s="1"/>
  <c r="M805" i="36" s="1"/>
  <c r="M806" i="36" s="1"/>
  <c r="M807" i="36" s="1"/>
  <c r="M808" i="36" s="1"/>
  <c r="M809" i="36" s="1"/>
  <c r="M810" i="36" s="1"/>
  <c r="M811" i="36" s="1"/>
  <c r="M812" i="36" s="1"/>
  <c r="M813" i="36" s="1"/>
  <c r="M814" i="36" s="1"/>
  <c r="M815" i="36" s="1"/>
  <c r="M816" i="36" s="1"/>
  <c r="M817" i="36" s="1"/>
  <c r="M818" i="36" s="1"/>
  <c r="M819" i="36" s="1"/>
  <c r="M820" i="36" s="1"/>
  <c r="M821" i="36" s="1"/>
  <c r="M822" i="36" s="1"/>
  <c r="M823" i="36" s="1"/>
  <c r="M824" i="36" s="1"/>
  <c r="M825" i="36" s="1"/>
  <c r="M826" i="36" s="1"/>
  <c r="M827" i="36" s="1"/>
  <c r="M828" i="36" s="1"/>
  <c r="M829" i="36" s="1"/>
  <c r="M830" i="36" s="1"/>
  <c r="M831" i="36" s="1"/>
  <c r="M832" i="36" s="1"/>
  <c r="M833" i="36" s="1"/>
  <c r="M834" i="36" s="1"/>
  <c r="M835" i="36" s="1"/>
  <c r="M836" i="36" s="1"/>
  <c r="M837" i="36" s="1"/>
  <c r="M838" i="36" s="1"/>
  <c r="M839" i="36" s="1"/>
  <c r="M840" i="36" s="1"/>
  <c r="M841" i="36" s="1"/>
  <c r="M842" i="36" s="1"/>
  <c r="M843" i="36" s="1"/>
  <c r="M844" i="36" s="1"/>
  <c r="M845" i="36" s="1"/>
  <c r="M846" i="36" s="1"/>
  <c r="M847" i="36" s="1"/>
  <c r="M848" i="36" s="1"/>
  <c r="M849" i="36" s="1"/>
  <c r="M850" i="36" s="1"/>
  <c r="M851" i="36" s="1"/>
  <c r="M852" i="36" s="1"/>
  <c r="M853" i="36" s="1"/>
  <c r="M854" i="36" s="1"/>
  <c r="M855" i="36" s="1"/>
  <c r="M856" i="36" s="1"/>
  <c r="M857" i="36" s="1"/>
  <c r="M858" i="36" s="1"/>
  <c r="M859" i="36" s="1"/>
  <c r="M860" i="36" s="1"/>
  <c r="M861" i="36" s="1"/>
  <c r="M862" i="36" s="1"/>
  <c r="M863" i="36" s="1"/>
  <c r="M864" i="36" s="1"/>
  <c r="M865" i="36" s="1"/>
  <c r="M866" i="36" s="1"/>
  <c r="M867" i="36" s="1"/>
  <c r="M868" i="36" s="1"/>
  <c r="M869" i="36" s="1"/>
  <c r="M870" i="36" s="1"/>
  <c r="M871" i="36" s="1"/>
  <c r="M872" i="36" s="1"/>
  <c r="M873" i="36" s="1"/>
  <c r="M874" i="36" s="1"/>
  <c r="M875" i="36" s="1"/>
  <c r="M876" i="36" s="1"/>
  <c r="M877" i="36" s="1"/>
  <c r="M878" i="36" s="1"/>
  <c r="M879" i="36" s="1"/>
  <c r="M880" i="36" s="1"/>
  <c r="M881" i="36" s="1"/>
  <c r="M882" i="36" s="1"/>
  <c r="M883" i="36" s="1"/>
  <c r="M884" i="36" s="1"/>
  <c r="M885" i="36" s="1"/>
  <c r="M886" i="36" s="1"/>
  <c r="M887" i="36" s="1"/>
  <c r="M888" i="36" s="1"/>
  <c r="M889" i="36" s="1"/>
  <c r="M890" i="36" s="1"/>
  <c r="M891" i="36" s="1"/>
  <c r="M892" i="36" s="1"/>
  <c r="M893" i="36" s="1"/>
  <c r="M894" i="36" s="1"/>
  <c r="M895" i="36" s="1"/>
  <c r="M896" i="36" s="1"/>
  <c r="M897" i="36" s="1"/>
  <c r="M898" i="36" s="1"/>
  <c r="M899" i="36" s="1"/>
  <c r="M900" i="36" s="1"/>
  <c r="M901" i="36" s="1"/>
  <c r="M902" i="36" s="1"/>
  <c r="M903" i="36" s="1"/>
  <c r="M904" i="36" s="1"/>
  <c r="M905" i="36" s="1"/>
  <c r="M906" i="36" s="1"/>
  <c r="M907" i="36" s="1"/>
  <c r="M908" i="36" s="1"/>
  <c r="M909" i="36" s="1"/>
  <c r="M910" i="36" s="1"/>
  <c r="M911" i="36" s="1"/>
  <c r="M912" i="36" s="1"/>
  <c r="M913" i="36" s="1"/>
  <c r="M914" i="36" s="1"/>
  <c r="M915" i="36" s="1"/>
  <c r="M916" i="36" s="1"/>
  <c r="M917" i="36" s="1"/>
  <c r="M918" i="36" s="1"/>
  <c r="M919" i="36" s="1"/>
  <c r="M920" i="36" s="1"/>
  <c r="M921" i="36" s="1"/>
  <c r="M922" i="36" s="1"/>
  <c r="M923" i="36" s="1"/>
  <c r="M924" i="36" s="1"/>
  <c r="M925" i="36" s="1"/>
  <c r="M926" i="36" s="1"/>
  <c r="M927" i="36" s="1"/>
  <c r="M928" i="36" s="1"/>
  <c r="M929" i="36" s="1"/>
  <c r="M930" i="36" s="1"/>
  <c r="M931" i="36" s="1"/>
  <c r="M932" i="36" s="1"/>
  <c r="M933" i="36" s="1"/>
  <c r="M934" i="36" s="1"/>
  <c r="M935" i="36" s="1"/>
  <c r="M936" i="36" s="1"/>
  <c r="M937" i="36" s="1"/>
  <c r="M938" i="36" s="1"/>
  <c r="M939" i="36" s="1"/>
  <c r="M940" i="36" s="1"/>
  <c r="M941" i="36" s="1"/>
  <c r="M942" i="36" s="1"/>
  <c r="M943" i="36" s="1"/>
  <c r="M944" i="36" s="1"/>
  <c r="M945" i="36" s="1"/>
  <c r="M946" i="36" s="1"/>
  <c r="M947" i="36" s="1"/>
  <c r="M948" i="36" s="1"/>
  <c r="M949" i="36" s="1"/>
  <c r="M950" i="36" s="1"/>
  <c r="M951" i="36" s="1"/>
  <c r="M952" i="36" s="1"/>
  <c r="M953" i="36" s="1"/>
  <c r="M954" i="36" s="1"/>
  <c r="M955" i="36" s="1"/>
  <c r="M956" i="36" s="1"/>
  <c r="M957" i="36" s="1"/>
  <c r="M958" i="36" s="1"/>
  <c r="M959" i="36" s="1"/>
  <c r="M960" i="36" s="1"/>
  <c r="M961" i="36" s="1"/>
  <c r="M962" i="36" s="1"/>
  <c r="M963" i="36" s="1"/>
  <c r="M964" i="36" s="1"/>
  <c r="M965" i="36" s="1"/>
  <c r="M966" i="36" s="1"/>
  <c r="M967" i="36" s="1"/>
  <c r="M968" i="36" s="1"/>
  <c r="M969" i="36" s="1"/>
  <c r="M970" i="36" s="1"/>
  <c r="M971" i="36" s="1"/>
  <c r="M972" i="36" s="1"/>
  <c r="M973" i="36" s="1"/>
  <c r="M974" i="36" s="1"/>
  <c r="M975" i="36" s="1"/>
  <c r="M976" i="36" s="1"/>
  <c r="M977" i="36" s="1"/>
  <c r="M978" i="36" s="1"/>
  <c r="M979" i="36" s="1"/>
  <c r="M980" i="36" s="1"/>
  <c r="M981" i="36" s="1"/>
  <c r="M982" i="36" s="1"/>
  <c r="M983" i="36" s="1"/>
  <c r="M984" i="36" s="1"/>
  <c r="M985" i="36" s="1"/>
  <c r="M986" i="36" s="1"/>
  <c r="M987" i="36" s="1"/>
  <c r="M988" i="36" s="1"/>
  <c r="M989" i="36" s="1"/>
  <c r="M990" i="36" s="1"/>
  <c r="M991" i="36" s="1"/>
  <c r="M992" i="36" s="1"/>
  <c r="M993" i="36" s="1"/>
  <c r="M994" i="36" s="1"/>
  <c r="M995" i="36" s="1"/>
  <c r="M996" i="36" s="1"/>
  <c r="M997" i="36" s="1"/>
  <c r="M998" i="36" s="1"/>
  <c r="M999" i="36" s="1"/>
  <c r="M1000" i="36" s="1"/>
  <c r="M1001" i="36" s="1"/>
  <c r="M1002" i="36" s="1"/>
  <c r="M1003" i="36" s="1"/>
  <c r="M1004" i="36" s="1"/>
  <c r="M1005" i="36" s="1"/>
  <c r="M1006" i="36" s="1"/>
  <c r="M1007" i="36" s="1"/>
  <c r="M1008" i="36" s="1"/>
  <c r="M1009" i="36" s="1"/>
  <c r="M1010" i="36" s="1"/>
  <c r="M1011" i="36" s="1"/>
  <c r="M1012" i="36" s="1"/>
  <c r="M1013" i="36" s="1"/>
  <c r="M1014" i="36" s="1"/>
  <c r="M1015" i="36" s="1"/>
  <c r="M1016" i="36" s="1"/>
  <c r="M1017" i="36" s="1"/>
  <c r="M1018" i="36" s="1"/>
  <c r="M1019" i="36" s="1"/>
  <c r="M1020" i="36" s="1"/>
  <c r="M1021" i="36" s="1"/>
  <c r="M1022" i="36" s="1"/>
  <c r="M1023" i="36" s="1"/>
  <c r="M1024" i="36" s="1"/>
  <c r="M1025" i="36" s="1"/>
  <c r="M1026" i="36" s="1"/>
  <c r="M1027" i="36" s="1"/>
  <c r="M1028" i="36" s="1"/>
  <c r="M1029" i="36" s="1"/>
  <c r="M1030" i="36" s="1"/>
  <c r="M1031" i="36" s="1"/>
  <c r="M1032" i="36" s="1"/>
  <c r="M1033" i="36" s="1"/>
  <c r="M1034" i="36" s="1"/>
  <c r="M1035" i="36" s="1"/>
  <c r="M1036" i="36" s="1"/>
  <c r="M1037" i="36" s="1"/>
  <c r="M1038" i="36" s="1"/>
  <c r="M1039" i="36" s="1"/>
  <c r="M1040" i="36" s="1"/>
  <c r="M1041" i="36" s="1"/>
  <c r="M1042" i="36" s="1"/>
  <c r="M1043" i="36" s="1"/>
  <c r="M1044" i="36" s="1"/>
  <c r="M1045" i="36" s="1"/>
  <c r="M1046" i="36" s="1"/>
  <c r="M1047" i="36" s="1"/>
  <c r="M1048" i="36" s="1"/>
  <c r="M1049" i="36" s="1"/>
  <c r="M1050" i="36" s="1"/>
  <c r="M1051" i="36" s="1"/>
  <c r="M1052" i="36" s="1"/>
  <c r="M1053" i="36" s="1"/>
  <c r="M1054" i="36" s="1"/>
  <c r="M1055" i="36" s="1"/>
  <c r="M1056" i="36" s="1"/>
  <c r="M1057" i="36" s="1"/>
  <c r="M1058" i="36" s="1"/>
  <c r="M1059" i="36" s="1"/>
  <c r="M1060" i="36" s="1"/>
  <c r="M1061" i="36" s="1"/>
  <c r="M1062" i="36" s="1"/>
  <c r="M1063" i="36" s="1"/>
  <c r="M1064" i="36" s="1"/>
  <c r="M1065" i="36" s="1"/>
  <c r="M1066" i="36" s="1"/>
  <c r="M1067" i="36" s="1"/>
  <c r="M1068" i="36" s="1"/>
  <c r="M1069" i="36" s="1"/>
  <c r="M1070" i="36" s="1"/>
  <c r="M1071" i="36" s="1"/>
  <c r="M1072" i="36" s="1"/>
  <c r="M1073" i="36" s="1"/>
  <c r="M1074" i="36" s="1"/>
  <c r="M1075" i="36" s="1"/>
  <c r="M1076" i="36" s="1"/>
  <c r="M1077" i="36" s="1"/>
  <c r="M1078" i="36" s="1"/>
  <c r="M1079" i="36" s="1"/>
  <c r="M1080" i="36" s="1"/>
  <c r="M1081" i="36" s="1"/>
  <c r="M1082" i="36" s="1"/>
  <c r="M1083" i="36" s="1"/>
  <c r="M1084" i="36" s="1"/>
  <c r="M1085" i="36" s="1"/>
  <c r="M1086" i="36" s="1"/>
  <c r="M1087" i="36" s="1"/>
  <c r="M1088" i="36" s="1"/>
  <c r="M1089" i="36" s="1"/>
  <c r="M1090" i="36" s="1"/>
  <c r="M1091" i="36" s="1"/>
  <c r="M1092" i="36" s="1"/>
  <c r="M1093" i="36" s="1"/>
  <c r="M1094" i="36" s="1"/>
  <c r="M1095" i="36" s="1"/>
  <c r="M1096" i="36" s="1"/>
  <c r="M1097" i="36" s="1"/>
  <c r="M1098" i="36" s="1"/>
  <c r="M1099" i="36" s="1"/>
  <c r="M1100" i="36" s="1"/>
  <c r="M1101" i="36" s="1"/>
  <c r="M1102" i="36" s="1"/>
  <c r="M1103" i="36" s="1"/>
  <c r="M1104" i="36" s="1"/>
  <c r="M1105" i="36" s="1"/>
  <c r="M1106" i="36" s="1"/>
  <c r="M1107" i="36" s="1"/>
  <c r="M1108" i="36" s="1"/>
  <c r="M1109" i="36" s="1"/>
  <c r="M1110" i="36" s="1"/>
  <c r="M1111" i="36" s="1"/>
  <c r="M1112" i="36" s="1"/>
  <c r="M1113" i="36" s="1"/>
  <c r="M1114" i="36" s="1"/>
  <c r="M1115" i="36" s="1"/>
  <c r="M1116" i="36" s="1"/>
  <c r="M1117" i="36" s="1"/>
  <c r="M1118" i="36" s="1"/>
  <c r="M1119" i="36" s="1"/>
  <c r="M1120" i="36" s="1"/>
  <c r="M1121" i="36" s="1"/>
  <c r="M1122" i="36" s="1"/>
  <c r="M1123" i="36" s="1"/>
  <c r="M1124" i="36" s="1"/>
  <c r="M1125" i="36" s="1"/>
  <c r="M1126" i="36" s="1"/>
  <c r="M1127" i="36" s="1"/>
  <c r="M1128" i="36" s="1"/>
  <c r="M1129" i="36" s="1"/>
  <c r="M1130" i="36" s="1"/>
  <c r="M1131" i="36" s="1"/>
  <c r="M1132" i="36" s="1"/>
  <c r="M1133" i="36" s="1"/>
  <c r="M1134" i="36" s="1"/>
  <c r="M1135" i="36" s="1"/>
  <c r="M1136" i="36" s="1"/>
  <c r="M1137" i="36" s="1"/>
  <c r="M1138" i="36" s="1"/>
  <c r="M1139" i="36" s="1"/>
  <c r="M1140" i="36" s="1"/>
  <c r="M1141" i="36" s="1"/>
  <c r="M1142" i="36" s="1"/>
  <c r="M1143" i="36" s="1"/>
  <c r="M1144" i="36" s="1"/>
  <c r="M1145" i="36" s="1"/>
  <c r="M1146" i="36" s="1"/>
  <c r="M1147" i="36" s="1"/>
  <c r="M1148" i="36" s="1"/>
  <c r="M1149" i="36" s="1"/>
  <c r="M1150" i="36" s="1"/>
  <c r="M1151" i="36" s="1"/>
  <c r="M1152" i="36" s="1"/>
  <c r="M1153" i="36" s="1"/>
  <c r="M1154" i="36" s="1"/>
  <c r="M1155" i="36" s="1"/>
  <c r="M1156" i="36" s="1"/>
  <c r="M1157" i="36" s="1"/>
  <c r="M1158" i="36" s="1"/>
  <c r="M1159" i="36" s="1"/>
  <c r="M1160" i="36" s="1"/>
  <c r="M1161" i="36" s="1"/>
  <c r="M1162" i="36" s="1"/>
  <c r="M1163" i="36" s="1"/>
  <c r="M1164" i="36" s="1"/>
  <c r="M1165" i="36" s="1"/>
  <c r="M1166" i="36" s="1"/>
  <c r="M1167" i="36" s="1"/>
  <c r="M1168" i="36" s="1"/>
  <c r="M1169" i="36" s="1"/>
  <c r="M1170" i="36" s="1"/>
  <c r="M1171" i="36" s="1"/>
  <c r="M1172" i="36" s="1"/>
  <c r="M1173" i="36" s="1"/>
  <c r="M1174" i="36" s="1"/>
  <c r="M1175" i="36" s="1"/>
  <c r="M1176" i="36" s="1"/>
  <c r="M1177" i="36" s="1"/>
  <c r="M1178" i="36" s="1"/>
  <c r="M1179" i="36" s="1"/>
  <c r="M1180" i="36" s="1"/>
  <c r="M1181" i="36" s="1"/>
  <c r="M1182" i="36" s="1"/>
  <c r="M1183" i="36" s="1"/>
  <c r="M1184" i="36" s="1"/>
  <c r="M1185" i="36" s="1"/>
  <c r="M1186" i="36" s="1"/>
  <c r="M1187" i="36" s="1"/>
  <c r="M1188" i="36" s="1"/>
  <c r="M1189" i="36" s="1"/>
  <c r="M1190" i="36" s="1"/>
  <c r="M1191" i="36" s="1"/>
  <c r="M1192" i="36" s="1"/>
  <c r="M1193" i="36" s="1"/>
  <c r="M1194" i="36" s="1"/>
  <c r="M1195" i="36" s="1"/>
  <c r="M1196" i="36" s="1"/>
  <c r="M1197" i="36" s="1"/>
  <c r="M1198" i="36" s="1"/>
  <c r="M1199" i="36" s="1"/>
  <c r="M1200" i="36" s="1"/>
  <c r="M1201" i="36" s="1"/>
  <c r="M1202" i="36" s="1"/>
  <c r="M1203" i="36" s="1"/>
  <c r="M1204" i="36" s="1"/>
  <c r="M1205" i="36" s="1"/>
  <c r="M1206" i="36" s="1"/>
  <c r="M1207" i="36" s="1"/>
  <c r="M1208" i="36" s="1"/>
  <c r="M1209" i="36" s="1"/>
  <c r="M1210" i="36" s="1"/>
  <c r="M1211" i="36" s="1"/>
  <c r="M1212" i="36" s="1"/>
  <c r="M1213" i="36" s="1"/>
  <c r="M1214" i="36" s="1"/>
  <c r="M1215" i="36" s="1"/>
  <c r="M1216" i="36" s="1"/>
  <c r="M1217" i="36" s="1"/>
  <c r="M1218" i="36" s="1"/>
  <c r="M1219" i="36" s="1"/>
  <c r="M1220" i="36" s="1"/>
  <c r="M1221" i="36" s="1"/>
  <c r="M1222" i="36" s="1"/>
  <c r="M1223" i="36" s="1"/>
  <c r="M1224" i="36" s="1"/>
  <c r="M1225" i="36" s="1"/>
  <c r="M1226" i="36" s="1"/>
  <c r="M1227" i="36" s="1"/>
  <c r="M1228" i="36" s="1"/>
  <c r="M1229" i="36" s="1"/>
  <c r="M1230" i="36" s="1"/>
  <c r="M1231" i="36" s="1"/>
  <c r="M1232" i="36" s="1"/>
  <c r="M1233" i="36" s="1"/>
  <c r="M1234" i="36" s="1"/>
  <c r="M1235" i="36" s="1"/>
  <c r="M1236" i="36" s="1"/>
  <c r="M1237" i="36" s="1"/>
  <c r="M1238" i="36" s="1"/>
  <c r="M1239" i="36" s="1"/>
  <c r="M1240" i="36" s="1"/>
  <c r="M1241" i="36" s="1"/>
  <c r="M1242" i="36" s="1"/>
  <c r="M1243" i="36" s="1"/>
  <c r="M1244" i="36" s="1"/>
  <c r="M1245" i="36" s="1"/>
  <c r="M1246" i="36" s="1"/>
  <c r="M1247" i="36" s="1"/>
  <c r="M1248" i="36" s="1"/>
  <c r="M1249" i="36" s="1"/>
  <c r="M1250" i="36" s="1"/>
  <c r="M1251" i="36" s="1"/>
  <c r="M1252" i="36" s="1"/>
  <c r="M1253" i="36" s="1"/>
  <c r="M1254" i="36" s="1"/>
  <c r="M1255" i="36" s="1"/>
  <c r="M1256" i="36" s="1"/>
  <c r="M1257" i="36" s="1"/>
  <c r="M1258" i="36" s="1"/>
  <c r="M1259" i="36" s="1"/>
  <c r="M1260" i="36" s="1"/>
  <c r="M1261" i="36" s="1"/>
  <c r="M1262" i="36" s="1"/>
  <c r="M1263" i="36" s="1"/>
  <c r="M1264" i="36" s="1"/>
  <c r="M1265" i="36" s="1"/>
  <c r="M1266" i="36" s="1"/>
  <c r="M1267" i="36" s="1"/>
  <c r="M1268" i="36" s="1"/>
  <c r="M1269" i="36" s="1"/>
  <c r="M1270" i="36" s="1"/>
  <c r="M1271" i="36" s="1"/>
  <c r="M1272" i="36" s="1"/>
  <c r="M1273" i="36" s="1"/>
  <c r="M1274" i="36" s="1"/>
  <c r="M1275" i="36" s="1"/>
  <c r="M1276" i="36" s="1"/>
  <c r="M1277" i="36" s="1"/>
  <c r="M1278" i="36" s="1"/>
  <c r="M1279" i="36" s="1"/>
  <c r="M1280" i="36" s="1"/>
  <c r="M1281" i="36" s="1"/>
  <c r="M1282" i="36" s="1"/>
  <c r="M1283" i="36" s="1"/>
  <c r="M1284" i="36" s="1"/>
  <c r="M1285" i="36" s="1"/>
  <c r="M1286" i="36" s="1"/>
  <c r="M1287" i="36" s="1"/>
  <c r="M1288" i="36" s="1"/>
  <c r="M1289" i="36" s="1"/>
  <c r="M1290" i="36" s="1"/>
  <c r="M1291" i="36" s="1"/>
  <c r="M1292" i="36" s="1"/>
  <c r="M1293" i="36" s="1"/>
  <c r="M1294" i="36" s="1"/>
  <c r="M1295" i="36" s="1"/>
  <c r="M1296" i="36" s="1"/>
  <c r="M1297" i="36" s="1"/>
  <c r="M1298" i="36" s="1"/>
  <c r="M1299" i="36" s="1"/>
  <c r="M1300" i="36" s="1"/>
  <c r="M1301" i="36" s="1"/>
  <c r="M1302" i="36" s="1"/>
  <c r="M1303" i="36" s="1"/>
  <c r="M1304" i="36" s="1"/>
  <c r="M1305" i="36" s="1"/>
  <c r="M1306" i="36" s="1"/>
  <c r="M1307" i="36" s="1"/>
  <c r="M1308" i="36" s="1"/>
  <c r="M1309" i="36" s="1"/>
  <c r="M1310" i="36" s="1"/>
  <c r="M1311" i="36" s="1"/>
  <c r="M1312" i="36" s="1"/>
  <c r="M1313" i="36" s="1"/>
  <c r="M1314" i="36" s="1"/>
  <c r="M1315" i="36" s="1"/>
  <c r="M1316" i="36" s="1"/>
  <c r="M1317" i="36" s="1"/>
  <c r="M1318" i="36" s="1"/>
  <c r="M1319" i="36" s="1"/>
  <c r="M1320" i="36" s="1"/>
  <c r="M1321" i="36" s="1"/>
  <c r="M1322" i="36" s="1"/>
  <c r="M1323" i="36" s="1"/>
  <c r="M1324" i="36" s="1"/>
  <c r="M1325" i="36" s="1"/>
  <c r="M1326" i="36" s="1"/>
  <c r="M1327" i="36" s="1"/>
  <c r="M1328" i="36" s="1"/>
  <c r="M1329" i="36" s="1"/>
  <c r="M1330" i="36" s="1"/>
  <c r="M1331" i="36" s="1"/>
  <c r="M1332" i="36" s="1"/>
  <c r="M1333" i="36" s="1"/>
  <c r="M1334" i="36" s="1"/>
  <c r="M1335" i="36" s="1"/>
  <c r="M1336" i="36" s="1"/>
  <c r="M1337" i="36" s="1"/>
  <c r="M1338" i="36" s="1"/>
  <c r="M1339" i="36" s="1"/>
  <c r="M1340" i="36" s="1"/>
  <c r="M1341" i="36" s="1"/>
  <c r="M1342" i="36" s="1"/>
  <c r="M1343" i="36" s="1"/>
  <c r="M1344" i="36" s="1"/>
  <c r="M1345" i="36" s="1"/>
  <c r="M1346" i="36" s="1"/>
  <c r="M1347" i="36" s="1"/>
  <c r="M1348" i="36" s="1"/>
  <c r="M1349" i="36" s="1"/>
  <c r="M1350" i="36" s="1"/>
  <c r="M1351" i="36" s="1"/>
  <c r="M1352" i="36" s="1"/>
  <c r="M1353" i="36" s="1"/>
  <c r="M1354" i="36" s="1"/>
  <c r="M1355" i="36" s="1"/>
  <c r="M1356" i="36" s="1"/>
  <c r="M1357" i="36" s="1"/>
  <c r="M1358" i="36" s="1"/>
  <c r="M1359" i="36" s="1"/>
  <c r="M1360" i="36" s="1"/>
  <c r="M1361" i="36" s="1"/>
  <c r="M1362" i="36" s="1"/>
  <c r="M1363" i="36" s="1"/>
  <c r="M1364" i="36" s="1"/>
  <c r="M1365" i="36" s="1"/>
  <c r="M1366" i="36" s="1"/>
  <c r="M1367" i="36" s="1"/>
  <c r="M1368" i="36" s="1"/>
  <c r="M1369" i="36" s="1"/>
  <c r="M1370" i="36" s="1"/>
  <c r="M1371" i="36" s="1"/>
  <c r="M1372" i="36" s="1"/>
  <c r="M1373" i="36" s="1"/>
  <c r="M1374" i="36" s="1"/>
  <c r="M1375" i="36" s="1"/>
  <c r="M1376" i="36" s="1"/>
  <c r="M1377" i="36" s="1"/>
  <c r="M1378" i="36" s="1"/>
  <c r="M1379" i="36" s="1"/>
  <c r="M1380" i="36" s="1"/>
  <c r="M1381" i="36" s="1"/>
  <c r="M1382" i="36" s="1"/>
  <c r="M1383" i="36" s="1"/>
  <c r="M1384" i="36" s="1"/>
  <c r="M1385" i="36" s="1"/>
  <c r="M1386" i="36" s="1"/>
  <c r="M1387" i="36" s="1"/>
  <c r="M1388" i="36" s="1"/>
  <c r="M1389" i="36" s="1"/>
  <c r="M1390" i="36" s="1"/>
  <c r="M1391" i="36" s="1"/>
  <c r="M1392" i="36" s="1"/>
  <c r="M1393" i="36" s="1"/>
  <c r="M1394" i="36" s="1"/>
  <c r="M1395" i="36" s="1"/>
  <c r="M1396" i="36" s="1"/>
  <c r="M1397" i="36" s="1"/>
  <c r="M1398" i="36" s="1"/>
  <c r="M1399" i="36" s="1"/>
  <c r="M1400" i="36" s="1"/>
  <c r="M1401" i="36" s="1"/>
  <c r="M1402" i="36" s="1"/>
  <c r="M1403" i="36" s="1"/>
  <c r="M1404" i="36" s="1"/>
  <c r="M1405" i="36" s="1"/>
  <c r="M1406" i="36" s="1"/>
  <c r="M1407" i="36" s="1"/>
  <c r="M1408" i="36" s="1"/>
  <c r="M1409" i="36" s="1"/>
  <c r="M1410" i="36" s="1"/>
  <c r="M1411" i="36" s="1"/>
  <c r="M1412" i="36" s="1"/>
  <c r="M1413" i="36" s="1"/>
  <c r="M1414" i="36" s="1"/>
  <c r="M1415" i="36" s="1"/>
  <c r="M1416" i="36" s="1"/>
  <c r="M1417" i="36" s="1"/>
  <c r="M1418" i="36" s="1"/>
  <c r="M1419" i="36" s="1"/>
  <c r="M1420" i="36" s="1"/>
  <c r="M1421" i="36" s="1"/>
  <c r="M1422" i="36" s="1"/>
  <c r="M1423" i="36" s="1"/>
  <c r="M1424" i="36" s="1"/>
  <c r="M1425" i="36" s="1"/>
  <c r="M1426" i="36" s="1"/>
  <c r="M1427" i="36" s="1"/>
  <c r="M1428" i="36" s="1"/>
  <c r="M1429" i="36" s="1"/>
  <c r="M1430" i="36" s="1"/>
  <c r="M1431" i="36" s="1"/>
  <c r="M1432" i="36" s="1"/>
  <c r="M1433" i="36" s="1"/>
  <c r="M1434" i="36" s="1"/>
  <c r="M1435" i="36" s="1"/>
  <c r="M1436" i="36" s="1"/>
  <c r="M1437" i="36" s="1"/>
  <c r="M1438" i="36" s="1"/>
  <c r="M1439" i="36" s="1"/>
  <c r="M1440" i="36" s="1"/>
  <c r="M1441" i="36" s="1"/>
  <c r="M1442" i="36" s="1"/>
  <c r="M1443" i="36" s="1"/>
  <c r="M1444" i="36" s="1"/>
  <c r="M1445" i="36" s="1"/>
  <c r="M1446" i="36" s="1"/>
  <c r="M1447" i="36" s="1"/>
  <c r="M1448" i="36" s="1"/>
  <c r="M1449" i="36" s="1"/>
  <c r="M1450" i="36" s="1"/>
  <c r="M1451" i="36" s="1"/>
  <c r="M1452" i="36" s="1"/>
  <c r="M1453" i="36" s="1"/>
  <c r="M1454" i="36" s="1"/>
  <c r="M1455" i="36" s="1"/>
  <c r="M1456" i="36" s="1"/>
  <c r="M1457" i="36" s="1"/>
  <c r="M1458" i="36" s="1"/>
  <c r="M1459" i="36" s="1"/>
  <c r="M1460" i="36" s="1"/>
  <c r="M1461" i="36" s="1"/>
  <c r="M1462" i="36" s="1"/>
  <c r="M1463" i="36" s="1"/>
  <c r="M1464" i="36" s="1"/>
  <c r="M1465" i="36" s="1"/>
  <c r="M1466" i="36" s="1"/>
  <c r="M1467" i="36" s="1"/>
  <c r="M1468" i="36" s="1"/>
  <c r="M1469" i="36" s="1"/>
  <c r="M1470" i="36" s="1"/>
  <c r="M1471" i="36" s="1"/>
  <c r="M1472" i="36" s="1"/>
  <c r="M1473" i="36" s="1"/>
  <c r="M1474" i="36" s="1"/>
  <c r="M1475" i="36" s="1"/>
  <c r="M1476" i="36" s="1"/>
  <c r="M1477" i="36" s="1"/>
  <c r="M1478" i="36" s="1"/>
  <c r="M1479" i="36" s="1"/>
  <c r="M1480" i="36" s="1"/>
  <c r="M1481" i="36" s="1"/>
  <c r="M1482" i="36" s="1"/>
  <c r="M1483" i="36" s="1"/>
  <c r="M1484" i="36" s="1"/>
  <c r="M1485" i="36" s="1"/>
  <c r="M1486" i="36" s="1"/>
  <c r="M1487" i="36" s="1"/>
  <c r="M1488" i="36" s="1"/>
  <c r="M1489" i="36" s="1"/>
  <c r="M1490" i="36" s="1"/>
  <c r="M1491" i="36" s="1"/>
  <c r="M1492" i="36" s="1"/>
  <c r="M1493" i="36" s="1"/>
  <c r="M1494" i="36" s="1"/>
  <c r="M1495" i="36" s="1"/>
  <c r="M1496" i="36" s="1"/>
  <c r="M1497" i="36" s="1"/>
  <c r="M1498" i="36" s="1"/>
  <c r="M1499" i="36" s="1"/>
  <c r="M1500" i="36" s="1"/>
  <c r="M1501" i="36" s="1"/>
  <c r="M1502" i="36" s="1"/>
  <c r="M1503" i="36" s="1"/>
  <c r="M1504" i="36" s="1"/>
  <c r="M1505" i="36" s="1"/>
  <c r="M1506" i="36" s="1"/>
  <c r="M1507" i="36" s="1"/>
  <c r="M1508" i="36" s="1"/>
  <c r="M1509" i="36" s="1"/>
  <c r="M1510" i="36" s="1"/>
  <c r="M1511" i="36" s="1"/>
  <c r="M1512" i="36" s="1"/>
  <c r="M1513" i="36" s="1"/>
  <c r="M1514" i="36" s="1"/>
  <c r="M1515" i="36" s="1"/>
  <c r="M1516" i="36" s="1"/>
  <c r="M1517" i="36" s="1"/>
  <c r="M1518" i="36" s="1"/>
  <c r="M1519" i="36" s="1"/>
  <c r="M1520" i="36" s="1"/>
  <c r="M1521" i="36" s="1"/>
  <c r="M1522" i="36" s="1"/>
  <c r="M1523" i="36" s="1"/>
  <c r="M1524" i="36" s="1"/>
  <c r="M1525" i="36" s="1"/>
  <c r="M1526" i="36" s="1"/>
  <c r="M1527" i="36" s="1"/>
  <c r="M1528" i="36" s="1"/>
  <c r="M1529" i="36" s="1"/>
  <c r="M1530" i="36" s="1"/>
  <c r="M1531" i="36" s="1"/>
  <c r="M1532" i="36" s="1"/>
  <c r="M1533" i="36" s="1"/>
  <c r="M1534" i="36" s="1"/>
  <c r="M1535" i="36" s="1"/>
  <c r="M1536" i="36" s="1"/>
  <c r="M1537" i="36" s="1"/>
  <c r="M1538" i="36" s="1"/>
  <c r="M1539" i="36" s="1"/>
  <c r="M1540" i="36" s="1"/>
  <c r="M1541" i="36" s="1"/>
  <c r="M1542" i="36" s="1"/>
  <c r="M1543" i="36" s="1"/>
  <c r="M1544" i="36" s="1"/>
  <c r="M1545" i="36" s="1"/>
  <c r="M1546" i="36" s="1"/>
  <c r="M1547" i="36" s="1"/>
  <c r="M1548" i="36" s="1"/>
  <c r="M1549" i="36" s="1"/>
  <c r="M1550" i="36" s="1"/>
  <c r="M1551" i="36" s="1"/>
  <c r="M1552" i="36" s="1"/>
  <c r="M1553" i="36" s="1"/>
  <c r="M1554" i="36" s="1"/>
  <c r="M1555" i="36" s="1"/>
  <c r="M1556" i="36" s="1"/>
  <c r="M1557" i="36" s="1"/>
  <c r="M1558" i="36" s="1"/>
  <c r="M1559" i="36" s="1"/>
  <c r="M1560" i="36" s="1"/>
  <c r="M1561" i="36" s="1"/>
  <c r="M1562" i="36" s="1"/>
  <c r="M1563" i="36" s="1"/>
  <c r="M1564" i="36" s="1"/>
  <c r="M1565" i="36" s="1"/>
  <c r="M1566" i="36" s="1"/>
  <c r="M1567" i="36" s="1"/>
  <c r="M1568" i="36" s="1"/>
  <c r="M1569" i="36" s="1"/>
  <c r="M1570" i="36" s="1"/>
  <c r="M1571" i="36" s="1"/>
  <c r="M1572" i="36" s="1"/>
  <c r="M1573" i="36" s="1"/>
  <c r="M1574" i="36" s="1"/>
  <c r="M1575" i="36" s="1"/>
  <c r="M1576" i="36" s="1"/>
  <c r="M1577" i="36" s="1"/>
  <c r="M1578" i="36" s="1"/>
  <c r="M1579" i="36" s="1"/>
  <c r="M1580" i="36" s="1"/>
  <c r="M1581" i="36" s="1"/>
  <c r="M1582" i="36" s="1"/>
  <c r="M1583" i="36" s="1"/>
  <c r="M1584" i="36" s="1"/>
  <c r="M1585" i="36" s="1"/>
  <c r="M1586" i="36" s="1"/>
  <c r="M1587" i="36" s="1"/>
  <c r="M1588" i="36" s="1"/>
  <c r="M1589" i="36" s="1"/>
  <c r="M1590" i="36" s="1"/>
  <c r="M1591" i="36" s="1"/>
  <c r="M1592" i="36" s="1"/>
  <c r="M1593" i="36" s="1"/>
  <c r="M1594" i="36" s="1"/>
  <c r="M1595" i="36" s="1"/>
  <c r="M1596" i="36" s="1"/>
  <c r="M1597" i="36" s="1"/>
  <c r="M1598" i="36" s="1"/>
  <c r="M1599" i="36" s="1"/>
  <c r="M1600" i="36" s="1"/>
  <c r="M1601" i="36" s="1"/>
  <c r="M1602" i="36" s="1"/>
  <c r="M1603" i="36" s="1"/>
  <c r="M1604" i="36" s="1"/>
  <c r="M1605" i="36" s="1"/>
  <c r="M1606" i="36" s="1"/>
  <c r="M1607" i="36" s="1"/>
  <c r="M1608" i="36" s="1"/>
  <c r="M1609" i="36" s="1"/>
  <c r="M1610" i="36" s="1"/>
  <c r="M1611" i="36" s="1"/>
  <c r="M1612" i="36" s="1"/>
  <c r="M1613" i="36" s="1"/>
  <c r="M1614" i="36" s="1"/>
  <c r="M1615" i="36" s="1"/>
  <c r="M1616" i="36" s="1"/>
  <c r="M1617" i="36" s="1"/>
  <c r="M1618" i="36" s="1"/>
  <c r="M1619" i="36" s="1"/>
  <c r="M1620" i="36" s="1"/>
  <c r="M1621" i="36" s="1"/>
  <c r="M1622" i="36" s="1"/>
  <c r="M1623" i="36" s="1"/>
  <c r="M1624" i="36" s="1"/>
  <c r="M1625" i="36" s="1"/>
  <c r="M1626" i="36" s="1"/>
  <c r="M1627" i="36" s="1"/>
  <c r="M1628" i="36" s="1"/>
  <c r="M1629" i="36" s="1"/>
  <c r="M1630" i="36" s="1"/>
  <c r="M1631" i="36" s="1"/>
  <c r="M1632" i="36" s="1"/>
  <c r="M1633" i="36" s="1"/>
  <c r="M1634" i="36" s="1"/>
  <c r="M1635" i="36" s="1"/>
  <c r="M1636" i="36" s="1"/>
  <c r="M1637" i="36" s="1"/>
  <c r="M1638" i="36" s="1"/>
  <c r="M1639" i="36" s="1"/>
  <c r="M1640" i="36" s="1"/>
  <c r="M1641" i="36" s="1"/>
  <c r="M1642" i="36" s="1"/>
  <c r="M1643" i="36" s="1"/>
  <c r="M1644" i="36" s="1"/>
  <c r="M1645" i="36" s="1"/>
  <c r="M1646" i="36" s="1"/>
  <c r="M1647" i="36" s="1"/>
  <c r="M1648" i="36" s="1"/>
  <c r="M1649" i="36" s="1"/>
  <c r="M1650" i="36" s="1"/>
  <c r="M1651" i="36" s="1"/>
  <c r="M1652" i="36" s="1"/>
  <c r="M1653" i="36" s="1"/>
  <c r="M1654" i="36" s="1"/>
  <c r="M1655" i="36" s="1"/>
  <c r="M1656" i="36" s="1"/>
  <c r="M1657" i="36" s="1"/>
  <c r="M1658" i="36" s="1"/>
  <c r="M1659" i="36" s="1"/>
  <c r="M1660" i="36" s="1"/>
  <c r="M1661" i="36" s="1"/>
  <c r="M1662" i="36" s="1"/>
  <c r="M1663" i="36" s="1"/>
  <c r="M1664" i="36" s="1"/>
  <c r="M1665" i="36" s="1"/>
  <c r="M1666" i="36" s="1"/>
  <c r="M1667" i="36" s="1"/>
  <c r="M1668" i="36" s="1"/>
  <c r="M1669" i="36" s="1"/>
  <c r="M1670" i="36" s="1"/>
  <c r="M1671" i="36" s="1"/>
  <c r="M1672" i="36" s="1"/>
  <c r="M1673" i="36" s="1"/>
  <c r="M1674" i="36" s="1"/>
  <c r="M1675" i="36" s="1"/>
  <c r="M1676" i="36" s="1"/>
  <c r="M1677" i="36" s="1"/>
  <c r="M1678" i="36" s="1"/>
  <c r="M1679" i="36" s="1"/>
  <c r="M1680" i="36" s="1"/>
  <c r="M1681" i="36" s="1"/>
  <c r="M1682" i="36" s="1"/>
  <c r="M1683" i="36" s="1"/>
  <c r="M1684" i="36" s="1"/>
  <c r="M1685" i="36" s="1"/>
  <c r="M1686" i="36" s="1"/>
  <c r="M1687" i="36" s="1"/>
  <c r="M1688" i="36" s="1"/>
  <c r="M1689" i="36" s="1"/>
  <c r="M1690" i="36" s="1"/>
  <c r="M1691" i="36" s="1"/>
  <c r="M1692" i="36" s="1"/>
  <c r="M1693" i="36" s="1"/>
  <c r="M1694" i="36" s="1"/>
  <c r="M1695" i="36" s="1"/>
  <c r="M1696" i="36" s="1"/>
  <c r="M1697" i="36" s="1"/>
  <c r="M1698" i="36" s="1"/>
  <c r="M1699" i="36" s="1"/>
  <c r="M1700" i="36" s="1"/>
  <c r="M1701" i="36" s="1"/>
  <c r="M1702" i="36" s="1"/>
  <c r="M1703" i="36" s="1"/>
  <c r="M1704" i="36" s="1"/>
  <c r="M1705" i="36" s="1"/>
  <c r="M1706" i="36" s="1"/>
  <c r="M1707" i="36" s="1"/>
  <c r="M1708" i="36" s="1"/>
  <c r="M1709" i="36" s="1"/>
  <c r="M1710" i="36" s="1"/>
  <c r="M1711" i="36" s="1"/>
  <c r="M1712" i="36" s="1"/>
  <c r="M1713" i="36" s="1"/>
  <c r="M1714" i="36" s="1"/>
  <c r="M1715" i="36" s="1"/>
  <c r="M1716" i="36" s="1"/>
  <c r="M1717" i="36" s="1"/>
  <c r="M1718" i="36" s="1"/>
  <c r="M1719" i="36" s="1"/>
  <c r="M1720" i="36" s="1"/>
  <c r="M1721" i="36" s="1"/>
  <c r="M1722" i="36" s="1"/>
  <c r="M1723" i="36" s="1"/>
  <c r="M1724" i="36" s="1"/>
  <c r="M1725" i="36" s="1"/>
  <c r="M1726" i="36" s="1"/>
  <c r="M1727" i="36" s="1"/>
  <c r="M1728" i="36" s="1"/>
  <c r="M1729" i="36" s="1"/>
  <c r="M1730" i="36" s="1"/>
  <c r="M1731" i="36" s="1"/>
  <c r="M1732" i="36" s="1"/>
  <c r="M1733" i="36" s="1"/>
  <c r="M1734" i="36" s="1"/>
  <c r="M1735" i="36" s="1"/>
  <c r="M1736" i="36" s="1"/>
  <c r="M1737" i="36" s="1"/>
  <c r="M1738" i="36" s="1"/>
  <c r="M1739" i="36" s="1"/>
  <c r="M1740" i="36" s="1"/>
  <c r="M1741" i="36" s="1"/>
  <c r="M1742" i="36" s="1"/>
  <c r="M1743" i="36" s="1"/>
  <c r="M1744" i="36" s="1"/>
  <c r="M1745" i="36" s="1"/>
  <c r="M1746" i="36" s="1"/>
  <c r="M1747" i="36" s="1"/>
  <c r="M1748" i="36" s="1"/>
  <c r="M1749" i="36" s="1"/>
  <c r="M1750" i="36" s="1"/>
  <c r="M1751" i="36" s="1"/>
  <c r="M1752" i="36" s="1"/>
  <c r="M1753" i="36" s="1"/>
  <c r="M1754" i="36" s="1"/>
  <c r="M1755" i="36" s="1"/>
  <c r="M1756" i="36" s="1"/>
  <c r="M1757" i="36" s="1"/>
  <c r="M1758" i="36" s="1"/>
  <c r="M1759" i="36" s="1"/>
  <c r="M1760" i="36" s="1"/>
  <c r="M1761" i="36" s="1"/>
  <c r="M1762" i="36" s="1"/>
  <c r="M1763" i="36" s="1"/>
  <c r="M1764" i="36" s="1"/>
  <c r="M1765" i="36" s="1"/>
  <c r="M1766" i="36" s="1"/>
  <c r="M1767" i="36" s="1"/>
  <c r="M1768" i="36" s="1"/>
  <c r="M1769" i="36" s="1"/>
  <c r="M1770" i="36" s="1"/>
  <c r="M1771" i="36" s="1"/>
  <c r="M1772" i="36" s="1"/>
  <c r="M1773" i="36" s="1"/>
  <c r="M1774" i="36" s="1"/>
  <c r="M1775" i="36" s="1"/>
  <c r="M1776" i="36" s="1"/>
  <c r="M1777" i="36" s="1"/>
  <c r="M1778" i="36" s="1"/>
  <c r="M1779" i="36" s="1"/>
  <c r="M1780" i="36" s="1"/>
  <c r="M1781" i="36" s="1"/>
  <c r="M1782" i="36" s="1"/>
  <c r="M1783" i="36" s="1"/>
  <c r="M1784" i="36" s="1"/>
  <c r="M1785" i="36" s="1"/>
  <c r="M1786" i="36" s="1"/>
  <c r="M1787" i="36" s="1"/>
  <c r="M1788" i="36" s="1"/>
  <c r="M1789" i="36" s="1"/>
  <c r="M1790" i="36" s="1"/>
  <c r="M1791" i="36" s="1"/>
  <c r="M1792" i="36" s="1"/>
  <c r="M1793" i="36" s="1"/>
  <c r="M1794" i="36" s="1"/>
  <c r="M1795" i="36" s="1"/>
  <c r="M1796" i="36" s="1"/>
  <c r="M1797" i="36" s="1"/>
  <c r="M1798" i="36" s="1"/>
  <c r="M1799" i="36" s="1"/>
  <c r="M1800" i="36" s="1"/>
  <c r="M1801" i="36" s="1"/>
  <c r="M1802" i="36" s="1"/>
  <c r="M1803" i="36" s="1"/>
  <c r="M1804" i="36" s="1"/>
  <c r="M1805" i="36" s="1"/>
  <c r="M1806" i="36" s="1"/>
  <c r="M1807" i="36" s="1"/>
  <c r="M1808" i="36" s="1"/>
  <c r="M1809" i="36" s="1"/>
  <c r="M1810" i="36" s="1"/>
  <c r="M1811" i="36" s="1"/>
  <c r="M1812" i="36" s="1"/>
  <c r="M1813" i="36" s="1"/>
  <c r="M1814" i="36" s="1"/>
  <c r="M1815" i="36" s="1"/>
  <c r="M1816" i="36" s="1"/>
  <c r="M1817" i="36" s="1"/>
  <c r="M1818" i="36" s="1"/>
  <c r="M1819" i="36" s="1"/>
  <c r="M1820" i="36" s="1"/>
  <c r="M1821" i="36" s="1"/>
  <c r="M1822" i="36" s="1"/>
  <c r="M1823" i="36" s="1"/>
  <c r="M1824" i="36" s="1"/>
  <c r="M1825" i="36" s="1"/>
  <c r="M1826" i="36" s="1"/>
  <c r="M1827" i="36" s="1"/>
  <c r="M1828" i="36" s="1"/>
  <c r="M1829" i="36" s="1"/>
  <c r="M1830" i="36" s="1"/>
  <c r="M1831" i="36" s="1"/>
  <c r="M1832" i="36" s="1"/>
  <c r="M1833" i="36" s="1"/>
  <c r="M1834" i="36" s="1"/>
  <c r="M1835" i="36" s="1"/>
  <c r="M1836" i="36" s="1"/>
  <c r="M1837" i="36" s="1"/>
  <c r="M1838" i="36" s="1"/>
  <c r="M1839" i="36" s="1"/>
  <c r="M1840" i="36" s="1"/>
  <c r="M1841" i="36" s="1"/>
  <c r="M1842" i="36" s="1"/>
  <c r="M1843" i="36" s="1"/>
  <c r="M1844" i="36" s="1"/>
  <c r="M1845" i="36" s="1"/>
  <c r="M1846" i="36" s="1"/>
  <c r="M1847" i="36" s="1"/>
  <c r="M1848" i="36" s="1"/>
  <c r="M1849" i="36" s="1"/>
  <c r="M1850" i="36" s="1"/>
  <c r="M1851" i="36" s="1"/>
  <c r="M1852" i="36" s="1"/>
  <c r="M1853" i="36" s="1"/>
  <c r="M1854" i="36" s="1"/>
  <c r="M1855" i="36" s="1"/>
  <c r="M1856" i="36" s="1"/>
  <c r="M1857" i="36" s="1"/>
  <c r="M1858" i="36" s="1"/>
  <c r="M1859" i="36" s="1"/>
  <c r="M1860" i="36" s="1"/>
  <c r="M1861" i="36" s="1"/>
  <c r="M1862" i="36" s="1"/>
  <c r="M1863" i="36" s="1"/>
  <c r="M1864" i="36" s="1"/>
  <c r="M1865" i="36" s="1"/>
  <c r="M1866" i="36" s="1"/>
  <c r="M1867" i="36" s="1"/>
  <c r="M1868" i="36" s="1"/>
  <c r="M1869" i="36" s="1"/>
  <c r="M1870" i="36" s="1"/>
  <c r="M1871" i="36" s="1"/>
  <c r="M1872" i="36" s="1"/>
  <c r="M1873" i="36" s="1"/>
  <c r="M1874" i="36" s="1"/>
  <c r="M1875" i="36" s="1"/>
  <c r="M1876" i="36" s="1"/>
  <c r="M1877" i="36" s="1"/>
  <c r="M1878" i="36" s="1"/>
  <c r="M1879" i="36" s="1"/>
  <c r="M1880" i="36" s="1"/>
  <c r="M1881" i="36" s="1"/>
  <c r="M1882" i="36" s="1"/>
  <c r="M1883" i="36" s="1"/>
  <c r="M1884" i="36" s="1"/>
  <c r="M1885" i="36" s="1"/>
  <c r="M1886" i="36" s="1"/>
  <c r="M1887" i="36" s="1"/>
  <c r="M1888" i="36" s="1"/>
  <c r="M1889" i="36" s="1"/>
  <c r="M1890" i="36" s="1"/>
  <c r="M1891" i="36" s="1"/>
  <c r="M1892" i="36" s="1"/>
  <c r="M1893" i="36" s="1"/>
  <c r="M1894" i="36" s="1"/>
  <c r="M1895" i="36" s="1"/>
  <c r="M1896" i="36" s="1"/>
  <c r="M1897" i="36" s="1"/>
  <c r="M1898" i="36" s="1"/>
  <c r="M1899" i="36" s="1"/>
  <c r="M1900" i="36" s="1"/>
  <c r="M1901" i="36" s="1"/>
  <c r="M1902" i="36" s="1"/>
  <c r="M1903" i="36" s="1"/>
  <c r="M1904" i="36" s="1"/>
  <c r="M1905" i="36" s="1"/>
  <c r="M1906" i="36" s="1"/>
  <c r="M1907" i="36" s="1"/>
  <c r="M1908" i="36" s="1"/>
  <c r="M1909" i="36" s="1"/>
  <c r="M1910" i="36" s="1"/>
  <c r="M1911" i="36" s="1"/>
  <c r="M1912" i="36" s="1"/>
  <c r="M1913" i="36" s="1"/>
  <c r="M1914" i="36" s="1"/>
  <c r="M1915" i="36" s="1"/>
  <c r="M1916" i="36" s="1"/>
  <c r="M1917" i="36" s="1"/>
  <c r="M1918" i="36" s="1"/>
  <c r="M1919" i="36" s="1"/>
  <c r="M1920" i="36" s="1"/>
  <c r="M1921" i="36" s="1"/>
  <c r="M1922" i="36" s="1"/>
  <c r="M1923" i="36" s="1"/>
  <c r="M1924" i="36" s="1"/>
  <c r="M1925" i="36" s="1"/>
  <c r="M1926" i="36" s="1"/>
  <c r="M1927" i="36" s="1"/>
  <c r="M1928" i="36" s="1"/>
  <c r="M1929" i="36" s="1"/>
  <c r="M1930" i="36" s="1"/>
  <c r="M1931" i="36" s="1"/>
  <c r="M1932" i="36" s="1"/>
  <c r="M1933" i="36" s="1"/>
  <c r="M1934" i="36" s="1"/>
  <c r="M1935" i="36" s="1"/>
  <c r="M1936" i="36" s="1"/>
  <c r="M1937" i="36" s="1"/>
  <c r="M1938" i="36" s="1"/>
  <c r="M1939" i="36" s="1"/>
  <c r="M1940" i="36" s="1"/>
  <c r="M1941" i="36" s="1"/>
  <c r="M1942" i="36" s="1"/>
  <c r="M1943" i="36" s="1"/>
  <c r="M1944" i="36" s="1"/>
  <c r="M1945" i="36" s="1"/>
  <c r="M1946" i="36" s="1"/>
  <c r="M1947" i="36" s="1"/>
  <c r="M1948" i="36" s="1"/>
  <c r="M1949" i="36" s="1"/>
  <c r="M1950" i="36" s="1"/>
  <c r="M1951" i="36" s="1"/>
  <c r="M1952" i="36" s="1"/>
  <c r="M1953" i="36" s="1"/>
  <c r="M1954" i="36" s="1"/>
  <c r="M1955" i="36" s="1"/>
  <c r="M1956" i="36" s="1"/>
  <c r="M1957" i="36" s="1"/>
  <c r="M1958" i="36" s="1"/>
  <c r="M1959" i="36" s="1"/>
  <c r="M1960" i="36" s="1"/>
  <c r="M1961" i="36" s="1"/>
  <c r="M1962" i="36" s="1"/>
  <c r="M1963" i="36" s="1"/>
  <c r="M1964" i="36" s="1"/>
  <c r="M1965" i="36" s="1"/>
  <c r="M1966" i="36" s="1"/>
  <c r="M1967" i="36" s="1"/>
  <c r="M1968" i="36" s="1"/>
  <c r="M1969" i="36" s="1"/>
  <c r="M1970" i="36" s="1"/>
  <c r="M1971" i="36" s="1"/>
  <c r="M1972" i="36" s="1"/>
  <c r="M1973" i="36" s="1"/>
  <c r="M1974" i="36" s="1"/>
  <c r="M1975" i="36" s="1"/>
  <c r="M1976" i="36" s="1"/>
  <c r="M1977" i="36" s="1"/>
  <c r="M1978" i="36" s="1"/>
  <c r="M1979" i="36" s="1"/>
  <c r="M1980" i="36" s="1"/>
  <c r="M1981" i="36" s="1"/>
  <c r="M1982" i="36" s="1"/>
  <c r="M1983" i="36" s="1"/>
  <c r="M1984" i="36" s="1"/>
  <c r="M1985" i="36" s="1"/>
  <c r="M1986" i="36" s="1"/>
  <c r="M1987" i="36" s="1"/>
  <c r="M1988" i="36" s="1"/>
  <c r="M1989" i="36" s="1"/>
  <c r="M1990" i="36" s="1"/>
  <c r="M1991" i="36" s="1"/>
  <c r="M1992" i="36" s="1"/>
  <c r="M1993" i="36" s="1"/>
  <c r="M1994" i="36" s="1"/>
  <c r="M1995" i="36" s="1"/>
  <c r="M1996" i="36" s="1"/>
  <c r="M1997" i="36" s="1"/>
  <c r="M1998" i="36" s="1"/>
  <c r="M1999" i="36" s="1"/>
  <c r="M2000" i="36" s="1"/>
  <c r="M2001" i="36" s="1"/>
  <c r="M2002" i="36" s="1"/>
  <c r="M2003" i="36" s="1"/>
  <c r="M2004" i="36" s="1"/>
  <c r="M2005" i="36" s="1"/>
  <c r="M2006" i="36" s="1"/>
  <c r="M2007" i="36" s="1"/>
  <c r="M2008" i="36" s="1"/>
  <c r="M2009" i="36" s="1"/>
  <c r="M2010" i="36" s="1"/>
  <c r="M2011" i="36" s="1"/>
  <c r="M2012" i="36" s="1"/>
  <c r="M2013" i="36" s="1"/>
  <c r="M2014" i="36" s="1"/>
  <c r="M2015" i="36" s="1"/>
  <c r="M2016" i="36" s="1"/>
  <c r="M2017" i="36" s="1"/>
  <c r="M2018" i="36" s="1"/>
  <c r="M2019" i="36" s="1"/>
  <c r="M2020" i="36" s="1"/>
  <c r="M2021" i="36" s="1"/>
  <c r="M2022" i="36" s="1"/>
  <c r="M2023" i="36" s="1"/>
  <c r="M2024" i="36" s="1"/>
  <c r="M2025" i="36" s="1"/>
  <c r="M2026" i="36" s="1"/>
  <c r="M2027" i="36" s="1"/>
  <c r="M2028" i="36" s="1"/>
  <c r="M2029" i="36" s="1"/>
  <c r="M2030" i="36" s="1"/>
  <c r="M2031" i="36" s="1"/>
  <c r="M2032" i="36" s="1"/>
  <c r="M2033" i="36" s="1"/>
  <c r="M2034" i="36" s="1"/>
  <c r="M2035" i="36" s="1"/>
  <c r="M2036" i="36" s="1"/>
  <c r="M2037" i="36" s="1"/>
  <c r="M2038" i="36" s="1"/>
  <c r="M2039" i="36" s="1"/>
  <c r="M2040" i="36" s="1"/>
  <c r="M2041" i="36" s="1"/>
  <c r="M2042" i="36" s="1"/>
  <c r="M2043" i="36" s="1"/>
  <c r="M2044" i="36" s="1"/>
  <c r="M2045" i="36" s="1"/>
  <c r="M2046" i="36" s="1"/>
  <c r="M2047" i="36" s="1"/>
  <c r="M2048" i="36" s="1"/>
  <c r="M2049" i="36" s="1"/>
  <c r="M2050" i="36" s="1"/>
  <c r="M2051" i="36" s="1"/>
  <c r="M2052" i="36" s="1"/>
  <c r="M2053" i="36" s="1"/>
  <c r="M2054" i="36" s="1"/>
  <c r="M2055" i="36" s="1"/>
  <c r="M2056" i="36" s="1"/>
  <c r="M2057" i="36" s="1"/>
  <c r="M2058" i="36" s="1"/>
  <c r="M2059" i="36" s="1"/>
  <c r="M2060" i="36" s="1"/>
  <c r="M2061" i="36" s="1"/>
  <c r="M2062" i="36" s="1"/>
  <c r="M2063" i="36" s="1"/>
  <c r="M2064" i="36" s="1"/>
  <c r="M2065" i="36" s="1"/>
  <c r="M2066" i="36" s="1"/>
  <c r="M2067" i="36" s="1"/>
  <c r="M2068" i="36" s="1"/>
  <c r="M2069" i="36" s="1"/>
  <c r="M2070" i="36" s="1"/>
  <c r="M2071" i="36" s="1"/>
  <c r="M2072" i="36" s="1"/>
  <c r="M2073" i="36" s="1"/>
  <c r="M2074" i="36" s="1"/>
  <c r="M2075" i="36" s="1"/>
  <c r="M2076" i="36" s="1"/>
  <c r="M2077" i="36" s="1"/>
  <c r="M2078" i="36" s="1"/>
  <c r="M2079" i="36" s="1"/>
  <c r="M2080" i="36" s="1"/>
  <c r="M2081" i="36" s="1"/>
  <c r="M2082" i="36" s="1"/>
  <c r="M2083" i="36" s="1"/>
  <c r="M2084" i="36" s="1"/>
  <c r="M2085" i="36" s="1"/>
  <c r="M2086" i="36" s="1"/>
  <c r="M2087" i="36" s="1"/>
  <c r="M2088" i="36" s="1"/>
  <c r="M2089" i="36" s="1"/>
  <c r="M2090" i="36" s="1"/>
  <c r="M2091" i="36" s="1"/>
  <c r="M2092" i="36" s="1"/>
  <c r="M2093" i="36" s="1"/>
  <c r="M2094" i="36" s="1"/>
  <c r="M2095" i="36" s="1"/>
  <c r="M2096" i="36" s="1"/>
  <c r="M2097" i="36" s="1"/>
  <c r="M2098" i="36" s="1"/>
  <c r="M2099" i="36" s="1"/>
  <c r="M2100" i="36" s="1"/>
  <c r="M2101" i="36" s="1"/>
  <c r="M2102" i="36" s="1"/>
  <c r="M2103" i="36" s="1"/>
  <c r="M2104" i="36" s="1"/>
  <c r="M2105" i="36" s="1"/>
  <c r="M2106" i="36" s="1"/>
  <c r="M2107" i="36" s="1"/>
  <c r="M2108" i="36" s="1"/>
  <c r="M2109" i="36" s="1"/>
  <c r="M2110" i="36" s="1"/>
  <c r="M2111" i="36" s="1"/>
  <c r="M2112" i="36" s="1"/>
  <c r="M2113" i="36" s="1"/>
  <c r="M2114" i="36" s="1"/>
  <c r="M2115" i="36" s="1"/>
  <c r="M2116" i="36" s="1"/>
  <c r="M2117" i="36" s="1"/>
  <c r="M2118" i="36" s="1"/>
  <c r="M2119" i="36" s="1"/>
  <c r="M2120" i="36" s="1"/>
  <c r="M2121" i="36" s="1"/>
  <c r="M2122" i="36" s="1"/>
  <c r="M2123" i="36" s="1"/>
  <c r="M2124" i="36" s="1"/>
  <c r="M2125" i="36" s="1"/>
  <c r="M2126" i="36" s="1"/>
  <c r="M2127" i="36" s="1"/>
  <c r="M2128" i="36" s="1"/>
  <c r="M2129" i="36" s="1"/>
  <c r="M2130" i="36" s="1"/>
  <c r="M2131" i="36" s="1"/>
  <c r="M2132" i="36" s="1"/>
  <c r="M2133" i="36" s="1"/>
  <c r="M2134" i="36" s="1"/>
  <c r="M2135" i="36" s="1"/>
  <c r="M2136" i="36" s="1"/>
  <c r="M2137" i="36" s="1"/>
  <c r="M2138" i="36" s="1"/>
  <c r="M2139" i="36" s="1"/>
  <c r="M2140" i="36" s="1"/>
  <c r="M2141" i="36" s="1"/>
  <c r="M2142" i="36" s="1"/>
  <c r="M2143" i="36" s="1"/>
  <c r="M2144" i="36" s="1"/>
  <c r="M2145" i="36" s="1"/>
  <c r="M2146" i="36" s="1"/>
  <c r="M2147" i="36" s="1"/>
  <c r="M2148" i="36" s="1"/>
  <c r="M2149" i="36" s="1"/>
  <c r="M2150" i="36" s="1"/>
  <c r="M2151" i="36" s="1"/>
  <c r="M2152" i="36" s="1"/>
  <c r="M2153" i="36" s="1"/>
  <c r="M2154" i="36" s="1"/>
  <c r="M2155" i="36" s="1"/>
  <c r="M2156" i="36" s="1"/>
  <c r="M2157" i="36" s="1"/>
  <c r="M2158" i="36" s="1"/>
  <c r="M2159" i="36" s="1"/>
  <c r="M2160" i="36" s="1"/>
  <c r="M2161" i="36" s="1"/>
  <c r="M2162" i="36" s="1"/>
  <c r="M2163" i="36" s="1"/>
  <c r="M2164" i="36" s="1"/>
  <c r="M2165" i="36" s="1"/>
  <c r="M2166" i="36" s="1"/>
  <c r="M2167" i="36" s="1"/>
  <c r="M2168" i="36" s="1"/>
  <c r="M2169" i="36" s="1"/>
  <c r="M2170" i="36" s="1"/>
  <c r="M2171" i="36" s="1"/>
  <c r="M2172" i="36" s="1"/>
  <c r="M2173" i="36" s="1"/>
  <c r="M2174" i="36" s="1"/>
  <c r="M2175" i="36" s="1"/>
  <c r="M2176" i="36" s="1"/>
  <c r="M2177" i="36" s="1"/>
  <c r="M2178" i="36" s="1"/>
  <c r="M2179" i="36" s="1"/>
  <c r="M2180" i="36" s="1"/>
  <c r="M2181" i="36" s="1"/>
  <c r="M2182" i="36" s="1"/>
  <c r="M2183" i="36" s="1"/>
  <c r="M2184" i="36" s="1"/>
  <c r="M2185" i="36" s="1"/>
  <c r="M2186" i="36" s="1"/>
  <c r="M2187" i="36" s="1"/>
  <c r="M2188" i="36" s="1"/>
  <c r="M2189" i="36" s="1"/>
  <c r="M2190" i="36" s="1"/>
  <c r="M2191" i="36" s="1"/>
  <c r="M2192" i="36" s="1"/>
  <c r="M2193" i="36" s="1"/>
  <c r="M2194" i="36" s="1"/>
  <c r="M2195" i="36" s="1"/>
  <c r="M2196" i="36" s="1"/>
  <c r="M2197" i="36" s="1"/>
  <c r="M2198" i="36" s="1"/>
  <c r="M2199" i="36" s="1"/>
  <c r="M2200" i="36" s="1"/>
  <c r="M2201" i="36" s="1"/>
  <c r="M2202" i="36" s="1"/>
  <c r="M2203" i="36" s="1"/>
  <c r="M2204" i="36" s="1"/>
  <c r="M2205" i="36" s="1"/>
  <c r="M2206" i="36" s="1"/>
  <c r="M2207" i="36" s="1"/>
  <c r="M2208" i="36" s="1"/>
  <c r="M2209" i="36" s="1"/>
  <c r="M2210" i="36" s="1"/>
  <c r="M2211" i="36" s="1"/>
  <c r="M2212" i="36" s="1"/>
  <c r="M2213" i="36" s="1"/>
  <c r="M2214" i="36" s="1"/>
  <c r="M2215" i="36" s="1"/>
  <c r="M2216" i="36" s="1"/>
  <c r="M2217" i="36" s="1"/>
  <c r="M2218" i="36" s="1"/>
  <c r="M2219" i="36" s="1"/>
  <c r="M2220" i="36" s="1"/>
  <c r="M2221" i="36" s="1"/>
  <c r="M2222" i="36" s="1"/>
  <c r="M2223" i="36" s="1"/>
  <c r="M2224" i="36" s="1"/>
  <c r="M2225" i="36" s="1"/>
  <c r="M2226" i="36" s="1"/>
  <c r="M2227" i="36" s="1"/>
  <c r="M2228" i="36" s="1"/>
  <c r="M2229" i="36" s="1"/>
  <c r="M2230" i="36" s="1"/>
  <c r="M2231" i="36" s="1"/>
  <c r="M2232" i="36" s="1"/>
  <c r="M2233" i="36" s="1"/>
  <c r="L55" i="36"/>
  <c r="L56" i="36" s="1"/>
  <c r="L57" i="36" s="1"/>
  <c r="L58" i="36" s="1"/>
  <c r="L59" i="36" s="1"/>
  <c r="L60" i="36" s="1"/>
  <c r="L61" i="36" s="1"/>
  <c r="L62" i="36" s="1"/>
  <c r="L63" i="36" s="1"/>
  <c r="L64" i="36" s="1"/>
  <c r="L65" i="36" s="1"/>
  <c r="L66" i="36" s="1"/>
  <c r="L67" i="36" s="1"/>
  <c r="L68" i="36" s="1"/>
  <c r="L69" i="36" s="1"/>
  <c r="L70" i="36" s="1"/>
  <c r="L71" i="36" s="1"/>
  <c r="L72" i="36" s="1"/>
  <c r="L73" i="36" s="1"/>
  <c r="L74" i="36" s="1"/>
  <c r="L75" i="36" s="1"/>
  <c r="L76" i="36" s="1"/>
  <c r="L77" i="36" s="1"/>
  <c r="L78" i="36" s="1"/>
  <c r="L79" i="36" s="1"/>
  <c r="L80" i="36" s="1"/>
  <c r="L81" i="36" s="1"/>
  <c r="L82" i="36" s="1"/>
  <c r="L83" i="36" s="1"/>
  <c r="L84" i="36" s="1"/>
  <c r="L85" i="36" s="1"/>
  <c r="L86" i="36" s="1"/>
  <c r="L87" i="36" s="1"/>
  <c r="L88" i="36" s="1"/>
  <c r="L89" i="36" s="1"/>
  <c r="L90" i="36" s="1"/>
  <c r="L91" i="36" s="1"/>
  <c r="L92" i="36" s="1"/>
  <c r="L93" i="36" s="1"/>
  <c r="L94" i="36" s="1"/>
  <c r="L95" i="36" s="1"/>
  <c r="L96" i="36" s="1"/>
  <c r="L97" i="36" s="1"/>
  <c r="L98" i="36" s="1"/>
  <c r="L99" i="36" s="1"/>
  <c r="L100" i="36" s="1"/>
  <c r="L101" i="36" s="1"/>
  <c r="L102" i="36" s="1"/>
  <c r="L103" i="36" s="1"/>
  <c r="L104" i="36" s="1"/>
  <c r="L105" i="36" s="1"/>
  <c r="L106" i="36" s="1"/>
  <c r="L107" i="36" s="1"/>
  <c r="L108" i="36" s="1"/>
  <c r="L109" i="36" s="1"/>
  <c r="L110" i="36" s="1"/>
  <c r="L111" i="36" s="1"/>
  <c r="L112" i="36" s="1"/>
  <c r="L113" i="36" s="1"/>
  <c r="L114" i="36" s="1"/>
  <c r="L115" i="36" s="1"/>
  <c r="L116" i="36" s="1"/>
  <c r="L117" i="36" s="1"/>
  <c r="L118" i="36" s="1"/>
  <c r="L119" i="36" s="1"/>
  <c r="L120" i="36" s="1"/>
  <c r="L121" i="36" s="1"/>
  <c r="L122" i="36" s="1"/>
  <c r="L123" i="36" s="1"/>
  <c r="L124" i="36" s="1"/>
  <c r="L125" i="36" s="1"/>
  <c r="L126" i="36" s="1"/>
  <c r="L127" i="36" s="1"/>
  <c r="L128" i="36" s="1"/>
  <c r="L129" i="36" s="1"/>
  <c r="L130" i="36" s="1"/>
  <c r="L131" i="36" s="1"/>
  <c r="L132" i="36" s="1"/>
  <c r="L133" i="36" s="1"/>
  <c r="L134" i="36" s="1"/>
  <c r="L135" i="36" s="1"/>
  <c r="L136" i="36" s="1"/>
  <c r="L137" i="36" s="1"/>
  <c r="L138" i="36" s="1"/>
  <c r="L139" i="36" s="1"/>
  <c r="L140" i="36" s="1"/>
  <c r="L141" i="36" s="1"/>
  <c r="L142" i="36" s="1"/>
  <c r="L143" i="36" s="1"/>
  <c r="L144" i="36" s="1"/>
  <c r="L145" i="36" s="1"/>
  <c r="L146" i="36" s="1"/>
  <c r="L147" i="36" s="1"/>
  <c r="L148" i="36" s="1"/>
  <c r="L149" i="36" s="1"/>
  <c r="L150" i="36" s="1"/>
  <c r="L151" i="36" s="1"/>
  <c r="L152" i="36" s="1"/>
  <c r="L153" i="36" s="1"/>
  <c r="L154" i="36" s="1"/>
  <c r="L155" i="36" s="1"/>
  <c r="L156" i="36" s="1"/>
  <c r="L157" i="36" s="1"/>
  <c r="L158" i="36" s="1"/>
  <c r="L159" i="36" s="1"/>
  <c r="L160" i="36" s="1"/>
  <c r="L161" i="36" s="1"/>
  <c r="L162" i="36" s="1"/>
  <c r="L163" i="36" s="1"/>
  <c r="L164" i="36" s="1"/>
  <c r="L165" i="36" s="1"/>
  <c r="L166" i="36" s="1"/>
  <c r="L167" i="36" s="1"/>
  <c r="L168" i="36" s="1"/>
  <c r="L169" i="36" s="1"/>
  <c r="L170" i="36" s="1"/>
  <c r="L171" i="36" s="1"/>
  <c r="L172" i="36" s="1"/>
  <c r="L173" i="36" s="1"/>
  <c r="L174" i="36" s="1"/>
  <c r="L175" i="36" s="1"/>
  <c r="L176" i="36" s="1"/>
  <c r="L177" i="36" s="1"/>
  <c r="L178" i="36" s="1"/>
  <c r="L179" i="36" s="1"/>
  <c r="L180" i="36" s="1"/>
  <c r="L181" i="36" s="1"/>
  <c r="L182" i="36" s="1"/>
  <c r="L183" i="36" s="1"/>
  <c r="L184" i="36" s="1"/>
  <c r="L185" i="36" s="1"/>
  <c r="L186" i="36" s="1"/>
  <c r="L187" i="36" s="1"/>
  <c r="L188" i="36" s="1"/>
  <c r="L189" i="36" s="1"/>
  <c r="L190" i="36" s="1"/>
  <c r="L191" i="36" s="1"/>
  <c r="L192" i="36" s="1"/>
  <c r="L193" i="36" s="1"/>
  <c r="L194" i="36" s="1"/>
  <c r="L195" i="36" s="1"/>
  <c r="L196" i="36" s="1"/>
  <c r="L197" i="36" s="1"/>
  <c r="L198" i="36" s="1"/>
  <c r="L199" i="36" s="1"/>
  <c r="L200" i="36" s="1"/>
  <c r="L201" i="36" s="1"/>
  <c r="L202" i="36" s="1"/>
  <c r="L203" i="36" s="1"/>
  <c r="L204" i="36" s="1"/>
  <c r="L205" i="36" s="1"/>
  <c r="L206" i="36" s="1"/>
  <c r="L207" i="36" s="1"/>
  <c r="L208" i="36" s="1"/>
  <c r="L209" i="36" s="1"/>
  <c r="L210" i="36" s="1"/>
  <c r="L211" i="36" s="1"/>
  <c r="L212" i="36" s="1"/>
  <c r="L213" i="36" s="1"/>
  <c r="L214" i="36" s="1"/>
  <c r="L215" i="36" s="1"/>
  <c r="L216" i="36" s="1"/>
  <c r="L217" i="36" s="1"/>
  <c r="L218" i="36" s="1"/>
  <c r="L219" i="36" s="1"/>
  <c r="L220" i="36" s="1"/>
  <c r="L221" i="36" s="1"/>
  <c r="L222" i="36" s="1"/>
  <c r="L223" i="36" s="1"/>
  <c r="L224" i="36" s="1"/>
  <c r="L225" i="36" s="1"/>
  <c r="L226" i="36" s="1"/>
  <c r="L227" i="36" s="1"/>
  <c r="L228" i="36" s="1"/>
  <c r="L229" i="36" s="1"/>
  <c r="L230" i="36" s="1"/>
  <c r="L231" i="36" s="1"/>
  <c r="L232" i="36" s="1"/>
  <c r="L233" i="36" s="1"/>
  <c r="L234" i="36" s="1"/>
  <c r="L235" i="36" s="1"/>
  <c r="L236" i="36" s="1"/>
  <c r="L237" i="36" s="1"/>
  <c r="L238" i="36" s="1"/>
  <c r="L239" i="36" s="1"/>
  <c r="L240" i="36" s="1"/>
  <c r="L241" i="36" s="1"/>
  <c r="L242" i="36" s="1"/>
  <c r="L243" i="36" s="1"/>
  <c r="L244" i="36" s="1"/>
  <c r="L245" i="36" s="1"/>
  <c r="L246" i="36" s="1"/>
  <c r="L247" i="36" s="1"/>
  <c r="L248" i="36" s="1"/>
  <c r="L249" i="36" s="1"/>
  <c r="L250" i="36" s="1"/>
  <c r="L251" i="36" s="1"/>
  <c r="L252" i="36" s="1"/>
  <c r="L253" i="36" s="1"/>
  <c r="L254" i="36" s="1"/>
  <c r="L255" i="36" s="1"/>
  <c r="L256" i="36" s="1"/>
  <c r="L257" i="36" s="1"/>
  <c r="L258" i="36" s="1"/>
  <c r="L259" i="36" s="1"/>
  <c r="L260" i="36" s="1"/>
  <c r="L261" i="36" s="1"/>
  <c r="L262" i="36" s="1"/>
  <c r="L263" i="36" s="1"/>
  <c r="L264" i="36" s="1"/>
  <c r="L265" i="36" s="1"/>
  <c r="L266" i="36" s="1"/>
  <c r="L267" i="36" s="1"/>
  <c r="L268" i="36" s="1"/>
  <c r="L269" i="36" s="1"/>
  <c r="L270" i="36" s="1"/>
  <c r="L271" i="36" s="1"/>
  <c r="L272" i="36" s="1"/>
  <c r="L273" i="36" s="1"/>
  <c r="L274" i="36" s="1"/>
  <c r="L275" i="36" s="1"/>
  <c r="L276" i="36" s="1"/>
  <c r="L277" i="36" s="1"/>
  <c r="L278" i="36" s="1"/>
  <c r="L279" i="36" s="1"/>
  <c r="L280" i="36" s="1"/>
  <c r="L281" i="36" s="1"/>
  <c r="L282" i="36" s="1"/>
  <c r="L283" i="36" s="1"/>
  <c r="L284" i="36" s="1"/>
  <c r="L285" i="36" s="1"/>
  <c r="L286" i="36" s="1"/>
  <c r="L287" i="36" s="1"/>
  <c r="L288" i="36" s="1"/>
  <c r="L289" i="36" s="1"/>
  <c r="L290" i="36" s="1"/>
  <c r="L291" i="36" s="1"/>
  <c r="L292" i="36" s="1"/>
  <c r="L293" i="36" s="1"/>
  <c r="L294" i="36" s="1"/>
  <c r="L295" i="36" s="1"/>
  <c r="L296" i="36" s="1"/>
  <c r="L297" i="36" s="1"/>
  <c r="L298" i="36" s="1"/>
  <c r="L299" i="36" s="1"/>
  <c r="L300" i="36" s="1"/>
  <c r="L301" i="36" s="1"/>
  <c r="L302" i="36" s="1"/>
  <c r="L303" i="36" s="1"/>
  <c r="L304" i="36" s="1"/>
  <c r="L305" i="36" s="1"/>
  <c r="L306" i="36" s="1"/>
  <c r="L307" i="36" s="1"/>
  <c r="L308" i="36" s="1"/>
  <c r="L309" i="36" s="1"/>
  <c r="L310" i="36" s="1"/>
  <c r="L311" i="36" s="1"/>
  <c r="L312" i="36" s="1"/>
  <c r="L313" i="36" s="1"/>
  <c r="L314" i="36" s="1"/>
  <c r="L315" i="36" s="1"/>
  <c r="L316" i="36" s="1"/>
  <c r="L317" i="36" s="1"/>
  <c r="L318" i="36" s="1"/>
  <c r="L319" i="36" s="1"/>
  <c r="L320" i="36" s="1"/>
  <c r="L321" i="36" s="1"/>
  <c r="L322" i="36" s="1"/>
  <c r="L323" i="36" s="1"/>
  <c r="L324" i="36" s="1"/>
  <c r="L325" i="36" s="1"/>
  <c r="L326" i="36" s="1"/>
  <c r="L327" i="36" s="1"/>
  <c r="L328" i="36" s="1"/>
  <c r="L329" i="36" s="1"/>
  <c r="L330" i="36" s="1"/>
  <c r="L331" i="36" s="1"/>
  <c r="L332" i="36" s="1"/>
  <c r="L333" i="36" s="1"/>
  <c r="L334" i="36" s="1"/>
  <c r="L335" i="36" s="1"/>
  <c r="L336" i="36" s="1"/>
  <c r="L337" i="36" s="1"/>
  <c r="L338" i="36" s="1"/>
  <c r="L339" i="36" s="1"/>
  <c r="L340" i="36" s="1"/>
  <c r="L341" i="36" s="1"/>
  <c r="L342" i="36" s="1"/>
  <c r="L343" i="36" s="1"/>
  <c r="L344" i="36" s="1"/>
  <c r="L345" i="36" s="1"/>
  <c r="L346" i="36" s="1"/>
  <c r="L347" i="36" s="1"/>
  <c r="L348" i="36" s="1"/>
  <c r="L349" i="36" s="1"/>
  <c r="L350" i="36" s="1"/>
  <c r="L351" i="36" s="1"/>
  <c r="L352" i="36" s="1"/>
  <c r="L353" i="36" s="1"/>
  <c r="L354" i="36" s="1"/>
  <c r="L355" i="36" s="1"/>
  <c r="L356" i="36" s="1"/>
  <c r="L357" i="36" s="1"/>
  <c r="L358" i="36" s="1"/>
  <c r="L359" i="36" s="1"/>
  <c r="L360" i="36" s="1"/>
  <c r="L361" i="36" s="1"/>
  <c r="L362" i="36" s="1"/>
  <c r="L363" i="36" s="1"/>
  <c r="L364" i="36" s="1"/>
  <c r="L365" i="36" s="1"/>
  <c r="L366" i="36" s="1"/>
  <c r="L367" i="36" s="1"/>
  <c r="L368" i="36" s="1"/>
  <c r="L369" i="36" s="1"/>
  <c r="L370" i="36" s="1"/>
  <c r="L371" i="36" s="1"/>
  <c r="L372" i="36" s="1"/>
  <c r="L373" i="36" s="1"/>
  <c r="L374" i="36" s="1"/>
  <c r="L375" i="36" s="1"/>
  <c r="L376" i="36" s="1"/>
  <c r="L377" i="36" s="1"/>
  <c r="L378" i="36" s="1"/>
  <c r="L379" i="36" s="1"/>
  <c r="L380" i="36" s="1"/>
  <c r="L381" i="36" s="1"/>
  <c r="L382" i="36" s="1"/>
  <c r="L383" i="36" s="1"/>
  <c r="L384" i="36" s="1"/>
  <c r="L385" i="36" s="1"/>
  <c r="L386" i="36" s="1"/>
  <c r="L387" i="36" s="1"/>
  <c r="L388" i="36" s="1"/>
  <c r="L389" i="36" s="1"/>
  <c r="L390" i="36" s="1"/>
  <c r="L391" i="36" s="1"/>
  <c r="L392" i="36" s="1"/>
  <c r="L393" i="36" s="1"/>
  <c r="L394" i="36" s="1"/>
  <c r="L395" i="36" s="1"/>
  <c r="L396" i="36" s="1"/>
  <c r="L397" i="36" s="1"/>
  <c r="L398" i="36" s="1"/>
  <c r="L399" i="36" s="1"/>
  <c r="L400" i="36" s="1"/>
  <c r="L401" i="36" s="1"/>
  <c r="L402" i="36" s="1"/>
  <c r="L403" i="36" s="1"/>
  <c r="L404" i="36" s="1"/>
  <c r="L405" i="36" s="1"/>
  <c r="L406" i="36" s="1"/>
  <c r="L407" i="36" s="1"/>
  <c r="L408" i="36" s="1"/>
  <c r="L409" i="36" s="1"/>
  <c r="L410" i="36" s="1"/>
  <c r="L411" i="36" s="1"/>
  <c r="L412" i="36" s="1"/>
  <c r="L413" i="36" s="1"/>
  <c r="L414" i="36" s="1"/>
  <c r="L415" i="36" s="1"/>
  <c r="L416" i="36" s="1"/>
  <c r="L417" i="36" s="1"/>
  <c r="L418" i="36" s="1"/>
  <c r="L419" i="36" s="1"/>
  <c r="L420" i="36" s="1"/>
  <c r="L421" i="36" s="1"/>
  <c r="L422" i="36" s="1"/>
  <c r="L423" i="36" s="1"/>
  <c r="L424" i="36" s="1"/>
  <c r="L425" i="36" s="1"/>
  <c r="L426" i="36" s="1"/>
  <c r="L427" i="36" s="1"/>
  <c r="L428" i="36" s="1"/>
  <c r="L429" i="36" s="1"/>
  <c r="L430" i="36" s="1"/>
  <c r="L431" i="36" s="1"/>
  <c r="L432" i="36" s="1"/>
  <c r="L433" i="36" s="1"/>
  <c r="L434" i="36" s="1"/>
  <c r="L435" i="36" s="1"/>
  <c r="L436" i="36" s="1"/>
  <c r="L437" i="36" s="1"/>
  <c r="L438" i="36" s="1"/>
  <c r="L439" i="36" s="1"/>
  <c r="L440" i="36" s="1"/>
  <c r="L441" i="36" s="1"/>
  <c r="L442" i="36" s="1"/>
  <c r="L443" i="36" s="1"/>
  <c r="L444" i="36" s="1"/>
  <c r="L445" i="36" s="1"/>
  <c r="L446" i="36" s="1"/>
  <c r="L447" i="36" s="1"/>
  <c r="L448" i="36" s="1"/>
  <c r="L449" i="36" s="1"/>
  <c r="L450" i="36" s="1"/>
  <c r="L451" i="36" s="1"/>
  <c r="L452" i="36" s="1"/>
  <c r="L453" i="36" s="1"/>
  <c r="L454" i="36" s="1"/>
  <c r="L455" i="36" s="1"/>
  <c r="L456" i="36" s="1"/>
  <c r="L457" i="36" s="1"/>
  <c r="L458" i="36" s="1"/>
  <c r="L459" i="36" s="1"/>
  <c r="L460" i="36" s="1"/>
  <c r="L461" i="36" s="1"/>
  <c r="L462" i="36" s="1"/>
  <c r="L463" i="36" s="1"/>
  <c r="L464" i="36" s="1"/>
  <c r="L465" i="36" s="1"/>
  <c r="L466" i="36" s="1"/>
  <c r="L467" i="36" s="1"/>
  <c r="L468" i="36" s="1"/>
  <c r="L469" i="36" s="1"/>
  <c r="L470" i="36" s="1"/>
  <c r="L471" i="36" s="1"/>
  <c r="L472" i="36" s="1"/>
  <c r="L473" i="36" s="1"/>
  <c r="L474" i="36" s="1"/>
  <c r="L475" i="36" s="1"/>
  <c r="L476" i="36" s="1"/>
  <c r="L477" i="36" s="1"/>
  <c r="L478" i="36" s="1"/>
  <c r="L479" i="36" s="1"/>
  <c r="L480" i="36" s="1"/>
  <c r="L481" i="36" s="1"/>
  <c r="L482" i="36" s="1"/>
  <c r="L483" i="36" s="1"/>
  <c r="L484" i="36" s="1"/>
  <c r="L485" i="36" s="1"/>
  <c r="L486" i="36" s="1"/>
  <c r="L487" i="36" s="1"/>
  <c r="L488" i="36" s="1"/>
  <c r="L489" i="36" s="1"/>
  <c r="L490" i="36" s="1"/>
  <c r="L491" i="36" s="1"/>
  <c r="L492" i="36" s="1"/>
  <c r="L493" i="36" s="1"/>
  <c r="L494" i="36" s="1"/>
  <c r="L495" i="36" s="1"/>
  <c r="L496" i="36" s="1"/>
  <c r="L497" i="36" s="1"/>
  <c r="L498" i="36" s="1"/>
  <c r="L499" i="36" s="1"/>
  <c r="L500" i="36" s="1"/>
  <c r="L501" i="36" s="1"/>
  <c r="L502" i="36" s="1"/>
  <c r="L503" i="36" s="1"/>
  <c r="L504" i="36" s="1"/>
  <c r="L505" i="36" s="1"/>
  <c r="L506" i="36" s="1"/>
  <c r="L507" i="36" s="1"/>
  <c r="L508" i="36" s="1"/>
  <c r="L509" i="36" s="1"/>
  <c r="L510" i="36" s="1"/>
  <c r="L511" i="36" s="1"/>
  <c r="L512" i="36" s="1"/>
  <c r="L513" i="36" s="1"/>
  <c r="L514" i="36" s="1"/>
  <c r="L515" i="36" s="1"/>
  <c r="L516" i="36" s="1"/>
  <c r="L517" i="36" s="1"/>
  <c r="L518" i="36" s="1"/>
  <c r="L519" i="36" s="1"/>
  <c r="L520" i="36" s="1"/>
  <c r="L521" i="36" s="1"/>
  <c r="L522" i="36" s="1"/>
  <c r="L523" i="36" s="1"/>
  <c r="L524" i="36" s="1"/>
  <c r="L525" i="36" s="1"/>
  <c r="L526" i="36" s="1"/>
  <c r="L527" i="36" s="1"/>
  <c r="L528" i="36" s="1"/>
  <c r="L529" i="36" s="1"/>
  <c r="L530" i="36" s="1"/>
  <c r="L531" i="36" s="1"/>
  <c r="L532" i="36" s="1"/>
  <c r="L533" i="36" s="1"/>
  <c r="L534" i="36" s="1"/>
  <c r="L535" i="36" s="1"/>
  <c r="L536" i="36" s="1"/>
  <c r="L537" i="36" s="1"/>
  <c r="L538" i="36" s="1"/>
  <c r="L539" i="36" s="1"/>
  <c r="L540" i="36" s="1"/>
  <c r="L541" i="36" s="1"/>
  <c r="L542" i="36" s="1"/>
  <c r="L543" i="36" s="1"/>
  <c r="L544" i="36" s="1"/>
  <c r="L545" i="36" s="1"/>
  <c r="L546" i="36" s="1"/>
  <c r="L547" i="36" s="1"/>
  <c r="L548" i="36" s="1"/>
  <c r="L549" i="36" s="1"/>
  <c r="L550" i="36" s="1"/>
  <c r="L551" i="36" s="1"/>
  <c r="L552" i="36" s="1"/>
  <c r="L553" i="36" s="1"/>
  <c r="L554" i="36" s="1"/>
  <c r="L555" i="36" s="1"/>
  <c r="L556" i="36" s="1"/>
  <c r="L557" i="36" s="1"/>
  <c r="L558" i="36" s="1"/>
  <c r="L559" i="36" s="1"/>
  <c r="L560" i="36" s="1"/>
  <c r="L561" i="36" s="1"/>
  <c r="L562" i="36" s="1"/>
  <c r="L563" i="36" s="1"/>
  <c r="L564" i="36" s="1"/>
  <c r="L565" i="36" s="1"/>
  <c r="L566" i="36" s="1"/>
  <c r="L567" i="36" s="1"/>
  <c r="L568" i="36" s="1"/>
  <c r="L569" i="36" s="1"/>
  <c r="L570" i="36" s="1"/>
  <c r="L571" i="36" s="1"/>
  <c r="L572" i="36" s="1"/>
  <c r="L573" i="36" s="1"/>
  <c r="L574" i="36" s="1"/>
  <c r="L575" i="36" s="1"/>
  <c r="L576" i="36" s="1"/>
  <c r="L577" i="36" s="1"/>
  <c r="L578" i="36" s="1"/>
  <c r="L579" i="36" s="1"/>
  <c r="L580" i="36" s="1"/>
  <c r="L581" i="36" s="1"/>
  <c r="L582" i="36" s="1"/>
  <c r="L583" i="36" s="1"/>
  <c r="L584" i="36" s="1"/>
  <c r="L585" i="36" s="1"/>
  <c r="L586" i="36" s="1"/>
  <c r="L587" i="36" s="1"/>
  <c r="L588" i="36" s="1"/>
  <c r="L589" i="36" s="1"/>
  <c r="L590" i="36" s="1"/>
  <c r="L591" i="36" s="1"/>
  <c r="L592" i="36" s="1"/>
  <c r="L593" i="36" s="1"/>
  <c r="L594" i="36" s="1"/>
  <c r="L595" i="36" s="1"/>
  <c r="L596" i="36" s="1"/>
  <c r="L597" i="36" s="1"/>
  <c r="L598" i="36" s="1"/>
  <c r="L599" i="36" s="1"/>
  <c r="L600" i="36" s="1"/>
  <c r="L601" i="36" s="1"/>
  <c r="L602" i="36" s="1"/>
  <c r="L603" i="36" s="1"/>
  <c r="L604" i="36" s="1"/>
  <c r="L605" i="36" s="1"/>
  <c r="L606" i="36" s="1"/>
  <c r="L607" i="36" s="1"/>
  <c r="L608" i="36" s="1"/>
  <c r="L609" i="36" s="1"/>
  <c r="L610" i="36" s="1"/>
  <c r="L611" i="36" s="1"/>
  <c r="L612" i="36" s="1"/>
  <c r="L613" i="36" s="1"/>
  <c r="L614" i="36" s="1"/>
  <c r="L615" i="36" s="1"/>
  <c r="L616" i="36" s="1"/>
  <c r="L617" i="36" s="1"/>
  <c r="L618" i="36" s="1"/>
  <c r="L619" i="36" s="1"/>
  <c r="L620" i="36" s="1"/>
  <c r="L621" i="36" s="1"/>
  <c r="L622" i="36" s="1"/>
  <c r="L623" i="36" s="1"/>
  <c r="L624" i="36" s="1"/>
  <c r="L625" i="36" s="1"/>
  <c r="L626" i="36" s="1"/>
  <c r="L627" i="36" s="1"/>
  <c r="L628" i="36" s="1"/>
  <c r="L629" i="36" s="1"/>
  <c r="L630" i="36" s="1"/>
  <c r="L631" i="36" s="1"/>
  <c r="L632" i="36" s="1"/>
  <c r="L633" i="36" s="1"/>
  <c r="L634" i="36" s="1"/>
  <c r="L635" i="36" s="1"/>
  <c r="L636" i="36" s="1"/>
  <c r="L637" i="36" s="1"/>
  <c r="L638" i="36" s="1"/>
  <c r="L639" i="36" s="1"/>
  <c r="L640" i="36" s="1"/>
  <c r="L641" i="36" s="1"/>
  <c r="L642" i="36" s="1"/>
  <c r="L643" i="36" s="1"/>
  <c r="L644" i="36" s="1"/>
  <c r="L645" i="36" s="1"/>
  <c r="L646" i="36" s="1"/>
  <c r="L647" i="36" s="1"/>
  <c r="L648" i="36" s="1"/>
  <c r="L649" i="36" s="1"/>
  <c r="L650" i="36" s="1"/>
  <c r="L651" i="36" s="1"/>
  <c r="L652" i="36" s="1"/>
  <c r="L653" i="36" s="1"/>
  <c r="L654" i="36" s="1"/>
  <c r="L655" i="36" s="1"/>
  <c r="L656" i="36" s="1"/>
  <c r="L657" i="36" s="1"/>
  <c r="L658" i="36" s="1"/>
  <c r="L659" i="36" s="1"/>
  <c r="L660" i="36" s="1"/>
  <c r="L661" i="36" s="1"/>
  <c r="L662" i="36" s="1"/>
  <c r="L663" i="36" s="1"/>
  <c r="L664" i="36" s="1"/>
  <c r="L665" i="36" s="1"/>
  <c r="L666" i="36" s="1"/>
  <c r="L667" i="36" s="1"/>
  <c r="L668" i="36" s="1"/>
  <c r="L669" i="36" s="1"/>
  <c r="L670" i="36" s="1"/>
  <c r="L671" i="36" s="1"/>
  <c r="L672" i="36" s="1"/>
  <c r="L673" i="36" s="1"/>
  <c r="L674" i="36" s="1"/>
  <c r="L675" i="36" s="1"/>
  <c r="L676" i="36" s="1"/>
  <c r="L677" i="36" s="1"/>
  <c r="L678" i="36" s="1"/>
  <c r="L679" i="36" s="1"/>
  <c r="L680" i="36" s="1"/>
  <c r="L681" i="36" s="1"/>
  <c r="L682" i="36" s="1"/>
  <c r="L683" i="36" s="1"/>
  <c r="L684" i="36" s="1"/>
  <c r="L685" i="36" s="1"/>
  <c r="L686" i="36" s="1"/>
  <c r="L687" i="36" s="1"/>
  <c r="L688" i="36" s="1"/>
  <c r="L689" i="36" s="1"/>
  <c r="L690" i="36" s="1"/>
  <c r="L691" i="36" s="1"/>
  <c r="L692" i="36" s="1"/>
  <c r="L693" i="36" s="1"/>
  <c r="L694" i="36" s="1"/>
  <c r="L695" i="36" s="1"/>
  <c r="L696" i="36" s="1"/>
  <c r="L697" i="36" s="1"/>
  <c r="L698" i="36" s="1"/>
  <c r="L699" i="36" s="1"/>
  <c r="L700" i="36" s="1"/>
  <c r="L701" i="36" s="1"/>
  <c r="L702" i="36" s="1"/>
  <c r="L703" i="36" s="1"/>
  <c r="L704" i="36" s="1"/>
  <c r="L705" i="36" s="1"/>
  <c r="L706" i="36" s="1"/>
  <c r="L707" i="36" s="1"/>
  <c r="L708" i="36" s="1"/>
  <c r="L709" i="36" s="1"/>
  <c r="L710" i="36" s="1"/>
  <c r="L711" i="36" s="1"/>
  <c r="L712" i="36" s="1"/>
  <c r="L713" i="36" s="1"/>
  <c r="L714" i="36" s="1"/>
  <c r="L715" i="36" s="1"/>
  <c r="L716" i="36" s="1"/>
  <c r="L717" i="36" s="1"/>
  <c r="L718" i="36" s="1"/>
  <c r="L719" i="36" s="1"/>
  <c r="L720" i="36" s="1"/>
  <c r="L721" i="36" s="1"/>
  <c r="L722" i="36" s="1"/>
  <c r="L723" i="36" s="1"/>
  <c r="L724" i="36" s="1"/>
  <c r="L725" i="36" s="1"/>
  <c r="L726" i="36" s="1"/>
  <c r="L727" i="36" s="1"/>
  <c r="L728" i="36" s="1"/>
  <c r="L729" i="36" s="1"/>
  <c r="L730" i="36" s="1"/>
  <c r="L731" i="36" s="1"/>
  <c r="L732" i="36" s="1"/>
  <c r="L733" i="36" s="1"/>
  <c r="L734" i="36" s="1"/>
  <c r="L735" i="36" s="1"/>
  <c r="L736" i="36" s="1"/>
  <c r="L737" i="36" s="1"/>
  <c r="L738" i="36" s="1"/>
  <c r="L739" i="36" s="1"/>
  <c r="L740" i="36" s="1"/>
  <c r="L741" i="36" s="1"/>
  <c r="L742" i="36" s="1"/>
  <c r="L743" i="36" s="1"/>
  <c r="L744" i="36" s="1"/>
  <c r="L745" i="36" s="1"/>
  <c r="L746" i="36" s="1"/>
  <c r="L747" i="36" s="1"/>
  <c r="L748" i="36" s="1"/>
  <c r="L749" i="36" s="1"/>
  <c r="L750" i="36" s="1"/>
  <c r="L751" i="36" s="1"/>
  <c r="L752" i="36" s="1"/>
  <c r="L753" i="36" s="1"/>
  <c r="L754" i="36" s="1"/>
  <c r="L755" i="36" s="1"/>
  <c r="L756" i="36" s="1"/>
  <c r="L757" i="36" s="1"/>
  <c r="L758" i="36" s="1"/>
  <c r="L759" i="36" s="1"/>
  <c r="L760" i="36" s="1"/>
  <c r="L761" i="36" s="1"/>
  <c r="L762" i="36" s="1"/>
  <c r="L763" i="36" s="1"/>
  <c r="L764" i="36" s="1"/>
  <c r="L765" i="36" s="1"/>
  <c r="L766" i="36" s="1"/>
  <c r="L767" i="36" s="1"/>
  <c r="L768" i="36" s="1"/>
  <c r="L769" i="36" s="1"/>
  <c r="L770" i="36" s="1"/>
  <c r="L771" i="36" s="1"/>
  <c r="L772" i="36" s="1"/>
  <c r="L773" i="36" s="1"/>
  <c r="L774" i="36" s="1"/>
  <c r="L775" i="36" s="1"/>
  <c r="L776" i="36" s="1"/>
  <c r="L777" i="36" s="1"/>
  <c r="L778" i="36" s="1"/>
  <c r="L779" i="36" s="1"/>
  <c r="L780" i="36" s="1"/>
  <c r="L781" i="36" s="1"/>
  <c r="L782" i="36" s="1"/>
  <c r="L783" i="36" s="1"/>
  <c r="L784" i="36" s="1"/>
  <c r="L785" i="36" s="1"/>
  <c r="L786" i="36" s="1"/>
  <c r="L787" i="36" s="1"/>
  <c r="L788" i="36" s="1"/>
  <c r="L789" i="36" s="1"/>
  <c r="L790" i="36" s="1"/>
  <c r="L791" i="36" s="1"/>
  <c r="L792" i="36" s="1"/>
  <c r="L793" i="36" s="1"/>
  <c r="L794" i="36" s="1"/>
  <c r="L795" i="36" s="1"/>
  <c r="L796" i="36" s="1"/>
  <c r="L797" i="36" s="1"/>
  <c r="L798" i="36" s="1"/>
  <c r="L799" i="36" s="1"/>
  <c r="L800" i="36" s="1"/>
  <c r="L801" i="36" s="1"/>
  <c r="L802" i="36" s="1"/>
  <c r="L803" i="36" s="1"/>
  <c r="L804" i="36" s="1"/>
  <c r="L805" i="36" s="1"/>
  <c r="L806" i="36" s="1"/>
  <c r="L807" i="36" s="1"/>
  <c r="L808" i="36" s="1"/>
  <c r="L809" i="36" s="1"/>
  <c r="L810" i="36" s="1"/>
  <c r="L811" i="36" s="1"/>
  <c r="L812" i="36" s="1"/>
  <c r="L813" i="36" s="1"/>
  <c r="L814" i="36" s="1"/>
  <c r="L815" i="36" s="1"/>
  <c r="L816" i="36" s="1"/>
  <c r="L817" i="36" s="1"/>
  <c r="L818" i="36" s="1"/>
  <c r="L819" i="36" s="1"/>
  <c r="L820" i="36" s="1"/>
  <c r="L821" i="36" s="1"/>
  <c r="L822" i="36" s="1"/>
  <c r="L823" i="36" s="1"/>
  <c r="L824" i="36" s="1"/>
  <c r="L825" i="36" s="1"/>
  <c r="L826" i="36" s="1"/>
  <c r="L827" i="36" s="1"/>
  <c r="L828" i="36" s="1"/>
  <c r="L829" i="36" s="1"/>
  <c r="L830" i="36" s="1"/>
  <c r="L831" i="36" s="1"/>
  <c r="L832" i="36" s="1"/>
  <c r="L833" i="36" s="1"/>
  <c r="L834" i="36" s="1"/>
  <c r="L835" i="36" s="1"/>
  <c r="L836" i="36" s="1"/>
  <c r="L837" i="36" s="1"/>
  <c r="L838" i="36" s="1"/>
  <c r="L839" i="36" s="1"/>
  <c r="L840" i="36" s="1"/>
  <c r="L841" i="36" s="1"/>
  <c r="L842" i="36" s="1"/>
  <c r="L843" i="36" s="1"/>
  <c r="L844" i="36" s="1"/>
  <c r="L845" i="36" s="1"/>
  <c r="L846" i="36" s="1"/>
  <c r="L847" i="36" s="1"/>
  <c r="L848" i="36" s="1"/>
  <c r="L849" i="36" s="1"/>
  <c r="L850" i="36" s="1"/>
  <c r="L851" i="36" s="1"/>
  <c r="L852" i="36" s="1"/>
  <c r="L853" i="36" s="1"/>
  <c r="L854" i="36" s="1"/>
  <c r="L855" i="36" s="1"/>
  <c r="L856" i="36" s="1"/>
  <c r="L857" i="36" s="1"/>
  <c r="L858" i="36" s="1"/>
  <c r="L859" i="36" s="1"/>
  <c r="L860" i="36" s="1"/>
  <c r="L861" i="36" s="1"/>
  <c r="L862" i="36" s="1"/>
  <c r="L863" i="36" s="1"/>
  <c r="L864" i="36" s="1"/>
  <c r="L865" i="36" s="1"/>
  <c r="L866" i="36" s="1"/>
  <c r="L867" i="36" s="1"/>
  <c r="L868" i="36" s="1"/>
  <c r="L869" i="36" s="1"/>
  <c r="L870" i="36" s="1"/>
  <c r="L871" i="36" s="1"/>
  <c r="L872" i="36" s="1"/>
  <c r="L873" i="36" s="1"/>
  <c r="L874" i="36" s="1"/>
  <c r="L875" i="36" s="1"/>
  <c r="L876" i="36" s="1"/>
  <c r="L877" i="36" s="1"/>
  <c r="L878" i="36" s="1"/>
  <c r="L879" i="36" s="1"/>
  <c r="L880" i="36" s="1"/>
  <c r="L881" i="36" s="1"/>
  <c r="L882" i="36" s="1"/>
  <c r="L883" i="36" s="1"/>
  <c r="L884" i="36" s="1"/>
  <c r="L885" i="36" s="1"/>
  <c r="L886" i="36" s="1"/>
  <c r="L887" i="36" s="1"/>
  <c r="L888" i="36" s="1"/>
  <c r="L889" i="36" s="1"/>
  <c r="L890" i="36" s="1"/>
  <c r="L891" i="36" s="1"/>
  <c r="L892" i="36" s="1"/>
  <c r="L893" i="36" s="1"/>
  <c r="L894" i="36" s="1"/>
  <c r="L895" i="36" s="1"/>
  <c r="L896" i="36" s="1"/>
  <c r="L897" i="36" s="1"/>
  <c r="L898" i="36" s="1"/>
  <c r="L899" i="36" s="1"/>
  <c r="L900" i="36" s="1"/>
  <c r="L901" i="36" s="1"/>
  <c r="L902" i="36" s="1"/>
  <c r="L903" i="36" s="1"/>
  <c r="L904" i="36" s="1"/>
  <c r="L905" i="36" s="1"/>
  <c r="L906" i="36" s="1"/>
  <c r="L907" i="36" s="1"/>
  <c r="L908" i="36" s="1"/>
  <c r="L909" i="36" s="1"/>
  <c r="L910" i="36" s="1"/>
  <c r="L911" i="36" s="1"/>
  <c r="L912" i="36" s="1"/>
  <c r="L913" i="36" s="1"/>
  <c r="L914" i="36" s="1"/>
  <c r="L915" i="36" s="1"/>
  <c r="L916" i="36" s="1"/>
  <c r="L917" i="36" s="1"/>
  <c r="L918" i="36" s="1"/>
  <c r="L919" i="36" s="1"/>
  <c r="L920" i="36" s="1"/>
  <c r="L921" i="36" s="1"/>
  <c r="L922" i="36" s="1"/>
  <c r="L923" i="36" s="1"/>
  <c r="L924" i="36" s="1"/>
  <c r="L925" i="36" s="1"/>
  <c r="L926" i="36" s="1"/>
  <c r="L927" i="36" s="1"/>
  <c r="L928" i="36" s="1"/>
  <c r="L929" i="36" s="1"/>
  <c r="L930" i="36" s="1"/>
  <c r="L931" i="36" s="1"/>
  <c r="L932" i="36" s="1"/>
  <c r="L933" i="36" s="1"/>
  <c r="L934" i="36" s="1"/>
  <c r="L935" i="36" s="1"/>
  <c r="L936" i="36" s="1"/>
  <c r="L937" i="36" s="1"/>
  <c r="L938" i="36" s="1"/>
  <c r="L939" i="36" s="1"/>
  <c r="L940" i="36" s="1"/>
  <c r="L941" i="36" s="1"/>
  <c r="L942" i="36" s="1"/>
  <c r="L943" i="36" s="1"/>
  <c r="L944" i="36" s="1"/>
  <c r="L945" i="36" s="1"/>
  <c r="L946" i="36" s="1"/>
  <c r="L947" i="36" s="1"/>
  <c r="L948" i="36" s="1"/>
  <c r="L949" i="36" s="1"/>
  <c r="L950" i="36" s="1"/>
  <c r="L951" i="36" s="1"/>
  <c r="L952" i="36" s="1"/>
  <c r="L953" i="36" s="1"/>
  <c r="L954" i="36" s="1"/>
  <c r="L955" i="36" s="1"/>
  <c r="L956" i="36" s="1"/>
  <c r="L957" i="36" s="1"/>
  <c r="L958" i="36" s="1"/>
  <c r="L959" i="36" s="1"/>
  <c r="L960" i="36" s="1"/>
  <c r="L961" i="36" s="1"/>
  <c r="L962" i="36" s="1"/>
  <c r="L963" i="36" s="1"/>
  <c r="L964" i="36" s="1"/>
  <c r="L965" i="36" s="1"/>
  <c r="L966" i="36" s="1"/>
  <c r="L967" i="36" s="1"/>
  <c r="L968" i="36" s="1"/>
  <c r="L969" i="36" s="1"/>
  <c r="L970" i="36" s="1"/>
  <c r="L971" i="36" s="1"/>
  <c r="L972" i="36" s="1"/>
  <c r="L973" i="36" s="1"/>
  <c r="L974" i="36" s="1"/>
  <c r="L975" i="36" s="1"/>
  <c r="L976" i="36" s="1"/>
  <c r="L977" i="36" s="1"/>
  <c r="L978" i="36" s="1"/>
  <c r="L979" i="36" s="1"/>
  <c r="L980" i="36" s="1"/>
  <c r="L981" i="36" s="1"/>
  <c r="L982" i="36" s="1"/>
  <c r="L983" i="36" s="1"/>
  <c r="L984" i="36" s="1"/>
  <c r="L985" i="36" s="1"/>
  <c r="L986" i="36" s="1"/>
  <c r="L987" i="36" s="1"/>
  <c r="L988" i="36" s="1"/>
  <c r="L989" i="36" s="1"/>
  <c r="L990" i="36" s="1"/>
  <c r="L991" i="36" s="1"/>
  <c r="L992" i="36" s="1"/>
  <c r="L993" i="36" s="1"/>
  <c r="L994" i="36" s="1"/>
  <c r="L995" i="36" s="1"/>
  <c r="L996" i="36" s="1"/>
  <c r="L997" i="36" s="1"/>
  <c r="L998" i="36" s="1"/>
  <c r="L999" i="36" s="1"/>
  <c r="L1000" i="36" s="1"/>
  <c r="L1001" i="36" s="1"/>
  <c r="L1002" i="36" s="1"/>
  <c r="L1003" i="36" s="1"/>
  <c r="L1004" i="36" s="1"/>
  <c r="L1005" i="36" s="1"/>
  <c r="L1006" i="36" s="1"/>
  <c r="L1007" i="36" s="1"/>
  <c r="L1008" i="36" s="1"/>
  <c r="L1009" i="36" s="1"/>
  <c r="L1010" i="36" s="1"/>
  <c r="L1011" i="36" s="1"/>
  <c r="L1012" i="36" s="1"/>
  <c r="L1013" i="36" s="1"/>
  <c r="L1014" i="36" s="1"/>
  <c r="L1015" i="36" s="1"/>
  <c r="L1016" i="36" s="1"/>
  <c r="L1017" i="36" s="1"/>
  <c r="L1018" i="36" s="1"/>
  <c r="L1019" i="36" s="1"/>
  <c r="L1020" i="36" s="1"/>
  <c r="L1021" i="36" s="1"/>
  <c r="L1022" i="36" s="1"/>
  <c r="L1023" i="36" s="1"/>
  <c r="L1024" i="36" s="1"/>
  <c r="L1025" i="36" s="1"/>
  <c r="L1026" i="36" s="1"/>
  <c r="L1027" i="36" s="1"/>
  <c r="L1028" i="36" s="1"/>
  <c r="L1029" i="36" s="1"/>
  <c r="L1030" i="36" s="1"/>
  <c r="L1031" i="36" s="1"/>
  <c r="L1032" i="36" s="1"/>
  <c r="L1033" i="36" s="1"/>
  <c r="L1034" i="36" s="1"/>
  <c r="L1035" i="36" s="1"/>
  <c r="L1036" i="36" s="1"/>
  <c r="L1037" i="36" s="1"/>
  <c r="L1038" i="36" s="1"/>
  <c r="L1039" i="36" s="1"/>
  <c r="L1040" i="36" s="1"/>
  <c r="L1041" i="36" s="1"/>
  <c r="L1042" i="36" s="1"/>
  <c r="L1043" i="36" s="1"/>
  <c r="L1044" i="36" s="1"/>
  <c r="L1045" i="36" s="1"/>
  <c r="L1046" i="36" s="1"/>
  <c r="L1047" i="36" s="1"/>
  <c r="L1048" i="36" s="1"/>
  <c r="L1049" i="36" s="1"/>
  <c r="L1050" i="36" s="1"/>
  <c r="L1051" i="36" s="1"/>
  <c r="L1052" i="36" s="1"/>
  <c r="L1053" i="36" s="1"/>
  <c r="L1054" i="36" s="1"/>
  <c r="L1055" i="36" s="1"/>
  <c r="L1056" i="36" s="1"/>
  <c r="L1057" i="36" s="1"/>
  <c r="L1058" i="36" s="1"/>
  <c r="L1059" i="36" s="1"/>
  <c r="L1060" i="36" s="1"/>
  <c r="L1061" i="36" s="1"/>
  <c r="L1062" i="36" s="1"/>
  <c r="L1063" i="36" s="1"/>
  <c r="L1064" i="36" s="1"/>
  <c r="L1065" i="36" s="1"/>
  <c r="L1066" i="36" s="1"/>
  <c r="L1067" i="36" s="1"/>
  <c r="L1068" i="36" s="1"/>
  <c r="L1069" i="36" s="1"/>
  <c r="L1070" i="36" s="1"/>
  <c r="L1071" i="36" s="1"/>
  <c r="L1072" i="36" s="1"/>
  <c r="L1073" i="36" s="1"/>
  <c r="L1074" i="36" s="1"/>
  <c r="L1075" i="36" s="1"/>
  <c r="L1076" i="36" s="1"/>
  <c r="L1077" i="36" s="1"/>
  <c r="L1078" i="36" s="1"/>
  <c r="L1079" i="36" s="1"/>
  <c r="L1080" i="36" s="1"/>
  <c r="L1081" i="36" s="1"/>
  <c r="L1082" i="36" s="1"/>
  <c r="L1083" i="36" s="1"/>
  <c r="L1084" i="36" s="1"/>
  <c r="L1085" i="36" s="1"/>
  <c r="L1086" i="36" s="1"/>
  <c r="L1087" i="36" s="1"/>
  <c r="L1088" i="36" s="1"/>
  <c r="L1089" i="36" s="1"/>
  <c r="L1090" i="36" s="1"/>
  <c r="L1091" i="36" s="1"/>
  <c r="L1092" i="36" s="1"/>
  <c r="L1093" i="36" s="1"/>
  <c r="L1094" i="36" s="1"/>
  <c r="L1095" i="36" s="1"/>
  <c r="L1096" i="36" s="1"/>
  <c r="L1097" i="36" s="1"/>
  <c r="L1098" i="36" s="1"/>
  <c r="L1099" i="36" s="1"/>
  <c r="L1100" i="36" s="1"/>
  <c r="L1101" i="36" s="1"/>
  <c r="L1102" i="36" s="1"/>
  <c r="L1103" i="36" s="1"/>
  <c r="L1104" i="36" s="1"/>
  <c r="L1105" i="36" s="1"/>
  <c r="L1106" i="36" s="1"/>
  <c r="L1107" i="36" s="1"/>
  <c r="L1108" i="36" s="1"/>
  <c r="L1109" i="36" s="1"/>
  <c r="L1110" i="36" s="1"/>
  <c r="L1111" i="36" s="1"/>
  <c r="L1112" i="36" s="1"/>
  <c r="L1113" i="36" s="1"/>
  <c r="L1114" i="36" s="1"/>
  <c r="L1115" i="36" s="1"/>
  <c r="L1116" i="36" s="1"/>
  <c r="L1117" i="36" s="1"/>
  <c r="L1118" i="36" s="1"/>
  <c r="L1119" i="36" s="1"/>
  <c r="L1120" i="36" s="1"/>
  <c r="L1121" i="36" s="1"/>
  <c r="L1122" i="36" s="1"/>
  <c r="L1123" i="36" s="1"/>
  <c r="L1124" i="36" s="1"/>
  <c r="L1125" i="36" s="1"/>
  <c r="L1126" i="36" s="1"/>
  <c r="L1127" i="36" s="1"/>
  <c r="L1128" i="36" s="1"/>
  <c r="L1129" i="36" s="1"/>
  <c r="L1130" i="36" s="1"/>
  <c r="L1131" i="36" s="1"/>
  <c r="L1132" i="36" s="1"/>
  <c r="L1133" i="36" s="1"/>
  <c r="L1134" i="36" s="1"/>
  <c r="L1135" i="36" s="1"/>
  <c r="L1136" i="36" s="1"/>
  <c r="L1137" i="36" s="1"/>
  <c r="L1138" i="36" s="1"/>
  <c r="L1139" i="36" s="1"/>
  <c r="L1140" i="36" s="1"/>
  <c r="L1141" i="36" s="1"/>
  <c r="L1142" i="36" s="1"/>
  <c r="L1143" i="36" s="1"/>
  <c r="L1144" i="36" s="1"/>
  <c r="L1145" i="36" s="1"/>
  <c r="L1146" i="36" s="1"/>
  <c r="L1147" i="36" s="1"/>
  <c r="L1148" i="36" s="1"/>
  <c r="L1149" i="36" s="1"/>
  <c r="L1150" i="36" s="1"/>
  <c r="L1151" i="36" s="1"/>
  <c r="L1152" i="36" s="1"/>
  <c r="L1153" i="36" s="1"/>
  <c r="L1154" i="36" s="1"/>
  <c r="L1155" i="36" s="1"/>
  <c r="L1156" i="36" s="1"/>
  <c r="L1157" i="36" s="1"/>
  <c r="L1158" i="36" s="1"/>
  <c r="L1159" i="36" s="1"/>
  <c r="L1160" i="36" s="1"/>
  <c r="L1161" i="36" s="1"/>
  <c r="L1162" i="36" s="1"/>
  <c r="L1163" i="36" s="1"/>
  <c r="L1164" i="36" s="1"/>
  <c r="L1165" i="36" s="1"/>
  <c r="L1166" i="36" s="1"/>
  <c r="L1167" i="36" s="1"/>
  <c r="L1168" i="36" s="1"/>
  <c r="L1169" i="36" s="1"/>
  <c r="L1170" i="36" s="1"/>
  <c r="L1171" i="36" s="1"/>
  <c r="L1172" i="36" s="1"/>
  <c r="L1173" i="36" s="1"/>
  <c r="L1174" i="36" s="1"/>
  <c r="L1175" i="36" s="1"/>
  <c r="L1176" i="36" s="1"/>
  <c r="L1177" i="36" s="1"/>
  <c r="L1178" i="36" s="1"/>
  <c r="L1179" i="36" s="1"/>
  <c r="L1180" i="36" s="1"/>
  <c r="L1181" i="36" s="1"/>
  <c r="L1182" i="36" s="1"/>
  <c r="L1183" i="36" s="1"/>
  <c r="L1184" i="36" s="1"/>
  <c r="L1185" i="36" s="1"/>
  <c r="L1186" i="36" s="1"/>
  <c r="L1187" i="36" s="1"/>
  <c r="L1188" i="36" s="1"/>
  <c r="L1189" i="36" s="1"/>
  <c r="L1190" i="36" s="1"/>
  <c r="L1191" i="36" s="1"/>
  <c r="L1192" i="36" s="1"/>
  <c r="L1193" i="36" s="1"/>
  <c r="L1194" i="36" s="1"/>
  <c r="L1195" i="36" s="1"/>
  <c r="L1196" i="36" s="1"/>
  <c r="L1197" i="36" s="1"/>
  <c r="L1198" i="36" s="1"/>
  <c r="L1199" i="36" s="1"/>
  <c r="L1200" i="36" s="1"/>
  <c r="L1201" i="36" s="1"/>
  <c r="L1202" i="36" s="1"/>
  <c r="L1203" i="36" s="1"/>
  <c r="L1204" i="36" s="1"/>
  <c r="L1205" i="36" s="1"/>
  <c r="L1206" i="36" s="1"/>
  <c r="L1207" i="36" s="1"/>
  <c r="L1208" i="36" s="1"/>
  <c r="L1209" i="36" s="1"/>
  <c r="L1210" i="36" s="1"/>
  <c r="L1211" i="36" s="1"/>
  <c r="L1212" i="36" s="1"/>
  <c r="L1213" i="36" s="1"/>
  <c r="L1214" i="36" s="1"/>
  <c r="L1215" i="36" s="1"/>
  <c r="L1216" i="36" s="1"/>
  <c r="L1217" i="36" s="1"/>
  <c r="L1218" i="36" s="1"/>
  <c r="L1219" i="36" s="1"/>
  <c r="L1220" i="36" s="1"/>
  <c r="L1221" i="36" s="1"/>
  <c r="L1222" i="36" s="1"/>
  <c r="L1223" i="36" s="1"/>
  <c r="L1224" i="36" s="1"/>
  <c r="L1225" i="36" s="1"/>
  <c r="L1226" i="36" s="1"/>
  <c r="L1227" i="36" s="1"/>
  <c r="L1228" i="36" s="1"/>
  <c r="L1229" i="36" s="1"/>
  <c r="L1230" i="36" s="1"/>
  <c r="L1231" i="36" s="1"/>
  <c r="L1232" i="36" s="1"/>
  <c r="L1233" i="36" s="1"/>
  <c r="L1234" i="36" s="1"/>
  <c r="L1235" i="36" s="1"/>
  <c r="L1236" i="36" s="1"/>
  <c r="L1237" i="36" s="1"/>
  <c r="L1238" i="36" s="1"/>
  <c r="L1239" i="36" s="1"/>
  <c r="L1240" i="36" s="1"/>
  <c r="L1241" i="36" s="1"/>
  <c r="L1242" i="36" s="1"/>
  <c r="L1243" i="36" s="1"/>
  <c r="L1244" i="36" s="1"/>
  <c r="L1245" i="36" s="1"/>
  <c r="L1246" i="36" s="1"/>
  <c r="L1247" i="36" s="1"/>
  <c r="L1248" i="36" s="1"/>
  <c r="L1249" i="36" s="1"/>
  <c r="L1250" i="36" s="1"/>
  <c r="L1251" i="36" s="1"/>
  <c r="L1252" i="36" s="1"/>
  <c r="L1253" i="36" s="1"/>
  <c r="L1254" i="36" s="1"/>
  <c r="L1255" i="36" s="1"/>
  <c r="L1256" i="36" s="1"/>
  <c r="L1257" i="36" s="1"/>
  <c r="L1258" i="36" s="1"/>
  <c r="L1259" i="36" s="1"/>
  <c r="L1260" i="36" s="1"/>
  <c r="L1261" i="36" s="1"/>
  <c r="L1262" i="36" s="1"/>
  <c r="L1263" i="36" s="1"/>
  <c r="L1264" i="36" s="1"/>
  <c r="L1265" i="36" s="1"/>
  <c r="L1266" i="36" s="1"/>
  <c r="L1267" i="36" s="1"/>
  <c r="L1268" i="36" s="1"/>
  <c r="L1269" i="36" s="1"/>
  <c r="L1270" i="36" s="1"/>
  <c r="L1271" i="36" s="1"/>
  <c r="L1272" i="36" s="1"/>
  <c r="L1273" i="36" s="1"/>
  <c r="L1274" i="36" s="1"/>
  <c r="L1275" i="36" s="1"/>
  <c r="L1276" i="36" s="1"/>
  <c r="L1277" i="36" s="1"/>
  <c r="L1278" i="36" s="1"/>
  <c r="L1279" i="36" s="1"/>
  <c r="L1280" i="36" s="1"/>
  <c r="L1281" i="36" s="1"/>
  <c r="L1282" i="36" s="1"/>
  <c r="L1283" i="36" s="1"/>
  <c r="L1284" i="36" s="1"/>
  <c r="L1285" i="36" s="1"/>
  <c r="L1286" i="36" s="1"/>
  <c r="L1287" i="36" s="1"/>
  <c r="L1288" i="36" s="1"/>
  <c r="L1289" i="36" s="1"/>
  <c r="L1290" i="36" s="1"/>
  <c r="L1291" i="36" s="1"/>
  <c r="L1292" i="36" s="1"/>
  <c r="L1293" i="36" s="1"/>
  <c r="L1294" i="36" s="1"/>
  <c r="L1295" i="36" s="1"/>
  <c r="L1296" i="36" s="1"/>
  <c r="L1297" i="36" s="1"/>
  <c r="L1298" i="36" s="1"/>
  <c r="L1299" i="36" s="1"/>
  <c r="L1300" i="36" s="1"/>
  <c r="L1301" i="36" s="1"/>
  <c r="L1302" i="36" s="1"/>
  <c r="L1303" i="36" s="1"/>
  <c r="L1304" i="36" s="1"/>
  <c r="L1305" i="36" s="1"/>
  <c r="L1306" i="36" s="1"/>
  <c r="L1307" i="36" s="1"/>
  <c r="L1308" i="36" s="1"/>
  <c r="L1309" i="36" s="1"/>
  <c r="L1310" i="36" s="1"/>
  <c r="L1311" i="36" s="1"/>
  <c r="L1312" i="36" s="1"/>
  <c r="L1313" i="36" s="1"/>
  <c r="L1314" i="36" s="1"/>
  <c r="L1315" i="36" s="1"/>
  <c r="L1316" i="36" s="1"/>
  <c r="L1317" i="36" s="1"/>
  <c r="L1318" i="36" s="1"/>
  <c r="L1319" i="36" s="1"/>
  <c r="L1320" i="36" s="1"/>
  <c r="L1321" i="36" s="1"/>
  <c r="L1322" i="36" s="1"/>
  <c r="L1323" i="36" s="1"/>
  <c r="L1324" i="36" s="1"/>
  <c r="L1325" i="36" s="1"/>
  <c r="L1326" i="36" s="1"/>
  <c r="L1327" i="36" s="1"/>
  <c r="L1328" i="36" s="1"/>
  <c r="L1329" i="36" s="1"/>
  <c r="L1330" i="36" s="1"/>
  <c r="L1331" i="36" s="1"/>
  <c r="L1332" i="36" s="1"/>
  <c r="L1333" i="36" s="1"/>
  <c r="L1334" i="36" s="1"/>
  <c r="L1335" i="36" s="1"/>
  <c r="L1336" i="36" s="1"/>
  <c r="L1337" i="36" s="1"/>
  <c r="L1338" i="36" s="1"/>
  <c r="L1339" i="36" s="1"/>
  <c r="L1340" i="36" s="1"/>
  <c r="L1341" i="36" s="1"/>
  <c r="L1342" i="36" s="1"/>
  <c r="L1343" i="36" s="1"/>
  <c r="L1344" i="36" s="1"/>
  <c r="L1345" i="36" s="1"/>
  <c r="L1346" i="36" s="1"/>
  <c r="L1347" i="36" s="1"/>
  <c r="L1348" i="36" s="1"/>
  <c r="L1349" i="36" s="1"/>
  <c r="L1350" i="36" s="1"/>
  <c r="L1351" i="36" s="1"/>
  <c r="L1352" i="36" s="1"/>
  <c r="L1353" i="36" s="1"/>
  <c r="L1354" i="36" s="1"/>
  <c r="L1355" i="36" s="1"/>
  <c r="L1356" i="36" s="1"/>
  <c r="L1357" i="36" s="1"/>
  <c r="L1358" i="36" s="1"/>
  <c r="L1359" i="36" s="1"/>
  <c r="L1360" i="36" s="1"/>
  <c r="L1361" i="36" s="1"/>
  <c r="L1362" i="36" s="1"/>
  <c r="L1363" i="36" s="1"/>
  <c r="L1364" i="36" s="1"/>
  <c r="L1365" i="36" s="1"/>
  <c r="L1366" i="36" s="1"/>
  <c r="L1367" i="36" s="1"/>
  <c r="L1368" i="36" s="1"/>
  <c r="L1369" i="36" s="1"/>
  <c r="L1370" i="36" s="1"/>
  <c r="L1371" i="36" s="1"/>
  <c r="L1372" i="36" s="1"/>
  <c r="L1373" i="36" s="1"/>
  <c r="L1374" i="36" s="1"/>
  <c r="L1375" i="36" s="1"/>
  <c r="L1376" i="36" s="1"/>
  <c r="L1377" i="36" s="1"/>
  <c r="L1378" i="36" s="1"/>
  <c r="L1379" i="36" s="1"/>
  <c r="L1380" i="36" s="1"/>
  <c r="L1381" i="36" s="1"/>
  <c r="L1382" i="36" s="1"/>
  <c r="L1383" i="36" s="1"/>
  <c r="L1384" i="36" s="1"/>
  <c r="L1385" i="36" s="1"/>
  <c r="L1386" i="36" s="1"/>
  <c r="L1387" i="36" s="1"/>
  <c r="L1388" i="36" s="1"/>
  <c r="L1389" i="36" s="1"/>
  <c r="L1390" i="36" s="1"/>
  <c r="L1391" i="36" s="1"/>
  <c r="L1392" i="36" s="1"/>
  <c r="L1393" i="36" s="1"/>
  <c r="L1394" i="36" s="1"/>
  <c r="L1395" i="36" s="1"/>
  <c r="L1396" i="36" s="1"/>
  <c r="L1397" i="36" s="1"/>
  <c r="L1398" i="36" s="1"/>
  <c r="L1399" i="36" s="1"/>
  <c r="L1400" i="36" s="1"/>
  <c r="L1401" i="36" s="1"/>
  <c r="L1402" i="36" s="1"/>
  <c r="L1403" i="36" s="1"/>
  <c r="L1404" i="36" s="1"/>
  <c r="L1405" i="36" s="1"/>
  <c r="L1406" i="36" s="1"/>
  <c r="L1407" i="36" s="1"/>
  <c r="L1408" i="36" s="1"/>
  <c r="L1409" i="36" s="1"/>
  <c r="L1410" i="36" s="1"/>
  <c r="L1411" i="36" s="1"/>
  <c r="L1412" i="36" s="1"/>
  <c r="L1413" i="36" s="1"/>
  <c r="L1414" i="36" s="1"/>
  <c r="L1415" i="36" s="1"/>
  <c r="L1416" i="36" s="1"/>
  <c r="L1417" i="36" s="1"/>
  <c r="L1418" i="36" s="1"/>
  <c r="L1419" i="36" s="1"/>
  <c r="L1420" i="36" s="1"/>
  <c r="L1421" i="36" s="1"/>
  <c r="L1422" i="36" s="1"/>
  <c r="L1423" i="36" s="1"/>
  <c r="L1424" i="36" s="1"/>
  <c r="L1425" i="36" s="1"/>
  <c r="L1426" i="36" s="1"/>
  <c r="L1427" i="36" s="1"/>
  <c r="L1428" i="36" s="1"/>
  <c r="L1429" i="36" s="1"/>
  <c r="L1430" i="36" s="1"/>
  <c r="L1431" i="36" s="1"/>
  <c r="L1432" i="36" s="1"/>
  <c r="L1433" i="36" s="1"/>
  <c r="L1434" i="36" s="1"/>
  <c r="L1435" i="36" s="1"/>
  <c r="L1436" i="36" s="1"/>
  <c r="L1437" i="36" s="1"/>
  <c r="L1438" i="36" s="1"/>
  <c r="L1439" i="36" s="1"/>
  <c r="L1440" i="36" s="1"/>
  <c r="L1441" i="36" s="1"/>
  <c r="L1442" i="36" s="1"/>
  <c r="L1443" i="36" s="1"/>
  <c r="L1444" i="36" s="1"/>
  <c r="L1445" i="36" s="1"/>
  <c r="L1446" i="36" s="1"/>
  <c r="L1447" i="36" s="1"/>
  <c r="L1448" i="36" s="1"/>
  <c r="L1449" i="36" s="1"/>
  <c r="L1450" i="36" s="1"/>
  <c r="L1451" i="36" s="1"/>
  <c r="L1452" i="36" s="1"/>
  <c r="L1453" i="36" s="1"/>
  <c r="L1454" i="36" s="1"/>
  <c r="L1455" i="36" s="1"/>
  <c r="L1456" i="36" s="1"/>
  <c r="L1457" i="36" s="1"/>
  <c r="L1458" i="36" s="1"/>
  <c r="L1459" i="36" s="1"/>
  <c r="L1460" i="36" s="1"/>
  <c r="L1461" i="36" s="1"/>
  <c r="L1462" i="36" s="1"/>
  <c r="L1463" i="36" s="1"/>
  <c r="L1464" i="36" s="1"/>
  <c r="L1465" i="36" s="1"/>
  <c r="L1466" i="36" s="1"/>
  <c r="L1467" i="36" s="1"/>
  <c r="L1468" i="36" s="1"/>
  <c r="L1469" i="36" s="1"/>
  <c r="L1470" i="36" s="1"/>
  <c r="L1471" i="36" s="1"/>
  <c r="L1472" i="36" s="1"/>
  <c r="L1473" i="36" s="1"/>
  <c r="L1474" i="36" s="1"/>
  <c r="L1475" i="36" s="1"/>
  <c r="L1476" i="36" s="1"/>
  <c r="L1477" i="36" s="1"/>
  <c r="L1478" i="36" s="1"/>
  <c r="L1479" i="36" s="1"/>
  <c r="L1480" i="36" s="1"/>
  <c r="L1481" i="36" s="1"/>
  <c r="L1482" i="36" s="1"/>
  <c r="L1483" i="36" s="1"/>
  <c r="L1484" i="36" s="1"/>
  <c r="L1485" i="36" s="1"/>
  <c r="L1486" i="36" s="1"/>
  <c r="L1487" i="36" s="1"/>
  <c r="L1488" i="36" s="1"/>
  <c r="L1489" i="36" s="1"/>
  <c r="L1490" i="36" s="1"/>
  <c r="L1491" i="36" s="1"/>
  <c r="L1492" i="36" s="1"/>
  <c r="L1493" i="36" s="1"/>
  <c r="L1494" i="36" s="1"/>
  <c r="L1495" i="36" s="1"/>
  <c r="L1496" i="36" s="1"/>
  <c r="L1497" i="36" s="1"/>
  <c r="L1498" i="36" s="1"/>
  <c r="L1499" i="36" s="1"/>
  <c r="L1500" i="36" s="1"/>
  <c r="L1501" i="36" s="1"/>
  <c r="L1502" i="36" s="1"/>
  <c r="L1503" i="36" s="1"/>
  <c r="L1504" i="36" s="1"/>
  <c r="L1505" i="36" s="1"/>
  <c r="L1506" i="36" s="1"/>
  <c r="L1507" i="36" s="1"/>
  <c r="L1508" i="36" s="1"/>
  <c r="L1509" i="36" s="1"/>
  <c r="L1510" i="36" s="1"/>
  <c r="L1511" i="36" s="1"/>
  <c r="L1512" i="36" s="1"/>
  <c r="L1513" i="36" s="1"/>
  <c r="L1514" i="36" s="1"/>
  <c r="L1515" i="36" s="1"/>
  <c r="L1516" i="36" s="1"/>
  <c r="L1517" i="36" s="1"/>
  <c r="L1518" i="36" s="1"/>
  <c r="L1519" i="36" s="1"/>
  <c r="L1520" i="36" s="1"/>
  <c r="L1521" i="36" s="1"/>
  <c r="L1522" i="36" s="1"/>
  <c r="L1523" i="36" s="1"/>
  <c r="L1524" i="36" s="1"/>
  <c r="L1525" i="36" s="1"/>
  <c r="L1526" i="36" s="1"/>
  <c r="L1527" i="36" s="1"/>
  <c r="L1528" i="36" s="1"/>
  <c r="L1529" i="36" s="1"/>
  <c r="L1530" i="36" s="1"/>
  <c r="L1531" i="36" s="1"/>
  <c r="L1532" i="36" s="1"/>
  <c r="L1533" i="36" s="1"/>
  <c r="L1534" i="36" s="1"/>
  <c r="L1535" i="36" s="1"/>
  <c r="L1536" i="36" s="1"/>
  <c r="L1537" i="36" s="1"/>
  <c r="L1538" i="36" s="1"/>
  <c r="L1539" i="36" s="1"/>
  <c r="L1540" i="36" s="1"/>
  <c r="L1541" i="36" s="1"/>
  <c r="L1542" i="36" s="1"/>
  <c r="L1543" i="36" s="1"/>
  <c r="L1544" i="36" s="1"/>
  <c r="L1545" i="36" s="1"/>
  <c r="L1546" i="36" s="1"/>
  <c r="L1547" i="36" s="1"/>
  <c r="L1548" i="36" s="1"/>
  <c r="L1549" i="36" s="1"/>
  <c r="L1550" i="36" s="1"/>
  <c r="L1551" i="36" s="1"/>
  <c r="L1552" i="36" s="1"/>
  <c r="L1553" i="36" s="1"/>
  <c r="L1554" i="36" s="1"/>
  <c r="L1555" i="36" s="1"/>
  <c r="L1556" i="36" s="1"/>
  <c r="L1557" i="36" s="1"/>
  <c r="L1558" i="36" s="1"/>
  <c r="L1559" i="36" s="1"/>
  <c r="L1560" i="36" s="1"/>
  <c r="L1561" i="36" s="1"/>
  <c r="L1562" i="36" s="1"/>
  <c r="L1563" i="36" s="1"/>
  <c r="L1564" i="36" s="1"/>
  <c r="L1565" i="36" s="1"/>
  <c r="L1566" i="36" s="1"/>
  <c r="L1567" i="36" s="1"/>
  <c r="L1568" i="36" s="1"/>
  <c r="L1569" i="36" s="1"/>
  <c r="L1570" i="36" s="1"/>
  <c r="L1571" i="36" s="1"/>
  <c r="L1572" i="36" s="1"/>
  <c r="L1573" i="36" s="1"/>
  <c r="L1574" i="36" s="1"/>
  <c r="L1575" i="36" s="1"/>
  <c r="L1576" i="36" s="1"/>
  <c r="L1577" i="36" s="1"/>
  <c r="L1578" i="36" s="1"/>
  <c r="L1579" i="36" s="1"/>
  <c r="L1580" i="36" s="1"/>
  <c r="L1581" i="36" s="1"/>
  <c r="L1582" i="36" s="1"/>
  <c r="L1583" i="36" s="1"/>
  <c r="L1584" i="36" s="1"/>
  <c r="L1585" i="36" s="1"/>
  <c r="L1586" i="36" s="1"/>
  <c r="L1587" i="36" s="1"/>
  <c r="L1588" i="36" s="1"/>
  <c r="L1589" i="36" s="1"/>
  <c r="L1590" i="36" s="1"/>
  <c r="L1591" i="36" s="1"/>
  <c r="L1592" i="36" s="1"/>
  <c r="L1593" i="36" s="1"/>
  <c r="L1594" i="36" s="1"/>
  <c r="L1595" i="36" s="1"/>
  <c r="L1596" i="36" s="1"/>
  <c r="L1597" i="36" s="1"/>
  <c r="L1598" i="36" s="1"/>
  <c r="L1599" i="36" s="1"/>
  <c r="L1600" i="36" s="1"/>
  <c r="L1601" i="36" s="1"/>
  <c r="L1602" i="36" s="1"/>
  <c r="L1603" i="36" s="1"/>
  <c r="L1604" i="36" s="1"/>
  <c r="L1605" i="36" s="1"/>
  <c r="L1606" i="36" s="1"/>
  <c r="L1607" i="36" s="1"/>
  <c r="L1608" i="36" s="1"/>
  <c r="L1609" i="36" s="1"/>
  <c r="L1610" i="36" s="1"/>
  <c r="L1611" i="36" s="1"/>
  <c r="L1612" i="36" s="1"/>
  <c r="L1613" i="36" s="1"/>
  <c r="L1614" i="36" s="1"/>
  <c r="L1615" i="36" s="1"/>
  <c r="L1616" i="36" s="1"/>
  <c r="L1617" i="36" s="1"/>
  <c r="L1618" i="36" s="1"/>
  <c r="L1619" i="36" s="1"/>
  <c r="L1620" i="36" s="1"/>
  <c r="L1621" i="36" s="1"/>
  <c r="L1622" i="36" s="1"/>
  <c r="L1623" i="36" s="1"/>
  <c r="L1624" i="36" s="1"/>
  <c r="L1625" i="36" s="1"/>
  <c r="L1626" i="36" s="1"/>
  <c r="L1627" i="36" s="1"/>
  <c r="L1628" i="36" s="1"/>
  <c r="L1629" i="36" s="1"/>
  <c r="L1630" i="36" s="1"/>
  <c r="L1631" i="36" s="1"/>
  <c r="L1632" i="36" s="1"/>
  <c r="L1633" i="36" s="1"/>
  <c r="L1634" i="36" s="1"/>
  <c r="L1635" i="36" s="1"/>
  <c r="L1636" i="36" s="1"/>
  <c r="L1637" i="36" s="1"/>
  <c r="L1638" i="36" s="1"/>
  <c r="L1639" i="36" s="1"/>
  <c r="L1640" i="36" s="1"/>
  <c r="L1641" i="36" s="1"/>
  <c r="L1642" i="36" s="1"/>
  <c r="L1643" i="36" s="1"/>
  <c r="L1644" i="36" s="1"/>
  <c r="L1645" i="36" s="1"/>
  <c r="L1646" i="36" s="1"/>
  <c r="L1647" i="36" s="1"/>
  <c r="L1648" i="36" s="1"/>
  <c r="L1649" i="36" s="1"/>
  <c r="L1650" i="36" s="1"/>
  <c r="L1651" i="36" s="1"/>
  <c r="L1652" i="36" s="1"/>
  <c r="L1653" i="36" s="1"/>
  <c r="L1654" i="36" s="1"/>
  <c r="L1655" i="36" s="1"/>
  <c r="L1656" i="36" s="1"/>
  <c r="L1657" i="36" s="1"/>
  <c r="L1658" i="36" s="1"/>
  <c r="L1659" i="36" s="1"/>
  <c r="L1660" i="36" s="1"/>
  <c r="L1661" i="36" s="1"/>
  <c r="L1662" i="36" s="1"/>
  <c r="L1663" i="36" s="1"/>
  <c r="L1664" i="36" s="1"/>
  <c r="L1665" i="36" s="1"/>
  <c r="L1666" i="36" s="1"/>
  <c r="L1667" i="36" s="1"/>
  <c r="L1668" i="36" s="1"/>
  <c r="L1669" i="36" s="1"/>
  <c r="L1670" i="36" s="1"/>
  <c r="L1671" i="36" s="1"/>
  <c r="L1672" i="36" s="1"/>
  <c r="L1673" i="36" s="1"/>
  <c r="L1674" i="36" s="1"/>
  <c r="L1675" i="36" s="1"/>
  <c r="L1676" i="36" s="1"/>
  <c r="L1677" i="36" s="1"/>
  <c r="L1678" i="36" s="1"/>
  <c r="L1679" i="36" s="1"/>
  <c r="L1680" i="36" s="1"/>
  <c r="L1681" i="36" s="1"/>
  <c r="L1682" i="36" s="1"/>
  <c r="L1683" i="36" s="1"/>
  <c r="L1684" i="36" s="1"/>
  <c r="L1685" i="36" s="1"/>
  <c r="L1686" i="36" s="1"/>
  <c r="L1687" i="36" s="1"/>
  <c r="L1688" i="36" s="1"/>
  <c r="L1689" i="36" s="1"/>
  <c r="L1690" i="36" s="1"/>
  <c r="L1691" i="36" s="1"/>
  <c r="L1692" i="36" s="1"/>
  <c r="L1693" i="36" s="1"/>
  <c r="L1694" i="36" s="1"/>
  <c r="L1695" i="36" s="1"/>
  <c r="L1696" i="36" s="1"/>
  <c r="L1697" i="36" s="1"/>
  <c r="L1698" i="36" s="1"/>
  <c r="L1699" i="36" s="1"/>
  <c r="L1700" i="36" s="1"/>
  <c r="L1701" i="36" s="1"/>
  <c r="L1702" i="36" s="1"/>
  <c r="L1703" i="36" s="1"/>
  <c r="L1704" i="36" s="1"/>
  <c r="L1705" i="36" s="1"/>
  <c r="L1706" i="36" s="1"/>
  <c r="L1707" i="36" s="1"/>
  <c r="L1708" i="36" s="1"/>
  <c r="L1709" i="36" s="1"/>
  <c r="L1710" i="36" s="1"/>
  <c r="L1711" i="36" s="1"/>
  <c r="L1712" i="36" s="1"/>
  <c r="L1713" i="36" s="1"/>
  <c r="L1714" i="36" s="1"/>
  <c r="L1715" i="36" s="1"/>
  <c r="L1716" i="36" s="1"/>
  <c r="L1717" i="36" s="1"/>
  <c r="L1718" i="36" s="1"/>
  <c r="L1719" i="36" s="1"/>
  <c r="L1720" i="36" s="1"/>
  <c r="L1721" i="36" s="1"/>
  <c r="L1722" i="36" s="1"/>
  <c r="L1723" i="36" s="1"/>
  <c r="L1724" i="36" s="1"/>
  <c r="L1725" i="36" s="1"/>
  <c r="L1726" i="36" s="1"/>
  <c r="L1727" i="36" s="1"/>
  <c r="L1728" i="36" s="1"/>
  <c r="L1729" i="36" s="1"/>
  <c r="L1730" i="36" s="1"/>
  <c r="L1731" i="36" s="1"/>
  <c r="L1732" i="36" s="1"/>
  <c r="L1733" i="36" s="1"/>
  <c r="L1734" i="36" s="1"/>
  <c r="L1735" i="36" s="1"/>
  <c r="L1736" i="36" s="1"/>
  <c r="L1737" i="36" s="1"/>
  <c r="L1738" i="36" s="1"/>
  <c r="L1739" i="36" s="1"/>
  <c r="L1740" i="36" s="1"/>
  <c r="L1741" i="36" s="1"/>
  <c r="L1742" i="36" s="1"/>
  <c r="L1743" i="36" s="1"/>
  <c r="L1744" i="36" s="1"/>
  <c r="L1745" i="36" s="1"/>
  <c r="L1746" i="36" s="1"/>
  <c r="L1747" i="36" s="1"/>
  <c r="L1748" i="36" s="1"/>
  <c r="L1749" i="36" s="1"/>
  <c r="L1750" i="36" s="1"/>
  <c r="L1751" i="36" s="1"/>
  <c r="L1752" i="36" s="1"/>
  <c r="L1753" i="36" s="1"/>
  <c r="L1754" i="36" s="1"/>
  <c r="L1755" i="36" s="1"/>
  <c r="L1756" i="36" s="1"/>
  <c r="L1757" i="36" s="1"/>
  <c r="L1758" i="36" s="1"/>
  <c r="L1759" i="36" s="1"/>
  <c r="L1760" i="36" s="1"/>
  <c r="L1761" i="36" s="1"/>
  <c r="L1762" i="36" s="1"/>
  <c r="L1763" i="36" s="1"/>
  <c r="L1764" i="36" s="1"/>
  <c r="L1765" i="36" s="1"/>
  <c r="L1766" i="36" s="1"/>
  <c r="L1767" i="36" s="1"/>
  <c r="L1768" i="36" s="1"/>
  <c r="L1769" i="36" s="1"/>
  <c r="L1770" i="36" s="1"/>
  <c r="L1771" i="36" s="1"/>
  <c r="L1772" i="36" s="1"/>
  <c r="L1773" i="36" s="1"/>
  <c r="L1774" i="36" s="1"/>
  <c r="L1775" i="36" s="1"/>
  <c r="L1776" i="36" s="1"/>
  <c r="L1777" i="36" s="1"/>
  <c r="L1778" i="36" s="1"/>
  <c r="L1779" i="36" s="1"/>
  <c r="L1780" i="36" s="1"/>
  <c r="L1781" i="36" s="1"/>
  <c r="L1782" i="36" s="1"/>
  <c r="L1783" i="36" s="1"/>
  <c r="L1784" i="36" s="1"/>
  <c r="L1785" i="36" s="1"/>
  <c r="L1786" i="36" s="1"/>
  <c r="L1787" i="36" s="1"/>
  <c r="L1788" i="36" s="1"/>
  <c r="L1789" i="36" s="1"/>
  <c r="L1790" i="36" s="1"/>
  <c r="L1791" i="36" s="1"/>
  <c r="L1792" i="36" s="1"/>
  <c r="L1793" i="36" s="1"/>
  <c r="L1794" i="36" s="1"/>
  <c r="L1795" i="36" s="1"/>
  <c r="L1796" i="36" s="1"/>
  <c r="L1797" i="36" s="1"/>
  <c r="L1798" i="36" s="1"/>
  <c r="L1799" i="36" s="1"/>
  <c r="L1800" i="36" s="1"/>
  <c r="L1801" i="36" s="1"/>
  <c r="L1802" i="36" s="1"/>
  <c r="L1803" i="36" s="1"/>
  <c r="L1804" i="36" s="1"/>
  <c r="L1805" i="36" s="1"/>
  <c r="L1806" i="36" s="1"/>
  <c r="L1807" i="36" s="1"/>
  <c r="L1808" i="36" s="1"/>
  <c r="L1809" i="36" s="1"/>
  <c r="L1810" i="36" s="1"/>
  <c r="L1811" i="36" s="1"/>
  <c r="L1812" i="36" s="1"/>
  <c r="L1813" i="36" s="1"/>
  <c r="L1814" i="36" s="1"/>
  <c r="L1815" i="36" s="1"/>
  <c r="L1816" i="36" s="1"/>
  <c r="L1817" i="36" s="1"/>
  <c r="L1818" i="36" s="1"/>
  <c r="L1819" i="36" s="1"/>
  <c r="L1820" i="36" s="1"/>
  <c r="L1821" i="36" s="1"/>
  <c r="L1822" i="36" s="1"/>
  <c r="L1823" i="36" s="1"/>
  <c r="L1824" i="36" s="1"/>
  <c r="L1825" i="36" s="1"/>
  <c r="L1826" i="36" s="1"/>
  <c r="L1827" i="36" s="1"/>
  <c r="L1828" i="36" s="1"/>
  <c r="L1829" i="36" s="1"/>
  <c r="L1830" i="36" s="1"/>
  <c r="L1831" i="36" s="1"/>
  <c r="L1832" i="36" s="1"/>
  <c r="L1833" i="36" s="1"/>
  <c r="L1834" i="36" s="1"/>
  <c r="L1835" i="36" s="1"/>
  <c r="L1836" i="36" s="1"/>
  <c r="L1837" i="36" s="1"/>
  <c r="L1838" i="36" s="1"/>
  <c r="L1839" i="36" s="1"/>
  <c r="L1840" i="36" s="1"/>
  <c r="L1841" i="36" s="1"/>
  <c r="L1842" i="36" s="1"/>
  <c r="L1843" i="36" s="1"/>
  <c r="L1844" i="36" s="1"/>
  <c r="L1845" i="36" s="1"/>
  <c r="L1846" i="36" s="1"/>
  <c r="L1847" i="36" s="1"/>
  <c r="L1848" i="36" s="1"/>
  <c r="L1849" i="36" s="1"/>
  <c r="L1850" i="36" s="1"/>
  <c r="L1851" i="36" s="1"/>
  <c r="L1852" i="36" s="1"/>
  <c r="L1853" i="36" s="1"/>
  <c r="L1854" i="36" s="1"/>
  <c r="L1855" i="36" s="1"/>
  <c r="L1856" i="36" s="1"/>
  <c r="L1857" i="36" s="1"/>
  <c r="L1858" i="36" s="1"/>
  <c r="L1859" i="36" s="1"/>
  <c r="L1860" i="36" s="1"/>
  <c r="L1861" i="36" s="1"/>
  <c r="L1862" i="36" s="1"/>
  <c r="L1863" i="36" s="1"/>
  <c r="L1864" i="36" s="1"/>
  <c r="L1865" i="36" s="1"/>
  <c r="L1866" i="36" s="1"/>
  <c r="L1867" i="36" s="1"/>
  <c r="L1868" i="36" s="1"/>
  <c r="L1869" i="36" s="1"/>
  <c r="L1870" i="36" s="1"/>
  <c r="L1871" i="36" s="1"/>
  <c r="L1872" i="36" s="1"/>
  <c r="L1873" i="36" s="1"/>
  <c r="L1874" i="36" s="1"/>
  <c r="L1875" i="36" s="1"/>
  <c r="L1876" i="36" s="1"/>
  <c r="L1877" i="36" s="1"/>
  <c r="L1878" i="36" s="1"/>
  <c r="L1879" i="36" s="1"/>
  <c r="L1880" i="36" s="1"/>
  <c r="L1881" i="36" s="1"/>
  <c r="L1882" i="36" s="1"/>
  <c r="L1883" i="36" s="1"/>
  <c r="L1884" i="36" s="1"/>
  <c r="L1885" i="36" s="1"/>
  <c r="L1886" i="36" s="1"/>
  <c r="L1887" i="36" s="1"/>
  <c r="L1888" i="36" s="1"/>
  <c r="L1889" i="36" s="1"/>
  <c r="L1890" i="36" s="1"/>
  <c r="L1891" i="36" s="1"/>
  <c r="L1892" i="36" s="1"/>
  <c r="L1893" i="36" s="1"/>
  <c r="L1894" i="36" s="1"/>
  <c r="L1895" i="36" s="1"/>
  <c r="L1896" i="36" s="1"/>
  <c r="L1897" i="36" s="1"/>
  <c r="L1898" i="36" s="1"/>
  <c r="L1899" i="36" s="1"/>
  <c r="L1900" i="36" s="1"/>
  <c r="L1901" i="36" s="1"/>
  <c r="L1902" i="36" s="1"/>
  <c r="L1903" i="36" s="1"/>
  <c r="L1904" i="36" s="1"/>
  <c r="L1905" i="36" s="1"/>
  <c r="L1906" i="36" s="1"/>
  <c r="L1907" i="36" s="1"/>
  <c r="L1908" i="36" s="1"/>
  <c r="L1909" i="36" s="1"/>
  <c r="L1910" i="36" s="1"/>
  <c r="L1911" i="36" s="1"/>
  <c r="L1912" i="36" s="1"/>
  <c r="L1913" i="36" s="1"/>
  <c r="L1914" i="36" s="1"/>
  <c r="L1915" i="36" s="1"/>
  <c r="L1916" i="36" s="1"/>
  <c r="L1917" i="36" s="1"/>
  <c r="L1918" i="36" s="1"/>
  <c r="L1919" i="36" s="1"/>
  <c r="L1920" i="36" s="1"/>
  <c r="L1921" i="36" s="1"/>
  <c r="L1922" i="36" s="1"/>
  <c r="L1923" i="36" s="1"/>
  <c r="L1924" i="36" s="1"/>
  <c r="L1925" i="36" s="1"/>
  <c r="L1926" i="36" s="1"/>
  <c r="L1927" i="36" s="1"/>
  <c r="L1928" i="36" s="1"/>
  <c r="L1929" i="36" s="1"/>
  <c r="L1930" i="36" s="1"/>
  <c r="L1931" i="36" s="1"/>
  <c r="L1932" i="36" s="1"/>
  <c r="L1933" i="36" s="1"/>
  <c r="L1934" i="36" s="1"/>
  <c r="L1935" i="36" s="1"/>
  <c r="L1936" i="36" s="1"/>
  <c r="L1937" i="36" s="1"/>
  <c r="L1938" i="36" s="1"/>
  <c r="L1939" i="36" s="1"/>
  <c r="L1940" i="36" s="1"/>
  <c r="L1941" i="36" s="1"/>
  <c r="L1942" i="36" s="1"/>
  <c r="L1943" i="36" s="1"/>
  <c r="L1944" i="36" s="1"/>
  <c r="L1945" i="36" s="1"/>
  <c r="L1946" i="36" s="1"/>
  <c r="L1947" i="36" s="1"/>
  <c r="L1948" i="36" s="1"/>
  <c r="L1949" i="36" s="1"/>
  <c r="L1950" i="36" s="1"/>
  <c r="L1951" i="36" s="1"/>
  <c r="L1952" i="36" s="1"/>
  <c r="L1953" i="36" s="1"/>
  <c r="L1954" i="36" s="1"/>
  <c r="L1955" i="36" s="1"/>
  <c r="L1956" i="36" s="1"/>
  <c r="L1957" i="36" s="1"/>
  <c r="L1958" i="36" s="1"/>
  <c r="L1959" i="36" s="1"/>
  <c r="L1960" i="36" s="1"/>
  <c r="L1961" i="36" s="1"/>
  <c r="L1962" i="36" s="1"/>
  <c r="L1963" i="36" s="1"/>
  <c r="L1964" i="36" s="1"/>
  <c r="L1965" i="36" s="1"/>
  <c r="L1966" i="36" s="1"/>
  <c r="L1967" i="36" s="1"/>
  <c r="L1968" i="36" s="1"/>
  <c r="L1969" i="36" s="1"/>
  <c r="L1970" i="36" s="1"/>
  <c r="L1971" i="36" s="1"/>
  <c r="L1972" i="36" s="1"/>
  <c r="L1973" i="36" s="1"/>
  <c r="L1974" i="36" s="1"/>
  <c r="L1975" i="36" s="1"/>
  <c r="L1976" i="36" s="1"/>
  <c r="L1977" i="36" s="1"/>
  <c r="L1978" i="36" s="1"/>
  <c r="L1979" i="36" s="1"/>
  <c r="L1980" i="36" s="1"/>
  <c r="L1981" i="36" s="1"/>
  <c r="L1982" i="36" s="1"/>
  <c r="L1983" i="36" s="1"/>
  <c r="L1984" i="36" s="1"/>
  <c r="L1985" i="36" s="1"/>
  <c r="L1986" i="36" s="1"/>
  <c r="L1987" i="36" s="1"/>
  <c r="L1988" i="36" s="1"/>
  <c r="L1989" i="36" s="1"/>
  <c r="L1990" i="36" s="1"/>
  <c r="L1991" i="36" s="1"/>
  <c r="L1992" i="36" s="1"/>
  <c r="L1993" i="36" s="1"/>
  <c r="L1994" i="36" s="1"/>
  <c r="L1995" i="36" s="1"/>
  <c r="L1996" i="36" s="1"/>
  <c r="L1997" i="36" s="1"/>
  <c r="L1998" i="36" s="1"/>
  <c r="L1999" i="36" s="1"/>
  <c r="L2000" i="36" s="1"/>
  <c r="L2001" i="36" s="1"/>
  <c r="L2002" i="36" s="1"/>
  <c r="L2003" i="36" s="1"/>
  <c r="L2004" i="36" s="1"/>
  <c r="L2005" i="36" s="1"/>
  <c r="L2006" i="36" s="1"/>
  <c r="L2007" i="36" s="1"/>
  <c r="L2008" i="36" s="1"/>
  <c r="L2009" i="36" s="1"/>
  <c r="L2010" i="36" s="1"/>
  <c r="L2011" i="36" s="1"/>
  <c r="L2012" i="36" s="1"/>
  <c r="L2013" i="36" s="1"/>
  <c r="L2014" i="36" s="1"/>
  <c r="L2015" i="36" s="1"/>
  <c r="L2016" i="36" s="1"/>
  <c r="L2017" i="36" s="1"/>
  <c r="L2018" i="36" s="1"/>
  <c r="L2019" i="36" s="1"/>
  <c r="L2020" i="36" s="1"/>
  <c r="L2021" i="36" s="1"/>
  <c r="L2022" i="36" s="1"/>
  <c r="L2023" i="36" s="1"/>
  <c r="L2024" i="36" s="1"/>
  <c r="L2025" i="36" s="1"/>
  <c r="L2026" i="36" s="1"/>
  <c r="L2027" i="36" s="1"/>
  <c r="L2028" i="36" s="1"/>
  <c r="L2029" i="36" s="1"/>
  <c r="L2030" i="36" s="1"/>
  <c r="L2031" i="36" s="1"/>
  <c r="L2032" i="36" s="1"/>
  <c r="L2033" i="36" s="1"/>
  <c r="L2034" i="36" s="1"/>
  <c r="L2035" i="36" s="1"/>
  <c r="L2036" i="36" s="1"/>
  <c r="L2037" i="36" s="1"/>
  <c r="L2038" i="36" s="1"/>
  <c r="L2039" i="36" s="1"/>
  <c r="L2040" i="36" s="1"/>
  <c r="L2041" i="36" s="1"/>
  <c r="L2042" i="36" s="1"/>
  <c r="L2043" i="36" s="1"/>
  <c r="L2044" i="36" s="1"/>
  <c r="L2045" i="36" s="1"/>
  <c r="L2046" i="36" s="1"/>
  <c r="L2047" i="36" s="1"/>
  <c r="L2048" i="36" s="1"/>
  <c r="L2049" i="36" s="1"/>
  <c r="L2050" i="36" s="1"/>
  <c r="L2051" i="36" s="1"/>
  <c r="L2052" i="36" s="1"/>
  <c r="L2053" i="36" s="1"/>
  <c r="L2054" i="36" s="1"/>
  <c r="L2055" i="36" s="1"/>
  <c r="L2056" i="36" s="1"/>
  <c r="L2057" i="36" s="1"/>
  <c r="L2058" i="36" s="1"/>
  <c r="L2059" i="36" s="1"/>
  <c r="L2060" i="36" s="1"/>
  <c r="L2061" i="36" s="1"/>
  <c r="L2062" i="36" s="1"/>
  <c r="L2063" i="36" s="1"/>
  <c r="L2064" i="36" s="1"/>
  <c r="L2065" i="36" s="1"/>
  <c r="L2066" i="36" s="1"/>
  <c r="L2067" i="36" s="1"/>
  <c r="L2068" i="36" s="1"/>
  <c r="L2069" i="36" s="1"/>
  <c r="L2070" i="36" s="1"/>
  <c r="L2071" i="36" s="1"/>
  <c r="L2072" i="36" s="1"/>
  <c r="L2073" i="36" s="1"/>
  <c r="L2074" i="36" s="1"/>
  <c r="L2075" i="36" s="1"/>
  <c r="L2076" i="36" s="1"/>
  <c r="L2077" i="36" s="1"/>
  <c r="L2078" i="36" s="1"/>
  <c r="L2079" i="36" s="1"/>
  <c r="L2080" i="36" s="1"/>
  <c r="L2081" i="36" s="1"/>
  <c r="L2082" i="36" s="1"/>
  <c r="L2083" i="36" s="1"/>
  <c r="L2084" i="36" s="1"/>
  <c r="L2085" i="36" s="1"/>
  <c r="L2086" i="36" s="1"/>
  <c r="L2087" i="36" s="1"/>
  <c r="L2088" i="36" s="1"/>
  <c r="L2089" i="36" s="1"/>
  <c r="L2090" i="36" s="1"/>
  <c r="L2091" i="36" s="1"/>
  <c r="L2092" i="36" s="1"/>
  <c r="L2093" i="36" s="1"/>
  <c r="L2094" i="36" s="1"/>
  <c r="L2095" i="36" s="1"/>
  <c r="L2096" i="36" s="1"/>
  <c r="L2097" i="36" s="1"/>
  <c r="L2098" i="36" s="1"/>
  <c r="L2099" i="36" s="1"/>
  <c r="L2100" i="36" s="1"/>
  <c r="L2101" i="36" s="1"/>
  <c r="L2102" i="36" s="1"/>
  <c r="L2103" i="36" s="1"/>
  <c r="L2104" i="36" s="1"/>
  <c r="L2105" i="36" s="1"/>
  <c r="L2106" i="36" s="1"/>
  <c r="L2107" i="36" s="1"/>
  <c r="L2108" i="36" s="1"/>
  <c r="L2109" i="36" s="1"/>
  <c r="L2110" i="36" s="1"/>
  <c r="L2111" i="36" s="1"/>
  <c r="L2112" i="36" s="1"/>
  <c r="L2113" i="36" s="1"/>
  <c r="L2114" i="36" s="1"/>
  <c r="L2115" i="36" s="1"/>
  <c r="L2116" i="36" s="1"/>
  <c r="L2117" i="36" s="1"/>
  <c r="L2118" i="36" s="1"/>
  <c r="L2119" i="36" s="1"/>
  <c r="L2120" i="36" s="1"/>
  <c r="L2121" i="36" s="1"/>
  <c r="L2122" i="36" s="1"/>
  <c r="L2123" i="36" s="1"/>
  <c r="L2124" i="36" s="1"/>
  <c r="L2125" i="36" s="1"/>
  <c r="L2126" i="36" s="1"/>
  <c r="L2127" i="36" s="1"/>
  <c r="L2128" i="36" s="1"/>
  <c r="L2129" i="36" s="1"/>
  <c r="L2130" i="36" s="1"/>
  <c r="L2131" i="36" s="1"/>
  <c r="L2132" i="36" s="1"/>
  <c r="L2133" i="36" s="1"/>
  <c r="L2134" i="36" s="1"/>
  <c r="L2135" i="36" s="1"/>
  <c r="L2136" i="36" s="1"/>
  <c r="L2137" i="36" s="1"/>
  <c r="L2138" i="36" s="1"/>
  <c r="L2139" i="36" s="1"/>
  <c r="L2140" i="36" s="1"/>
  <c r="L2141" i="36" s="1"/>
  <c r="L2142" i="36" s="1"/>
  <c r="L2143" i="36" s="1"/>
  <c r="L2144" i="36" s="1"/>
  <c r="L2145" i="36" s="1"/>
  <c r="L2146" i="36" s="1"/>
  <c r="L2147" i="36" s="1"/>
  <c r="L2148" i="36" s="1"/>
  <c r="L2149" i="36" s="1"/>
  <c r="L2150" i="36" s="1"/>
  <c r="L2151" i="36" s="1"/>
  <c r="L2152" i="36" s="1"/>
  <c r="L2153" i="36" s="1"/>
  <c r="L2154" i="36" s="1"/>
  <c r="L2155" i="36" s="1"/>
  <c r="L2156" i="36" s="1"/>
  <c r="L2157" i="36" s="1"/>
  <c r="L2158" i="36" s="1"/>
  <c r="L2159" i="36" s="1"/>
  <c r="L2160" i="36" s="1"/>
  <c r="L2161" i="36" s="1"/>
  <c r="L2162" i="36" s="1"/>
  <c r="L2163" i="36" s="1"/>
  <c r="L2164" i="36" s="1"/>
  <c r="L2165" i="36" s="1"/>
  <c r="L2166" i="36" s="1"/>
  <c r="L2167" i="36" s="1"/>
  <c r="L2168" i="36" s="1"/>
  <c r="L2169" i="36" s="1"/>
  <c r="L2170" i="36" s="1"/>
  <c r="L2171" i="36" s="1"/>
  <c r="L2172" i="36" s="1"/>
  <c r="L2173" i="36" s="1"/>
  <c r="L2174" i="36" s="1"/>
  <c r="L2175" i="36" s="1"/>
  <c r="L2176" i="36" s="1"/>
  <c r="L2177" i="36" s="1"/>
  <c r="L2178" i="36" s="1"/>
  <c r="L2179" i="36" s="1"/>
  <c r="L2180" i="36" s="1"/>
  <c r="L2181" i="36" s="1"/>
  <c r="L2182" i="36" s="1"/>
  <c r="L2183" i="36" s="1"/>
  <c r="L2184" i="36" s="1"/>
  <c r="L2185" i="36" s="1"/>
  <c r="L2186" i="36" s="1"/>
  <c r="L2187" i="36" s="1"/>
  <c r="L2188" i="36" s="1"/>
  <c r="L2189" i="36" s="1"/>
  <c r="L2190" i="36" s="1"/>
  <c r="L2191" i="36" s="1"/>
  <c r="L2192" i="36" s="1"/>
  <c r="L2193" i="36" s="1"/>
  <c r="L2194" i="36" s="1"/>
  <c r="L2195" i="36" s="1"/>
  <c r="L2196" i="36" s="1"/>
  <c r="L2197" i="36" s="1"/>
  <c r="L2198" i="36" s="1"/>
  <c r="L2199" i="36" s="1"/>
  <c r="L2200" i="36" s="1"/>
  <c r="L2201" i="36" s="1"/>
  <c r="L2202" i="36" s="1"/>
  <c r="L2203" i="36" s="1"/>
  <c r="L2204" i="36" s="1"/>
  <c r="L2205" i="36" s="1"/>
  <c r="L2206" i="36" s="1"/>
  <c r="L2207" i="36" s="1"/>
  <c r="L2208" i="36" s="1"/>
  <c r="L2209" i="36" s="1"/>
  <c r="L2210" i="36" s="1"/>
  <c r="L2211" i="36" s="1"/>
  <c r="L2212" i="36" s="1"/>
  <c r="L2213" i="36" s="1"/>
  <c r="L2214" i="36" s="1"/>
  <c r="L2215" i="36" s="1"/>
  <c r="L2216" i="36" s="1"/>
  <c r="L2217" i="36" s="1"/>
  <c r="L2218" i="36" s="1"/>
  <c r="L2219" i="36" s="1"/>
  <c r="L2220" i="36" s="1"/>
  <c r="L2221" i="36" s="1"/>
  <c r="L2222" i="36" s="1"/>
  <c r="L2223" i="36" s="1"/>
  <c r="L2224" i="36" s="1"/>
  <c r="L2225" i="36" s="1"/>
  <c r="L2226" i="36" s="1"/>
  <c r="L2227" i="36" s="1"/>
  <c r="L2228" i="36" s="1"/>
  <c r="L2229" i="36" s="1"/>
  <c r="L2230" i="36" s="1"/>
  <c r="L2231" i="36" s="1"/>
  <c r="L2232" i="36" s="1"/>
  <c r="L2233" i="36" s="1"/>
  <c r="K55" i="36"/>
  <c r="K56" i="36" s="1"/>
  <c r="K57" i="36" s="1"/>
  <c r="K58" i="36" s="1"/>
  <c r="K59" i="36" s="1"/>
  <c r="K60" i="36" s="1"/>
  <c r="K61" i="36" s="1"/>
  <c r="K62" i="36" s="1"/>
  <c r="K63" i="36" s="1"/>
  <c r="K64" i="36" s="1"/>
  <c r="K65" i="36" s="1"/>
  <c r="K66" i="36" s="1"/>
  <c r="K67" i="36" s="1"/>
  <c r="K68" i="36" s="1"/>
  <c r="K69" i="36" s="1"/>
  <c r="K70" i="36" s="1"/>
  <c r="K71" i="36" s="1"/>
  <c r="K72" i="36" s="1"/>
  <c r="K73" i="36" s="1"/>
  <c r="K74" i="36" s="1"/>
  <c r="K75" i="36" s="1"/>
  <c r="K76" i="36" s="1"/>
  <c r="K77" i="36" s="1"/>
  <c r="K78" i="36" s="1"/>
  <c r="K79" i="36" s="1"/>
  <c r="K80" i="36" s="1"/>
  <c r="K81" i="36" s="1"/>
  <c r="K82" i="36" s="1"/>
  <c r="K83" i="36" s="1"/>
  <c r="K84" i="36" s="1"/>
  <c r="K85" i="36" s="1"/>
  <c r="K86" i="36" s="1"/>
  <c r="K87" i="36" s="1"/>
  <c r="K88" i="36" s="1"/>
  <c r="K89" i="36" s="1"/>
  <c r="K90" i="36" s="1"/>
  <c r="K91" i="36" s="1"/>
  <c r="K92" i="36" s="1"/>
  <c r="K93" i="36" s="1"/>
  <c r="K94" i="36" s="1"/>
  <c r="K95" i="36" s="1"/>
  <c r="K96" i="36" s="1"/>
  <c r="K97" i="36" s="1"/>
  <c r="K98" i="36" s="1"/>
  <c r="K99" i="36" s="1"/>
  <c r="K100" i="36" s="1"/>
  <c r="K101" i="36" s="1"/>
  <c r="K102" i="36" s="1"/>
  <c r="K103" i="36" s="1"/>
  <c r="K104" i="36" s="1"/>
  <c r="K105" i="36" s="1"/>
  <c r="K106" i="36" s="1"/>
  <c r="K107" i="36" s="1"/>
  <c r="K108" i="36" s="1"/>
  <c r="K109" i="36" s="1"/>
  <c r="K110" i="36" s="1"/>
  <c r="K111" i="36" s="1"/>
  <c r="K112" i="36" s="1"/>
  <c r="K113" i="36" s="1"/>
  <c r="K114" i="36" s="1"/>
  <c r="K115" i="36" s="1"/>
  <c r="K116" i="36" s="1"/>
  <c r="K117" i="36" s="1"/>
  <c r="K118" i="36" s="1"/>
  <c r="K119" i="36" s="1"/>
  <c r="K120" i="36" s="1"/>
  <c r="K121" i="36" s="1"/>
  <c r="K122" i="36" s="1"/>
  <c r="K123" i="36" s="1"/>
  <c r="K124" i="36" s="1"/>
  <c r="K125" i="36" s="1"/>
  <c r="K126" i="36" s="1"/>
  <c r="K127" i="36" s="1"/>
  <c r="K128" i="36" s="1"/>
  <c r="K129" i="36" s="1"/>
  <c r="K130" i="36" s="1"/>
  <c r="K131" i="36" s="1"/>
  <c r="K132" i="36" s="1"/>
  <c r="K133" i="36" s="1"/>
  <c r="K134" i="36" s="1"/>
  <c r="K135" i="36" s="1"/>
  <c r="K136" i="36" s="1"/>
  <c r="K137" i="36" s="1"/>
  <c r="K138" i="36" s="1"/>
  <c r="K139" i="36" s="1"/>
  <c r="K140" i="36" s="1"/>
  <c r="K141" i="36" s="1"/>
  <c r="K142" i="36" s="1"/>
  <c r="K143" i="36" s="1"/>
  <c r="K144" i="36" s="1"/>
  <c r="K145" i="36" s="1"/>
  <c r="K146" i="36" s="1"/>
  <c r="K147" i="36" s="1"/>
  <c r="K148" i="36" s="1"/>
  <c r="K149" i="36" s="1"/>
  <c r="K150" i="36" s="1"/>
  <c r="K151" i="36" s="1"/>
  <c r="K152" i="36" s="1"/>
  <c r="K153" i="36" s="1"/>
  <c r="K154" i="36" s="1"/>
  <c r="K155" i="36" s="1"/>
  <c r="K156" i="36" s="1"/>
  <c r="K157" i="36" s="1"/>
  <c r="K158" i="36" s="1"/>
  <c r="K159" i="36" s="1"/>
  <c r="K160" i="36" s="1"/>
  <c r="K161" i="36" s="1"/>
  <c r="K162" i="36" s="1"/>
  <c r="K163" i="36" s="1"/>
  <c r="K164" i="36" s="1"/>
  <c r="K165" i="36" s="1"/>
  <c r="K166" i="36" s="1"/>
  <c r="K167" i="36" s="1"/>
  <c r="K168" i="36" s="1"/>
  <c r="K169" i="36" s="1"/>
  <c r="K170" i="36" s="1"/>
  <c r="K171" i="36" s="1"/>
  <c r="K172" i="36" s="1"/>
  <c r="K173" i="36" s="1"/>
  <c r="K174" i="36" s="1"/>
  <c r="K175" i="36" s="1"/>
  <c r="K176" i="36" s="1"/>
  <c r="K177" i="36" s="1"/>
  <c r="K178" i="36" s="1"/>
  <c r="K179" i="36" s="1"/>
  <c r="K180" i="36" s="1"/>
  <c r="K181" i="36" s="1"/>
  <c r="K182" i="36" s="1"/>
  <c r="K183" i="36" s="1"/>
  <c r="K184" i="36" s="1"/>
  <c r="K185" i="36" s="1"/>
  <c r="K186" i="36" s="1"/>
  <c r="K187" i="36" s="1"/>
  <c r="K188" i="36" s="1"/>
  <c r="K189" i="36" s="1"/>
  <c r="K190" i="36" s="1"/>
  <c r="K191" i="36" s="1"/>
  <c r="K192" i="36" s="1"/>
  <c r="K193" i="36" s="1"/>
  <c r="K194" i="36" s="1"/>
  <c r="K195" i="36" s="1"/>
  <c r="K196" i="36" s="1"/>
  <c r="K197" i="36" s="1"/>
  <c r="K198" i="36" s="1"/>
  <c r="K199" i="36" s="1"/>
  <c r="K200" i="36" s="1"/>
  <c r="K201" i="36" s="1"/>
  <c r="K202" i="36" s="1"/>
  <c r="K203" i="36" s="1"/>
  <c r="K204" i="36" s="1"/>
  <c r="K205" i="36" s="1"/>
  <c r="K206" i="36" s="1"/>
  <c r="K207" i="36" s="1"/>
  <c r="K208" i="36" s="1"/>
  <c r="K209" i="36" s="1"/>
  <c r="K210" i="36" s="1"/>
  <c r="K211" i="36" s="1"/>
  <c r="K212" i="36" s="1"/>
  <c r="K213" i="36" s="1"/>
  <c r="K214" i="36" s="1"/>
  <c r="K215" i="36" s="1"/>
  <c r="K216" i="36" s="1"/>
  <c r="K217" i="36" s="1"/>
  <c r="K218" i="36" s="1"/>
  <c r="K219" i="36" s="1"/>
  <c r="K220" i="36" s="1"/>
  <c r="K221" i="36" s="1"/>
  <c r="K222" i="36" s="1"/>
  <c r="K223" i="36" s="1"/>
  <c r="K224" i="36" s="1"/>
  <c r="K225" i="36" s="1"/>
  <c r="K226" i="36" s="1"/>
  <c r="K227" i="36" s="1"/>
  <c r="K228" i="36" s="1"/>
  <c r="K229" i="36" s="1"/>
  <c r="K230" i="36" s="1"/>
  <c r="K231" i="36" s="1"/>
  <c r="K232" i="36" s="1"/>
  <c r="K233" i="36" s="1"/>
  <c r="K234" i="36" s="1"/>
  <c r="K235" i="36" s="1"/>
  <c r="K236" i="36" s="1"/>
  <c r="K237" i="36" s="1"/>
  <c r="K238" i="36" s="1"/>
  <c r="K239" i="36" s="1"/>
  <c r="K240" i="36" s="1"/>
  <c r="K241" i="36" s="1"/>
  <c r="K242" i="36" s="1"/>
  <c r="K243" i="36" s="1"/>
  <c r="K244" i="36" s="1"/>
  <c r="K245" i="36" s="1"/>
  <c r="K246" i="36" s="1"/>
  <c r="K247" i="36" s="1"/>
  <c r="K248" i="36" s="1"/>
  <c r="K249" i="36" s="1"/>
  <c r="K250" i="36" s="1"/>
  <c r="K251" i="36" s="1"/>
  <c r="K252" i="36" s="1"/>
  <c r="K253" i="36" s="1"/>
  <c r="K254" i="36" s="1"/>
  <c r="K255" i="36" s="1"/>
  <c r="K256" i="36" s="1"/>
  <c r="K257" i="36" s="1"/>
  <c r="K258" i="36" s="1"/>
  <c r="K259" i="36" s="1"/>
  <c r="K260" i="36" s="1"/>
  <c r="K261" i="36" s="1"/>
  <c r="K262" i="36" s="1"/>
  <c r="K263" i="36" s="1"/>
  <c r="K264" i="36" s="1"/>
  <c r="K265" i="36" s="1"/>
  <c r="K266" i="36" s="1"/>
  <c r="K267" i="36" s="1"/>
  <c r="K268" i="36" s="1"/>
  <c r="K269" i="36" s="1"/>
  <c r="K270" i="36" s="1"/>
  <c r="K271" i="36" s="1"/>
  <c r="K272" i="36" s="1"/>
  <c r="K273" i="36" s="1"/>
  <c r="K274" i="36" s="1"/>
  <c r="K275" i="36" s="1"/>
  <c r="K276" i="36" s="1"/>
  <c r="K277" i="36" s="1"/>
  <c r="K278" i="36" s="1"/>
  <c r="K279" i="36" s="1"/>
  <c r="K280" i="36" s="1"/>
  <c r="K281" i="36" s="1"/>
  <c r="K282" i="36" s="1"/>
  <c r="K283" i="36" s="1"/>
  <c r="K284" i="36" s="1"/>
  <c r="K285" i="36" s="1"/>
  <c r="K286" i="36" s="1"/>
  <c r="K287" i="36" s="1"/>
  <c r="K288" i="36" s="1"/>
  <c r="K289" i="36" s="1"/>
  <c r="K290" i="36" s="1"/>
  <c r="K291" i="36" s="1"/>
  <c r="K292" i="36" s="1"/>
  <c r="K293" i="36" s="1"/>
  <c r="K294" i="36" s="1"/>
  <c r="K295" i="36" s="1"/>
  <c r="K296" i="36" s="1"/>
  <c r="K297" i="36" s="1"/>
  <c r="K298" i="36" s="1"/>
  <c r="K299" i="36" s="1"/>
  <c r="K300" i="36" s="1"/>
  <c r="K301" i="36" s="1"/>
  <c r="K302" i="36" s="1"/>
  <c r="K303" i="36" s="1"/>
  <c r="K304" i="36" s="1"/>
  <c r="K305" i="36" s="1"/>
  <c r="K306" i="36" s="1"/>
  <c r="K307" i="36" s="1"/>
  <c r="K308" i="36" s="1"/>
  <c r="K309" i="36" s="1"/>
  <c r="K310" i="36" s="1"/>
  <c r="K311" i="36" s="1"/>
  <c r="K312" i="36" s="1"/>
  <c r="K313" i="36" s="1"/>
  <c r="K314" i="36" s="1"/>
  <c r="K315" i="36" s="1"/>
  <c r="K316" i="36" s="1"/>
  <c r="K317" i="36" s="1"/>
  <c r="K318" i="36" s="1"/>
  <c r="K319" i="36" s="1"/>
  <c r="K320" i="36" s="1"/>
  <c r="K321" i="36" s="1"/>
  <c r="K322" i="36" s="1"/>
  <c r="K323" i="36" s="1"/>
  <c r="K324" i="36" s="1"/>
  <c r="K325" i="36" s="1"/>
  <c r="K326" i="36" s="1"/>
  <c r="K327" i="36" s="1"/>
  <c r="K328" i="36" s="1"/>
  <c r="K329" i="36" s="1"/>
  <c r="K330" i="36" s="1"/>
  <c r="K331" i="36" s="1"/>
  <c r="K332" i="36" s="1"/>
  <c r="K333" i="36" s="1"/>
  <c r="K334" i="36" s="1"/>
  <c r="K335" i="36" s="1"/>
  <c r="K336" i="36" s="1"/>
  <c r="K337" i="36" s="1"/>
  <c r="K338" i="36" s="1"/>
  <c r="K339" i="36" s="1"/>
  <c r="K340" i="36" s="1"/>
  <c r="K341" i="36" s="1"/>
  <c r="K342" i="36" s="1"/>
  <c r="K343" i="36" s="1"/>
  <c r="K344" i="36" s="1"/>
  <c r="K345" i="36" s="1"/>
  <c r="K346" i="36" s="1"/>
  <c r="K347" i="36" s="1"/>
  <c r="K348" i="36" s="1"/>
  <c r="K349" i="36" s="1"/>
  <c r="K350" i="36" s="1"/>
  <c r="K351" i="36" s="1"/>
  <c r="K352" i="36" s="1"/>
  <c r="K353" i="36" s="1"/>
  <c r="K354" i="36" s="1"/>
  <c r="K355" i="36" s="1"/>
  <c r="K356" i="36" s="1"/>
  <c r="K357" i="36" s="1"/>
  <c r="K358" i="36" s="1"/>
  <c r="K359" i="36" s="1"/>
  <c r="K360" i="36" s="1"/>
  <c r="K361" i="36" s="1"/>
  <c r="K362" i="36" s="1"/>
  <c r="K363" i="36" s="1"/>
  <c r="K364" i="36" s="1"/>
  <c r="K365" i="36" s="1"/>
  <c r="K366" i="36" s="1"/>
  <c r="K367" i="36" s="1"/>
  <c r="K368" i="36" s="1"/>
  <c r="K369" i="36" s="1"/>
  <c r="K370" i="36" s="1"/>
  <c r="K371" i="36" s="1"/>
  <c r="K372" i="36" s="1"/>
  <c r="K373" i="36" s="1"/>
  <c r="K374" i="36" s="1"/>
  <c r="K375" i="36" s="1"/>
  <c r="K376" i="36" s="1"/>
  <c r="K377" i="36" s="1"/>
  <c r="K378" i="36" s="1"/>
  <c r="K379" i="36" s="1"/>
  <c r="K380" i="36" s="1"/>
  <c r="K381" i="36" s="1"/>
  <c r="K382" i="36" s="1"/>
  <c r="K383" i="36" s="1"/>
  <c r="K384" i="36" s="1"/>
  <c r="K385" i="36" s="1"/>
  <c r="K386" i="36" s="1"/>
  <c r="K387" i="36" s="1"/>
  <c r="K388" i="36" s="1"/>
  <c r="K389" i="36" s="1"/>
  <c r="K390" i="36" s="1"/>
  <c r="K391" i="36" s="1"/>
  <c r="K392" i="36" s="1"/>
  <c r="K393" i="36" s="1"/>
  <c r="K394" i="36" s="1"/>
  <c r="K395" i="36" s="1"/>
  <c r="K396" i="36" s="1"/>
  <c r="K397" i="36" s="1"/>
  <c r="K398" i="36" s="1"/>
  <c r="K399" i="36" s="1"/>
  <c r="K400" i="36" s="1"/>
  <c r="K401" i="36" s="1"/>
  <c r="K402" i="36" s="1"/>
  <c r="K403" i="36" s="1"/>
  <c r="K404" i="36" s="1"/>
  <c r="K405" i="36" s="1"/>
  <c r="K406" i="36" s="1"/>
  <c r="K407" i="36" s="1"/>
  <c r="K408" i="36" s="1"/>
  <c r="K409" i="36" s="1"/>
  <c r="K410" i="36" s="1"/>
  <c r="K411" i="36" s="1"/>
  <c r="K412" i="36" s="1"/>
  <c r="K413" i="36" s="1"/>
  <c r="K414" i="36" s="1"/>
  <c r="K415" i="36" s="1"/>
  <c r="K416" i="36" s="1"/>
  <c r="K417" i="36" s="1"/>
  <c r="K418" i="36" s="1"/>
  <c r="K419" i="36" s="1"/>
  <c r="K420" i="36" s="1"/>
  <c r="K421" i="36" s="1"/>
  <c r="K422" i="36" s="1"/>
  <c r="K423" i="36" s="1"/>
  <c r="K424" i="36" s="1"/>
  <c r="K425" i="36" s="1"/>
  <c r="K426" i="36" s="1"/>
  <c r="K427" i="36" s="1"/>
  <c r="K428" i="36" s="1"/>
  <c r="K429" i="36" s="1"/>
  <c r="K430" i="36" s="1"/>
  <c r="K431" i="36" s="1"/>
  <c r="K432" i="36" s="1"/>
  <c r="K433" i="36" s="1"/>
  <c r="K434" i="36" s="1"/>
  <c r="K435" i="36" s="1"/>
  <c r="K436" i="36" s="1"/>
  <c r="K437" i="36" s="1"/>
  <c r="K438" i="36" s="1"/>
  <c r="K439" i="36" s="1"/>
  <c r="K440" i="36" s="1"/>
  <c r="K441" i="36" s="1"/>
  <c r="K442" i="36" s="1"/>
  <c r="K443" i="36" s="1"/>
  <c r="K444" i="36" s="1"/>
  <c r="K445" i="36" s="1"/>
  <c r="K446" i="36" s="1"/>
  <c r="K447" i="36" s="1"/>
  <c r="K448" i="36" s="1"/>
  <c r="K449" i="36" s="1"/>
  <c r="K450" i="36" s="1"/>
  <c r="K451" i="36" s="1"/>
  <c r="K452" i="36" s="1"/>
  <c r="K453" i="36" s="1"/>
  <c r="K454" i="36" s="1"/>
  <c r="K455" i="36" s="1"/>
  <c r="K456" i="36" s="1"/>
  <c r="K457" i="36" s="1"/>
  <c r="K458" i="36" s="1"/>
  <c r="K459" i="36" s="1"/>
  <c r="K460" i="36" s="1"/>
  <c r="K461" i="36" s="1"/>
  <c r="K462" i="36" s="1"/>
  <c r="K463" i="36" s="1"/>
  <c r="K464" i="36" s="1"/>
  <c r="K465" i="36" s="1"/>
  <c r="K466" i="36" s="1"/>
  <c r="K467" i="36" s="1"/>
  <c r="K468" i="36" s="1"/>
  <c r="K469" i="36" s="1"/>
  <c r="K470" i="36" s="1"/>
  <c r="K471" i="36" s="1"/>
  <c r="K472" i="36" s="1"/>
  <c r="K473" i="36" s="1"/>
  <c r="K474" i="36" s="1"/>
  <c r="K475" i="36" s="1"/>
  <c r="K476" i="36" s="1"/>
  <c r="K477" i="36" s="1"/>
  <c r="K478" i="36" s="1"/>
  <c r="K479" i="36" s="1"/>
  <c r="K480" i="36" s="1"/>
  <c r="K481" i="36" s="1"/>
  <c r="K482" i="36" s="1"/>
  <c r="K483" i="36" s="1"/>
  <c r="K484" i="36" s="1"/>
  <c r="K485" i="36" s="1"/>
  <c r="K486" i="36" s="1"/>
  <c r="K487" i="36" s="1"/>
  <c r="K488" i="36" s="1"/>
  <c r="K489" i="36" s="1"/>
  <c r="K490" i="36" s="1"/>
  <c r="K491" i="36" s="1"/>
  <c r="K492" i="36" s="1"/>
  <c r="K493" i="36" s="1"/>
  <c r="K494" i="36" s="1"/>
  <c r="K495" i="36" s="1"/>
  <c r="K496" i="36" s="1"/>
  <c r="K497" i="36" s="1"/>
  <c r="K498" i="36" s="1"/>
  <c r="K499" i="36" s="1"/>
  <c r="K500" i="36" s="1"/>
  <c r="K501" i="36" s="1"/>
  <c r="K502" i="36" s="1"/>
  <c r="K503" i="36" s="1"/>
  <c r="K504" i="36" s="1"/>
  <c r="K505" i="36" s="1"/>
  <c r="K506" i="36" s="1"/>
  <c r="K507" i="36" s="1"/>
  <c r="K508" i="36" s="1"/>
  <c r="K509" i="36" s="1"/>
  <c r="K510" i="36" s="1"/>
  <c r="K511" i="36" s="1"/>
  <c r="K512" i="36" s="1"/>
  <c r="K513" i="36" s="1"/>
  <c r="K514" i="36" s="1"/>
  <c r="K515" i="36" s="1"/>
  <c r="K516" i="36" s="1"/>
  <c r="K517" i="36" s="1"/>
  <c r="K518" i="36" s="1"/>
  <c r="K519" i="36" s="1"/>
  <c r="K520" i="36" s="1"/>
  <c r="K521" i="36" s="1"/>
  <c r="K522" i="36" s="1"/>
  <c r="K523" i="36" s="1"/>
  <c r="K524" i="36" s="1"/>
  <c r="K525" i="36" s="1"/>
  <c r="K526" i="36" s="1"/>
  <c r="K527" i="36" s="1"/>
  <c r="K528" i="36" s="1"/>
  <c r="K529" i="36" s="1"/>
  <c r="K530" i="36" s="1"/>
  <c r="K531" i="36" s="1"/>
  <c r="K532" i="36" s="1"/>
  <c r="K533" i="36" s="1"/>
  <c r="K534" i="36" s="1"/>
  <c r="K535" i="36" s="1"/>
  <c r="K536" i="36" s="1"/>
  <c r="K537" i="36" s="1"/>
  <c r="K538" i="36" s="1"/>
  <c r="K539" i="36" s="1"/>
  <c r="K540" i="36" s="1"/>
  <c r="K541" i="36" s="1"/>
  <c r="K542" i="36" s="1"/>
  <c r="K543" i="36" s="1"/>
  <c r="K544" i="36" s="1"/>
  <c r="K545" i="36" s="1"/>
  <c r="K546" i="36" s="1"/>
  <c r="K547" i="36" s="1"/>
  <c r="K548" i="36" s="1"/>
  <c r="K549" i="36" s="1"/>
  <c r="K550" i="36" s="1"/>
  <c r="K551" i="36" s="1"/>
  <c r="K552" i="36" s="1"/>
  <c r="K553" i="36" s="1"/>
  <c r="K554" i="36" s="1"/>
  <c r="K555" i="36" s="1"/>
  <c r="K556" i="36" s="1"/>
  <c r="K557" i="36" s="1"/>
  <c r="K558" i="36" s="1"/>
  <c r="K559" i="36" s="1"/>
  <c r="K560" i="36" s="1"/>
  <c r="K561" i="36" s="1"/>
  <c r="K562" i="36" s="1"/>
  <c r="K563" i="36" s="1"/>
  <c r="K564" i="36" s="1"/>
  <c r="K565" i="36" s="1"/>
  <c r="K566" i="36" s="1"/>
  <c r="K567" i="36" s="1"/>
  <c r="K568" i="36" s="1"/>
  <c r="K569" i="36" s="1"/>
  <c r="K570" i="36" s="1"/>
  <c r="K571" i="36" s="1"/>
  <c r="K572" i="36" s="1"/>
  <c r="K573" i="36" s="1"/>
  <c r="K574" i="36" s="1"/>
  <c r="K575" i="36" s="1"/>
  <c r="K576" i="36" s="1"/>
  <c r="K577" i="36" s="1"/>
  <c r="K578" i="36" s="1"/>
  <c r="K579" i="36" s="1"/>
  <c r="K580" i="36" s="1"/>
  <c r="K581" i="36" s="1"/>
  <c r="K582" i="36" s="1"/>
  <c r="K583" i="36" s="1"/>
  <c r="K584" i="36" s="1"/>
  <c r="K585" i="36" s="1"/>
  <c r="K586" i="36" s="1"/>
  <c r="K587" i="36" s="1"/>
  <c r="K588" i="36" s="1"/>
  <c r="K589" i="36" s="1"/>
  <c r="K590" i="36" s="1"/>
  <c r="K591" i="36" s="1"/>
  <c r="K592" i="36" s="1"/>
  <c r="K593" i="36" s="1"/>
  <c r="K594" i="36" s="1"/>
  <c r="K595" i="36" s="1"/>
  <c r="K596" i="36" s="1"/>
  <c r="K597" i="36" s="1"/>
  <c r="K598" i="36" s="1"/>
  <c r="K599" i="36" s="1"/>
  <c r="K600" i="36" s="1"/>
  <c r="K601" i="36" s="1"/>
  <c r="K602" i="36" s="1"/>
  <c r="K603" i="36" s="1"/>
  <c r="K604" i="36" s="1"/>
  <c r="K605" i="36" s="1"/>
  <c r="K606" i="36" s="1"/>
  <c r="K607" i="36" s="1"/>
  <c r="K608" i="36" s="1"/>
  <c r="K609" i="36" s="1"/>
  <c r="K610" i="36" s="1"/>
  <c r="K611" i="36" s="1"/>
  <c r="K612" i="36" s="1"/>
  <c r="K613" i="36" s="1"/>
  <c r="K614" i="36" s="1"/>
  <c r="K615" i="36" s="1"/>
  <c r="K616" i="36" s="1"/>
  <c r="K617" i="36" s="1"/>
  <c r="K618" i="36" s="1"/>
  <c r="K619" i="36" s="1"/>
  <c r="K620" i="36" s="1"/>
  <c r="K621" i="36" s="1"/>
  <c r="K622" i="36" s="1"/>
  <c r="K623" i="36" s="1"/>
  <c r="K624" i="36" s="1"/>
  <c r="K625" i="36" s="1"/>
  <c r="K626" i="36" s="1"/>
  <c r="K627" i="36" s="1"/>
  <c r="K628" i="36" s="1"/>
  <c r="K629" i="36" s="1"/>
  <c r="K630" i="36" s="1"/>
  <c r="K631" i="36" s="1"/>
  <c r="K632" i="36" s="1"/>
  <c r="K633" i="36" s="1"/>
  <c r="K634" i="36" s="1"/>
  <c r="K635" i="36" s="1"/>
  <c r="K636" i="36" s="1"/>
  <c r="K637" i="36" s="1"/>
  <c r="K638" i="36" s="1"/>
  <c r="K639" i="36" s="1"/>
  <c r="K640" i="36" s="1"/>
  <c r="K641" i="36" s="1"/>
  <c r="K642" i="36" s="1"/>
  <c r="K643" i="36" s="1"/>
  <c r="K644" i="36" s="1"/>
  <c r="K645" i="36" s="1"/>
  <c r="K646" i="36" s="1"/>
  <c r="K647" i="36" s="1"/>
  <c r="K648" i="36" s="1"/>
  <c r="K649" i="36" s="1"/>
  <c r="K650" i="36" s="1"/>
  <c r="K651" i="36" s="1"/>
  <c r="K652" i="36" s="1"/>
  <c r="K653" i="36" s="1"/>
  <c r="K654" i="36" s="1"/>
  <c r="K655" i="36" s="1"/>
  <c r="K656" i="36" s="1"/>
  <c r="K657" i="36" s="1"/>
  <c r="K658" i="36" s="1"/>
  <c r="K659" i="36" s="1"/>
  <c r="K660" i="36" s="1"/>
  <c r="K661" i="36" s="1"/>
  <c r="K662" i="36" s="1"/>
  <c r="K663" i="36" s="1"/>
  <c r="K664" i="36" s="1"/>
  <c r="K665" i="36" s="1"/>
  <c r="K666" i="36" s="1"/>
  <c r="K667" i="36" s="1"/>
  <c r="K668" i="36" s="1"/>
  <c r="K669" i="36" s="1"/>
  <c r="K670" i="36" s="1"/>
  <c r="K671" i="36" s="1"/>
  <c r="K672" i="36" s="1"/>
  <c r="K673" i="36" s="1"/>
  <c r="K674" i="36" s="1"/>
  <c r="K675" i="36" s="1"/>
  <c r="K676" i="36" s="1"/>
  <c r="K677" i="36" s="1"/>
  <c r="K678" i="36" s="1"/>
  <c r="K679" i="36" s="1"/>
  <c r="K680" i="36" s="1"/>
  <c r="K681" i="36" s="1"/>
  <c r="K682" i="36" s="1"/>
  <c r="K683" i="36" s="1"/>
  <c r="K684" i="36" s="1"/>
  <c r="K685" i="36" s="1"/>
  <c r="K686" i="36" s="1"/>
  <c r="K687" i="36" s="1"/>
  <c r="K688" i="36" s="1"/>
  <c r="K689" i="36" s="1"/>
  <c r="K690" i="36" s="1"/>
  <c r="K691" i="36" s="1"/>
  <c r="K692" i="36" s="1"/>
  <c r="K693" i="36" s="1"/>
  <c r="K694" i="36" s="1"/>
  <c r="K695" i="36" s="1"/>
  <c r="K696" i="36" s="1"/>
  <c r="K697" i="36" s="1"/>
  <c r="K698" i="36" s="1"/>
  <c r="K699" i="36" s="1"/>
  <c r="K700" i="36" s="1"/>
  <c r="K701" i="36" s="1"/>
  <c r="K702" i="36" s="1"/>
  <c r="K703" i="36" s="1"/>
  <c r="K704" i="36" s="1"/>
  <c r="K705" i="36" s="1"/>
  <c r="K706" i="36" s="1"/>
  <c r="K707" i="36" s="1"/>
  <c r="K708" i="36" s="1"/>
  <c r="K709" i="36" s="1"/>
  <c r="K710" i="36" s="1"/>
  <c r="K711" i="36" s="1"/>
  <c r="K712" i="36" s="1"/>
  <c r="K713" i="36" s="1"/>
  <c r="K714" i="36" s="1"/>
  <c r="K715" i="36" s="1"/>
  <c r="K716" i="36" s="1"/>
  <c r="K717" i="36" s="1"/>
  <c r="K718" i="36" s="1"/>
  <c r="K719" i="36" s="1"/>
  <c r="K720" i="36" s="1"/>
  <c r="K721" i="36" s="1"/>
  <c r="K722" i="36" s="1"/>
  <c r="K723" i="36" s="1"/>
  <c r="K724" i="36" s="1"/>
  <c r="K725" i="36" s="1"/>
  <c r="K726" i="36" s="1"/>
  <c r="K727" i="36" s="1"/>
  <c r="K728" i="36" s="1"/>
  <c r="K729" i="36" s="1"/>
  <c r="K730" i="36" s="1"/>
  <c r="K731" i="36" s="1"/>
  <c r="K732" i="36" s="1"/>
  <c r="K733" i="36" s="1"/>
  <c r="K734" i="36" s="1"/>
  <c r="K735" i="36" s="1"/>
  <c r="K736" i="36" s="1"/>
  <c r="K737" i="36" s="1"/>
  <c r="K738" i="36" s="1"/>
  <c r="K739" i="36" s="1"/>
  <c r="K740" i="36" s="1"/>
  <c r="K741" i="36" s="1"/>
  <c r="K742" i="36" s="1"/>
  <c r="K743" i="36" s="1"/>
  <c r="K744" i="36" s="1"/>
  <c r="K745" i="36" s="1"/>
  <c r="K746" i="36" s="1"/>
  <c r="K747" i="36" s="1"/>
  <c r="K748" i="36" s="1"/>
  <c r="K749" i="36" s="1"/>
  <c r="K750" i="36" s="1"/>
  <c r="K751" i="36" s="1"/>
  <c r="K752" i="36" s="1"/>
  <c r="K753" i="36" s="1"/>
  <c r="K754" i="36" s="1"/>
  <c r="K755" i="36" s="1"/>
  <c r="K756" i="36" s="1"/>
  <c r="K757" i="36" s="1"/>
  <c r="K758" i="36" s="1"/>
  <c r="K759" i="36" s="1"/>
  <c r="K760" i="36" s="1"/>
  <c r="K761" i="36" s="1"/>
  <c r="K762" i="36" s="1"/>
  <c r="K763" i="36" s="1"/>
  <c r="K764" i="36" s="1"/>
  <c r="K765" i="36" s="1"/>
  <c r="K766" i="36" s="1"/>
  <c r="K767" i="36" s="1"/>
  <c r="K768" i="36" s="1"/>
  <c r="K769" i="36" s="1"/>
  <c r="K770" i="36" s="1"/>
  <c r="K771" i="36" s="1"/>
  <c r="K772" i="36" s="1"/>
  <c r="K773" i="36" s="1"/>
  <c r="K774" i="36" s="1"/>
  <c r="K775" i="36" s="1"/>
  <c r="K776" i="36" s="1"/>
  <c r="K777" i="36" s="1"/>
  <c r="K778" i="36" s="1"/>
  <c r="K779" i="36" s="1"/>
  <c r="K780" i="36" s="1"/>
  <c r="K781" i="36" s="1"/>
  <c r="K782" i="36" s="1"/>
  <c r="K783" i="36" s="1"/>
  <c r="K784" i="36" s="1"/>
  <c r="K785" i="36" s="1"/>
  <c r="K786" i="36" s="1"/>
  <c r="K787" i="36" s="1"/>
  <c r="K788" i="36" s="1"/>
  <c r="K789" i="36" s="1"/>
  <c r="K790" i="36" s="1"/>
  <c r="K791" i="36" s="1"/>
  <c r="K792" i="36" s="1"/>
  <c r="K793" i="36" s="1"/>
  <c r="K794" i="36" s="1"/>
  <c r="K795" i="36" s="1"/>
  <c r="K796" i="36" s="1"/>
  <c r="K797" i="36" s="1"/>
  <c r="K798" i="36" s="1"/>
  <c r="K799" i="36" s="1"/>
  <c r="K800" i="36" s="1"/>
  <c r="K801" i="36" s="1"/>
  <c r="K802" i="36" s="1"/>
  <c r="K803" i="36" s="1"/>
  <c r="K804" i="36" s="1"/>
  <c r="K805" i="36" s="1"/>
  <c r="K806" i="36" s="1"/>
  <c r="K807" i="36" s="1"/>
  <c r="K808" i="36" s="1"/>
  <c r="K809" i="36" s="1"/>
  <c r="K810" i="36" s="1"/>
  <c r="K811" i="36" s="1"/>
  <c r="K812" i="36" s="1"/>
  <c r="K813" i="36" s="1"/>
  <c r="K814" i="36" s="1"/>
  <c r="K815" i="36" s="1"/>
  <c r="K816" i="36" s="1"/>
  <c r="K817" i="36" s="1"/>
  <c r="K818" i="36" s="1"/>
  <c r="K819" i="36" s="1"/>
  <c r="K820" i="36" s="1"/>
  <c r="K821" i="36" s="1"/>
  <c r="K822" i="36" s="1"/>
  <c r="K823" i="36" s="1"/>
  <c r="K824" i="36" s="1"/>
  <c r="K825" i="36" s="1"/>
  <c r="K826" i="36" s="1"/>
  <c r="K827" i="36" s="1"/>
  <c r="K828" i="36" s="1"/>
  <c r="K829" i="36" s="1"/>
  <c r="K830" i="36" s="1"/>
  <c r="K831" i="36" s="1"/>
  <c r="K832" i="36" s="1"/>
  <c r="K833" i="36" s="1"/>
  <c r="K834" i="36" s="1"/>
  <c r="K835" i="36" s="1"/>
  <c r="K836" i="36" s="1"/>
  <c r="K837" i="36" s="1"/>
  <c r="K838" i="36" s="1"/>
  <c r="K839" i="36" s="1"/>
  <c r="K840" i="36" s="1"/>
  <c r="K841" i="36" s="1"/>
  <c r="K842" i="36" s="1"/>
  <c r="K843" i="36" s="1"/>
  <c r="K844" i="36" s="1"/>
  <c r="K845" i="36" s="1"/>
  <c r="K846" i="36" s="1"/>
  <c r="K847" i="36" s="1"/>
  <c r="K848" i="36" s="1"/>
  <c r="K849" i="36" s="1"/>
  <c r="K850" i="36" s="1"/>
  <c r="K851" i="36" s="1"/>
  <c r="K852" i="36" s="1"/>
  <c r="K853" i="36" s="1"/>
  <c r="K854" i="36" s="1"/>
  <c r="K855" i="36" s="1"/>
  <c r="K856" i="36" s="1"/>
  <c r="K857" i="36" s="1"/>
  <c r="K858" i="36" s="1"/>
  <c r="K859" i="36" s="1"/>
  <c r="K860" i="36" s="1"/>
  <c r="K861" i="36" s="1"/>
  <c r="K862" i="36" s="1"/>
  <c r="K863" i="36" s="1"/>
  <c r="K864" i="36" s="1"/>
  <c r="K865" i="36" s="1"/>
  <c r="K866" i="36" s="1"/>
  <c r="K867" i="36" s="1"/>
  <c r="K868" i="36" s="1"/>
  <c r="K869" i="36" s="1"/>
  <c r="K870" i="36" s="1"/>
  <c r="K871" i="36" s="1"/>
  <c r="K872" i="36" s="1"/>
  <c r="K873" i="36" s="1"/>
  <c r="K874" i="36" s="1"/>
  <c r="K875" i="36" s="1"/>
  <c r="K876" i="36" s="1"/>
  <c r="K877" i="36" s="1"/>
  <c r="K878" i="36" s="1"/>
  <c r="K879" i="36" s="1"/>
  <c r="K880" i="36" s="1"/>
  <c r="K881" i="36" s="1"/>
  <c r="K882" i="36" s="1"/>
  <c r="K883" i="36" s="1"/>
  <c r="K884" i="36" s="1"/>
  <c r="K885" i="36" s="1"/>
  <c r="K886" i="36" s="1"/>
  <c r="K887" i="36" s="1"/>
  <c r="K888" i="36" s="1"/>
  <c r="K889" i="36" s="1"/>
  <c r="K890" i="36" s="1"/>
  <c r="K891" i="36" s="1"/>
  <c r="K892" i="36" s="1"/>
  <c r="K893" i="36" s="1"/>
  <c r="K894" i="36" s="1"/>
  <c r="K895" i="36" s="1"/>
  <c r="K896" i="36" s="1"/>
  <c r="K897" i="36" s="1"/>
  <c r="K898" i="36" s="1"/>
  <c r="K899" i="36" s="1"/>
  <c r="K900" i="36" s="1"/>
  <c r="K901" i="36" s="1"/>
  <c r="K902" i="36" s="1"/>
  <c r="K903" i="36" s="1"/>
  <c r="K904" i="36" s="1"/>
  <c r="K905" i="36" s="1"/>
  <c r="K906" i="36" s="1"/>
  <c r="K907" i="36" s="1"/>
  <c r="K908" i="36" s="1"/>
  <c r="K909" i="36" s="1"/>
  <c r="K910" i="36" s="1"/>
  <c r="K911" i="36" s="1"/>
  <c r="K912" i="36" s="1"/>
  <c r="K913" i="36" s="1"/>
  <c r="K914" i="36" s="1"/>
  <c r="K915" i="36" s="1"/>
  <c r="K916" i="36" s="1"/>
  <c r="K917" i="36" s="1"/>
  <c r="K918" i="36" s="1"/>
  <c r="K919" i="36" s="1"/>
  <c r="K920" i="36" s="1"/>
  <c r="K921" i="36" s="1"/>
  <c r="K922" i="36" s="1"/>
  <c r="K923" i="36" s="1"/>
  <c r="K924" i="36" s="1"/>
  <c r="K925" i="36" s="1"/>
  <c r="K926" i="36" s="1"/>
  <c r="K927" i="36" s="1"/>
  <c r="K928" i="36" s="1"/>
  <c r="K929" i="36" s="1"/>
  <c r="K930" i="36" s="1"/>
  <c r="K931" i="36" s="1"/>
  <c r="K932" i="36" s="1"/>
  <c r="K933" i="36" s="1"/>
  <c r="K934" i="36" s="1"/>
  <c r="K935" i="36" s="1"/>
  <c r="K936" i="36" s="1"/>
  <c r="K937" i="36" s="1"/>
  <c r="K938" i="36" s="1"/>
  <c r="K939" i="36" s="1"/>
  <c r="K940" i="36" s="1"/>
  <c r="K941" i="36" s="1"/>
  <c r="K942" i="36" s="1"/>
  <c r="K943" i="36" s="1"/>
  <c r="K944" i="36" s="1"/>
  <c r="K945" i="36" s="1"/>
  <c r="K946" i="36" s="1"/>
  <c r="K947" i="36" s="1"/>
  <c r="K948" i="36" s="1"/>
  <c r="K949" i="36" s="1"/>
  <c r="K950" i="36" s="1"/>
  <c r="K951" i="36" s="1"/>
  <c r="K952" i="36" s="1"/>
  <c r="K953" i="36" s="1"/>
  <c r="K954" i="36" s="1"/>
  <c r="K955" i="36" s="1"/>
  <c r="K956" i="36" s="1"/>
  <c r="K957" i="36" s="1"/>
  <c r="K958" i="36" s="1"/>
  <c r="K959" i="36" s="1"/>
  <c r="K960" i="36" s="1"/>
  <c r="K961" i="36" s="1"/>
  <c r="K962" i="36" s="1"/>
  <c r="K963" i="36" s="1"/>
  <c r="K964" i="36" s="1"/>
  <c r="K965" i="36" s="1"/>
  <c r="K966" i="36" s="1"/>
  <c r="K967" i="36" s="1"/>
  <c r="K968" i="36" s="1"/>
  <c r="K969" i="36" s="1"/>
  <c r="K970" i="36" s="1"/>
  <c r="K971" i="36" s="1"/>
  <c r="K972" i="36" s="1"/>
  <c r="K973" i="36" s="1"/>
  <c r="K974" i="36" s="1"/>
  <c r="K975" i="36" s="1"/>
  <c r="K976" i="36" s="1"/>
  <c r="K977" i="36" s="1"/>
  <c r="K978" i="36" s="1"/>
  <c r="K979" i="36" s="1"/>
  <c r="K980" i="36" s="1"/>
  <c r="K981" i="36" s="1"/>
  <c r="K982" i="36" s="1"/>
  <c r="K983" i="36" s="1"/>
  <c r="K984" i="36" s="1"/>
  <c r="K985" i="36" s="1"/>
  <c r="K986" i="36" s="1"/>
  <c r="K987" i="36" s="1"/>
  <c r="K988" i="36" s="1"/>
  <c r="K989" i="36" s="1"/>
  <c r="K990" i="36" s="1"/>
  <c r="K991" i="36" s="1"/>
  <c r="K992" i="36" s="1"/>
  <c r="K993" i="36" s="1"/>
  <c r="K994" i="36" s="1"/>
  <c r="K995" i="36" s="1"/>
  <c r="K996" i="36" s="1"/>
  <c r="K997" i="36" s="1"/>
  <c r="K998" i="36" s="1"/>
  <c r="K999" i="36" s="1"/>
  <c r="K1000" i="36" s="1"/>
  <c r="K1001" i="36" s="1"/>
  <c r="K1002" i="36" s="1"/>
  <c r="K1003" i="36" s="1"/>
  <c r="K1004" i="36" s="1"/>
  <c r="K1005" i="36" s="1"/>
  <c r="K1006" i="36" s="1"/>
  <c r="K1007" i="36" s="1"/>
  <c r="K1008" i="36" s="1"/>
  <c r="K1009" i="36" s="1"/>
  <c r="K1010" i="36" s="1"/>
  <c r="K1011" i="36" s="1"/>
  <c r="K1012" i="36" s="1"/>
  <c r="K1013" i="36" s="1"/>
  <c r="K1014" i="36" s="1"/>
  <c r="K1015" i="36" s="1"/>
  <c r="K1016" i="36" s="1"/>
  <c r="K1017" i="36" s="1"/>
  <c r="K1018" i="36" s="1"/>
  <c r="K1019" i="36" s="1"/>
  <c r="K1020" i="36" s="1"/>
  <c r="K1021" i="36" s="1"/>
  <c r="K1022" i="36" s="1"/>
  <c r="K1023" i="36" s="1"/>
  <c r="K1024" i="36" s="1"/>
  <c r="K1025" i="36" s="1"/>
  <c r="K1026" i="36" s="1"/>
  <c r="K1027" i="36" s="1"/>
  <c r="K1028" i="36" s="1"/>
  <c r="K1029" i="36" s="1"/>
  <c r="K1030" i="36" s="1"/>
  <c r="K1031" i="36" s="1"/>
  <c r="K1032" i="36" s="1"/>
  <c r="K1033" i="36" s="1"/>
  <c r="K1034" i="36" s="1"/>
  <c r="K1035" i="36" s="1"/>
  <c r="K1036" i="36" s="1"/>
  <c r="K1037" i="36" s="1"/>
  <c r="K1038" i="36" s="1"/>
  <c r="K1039" i="36" s="1"/>
  <c r="K1040" i="36" s="1"/>
  <c r="K1041" i="36" s="1"/>
  <c r="K1042" i="36" s="1"/>
  <c r="K1043" i="36" s="1"/>
  <c r="K1044" i="36" s="1"/>
  <c r="K1045" i="36" s="1"/>
  <c r="K1046" i="36" s="1"/>
  <c r="K1047" i="36" s="1"/>
  <c r="K1048" i="36" s="1"/>
  <c r="K1049" i="36" s="1"/>
  <c r="K1050" i="36" s="1"/>
  <c r="K1051" i="36" s="1"/>
  <c r="K1052" i="36" s="1"/>
  <c r="K1053" i="36" s="1"/>
  <c r="K1054" i="36" s="1"/>
  <c r="K1055" i="36" s="1"/>
  <c r="K1056" i="36" s="1"/>
  <c r="K1057" i="36" s="1"/>
  <c r="K1058" i="36" s="1"/>
  <c r="K1059" i="36" s="1"/>
  <c r="K1060" i="36" s="1"/>
  <c r="K1061" i="36" s="1"/>
  <c r="K1062" i="36" s="1"/>
  <c r="K1063" i="36" s="1"/>
  <c r="K1064" i="36" s="1"/>
  <c r="K1065" i="36" s="1"/>
  <c r="K1066" i="36" s="1"/>
  <c r="K1067" i="36" s="1"/>
  <c r="K1068" i="36" s="1"/>
  <c r="K1069" i="36" s="1"/>
  <c r="K1070" i="36" s="1"/>
  <c r="K1071" i="36" s="1"/>
  <c r="K1072" i="36" s="1"/>
  <c r="K1073" i="36" s="1"/>
  <c r="K1074" i="36" s="1"/>
  <c r="K1075" i="36" s="1"/>
  <c r="K1076" i="36" s="1"/>
  <c r="K1077" i="36" s="1"/>
  <c r="K1078" i="36" s="1"/>
  <c r="K1079" i="36" s="1"/>
  <c r="K1080" i="36" s="1"/>
  <c r="K1081" i="36" s="1"/>
  <c r="K1082" i="36" s="1"/>
  <c r="K1083" i="36" s="1"/>
  <c r="K1084" i="36" s="1"/>
  <c r="K1085" i="36" s="1"/>
  <c r="K1086" i="36" s="1"/>
  <c r="K1087" i="36" s="1"/>
  <c r="K1088" i="36" s="1"/>
  <c r="K1089" i="36" s="1"/>
  <c r="K1090" i="36" s="1"/>
  <c r="K1091" i="36" s="1"/>
  <c r="K1092" i="36" s="1"/>
  <c r="K1093" i="36" s="1"/>
  <c r="K1094" i="36" s="1"/>
  <c r="K1095" i="36" s="1"/>
  <c r="K1096" i="36" s="1"/>
  <c r="K1097" i="36" s="1"/>
  <c r="K1098" i="36" s="1"/>
  <c r="K1099" i="36" s="1"/>
  <c r="K1100" i="36" s="1"/>
  <c r="K1101" i="36" s="1"/>
  <c r="K1102" i="36" s="1"/>
  <c r="K1103" i="36" s="1"/>
  <c r="K1104" i="36" s="1"/>
  <c r="K1105" i="36" s="1"/>
  <c r="K1106" i="36" s="1"/>
  <c r="K1107" i="36" s="1"/>
  <c r="K1108" i="36" s="1"/>
  <c r="K1109" i="36" s="1"/>
  <c r="K1110" i="36" s="1"/>
  <c r="K1111" i="36" s="1"/>
  <c r="K1112" i="36" s="1"/>
  <c r="K1113" i="36" s="1"/>
  <c r="K1114" i="36" s="1"/>
  <c r="K1115" i="36" s="1"/>
  <c r="K1116" i="36" s="1"/>
  <c r="K1117" i="36" s="1"/>
  <c r="K1118" i="36" s="1"/>
  <c r="K1119" i="36" s="1"/>
  <c r="K1120" i="36" s="1"/>
  <c r="K1121" i="36" s="1"/>
  <c r="K1122" i="36" s="1"/>
  <c r="K1123" i="36" s="1"/>
  <c r="K1124" i="36" s="1"/>
  <c r="K1125" i="36" s="1"/>
  <c r="K1126" i="36" s="1"/>
  <c r="K1127" i="36" s="1"/>
  <c r="K1128" i="36" s="1"/>
  <c r="K1129" i="36" s="1"/>
  <c r="K1130" i="36" s="1"/>
  <c r="K1131" i="36" s="1"/>
  <c r="K1132" i="36" s="1"/>
  <c r="K1133" i="36" s="1"/>
  <c r="K1134" i="36" s="1"/>
  <c r="K1135" i="36" s="1"/>
  <c r="K1136" i="36" s="1"/>
  <c r="K1137" i="36" s="1"/>
  <c r="K1138" i="36" s="1"/>
  <c r="K1139" i="36" s="1"/>
  <c r="K1140" i="36" s="1"/>
  <c r="K1141" i="36" s="1"/>
  <c r="K1142" i="36" s="1"/>
  <c r="K1143" i="36" s="1"/>
  <c r="K1144" i="36" s="1"/>
  <c r="K1145" i="36" s="1"/>
  <c r="K1146" i="36" s="1"/>
  <c r="K1147" i="36" s="1"/>
  <c r="K1148" i="36" s="1"/>
  <c r="K1149" i="36" s="1"/>
  <c r="K1150" i="36" s="1"/>
  <c r="K1151" i="36" s="1"/>
  <c r="K1152" i="36" s="1"/>
  <c r="K1153" i="36" s="1"/>
  <c r="K1154" i="36" s="1"/>
  <c r="K1155" i="36" s="1"/>
  <c r="K1156" i="36" s="1"/>
  <c r="K1157" i="36" s="1"/>
  <c r="K1158" i="36" s="1"/>
  <c r="K1159" i="36" s="1"/>
  <c r="K1160" i="36" s="1"/>
  <c r="K1161" i="36" s="1"/>
  <c r="K1162" i="36" s="1"/>
  <c r="K1163" i="36" s="1"/>
  <c r="K1164" i="36" s="1"/>
  <c r="K1165" i="36" s="1"/>
  <c r="K1166" i="36" s="1"/>
  <c r="K1167" i="36" s="1"/>
  <c r="K1168" i="36" s="1"/>
  <c r="K1169" i="36" s="1"/>
  <c r="K1170" i="36" s="1"/>
  <c r="K1171" i="36" s="1"/>
  <c r="K1172" i="36" s="1"/>
  <c r="K1173" i="36" s="1"/>
  <c r="K1174" i="36" s="1"/>
  <c r="K1175" i="36" s="1"/>
  <c r="K1176" i="36" s="1"/>
  <c r="K1177" i="36" s="1"/>
  <c r="K1178" i="36" s="1"/>
  <c r="K1179" i="36" s="1"/>
  <c r="K1180" i="36" s="1"/>
  <c r="K1181" i="36" s="1"/>
  <c r="K1182" i="36" s="1"/>
  <c r="K1183" i="36" s="1"/>
  <c r="K1184" i="36" s="1"/>
  <c r="K1185" i="36" s="1"/>
  <c r="K1186" i="36" s="1"/>
  <c r="K1187" i="36" s="1"/>
  <c r="K1188" i="36" s="1"/>
  <c r="K1189" i="36" s="1"/>
  <c r="K1190" i="36" s="1"/>
  <c r="K1191" i="36" s="1"/>
  <c r="K1192" i="36" s="1"/>
  <c r="K1193" i="36" s="1"/>
  <c r="K1194" i="36" s="1"/>
  <c r="K1195" i="36" s="1"/>
  <c r="K1196" i="36" s="1"/>
  <c r="K1197" i="36" s="1"/>
  <c r="K1198" i="36" s="1"/>
  <c r="K1199" i="36" s="1"/>
  <c r="K1200" i="36" s="1"/>
  <c r="K1201" i="36" s="1"/>
  <c r="K1202" i="36" s="1"/>
  <c r="K1203" i="36" s="1"/>
  <c r="K1204" i="36" s="1"/>
  <c r="K1205" i="36" s="1"/>
  <c r="K1206" i="36" s="1"/>
  <c r="K1207" i="36" s="1"/>
  <c r="K1208" i="36" s="1"/>
  <c r="K1209" i="36" s="1"/>
  <c r="K1210" i="36" s="1"/>
  <c r="K1211" i="36" s="1"/>
  <c r="K1212" i="36" s="1"/>
  <c r="K1213" i="36" s="1"/>
  <c r="K1214" i="36" s="1"/>
  <c r="K1215" i="36" s="1"/>
  <c r="K1216" i="36" s="1"/>
  <c r="K1217" i="36" s="1"/>
  <c r="K1218" i="36" s="1"/>
  <c r="K1219" i="36" s="1"/>
  <c r="K1220" i="36" s="1"/>
  <c r="K1221" i="36" s="1"/>
  <c r="K1222" i="36" s="1"/>
  <c r="K1223" i="36" s="1"/>
  <c r="K1224" i="36" s="1"/>
  <c r="K1225" i="36" s="1"/>
  <c r="K1226" i="36" s="1"/>
  <c r="K1227" i="36" s="1"/>
  <c r="K1228" i="36" s="1"/>
  <c r="K1229" i="36" s="1"/>
  <c r="K1230" i="36" s="1"/>
  <c r="K1231" i="36" s="1"/>
  <c r="K1232" i="36" s="1"/>
  <c r="K1233" i="36" s="1"/>
  <c r="K1234" i="36" s="1"/>
  <c r="K1235" i="36" s="1"/>
  <c r="K1236" i="36" s="1"/>
  <c r="K1237" i="36" s="1"/>
  <c r="K1238" i="36" s="1"/>
  <c r="K1239" i="36" s="1"/>
  <c r="K1240" i="36" s="1"/>
  <c r="K1241" i="36" s="1"/>
  <c r="K1242" i="36" s="1"/>
  <c r="K1243" i="36" s="1"/>
  <c r="K1244" i="36" s="1"/>
  <c r="K1245" i="36" s="1"/>
  <c r="K1246" i="36" s="1"/>
  <c r="K1247" i="36" s="1"/>
  <c r="K1248" i="36" s="1"/>
  <c r="K1249" i="36" s="1"/>
  <c r="K1250" i="36" s="1"/>
  <c r="K1251" i="36" s="1"/>
  <c r="K1252" i="36" s="1"/>
  <c r="K1253" i="36" s="1"/>
  <c r="K1254" i="36" s="1"/>
  <c r="K1255" i="36" s="1"/>
  <c r="K1256" i="36" s="1"/>
  <c r="K1257" i="36" s="1"/>
  <c r="K1258" i="36" s="1"/>
  <c r="K1259" i="36" s="1"/>
  <c r="K1260" i="36" s="1"/>
  <c r="K1261" i="36" s="1"/>
  <c r="K1262" i="36" s="1"/>
  <c r="K1263" i="36" s="1"/>
  <c r="K1264" i="36" s="1"/>
  <c r="K1265" i="36" s="1"/>
  <c r="K1266" i="36" s="1"/>
  <c r="K1267" i="36" s="1"/>
  <c r="K1268" i="36" s="1"/>
  <c r="K1269" i="36" s="1"/>
  <c r="K1270" i="36" s="1"/>
  <c r="K1271" i="36" s="1"/>
  <c r="K1272" i="36" s="1"/>
  <c r="K1273" i="36" s="1"/>
  <c r="K1274" i="36" s="1"/>
  <c r="K1275" i="36" s="1"/>
  <c r="K1276" i="36" s="1"/>
  <c r="K1277" i="36" s="1"/>
  <c r="K1278" i="36" s="1"/>
  <c r="K1279" i="36" s="1"/>
  <c r="K1280" i="36" s="1"/>
  <c r="K1281" i="36" s="1"/>
  <c r="K1282" i="36" s="1"/>
  <c r="K1283" i="36" s="1"/>
  <c r="K1284" i="36" s="1"/>
  <c r="K1285" i="36" s="1"/>
  <c r="K1286" i="36" s="1"/>
  <c r="K1287" i="36" s="1"/>
  <c r="K1288" i="36" s="1"/>
  <c r="K1289" i="36" s="1"/>
  <c r="K1290" i="36" s="1"/>
  <c r="K1291" i="36" s="1"/>
  <c r="K1292" i="36" s="1"/>
  <c r="K1293" i="36" s="1"/>
  <c r="K1294" i="36" s="1"/>
  <c r="K1295" i="36" s="1"/>
  <c r="K1296" i="36" s="1"/>
  <c r="K1297" i="36" s="1"/>
  <c r="K1298" i="36" s="1"/>
  <c r="K1299" i="36" s="1"/>
  <c r="K1300" i="36" s="1"/>
  <c r="K1301" i="36" s="1"/>
  <c r="K1302" i="36" s="1"/>
  <c r="K1303" i="36" s="1"/>
  <c r="K1304" i="36" s="1"/>
  <c r="K1305" i="36" s="1"/>
  <c r="K1306" i="36" s="1"/>
  <c r="K1307" i="36" s="1"/>
  <c r="K1308" i="36" s="1"/>
  <c r="K1309" i="36" s="1"/>
  <c r="K1310" i="36" s="1"/>
  <c r="K1311" i="36" s="1"/>
  <c r="K1312" i="36" s="1"/>
  <c r="K1313" i="36" s="1"/>
  <c r="K1314" i="36" s="1"/>
  <c r="K1315" i="36" s="1"/>
  <c r="K1316" i="36" s="1"/>
  <c r="K1317" i="36" s="1"/>
  <c r="K1318" i="36" s="1"/>
  <c r="K1319" i="36" s="1"/>
  <c r="K1320" i="36" s="1"/>
  <c r="K1321" i="36" s="1"/>
  <c r="K1322" i="36" s="1"/>
  <c r="K1323" i="36" s="1"/>
  <c r="K1324" i="36" s="1"/>
  <c r="K1325" i="36" s="1"/>
  <c r="K1326" i="36" s="1"/>
  <c r="K1327" i="36" s="1"/>
  <c r="K1328" i="36" s="1"/>
  <c r="K1329" i="36" s="1"/>
  <c r="K1330" i="36" s="1"/>
  <c r="K1331" i="36" s="1"/>
  <c r="K1332" i="36" s="1"/>
  <c r="K1333" i="36" s="1"/>
  <c r="K1334" i="36" s="1"/>
  <c r="K1335" i="36" s="1"/>
  <c r="K1336" i="36" s="1"/>
  <c r="K1337" i="36" s="1"/>
  <c r="K1338" i="36" s="1"/>
  <c r="K1339" i="36" s="1"/>
  <c r="K1340" i="36" s="1"/>
  <c r="K1341" i="36" s="1"/>
  <c r="K1342" i="36" s="1"/>
  <c r="K1343" i="36" s="1"/>
  <c r="K1344" i="36" s="1"/>
  <c r="K1345" i="36" s="1"/>
  <c r="K1346" i="36" s="1"/>
  <c r="K1347" i="36" s="1"/>
  <c r="K1348" i="36" s="1"/>
  <c r="K1349" i="36" s="1"/>
  <c r="K1350" i="36" s="1"/>
  <c r="K1351" i="36" s="1"/>
  <c r="K1352" i="36" s="1"/>
  <c r="K1353" i="36" s="1"/>
  <c r="K1354" i="36" s="1"/>
  <c r="K1355" i="36" s="1"/>
  <c r="K1356" i="36" s="1"/>
  <c r="K1357" i="36" s="1"/>
  <c r="K1358" i="36" s="1"/>
  <c r="K1359" i="36" s="1"/>
  <c r="K1360" i="36" s="1"/>
  <c r="K1361" i="36" s="1"/>
  <c r="K1362" i="36" s="1"/>
  <c r="K1363" i="36" s="1"/>
  <c r="K1364" i="36" s="1"/>
  <c r="K1365" i="36" s="1"/>
  <c r="K1366" i="36" s="1"/>
  <c r="K1367" i="36" s="1"/>
  <c r="K1368" i="36" s="1"/>
  <c r="K1369" i="36" s="1"/>
  <c r="K1370" i="36" s="1"/>
  <c r="K1371" i="36" s="1"/>
  <c r="K1372" i="36" s="1"/>
  <c r="K1373" i="36" s="1"/>
  <c r="K1374" i="36" s="1"/>
  <c r="K1375" i="36" s="1"/>
  <c r="K1376" i="36" s="1"/>
  <c r="K1377" i="36" s="1"/>
  <c r="K1378" i="36" s="1"/>
  <c r="K1379" i="36" s="1"/>
  <c r="K1380" i="36" s="1"/>
  <c r="K1381" i="36" s="1"/>
  <c r="K1382" i="36" s="1"/>
  <c r="K1383" i="36" s="1"/>
  <c r="K1384" i="36" s="1"/>
  <c r="K1385" i="36" s="1"/>
  <c r="K1386" i="36" s="1"/>
  <c r="K1387" i="36" s="1"/>
  <c r="K1388" i="36" s="1"/>
  <c r="K1389" i="36" s="1"/>
  <c r="K1390" i="36" s="1"/>
  <c r="K1391" i="36" s="1"/>
  <c r="K1392" i="36" s="1"/>
  <c r="K1393" i="36" s="1"/>
  <c r="K1394" i="36" s="1"/>
  <c r="K1395" i="36" s="1"/>
  <c r="K1396" i="36" s="1"/>
  <c r="K1397" i="36" s="1"/>
  <c r="K1398" i="36" s="1"/>
  <c r="K1399" i="36" s="1"/>
  <c r="K1400" i="36" s="1"/>
  <c r="K1401" i="36" s="1"/>
  <c r="K1402" i="36" s="1"/>
  <c r="K1403" i="36" s="1"/>
  <c r="K1404" i="36" s="1"/>
  <c r="K1405" i="36" s="1"/>
  <c r="K1406" i="36" s="1"/>
  <c r="K1407" i="36" s="1"/>
  <c r="K1408" i="36" s="1"/>
  <c r="K1409" i="36" s="1"/>
  <c r="K1410" i="36" s="1"/>
  <c r="K1411" i="36" s="1"/>
  <c r="K1412" i="36" s="1"/>
  <c r="K1413" i="36" s="1"/>
  <c r="K1414" i="36" s="1"/>
  <c r="K1415" i="36" s="1"/>
  <c r="K1416" i="36" s="1"/>
  <c r="K1417" i="36" s="1"/>
  <c r="K1418" i="36" s="1"/>
  <c r="K1419" i="36" s="1"/>
  <c r="K1420" i="36" s="1"/>
  <c r="K1421" i="36" s="1"/>
  <c r="K1422" i="36" s="1"/>
  <c r="K1423" i="36" s="1"/>
  <c r="K1424" i="36" s="1"/>
  <c r="K1425" i="36" s="1"/>
  <c r="K1426" i="36" s="1"/>
  <c r="K1427" i="36" s="1"/>
  <c r="K1428" i="36" s="1"/>
  <c r="K1429" i="36" s="1"/>
  <c r="K1430" i="36" s="1"/>
  <c r="K1431" i="36" s="1"/>
  <c r="K1432" i="36" s="1"/>
  <c r="K1433" i="36" s="1"/>
  <c r="K1434" i="36" s="1"/>
  <c r="K1435" i="36" s="1"/>
  <c r="K1436" i="36" s="1"/>
  <c r="K1437" i="36" s="1"/>
  <c r="K1438" i="36" s="1"/>
  <c r="K1439" i="36" s="1"/>
  <c r="K1440" i="36" s="1"/>
  <c r="K1441" i="36" s="1"/>
  <c r="K1442" i="36" s="1"/>
  <c r="K1443" i="36" s="1"/>
  <c r="K1444" i="36" s="1"/>
  <c r="K1445" i="36" s="1"/>
  <c r="K1446" i="36" s="1"/>
  <c r="K1447" i="36" s="1"/>
  <c r="K1448" i="36" s="1"/>
  <c r="K1449" i="36" s="1"/>
  <c r="K1450" i="36" s="1"/>
  <c r="K1451" i="36" s="1"/>
  <c r="K1452" i="36" s="1"/>
  <c r="K1453" i="36" s="1"/>
  <c r="K1454" i="36" s="1"/>
  <c r="K1455" i="36" s="1"/>
  <c r="K1456" i="36" s="1"/>
  <c r="K1457" i="36" s="1"/>
  <c r="K1458" i="36" s="1"/>
  <c r="K1459" i="36" s="1"/>
  <c r="K1460" i="36" s="1"/>
  <c r="K1461" i="36" s="1"/>
  <c r="K1462" i="36" s="1"/>
  <c r="K1463" i="36" s="1"/>
  <c r="K1464" i="36" s="1"/>
  <c r="K1465" i="36" s="1"/>
  <c r="K1466" i="36" s="1"/>
  <c r="K1467" i="36" s="1"/>
  <c r="K1468" i="36" s="1"/>
  <c r="K1469" i="36" s="1"/>
  <c r="K1470" i="36" s="1"/>
  <c r="K1471" i="36" s="1"/>
  <c r="K1472" i="36" s="1"/>
  <c r="K1473" i="36" s="1"/>
  <c r="K1474" i="36" s="1"/>
  <c r="K1475" i="36" s="1"/>
  <c r="K1476" i="36" s="1"/>
  <c r="K1477" i="36" s="1"/>
  <c r="K1478" i="36" s="1"/>
  <c r="K1479" i="36" s="1"/>
  <c r="K1480" i="36" s="1"/>
  <c r="K1481" i="36" s="1"/>
  <c r="K1482" i="36" s="1"/>
  <c r="K1483" i="36" s="1"/>
  <c r="K1484" i="36" s="1"/>
  <c r="K1485" i="36" s="1"/>
  <c r="K1486" i="36" s="1"/>
  <c r="K1487" i="36" s="1"/>
  <c r="K1488" i="36" s="1"/>
  <c r="K1489" i="36" s="1"/>
  <c r="K1490" i="36" s="1"/>
  <c r="K1491" i="36" s="1"/>
  <c r="K1492" i="36" s="1"/>
  <c r="K1493" i="36" s="1"/>
  <c r="K1494" i="36" s="1"/>
  <c r="K1495" i="36" s="1"/>
  <c r="K1496" i="36" s="1"/>
  <c r="K1497" i="36" s="1"/>
  <c r="K1498" i="36" s="1"/>
  <c r="K1499" i="36" s="1"/>
  <c r="K1500" i="36" s="1"/>
  <c r="K1501" i="36" s="1"/>
  <c r="K1502" i="36" s="1"/>
  <c r="K1503" i="36" s="1"/>
  <c r="K1504" i="36" s="1"/>
  <c r="K1505" i="36" s="1"/>
  <c r="K1506" i="36" s="1"/>
  <c r="K1507" i="36" s="1"/>
  <c r="K1508" i="36" s="1"/>
  <c r="K1509" i="36" s="1"/>
  <c r="K1510" i="36" s="1"/>
  <c r="K1511" i="36" s="1"/>
  <c r="K1512" i="36" s="1"/>
  <c r="K1513" i="36" s="1"/>
  <c r="K1514" i="36" s="1"/>
  <c r="K1515" i="36" s="1"/>
  <c r="K1516" i="36" s="1"/>
  <c r="K1517" i="36" s="1"/>
  <c r="K1518" i="36" s="1"/>
  <c r="K1519" i="36" s="1"/>
  <c r="K1520" i="36" s="1"/>
  <c r="K1521" i="36" s="1"/>
  <c r="K1522" i="36" s="1"/>
  <c r="K1523" i="36" s="1"/>
  <c r="K1524" i="36" s="1"/>
  <c r="K1525" i="36" s="1"/>
  <c r="K1526" i="36" s="1"/>
  <c r="K1527" i="36" s="1"/>
  <c r="K1528" i="36" s="1"/>
  <c r="K1529" i="36" s="1"/>
  <c r="K1530" i="36" s="1"/>
  <c r="K1531" i="36" s="1"/>
  <c r="K1532" i="36" s="1"/>
  <c r="K1533" i="36" s="1"/>
  <c r="K1534" i="36" s="1"/>
  <c r="K1535" i="36" s="1"/>
  <c r="K1536" i="36" s="1"/>
  <c r="K1537" i="36" s="1"/>
  <c r="K1538" i="36" s="1"/>
  <c r="K1539" i="36" s="1"/>
  <c r="K1540" i="36" s="1"/>
  <c r="K1541" i="36" s="1"/>
  <c r="K1542" i="36" s="1"/>
  <c r="K1543" i="36" s="1"/>
  <c r="K1544" i="36" s="1"/>
  <c r="K1545" i="36" s="1"/>
  <c r="K1546" i="36" s="1"/>
  <c r="K1547" i="36" s="1"/>
  <c r="K1548" i="36" s="1"/>
  <c r="K1549" i="36" s="1"/>
  <c r="K1550" i="36" s="1"/>
  <c r="K1551" i="36" s="1"/>
  <c r="K1552" i="36" s="1"/>
  <c r="K1553" i="36" s="1"/>
  <c r="K1554" i="36" s="1"/>
  <c r="K1555" i="36" s="1"/>
  <c r="K1556" i="36" s="1"/>
  <c r="K1557" i="36" s="1"/>
  <c r="K1558" i="36" s="1"/>
  <c r="K1559" i="36" s="1"/>
  <c r="K1560" i="36" s="1"/>
  <c r="K1561" i="36" s="1"/>
  <c r="K1562" i="36" s="1"/>
  <c r="K1563" i="36" s="1"/>
  <c r="K1564" i="36" s="1"/>
  <c r="K1565" i="36" s="1"/>
  <c r="K1566" i="36" s="1"/>
  <c r="K1567" i="36" s="1"/>
  <c r="K1568" i="36" s="1"/>
  <c r="K1569" i="36" s="1"/>
  <c r="K1570" i="36" s="1"/>
  <c r="K1571" i="36" s="1"/>
  <c r="K1572" i="36" s="1"/>
  <c r="K1573" i="36" s="1"/>
  <c r="K1574" i="36" s="1"/>
  <c r="K1575" i="36" s="1"/>
  <c r="K1576" i="36" s="1"/>
  <c r="K1577" i="36" s="1"/>
  <c r="K1578" i="36" s="1"/>
  <c r="K1579" i="36" s="1"/>
  <c r="K1580" i="36" s="1"/>
  <c r="K1581" i="36" s="1"/>
  <c r="K1582" i="36" s="1"/>
  <c r="K1583" i="36" s="1"/>
  <c r="K1584" i="36" s="1"/>
  <c r="K1585" i="36" s="1"/>
  <c r="K1586" i="36" s="1"/>
  <c r="K1587" i="36" s="1"/>
  <c r="K1588" i="36" s="1"/>
  <c r="K1589" i="36" s="1"/>
  <c r="K1590" i="36" s="1"/>
  <c r="K1591" i="36" s="1"/>
  <c r="K1592" i="36" s="1"/>
  <c r="K1593" i="36" s="1"/>
  <c r="K1594" i="36" s="1"/>
  <c r="K1595" i="36" s="1"/>
  <c r="K1596" i="36" s="1"/>
  <c r="K1597" i="36" s="1"/>
  <c r="K1598" i="36" s="1"/>
  <c r="K1599" i="36" s="1"/>
  <c r="K1600" i="36" s="1"/>
  <c r="K1601" i="36" s="1"/>
  <c r="K1602" i="36" s="1"/>
  <c r="K1603" i="36" s="1"/>
  <c r="K1604" i="36" s="1"/>
  <c r="K1605" i="36" s="1"/>
  <c r="K1606" i="36" s="1"/>
  <c r="K1607" i="36" s="1"/>
  <c r="K1608" i="36" s="1"/>
  <c r="K1609" i="36" s="1"/>
  <c r="K1610" i="36" s="1"/>
  <c r="K1611" i="36" s="1"/>
  <c r="K1612" i="36" s="1"/>
  <c r="K1613" i="36" s="1"/>
  <c r="K1614" i="36" s="1"/>
  <c r="K1615" i="36" s="1"/>
  <c r="K1616" i="36" s="1"/>
  <c r="K1617" i="36" s="1"/>
  <c r="K1618" i="36" s="1"/>
  <c r="K1619" i="36" s="1"/>
  <c r="K1620" i="36" s="1"/>
  <c r="K1621" i="36" s="1"/>
  <c r="K1622" i="36" s="1"/>
  <c r="K1623" i="36" s="1"/>
  <c r="K1624" i="36" s="1"/>
  <c r="K1625" i="36" s="1"/>
  <c r="K1626" i="36" s="1"/>
  <c r="K1627" i="36" s="1"/>
  <c r="K1628" i="36" s="1"/>
  <c r="K1629" i="36" s="1"/>
  <c r="K1630" i="36" s="1"/>
  <c r="K1631" i="36" s="1"/>
  <c r="K1632" i="36" s="1"/>
  <c r="K1633" i="36" s="1"/>
  <c r="K1634" i="36" s="1"/>
  <c r="K1635" i="36" s="1"/>
  <c r="K1636" i="36" s="1"/>
  <c r="K1637" i="36" s="1"/>
  <c r="K1638" i="36" s="1"/>
  <c r="K1639" i="36" s="1"/>
  <c r="K1640" i="36" s="1"/>
  <c r="K1641" i="36" s="1"/>
  <c r="K1642" i="36" s="1"/>
  <c r="K1643" i="36" s="1"/>
  <c r="K1644" i="36" s="1"/>
  <c r="K1645" i="36" s="1"/>
  <c r="K1646" i="36" s="1"/>
  <c r="K1647" i="36" s="1"/>
  <c r="K1648" i="36" s="1"/>
  <c r="K1649" i="36" s="1"/>
  <c r="K1650" i="36" s="1"/>
  <c r="K1651" i="36" s="1"/>
  <c r="K1652" i="36" s="1"/>
  <c r="K1653" i="36" s="1"/>
  <c r="K1654" i="36" s="1"/>
  <c r="K1655" i="36" s="1"/>
  <c r="K1656" i="36" s="1"/>
  <c r="K1657" i="36" s="1"/>
  <c r="K1658" i="36" s="1"/>
  <c r="K1659" i="36" s="1"/>
  <c r="K1660" i="36" s="1"/>
  <c r="K1661" i="36" s="1"/>
  <c r="K1662" i="36" s="1"/>
  <c r="K1663" i="36" s="1"/>
  <c r="K1664" i="36" s="1"/>
  <c r="K1665" i="36" s="1"/>
  <c r="K1666" i="36" s="1"/>
  <c r="K1667" i="36" s="1"/>
  <c r="K1668" i="36" s="1"/>
  <c r="K1669" i="36" s="1"/>
  <c r="K1670" i="36" s="1"/>
  <c r="K1671" i="36" s="1"/>
  <c r="K1672" i="36" s="1"/>
  <c r="K1673" i="36" s="1"/>
  <c r="K1674" i="36" s="1"/>
  <c r="K1675" i="36" s="1"/>
  <c r="K1676" i="36" s="1"/>
  <c r="K1677" i="36" s="1"/>
  <c r="K1678" i="36" s="1"/>
  <c r="K1679" i="36" s="1"/>
  <c r="K1680" i="36" s="1"/>
  <c r="K1681" i="36" s="1"/>
  <c r="K1682" i="36" s="1"/>
  <c r="K1683" i="36" s="1"/>
  <c r="K1684" i="36" s="1"/>
  <c r="K1685" i="36" s="1"/>
  <c r="K1686" i="36" s="1"/>
  <c r="K1687" i="36" s="1"/>
  <c r="K1688" i="36" s="1"/>
  <c r="K1689" i="36" s="1"/>
  <c r="K1690" i="36" s="1"/>
  <c r="K1691" i="36" s="1"/>
  <c r="K1692" i="36" s="1"/>
  <c r="K1693" i="36" s="1"/>
  <c r="K1694" i="36" s="1"/>
  <c r="K1695" i="36" s="1"/>
  <c r="K1696" i="36" s="1"/>
  <c r="K1697" i="36" s="1"/>
  <c r="K1698" i="36" s="1"/>
  <c r="K1699" i="36" s="1"/>
  <c r="K1700" i="36" s="1"/>
  <c r="K1701" i="36" s="1"/>
  <c r="K1702" i="36" s="1"/>
  <c r="K1703" i="36" s="1"/>
  <c r="K1704" i="36" s="1"/>
  <c r="K1705" i="36" s="1"/>
  <c r="K1706" i="36" s="1"/>
  <c r="K1707" i="36" s="1"/>
  <c r="K1708" i="36" s="1"/>
  <c r="K1709" i="36" s="1"/>
  <c r="K1710" i="36" s="1"/>
  <c r="K1711" i="36" s="1"/>
  <c r="K1712" i="36" s="1"/>
  <c r="K1713" i="36" s="1"/>
  <c r="K1714" i="36" s="1"/>
  <c r="K1715" i="36" s="1"/>
  <c r="K1716" i="36" s="1"/>
  <c r="K1717" i="36" s="1"/>
  <c r="K1718" i="36" s="1"/>
  <c r="K1719" i="36" s="1"/>
  <c r="K1720" i="36" s="1"/>
  <c r="K1721" i="36" s="1"/>
  <c r="K1722" i="36" s="1"/>
  <c r="K1723" i="36" s="1"/>
  <c r="K1724" i="36" s="1"/>
  <c r="K1725" i="36" s="1"/>
  <c r="K1726" i="36" s="1"/>
  <c r="K1727" i="36" s="1"/>
  <c r="K1728" i="36" s="1"/>
  <c r="K1729" i="36" s="1"/>
  <c r="K1730" i="36" s="1"/>
  <c r="K1731" i="36" s="1"/>
  <c r="K1732" i="36" s="1"/>
  <c r="K1733" i="36" s="1"/>
  <c r="K1734" i="36" s="1"/>
  <c r="K1735" i="36" s="1"/>
  <c r="K1736" i="36" s="1"/>
  <c r="K1737" i="36" s="1"/>
  <c r="K1738" i="36" s="1"/>
  <c r="K1739" i="36" s="1"/>
  <c r="K1740" i="36" s="1"/>
  <c r="K1741" i="36" s="1"/>
  <c r="K1742" i="36" s="1"/>
  <c r="K1743" i="36" s="1"/>
  <c r="K1744" i="36" s="1"/>
  <c r="K1745" i="36" s="1"/>
  <c r="K1746" i="36" s="1"/>
  <c r="K1747" i="36" s="1"/>
  <c r="K1748" i="36" s="1"/>
  <c r="K1749" i="36" s="1"/>
  <c r="K1750" i="36" s="1"/>
  <c r="K1751" i="36" s="1"/>
  <c r="K1752" i="36" s="1"/>
  <c r="K1753" i="36" s="1"/>
  <c r="K1754" i="36" s="1"/>
  <c r="K1755" i="36" s="1"/>
  <c r="K1756" i="36" s="1"/>
  <c r="K1757" i="36" s="1"/>
  <c r="K1758" i="36" s="1"/>
  <c r="K1759" i="36" s="1"/>
  <c r="K1760" i="36" s="1"/>
  <c r="K1761" i="36" s="1"/>
  <c r="K1762" i="36" s="1"/>
  <c r="K1763" i="36" s="1"/>
  <c r="K1764" i="36" s="1"/>
  <c r="K1765" i="36" s="1"/>
  <c r="K1766" i="36" s="1"/>
  <c r="K1767" i="36" s="1"/>
  <c r="K1768" i="36" s="1"/>
  <c r="K1769" i="36" s="1"/>
  <c r="K1770" i="36" s="1"/>
  <c r="K1771" i="36" s="1"/>
  <c r="K1772" i="36" s="1"/>
  <c r="K1773" i="36" s="1"/>
  <c r="K1774" i="36" s="1"/>
  <c r="K1775" i="36" s="1"/>
  <c r="K1776" i="36" s="1"/>
  <c r="K1777" i="36" s="1"/>
  <c r="K1778" i="36" s="1"/>
  <c r="K1779" i="36" s="1"/>
  <c r="K1780" i="36" s="1"/>
  <c r="K1781" i="36" s="1"/>
  <c r="K1782" i="36" s="1"/>
  <c r="K1783" i="36" s="1"/>
  <c r="K1784" i="36" s="1"/>
  <c r="K1785" i="36" s="1"/>
  <c r="K1786" i="36" s="1"/>
  <c r="K1787" i="36" s="1"/>
  <c r="K1788" i="36" s="1"/>
  <c r="K1789" i="36" s="1"/>
  <c r="K1790" i="36" s="1"/>
  <c r="K1791" i="36" s="1"/>
  <c r="K1792" i="36" s="1"/>
  <c r="K1793" i="36" s="1"/>
  <c r="K1794" i="36" s="1"/>
  <c r="K1795" i="36" s="1"/>
  <c r="K1796" i="36" s="1"/>
  <c r="K1797" i="36" s="1"/>
  <c r="K1798" i="36" s="1"/>
  <c r="K1799" i="36" s="1"/>
  <c r="K1800" i="36" s="1"/>
  <c r="K1801" i="36" s="1"/>
  <c r="K1802" i="36" s="1"/>
  <c r="K1803" i="36" s="1"/>
  <c r="K1804" i="36" s="1"/>
  <c r="K1805" i="36" s="1"/>
  <c r="K1806" i="36" s="1"/>
  <c r="K1807" i="36" s="1"/>
  <c r="K1808" i="36" s="1"/>
  <c r="K1809" i="36" s="1"/>
  <c r="K1810" i="36" s="1"/>
  <c r="K1811" i="36" s="1"/>
  <c r="K1812" i="36" s="1"/>
  <c r="K1813" i="36" s="1"/>
  <c r="K1814" i="36" s="1"/>
  <c r="K1815" i="36" s="1"/>
  <c r="K1816" i="36" s="1"/>
  <c r="K1817" i="36" s="1"/>
  <c r="K1818" i="36" s="1"/>
  <c r="K1819" i="36" s="1"/>
  <c r="K1820" i="36" s="1"/>
  <c r="K1821" i="36" s="1"/>
  <c r="K1822" i="36" s="1"/>
  <c r="K1823" i="36" s="1"/>
  <c r="K1824" i="36" s="1"/>
  <c r="K1825" i="36" s="1"/>
  <c r="K1826" i="36" s="1"/>
  <c r="K1827" i="36" s="1"/>
  <c r="K1828" i="36" s="1"/>
  <c r="K1829" i="36" s="1"/>
  <c r="K1830" i="36" s="1"/>
  <c r="K1831" i="36" s="1"/>
  <c r="K1832" i="36" s="1"/>
  <c r="K1833" i="36" s="1"/>
  <c r="K1834" i="36" s="1"/>
  <c r="K1835" i="36" s="1"/>
  <c r="K1836" i="36" s="1"/>
  <c r="K1837" i="36" s="1"/>
  <c r="K1838" i="36" s="1"/>
  <c r="K1839" i="36" s="1"/>
  <c r="K1840" i="36" s="1"/>
  <c r="K1841" i="36" s="1"/>
  <c r="K1842" i="36" s="1"/>
  <c r="K1843" i="36" s="1"/>
  <c r="K1844" i="36" s="1"/>
  <c r="K1845" i="36" s="1"/>
  <c r="K1846" i="36" s="1"/>
  <c r="K1847" i="36" s="1"/>
  <c r="K1848" i="36" s="1"/>
  <c r="K1849" i="36" s="1"/>
  <c r="K1850" i="36" s="1"/>
  <c r="K1851" i="36" s="1"/>
  <c r="K1852" i="36" s="1"/>
  <c r="K1853" i="36" s="1"/>
  <c r="K1854" i="36" s="1"/>
  <c r="K1855" i="36" s="1"/>
  <c r="K1856" i="36" s="1"/>
  <c r="K1857" i="36" s="1"/>
  <c r="K1858" i="36" s="1"/>
  <c r="K1859" i="36" s="1"/>
  <c r="K1860" i="36" s="1"/>
  <c r="K1861" i="36" s="1"/>
  <c r="K1862" i="36" s="1"/>
  <c r="K1863" i="36" s="1"/>
  <c r="K1864" i="36" s="1"/>
  <c r="K1865" i="36" s="1"/>
  <c r="K1866" i="36" s="1"/>
  <c r="K1867" i="36" s="1"/>
  <c r="K1868" i="36" s="1"/>
  <c r="K1869" i="36" s="1"/>
  <c r="K1870" i="36" s="1"/>
  <c r="K1871" i="36" s="1"/>
  <c r="K1872" i="36" s="1"/>
  <c r="K1873" i="36" s="1"/>
  <c r="K1874" i="36" s="1"/>
  <c r="K1875" i="36" s="1"/>
  <c r="K1876" i="36" s="1"/>
  <c r="K1877" i="36" s="1"/>
  <c r="K1878" i="36" s="1"/>
  <c r="K1879" i="36" s="1"/>
  <c r="K1880" i="36" s="1"/>
  <c r="K1881" i="36" s="1"/>
  <c r="K1882" i="36" s="1"/>
  <c r="K1883" i="36" s="1"/>
  <c r="K1884" i="36" s="1"/>
  <c r="K1885" i="36" s="1"/>
  <c r="K1886" i="36" s="1"/>
  <c r="K1887" i="36" s="1"/>
  <c r="K1888" i="36" s="1"/>
  <c r="K1889" i="36" s="1"/>
  <c r="K1890" i="36" s="1"/>
  <c r="K1891" i="36" s="1"/>
  <c r="K1892" i="36" s="1"/>
  <c r="K1893" i="36" s="1"/>
  <c r="K1894" i="36" s="1"/>
  <c r="K1895" i="36" s="1"/>
  <c r="K1896" i="36" s="1"/>
  <c r="K1897" i="36" s="1"/>
  <c r="K1898" i="36" s="1"/>
  <c r="K1899" i="36" s="1"/>
  <c r="K1900" i="36" s="1"/>
  <c r="K1901" i="36" s="1"/>
  <c r="K1902" i="36" s="1"/>
  <c r="K1903" i="36" s="1"/>
  <c r="K1904" i="36" s="1"/>
  <c r="K1905" i="36" s="1"/>
  <c r="K1906" i="36" s="1"/>
  <c r="K1907" i="36" s="1"/>
  <c r="K1908" i="36" s="1"/>
  <c r="K1909" i="36" s="1"/>
  <c r="K1910" i="36" s="1"/>
  <c r="K1911" i="36" s="1"/>
  <c r="K1912" i="36" s="1"/>
  <c r="K1913" i="36" s="1"/>
  <c r="K1914" i="36" s="1"/>
  <c r="K1915" i="36" s="1"/>
  <c r="K1916" i="36" s="1"/>
  <c r="K1917" i="36" s="1"/>
  <c r="K1918" i="36" s="1"/>
  <c r="K1919" i="36" s="1"/>
  <c r="K1920" i="36" s="1"/>
  <c r="K1921" i="36" s="1"/>
  <c r="K1922" i="36" s="1"/>
  <c r="K1923" i="36" s="1"/>
  <c r="K1924" i="36" s="1"/>
  <c r="K1925" i="36" s="1"/>
  <c r="K1926" i="36" s="1"/>
  <c r="K1927" i="36" s="1"/>
  <c r="K1928" i="36" s="1"/>
  <c r="K1929" i="36" s="1"/>
  <c r="K1930" i="36" s="1"/>
  <c r="K1931" i="36" s="1"/>
  <c r="K1932" i="36" s="1"/>
  <c r="K1933" i="36" s="1"/>
  <c r="K1934" i="36" s="1"/>
  <c r="K1935" i="36" s="1"/>
  <c r="K1936" i="36" s="1"/>
  <c r="K1937" i="36" s="1"/>
  <c r="K1938" i="36" s="1"/>
  <c r="K1939" i="36" s="1"/>
  <c r="K1940" i="36" s="1"/>
  <c r="K1941" i="36" s="1"/>
  <c r="K1942" i="36" s="1"/>
  <c r="K1943" i="36" s="1"/>
  <c r="K1944" i="36" s="1"/>
  <c r="K1945" i="36" s="1"/>
  <c r="K1946" i="36" s="1"/>
  <c r="K1947" i="36" s="1"/>
  <c r="K1948" i="36" s="1"/>
  <c r="K1949" i="36" s="1"/>
  <c r="K1950" i="36" s="1"/>
  <c r="K1951" i="36" s="1"/>
  <c r="K1952" i="36" s="1"/>
  <c r="K1953" i="36" s="1"/>
  <c r="K1954" i="36" s="1"/>
  <c r="K1955" i="36" s="1"/>
  <c r="K1956" i="36" s="1"/>
  <c r="K1957" i="36" s="1"/>
  <c r="K1958" i="36" s="1"/>
  <c r="K1959" i="36" s="1"/>
  <c r="K1960" i="36" s="1"/>
  <c r="K1961" i="36" s="1"/>
  <c r="K1962" i="36" s="1"/>
  <c r="K1963" i="36" s="1"/>
  <c r="K1964" i="36" s="1"/>
  <c r="K1965" i="36" s="1"/>
  <c r="K1966" i="36" s="1"/>
  <c r="K1967" i="36" s="1"/>
  <c r="K1968" i="36" s="1"/>
  <c r="K1969" i="36" s="1"/>
  <c r="K1970" i="36" s="1"/>
  <c r="K1971" i="36" s="1"/>
  <c r="K1972" i="36" s="1"/>
  <c r="K1973" i="36" s="1"/>
  <c r="K1974" i="36" s="1"/>
  <c r="K1975" i="36" s="1"/>
  <c r="K1976" i="36" s="1"/>
  <c r="K1977" i="36" s="1"/>
  <c r="K1978" i="36" s="1"/>
  <c r="K1979" i="36" s="1"/>
  <c r="K1980" i="36" s="1"/>
  <c r="K1981" i="36" s="1"/>
  <c r="K1982" i="36" s="1"/>
  <c r="K1983" i="36" s="1"/>
  <c r="K1984" i="36" s="1"/>
  <c r="K1985" i="36" s="1"/>
  <c r="K1986" i="36" s="1"/>
  <c r="K1987" i="36" s="1"/>
  <c r="K1988" i="36" s="1"/>
  <c r="K1989" i="36" s="1"/>
  <c r="K1990" i="36" s="1"/>
  <c r="K1991" i="36" s="1"/>
  <c r="K1992" i="36" s="1"/>
  <c r="K1993" i="36" s="1"/>
  <c r="K1994" i="36" s="1"/>
  <c r="K1995" i="36" s="1"/>
  <c r="K1996" i="36" s="1"/>
  <c r="K1997" i="36" s="1"/>
  <c r="K1998" i="36" s="1"/>
  <c r="K1999" i="36" s="1"/>
  <c r="K2000" i="36" s="1"/>
  <c r="K2001" i="36" s="1"/>
  <c r="K2002" i="36" s="1"/>
  <c r="K2003" i="36" s="1"/>
  <c r="K2004" i="36" s="1"/>
  <c r="K2005" i="36" s="1"/>
  <c r="K2006" i="36" s="1"/>
  <c r="K2007" i="36" s="1"/>
  <c r="K2008" i="36" s="1"/>
  <c r="K2009" i="36" s="1"/>
  <c r="K2010" i="36" s="1"/>
  <c r="K2011" i="36" s="1"/>
  <c r="K2012" i="36" s="1"/>
  <c r="K2013" i="36" s="1"/>
  <c r="K2014" i="36" s="1"/>
  <c r="K2015" i="36" s="1"/>
  <c r="K2016" i="36" s="1"/>
  <c r="K2017" i="36" s="1"/>
  <c r="K2018" i="36" s="1"/>
  <c r="K2019" i="36" s="1"/>
  <c r="K2020" i="36" s="1"/>
  <c r="K2021" i="36" s="1"/>
  <c r="K2022" i="36" s="1"/>
  <c r="K2023" i="36" s="1"/>
  <c r="K2024" i="36" s="1"/>
  <c r="K2025" i="36" s="1"/>
  <c r="K2026" i="36" s="1"/>
  <c r="K2027" i="36" s="1"/>
  <c r="K2028" i="36" s="1"/>
  <c r="K2029" i="36" s="1"/>
  <c r="K2030" i="36" s="1"/>
  <c r="K2031" i="36" s="1"/>
  <c r="K2032" i="36" s="1"/>
  <c r="K2033" i="36" s="1"/>
  <c r="K2034" i="36" s="1"/>
  <c r="K2035" i="36" s="1"/>
  <c r="K2036" i="36" s="1"/>
  <c r="K2037" i="36" s="1"/>
  <c r="K2038" i="36" s="1"/>
  <c r="K2039" i="36" s="1"/>
  <c r="K2040" i="36" s="1"/>
  <c r="K2041" i="36" s="1"/>
  <c r="K2042" i="36" s="1"/>
  <c r="K2043" i="36" s="1"/>
  <c r="K2044" i="36" s="1"/>
  <c r="K2045" i="36" s="1"/>
  <c r="K2046" i="36" s="1"/>
  <c r="K2047" i="36" s="1"/>
  <c r="K2048" i="36" s="1"/>
  <c r="K2049" i="36" s="1"/>
  <c r="K2050" i="36" s="1"/>
  <c r="K2051" i="36" s="1"/>
  <c r="K2052" i="36" s="1"/>
  <c r="K2053" i="36" s="1"/>
  <c r="K2054" i="36" s="1"/>
  <c r="K2055" i="36" s="1"/>
  <c r="K2056" i="36" s="1"/>
  <c r="K2057" i="36" s="1"/>
  <c r="K2058" i="36" s="1"/>
  <c r="K2059" i="36" s="1"/>
  <c r="K2060" i="36" s="1"/>
  <c r="K2061" i="36" s="1"/>
  <c r="K2062" i="36" s="1"/>
  <c r="K2063" i="36" s="1"/>
  <c r="K2064" i="36" s="1"/>
  <c r="K2065" i="36" s="1"/>
  <c r="K2066" i="36" s="1"/>
  <c r="K2067" i="36" s="1"/>
  <c r="K2068" i="36" s="1"/>
  <c r="K2069" i="36" s="1"/>
  <c r="K2070" i="36" s="1"/>
  <c r="K2071" i="36" s="1"/>
  <c r="K2072" i="36" s="1"/>
  <c r="K2073" i="36" s="1"/>
  <c r="K2074" i="36" s="1"/>
  <c r="K2075" i="36" s="1"/>
  <c r="K2076" i="36" s="1"/>
  <c r="K2077" i="36" s="1"/>
  <c r="K2078" i="36" s="1"/>
  <c r="K2079" i="36" s="1"/>
  <c r="K2080" i="36" s="1"/>
  <c r="K2081" i="36" s="1"/>
  <c r="K2082" i="36" s="1"/>
  <c r="K2083" i="36" s="1"/>
  <c r="K2084" i="36" s="1"/>
  <c r="K2085" i="36" s="1"/>
  <c r="K2086" i="36" s="1"/>
  <c r="K2087" i="36" s="1"/>
  <c r="K2088" i="36" s="1"/>
  <c r="K2089" i="36" s="1"/>
  <c r="K2090" i="36" s="1"/>
  <c r="K2091" i="36" s="1"/>
  <c r="K2092" i="36" s="1"/>
  <c r="K2093" i="36" s="1"/>
  <c r="K2094" i="36" s="1"/>
  <c r="K2095" i="36" s="1"/>
  <c r="K2096" i="36" s="1"/>
  <c r="K2097" i="36" s="1"/>
  <c r="K2098" i="36" s="1"/>
  <c r="K2099" i="36" s="1"/>
  <c r="K2100" i="36" s="1"/>
  <c r="K2101" i="36" s="1"/>
  <c r="K2102" i="36" s="1"/>
  <c r="K2103" i="36" s="1"/>
  <c r="K2104" i="36" s="1"/>
  <c r="K2105" i="36" s="1"/>
  <c r="K2106" i="36" s="1"/>
  <c r="K2107" i="36" s="1"/>
  <c r="K2108" i="36" s="1"/>
  <c r="K2109" i="36" s="1"/>
  <c r="K2110" i="36" s="1"/>
  <c r="K2111" i="36" s="1"/>
  <c r="K2112" i="36" s="1"/>
  <c r="K2113" i="36" s="1"/>
  <c r="K2114" i="36" s="1"/>
  <c r="K2115" i="36" s="1"/>
  <c r="K2116" i="36" s="1"/>
  <c r="K2117" i="36" s="1"/>
  <c r="K2118" i="36" s="1"/>
  <c r="K2119" i="36" s="1"/>
  <c r="K2120" i="36" s="1"/>
  <c r="K2121" i="36" s="1"/>
  <c r="K2122" i="36" s="1"/>
  <c r="K2123" i="36" s="1"/>
  <c r="K2124" i="36" s="1"/>
  <c r="K2125" i="36" s="1"/>
  <c r="K2126" i="36" s="1"/>
  <c r="K2127" i="36" s="1"/>
  <c r="K2128" i="36" s="1"/>
  <c r="K2129" i="36" s="1"/>
  <c r="K2130" i="36" s="1"/>
  <c r="K2131" i="36" s="1"/>
  <c r="K2132" i="36" s="1"/>
  <c r="K2133" i="36" s="1"/>
  <c r="K2134" i="36" s="1"/>
  <c r="K2135" i="36" s="1"/>
  <c r="K2136" i="36" s="1"/>
  <c r="K2137" i="36" s="1"/>
  <c r="K2138" i="36" s="1"/>
  <c r="K2139" i="36" s="1"/>
  <c r="K2140" i="36" s="1"/>
  <c r="K2141" i="36" s="1"/>
  <c r="K2142" i="36" s="1"/>
  <c r="K2143" i="36" s="1"/>
  <c r="K2144" i="36" s="1"/>
  <c r="K2145" i="36" s="1"/>
  <c r="K2146" i="36" s="1"/>
  <c r="K2147" i="36" s="1"/>
  <c r="K2148" i="36" s="1"/>
  <c r="K2149" i="36" s="1"/>
  <c r="K2150" i="36" s="1"/>
  <c r="K2151" i="36" s="1"/>
  <c r="K2152" i="36" s="1"/>
  <c r="K2153" i="36" s="1"/>
  <c r="K2154" i="36" s="1"/>
  <c r="K2155" i="36" s="1"/>
  <c r="K2156" i="36" s="1"/>
  <c r="K2157" i="36" s="1"/>
  <c r="K2158" i="36" s="1"/>
  <c r="K2159" i="36" s="1"/>
  <c r="K2160" i="36" s="1"/>
  <c r="K2161" i="36" s="1"/>
  <c r="K2162" i="36" s="1"/>
  <c r="K2163" i="36" s="1"/>
  <c r="K2164" i="36" s="1"/>
  <c r="K2165" i="36" s="1"/>
  <c r="K2166" i="36" s="1"/>
  <c r="K2167" i="36" s="1"/>
  <c r="K2168" i="36" s="1"/>
  <c r="K2169" i="36" s="1"/>
  <c r="K2170" i="36" s="1"/>
  <c r="K2171" i="36" s="1"/>
  <c r="K2172" i="36" s="1"/>
  <c r="K2173" i="36" s="1"/>
  <c r="K2174" i="36" s="1"/>
  <c r="K2175" i="36" s="1"/>
  <c r="K2176" i="36" s="1"/>
  <c r="K2177" i="36" s="1"/>
  <c r="K2178" i="36" s="1"/>
  <c r="K2179" i="36" s="1"/>
  <c r="K2180" i="36" s="1"/>
  <c r="K2181" i="36" s="1"/>
  <c r="K2182" i="36" s="1"/>
  <c r="K2183" i="36" s="1"/>
  <c r="K2184" i="36" s="1"/>
  <c r="K2185" i="36" s="1"/>
  <c r="K2186" i="36" s="1"/>
  <c r="K2187" i="36" s="1"/>
  <c r="K2188" i="36" s="1"/>
  <c r="K2189" i="36" s="1"/>
  <c r="K2190" i="36" s="1"/>
  <c r="K2191" i="36" s="1"/>
  <c r="K2192" i="36" s="1"/>
  <c r="K2193" i="36" s="1"/>
  <c r="K2194" i="36" s="1"/>
  <c r="K2195" i="36" s="1"/>
  <c r="K2196" i="36" s="1"/>
  <c r="K2197" i="36" s="1"/>
  <c r="K2198" i="36" s="1"/>
  <c r="K2199" i="36" s="1"/>
  <c r="K2200" i="36" s="1"/>
  <c r="K2201" i="36" s="1"/>
  <c r="K2202" i="36" s="1"/>
  <c r="K2203" i="36" s="1"/>
  <c r="K2204" i="36" s="1"/>
  <c r="K2205" i="36" s="1"/>
  <c r="K2206" i="36" s="1"/>
  <c r="K2207" i="36" s="1"/>
  <c r="K2208" i="36" s="1"/>
  <c r="K2209" i="36" s="1"/>
  <c r="K2210" i="36" s="1"/>
  <c r="K2211" i="36" s="1"/>
  <c r="K2212" i="36" s="1"/>
  <c r="K2213" i="36" s="1"/>
  <c r="K2214" i="36" s="1"/>
  <c r="K2215" i="36" s="1"/>
  <c r="K2216" i="36" s="1"/>
  <c r="K2217" i="36" s="1"/>
  <c r="K2218" i="36" s="1"/>
  <c r="K2219" i="36" s="1"/>
  <c r="K2220" i="36" s="1"/>
  <c r="K2221" i="36" s="1"/>
  <c r="K2222" i="36" s="1"/>
  <c r="K2223" i="36" s="1"/>
  <c r="K2224" i="36" s="1"/>
  <c r="K2225" i="36" s="1"/>
  <c r="K2226" i="36" s="1"/>
  <c r="K2227" i="36" s="1"/>
  <c r="K2228" i="36" s="1"/>
  <c r="K2229" i="36" s="1"/>
  <c r="K2230" i="36" s="1"/>
  <c r="K2231" i="36" s="1"/>
  <c r="K2232" i="36" s="1"/>
  <c r="K2233" i="36" s="1"/>
  <c r="J55" i="36"/>
  <c r="J56" i="36" s="1"/>
  <c r="J57" i="36" s="1"/>
  <c r="J58" i="36" s="1"/>
  <c r="J59" i="36" s="1"/>
  <c r="J60" i="36" s="1"/>
  <c r="J61" i="36" s="1"/>
  <c r="J62" i="36" s="1"/>
  <c r="J63" i="36" s="1"/>
  <c r="J64" i="36" s="1"/>
  <c r="J65" i="36" s="1"/>
  <c r="J66" i="36" s="1"/>
  <c r="J67" i="36" s="1"/>
  <c r="J68" i="36" s="1"/>
  <c r="J69" i="36" s="1"/>
  <c r="J70" i="36" s="1"/>
  <c r="J71" i="36" s="1"/>
  <c r="J72" i="36" s="1"/>
  <c r="J73" i="36" s="1"/>
  <c r="J74" i="36" s="1"/>
  <c r="J75" i="36" s="1"/>
  <c r="J76" i="36" s="1"/>
  <c r="J77" i="36" s="1"/>
  <c r="J78" i="36" s="1"/>
  <c r="J79" i="36" s="1"/>
  <c r="J80" i="36" s="1"/>
  <c r="J81" i="36" s="1"/>
  <c r="J82" i="36" s="1"/>
  <c r="J83" i="36" s="1"/>
  <c r="J84" i="36" s="1"/>
  <c r="J85" i="36" s="1"/>
  <c r="J86" i="36" s="1"/>
  <c r="J87" i="36" s="1"/>
  <c r="J88" i="36" s="1"/>
  <c r="J89" i="36" s="1"/>
  <c r="J90" i="36" s="1"/>
  <c r="J91" i="36" s="1"/>
  <c r="J92" i="36" s="1"/>
  <c r="J93" i="36" s="1"/>
  <c r="J94" i="36" s="1"/>
  <c r="J95" i="36" s="1"/>
  <c r="J96" i="36" s="1"/>
  <c r="J97" i="36" s="1"/>
  <c r="J98" i="36" s="1"/>
  <c r="J99" i="36" s="1"/>
  <c r="J100" i="36" s="1"/>
  <c r="J101" i="36" s="1"/>
  <c r="J102" i="36" s="1"/>
  <c r="J103" i="36" s="1"/>
  <c r="J104" i="36" s="1"/>
  <c r="J105" i="36" s="1"/>
  <c r="J106" i="36" s="1"/>
  <c r="J107" i="36" s="1"/>
  <c r="J108" i="36" s="1"/>
  <c r="J109" i="36" s="1"/>
  <c r="J110" i="36" s="1"/>
  <c r="J111" i="36" s="1"/>
  <c r="J112" i="36" s="1"/>
  <c r="J113" i="36" s="1"/>
  <c r="J114" i="36" s="1"/>
  <c r="J115" i="36" s="1"/>
  <c r="J116" i="36" s="1"/>
  <c r="J117" i="36" s="1"/>
  <c r="J118" i="36" s="1"/>
  <c r="J119" i="36" s="1"/>
  <c r="J120" i="36" s="1"/>
  <c r="J121" i="36" s="1"/>
  <c r="J122" i="36" s="1"/>
  <c r="J123" i="36" s="1"/>
  <c r="J124" i="36" s="1"/>
  <c r="J125" i="36" s="1"/>
  <c r="J126" i="36" s="1"/>
  <c r="J127" i="36" s="1"/>
  <c r="J128" i="36" s="1"/>
  <c r="J129" i="36" s="1"/>
  <c r="J130" i="36" s="1"/>
  <c r="J131" i="36" s="1"/>
  <c r="J132" i="36" s="1"/>
  <c r="J133" i="36" s="1"/>
  <c r="J134" i="36" s="1"/>
  <c r="J135" i="36" s="1"/>
  <c r="J136" i="36" s="1"/>
  <c r="J137" i="36" s="1"/>
  <c r="J138" i="36" s="1"/>
  <c r="J139" i="36" s="1"/>
  <c r="J140" i="36" s="1"/>
  <c r="J141" i="36" s="1"/>
  <c r="J142" i="36" s="1"/>
  <c r="J143" i="36" s="1"/>
  <c r="J144" i="36" s="1"/>
  <c r="J145" i="36" s="1"/>
  <c r="J146" i="36" s="1"/>
  <c r="J147" i="36" s="1"/>
  <c r="J148" i="36" s="1"/>
  <c r="J149" i="36" s="1"/>
  <c r="J150" i="36" s="1"/>
  <c r="J151" i="36" s="1"/>
  <c r="J152" i="36" s="1"/>
  <c r="J153" i="36" s="1"/>
  <c r="J154" i="36" s="1"/>
  <c r="J155" i="36" s="1"/>
  <c r="J156" i="36" s="1"/>
  <c r="J157" i="36" s="1"/>
  <c r="J158" i="36" s="1"/>
  <c r="J159" i="36" s="1"/>
  <c r="J160" i="36" s="1"/>
  <c r="J161" i="36" s="1"/>
  <c r="J162" i="36" s="1"/>
  <c r="J163" i="36" s="1"/>
  <c r="J164" i="36" s="1"/>
  <c r="J165" i="36" s="1"/>
  <c r="J166" i="36" s="1"/>
  <c r="J167" i="36" s="1"/>
  <c r="J168" i="36" s="1"/>
  <c r="J169" i="36" s="1"/>
  <c r="J170" i="36" s="1"/>
  <c r="J171" i="36" s="1"/>
  <c r="J172" i="36" s="1"/>
  <c r="J173" i="36" s="1"/>
  <c r="J174" i="36" s="1"/>
  <c r="J175" i="36" s="1"/>
  <c r="J176" i="36" s="1"/>
  <c r="J177" i="36" s="1"/>
  <c r="J178" i="36" s="1"/>
  <c r="J179" i="36" s="1"/>
  <c r="J180" i="36" s="1"/>
  <c r="J181" i="36" s="1"/>
  <c r="J182" i="36" s="1"/>
  <c r="J183" i="36" s="1"/>
  <c r="J184" i="36" s="1"/>
  <c r="J185" i="36" s="1"/>
  <c r="J186" i="36" s="1"/>
  <c r="J187" i="36" s="1"/>
  <c r="J188" i="36" s="1"/>
  <c r="J189" i="36" s="1"/>
  <c r="J190" i="36" s="1"/>
  <c r="J191" i="36" s="1"/>
  <c r="J192" i="36" s="1"/>
  <c r="J193" i="36" s="1"/>
  <c r="J194" i="36" s="1"/>
  <c r="J195" i="36" s="1"/>
  <c r="J196" i="36" s="1"/>
  <c r="J197" i="36" s="1"/>
  <c r="J198" i="36" s="1"/>
  <c r="J199" i="36" s="1"/>
  <c r="J200" i="36" s="1"/>
  <c r="J201" i="36" s="1"/>
  <c r="J202" i="36" s="1"/>
  <c r="J203" i="36" s="1"/>
  <c r="J204" i="36" s="1"/>
  <c r="J205" i="36" s="1"/>
  <c r="J206" i="36" s="1"/>
  <c r="J207" i="36" s="1"/>
  <c r="J208" i="36" s="1"/>
  <c r="J209" i="36" s="1"/>
  <c r="J210" i="36" s="1"/>
  <c r="J211" i="36" s="1"/>
  <c r="J212" i="36" s="1"/>
  <c r="J213" i="36" s="1"/>
  <c r="J214" i="36" s="1"/>
  <c r="J215" i="36" s="1"/>
  <c r="J216" i="36" s="1"/>
  <c r="J217" i="36" s="1"/>
  <c r="J218" i="36" s="1"/>
  <c r="J219" i="36" s="1"/>
  <c r="J220" i="36" s="1"/>
  <c r="J221" i="36" s="1"/>
  <c r="J222" i="36" s="1"/>
  <c r="J223" i="36" s="1"/>
  <c r="J224" i="36" s="1"/>
  <c r="J225" i="36" s="1"/>
  <c r="J226" i="36" s="1"/>
  <c r="J227" i="36" s="1"/>
  <c r="J228" i="36" s="1"/>
  <c r="J229" i="36" s="1"/>
  <c r="J230" i="36" s="1"/>
  <c r="J231" i="36" s="1"/>
  <c r="J232" i="36" s="1"/>
  <c r="J233" i="36" s="1"/>
  <c r="J234" i="36" s="1"/>
  <c r="J235" i="36" s="1"/>
  <c r="J236" i="36" s="1"/>
  <c r="J237" i="36" s="1"/>
  <c r="J238" i="36" s="1"/>
  <c r="J239" i="36" s="1"/>
  <c r="J240" i="36" s="1"/>
  <c r="J241" i="36" s="1"/>
  <c r="J242" i="36" s="1"/>
  <c r="J243" i="36" s="1"/>
  <c r="J244" i="36" s="1"/>
  <c r="J245" i="36" s="1"/>
  <c r="J246" i="36" s="1"/>
  <c r="J247" i="36" s="1"/>
  <c r="J248" i="36" s="1"/>
  <c r="J249" i="36" s="1"/>
  <c r="J250" i="36" s="1"/>
  <c r="J251" i="36" s="1"/>
  <c r="J252" i="36" s="1"/>
  <c r="J253" i="36" s="1"/>
  <c r="J254" i="36" s="1"/>
  <c r="J255" i="36" s="1"/>
  <c r="J256" i="36" s="1"/>
  <c r="J257" i="36" s="1"/>
  <c r="J258" i="36" s="1"/>
  <c r="J259" i="36" s="1"/>
  <c r="J260" i="36" s="1"/>
  <c r="J261" i="36" s="1"/>
  <c r="J262" i="36" s="1"/>
  <c r="J263" i="36" s="1"/>
  <c r="J264" i="36" s="1"/>
  <c r="J265" i="36" s="1"/>
  <c r="J266" i="36" s="1"/>
  <c r="J267" i="36" s="1"/>
  <c r="J268" i="36" s="1"/>
  <c r="J269" i="36" s="1"/>
  <c r="J270" i="36" s="1"/>
  <c r="J271" i="36" s="1"/>
  <c r="J272" i="36" s="1"/>
  <c r="J273" i="36" s="1"/>
  <c r="J274" i="36" s="1"/>
  <c r="J275" i="36" s="1"/>
  <c r="J276" i="36" s="1"/>
  <c r="J277" i="36" s="1"/>
  <c r="J278" i="36" s="1"/>
  <c r="J279" i="36" s="1"/>
  <c r="J280" i="36" s="1"/>
  <c r="J281" i="36" s="1"/>
  <c r="J282" i="36" s="1"/>
  <c r="J283" i="36" s="1"/>
  <c r="J284" i="36" s="1"/>
  <c r="J285" i="36" s="1"/>
  <c r="J286" i="36" s="1"/>
  <c r="J287" i="36" s="1"/>
  <c r="J288" i="36" s="1"/>
  <c r="J289" i="36" s="1"/>
  <c r="J290" i="36" s="1"/>
  <c r="J291" i="36" s="1"/>
  <c r="J292" i="36" s="1"/>
  <c r="J293" i="36" s="1"/>
  <c r="J294" i="36" s="1"/>
  <c r="J295" i="36" s="1"/>
  <c r="J296" i="36" s="1"/>
  <c r="J297" i="36" s="1"/>
  <c r="J298" i="36" s="1"/>
  <c r="J299" i="36" s="1"/>
  <c r="J300" i="36" s="1"/>
  <c r="J301" i="36" s="1"/>
  <c r="J302" i="36" s="1"/>
  <c r="J303" i="36" s="1"/>
  <c r="J304" i="36" s="1"/>
  <c r="J305" i="36" s="1"/>
  <c r="J306" i="36" s="1"/>
  <c r="J307" i="36" s="1"/>
  <c r="J308" i="36" s="1"/>
  <c r="J309" i="36" s="1"/>
  <c r="J310" i="36" s="1"/>
  <c r="J311" i="36" s="1"/>
  <c r="J312" i="36" s="1"/>
  <c r="J313" i="36" s="1"/>
  <c r="J314" i="36" s="1"/>
  <c r="J315" i="36" s="1"/>
  <c r="J316" i="36" s="1"/>
  <c r="J317" i="36" s="1"/>
  <c r="J318" i="36" s="1"/>
  <c r="J319" i="36" s="1"/>
  <c r="J320" i="36" s="1"/>
  <c r="J321" i="36" s="1"/>
  <c r="J322" i="36" s="1"/>
  <c r="J323" i="36" s="1"/>
  <c r="J324" i="36" s="1"/>
  <c r="J325" i="36" s="1"/>
  <c r="J326" i="36" s="1"/>
  <c r="J327" i="36" s="1"/>
  <c r="J328" i="36" s="1"/>
  <c r="J329" i="36" s="1"/>
  <c r="J330" i="36" s="1"/>
  <c r="J331" i="36" s="1"/>
  <c r="J332" i="36" s="1"/>
  <c r="J333" i="36" s="1"/>
  <c r="J334" i="36" s="1"/>
  <c r="J335" i="36" s="1"/>
  <c r="J336" i="36" s="1"/>
  <c r="J337" i="36" s="1"/>
  <c r="J338" i="36" s="1"/>
  <c r="J339" i="36" s="1"/>
  <c r="J340" i="36" s="1"/>
  <c r="J341" i="36" s="1"/>
  <c r="J342" i="36" s="1"/>
  <c r="J343" i="36" s="1"/>
  <c r="J344" i="36" s="1"/>
  <c r="J345" i="36" s="1"/>
  <c r="J346" i="36" s="1"/>
  <c r="J347" i="36" s="1"/>
  <c r="J348" i="36" s="1"/>
  <c r="J349" i="36" s="1"/>
  <c r="J350" i="36" s="1"/>
  <c r="J351" i="36" s="1"/>
  <c r="J352" i="36" s="1"/>
  <c r="J353" i="36" s="1"/>
  <c r="J354" i="36" s="1"/>
  <c r="J355" i="36" s="1"/>
  <c r="J356" i="36" s="1"/>
  <c r="J357" i="36" s="1"/>
  <c r="J358" i="36" s="1"/>
  <c r="J359" i="36" s="1"/>
  <c r="J360" i="36" s="1"/>
  <c r="J361" i="36" s="1"/>
  <c r="J362" i="36" s="1"/>
  <c r="J363" i="36" s="1"/>
  <c r="J364" i="36" s="1"/>
  <c r="J365" i="36" s="1"/>
  <c r="J366" i="36" s="1"/>
  <c r="J367" i="36" s="1"/>
  <c r="J368" i="36" s="1"/>
  <c r="J369" i="36" s="1"/>
  <c r="J370" i="36" s="1"/>
  <c r="J371" i="36" s="1"/>
  <c r="J372" i="36" s="1"/>
  <c r="J373" i="36" s="1"/>
  <c r="J374" i="36" s="1"/>
  <c r="J375" i="36" s="1"/>
  <c r="J376" i="36" s="1"/>
  <c r="J377" i="36" s="1"/>
  <c r="J378" i="36" s="1"/>
  <c r="J379" i="36" s="1"/>
  <c r="J380" i="36" s="1"/>
  <c r="J381" i="36" s="1"/>
  <c r="J382" i="36" s="1"/>
  <c r="J383" i="36" s="1"/>
  <c r="J384" i="36" s="1"/>
  <c r="J385" i="36" s="1"/>
  <c r="J386" i="36" s="1"/>
  <c r="J387" i="36" s="1"/>
  <c r="J388" i="36" s="1"/>
  <c r="J389" i="36" s="1"/>
  <c r="J390" i="36" s="1"/>
  <c r="J391" i="36" s="1"/>
  <c r="J392" i="36" s="1"/>
  <c r="J393" i="36" s="1"/>
  <c r="J394" i="36" s="1"/>
  <c r="J395" i="36" s="1"/>
  <c r="J396" i="36" s="1"/>
  <c r="J397" i="36" s="1"/>
  <c r="J398" i="36" s="1"/>
  <c r="J399" i="36" s="1"/>
  <c r="J400" i="36" s="1"/>
  <c r="J401" i="36" s="1"/>
  <c r="J402" i="36" s="1"/>
  <c r="J403" i="36" s="1"/>
  <c r="J404" i="36" s="1"/>
  <c r="J405" i="36" s="1"/>
  <c r="J406" i="36" s="1"/>
  <c r="J407" i="36" s="1"/>
  <c r="J408" i="36" s="1"/>
  <c r="J409" i="36" s="1"/>
  <c r="J410" i="36" s="1"/>
  <c r="J411" i="36" s="1"/>
  <c r="J412" i="36" s="1"/>
  <c r="J413" i="36" s="1"/>
  <c r="J414" i="36" s="1"/>
  <c r="J415" i="36" s="1"/>
  <c r="J416" i="36" s="1"/>
  <c r="J417" i="36" s="1"/>
  <c r="J418" i="36" s="1"/>
  <c r="J419" i="36" s="1"/>
  <c r="J420" i="36" s="1"/>
  <c r="J421" i="36" s="1"/>
  <c r="J422" i="36" s="1"/>
  <c r="J423" i="36" s="1"/>
  <c r="J424" i="36" s="1"/>
  <c r="J425" i="36" s="1"/>
  <c r="J426" i="36" s="1"/>
  <c r="J427" i="36" s="1"/>
  <c r="J428" i="36" s="1"/>
  <c r="J429" i="36" s="1"/>
  <c r="J430" i="36" s="1"/>
  <c r="J431" i="36" s="1"/>
  <c r="J432" i="36" s="1"/>
  <c r="J433" i="36" s="1"/>
  <c r="J434" i="36" s="1"/>
  <c r="J435" i="36" s="1"/>
  <c r="J436" i="36" s="1"/>
  <c r="J437" i="36" s="1"/>
  <c r="J438" i="36" s="1"/>
  <c r="J439" i="36" s="1"/>
  <c r="J440" i="36" s="1"/>
  <c r="J441" i="36" s="1"/>
  <c r="J442" i="36" s="1"/>
  <c r="J443" i="36" s="1"/>
  <c r="J444" i="36" s="1"/>
  <c r="J445" i="36" s="1"/>
  <c r="J446" i="36" s="1"/>
  <c r="J447" i="36" s="1"/>
  <c r="J448" i="36" s="1"/>
  <c r="J449" i="36" s="1"/>
  <c r="J450" i="36" s="1"/>
  <c r="J451" i="36" s="1"/>
  <c r="J452" i="36" s="1"/>
  <c r="J453" i="36" s="1"/>
  <c r="J454" i="36" s="1"/>
  <c r="J455" i="36" s="1"/>
  <c r="J456" i="36" s="1"/>
  <c r="J457" i="36" s="1"/>
  <c r="J458" i="36" s="1"/>
  <c r="J459" i="36" s="1"/>
  <c r="J460" i="36" s="1"/>
  <c r="J461" i="36" s="1"/>
  <c r="J462" i="36" s="1"/>
  <c r="J463" i="36" s="1"/>
  <c r="J464" i="36" s="1"/>
  <c r="J465" i="36" s="1"/>
  <c r="J466" i="36" s="1"/>
  <c r="J467" i="36" s="1"/>
  <c r="J468" i="36" s="1"/>
  <c r="J469" i="36" s="1"/>
  <c r="J470" i="36" s="1"/>
  <c r="J471" i="36" s="1"/>
  <c r="J472" i="36" s="1"/>
  <c r="J473" i="36" s="1"/>
  <c r="J474" i="36" s="1"/>
  <c r="J475" i="36" s="1"/>
  <c r="J476" i="36" s="1"/>
  <c r="J477" i="36" s="1"/>
  <c r="J478" i="36" s="1"/>
  <c r="J479" i="36" s="1"/>
  <c r="J480" i="36" s="1"/>
  <c r="J481" i="36" s="1"/>
  <c r="J482" i="36" s="1"/>
  <c r="J483" i="36" s="1"/>
  <c r="J484" i="36" s="1"/>
  <c r="J485" i="36" s="1"/>
  <c r="J486" i="36" s="1"/>
  <c r="J487" i="36" s="1"/>
  <c r="J488" i="36" s="1"/>
  <c r="J489" i="36" s="1"/>
  <c r="J490" i="36" s="1"/>
  <c r="J491" i="36" s="1"/>
  <c r="J492" i="36" s="1"/>
  <c r="J493" i="36" s="1"/>
  <c r="J494" i="36" s="1"/>
  <c r="J495" i="36" s="1"/>
  <c r="J496" i="36" s="1"/>
  <c r="J497" i="36" s="1"/>
  <c r="J498" i="36" s="1"/>
  <c r="J499" i="36" s="1"/>
  <c r="J500" i="36" s="1"/>
  <c r="J501" i="36" s="1"/>
  <c r="J502" i="36" s="1"/>
  <c r="J503" i="36" s="1"/>
  <c r="J504" i="36" s="1"/>
  <c r="J505" i="36" s="1"/>
  <c r="J506" i="36" s="1"/>
  <c r="J507" i="36" s="1"/>
  <c r="J508" i="36" s="1"/>
  <c r="J509" i="36" s="1"/>
  <c r="J510" i="36" s="1"/>
  <c r="J511" i="36" s="1"/>
  <c r="J512" i="36" s="1"/>
  <c r="J513" i="36" s="1"/>
  <c r="J514" i="36" s="1"/>
  <c r="J515" i="36" s="1"/>
  <c r="J516" i="36" s="1"/>
  <c r="J517" i="36" s="1"/>
  <c r="J518" i="36" s="1"/>
  <c r="J519" i="36" s="1"/>
  <c r="J520" i="36" s="1"/>
  <c r="J521" i="36" s="1"/>
  <c r="J522" i="36" s="1"/>
  <c r="J523" i="36" s="1"/>
  <c r="J524" i="36" s="1"/>
  <c r="J525" i="36" s="1"/>
  <c r="J526" i="36" s="1"/>
  <c r="J527" i="36" s="1"/>
  <c r="J528" i="36" s="1"/>
  <c r="J529" i="36" s="1"/>
  <c r="J530" i="36" s="1"/>
  <c r="J531" i="36" s="1"/>
  <c r="J532" i="36" s="1"/>
  <c r="J533" i="36" s="1"/>
  <c r="J534" i="36" s="1"/>
  <c r="J535" i="36" s="1"/>
  <c r="J536" i="36" s="1"/>
  <c r="J537" i="36" s="1"/>
  <c r="J538" i="36" s="1"/>
  <c r="J539" i="36" s="1"/>
  <c r="J540" i="36" s="1"/>
  <c r="J541" i="36" s="1"/>
  <c r="J542" i="36" s="1"/>
  <c r="J543" i="36" s="1"/>
  <c r="J544" i="36" s="1"/>
  <c r="J545" i="36" s="1"/>
  <c r="J546" i="36" s="1"/>
  <c r="J547" i="36" s="1"/>
  <c r="J548" i="36" s="1"/>
  <c r="J549" i="36" s="1"/>
  <c r="J550" i="36" s="1"/>
  <c r="J551" i="36" s="1"/>
  <c r="J552" i="36" s="1"/>
  <c r="J553" i="36" s="1"/>
  <c r="J554" i="36" s="1"/>
  <c r="J555" i="36" s="1"/>
  <c r="J556" i="36" s="1"/>
  <c r="J557" i="36" s="1"/>
  <c r="J558" i="36" s="1"/>
  <c r="J559" i="36" s="1"/>
  <c r="J560" i="36" s="1"/>
  <c r="J561" i="36" s="1"/>
  <c r="J562" i="36" s="1"/>
  <c r="J563" i="36" s="1"/>
  <c r="J564" i="36" s="1"/>
  <c r="J565" i="36" s="1"/>
  <c r="J566" i="36" s="1"/>
  <c r="J567" i="36" s="1"/>
  <c r="J568" i="36" s="1"/>
  <c r="J569" i="36" s="1"/>
  <c r="J570" i="36" s="1"/>
  <c r="J571" i="36" s="1"/>
  <c r="J572" i="36" s="1"/>
  <c r="J573" i="36" s="1"/>
  <c r="J574" i="36" s="1"/>
  <c r="J575" i="36" s="1"/>
  <c r="J576" i="36" s="1"/>
  <c r="J577" i="36" s="1"/>
  <c r="J578" i="36" s="1"/>
  <c r="J579" i="36" s="1"/>
  <c r="J580" i="36" s="1"/>
  <c r="J581" i="36" s="1"/>
  <c r="J582" i="36" s="1"/>
  <c r="J583" i="36" s="1"/>
  <c r="J584" i="36" s="1"/>
  <c r="J585" i="36" s="1"/>
  <c r="J586" i="36" s="1"/>
  <c r="J587" i="36" s="1"/>
  <c r="J588" i="36" s="1"/>
  <c r="J589" i="36" s="1"/>
  <c r="J590" i="36" s="1"/>
  <c r="J591" i="36" s="1"/>
  <c r="J592" i="36" s="1"/>
  <c r="J593" i="36" s="1"/>
  <c r="J594" i="36" s="1"/>
  <c r="J595" i="36" s="1"/>
  <c r="J596" i="36" s="1"/>
  <c r="J597" i="36" s="1"/>
  <c r="J598" i="36" s="1"/>
  <c r="J599" i="36" s="1"/>
  <c r="J600" i="36" s="1"/>
  <c r="J601" i="36" s="1"/>
  <c r="J602" i="36" s="1"/>
  <c r="J603" i="36" s="1"/>
  <c r="J604" i="36" s="1"/>
  <c r="J605" i="36" s="1"/>
  <c r="J606" i="36" s="1"/>
  <c r="J607" i="36" s="1"/>
  <c r="J608" i="36" s="1"/>
  <c r="J609" i="36" s="1"/>
  <c r="J610" i="36" s="1"/>
  <c r="J611" i="36" s="1"/>
  <c r="J612" i="36" s="1"/>
  <c r="J613" i="36" s="1"/>
  <c r="J614" i="36" s="1"/>
  <c r="J615" i="36" s="1"/>
  <c r="J616" i="36" s="1"/>
  <c r="J617" i="36" s="1"/>
  <c r="J618" i="36" s="1"/>
  <c r="J619" i="36" s="1"/>
  <c r="J620" i="36" s="1"/>
  <c r="J621" i="36" s="1"/>
  <c r="J622" i="36" s="1"/>
  <c r="J623" i="36" s="1"/>
  <c r="J624" i="36" s="1"/>
  <c r="J625" i="36" s="1"/>
  <c r="J626" i="36" s="1"/>
  <c r="J627" i="36" s="1"/>
  <c r="J628" i="36" s="1"/>
  <c r="J629" i="36" s="1"/>
  <c r="J630" i="36" s="1"/>
  <c r="J631" i="36" s="1"/>
  <c r="J632" i="36" s="1"/>
  <c r="J633" i="36" s="1"/>
  <c r="J634" i="36" s="1"/>
  <c r="J635" i="36" s="1"/>
  <c r="J636" i="36" s="1"/>
  <c r="J637" i="36" s="1"/>
  <c r="J638" i="36" s="1"/>
  <c r="J639" i="36" s="1"/>
  <c r="J640" i="36" s="1"/>
  <c r="J641" i="36" s="1"/>
  <c r="J642" i="36" s="1"/>
  <c r="J643" i="36" s="1"/>
  <c r="J644" i="36" s="1"/>
  <c r="J645" i="36" s="1"/>
  <c r="J646" i="36" s="1"/>
  <c r="J647" i="36" s="1"/>
  <c r="J648" i="36" s="1"/>
  <c r="J649" i="36" s="1"/>
  <c r="J650" i="36" s="1"/>
  <c r="J651" i="36" s="1"/>
  <c r="J652" i="36" s="1"/>
  <c r="J653" i="36" s="1"/>
  <c r="J654" i="36" s="1"/>
  <c r="J655" i="36" s="1"/>
  <c r="J656" i="36" s="1"/>
  <c r="J657" i="36" s="1"/>
  <c r="J658" i="36" s="1"/>
  <c r="J659" i="36" s="1"/>
  <c r="J660" i="36" s="1"/>
  <c r="J661" i="36" s="1"/>
  <c r="J662" i="36" s="1"/>
  <c r="J663" i="36" s="1"/>
  <c r="J664" i="36" s="1"/>
  <c r="J665" i="36" s="1"/>
  <c r="J666" i="36" s="1"/>
  <c r="J667" i="36" s="1"/>
  <c r="J668" i="36" s="1"/>
  <c r="J669" i="36" s="1"/>
  <c r="J670" i="36" s="1"/>
  <c r="J671" i="36" s="1"/>
  <c r="J672" i="36" s="1"/>
  <c r="J673" i="36" s="1"/>
  <c r="J674" i="36" s="1"/>
  <c r="J675" i="36" s="1"/>
  <c r="J676" i="36" s="1"/>
  <c r="J677" i="36" s="1"/>
  <c r="J678" i="36" s="1"/>
  <c r="J679" i="36" s="1"/>
  <c r="J680" i="36" s="1"/>
  <c r="J681" i="36" s="1"/>
  <c r="J682" i="36" s="1"/>
  <c r="J683" i="36" s="1"/>
  <c r="J684" i="36" s="1"/>
  <c r="J685" i="36" s="1"/>
  <c r="J686" i="36" s="1"/>
  <c r="J687" i="36" s="1"/>
  <c r="J688" i="36" s="1"/>
  <c r="J689" i="36" s="1"/>
  <c r="J690" i="36" s="1"/>
  <c r="J691" i="36" s="1"/>
  <c r="J692" i="36" s="1"/>
  <c r="J693" i="36" s="1"/>
  <c r="J694" i="36" s="1"/>
  <c r="J695" i="36" s="1"/>
  <c r="J696" i="36" s="1"/>
  <c r="J697" i="36" s="1"/>
  <c r="J698" i="36" s="1"/>
  <c r="J699" i="36" s="1"/>
  <c r="J700" i="36" s="1"/>
  <c r="J701" i="36" s="1"/>
  <c r="J702" i="36" s="1"/>
  <c r="J703" i="36" s="1"/>
  <c r="J704" i="36" s="1"/>
  <c r="J705" i="36" s="1"/>
  <c r="J706" i="36" s="1"/>
  <c r="J707" i="36" s="1"/>
  <c r="J708" i="36" s="1"/>
  <c r="J709" i="36" s="1"/>
  <c r="J710" i="36" s="1"/>
  <c r="J711" i="36" s="1"/>
  <c r="J712" i="36" s="1"/>
  <c r="J713" i="36" s="1"/>
  <c r="J714" i="36" s="1"/>
  <c r="J715" i="36" s="1"/>
  <c r="J716" i="36" s="1"/>
  <c r="J717" i="36" s="1"/>
  <c r="J718" i="36" s="1"/>
  <c r="J719" i="36" s="1"/>
  <c r="J720" i="36" s="1"/>
  <c r="J721" i="36" s="1"/>
  <c r="J722" i="36" s="1"/>
  <c r="J723" i="36" s="1"/>
  <c r="J724" i="36" s="1"/>
  <c r="J725" i="36" s="1"/>
  <c r="J726" i="36" s="1"/>
  <c r="J727" i="36" s="1"/>
  <c r="J728" i="36" s="1"/>
  <c r="J729" i="36" s="1"/>
  <c r="J730" i="36" s="1"/>
  <c r="J731" i="36" s="1"/>
  <c r="J732" i="36" s="1"/>
  <c r="J733" i="36" s="1"/>
  <c r="J734" i="36" s="1"/>
  <c r="J735" i="36" s="1"/>
  <c r="J736" i="36" s="1"/>
  <c r="J737" i="36" s="1"/>
  <c r="J738" i="36" s="1"/>
  <c r="J739" i="36" s="1"/>
  <c r="J740" i="36" s="1"/>
  <c r="J741" i="36" s="1"/>
  <c r="J742" i="36" s="1"/>
  <c r="J743" i="36" s="1"/>
  <c r="J744" i="36" s="1"/>
  <c r="J745" i="36" s="1"/>
  <c r="J746" i="36" s="1"/>
  <c r="J747" i="36" s="1"/>
  <c r="J748" i="36" s="1"/>
  <c r="J749" i="36" s="1"/>
  <c r="J750" i="36" s="1"/>
  <c r="J751" i="36" s="1"/>
  <c r="J752" i="36" s="1"/>
  <c r="J753" i="36" s="1"/>
  <c r="J754" i="36" s="1"/>
  <c r="J755" i="36" s="1"/>
  <c r="J756" i="36" s="1"/>
  <c r="J757" i="36" s="1"/>
  <c r="J758" i="36" s="1"/>
  <c r="J759" i="36" s="1"/>
  <c r="J760" i="36" s="1"/>
  <c r="J761" i="36" s="1"/>
  <c r="J762" i="36" s="1"/>
  <c r="J763" i="36" s="1"/>
  <c r="J764" i="36" s="1"/>
  <c r="J765" i="36" s="1"/>
  <c r="J766" i="36" s="1"/>
  <c r="J767" i="36" s="1"/>
  <c r="J768" i="36" s="1"/>
  <c r="J769" i="36" s="1"/>
  <c r="J770" i="36" s="1"/>
  <c r="J771" i="36" s="1"/>
  <c r="J772" i="36" s="1"/>
  <c r="J773" i="36" s="1"/>
  <c r="J774" i="36" s="1"/>
  <c r="J775" i="36" s="1"/>
  <c r="J776" i="36" s="1"/>
  <c r="J777" i="36" s="1"/>
  <c r="J778" i="36" s="1"/>
  <c r="J779" i="36" s="1"/>
  <c r="J780" i="36" s="1"/>
  <c r="J781" i="36" s="1"/>
  <c r="J782" i="36" s="1"/>
  <c r="J783" i="36" s="1"/>
  <c r="J784" i="36" s="1"/>
  <c r="J785" i="36" s="1"/>
  <c r="J786" i="36" s="1"/>
  <c r="J787" i="36" s="1"/>
  <c r="J788" i="36" s="1"/>
  <c r="J789" i="36" s="1"/>
  <c r="J790" i="36" s="1"/>
  <c r="J791" i="36" s="1"/>
  <c r="J792" i="36" s="1"/>
  <c r="J793" i="36" s="1"/>
  <c r="J794" i="36" s="1"/>
  <c r="J795" i="36" s="1"/>
  <c r="J796" i="36" s="1"/>
  <c r="J797" i="36" s="1"/>
  <c r="J798" i="36" s="1"/>
  <c r="J799" i="36" s="1"/>
  <c r="J800" i="36" s="1"/>
  <c r="J801" i="36" s="1"/>
  <c r="J802" i="36" s="1"/>
  <c r="J803" i="36" s="1"/>
  <c r="J804" i="36" s="1"/>
  <c r="J805" i="36" s="1"/>
  <c r="J806" i="36" s="1"/>
  <c r="J807" i="36" s="1"/>
  <c r="J808" i="36" s="1"/>
  <c r="J809" i="36" s="1"/>
  <c r="J810" i="36" s="1"/>
  <c r="J811" i="36" s="1"/>
  <c r="J812" i="36" s="1"/>
  <c r="J813" i="36" s="1"/>
  <c r="J814" i="36" s="1"/>
  <c r="J815" i="36" s="1"/>
  <c r="J816" i="36" s="1"/>
  <c r="J817" i="36" s="1"/>
  <c r="J818" i="36" s="1"/>
  <c r="J819" i="36" s="1"/>
  <c r="J820" i="36" s="1"/>
  <c r="J821" i="36" s="1"/>
  <c r="J822" i="36" s="1"/>
  <c r="J823" i="36" s="1"/>
  <c r="J824" i="36" s="1"/>
  <c r="J825" i="36" s="1"/>
  <c r="J826" i="36" s="1"/>
  <c r="J827" i="36" s="1"/>
  <c r="J828" i="36" s="1"/>
  <c r="J829" i="36" s="1"/>
  <c r="J830" i="36" s="1"/>
  <c r="J831" i="36" s="1"/>
  <c r="J832" i="36" s="1"/>
  <c r="J833" i="36" s="1"/>
  <c r="J834" i="36" s="1"/>
  <c r="J835" i="36" s="1"/>
  <c r="J836" i="36" s="1"/>
  <c r="J837" i="36" s="1"/>
  <c r="J838" i="36" s="1"/>
  <c r="J839" i="36" s="1"/>
  <c r="J840" i="36" s="1"/>
  <c r="J841" i="36" s="1"/>
  <c r="J842" i="36" s="1"/>
  <c r="J843" i="36" s="1"/>
  <c r="J844" i="36" s="1"/>
  <c r="J845" i="36" s="1"/>
  <c r="J846" i="36" s="1"/>
  <c r="J847" i="36" s="1"/>
  <c r="J848" i="36" s="1"/>
  <c r="J849" i="36" s="1"/>
  <c r="J850" i="36" s="1"/>
  <c r="J851" i="36" s="1"/>
  <c r="J852" i="36" s="1"/>
  <c r="J853" i="36" s="1"/>
  <c r="J854" i="36" s="1"/>
  <c r="J855" i="36" s="1"/>
  <c r="J856" i="36" s="1"/>
  <c r="J857" i="36" s="1"/>
  <c r="J858" i="36" s="1"/>
  <c r="J859" i="36" s="1"/>
  <c r="J860" i="36" s="1"/>
  <c r="J861" i="36" s="1"/>
  <c r="J862" i="36" s="1"/>
  <c r="J863" i="36" s="1"/>
  <c r="J864" i="36" s="1"/>
  <c r="J865" i="36" s="1"/>
  <c r="J866" i="36" s="1"/>
  <c r="J867" i="36" s="1"/>
  <c r="J868" i="36" s="1"/>
  <c r="J869" i="36" s="1"/>
  <c r="J870" i="36" s="1"/>
  <c r="J871" i="36" s="1"/>
  <c r="J872" i="36" s="1"/>
  <c r="J873" i="36" s="1"/>
  <c r="J874" i="36" s="1"/>
  <c r="J875" i="36" s="1"/>
  <c r="J876" i="36" s="1"/>
  <c r="J877" i="36" s="1"/>
  <c r="J878" i="36" s="1"/>
  <c r="J879" i="36" s="1"/>
  <c r="J880" i="36" s="1"/>
  <c r="J881" i="36" s="1"/>
  <c r="J882" i="36" s="1"/>
  <c r="J883" i="36" s="1"/>
  <c r="J884" i="36" s="1"/>
  <c r="J885" i="36" s="1"/>
  <c r="J886" i="36" s="1"/>
  <c r="J887" i="36" s="1"/>
  <c r="J888" i="36" s="1"/>
  <c r="J889" i="36" s="1"/>
  <c r="J890" i="36" s="1"/>
  <c r="J891" i="36" s="1"/>
  <c r="J892" i="36" s="1"/>
  <c r="J893" i="36" s="1"/>
  <c r="J894" i="36" s="1"/>
  <c r="J895" i="36" s="1"/>
  <c r="J896" i="36" s="1"/>
  <c r="J897" i="36" s="1"/>
  <c r="J898" i="36" s="1"/>
  <c r="J899" i="36" s="1"/>
  <c r="J900" i="36" s="1"/>
  <c r="J901" i="36" s="1"/>
  <c r="J902" i="36" s="1"/>
  <c r="J903" i="36" s="1"/>
  <c r="J904" i="36" s="1"/>
  <c r="J905" i="36" s="1"/>
  <c r="J906" i="36" s="1"/>
  <c r="J907" i="36" s="1"/>
  <c r="J908" i="36" s="1"/>
  <c r="J909" i="36" s="1"/>
  <c r="J910" i="36" s="1"/>
  <c r="J911" i="36" s="1"/>
  <c r="J912" i="36" s="1"/>
  <c r="J913" i="36" s="1"/>
  <c r="J914" i="36" s="1"/>
  <c r="J915" i="36" s="1"/>
  <c r="J916" i="36" s="1"/>
  <c r="J917" i="36" s="1"/>
  <c r="J918" i="36" s="1"/>
  <c r="J919" i="36" s="1"/>
  <c r="J920" i="36" s="1"/>
  <c r="J921" i="36" s="1"/>
  <c r="J922" i="36" s="1"/>
  <c r="J923" i="36" s="1"/>
  <c r="J924" i="36" s="1"/>
  <c r="J925" i="36" s="1"/>
  <c r="J926" i="36" s="1"/>
  <c r="J927" i="36" s="1"/>
  <c r="J928" i="36" s="1"/>
  <c r="J929" i="36" s="1"/>
  <c r="J930" i="36" s="1"/>
  <c r="J931" i="36" s="1"/>
  <c r="J932" i="36" s="1"/>
  <c r="J933" i="36" s="1"/>
  <c r="J934" i="36" s="1"/>
  <c r="J935" i="36" s="1"/>
  <c r="J936" i="36" s="1"/>
  <c r="J937" i="36" s="1"/>
  <c r="J938" i="36" s="1"/>
  <c r="J939" i="36" s="1"/>
  <c r="J940" i="36" s="1"/>
  <c r="J941" i="36" s="1"/>
  <c r="J942" i="36" s="1"/>
  <c r="J943" i="36" s="1"/>
  <c r="J944" i="36" s="1"/>
  <c r="J945" i="36" s="1"/>
  <c r="J946" i="36" s="1"/>
  <c r="J947" i="36" s="1"/>
  <c r="J948" i="36" s="1"/>
  <c r="J949" i="36" s="1"/>
  <c r="J950" i="36" s="1"/>
  <c r="J951" i="36" s="1"/>
  <c r="J952" i="36" s="1"/>
  <c r="J953" i="36" s="1"/>
  <c r="J954" i="36" s="1"/>
  <c r="J955" i="36" s="1"/>
  <c r="J956" i="36" s="1"/>
  <c r="J957" i="36" s="1"/>
  <c r="J958" i="36" s="1"/>
  <c r="J959" i="36" s="1"/>
  <c r="J960" i="36" s="1"/>
  <c r="J961" i="36" s="1"/>
  <c r="J962" i="36" s="1"/>
  <c r="J963" i="36" s="1"/>
  <c r="J964" i="36" s="1"/>
  <c r="J965" i="36" s="1"/>
  <c r="J966" i="36" s="1"/>
  <c r="J967" i="36" s="1"/>
  <c r="J968" i="36" s="1"/>
  <c r="J969" i="36" s="1"/>
  <c r="J970" i="36" s="1"/>
  <c r="J971" i="36" s="1"/>
  <c r="J972" i="36" s="1"/>
  <c r="J973" i="36" s="1"/>
  <c r="J974" i="36" s="1"/>
  <c r="J975" i="36" s="1"/>
  <c r="J976" i="36" s="1"/>
  <c r="J977" i="36" s="1"/>
  <c r="J978" i="36" s="1"/>
  <c r="J979" i="36" s="1"/>
  <c r="J980" i="36" s="1"/>
  <c r="J981" i="36" s="1"/>
  <c r="J982" i="36" s="1"/>
  <c r="J983" i="36" s="1"/>
  <c r="J984" i="36" s="1"/>
  <c r="J985" i="36" s="1"/>
  <c r="J986" i="36" s="1"/>
  <c r="J987" i="36" s="1"/>
  <c r="J988" i="36" s="1"/>
  <c r="J989" i="36" s="1"/>
  <c r="J990" i="36" s="1"/>
  <c r="J991" i="36" s="1"/>
  <c r="J992" i="36" s="1"/>
  <c r="J993" i="36" s="1"/>
  <c r="J994" i="36" s="1"/>
  <c r="J995" i="36" s="1"/>
  <c r="J996" i="36" s="1"/>
  <c r="J997" i="36" s="1"/>
  <c r="J998" i="36" s="1"/>
  <c r="J999" i="36" s="1"/>
  <c r="J1000" i="36" s="1"/>
  <c r="J1001" i="36" s="1"/>
  <c r="J1002" i="36" s="1"/>
  <c r="J1003" i="36" s="1"/>
  <c r="J1004" i="36" s="1"/>
  <c r="J1005" i="36" s="1"/>
  <c r="J1006" i="36" s="1"/>
  <c r="J1007" i="36" s="1"/>
  <c r="J1008" i="36" s="1"/>
  <c r="J1009" i="36" s="1"/>
  <c r="J1010" i="36" s="1"/>
  <c r="J1011" i="36" s="1"/>
  <c r="J1012" i="36" s="1"/>
  <c r="J1013" i="36" s="1"/>
  <c r="J1014" i="36" s="1"/>
  <c r="J1015" i="36" s="1"/>
  <c r="J1016" i="36" s="1"/>
  <c r="J1017" i="36" s="1"/>
  <c r="J1018" i="36" s="1"/>
  <c r="J1019" i="36" s="1"/>
  <c r="J1020" i="36" s="1"/>
  <c r="J1021" i="36" s="1"/>
  <c r="J1022" i="36" s="1"/>
  <c r="J1023" i="36" s="1"/>
  <c r="J1024" i="36" s="1"/>
  <c r="J1025" i="36" s="1"/>
  <c r="J1026" i="36" s="1"/>
  <c r="J1027" i="36" s="1"/>
  <c r="J1028" i="36" s="1"/>
  <c r="J1029" i="36" s="1"/>
  <c r="J1030" i="36" s="1"/>
  <c r="J1031" i="36" s="1"/>
  <c r="J1032" i="36" s="1"/>
  <c r="J1033" i="36" s="1"/>
  <c r="J1034" i="36" s="1"/>
  <c r="J1035" i="36" s="1"/>
  <c r="J1036" i="36" s="1"/>
  <c r="J1037" i="36" s="1"/>
  <c r="J1038" i="36" s="1"/>
  <c r="J1039" i="36" s="1"/>
  <c r="J1040" i="36" s="1"/>
  <c r="J1041" i="36" s="1"/>
  <c r="J1042" i="36" s="1"/>
  <c r="J1043" i="36" s="1"/>
  <c r="J1044" i="36" s="1"/>
  <c r="J1045" i="36" s="1"/>
  <c r="J1046" i="36" s="1"/>
  <c r="J1047" i="36" s="1"/>
  <c r="J1048" i="36" s="1"/>
  <c r="J1049" i="36" s="1"/>
  <c r="J1050" i="36" s="1"/>
  <c r="J1051" i="36" s="1"/>
  <c r="J1052" i="36" s="1"/>
  <c r="J1053" i="36" s="1"/>
  <c r="J1054" i="36" s="1"/>
  <c r="J1055" i="36" s="1"/>
  <c r="J1056" i="36" s="1"/>
  <c r="J1057" i="36" s="1"/>
  <c r="J1058" i="36" s="1"/>
  <c r="J1059" i="36" s="1"/>
  <c r="J1060" i="36" s="1"/>
  <c r="J1061" i="36" s="1"/>
  <c r="J1062" i="36" s="1"/>
  <c r="J1063" i="36" s="1"/>
  <c r="J1064" i="36" s="1"/>
  <c r="J1065" i="36" s="1"/>
  <c r="J1066" i="36" s="1"/>
  <c r="J1067" i="36" s="1"/>
  <c r="J1068" i="36" s="1"/>
  <c r="J1069" i="36" s="1"/>
  <c r="J1070" i="36" s="1"/>
  <c r="J1071" i="36" s="1"/>
  <c r="J1072" i="36" s="1"/>
  <c r="J1073" i="36" s="1"/>
  <c r="J1074" i="36" s="1"/>
  <c r="J1075" i="36" s="1"/>
  <c r="J1076" i="36" s="1"/>
  <c r="J1077" i="36" s="1"/>
  <c r="J1078" i="36" s="1"/>
  <c r="J1079" i="36" s="1"/>
  <c r="J1080" i="36" s="1"/>
  <c r="J1081" i="36" s="1"/>
  <c r="J1082" i="36" s="1"/>
  <c r="J1083" i="36" s="1"/>
  <c r="J1084" i="36" s="1"/>
  <c r="J1085" i="36" s="1"/>
  <c r="J1086" i="36" s="1"/>
  <c r="J1087" i="36" s="1"/>
  <c r="J1088" i="36" s="1"/>
  <c r="J1089" i="36" s="1"/>
  <c r="J1090" i="36" s="1"/>
  <c r="J1091" i="36" s="1"/>
  <c r="J1092" i="36" s="1"/>
  <c r="J1093" i="36" s="1"/>
  <c r="J1094" i="36" s="1"/>
  <c r="J1095" i="36" s="1"/>
  <c r="J1096" i="36" s="1"/>
  <c r="J1097" i="36" s="1"/>
  <c r="J1098" i="36" s="1"/>
  <c r="J1099" i="36" s="1"/>
  <c r="J1100" i="36" s="1"/>
  <c r="J1101" i="36" s="1"/>
  <c r="J1102" i="36" s="1"/>
  <c r="J1103" i="36" s="1"/>
  <c r="J1104" i="36" s="1"/>
  <c r="J1105" i="36" s="1"/>
  <c r="J1106" i="36" s="1"/>
  <c r="J1107" i="36" s="1"/>
  <c r="J1108" i="36" s="1"/>
  <c r="J1109" i="36" s="1"/>
  <c r="J1110" i="36" s="1"/>
  <c r="J1111" i="36" s="1"/>
  <c r="J1112" i="36" s="1"/>
  <c r="J1113" i="36" s="1"/>
  <c r="J1114" i="36" s="1"/>
  <c r="J1115" i="36" s="1"/>
  <c r="J1116" i="36" s="1"/>
  <c r="J1117" i="36" s="1"/>
  <c r="J1118" i="36" s="1"/>
  <c r="J1119" i="36" s="1"/>
  <c r="J1120" i="36" s="1"/>
  <c r="J1121" i="36" s="1"/>
  <c r="J1122" i="36" s="1"/>
  <c r="J1123" i="36" s="1"/>
  <c r="J1124" i="36" s="1"/>
  <c r="J1125" i="36" s="1"/>
  <c r="J1126" i="36" s="1"/>
  <c r="J1127" i="36" s="1"/>
  <c r="J1128" i="36" s="1"/>
  <c r="J1129" i="36" s="1"/>
  <c r="J1130" i="36" s="1"/>
  <c r="J1131" i="36" s="1"/>
  <c r="J1132" i="36" s="1"/>
  <c r="J1133" i="36" s="1"/>
  <c r="J1134" i="36" s="1"/>
  <c r="J1135" i="36" s="1"/>
  <c r="J1136" i="36" s="1"/>
  <c r="J1137" i="36" s="1"/>
  <c r="J1138" i="36" s="1"/>
  <c r="J1139" i="36" s="1"/>
  <c r="J1140" i="36" s="1"/>
  <c r="J1141" i="36" s="1"/>
  <c r="J1142" i="36" s="1"/>
  <c r="J1143" i="36" s="1"/>
  <c r="J1144" i="36" s="1"/>
  <c r="J1145" i="36" s="1"/>
  <c r="J1146" i="36" s="1"/>
  <c r="J1147" i="36" s="1"/>
  <c r="J1148" i="36" s="1"/>
  <c r="J1149" i="36" s="1"/>
  <c r="J1150" i="36" s="1"/>
  <c r="J1151" i="36" s="1"/>
  <c r="J1152" i="36" s="1"/>
  <c r="J1153" i="36" s="1"/>
  <c r="J1154" i="36" s="1"/>
  <c r="J1155" i="36" s="1"/>
  <c r="J1156" i="36" s="1"/>
  <c r="J1157" i="36" s="1"/>
  <c r="J1158" i="36" s="1"/>
  <c r="J1159" i="36" s="1"/>
  <c r="J1160" i="36" s="1"/>
  <c r="J1161" i="36" s="1"/>
  <c r="J1162" i="36" s="1"/>
  <c r="J1163" i="36" s="1"/>
  <c r="J1164" i="36" s="1"/>
  <c r="J1165" i="36" s="1"/>
  <c r="J1166" i="36" s="1"/>
  <c r="J1167" i="36" s="1"/>
  <c r="J1168" i="36" s="1"/>
  <c r="J1169" i="36" s="1"/>
  <c r="J1170" i="36" s="1"/>
  <c r="J1171" i="36" s="1"/>
  <c r="J1172" i="36" s="1"/>
  <c r="J1173" i="36" s="1"/>
  <c r="J1174" i="36" s="1"/>
  <c r="J1175" i="36" s="1"/>
  <c r="J1176" i="36" s="1"/>
  <c r="J1177" i="36" s="1"/>
  <c r="J1178" i="36" s="1"/>
  <c r="J1179" i="36" s="1"/>
  <c r="J1180" i="36" s="1"/>
  <c r="J1181" i="36" s="1"/>
  <c r="J1182" i="36" s="1"/>
  <c r="J1183" i="36" s="1"/>
  <c r="J1184" i="36" s="1"/>
  <c r="J1185" i="36" s="1"/>
  <c r="J1186" i="36" s="1"/>
  <c r="J1187" i="36" s="1"/>
  <c r="J1188" i="36" s="1"/>
  <c r="J1189" i="36" s="1"/>
  <c r="J1190" i="36" s="1"/>
  <c r="J1191" i="36" s="1"/>
  <c r="J1192" i="36" s="1"/>
  <c r="J1193" i="36" s="1"/>
  <c r="J1194" i="36" s="1"/>
  <c r="J1195" i="36" s="1"/>
  <c r="J1196" i="36" s="1"/>
  <c r="J1197" i="36" s="1"/>
  <c r="J1198" i="36" s="1"/>
  <c r="J1199" i="36" s="1"/>
  <c r="J1200" i="36" s="1"/>
  <c r="J1201" i="36" s="1"/>
  <c r="J1202" i="36" s="1"/>
  <c r="J1203" i="36" s="1"/>
  <c r="J1204" i="36" s="1"/>
  <c r="J1205" i="36" s="1"/>
  <c r="J1206" i="36" s="1"/>
  <c r="J1207" i="36" s="1"/>
  <c r="J1208" i="36" s="1"/>
  <c r="J1209" i="36" s="1"/>
  <c r="J1210" i="36" s="1"/>
  <c r="J1211" i="36" s="1"/>
  <c r="J1212" i="36" s="1"/>
  <c r="J1213" i="36" s="1"/>
  <c r="J1214" i="36" s="1"/>
  <c r="J1215" i="36" s="1"/>
  <c r="J1216" i="36" s="1"/>
  <c r="J1217" i="36" s="1"/>
  <c r="J1218" i="36" s="1"/>
  <c r="J1219" i="36" s="1"/>
  <c r="J1220" i="36" s="1"/>
  <c r="J1221" i="36" s="1"/>
  <c r="J1222" i="36" s="1"/>
  <c r="J1223" i="36" s="1"/>
  <c r="J1224" i="36" s="1"/>
  <c r="J1225" i="36" s="1"/>
  <c r="J1226" i="36" s="1"/>
  <c r="J1227" i="36" s="1"/>
  <c r="J1228" i="36" s="1"/>
  <c r="J1229" i="36" s="1"/>
  <c r="J1230" i="36" s="1"/>
  <c r="J1231" i="36" s="1"/>
  <c r="J1232" i="36" s="1"/>
  <c r="J1233" i="36" s="1"/>
  <c r="J1234" i="36" s="1"/>
  <c r="J1235" i="36" s="1"/>
  <c r="J1236" i="36" s="1"/>
  <c r="J1237" i="36" s="1"/>
  <c r="J1238" i="36" s="1"/>
  <c r="J1239" i="36" s="1"/>
  <c r="J1240" i="36" s="1"/>
  <c r="J1241" i="36" s="1"/>
  <c r="J1242" i="36" s="1"/>
  <c r="J1243" i="36" s="1"/>
  <c r="J1244" i="36" s="1"/>
  <c r="J1245" i="36" s="1"/>
  <c r="J1246" i="36" s="1"/>
  <c r="J1247" i="36" s="1"/>
  <c r="J1248" i="36" s="1"/>
  <c r="J1249" i="36" s="1"/>
  <c r="J1250" i="36" s="1"/>
  <c r="J1251" i="36" s="1"/>
  <c r="J1252" i="36" s="1"/>
  <c r="J1253" i="36" s="1"/>
  <c r="J1254" i="36" s="1"/>
  <c r="J1255" i="36" s="1"/>
  <c r="J1256" i="36" s="1"/>
  <c r="J1257" i="36" s="1"/>
  <c r="J1258" i="36" s="1"/>
  <c r="J1259" i="36" s="1"/>
  <c r="J1260" i="36" s="1"/>
  <c r="J1261" i="36" s="1"/>
  <c r="J1262" i="36" s="1"/>
  <c r="J1263" i="36" s="1"/>
  <c r="J1264" i="36" s="1"/>
  <c r="J1265" i="36" s="1"/>
  <c r="J1266" i="36" s="1"/>
  <c r="J1267" i="36" s="1"/>
  <c r="J1268" i="36" s="1"/>
  <c r="J1269" i="36" s="1"/>
  <c r="J1270" i="36" s="1"/>
  <c r="J1271" i="36" s="1"/>
  <c r="J1272" i="36" s="1"/>
  <c r="J1273" i="36" s="1"/>
  <c r="J1274" i="36" s="1"/>
  <c r="J1275" i="36" s="1"/>
  <c r="J1276" i="36" s="1"/>
  <c r="J1277" i="36" s="1"/>
  <c r="J1278" i="36" s="1"/>
  <c r="J1279" i="36" s="1"/>
  <c r="J1280" i="36" s="1"/>
  <c r="J1281" i="36" s="1"/>
  <c r="J1282" i="36" s="1"/>
  <c r="J1283" i="36" s="1"/>
  <c r="J1284" i="36" s="1"/>
  <c r="J1285" i="36" s="1"/>
  <c r="J1286" i="36" s="1"/>
  <c r="J1287" i="36" s="1"/>
  <c r="J1288" i="36" s="1"/>
  <c r="J1289" i="36" s="1"/>
  <c r="J1290" i="36" s="1"/>
  <c r="J1291" i="36" s="1"/>
  <c r="J1292" i="36" s="1"/>
  <c r="J1293" i="36" s="1"/>
  <c r="J1294" i="36" s="1"/>
  <c r="J1295" i="36" s="1"/>
  <c r="J1296" i="36" s="1"/>
  <c r="J1297" i="36" s="1"/>
  <c r="J1298" i="36" s="1"/>
  <c r="J1299" i="36" s="1"/>
  <c r="J1300" i="36" s="1"/>
  <c r="J1301" i="36" s="1"/>
  <c r="J1302" i="36" s="1"/>
  <c r="J1303" i="36" s="1"/>
  <c r="J1304" i="36" s="1"/>
  <c r="J1305" i="36" s="1"/>
  <c r="J1306" i="36" s="1"/>
  <c r="J1307" i="36" s="1"/>
  <c r="J1308" i="36" s="1"/>
  <c r="J1309" i="36" s="1"/>
  <c r="J1310" i="36" s="1"/>
  <c r="J1311" i="36" s="1"/>
  <c r="J1312" i="36" s="1"/>
  <c r="J1313" i="36" s="1"/>
  <c r="J1314" i="36" s="1"/>
  <c r="J1315" i="36" s="1"/>
  <c r="J1316" i="36" s="1"/>
  <c r="J1317" i="36" s="1"/>
  <c r="J1318" i="36" s="1"/>
  <c r="J1319" i="36" s="1"/>
  <c r="J1320" i="36" s="1"/>
  <c r="J1321" i="36" s="1"/>
  <c r="J1322" i="36" s="1"/>
  <c r="J1323" i="36" s="1"/>
  <c r="J1324" i="36" s="1"/>
  <c r="J1325" i="36" s="1"/>
  <c r="J1326" i="36" s="1"/>
  <c r="J1327" i="36" s="1"/>
  <c r="J1328" i="36" s="1"/>
  <c r="J1329" i="36" s="1"/>
  <c r="J1330" i="36" s="1"/>
  <c r="J1331" i="36" s="1"/>
  <c r="J1332" i="36" s="1"/>
  <c r="J1333" i="36" s="1"/>
  <c r="J1334" i="36" s="1"/>
  <c r="J1335" i="36" s="1"/>
  <c r="J1336" i="36" s="1"/>
  <c r="J1337" i="36" s="1"/>
  <c r="J1338" i="36" s="1"/>
  <c r="J1339" i="36" s="1"/>
  <c r="J1340" i="36" s="1"/>
  <c r="J1341" i="36" s="1"/>
  <c r="J1342" i="36" s="1"/>
  <c r="J1343" i="36" s="1"/>
  <c r="J1344" i="36" s="1"/>
  <c r="J1345" i="36" s="1"/>
  <c r="J1346" i="36" s="1"/>
  <c r="J1347" i="36" s="1"/>
  <c r="J1348" i="36" s="1"/>
  <c r="J1349" i="36" s="1"/>
  <c r="J1350" i="36" s="1"/>
  <c r="J1351" i="36" s="1"/>
  <c r="J1352" i="36" s="1"/>
  <c r="J1353" i="36" s="1"/>
  <c r="J1354" i="36" s="1"/>
  <c r="J1355" i="36" s="1"/>
  <c r="J1356" i="36" s="1"/>
  <c r="J1357" i="36" s="1"/>
  <c r="J1358" i="36" s="1"/>
  <c r="J1359" i="36" s="1"/>
  <c r="J1360" i="36" s="1"/>
  <c r="J1361" i="36" s="1"/>
  <c r="J1362" i="36" s="1"/>
  <c r="J1363" i="36" s="1"/>
  <c r="J1364" i="36" s="1"/>
  <c r="J1365" i="36" s="1"/>
  <c r="J1366" i="36" s="1"/>
  <c r="J1367" i="36" s="1"/>
  <c r="J1368" i="36" s="1"/>
  <c r="J1369" i="36" s="1"/>
  <c r="J1370" i="36" s="1"/>
  <c r="J1371" i="36" s="1"/>
  <c r="J1372" i="36" s="1"/>
  <c r="J1373" i="36" s="1"/>
  <c r="J1374" i="36" s="1"/>
  <c r="J1375" i="36" s="1"/>
  <c r="J1376" i="36" s="1"/>
  <c r="J1377" i="36" s="1"/>
  <c r="J1378" i="36" s="1"/>
  <c r="J1379" i="36" s="1"/>
  <c r="J1380" i="36" s="1"/>
  <c r="J1381" i="36" s="1"/>
  <c r="J1382" i="36" s="1"/>
  <c r="J1383" i="36" s="1"/>
  <c r="J1384" i="36" s="1"/>
  <c r="J1385" i="36" s="1"/>
  <c r="J1386" i="36" s="1"/>
  <c r="J1387" i="36" s="1"/>
  <c r="J1388" i="36" s="1"/>
  <c r="J1389" i="36" s="1"/>
  <c r="J1390" i="36" s="1"/>
  <c r="J1391" i="36" s="1"/>
  <c r="J1392" i="36" s="1"/>
  <c r="J1393" i="36" s="1"/>
  <c r="J1394" i="36" s="1"/>
  <c r="J1395" i="36" s="1"/>
  <c r="J1396" i="36" s="1"/>
  <c r="J1397" i="36" s="1"/>
  <c r="J1398" i="36" s="1"/>
  <c r="J1399" i="36" s="1"/>
  <c r="J1400" i="36" s="1"/>
  <c r="J1401" i="36" s="1"/>
  <c r="J1402" i="36" s="1"/>
  <c r="J1403" i="36" s="1"/>
  <c r="J1404" i="36" s="1"/>
  <c r="J1405" i="36" s="1"/>
  <c r="J1406" i="36" s="1"/>
  <c r="J1407" i="36" s="1"/>
  <c r="J1408" i="36" s="1"/>
  <c r="J1409" i="36" s="1"/>
  <c r="J1410" i="36" s="1"/>
  <c r="J1411" i="36" s="1"/>
  <c r="J1412" i="36" s="1"/>
  <c r="J1413" i="36" s="1"/>
  <c r="J1414" i="36" s="1"/>
  <c r="J1415" i="36" s="1"/>
  <c r="J1416" i="36" s="1"/>
  <c r="J1417" i="36" s="1"/>
  <c r="J1418" i="36" s="1"/>
  <c r="J1419" i="36" s="1"/>
  <c r="J1420" i="36" s="1"/>
  <c r="J1421" i="36" s="1"/>
  <c r="J1422" i="36" s="1"/>
  <c r="J1423" i="36" s="1"/>
  <c r="J1424" i="36" s="1"/>
  <c r="J1425" i="36" s="1"/>
  <c r="J1426" i="36" s="1"/>
  <c r="J1427" i="36" s="1"/>
  <c r="J1428" i="36" s="1"/>
  <c r="J1429" i="36" s="1"/>
  <c r="J1430" i="36" s="1"/>
  <c r="J1431" i="36" s="1"/>
  <c r="J1432" i="36" s="1"/>
  <c r="J1433" i="36" s="1"/>
  <c r="J1434" i="36" s="1"/>
  <c r="J1435" i="36" s="1"/>
  <c r="J1436" i="36" s="1"/>
  <c r="J1437" i="36" s="1"/>
  <c r="J1438" i="36" s="1"/>
  <c r="J1439" i="36" s="1"/>
  <c r="J1440" i="36" s="1"/>
  <c r="J1441" i="36" s="1"/>
  <c r="J1442" i="36" s="1"/>
  <c r="J1443" i="36" s="1"/>
  <c r="J1444" i="36" s="1"/>
  <c r="J1445" i="36" s="1"/>
  <c r="J1446" i="36" s="1"/>
  <c r="J1447" i="36" s="1"/>
  <c r="J1448" i="36" s="1"/>
  <c r="J1449" i="36" s="1"/>
  <c r="J1450" i="36" s="1"/>
  <c r="J1451" i="36" s="1"/>
  <c r="J1452" i="36" s="1"/>
  <c r="J1453" i="36" s="1"/>
  <c r="J1454" i="36" s="1"/>
  <c r="J1455" i="36" s="1"/>
  <c r="J1456" i="36" s="1"/>
  <c r="J1457" i="36" s="1"/>
  <c r="J1458" i="36" s="1"/>
  <c r="J1459" i="36" s="1"/>
  <c r="J1460" i="36" s="1"/>
  <c r="J1461" i="36" s="1"/>
  <c r="J1462" i="36" s="1"/>
  <c r="J1463" i="36" s="1"/>
  <c r="J1464" i="36" s="1"/>
  <c r="J1465" i="36" s="1"/>
  <c r="J1466" i="36" s="1"/>
  <c r="J1467" i="36" s="1"/>
  <c r="J1468" i="36" s="1"/>
  <c r="J1469" i="36" s="1"/>
  <c r="J1470" i="36" s="1"/>
  <c r="J1471" i="36" s="1"/>
  <c r="J1472" i="36" s="1"/>
  <c r="J1473" i="36" s="1"/>
  <c r="J1474" i="36" s="1"/>
  <c r="J1475" i="36" s="1"/>
  <c r="J1476" i="36" s="1"/>
  <c r="J1477" i="36" s="1"/>
  <c r="J1478" i="36" s="1"/>
  <c r="J1479" i="36" s="1"/>
  <c r="J1480" i="36" s="1"/>
  <c r="J1481" i="36" s="1"/>
  <c r="J1482" i="36" s="1"/>
  <c r="J1483" i="36" s="1"/>
  <c r="J1484" i="36" s="1"/>
  <c r="J1485" i="36" s="1"/>
  <c r="J1486" i="36" s="1"/>
  <c r="J1487" i="36" s="1"/>
  <c r="J1488" i="36" s="1"/>
  <c r="J1489" i="36" s="1"/>
  <c r="J1490" i="36" s="1"/>
  <c r="J1491" i="36" s="1"/>
  <c r="J1492" i="36" s="1"/>
  <c r="J1493" i="36" s="1"/>
  <c r="J1494" i="36" s="1"/>
  <c r="J1495" i="36" s="1"/>
  <c r="J1496" i="36" s="1"/>
  <c r="J1497" i="36" s="1"/>
  <c r="J1498" i="36" s="1"/>
  <c r="J1499" i="36" s="1"/>
  <c r="J1500" i="36" s="1"/>
  <c r="J1501" i="36" s="1"/>
  <c r="J1502" i="36" s="1"/>
  <c r="J1503" i="36" s="1"/>
  <c r="J1504" i="36" s="1"/>
  <c r="J1505" i="36" s="1"/>
  <c r="J1506" i="36" s="1"/>
  <c r="J1507" i="36" s="1"/>
  <c r="J1508" i="36" s="1"/>
  <c r="J1509" i="36" s="1"/>
  <c r="J1510" i="36" s="1"/>
  <c r="J1511" i="36" s="1"/>
  <c r="J1512" i="36" s="1"/>
  <c r="J1513" i="36" s="1"/>
  <c r="J1514" i="36" s="1"/>
  <c r="J1515" i="36" s="1"/>
  <c r="J1516" i="36" s="1"/>
  <c r="J1517" i="36" s="1"/>
  <c r="J1518" i="36" s="1"/>
  <c r="J1519" i="36" s="1"/>
  <c r="J1520" i="36" s="1"/>
  <c r="J1521" i="36" s="1"/>
  <c r="J1522" i="36" s="1"/>
  <c r="J1523" i="36" s="1"/>
  <c r="J1524" i="36" s="1"/>
  <c r="J1525" i="36" s="1"/>
  <c r="J1526" i="36" s="1"/>
  <c r="J1527" i="36" s="1"/>
  <c r="J1528" i="36" s="1"/>
  <c r="J1529" i="36" s="1"/>
  <c r="J1530" i="36" s="1"/>
  <c r="J1531" i="36" s="1"/>
  <c r="J1532" i="36" s="1"/>
  <c r="J1533" i="36" s="1"/>
  <c r="J1534" i="36" s="1"/>
  <c r="J1535" i="36" s="1"/>
  <c r="J1536" i="36" s="1"/>
  <c r="J1537" i="36" s="1"/>
  <c r="J1538" i="36" s="1"/>
  <c r="J1539" i="36" s="1"/>
  <c r="J1540" i="36" s="1"/>
  <c r="J1541" i="36" s="1"/>
  <c r="J1542" i="36" s="1"/>
  <c r="J1543" i="36" s="1"/>
  <c r="J1544" i="36" s="1"/>
  <c r="J1545" i="36" s="1"/>
  <c r="J1546" i="36" s="1"/>
  <c r="J1547" i="36" s="1"/>
  <c r="J1548" i="36" s="1"/>
  <c r="J1549" i="36" s="1"/>
  <c r="J1550" i="36" s="1"/>
  <c r="J1551" i="36" s="1"/>
  <c r="J1552" i="36" s="1"/>
  <c r="J1553" i="36" s="1"/>
  <c r="J1554" i="36" s="1"/>
  <c r="J1555" i="36" s="1"/>
  <c r="J1556" i="36" s="1"/>
  <c r="J1557" i="36" s="1"/>
  <c r="J1558" i="36" s="1"/>
  <c r="J1559" i="36" s="1"/>
  <c r="J1560" i="36" s="1"/>
  <c r="J1561" i="36" s="1"/>
  <c r="J1562" i="36" s="1"/>
  <c r="J1563" i="36" s="1"/>
  <c r="J1564" i="36" s="1"/>
  <c r="J1565" i="36" s="1"/>
  <c r="J1566" i="36" s="1"/>
  <c r="J1567" i="36" s="1"/>
  <c r="J1568" i="36" s="1"/>
  <c r="J1569" i="36" s="1"/>
  <c r="J1570" i="36" s="1"/>
  <c r="J1571" i="36" s="1"/>
  <c r="J1572" i="36" s="1"/>
  <c r="J1573" i="36" s="1"/>
  <c r="J1574" i="36" s="1"/>
  <c r="J1575" i="36" s="1"/>
  <c r="J1576" i="36" s="1"/>
  <c r="J1577" i="36" s="1"/>
  <c r="J1578" i="36" s="1"/>
  <c r="J1579" i="36" s="1"/>
  <c r="J1580" i="36" s="1"/>
  <c r="J1581" i="36" s="1"/>
  <c r="J1582" i="36" s="1"/>
  <c r="J1583" i="36" s="1"/>
  <c r="J1584" i="36" s="1"/>
  <c r="J1585" i="36" s="1"/>
  <c r="J1586" i="36" s="1"/>
  <c r="J1587" i="36" s="1"/>
  <c r="J1588" i="36" s="1"/>
  <c r="J1589" i="36" s="1"/>
  <c r="J1590" i="36" s="1"/>
  <c r="J1591" i="36" s="1"/>
  <c r="J1592" i="36" s="1"/>
  <c r="J1593" i="36" s="1"/>
  <c r="J1594" i="36" s="1"/>
  <c r="J1595" i="36" s="1"/>
  <c r="J1596" i="36" s="1"/>
  <c r="J1597" i="36" s="1"/>
  <c r="J1598" i="36" s="1"/>
  <c r="J1599" i="36" s="1"/>
  <c r="J1600" i="36" s="1"/>
  <c r="J1601" i="36" s="1"/>
  <c r="J1602" i="36" s="1"/>
  <c r="J1603" i="36" s="1"/>
  <c r="J1604" i="36" s="1"/>
  <c r="J1605" i="36" s="1"/>
  <c r="J1606" i="36" s="1"/>
  <c r="J1607" i="36" s="1"/>
  <c r="J1608" i="36" s="1"/>
  <c r="J1609" i="36" s="1"/>
  <c r="J1610" i="36" s="1"/>
  <c r="J1611" i="36" s="1"/>
  <c r="J1612" i="36" s="1"/>
  <c r="J1613" i="36" s="1"/>
  <c r="J1614" i="36" s="1"/>
  <c r="J1615" i="36" s="1"/>
  <c r="J1616" i="36" s="1"/>
  <c r="J1617" i="36" s="1"/>
  <c r="J1618" i="36" s="1"/>
  <c r="J1619" i="36" s="1"/>
  <c r="J1620" i="36" s="1"/>
  <c r="J1621" i="36" s="1"/>
  <c r="J1622" i="36" s="1"/>
  <c r="J1623" i="36" s="1"/>
  <c r="J1624" i="36" s="1"/>
  <c r="J1625" i="36" s="1"/>
  <c r="J1626" i="36" s="1"/>
  <c r="J1627" i="36" s="1"/>
  <c r="J1628" i="36" s="1"/>
  <c r="J1629" i="36" s="1"/>
  <c r="J1630" i="36" s="1"/>
  <c r="J1631" i="36" s="1"/>
  <c r="J1632" i="36" s="1"/>
  <c r="J1633" i="36" s="1"/>
  <c r="J1634" i="36" s="1"/>
  <c r="J1635" i="36" s="1"/>
  <c r="J1636" i="36" s="1"/>
  <c r="J1637" i="36" s="1"/>
  <c r="J1638" i="36" s="1"/>
  <c r="J1639" i="36" s="1"/>
  <c r="J1640" i="36" s="1"/>
  <c r="J1641" i="36" s="1"/>
  <c r="J1642" i="36" s="1"/>
  <c r="J1643" i="36" s="1"/>
  <c r="J1644" i="36" s="1"/>
  <c r="J1645" i="36" s="1"/>
  <c r="J1646" i="36" s="1"/>
  <c r="J1647" i="36" s="1"/>
  <c r="J1648" i="36" s="1"/>
  <c r="J1649" i="36" s="1"/>
  <c r="J1650" i="36" s="1"/>
  <c r="J1651" i="36" s="1"/>
  <c r="J1652" i="36" s="1"/>
  <c r="J1653" i="36" s="1"/>
  <c r="J1654" i="36" s="1"/>
  <c r="J1655" i="36" s="1"/>
  <c r="J1656" i="36" s="1"/>
  <c r="J1657" i="36" s="1"/>
  <c r="J1658" i="36" s="1"/>
  <c r="J1659" i="36" s="1"/>
  <c r="J1660" i="36" s="1"/>
  <c r="J1661" i="36" s="1"/>
  <c r="J1662" i="36" s="1"/>
  <c r="J1663" i="36" s="1"/>
  <c r="J1664" i="36" s="1"/>
  <c r="J1665" i="36" s="1"/>
  <c r="J1666" i="36" s="1"/>
  <c r="J1667" i="36" s="1"/>
  <c r="J1668" i="36" s="1"/>
  <c r="J1669" i="36" s="1"/>
  <c r="J1670" i="36" s="1"/>
  <c r="J1671" i="36" s="1"/>
  <c r="J1672" i="36" s="1"/>
  <c r="J1673" i="36" s="1"/>
  <c r="J1674" i="36" s="1"/>
  <c r="J1675" i="36" s="1"/>
  <c r="J1676" i="36" s="1"/>
  <c r="J1677" i="36" s="1"/>
  <c r="J1678" i="36" s="1"/>
  <c r="J1679" i="36" s="1"/>
  <c r="J1680" i="36" s="1"/>
  <c r="J1681" i="36" s="1"/>
  <c r="J1682" i="36" s="1"/>
  <c r="J1683" i="36" s="1"/>
  <c r="J1684" i="36" s="1"/>
  <c r="J1685" i="36" s="1"/>
  <c r="J1686" i="36" s="1"/>
  <c r="J1687" i="36" s="1"/>
  <c r="J1688" i="36" s="1"/>
  <c r="J1689" i="36" s="1"/>
  <c r="J1690" i="36" s="1"/>
  <c r="J1691" i="36" s="1"/>
  <c r="J1692" i="36" s="1"/>
  <c r="J1693" i="36" s="1"/>
  <c r="J1694" i="36" s="1"/>
  <c r="J1695" i="36" s="1"/>
  <c r="J1696" i="36" s="1"/>
  <c r="J1697" i="36" s="1"/>
  <c r="J1698" i="36" s="1"/>
  <c r="J1699" i="36" s="1"/>
  <c r="J1700" i="36" s="1"/>
  <c r="J1701" i="36" s="1"/>
  <c r="J1702" i="36" s="1"/>
  <c r="J1703" i="36" s="1"/>
  <c r="J1704" i="36" s="1"/>
  <c r="J1705" i="36" s="1"/>
  <c r="J1706" i="36" s="1"/>
  <c r="J1707" i="36" s="1"/>
  <c r="J1708" i="36" s="1"/>
  <c r="J1709" i="36" s="1"/>
  <c r="J1710" i="36" s="1"/>
  <c r="J1711" i="36" s="1"/>
  <c r="J1712" i="36" s="1"/>
  <c r="J1713" i="36" s="1"/>
  <c r="J1714" i="36" s="1"/>
  <c r="J1715" i="36" s="1"/>
  <c r="J1716" i="36" s="1"/>
  <c r="J1717" i="36" s="1"/>
  <c r="J1718" i="36" s="1"/>
  <c r="J1719" i="36" s="1"/>
  <c r="J1720" i="36" s="1"/>
  <c r="J1721" i="36" s="1"/>
  <c r="J1722" i="36" s="1"/>
  <c r="J1723" i="36" s="1"/>
  <c r="J1724" i="36" s="1"/>
  <c r="J1725" i="36" s="1"/>
  <c r="J1726" i="36" s="1"/>
  <c r="J1727" i="36" s="1"/>
  <c r="J1728" i="36" s="1"/>
  <c r="J1729" i="36" s="1"/>
  <c r="J1730" i="36" s="1"/>
  <c r="J1731" i="36" s="1"/>
  <c r="J1732" i="36" s="1"/>
  <c r="J1733" i="36" s="1"/>
  <c r="J1734" i="36" s="1"/>
  <c r="J1735" i="36" s="1"/>
  <c r="J1736" i="36" s="1"/>
  <c r="J1737" i="36" s="1"/>
  <c r="J1738" i="36" s="1"/>
  <c r="J1739" i="36" s="1"/>
  <c r="J1740" i="36" s="1"/>
  <c r="J1741" i="36" s="1"/>
  <c r="J1742" i="36" s="1"/>
  <c r="J1743" i="36" s="1"/>
  <c r="J1744" i="36" s="1"/>
  <c r="J1745" i="36" s="1"/>
  <c r="J1746" i="36" s="1"/>
  <c r="J1747" i="36" s="1"/>
  <c r="J1748" i="36" s="1"/>
  <c r="J1749" i="36" s="1"/>
  <c r="J1750" i="36" s="1"/>
  <c r="J1751" i="36" s="1"/>
  <c r="J1752" i="36" s="1"/>
  <c r="J1753" i="36" s="1"/>
  <c r="J1754" i="36" s="1"/>
  <c r="J1755" i="36" s="1"/>
  <c r="J1756" i="36" s="1"/>
  <c r="J1757" i="36" s="1"/>
  <c r="J1758" i="36" s="1"/>
  <c r="J1759" i="36" s="1"/>
  <c r="J1760" i="36" s="1"/>
  <c r="J1761" i="36" s="1"/>
  <c r="J1762" i="36" s="1"/>
  <c r="J1763" i="36" s="1"/>
  <c r="J1764" i="36" s="1"/>
  <c r="J1765" i="36" s="1"/>
  <c r="J1766" i="36" s="1"/>
  <c r="J1767" i="36" s="1"/>
  <c r="J1768" i="36" s="1"/>
  <c r="J1769" i="36" s="1"/>
  <c r="J1770" i="36" s="1"/>
  <c r="J1771" i="36" s="1"/>
  <c r="J1772" i="36" s="1"/>
  <c r="J1773" i="36" s="1"/>
  <c r="J1774" i="36" s="1"/>
  <c r="J1775" i="36" s="1"/>
  <c r="J1776" i="36" s="1"/>
  <c r="J1777" i="36" s="1"/>
  <c r="J1778" i="36" s="1"/>
  <c r="J1779" i="36" s="1"/>
  <c r="J1780" i="36" s="1"/>
  <c r="J1781" i="36" s="1"/>
  <c r="J1782" i="36" s="1"/>
  <c r="J1783" i="36" s="1"/>
  <c r="J1784" i="36" s="1"/>
  <c r="J1785" i="36" s="1"/>
  <c r="J1786" i="36" s="1"/>
  <c r="J1787" i="36" s="1"/>
  <c r="J1788" i="36" s="1"/>
  <c r="J1789" i="36" s="1"/>
  <c r="J1790" i="36" s="1"/>
  <c r="J1791" i="36" s="1"/>
  <c r="J1792" i="36" s="1"/>
  <c r="J1793" i="36" s="1"/>
  <c r="J1794" i="36" s="1"/>
  <c r="J1795" i="36" s="1"/>
  <c r="J1796" i="36" s="1"/>
  <c r="J1797" i="36" s="1"/>
  <c r="J1798" i="36" s="1"/>
  <c r="J1799" i="36" s="1"/>
  <c r="J1800" i="36" s="1"/>
  <c r="J1801" i="36" s="1"/>
  <c r="J1802" i="36" s="1"/>
  <c r="J1803" i="36" s="1"/>
  <c r="J1804" i="36" s="1"/>
  <c r="J1805" i="36" s="1"/>
  <c r="J1806" i="36" s="1"/>
  <c r="J1807" i="36" s="1"/>
  <c r="J1808" i="36" s="1"/>
  <c r="J1809" i="36" s="1"/>
  <c r="J1810" i="36" s="1"/>
  <c r="J1811" i="36" s="1"/>
  <c r="J1812" i="36" s="1"/>
  <c r="J1813" i="36" s="1"/>
  <c r="J1814" i="36" s="1"/>
  <c r="J1815" i="36" s="1"/>
  <c r="J1816" i="36" s="1"/>
  <c r="J1817" i="36" s="1"/>
  <c r="J1818" i="36" s="1"/>
  <c r="J1819" i="36" s="1"/>
  <c r="J1820" i="36" s="1"/>
  <c r="J1821" i="36" s="1"/>
  <c r="J1822" i="36" s="1"/>
  <c r="J1823" i="36" s="1"/>
  <c r="J1824" i="36" s="1"/>
  <c r="J1825" i="36" s="1"/>
  <c r="J1826" i="36" s="1"/>
  <c r="J1827" i="36" s="1"/>
  <c r="J1828" i="36" s="1"/>
  <c r="J1829" i="36" s="1"/>
  <c r="J1830" i="36" s="1"/>
  <c r="J1831" i="36" s="1"/>
  <c r="J1832" i="36" s="1"/>
  <c r="J1833" i="36" s="1"/>
  <c r="J1834" i="36" s="1"/>
  <c r="J1835" i="36" s="1"/>
  <c r="J1836" i="36" s="1"/>
  <c r="J1837" i="36" s="1"/>
  <c r="J1838" i="36" s="1"/>
  <c r="J1839" i="36" s="1"/>
  <c r="J1840" i="36" s="1"/>
  <c r="J1841" i="36" s="1"/>
  <c r="J1842" i="36" s="1"/>
  <c r="J1843" i="36" s="1"/>
  <c r="J1844" i="36" s="1"/>
  <c r="J1845" i="36" s="1"/>
  <c r="J1846" i="36" s="1"/>
  <c r="J1847" i="36" s="1"/>
  <c r="J1848" i="36" s="1"/>
  <c r="J1849" i="36" s="1"/>
  <c r="J1850" i="36" s="1"/>
  <c r="J1851" i="36" s="1"/>
  <c r="J1852" i="36" s="1"/>
  <c r="J1853" i="36" s="1"/>
  <c r="J1854" i="36" s="1"/>
  <c r="J1855" i="36" s="1"/>
  <c r="J1856" i="36" s="1"/>
  <c r="J1857" i="36" s="1"/>
  <c r="J1858" i="36" s="1"/>
  <c r="J1859" i="36" s="1"/>
  <c r="J1860" i="36" s="1"/>
  <c r="J1861" i="36" s="1"/>
  <c r="J1862" i="36" s="1"/>
  <c r="J1863" i="36" s="1"/>
  <c r="J1864" i="36" s="1"/>
  <c r="J1865" i="36" s="1"/>
  <c r="J1866" i="36" s="1"/>
  <c r="J1867" i="36" s="1"/>
  <c r="J1868" i="36" s="1"/>
  <c r="J1869" i="36" s="1"/>
  <c r="J1870" i="36" s="1"/>
  <c r="J1871" i="36" s="1"/>
  <c r="J1872" i="36" s="1"/>
  <c r="J1873" i="36" s="1"/>
  <c r="J1874" i="36" s="1"/>
  <c r="J1875" i="36" s="1"/>
  <c r="J1876" i="36" s="1"/>
  <c r="J1877" i="36" s="1"/>
  <c r="J1878" i="36" s="1"/>
  <c r="J1879" i="36" s="1"/>
  <c r="J1880" i="36" s="1"/>
  <c r="J1881" i="36" s="1"/>
  <c r="J1882" i="36" s="1"/>
  <c r="J1883" i="36" s="1"/>
  <c r="J1884" i="36" s="1"/>
  <c r="J1885" i="36" s="1"/>
  <c r="J1886" i="36" s="1"/>
  <c r="J1887" i="36" s="1"/>
  <c r="J1888" i="36" s="1"/>
  <c r="J1889" i="36" s="1"/>
  <c r="J1890" i="36" s="1"/>
  <c r="J1891" i="36" s="1"/>
  <c r="J1892" i="36" s="1"/>
  <c r="J1893" i="36" s="1"/>
  <c r="J1894" i="36" s="1"/>
  <c r="J1895" i="36" s="1"/>
  <c r="J1896" i="36" s="1"/>
  <c r="J1897" i="36" s="1"/>
  <c r="J1898" i="36" s="1"/>
  <c r="J1899" i="36" s="1"/>
  <c r="J1900" i="36" s="1"/>
  <c r="J1901" i="36" s="1"/>
  <c r="J1902" i="36" s="1"/>
  <c r="J1903" i="36" s="1"/>
  <c r="J1904" i="36" s="1"/>
  <c r="J1905" i="36" s="1"/>
  <c r="J1906" i="36" s="1"/>
  <c r="J1907" i="36" s="1"/>
  <c r="J1908" i="36" s="1"/>
  <c r="J1909" i="36" s="1"/>
  <c r="J1910" i="36" s="1"/>
  <c r="J1911" i="36" s="1"/>
  <c r="J1912" i="36" s="1"/>
  <c r="J1913" i="36" s="1"/>
  <c r="J1914" i="36" s="1"/>
  <c r="J1915" i="36" s="1"/>
  <c r="J1916" i="36" s="1"/>
  <c r="J1917" i="36" s="1"/>
  <c r="J1918" i="36" s="1"/>
  <c r="J1919" i="36" s="1"/>
  <c r="J1920" i="36" s="1"/>
  <c r="J1921" i="36" s="1"/>
  <c r="J1922" i="36" s="1"/>
  <c r="J1923" i="36" s="1"/>
  <c r="J1924" i="36" s="1"/>
  <c r="J1925" i="36" s="1"/>
  <c r="J1926" i="36" s="1"/>
  <c r="J1927" i="36" s="1"/>
  <c r="J1928" i="36" s="1"/>
  <c r="J1929" i="36" s="1"/>
  <c r="J1930" i="36" s="1"/>
  <c r="J1931" i="36" s="1"/>
  <c r="J1932" i="36" s="1"/>
  <c r="J1933" i="36" s="1"/>
  <c r="J1934" i="36" s="1"/>
  <c r="J1935" i="36" s="1"/>
  <c r="J1936" i="36" s="1"/>
  <c r="J1937" i="36" s="1"/>
  <c r="J1938" i="36" s="1"/>
  <c r="J1939" i="36" s="1"/>
  <c r="J1940" i="36" s="1"/>
  <c r="J1941" i="36" s="1"/>
  <c r="J1942" i="36" s="1"/>
  <c r="J1943" i="36" s="1"/>
  <c r="J1944" i="36" s="1"/>
  <c r="J1945" i="36" s="1"/>
  <c r="J1946" i="36" s="1"/>
  <c r="J1947" i="36" s="1"/>
  <c r="J1948" i="36" s="1"/>
  <c r="J1949" i="36" s="1"/>
  <c r="J1950" i="36" s="1"/>
  <c r="J1951" i="36" s="1"/>
  <c r="J1952" i="36" s="1"/>
  <c r="J1953" i="36" s="1"/>
  <c r="J1954" i="36" s="1"/>
  <c r="J1955" i="36" s="1"/>
  <c r="J1956" i="36" s="1"/>
  <c r="J1957" i="36" s="1"/>
  <c r="J1958" i="36" s="1"/>
  <c r="J1959" i="36" s="1"/>
  <c r="J1960" i="36" s="1"/>
  <c r="J1961" i="36" s="1"/>
  <c r="J1962" i="36" s="1"/>
  <c r="J1963" i="36" s="1"/>
  <c r="J1964" i="36" s="1"/>
  <c r="J1965" i="36" s="1"/>
  <c r="J1966" i="36" s="1"/>
  <c r="J1967" i="36" s="1"/>
  <c r="J1968" i="36" s="1"/>
  <c r="J1969" i="36" s="1"/>
  <c r="J1970" i="36" s="1"/>
  <c r="J1971" i="36" s="1"/>
  <c r="J1972" i="36" s="1"/>
  <c r="J1973" i="36" s="1"/>
  <c r="J1974" i="36" s="1"/>
  <c r="J1975" i="36" s="1"/>
  <c r="J1976" i="36" s="1"/>
  <c r="J1977" i="36" s="1"/>
  <c r="J1978" i="36" s="1"/>
  <c r="J1979" i="36" s="1"/>
  <c r="J1980" i="36" s="1"/>
  <c r="J1981" i="36" s="1"/>
  <c r="J1982" i="36" s="1"/>
  <c r="J1983" i="36" s="1"/>
  <c r="J1984" i="36" s="1"/>
  <c r="J1985" i="36" s="1"/>
  <c r="J1986" i="36" s="1"/>
  <c r="J1987" i="36" s="1"/>
  <c r="J1988" i="36" s="1"/>
  <c r="J1989" i="36" s="1"/>
  <c r="J1990" i="36" s="1"/>
  <c r="J1991" i="36" s="1"/>
  <c r="J1992" i="36" s="1"/>
  <c r="J1993" i="36" s="1"/>
  <c r="J1994" i="36" s="1"/>
  <c r="J1995" i="36" s="1"/>
  <c r="J1996" i="36" s="1"/>
  <c r="J1997" i="36" s="1"/>
  <c r="J1998" i="36" s="1"/>
  <c r="J1999" i="36" s="1"/>
  <c r="J2000" i="36" s="1"/>
  <c r="J2001" i="36" s="1"/>
  <c r="J2002" i="36" s="1"/>
  <c r="J2003" i="36" s="1"/>
  <c r="J2004" i="36" s="1"/>
  <c r="J2005" i="36" s="1"/>
  <c r="J2006" i="36" s="1"/>
  <c r="J2007" i="36" s="1"/>
  <c r="J2008" i="36" s="1"/>
  <c r="J2009" i="36" s="1"/>
  <c r="J2010" i="36" s="1"/>
  <c r="J2011" i="36" s="1"/>
  <c r="J2012" i="36" s="1"/>
  <c r="J2013" i="36" s="1"/>
  <c r="J2014" i="36" s="1"/>
  <c r="J2015" i="36" s="1"/>
  <c r="J2016" i="36" s="1"/>
  <c r="J2017" i="36" s="1"/>
  <c r="J2018" i="36" s="1"/>
  <c r="J2019" i="36" s="1"/>
  <c r="J2020" i="36" s="1"/>
  <c r="J2021" i="36" s="1"/>
  <c r="J2022" i="36" s="1"/>
  <c r="J2023" i="36" s="1"/>
  <c r="J2024" i="36" s="1"/>
  <c r="J2025" i="36" s="1"/>
  <c r="J2026" i="36" s="1"/>
  <c r="J2027" i="36" s="1"/>
  <c r="J2028" i="36" s="1"/>
  <c r="J2029" i="36" s="1"/>
  <c r="J2030" i="36" s="1"/>
  <c r="J2031" i="36" s="1"/>
  <c r="J2032" i="36" s="1"/>
  <c r="J2033" i="36" s="1"/>
  <c r="J2034" i="36" s="1"/>
  <c r="J2035" i="36" s="1"/>
  <c r="J2036" i="36" s="1"/>
  <c r="J2037" i="36" s="1"/>
  <c r="J2038" i="36" s="1"/>
  <c r="J2039" i="36" s="1"/>
  <c r="J2040" i="36" s="1"/>
  <c r="J2041" i="36" s="1"/>
  <c r="J2042" i="36" s="1"/>
  <c r="J2043" i="36" s="1"/>
  <c r="J2044" i="36" s="1"/>
  <c r="J2045" i="36" s="1"/>
  <c r="J2046" i="36" s="1"/>
  <c r="J2047" i="36" s="1"/>
  <c r="J2048" i="36" s="1"/>
  <c r="J2049" i="36" s="1"/>
  <c r="J2050" i="36" s="1"/>
  <c r="J2051" i="36" s="1"/>
  <c r="J2052" i="36" s="1"/>
  <c r="J2053" i="36" s="1"/>
  <c r="J2054" i="36" s="1"/>
  <c r="J2055" i="36" s="1"/>
  <c r="J2056" i="36" s="1"/>
  <c r="J2057" i="36" s="1"/>
  <c r="J2058" i="36" s="1"/>
  <c r="J2059" i="36" s="1"/>
  <c r="J2060" i="36" s="1"/>
  <c r="J2061" i="36" s="1"/>
  <c r="J2062" i="36" s="1"/>
  <c r="J2063" i="36" s="1"/>
  <c r="J2064" i="36" s="1"/>
  <c r="J2065" i="36" s="1"/>
  <c r="J2066" i="36" s="1"/>
  <c r="J2067" i="36" s="1"/>
  <c r="J2068" i="36" s="1"/>
  <c r="J2069" i="36" s="1"/>
  <c r="J2070" i="36" s="1"/>
  <c r="J2071" i="36" s="1"/>
  <c r="J2072" i="36" s="1"/>
  <c r="J2073" i="36" s="1"/>
  <c r="J2074" i="36" s="1"/>
  <c r="J2075" i="36" s="1"/>
  <c r="J2076" i="36" s="1"/>
  <c r="J2077" i="36" s="1"/>
  <c r="J2078" i="36" s="1"/>
  <c r="J2079" i="36" s="1"/>
  <c r="J2080" i="36" s="1"/>
  <c r="J2081" i="36" s="1"/>
  <c r="J2082" i="36" s="1"/>
  <c r="J2083" i="36" s="1"/>
  <c r="J2084" i="36" s="1"/>
  <c r="J2085" i="36" s="1"/>
  <c r="J2086" i="36" s="1"/>
  <c r="J2087" i="36" s="1"/>
  <c r="J2088" i="36" s="1"/>
  <c r="J2089" i="36" s="1"/>
  <c r="J2090" i="36" s="1"/>
  <c r="J2091" i="36" s="1"/>
  <c r="J2092" i="36" s="1"/>
  <c r="J2093" i="36" s="1"/>
  <c r="J2094" i="36" s="1"/>
  <c r="J2095" i="36" s="1"/>
  <c r="J2096" i="36" s="1"/>
  <c r="J2097" i="36" s="1"/>
  <c r="J2098" i="36" s="1"/>
  <c r="J2099" i="36" s="1"/>
  <c r="J2100" i="36" s="1"/>
  <c r="J2101" i="36" s="1"/>
  <c r="J2102" i="36" s="1"/>
  <c r="J2103" i="36" s="1"/>
  <c r="J2104" i="36" s="1"/>
  <c r="J2105" i="36" s="1"/>
  <c r="J2106" i="36" s="1"/>
  <c r="J2107" i="36" s="1"/>
  <c r="J2108" i="36" s="1"/>
  <c r="J2109" i="36" s="1"/>
  <c r="J2110" i="36" s="1"/>
  <c r="J2111" i="36" s="1"/>
  <c r="J2112" i="36" s="1"/>
  <c r="J2113" i="36" s="1"/>
  <c r="J2114" i="36" s="1"/>
  <c r="J2115" i="36" s="1"/>
  <c r="J2116" i="36" s="1"/>
  <c r="J2117" i="36" s="1"/>
  <c r="J2118" i="36" s="1"/>
  <c r="J2119" i="36" s="1"/>
  <c r="J2120" i="36" s="1"/>
  <c r="J2121" i="36" s="1"/>
  <c r="J2122" i="36" s="1"/>
  <c r="J2123" i="36" s="1"/>
  <c r="J2124" i="36" s="1"/>
  <c r="J2125" i="36" s="1"/>
  <c r="J2126" i="36" s="1"/>
  <c r="J2127" i="36" s="1"/>
  <c r="J2128" i="36" s="1"/>
  <c r="J2129" i="36" s="1"/>
  <c r="J2130" i="36" s="1"/>
  <c r="J2131" i="36" s="1"/>
  <c r="J2132" i="36" s="1"/>
  <c r="J2133" i="36" s="1"/>
  <c r="J2134" i="36" s="1"/>
  <c r="J2135" i="36" s="1"/>
  <c r="J2136" i="36" s="1"/>
  <c r="J2137" i="36" s="1"/>
  <c r="J2138" i="36" s="1"/>
  <c r="J2139" i="36" s="1"/>
  <c r="J2140" i="36" s="1"/>
  <c r="J2141" i="36" s="1"/>
  <c r="J2142" i="36" s="1"/>
  <c r="J2143" i="36" s="1"/>
  <c r="J2144" i="36" s="1"/>
  <c r="J2145" i="36" s="1"/>
  <c r="J2146" i="36" s="1"/>
  <c r="J2147" i="36" s="1"/>
  <c r="J2148" i="36" s="1"/>
  <c r="J2149" i="36" s="1"/>
  <c r="J2150" i="36" s="1"/>
  <c r="J2151" i="36" s="1"/>
  <c r="J2152" i="36" s="1"/>
  <c r="J2153" i="36" s="1"/>
  <c r="J2154" i="36" s="1"/>
  <c r="J2155" i="36" s="1"/>
  <c r="J2156" i="36" s="1"/>
  <c r="J2157" i="36" s="1"/>
  <c r="J2158" i="36" s="1"/>
  <c r="J2159" i="36" s="1"/>
  <c r="J2160" i="36" s="1"/>
  <c r="J2161" i="36" s="1"/>
  <c r="J2162" i="36" s="1"/>
  <c r="J2163" i="36" s="1"/>
  <c r="J2164" i="36" s="1"/>
  <c r="J2165" i="36" s="1"/>
  <c r="J2166" i="36" s="1"/>
  <c r="J2167" i="36" s="1"/>
  <c r="J2168" i="36" s="1"/>
  <c r="J2169" i="36" s="1"/>
  <c r="J2170" i="36" s="1"/>
  <c r="J2171" i="36" s="1"/>
  <c r="J2172" i="36" s="1"/>
  <c r="J2173" i="36" s="1"/>
  <c r="J2174" i="36" s="1"/>
  <c r="J2175" i="36" s="1"/>
  <c r="J2176" i="36" s="1"/>
  <c r="J2177" i="36" s="1"/>
  <c r="J2178" i="36" s="1"/>
  <c r="J2179" i="36" s="1"/>
  <c r="J2180" i="36" s="1"/>
  <c r="J2181" i="36" s="1"/>
  <c r="J2182" i="36" s="1"/>
  <c r="J2183" i="36" s="1"/>
  <c r="J2184" i="36" s="1"/>
  <c r="J2185" i="36" s="1"/>
  <c r="J2186" i="36" s="1"/>
  <c r="J2187" i="36" s="1"/>
  <c r="J2188" i="36" s="1"/>
  <c r="J2189" i="36" s="1"/>
  <c r="J2190" i="36" s="1"/>
  <c r="J2191" i="36" s="1"/>
  <c r="J2192" i="36" s="1"/>
  <c r="J2193" i="36" s="1"/>
  <c r="J2194" i="36" s="1"/>
  <c r="J2195" i="36" s="1"/>
  <c r="J2196" i="36" s="1"/>
  <c r="J2197" i="36" s="1"/>
  <c r="J2198" i="36" s="1"/>
  <c r="J2199" i="36" s="1"/>
  <c r="J2200" i="36" s="1"/>
  <c r="J2201" i="36" s="1"/>
  <c r="J2202" i="36" s="1"/>
  <c r="J2203" i="36" s="1"/>
  <c r="J2204" i="36" s="1"/>
  <c r="J2205" i="36" s="1"/>
  <c r="J2206" i="36" s="1"/>
  <c r="J2207" i="36" s="1"/>
  <c r="J2208" i="36" s="1"/>
  <c r="J2209" i="36" s="1"/>
  <c r="J2210" i="36" s="1"/>
  <c r="J2211" i="36" s="1"/>
  <c r="J2212" i="36" s="1"/>
  <c r="J2213" i="36" s="1"/>
  <c r="J2214" i="36" s="1"/>
  <c r="J2215" i="36" s="1"/>
  <c r="J2216" i="36" s="1"/>
  <c r="J2217" i="36" s="1"/>
  <c r="J2218" i="36" s="1"/>
  <c r="J2219" i="36" s="1"/>
  <c r="J2220" i="36" s="1"/>
  <c r="J2221" i="36" s="1"/>
  <c r="J2222" i="36" s="1"/>
  <c r="J2223" i="36" s="1"/>
  <c r="J2224" i="36" s="1"/>
  <c r="J2225" i="36" s="1"/>
  <c r="J2226" i="36" s="1"/>
  <c r="J2227" i="36" s="1"/>
  <c r="J2228" i="36" s="1"/>
  <c r="J2229" i="36" s="1"/>
  <c r="J2230" i="36" s="1"/>
  <c r="J2231" i="36" s="1"/>
  <c r="J2232" i="36" s="1"/>
  <c r="J2233" i="36" s="1"/>
  <c r="E7" i="34"/>
  <c r="C7" i="34"/>
  <c r="E6" i="34"/>
  <c r="C6" i="34"/>
  <c r="D8" i="36"/>
  <c r="D7" i="34" s="1"/>
  <c r="D7" i="36"/>
  <c r="D6" i="34" s="1"/>
  <c r="D6" i="36"/>
  <c r="D5" i="36"/>
  <c r="D4" i="34" s="1"/>
  <c r="C6" i="36"/>
  <c r="C5" i="34" s="1"/>
  <c r="C5" i="36"/>
  <c r="B8" i="36"/>
  <c r="F8" i="36" s="1"/>
  <c r="F7" i="34" s="1"/>
  <c r="B7" i="36"/>
  <c r="B6" i="34" s="1"/>
  <c r="B6" i="36"/>
  <c r="B5" i="34" s="1"/>
  <c r="B5" i="36"/>
  <c r="B4" i="34" s="1"/>
  <c r="T4515" i="36" l="1"/>
  <c r="Z4514" i="36"/>
  <c r="Y4514" i="36"/>
  <c r="Z2308" i="36"/>
  <c r="Y2308" i="36"/>
  <c r="T2309" i="36"/>
  <c r="F5" i="36"/>
  <c r="F4" i="34" s="1"/>
  <c r="F6" i="36"/>
  <c r="F5" i="34" s="1"/>
  <c r="U56" i="36"/>
  <c r="Y56" i="36" s="1"/>
  <c r="AE59" i="36"/>
  <c r="AD59" i="36" s="1"/>
  <c r="V67" i="36"/>
  <c r="Z67" i="36" s="1"/>
  <c r="AD58" i="36"/>
  <c r="V81" i="36"/>
  <c r="Z81" i="36" s="1"/>
  <c r="AD57" i="36"/>
  <c r="V83" i="36"/>
  <c r="Z83" i="36" s="1"/>
  <c r="V85" i="36"/>
  <c r="Z85" i="36" s="1"/>
  <c r="V87" i="36"/>
  <c r="Z87" i="36" s="1"/>
  <c r="V89" i="36"/>
  <c r="Z89" i="36" s="1"/>
  <c r="V91" i="36"/>
  <c r="Z91" i="36" s="1"/>
  <c r="V93" i="36"/>
  <c r="Z93" i="36" s="1"/>
  <c r="V95" i="36"/>
  <c r="Z95" i="36" s="1"/>
  <c r="V97" i="36"/>
  <c r="Z97" i="36" s="1"/>
  <c r="V99" i="36"/>
  <c r="Z99" i="36" s="1"/>
  <c r="V101" i="36"/>
  <c r="Z101" i="36" s="1"/>
  <c r="V103" i="36"/>
  <c r="Z103" i="36" s="1"/>
  <c r="V105" i="36"/>
  <c r="Z105" i="36" s="1"/>
  <c r="V107" i="36"/>
  <c r="Z107" i="36" s="1"/>
  <c r="V109" i="36"/>
  <c r="Z109" i="36" s="1"/>
  <c r="V111" i="36"/>
  <c r="Z111" i="36" s="1"/>
  <c r="V113" i="36"/>
  <c r="Z113" i="36" s="1"/>
  <c r="V115" i="36"/>
  <c r="Z115" i="36" s="1"/>
  <c r="V117" i="36"/>
  <c r="Z117" i="36" s="1"/>
  <c r="V119" i="36"/>
  <c r="Z119" i="36" s="1"/>
  <c r="V121" i="36"/>
  <c r="Z121" i="36" s="1"/>
  <c r="V123" i="36"/>
  <c r="Z123" i="36" s="1"/>
  <c r="V125" i="36"/>
  <c r="Z125" i="36" s="1"/>
  <c r="V127" i="36"/>
  <c r="Z127" i="36" s="1"/>
  <c r="V129" i="36"/>
  <c r="Z129" i="36" s="1"/>
  <c r="V131" i="36"/>
  <c r="Z131" i="36" s="1"/>
  <c r="V133" i="36"/>
  <c r="Z133" i="36" s="1"/>
  <c r="V135" i="36"/>
  <c r="Z135" i="36" s="1"/>
  <c r="V137" i="36"/>
  <c r="Z137" i="36" s="1"/>
  <c r="V139" i="36"/>
  <c r="Z139" i="36" s="1"/>
  <c r="V141" i="36"/>
  <c r="Z141" i="36" s="1"/>
  <c r="V143" i="36"/>
  <c r="Z143" i="36" s="1"/>
  <c r="V145" i="36"/>
  <c r="Z145" i="36" s="1"/>
  <c r="V147" i="36"/>
  <c r="Z147" i="36" s="1"/>
  <c r="V149" i="36"/>
  <c r="Z149" i="36" s="1"/>
  <c r="V151" i="36"/>
  <c r="Z151" i="36" s="1"/>
  <c r="V153" i="36"/>
  <c r="Z153" i="36" s="1"/>
  <c r="V155" i="36"/>
  <c r="Z155" i="36" s="1"/>
  <c r="V157" i="36"/>
  <c r="Z157" i="36" s="1"/>
  <c r="V69" i="36"/>
  <c r="Z69" i="36" s="1"/>
  <c r="V71" i="36"/>
  <c r="Z71" i="36" s="1"/>
  <c r="V73" i="36"/>
  <c r="Z73" i="36" s="1"/>
  <c r="V75" i="36"/>
  <c r="Z75" i="36" s="1"/>
  <c r="V77" i="36"/>
  <c r="Z77" i="36" s="1"/>
  <c r="V79" i="36"/>
  <c r="Z79" i="36" s="1"/>
  <c r="F7" i="36"/>
  <c r="F6" i="34" s="1"/>
  <c r="U58" i="36"/>
  <c r="Y58" i="36" s="1"/>
  <c r="U60" i="36"/>
  <c r="Y60" i="36" s="1"/>
  <c r="U62" i="36"/>
  <c r="Y62" i="36" s="1"/>
  <c r="U64" i="36"/>
  <c r="Y64" i="36" s="1"/>
  <c r="U66" i="36"/>
  <c r="Y66" i="36" s="1"/>
  <c r="U68" i="36"/>
  <c r="Y68" i="36" s="1"/>
  <c r="U70" i="36"/>
  <c r="Y70" i="36" s="1"/>
  <c r="U72" i="36"/>
  <c r="Y72" i="36" s="1"/>
  <c r="U74" i="36"/>
  <c r="Y74" i="36" s="1"/>
  <c r="U76" i="36"/>
  <c r="Y76" i="36" s="1"/>
  <c r="U78" i="36"/>
  <c r="Y78" i="36" s="1"/>
  <c r="U80" i="36"/>
  <c r="Y80" i="36" s="1"/>
  <c r="U82" i="36"/>
  <c r="Y82" i="36" s="1"/>
  <c r="U84" i="36"/>
  <c r="Y84" i="36" s="1"/>
  <c r="U86" i="36"/>
  <c r="Y86" i="36" s="1"/>
  <c r="U88" i="36"/>
  <c r="Y88" i="36" s="1"/>
  <c r="U90" i="36"/>
  <c r="Y90" i="36" s="1"/>
  <c r="U92" i="36"/>
  <c r="Y92" i="36" s="1"/>
  <c r="U94" i="36"/>
  <c r="Y94" i="36" s="1"/>
  <c r="U96" i="36"/>
  <c r="Y96" i="36" s="1"/>
  <c r="U98" i="36"/>
  <c r="Y98" i="36" s="1"/>
  <c r="U100" i="36"/>
  <c r="Y100" i="36" s="1"/>
  <c r="U102" i="36"/>
  <c r="Y102" i="36" s="1"/>
  <c r="U104" i="36"/>
  <c r="Y104" i="36" s="1"/>
  <c r="U106" i="36"/>
  <c r="Y106" i="36" s="1"/>
  <c r="U108" i="36"/>
  <c r="Y108" i="36" s="1"/>
  <c r="U110" i="36"/>
  <c r="Y110" i="36" s="1"/>
  <c r="U112" i="36"/>
  <c r="Y112" i="36" s="1"/>
  <c r="U114" i="36"/>
  <c r="Y114" i="36" s="1"/>
  <c r="U116" i="36"/>
  <c r="Y116" i="36" s="1"/>
  <c r="U118" i="36"/>
  <c r="Y118" i="36" s="1"/>
  <c r="U120" i="36"/>
  <c r="Y120" i="36" s="1"/>
  <c r="U122" i="36"/>
  <c r="Y122" i="36" s="1"/>
  <c r="U124" i="36"/>
  <c r="Y124" i="36" s="1"/>
  <c r="U126" i="36"/>
  <c r="Y126" i="36" s="1"/>
  <c r="U128" i="36"/>
  <c r="Y128" i="36" s="1"/>
  <c r="U130" i="36"/>
  <c r="Y130" i="36" s="1"/>
  <c r="U132" i="36"/>
  <c r="Y132" i="36" s="1"/>
  <c r="U134" i="36"/>
  <c r="Y134" i="36" s="1"/>
  <c r="U136" i="36"/>
  <c r="Y136" i="36" s="1"/>
  <c r="U138" i="36"/>
  <c r="Y138" i="36" s="1"/>
  <c r="U140" i="36"/>
  <c r="Y140" i="36" s="1"/>
  <c r="U142" i="36"/>
  <c r="Y142" i="36" s="1"/>
  <c r="U144" i="36"/>
  <c r="Y144" i="36" s="1"/>
  <c r="U146" i="36"/>
  <c r="Y146" i="36" s="1"/>
  <c r="U148" i="36"/>
  <c r="Y148" i="36" s="1"/>
  <c r="U150" i="36"/>
  <c r="Y150" i="36" s="1"/>
  <c r="U152" i="36"/>
  <c r="Y152" i="36" s="1"/>
  <c r="U154" i="36"/>
  <c r="Y154" i="36" s="1"/>
  <c r="U156" i="36"/>
  <c r="Y156" i="36" s="1"/>
  <c r="V57" i="36"/>
  <c r="V56" i="36"/>
  <c r="Z56" i="36" s="1"/>
  <c r="V58" i="36"/>
  <c r="Z58" i="36" s="1"/>
  <c r="V60" i="36"/>
  <c r="Z60" i="36" s="1"/>
  <c r="V62" i="36"/>
  <c r="Z62" i="36" s="1"/>
  <c r="V64" i="36"/>
  <c r="Z64" i="36" s="1"/>
  <c r="V66" i="36"/>
  <c r="Z66" i="36" s="1"/>
  <c r="V68" i="36"/>
  <c r="Z68" i="36" s="1"/>
  <c r="V70" i="36"/>
  <c r="Z70" i="36" s="1"/>
  <c r="V72" i="36"/>
  <c r="Z72" i="36" s="1"/>
  <c r="V74" i="36"/>
  <c r="Z74" i="36" s="1"/>
  <c r="V76" i="36"/>
  <c r="Z76" i="36" s="1"/>
  <c r="V78" i="36"/>
  <c r="Z78" i="36" s="1"/>
  <c r="V80" i="36"/>
  <c r="Z80" i="36" s="1"/>
  <c r="V82" i="36"/>
  <c r="Z82" i="36" s="1"/>
  <c r="V84" i="36"/>
  <c r="Z84" i="36" s="1"/>
  <c r="V86" i="36"/>
  <c r="Z86" i="36" s="1"/>
  <c r="V88" i="36"/>
  <c r="Z88" i="36" s="1"/>
  <c r="V90" i="36"/>
  <c r="Z90" i="36" s="1"/>
  <c r="V92" i="36"/>
  <c r="Z92" i="36" s="1"/>
  <c r="V94" i="36"/>
  <c r="Z94" i="36" s="1"/>
  <c r="V96" i="36"/>
  <c r="Z96" i="36" s="1"/>
  <c r="V98" i="36"/>
  <c r="Z98" i="36" s="1"/>
  <c r="V100" i="36"/>
  <c r="Z100" i="36" s="1"/>
  <c r="V102" i="36"/>
  <c r="Z102" i="36" s="1"/>
  <c r="V104" i="36"/>
  <c r="Z104" i="36" s="1"/>
  <c r="V106" i="36"/>
  <c r="Z106" i="36" s="1"/>
  <c r="V108" i="36"/>
  <c r="Z108" i="36" s="1"/>
  <c r="V110" i="36"/>
  <c r="Z110" i="36" s="1"/>
  <c r="V112" i="36"/>
  <c r="Z112" i="36" s="1"/>
  <c r="V114" i="36"/>
  <c r="Z114" i="36" s="1"/>
  <c r="V116" i="36"/>
  <c r="Z116" i="36" s="1"/>
  <c r="V118" i="36"/>
  <c r="Z118" i="36" s="1"/>
  <c r="V120" i="36"/>
  <c r="Z120" i="36" s="1"/>
  <c r="V122" i="36"/>
  <c r="Z122" i="36" s="1"/>
  <c r="V124" i="36"/>
  <c r="Z124" i="36" s="1"/>
  <c r="V126" i="36"/>
  <c r="Z126" i="36" s="1"/>
  <c r="V128" i="36"/>
  <c r="Z128" i="36" s="1"/>
  <c r="V130" i="36"/>
  <c r="Z130" i="36" s="1"/>
  <c r="V132" i="36"/>
  <c r="Z132" i="36" s="1"/>
  <c r="V134" i="36"/>
  <c r="Z134" i="36" s="1"/>
  <c r="V136" i="36"/>
  <c r="Z136" i="36" s="1"/>
  <c r="V138" i="36"/>
  <c r="Z138" i="36" s="1"/>
  <c r="V140" i="36"/>
  <c r="Z140" i="36" s="1"/>
  <c r="V142" i="36"/>
  <c r="Z142" i="36" s="1"/>
  <c r="V144" i="36"/>
  <c r="Z144" i="36" s="1"/>
  <c r="V146" i="36"/>
  <c r="Z146" i="36" s="1"/>
  <c r="V148" i="36"/>
  <c r="Z148" i="36" s="1"/>
  <c r="V150" i="36"/>
  <c r="Z150" i="36" s="1"/>
  <c r="V152" i="36"/>
  <c r="Z152" i="36" s="1"/>
  <c r="V154" i="36"/>
  <c r="Z154" i="36" s="1"/>
  <c r="V156" i="36"/>
  <c r="Z156" i="36" s="1"/>
  <c r="T159" i="36"/>
  <c r="V158" i="36"/>
  <c r="Z158" i="36" s="1"/>
  <c r="U158" i="36"/>
  <c r="Y158" i="36" s="1"/>
  <c r="V59" i="36"/>
  <c r="Z59" i="36" s="1"/>
  <c r="V61" i="36"/>
  <c r="Z61" i="36" s="1"/>
  <c r="V63" i="36"/>
  <c r="Z63" i="36" s="1"/>
  <c r="V65" i="36"/>
  <c r="Z65" i="36" s="1"/>
  <c r="E6" i="36"/>
  <c r="E5" i="34" s="1"/>
  <c r="U57" i="36"/>
  <c r="Y57" i="36" s="1"/>
  <c r="U59" i="36"/>
  <c r="Y59" i="36" s="1"/>
  <c r="U61" i="36"/>
  <c r="Y61" i="36" s="1"/>
  <c r="U63" i="36"/>
  <c r="Y63" i="36" s="1"/>
  <c r="U65" i="36"/>
  <c r="Y65" i="36" s="1"/>
  <c r="U67" i="36"/>
  <c r="Y67" i="36" s="1"/>
  <c r="U69" i="36"/>
  <c r="Y69" i="36" s="1"/>
  <c r="U71" i="36"/>
  <c r="Y71" i="36" s="1"/>
  <c r="U73" i="36"/>
  <c r="Y73" i="36" s="1"/>
  <c r="U75" i="36"/>
  <c r="Y75" i="36" s="1"/>
  <c r="U77" i="36"/>
  <c r="Y77" i="36" s="1"/>
  <c r="U79" i="36"/>
  <c r="Y79" i="36" s="1"/>
  <c r="U81" i="36"/>
  <c r="Y81" i="36" s="1"/>
  <c r="U83" i="36"/>
  <c r="Y83" i="36" s="1"/>
  <c r="U85" i="36"/>
  <c r="Y85" i="36" s="1"/>
  <c r="U87" i="36"/>
  <c r="Y87" i="36" s="1"/>
  <c r="U89" i="36"/>
  <c r="Y89" i="36" s="1"/>
  <c r="U91" i="36"/>
  <c r="Y91" i="36" s="1"/>
  <c r="U93" i="36"/>
  <c r="Y93" i="36" s="1"/>
  <c r="U95" i="36"/>
  <c r="Y95" i="36" s="1"/>
  <c r="U97" i="36"/>
  <c r="Y97" i="36" s="1"/>
  <c r="U99" i="36"/>
  <c r="Y99" i="36" s="1"/>
  <c r="U101" i="36"/>
  <c r="Y101" i="36" s="1"/>
  <c r="U103" i="36"/>
  <c r="Y103" i="36" s="1"/>
  <c r="U105" i="36"/>
  <c r="Y105" i="36" s="1"/>
  <c r="U107" i="36"/>
  <c r="Y107" i="36" s="1"/>
  <c r="U109" i="36"/>
  <c r="Y109" i="36" s="1"/>
  <c r="U111" i="36"/>
  <c r="Y111" i="36" s="1"/>
  <c r="U113" i="36"/>
  <c r="Y113" i="36" s="1"/>
  <c r="U115" i="36"/>
  <c r="Y115" i="36" s="1"/>
  <c r="U117" i="36"/>
  <c r="Y117" i="36" s="1"/>
  <c r="U119" i="36"/>
  <c r="Y119" i="36" s="1"/>
  <c r="U121" i="36"/>
  <c r="Y121" i="36" s="1"/>
  <c r="U123" i="36"/>
  <c r="Y123" i="36" s="1"/>
  <c r="U125" i="36"/>
  <c r="Y125" i="36" s="1"/>
  <c r="U127" i="36"/>
  <c r="Y127" i="36" s="1"/>
  <c r="U129" i="36"/>
  <c r="Y129" i="36" s="1"/>
  <c r="U131" i="36"/>
  <c r="Y131" i="36" s="1"/>
  <c r="U133" i="36"/>
  <c r="Y133" i="36" s="1"/>
  <c r="U135" i="36"/>
  <c r="Y135" i="36" s="1"/>
  <c r="U137" i="36"/>
  <c r="Y137" i="36" s="1"/>
  <c r="U139" i="36"/>
  <c r="Y139" i="36" s="1"/>
  <c r="U141" i="36"/>
  <c r="Y141" i="36" s="1"/>
  <c r="U143" i="36"/>
  <c r="Y143" i="36" s="1"/>
  <c r="U145" i="36"/>
  <c r="Y145" i="36" s="1"/>
  <c r="U147" i="36"/>
  <c r="Y147" i="36" s="1"/>
  <c r="U149" i="36"/>
  <c r="Y149" i="36" s="1"/>
  <c r="U151" i="36"/>
  <c r="Y151" i="36" s="1"/>
  <c r="U153" i="36"/>
  <c r="Y153" i="36" s="1"/>
  <c r="U155" i="36"/>
  <c r="Y155" i="36" s="1"/>
  <c r="U157" i="36"/>
  <c r="Y157" i="36" s="1"/>
  <c r="B7" i="34"/>
  <c r="E5" i="36"/>
  <c r="E4" i="34" s="1"/>
  <c r="C4" i="34"/>
  <c r="I4" i="34" s="1"/>
  <c r="D5" i="34"/>
  <c r="I5" i="34" s="1"/>
  <c r="G68" i="35"/>
  <c r="F68" i="35"/>
  <c r="O90" i="35"/>
  <c r="O89" i="35"/>
  <c r="H61" i="35" s="1"/>
  <c r="O88" i="35"/>
  <c r="O87" i="35"/>
  <c r="I62" i="35" s="1"/>
  <c r="O82" i="35"/>
  <c r="O81" i="35"/>
  <c r="O80" i="35"/>
  <c r="O79" i="35"/>
  <c r="H90" i="35"/>
  <c r="L90" i="35" s="1"/>
  <c r="H89" i="35"/>
  <c r="L89" i="35" s="1"/>
  <c r="I61" i="35" s="1"/>
  <c r="H88" i="35"/>
  <c r="L88" i="35" s="1"/>
  <c r="H87" i="35"/>
  <c r="L87" i="35" s="1"/>
  <c r="Z4515" i="36" l="1"/>
  <c r="T4516" i="36"/>
  <c r="Y4515" i="36"/>
  <c r="T2310" i="36"/>
  <c r="Z2309" i="36"/>
  <c r="Y2309" i="36"/>
  <c r="H63" i="35"/>
  <c r="I63" i="35"/>
  <c r="H62" i="35"/>
  <c r="AE60" i="36"/>
  <c r="AD60" i="36" s="1"/>
  <c r="T160" i="36"/>
  <c r="V159" i="36"/>
  <c r="Z159" i="36" s="1"/>
  <c r="U159" i="36"/>
  <c r="Y159" i="36" s="1"/>
  <c r="B17" i="35"/>
  <c r="D68" i="35"/>
  <c r="C68" i="35"/>
  <c r="D150" i="35"/>
  <c r="E148" i="35"/>
  <c r="D148" i="35"/>
  <c r="E147" i="35"/>
  <c r="D147" i="35"/>
  <c r="E146" i="35"/>
  <c r="D146" i="35"/>
  <c r="F144" i="35"/>
  <c r="D144" i="35"/>
  <c r="F142" i="35"/>
  <c r="E142" i="35"/>
  <c r="D142" i="35"/>
  <c r="F141" i="35"/>
  <c r="E141" i="35"/>
  <c r="D141" i="35"/>
  <c r="F140" i="35"/>
  <c r="E140" i="35"/>
  <c r="D140" i="35"/>
  <c r="F139" i="35"/>
  <c r="E139" i="35"/>
  <c r="D139" i="35"/>
  <c r="F138" i="35"/>
  <c r="E138" i="35"/>
  <c r="D138" i="35"/>
  <c r="F137" i="35"/>
  <c r="E137" i="35"/>
  <c r="D137" i="35"/>
  <c r="F134" i="35"/>
  <c r="D134" i="35"/>
  <c r="F132" i="35"/>
  <c r="E132" i="35"/>
  <c r="D132" i="35"/>
  <c r="F131" i="35"/>
  <c r="E131" i="35"/>
  <c r="D131" i="35"/>
  <c r="F130" i="35"/>
  <c r="E130" i="35"/>
  <c r="D130" i="35"/>
  <c r="F127" i="35"/>
  <c r="E127" i="35"/>
  <c r="D127" i="35"/>
  <c r="F126" i="35"/>
  <c r="E126" i="35"/>
  <c r="D126" i="35"/>
  <c r="F125" i="35"/>
  <c r="E125" i="35"/>
  <c r="D125" i="35"/>
  <c r="F124" i="35"/>
  <c r="E124" i="35"/>
  <c r="D124" i="35"/>
  <c r="F82" i="35"/>
  <c r="E82" i="35"/>
  <c r="D82" i="35"/>
  <c r="F81" i="35"/>
  <c r="E81" i="35"/>
  <c r="D81" i="35"/>
  <c r="F80" i="35"/>
  <c r="E80" i="35"/>
  <c r="D80" i="35"/>
  <c r="F79" i="35"/>
  <c r="E79" i="35"/>
  <c r="H79" i="35" s="1"/>
  <c r="D79" i="35"/>
  <c r="T4517" i="36" l="1"/>
  <c r="Y4516" i="36"/>
  <c r="Z4516" i="36"/>
  <c r="T2311" i="36"/>
  <c r="Z2310" i="36"/>
  <c r="Y2310" i="36"/>
  <c r="AE61" i="36"/>
  <c r="AD61" i="36"/>
  <c r="G72" i="35"/>
  <c r="F72" i="35"/>
  <c r="G73" i="35"/>
  <c r="F73" i="35"/>
  <c r="F71" i="35"/>
  <c r="G71" i="35"/>
  <c r="T161" i="36"/>
  <c r="V160" i="36"/>
  <c r="Z160" i="36" s="1"/>
  <c r="U160" i="36"/>
  <c r="Y160" i="36" s="1"/>
  <c r="L79" i="35"/>
  <c r="D61" i="35" s="1"/>
  <c r="C71" i="35" s="1"/>
  <c r="I80" i="35"/>
  <c r="M80" i="35" s="1"/>
  <c r="E62" i="35" s="1"/>
  <c r="D72" i="35" s="1"/>
  <c r="I81" i="35"/>
  <c r="M81" i="35" s="1"/>
  <c r="I82" i="35"/>
  <c r="M82" i="35" s="1"/>
  <c r="H80" i="35"/>
  <c r="L80" i="35" s="1"/>
  <c r="D62" i="35" s="1"/>
  <c r="C72" i="35" s="1"/>
  <c r="I79" i="35"/>
  <c r="M79" i="35" s="1"/>
  <c r="E61" i="35" s="1"/>
  <c r="D71" i="35" s="1"/>
  <c r="H81" i="35"/>
  <c r="L81" i="35" s="1"/>
  <c r="H82" i="35"/>
  <c r="L82" i="35" s="1"/>
  <c r="Y4517" i="36" l="1"/>
  <c r="T4518" i="36"/>
  <c r="Z4517" i="36"/>
  <c r="T2312" i="36"/>
  <c r="Z2311" i="36"/>
  <c r="Y2311" i="36"/>
  <c r="AE62" i="36"/>
  <c r="AD62" i="36" s="1"/>
  <c r="T162" i="36"/>
  <c r="U161" i="36"/>
  <c r="Y161" i="36" s="1"/>
  <c r="V161" i="36"/>
  <c r="Z161" i="36" s="1"/>
  <c r="D63" i="35"/>
  <c r="C73" i="35" s="1"/>
  <c r="E63" i="35"/>
  <c r="F75" i="35"/>
  <c r="D15" i="35" s="1"/>
  <c r="Y4518" i="36" l="1"/>
  <c r="T4519" i="36"/>
  <c r="Z4518" i="36"/>
  <c r="Y2312" i="36"/>
  <c r="T2313" i="36"/>
  <c r="Z2312" i="36"/>
  <c r="AE63" i="36"/>
  <c r="AD63" i="36" s="1"/>
  <c r="D65" i="35"/>
  <c r="C14" i="35" s="1"/>
  <c r="T163" i="36"/>
  <c r="V162" i="36"/>
  <c r="Z162" i="36" s="1"/>
  <c r="U162" i="36"/>
  <c r="Y162" i="36" s="1"/>
  <c r="G75" i="35"/>
  <c r="D73" i="35"/>
  <c r="D75" i="35" s="1"/>
  <c r="E65" i="35"/>
  <c r="H65" i="35"/>
  <c r="D14" i="35" s="1"/>
  <c r="I65" i="35"/>
  <c r="Z4519" i="36" l="1"/>
  <c r="T4520" i="36"/>
  <c r="Y4519" i="36"/>
  <c r="T2314" i="36"/>
  <c r="Z2313" i="36"/>
  <c r="Y2313" i="36"/>
  <c r="AE64" i="36"/>
  <c r="AD64" i="36" s="1"/>
  <c r="T164" i="36"/>
  <c r="V163" i="36"/>
  <c r="Z163" i="36" s="1"/>
  <c r="U163" i="36"/>
  <c r="Y163" i="36" s="1"/>
  <c r="C75" i="35"/>
  <c r="C15" i="35" s="1"/>
  <c r="T4521" i="36" l="1"/>
  <c r="Y4520" i="36"/>
  <c r="Z4520" i="36"/>
  <c r="Z2314" i="36"/>
  <c r="Y2314" i="36"/>
  <c r="T2315" i="36"/>
  <c r="AE65" i="36"/>
  <c r="AD65" i="36" s="1"/>
  <c r="T165" i="36"/>
  <c r="V164" i="36"/>
  <c r="Z164" i="36" s="1"/>
  <c r="U164" i="36"/>
  <c r="Y164" i="36" s="1"/>
  <c r="F81" i="27"/>
  <c r="E81" i="27"/>
  <c r="D81" i="27"/>
  <c r="F80" i="27"/>
  <c r="E80" i="27"/>
  <c r="D80" i="27"/>
  <c r="F79" i="27"/>
  <c r="E79" i="27"/>
  <c r="D79" i="27"/>
  <c r="F78" i="27"/>
  <c r="E78" i="27"/>
  <c r="D78" i="27"/>
  <c r="T4522" i="36" l="1"/>
  <c r="Z4521" i="36"/>
  <c r="Y4521" i="36"/>
  <c r="T2316" i="36"/>
  <c r="Z2315" i="36"/>
  <c r="Y2315" i="36"/>
  <c r="AE66" i="36"/>
  <c r="AD66" i="36"/>
  <c r="T166" i="36"/>
  <c r="U165" i="36"/>
  <c r="Y165" i="36" s="1"/>
  <c r="V165" i="36"/>
  <c r="Z165" i="36" s="1"/>
  <c r="R42" i="27"/>
  <c r="Q42" i="27"/>
  <c r="P42" i="27"/>
  <c r="L67" i="27"/>
  <c r="K67" i="27"/>
  <c r="J67" i="27"/>
  <c r="E67" i="27"/>
  <c r="E100" i="27"/>
  <c r="H109" i="27"/>
  <c r="H108" i="27"/>
  <c r="H107" i="27"/>
  <c r="H106" i="27"/>
  <c r="H105" i="27"/>
  <c r="H104" i="27"/>
  <c r="G100" i="27"/>
  <c r="F100" i="27"/>
  <c r="D100" i="27"/>
  <c r="I50" i="27"/>
  <c r="I49" i="27"/>
  <c r="I48" i="27"/>
  <c r="I47" i="27"/>
  <c r="I46" i="27"/>
  <c r="I45" i="27"/>
  <c r="I67" i="27"/>
  <c r="G67" i="27"/>
  <c r="F67" i="27"/>
  <c r="D67" i="27"/>
  <c r="Z4522" i="36" l="1"/>
  <c r="Y4522" i="36"/>
  <c r="T4523" i="36"/>
  <c r="Z2316" i="36"/>
  <c r="Y2316" i="36"/>
  <c r="T2317" i="36"/>
  <c r="AE67" i="36"/>
  <c r="AD67" i="36"/>
  <c r="T167" i="36"/>
  <c r="V166" i="36"/>
  <c r="Z166" i="36" s="1"/>
  <c r="U166" i="36"/>
  <c r="Y166" i="36" s="1"/>
  <c r="F26" i="25"/>
  <c r="E26" i="25"/>
  <c r="D26" i="25"/>
  <c r="C26" i="25"/>
  <c r="F25" i="25"/>
  <c r="E25" i="25"/>
  <c r="D25" i="25"/>
  <c r="C25" i="25"/>
  <c r="Z4523" i="36" l="1"/>
  <c r="T4524" i="36"/>
  <c r="Y4523" i="36"/>
  <c r="T2318" i="36"/>
  <c r="Z2317" i="36"/>
  <c r="Y2317" i="36"/>
  <c r="AE68" i="36"/>
  <c r="AD68" i="36" s="1"/>
  <c r="H25" i="25"/>
  <c r="H26" i="25"/>
  <c r="K25" i="25"/>
  <c r="C6" i="25" s="1"/>
  <c r="T168" i="36"/>
  <c r="V167" i="36"/>
  <c r="Z167" i="36" s="1"/>
  <c r="U167" i="36"/>
  <c r="Y167" i="36" s="1"/>
  <c r="K26" i="25"/>
  <c r="C7" i="25" s="1"/>
  <c r="I26" i="25"/>
  <c r="L26" i="25" s="1"/>
  <c r="D7" i="25" s="1"/>
  <c r="I25" i="25"/>
  <c r="L25" i="25" s="1"/>
  <c r="D6" i="25" s="1"/>
  <c r="O42" i="27"/>
  <c r="T4525" i="36" l="1"/>
  <c r="Y4524" i="36"/>
  <c r="Z4524" i="36"/>
  <c r="T2319" i="36"/>
  <c r="Z2318" i="36"/>
  <c r="Y2318" i="36"/>
  <c r="T27" i="21"/>
  <c r="T27" i="20"/>
  <c r="L27" i="21"/>
  <c r="D27" i="20"/>
  <c r="L27" i="20"/>
  <c r="D27" i="21"/>
  <c r="E27" i="21"/>
  <c r="M27" i="20"/>
  <c r="E27" i="20"/>
  <c r="U27" i="21"/>
  <c r="U27" i="20"/>
  <c r="AE69" i="36"/>
  <c r="AD69" i="36" s="1"/>
  <c r="T169" i="36"/>
  <c r="V168" i="36"/>
  <c r="Z168" i="36" s="1"/>
  <c r="U168" i="36"/>
  <c r="Y168" i="36" s="1"/>
  <c r="M27" i="21"/>
  <c r="J7" i="27"/>
  <c r="O27" i="26"/>
  <c r="H3" i="26" s="1"/>
  <c r="N27" i="26"/>
  <c r="G3" i="26" s="1"/>
  <c r="K15" i="26" s="1"/>
  <c r="M27" i="26"/>
  <c r="K27" i="26"/>
  <c r="K25" i="26"/>
  <c r="N25" i="26"/>
  <c r="G4" i="26" s="1"/>
  <c r="K26" i="26"/>
  <c r="N26" i="26"/>
  <c r="L25" i="26" l="1"/>
  <c r="F4" i="26" s="1"/>
  <c r="K48" i="26"/>
  <c r="L48" i="26" s="1"/>
  <c r="F16" i="26" s="1"/>
  <c r="L27" i="26"/>
  <c r="F3" i="26" s="1"/>
  <c r="K50" i="26"/>
  <c r="L50" i="26" s="1"/>
  <c r="F15" i="26" s="1"/>
  <c r="J15" i="26" s="1"/>
  <c r="L26" i="26"/>
  <c r="K49" i="26"/>
  <c r="L49" i="26" s="1"/>
  <c r="M36" i="20"/>
  <c r="E36" i="20"/>
  <c r="Z4525" i="36"/>
  <c r="Y4525" i="36"/>
  <c r="T4526" i="36"/>
  <c r="T2320" i="36"/>
  <c r="Z2319" i="36"/>
  <c r="Y2319" i="36"/>
  <c r="AE70" i="36"/>
  <c r="AD70" i="36" s="1"/>
  <c r="T170" i="36"/>
  <c r="U169" i="36"/>
  <c r="Y169" i="36" s="1"/>
  <c r="V169" i="36"/>
  <c r="Z169" i="36" s="1"/>
  <c r="M26" i="26"/>
  <c r="M25" i="26"/>
  <c r="L36" i="20" l="1"/>
  <c r="D36" i="20"/>
  <c r="Z4526" i="36"/>
  <c r="T4527" i="36"/>
  <c r="Y4526" i="36"/>
  <c r="Y2320" i="36"/>
  <c r="T2321" i="36"/>
  <c r="Z2320" i="36"/>
  <c r="AE71" i="36"/>
  <c r="AD71" i="36" s="1"/>
  <c r="T171" i="36"/>
  <c r="V170" i="36"/>
  <c r="Z170" i="36" s="1"/>
  <c r="U170" i="36"/>
  <c r="Y170" i="36" s="1"/>
  <c r="H72" i="27"/>
  <c r="H71" i="27"/>
  <c r="H70" i="27"/>
  <c r="K95" i="27"/>
  <c r="K94" i="27"/>
  <c r="K93" i="27"/>
  <c r="K92" i="27"/>
  <c r="K91" i="27"/>
  <c r="K90" i="27"/>
  <c r="G95" i="27"/>
  <c r="G94" i="27"/>
  <c r="G93" i="27"/>
  <c r="G92" i="27"/>
  <c r="G91" i="27"/>
  <c r="E149" i="27"/>
  <c r="E150" i="35" s="1"/>
  <c r="E133" i="27"/>
  <c r="B17" i="27"/>
  <c r="E143" i="27"/>
  <c r="E144" i="35" s="1"/>
  <c r="G63" i="27"/>
  <c r="G62" i="27"/>
  <c r="G61" i="27"/>
  <c r="G90" i="27"/>
  <c r="O81" i="27"/>
  <c r="O80" i="27"/>
  <c r="O79" i="27"/>
  <c r="O78" i="27"/>
  <c r="J81" i="27"/>
  <c r="J80" i="27"/>
  <c r="J79" i="27"/>
  <c r="J78" i="27"/>
  <c r="H78" i="27"/>
  <c r="N588" i="27"/>
  <c r="N587" i="27"/>
  <c r="N586" i="27"/>
  <c r="N585" i="27"/>
  <c r="N584" i="27"/>
  <c r="N583" i="27"/>
  <c r="N582" i="27"/>
  <c r="N581" i="27"/>
  <c r="N580" i="27"/>
  <c r="N579" i="27"/>
  <c r="N578" i="27"/>
  <c r="N577" i="27"/>
  <c r="N576" i="27"/>
  <c r="N575" i="27"/>
  <c r="N574" i="27"/>
  <c r="N573" i="27"/>
  <c r="N572" i="27"/>
  <c r="N571" i="27"/>
  <c r="N570" i="27"/>
  <c r="N569" i="27"/>
  <c r="N568" i="27"/>
  <c r="N567" i="27"/>
  <c r="N566" i="27"/>
  <c r="N565" i="27"/>
  <c r="N564" i="27"/>
  <c r="N563" i="27"/>
  <c r="N562" i="27"/>
  <c r="N561" i="27"/>
  <c r="N560" i="27"/>
  <c r="N559" i="27"/>
  <c r="N558" i="27"/>
  <c r="N557" i="27"/>
  <c r="N556" i="27"/>
  <c r="N555" i="27"/>
  <c r="N554" i="27"/>
  <c r="N553" i="27"/>
  <c r="N552" i="27"/>
  <c r="N551" i="27"/>
  <c r="N550" i="27"/>
  <c r="N549" i="27"/>
  <c r="N548" i="27"/>
  <c r="N547" i="27"/>
  <c r="N546" i="27"/>
  <c r="N545" i="27"/>
  <c r="N544" i="27"/>
  <c r="N543" i="27"/>
  <c r="N542" i="27"/>
  <c r="N541" i="27"/>
  <c r="N540" i="27"/>
  <c r="N539" i="27"/>
  <c r="N538" i="27"/>
  <c r="N537" i="27"/>
  <c r="N536" i="27"/>
  <c r="N535" i="27"/>
  <c r="N534" i="27"/>
  <c r="N533" i="27"/>
  <c r="N532" i="27"/>
  <c r="N531" i="27"/>
  <c r="N530" i="27"/>
  <c r="N529" i="27"/>
  <c r="N528" i="27"/>
  <c r="N527" i="27"/>
  <c r="N526" i="27"/>
  <c r="N525" i="27"/>
  <c r="N524" i="27"/>
  <c r="N523" i="27"/>
  <c r="N522" i="27"/>
  <c r="N521" i="27"/>
  <c r="N520" i="27"/>
  <c r="N519" i="27"/>
  <c r="N518" i="27"/>
  <c r="N517" i="27"/>
  <c r="N516" i="27"/>
  <c r="N515" i="27"/>
  <c r="N514" i="27"/>
  <c r="N513" i="27"/>
  <c r="N512" i="27"/>
  <c r="N511" i="27"/>
  <c r="N510" i="27"/>
  <c r="N509" i="27"/>
  <c r="N508" i="27"/>
  <c r="N507" i="27"/>
  <c r="N506" i="27"/>
  <c r="N505" i="27"/>
  <c r="N504" i="27"/>
  <c r="N503" i="27"/>
  <c r="N502" i="27"/>
  <c r="N501" i="27"/>
  <c r="N500" i="27"/>
  <c r="N499" i="27"/>
  <c r="N498" i="27"/>
  <c r="N497" i="27"/>
  <c r="N496" i="27"/>
  <c r="N495" i="27"/>
  <c r="N494" i="27"/>
  <c r="N493" i="27"/>
  <c r="N492" i="27"/>
  <c r="N491" i="27"/>
  <c r="N490" i="27"/>
  <c r="N489" i="27"/>
  <c r="N488" i="27"/>
  <c r="N487" i="27"/>
  <c r="N486" i="27"/>
  <c r="N485" i="27"/>
  <c r="N484" i="27"/>
  <c r="N483" i="27"/>
  <c r="N482" i="27"/>
  <c r="N481" i="27"/>
  <c r="N480" i="27"/>
  <c r="N479" i="27"/>
  <c r="N478" i="27"/>
  <c r="N477" i="27"/>
  <c r="N476" i="27"/>
  <c r="N475" i="27"/>
  <c r="N474" i="27"/>
  <c r="N473" i="27"/>
  <c r="N472" i="27"/>
  <c r="N471" i="27"/>
  <c r="N470" i="27"/>
  <c r="N469" i="27"/>
  <c r="N468" i="27"/>
  <c r="N467" i="27"/>
  <c r="N466" i="27"/>
  <c r="N465" i="27"/>
  <c r="N464" i="27"/>
  <c r="N463" i="27"/>
  <c r="N462" i="27"/>
  <c r="N461" i="27"/>
  <c r="N460" i="27"/>
  <c r="N459" i="27"/>
  <c r="N458" i="27"/>
  <c r="N457" i="27"/>
  <c r="N456" i="27"/>
  <c r="N455" i="27"/>
  <c r="N454" i="27"/>
  <c r="N453" i="27"/>
  <c r="N452" i="27"/>
  <c r="N451" i="27"/>
  <c r="N450" i="27"/>
  <c r="N449" i="27"/>
  <c r="N448" i="27"/>
  <c r="N447" i="27"/>
  <c r="N446" i="27"/>
  <c r="N445" i="27"/>
  <c r="N444" i="27"/>
  <c r="N443" i="27"/>
  <c r="N442" i="27"/>
  <c r="N441" i="27"/>
  <c r="N440" i="27"/>
  <c r="N439" i="27"/>
  <c r="N438" i="27"/>
  <c r="N437" i="27"/>
  <c r="N436" i="27"/>
  <c r="N435" i="27"/>
  <c r="N434" i="27"/>
  <c r="N433" i="27"/>
  <c r="N432" i="27"/>
  <c r="N431" i="27"/>
  <c r="N430" i="27"/>
  <c r="N429" i="27"/>
  <c r="N428" i="27"/>
  <c r="N427" i="27"/>
  <c r="N426" i="27"/>
  <c r="N425" i="27"/>
  <c r="N424" i="27"/>
  <c r="N423" i="27"/>
  <c r="N422" i="27"/>
  <c r="N421" i="27"/>
  <c r="N420" i="27"/>
  <c r="N419" i="27"/>
  <c r="N418" i="27"/>
  <c r="N417" i="27"/>
  <c r="N416" i="27"/>
  <c r="N415" i="27"/>
  <c r="N414" i="27"/>
  <c r="N413" i="27"/>
  <c r="N412" i="27"/>
  <c r="N411" i="27"/>
  <c r="N410" i="27"/>
  <c r="N409" i="27"/>
  <c r="N408" i="27"/>
  <c r="N407" i="27"/>
  <c r="N406" i="27"/>
  <c r="N405" i="27"/>
  <c r="N404" i="27"/>
  <c r="N403" i="27"/>
  <c r="N402" i="27"/>
  <c r="N401" i="27"/>
  <c r="N400" i="27"/>
  <c r="N399" i="27"/>
  <c r="N398" i="27"/>
  <c r="N397" i="27"/>
  <c r="N396" i="27"/>
  <c r="N395" i="27"/>
  <c r="N394" i="27"/>
  <c r="N393" i="27"/>
  <c r="N392" i="27"/>
  <c r="N391" i="27"/>
  <c r="N390" i="27"/>
  <c r="N389" i="27"/>
  <c r="N388" i="27"/>
  <c r="N387" i="27"/>
  <c r="N386" i="27"/>
  <c r="N385" i="27"/>
  <c r="N384" i="27"/>
  <c r="N383" i="27"/>
  <c r="N382" i="27"/>
  <c r="N381" i="27"/>
  <c r="N380" i="27"/>
  <c r="N379" i="27"/>
  <c r="N378" i="27"/>
  <c r="N377" i="27"/>
  <c r="N376" i="27"/>
  <c r="N375" i="27"/>
  <c r="N374" i="27"/>
  <c r="N373" i="27"/>
  <c r="N372" i="27"/>
  <c r="N371" i="27"/>
  <c r="N370" i="27"/>
  <c r="N369" i="27"/>
  <c r="N368" i="27"/>
  <c r="N367" i="27"/>
  <c r="N366" i="27"/>
  <c r="N365" i="27"/>
  <c r="N364" i="27"/>
  <c r="N363" i="27"/>
  <c r="N362" i="27"/>
  <c r="N361" i="27"/>
  <c r="N360" i="27"/>
  <c r="N359" i="27"/>
  <c r="N358" i="27"/>
  <c r="N357" i="27"/>
  <c r="N356" i="27"/>
  <c r="N355" i="27"/>
  <c r="N354" i="27"/>
  <c r="N353" i="27"/>
  <c r="N352" i="27"/>
  <c r="N351" i="27"/>
  <c r="N350" i="27"/>
  <c r="N349" i="27"/>
  <c r="N348" i="27"/>
  <c r="N347" i="27"/>
  <c r="N346" i="27"/>
  <c r="N345" i="27"/>
  <c r="N344" i="27"/>
  <c r="N343" i="27"/>
  <c r="N342" i="27"/>
  <c r="N341" i="27"/>
  <c r="N340" i="27"/>
  <c r="N339" i="27"/>
  <c r="N338" i="27"/>
  <c r="N337" i="27"/>
  <c r="N336" i="27"/>
  <c r="N335" i="27"/>
  <c r="N334" i="27"/>
  <c r="N333" i="27"/>
  <c r="N332" i="27"/>
  <c r="N331" i="27"/>
  <c r="N330" i="27"/>
  <c r="N329" i="27"/>
  <c r="N328" i="27"/>
  <c r="N327" i="27"/>
  <c r="N326" i="27"/>
  <c r="N325" i="27"/>
  <c r="N324" i="27"/>
  <c r="N323" i="27"/>
  <c r="N322" i="27"/>
  <c r="N321" i="27"/>
  <c r="N320" i="27"/>
  <c r="N319" i="27"/>
  <c r="N318" i="27"/>
  <c r="N317" i="27"/>
  <c r="N316" i="27"/>
  <c r="N315" i="27"/>
  <c r="N314" i="27"/>
  <c r="N313" i="27"/>
  <c r="N312" i="27"/>
  <c r="N311" i="27"/>
  <c r="N310" i="27"/>
  <c r="N309" i="27"/>
  <c r="N308" i="27"/>
  <c r="N307" i="27"/>
  <c r="N306" i="27"/>
  <c r="N305" i="27"/>
  <c r="N304" i="27"/>
  <c r="N303" i="27"/>
  <c r="N302" i="27"/>
  <c r="N301" i="27"/>
  <c r="N300" i="27"/>
  <c r="N299" i="27"/>
  <c r="N298" i="27"/>
  <c r="N297" i="27"/>
  <c r="N296" i="27"/>
  <c r="N295" i="27"/>
  <c r="N294" i="27"/>
  <c r="N293" i="27"/>
  <c r="N292" i="27"/>
  <c r="N291" i="27"/>
  <c r="N290" i="27"/>
  <c r="N289" i="27"/>
  <c r="N288" i="27"/>
  <c r="N287" i="27"/>
  <c r="N286" i="27"/>
  <c r="N285" i="27"/>
  <c r="N284" i="27"/>
  <c r="N283" i="27"/>
  <c r="N282" i="27"/>
  <c r="N281" i="27"/>
  <c r="N280" i="27"/>
  <c r="N279" i="27"/>
  <c r="N278" i="27"/>
  <c r="N277" i="27"/>
  <c r="N276" i="27"/>
  <c r="N275" i="27"/>
  <c r="N274" i="27"/>
  <c r="N273" i="27"/>
  <c r="N272" i="27"/>
  <c r="N271" i="27"/>
  <c r="N270" i="27"/>
  <c r="N269" i="27"/>
  <c r="N268" i="27"/>
  <c r="N267" i="27"/>
  <c r="N266" i="27"/>
  <c r="N265" i="27"/>
  <c r="N264" i="27"/>
  <c r="N263" i="27"/>
  <c r="N262" i="27"/>
  <c r="N261" i="27"/>
  <c r="N260" i="27"/>
  <c r="N259" i="27"/>
  <c r="N258" i="27"/>
  <c r="N257" i="27"/>
  <c r="N256" i="27"/>
  <c r="N255" i="27"/>
  <c r="N254" i="27"/>
  <c r="N253" i="27"/>
  <c r="N252" i="27"/>
  <c r="N251" i="27"/>
  <c r="N250" i="27"/>
  <c r="N249" i="27"/>
  <c r="N248" i="27"/>
  <c r="N247" i="27"/>
  <c r="N246" i="27"/>
  <c r="N245" i="27"/>
  <c r="N244" i="27"/>
  <c r="N243" i="27"/>
  <c r="N242" i="27"/>
  <c r="N241" i="27"/>
  <c r="N240" i="27"/>
  <c r="N239" i="27"/>
  <c r="N238" i="27"/>
  <c r="N237" i="27"/>
  <c r="N236" i="27"/>
  <c r="N235" i="27"/>
  <c r="N234" i="27"/>
  <c r="N233" i="27"/>
  <c r="N232" i="27"/>
  <c r="N231" i="27"/>
  <c r="N230" i="27"/>
  <c r="N229" i="27"/>
  <c r="N228" i="27"/>
  <c r="N227" i="27"/>
  <c r="N226" i="27"/>
  <c r="N225" i="27"/>
  <c r="N224" i="27"/>
  <c r="N223" i="27"/>
  <c r="N222" i="27"/>
  <c r="N221" i="27"/>
  <c r="N220" i="27"/>
  <c r="N219" i="27"/>
  <c r="N218" i="27"/>
  <c r="N217" i="27"/>
  <c r="N216" i="27"/>
  <c r="N215" i="27"/>
  <c r="N214" i="27"/>
  <c r="N213" i="27"/>
  <c r="N212" i="27"/>
  <c r="N211" i="27"/>
  <c r="N210" i="27"/>
  <c r="N209" i="27"/>
  <c r="N208" i="27"/>
  <c r="N207" i="27"/>
  <c r="N206" i="27"/>
  <c r="N205" i="27"/>
  <c r="N204" i="27"/>
  <c r="N203" i="27"/>
  <c r="N202" i="27"/>
  <c r="N201" i="27"/>
  <c r="N200" i="27"/>
  <c r="N199" i="27"/>
  <c r="N198" i="27"/>
  <c r="N197" i="27"/>
  <c r="N196" i="27"/>
  <c r="N195" i="27"/>
  <c r="N194" i="27"/>
  <c r="N193" i="27"/>
  <c r="N192" i="27"/>
  <c r="N191" i="27"/>
  <c r="N190" i="27"/>
  <c r="N189" i="27"/>
  <c r="N188" i="27"/>
  <c r="N187" i="27"/>
  <c r="N186" i="27"/>
  <c r="N185" i="27"/>
  <c r="N184" i="27"/>
  <c r="N183" i="27"/>
  <c r="N182" i="27"/>
  <c r="N181" i="27"/>
  <c r="N180" i="27"/>
  <c r="N179" i="27"/>
  <c r="N178" i="27"/>
  <c r="N177" i="27"/>
  <c r="N176" i="27"/>
  <c r="N175" i="27"/>
  <c r="N174" i="27"/>
  <c r="N173" i="27"/>
  <c r="N172" i="27"/>
  <c r="N171" i="27"/>
  <c r="N170" i="27"/>
  <c r="N169" i="27"/>
  <c r="N168" i="27"/>
  <c r="N167" i="27"/>
  <c r="N166" i="27"/>
  <c r="N165" i="27"/>
  <c r="N164" i="27"/>
  <c r="N163" i="27"/>
  <c r="N162" i="27"/>
  <c r="N161" i="27"/>
  <c r="N160" i="27"/>
  <c r="N159" i="27"/>
  <c r="N158" i="27"/>
  <c r="N157" i="27"/>
  <c r="M588" i="27"/>
  <c r="M587" i="27"/>
  <c r="M586" i="27"/>
  <c r="M585" i="27"/>
  <c r="M584" i="27"/>
  <c r="M583" i="27"/>
  <c r="M582" i="27"/>
  <c r="M581" i="27"/>
  <c r="M580" i="27"/>
  <c r="M579" i="27"/>
  <c r="M578" i="27"/>
  <c r="M577" i="27"/>
  <c r="M576" i="27"/>
  <c r="M575" i="27"/>
  <c r="M574" i="27"/>
  <c r="M573" i="27"/>
  <c r="M572" i="27"/>
  <c r="M571" i="27"/>
  <c r="M570" i="27"/>
  <c r="M569" i="27"/>
  <c r="M568" i="27"/>
  <c r="M567" i="27"/>
  <c r="M566" i="27"/>
  <c r="M565" i="27"/>
  <c r="M564" i="27"/>
  <c r="M563" i="27"/>
  <c r="M562" i="27"/>
  <c r="M561" i="27"/>
  <c r="M560" i="27"/>
  <c r="M559" i="27"/>
  <c r="M558" i="27"/>
  <c r="M557" i="27"/>
  <c r="M556" i="27"/>
  <c r="M555" i="27"/>
  <c r="M554" i="27"/>
  <c r="M553" i="27"/>
  <c r="M552" i="27"/>
  <c r="M551" i="27"/>
  <c r="M550" i="27"/>
  <c r="M549" i="27"/>
  <c r="M548" i="27"/>
  <c r="M547" i="27"/>
  <c r="M546" i="27"/>
  <c r="M545" i="27"/>
  <c r="M544" i="27"/>
  <c r="M543" i="27"/>
  <c r="M542" i="27"/>
  <c r="M541" i="27"/>
  <c r="M540" i="27"/>
  <c r="M539" i="27"/>
  <c r="M538" i="27"/>
  <c r="M537" i="27"/>
  <c r="M536" i="27"/>
  <c r="M535" i="27"/>
  <c r="M534" i="27"/>
  <c r="M533" i="27"/>
  <c r="M532" i="27"/>
  <c r="M531" i="27"/>
  <c r="M530" i="27"/>
  <c r="M529" i="27"/>
  <c r="M528" i="27"/>
  <c r="M527" i="27"/>
  <c r="M526" i="27"/>
  <c r="M525" i="27"/>
  <c r="M524" i="27"/>
  <c r="M523" i="27"/>
  <c r="M522" i="27"/>
  <c r="M521" i="27"/>
  <c r="M520" i="27"/>
  <c r="M519" i="27"/>
  <c r="M518" i="27"/>
  <c r="M517" i="27"/>
  <c r="M516" i="27"/>
  <c r="M515" i="27"/>
  <c r="M514" i="27"/>
  <c r="M513" i="27"/>
  <c r="M512" i="27"/>
  <c r="M511" i="27"/>
  <c r="M510" i="27"/>
  <c r="M509" i="27"/>
  <c r="M508" i="27"/>
  <c r="M507" i="27"/>
  <c r="M506" i="27"/>
  <c r="M505" i="27"/>
  <c r="M504" i="27"/>
  <c r="M503" i="27"/>
  <c r="M502" i="27"/>
  <c r="M501" i="27"/>
  <c r="M500" i="27"/>
  <c r="M499" i="27"/>
  <c r="M498" i="27"/>
  <c r="M497" i="27"/>
  <c r="M496" i="27"/>
  <c r="M495" i="27"/>
  <c r="M494" i="27"/>
  <c r="M493" i="27"/>
  <c r="M492" i="27"/>
  <c r="M491" i="27"/>
  <c r="M490" i="27"/>
  <c r="M489" i="27"/>
  <c r="M488" i="27"/>
  <c r="M487" i="27"/>
  <c r="M486" i="27"/>
  <c r="M485" i="27"/>
  <c r="M484" i="27"/>
  <c r="M483" i="27"/>
  <c r="M482" i="27"/>
  <c r="M481" i="27"/>
  <c r="M480" i="27"/>
  <c r="M479" i="27"/>
  <c r="M478" i="27"/>
  <c r="M477" i="27"/>
  <c r="M476" i="27"/>
  <c r="M475" i="27"/>
  <c r="M474" i="27"/>
  <c r="M473" i="27"/>
  <c r="M472" i="27"/>
  <c r="M471" i="27"/>
  <c r="M470" i="27"/>
  <c r="M469" i="27"/>
  <c r="M468" i="27"/>
  <c r="M467" i="27"/>
  <c r="M466" i="27"/>
  <c r="M465" i="27"/>
  <c r="M464" i="27"/>
  <c r="M463" i="27"/>
  <c r="M462" i="27"/>
  <c r="M461" i="27"/>
  <c r="M460" i="27"/>
  <c r="M459" i="27"/>
  <c r="M458" i="27"/>
  <c r="M457" i="27"/>
  <c r="M456" i="27"/>
  <c r="M455" i="27"/>
  <c r="M454" i="27"/>
  <c r="M453" i="27"/>
  <c r="M452" i="27"/>
  <c r="M451" i="27"/>
  <c r="M450" i="27"/>
  <c r="M449" i="27"/>
  <c r="M448" i="27"/>
  <c r="M447" i="27"/>
  <c r="M446" i="27"/>
  <c r="M445" i="27"/>
  <c r="M444" i="27"/>
  <c r="M443" i="27"/>
  <c r="M442" i="27"/>
  <c r="M441" i="27"/>
  <c r="M440" i="27"/>
  <c r="M439" i="27"/>
  <c r="M438" i="27"/>
  <c r="M437" i="27"/>
  <c r="M436" i="27"/>
  <c r="M435" i="27"/>
  <c r="M434" i="27"/>
  <c r="M433" i="27"/>
  <c r="M432" i="27"/>
  <c r="M431" i="27"/>
  <c r="M430" i="27"/>
  <c r="M429" i="27"/>
  <c r="M428" i="27"/>
  <c r="M427" i="27"/>
  <c r="M426" i="27"/>
  <c r="M425" i="27"/>
  <c r="M424" i="27"/>
  <c r="M423" i="27"/>
  <c r="M422" i="27"/>
  <c r="M421" i="27"/>
  <c r="M420" i="27"/>
  <c r="M419" i="27"/>
  <c r="M418" i="27"/>
  <c r="M417" i="27"/>
  <c r="M416" i="27"/>
  <c r="M415" i="27"/>
  <c r="M414" i="27"/>
  <c r="M413" i="27"/>
  <c r="M412" i="27"/>
  <c r="M411" i="27"/>
  <c r="M410" i="27"/>
  <c r="M409" i="27"/>
  <c r="M408" i="27"/>
  <c r="M407" i="27"/>
  <c r="M406" i="27"/>
  <c r="M405" i="27"/>
  <c r="M404" i="27"/>
  <c r="M403" i="27"/>
  <c r="M402" i="27"/>
  <c r="M401" i="27"/>
  <c r="M400" i="27"/>
  <c r="M399" i="27"/>
  <c r="M398" i="27"/>
  <c r="M397" i="27"/>
  <c r="M396" i="27"/>
  <c r="M395" i="27"/>
  <c r="M394" i="27"/>
  <c r="M393" i="27"/>
  <c r="M392" i="27"/>
  <c r="M391" i="27"/>
  <c r="M390" i="27"/>
  <c r="M389" i="27"/>
  <c r="M388" i="27"/>
  <c r="M387" i="27"/>
  <c r="M386" i="27"/>
  <c r="M385" i="27"/>
  <c r="M384" i="27"/>
  <c r="M383" i="27"/>
  <c r="M382" i="27"/>
  <c r="M381" i="27"/>
  <c r="M380" i="27"/>
  <c r="M379" i="27"/>
  <c r="M378" i="27"/>
  <c r="M377" i="27"/>
  <c r="M376" i="27"/>
  <c r="M375" i="27"/>
  <c r="M374" i="27"/>
  <c r="M373" i="27"/>
  <c r="M372" i="27"/>
  <c r="M371" i="27"/>
  <c r="M370" i="27"/>
  <c r="M369" i="27"/>
  <c r="M368" i="27"/>
  <c r="M367" i="27"/>
  <c r="M366" i="27"/>
  <c r="M365" i="27"/>
  <c r="M364" i="27"/>
  <c r="M363" i="27"/>
  <c r="M362" i="27"/>
  <c r="M361" i="27"/>
  <c r="M360" i="27"/>
  <c r="M359" i="27"/>
  <c r="M358" i="27"/>
  <c r="M357" i="27"/>
  <c r="M356" i="27"/>
  <c r="M355" i="27"/>
  <c r="M354" i="27"/>
  <c r="M353" i="27"/>
  <c r="M352" i="27"/>
  <c r="M351" i="27"/>
  <c r="M350" i="27"/>
  <c r="M349" i="27"/>
  <c r="M348" i="27"/>
  <c r="M347" i="27"/>
  <c r="M346" i="27"/>
  <c r="M345" i="27"/>
  <c r="M344" i="27"/>
  <c r="M343" i="27"/>
  <c r="M342" i="27"/>
  <c r="M341" i="27"/>
  <c r="M340" i="27"/>
  <c r="M339" i="27"/>
  <c r="M338" i="27"/>
  <c r="M337" i="27"/>
  <c r="M336" i="27"/>
  <c r="M335" i="27"/>
  <c r="M334" i="27"/>
  <c r="M333" i="27"/>
  <c r="M332" i="27"/>
  <c r="M331" i="27"/>
  <c r="M330" i="27"/>
  <c r="M329" i="27"/>
  <c r="M328" i="27"/>
  <c r="M327" i="27"/>
  <c r="M326" i="27"/>
  <c r="M325" i="27"/>
  <c r="M324" i="27"/>
  <c r="M323" i="27"/>
  <c r="M322" i="27"/>
  <c r="M321" i="27"/>
  <c r="M320" i="27"/>
  <c r="M319" i="27"/>
  <c r="M318" i="27"/>
  <c r="M317" i="27"/>
  <c r="M316" i="27"/>
  <c r="M315" i="27"/>
  <c r="M314" i="27"/>
  <c r="M313" i="27"/>
  <c r="M312" i="27"/>
  <c r="M311" i="27"/>
  <c r="M310" i="27"/>
  <c r="M309" i="27"/>
  <c r="M308" i="27"/>
  <c r="M307" i="27"/>
  <c r="M306" i="27"/>
  <c r="M305" i="27"/>
  <c r="M304" i="27"/>
  <c r="M303" i="27"/>
  <c r="M302" i="27"/>
  <c r="M301" i="27"/>
  <c r="M300" i="27"/>
  <c r="M299" i="27"/>
  <c r="M298" i="27"/>
  <c r="M297" i="27"/>
  <c r="M296" i="27"/>
  <c r="M295" i="27"/>
  <c r="M294" i="27"/>
  <c r="M293" i="27"/>
  <c r="M292" i="27"/>
  <c r="M291" i="27"/>
  <c r="M290" i="27"/>
  <c r="M289" i="27"/>
  <c r="M288" i="27"/>
  <c r="M287" i="27"/>
  <c r="M286" i="27"/>
  <c r="M285" i="27"/>
  <c r="M284" i="27"/>
  <c r="M283" i="27"/>
  <c r="M282" i="27"/>
  <c r="M281" i="27"/>
  <c r="M280" i="27"/>
  <c r="M279" i="27"/>
  <c r="M278" i="27"/>
  <c r="M277" i="27"/>
  <c r="M276" i="27"/>
  <c r="M275" i="27"/>
  <c r="M274" i="27"/>
  <c r="M273" i="27"/>
  <c r="M272" i="27"/>
  <c r="M271" i="27"/>
  <c r="M270" i="27"/>
  <c r="M269" i="27"/>
  <c r="M268" i="27"/>
  <c r="M267" i="27"/>
  <c r="M266" i="27"/>
  <c r="M265" i="27"/>
  <c r="M264" i="27"/>
  <c r="M263" i="27"/>
  <c r="M262" i="27"/>
  <c r="M261" i="27"/>
  <c r="M260" i="27"/>
  <c r="M259" i="27"/>
  <c r="M258" i="27"/>
  <c r="M257" i="27"/>
  <c r="M256" i="27"/>
  <c r="M255" i="27"/>
  <c r="M254" i="27"/>
  <c r="M253" i="27"/>
  <c r="M252" i="27"/>
  <c r="M251" i="27"/>
  <c r="M250" i="27"/>
  <c r="M249" i="27"/>
  <c r="M248" i="27"/>
  <c r="M247" i="27"/>
  <c r="M246" i="27"/>
  <c r="M245" i="27"/>
  <c r="M244" i="27"/>
  <c r="M243" i="27"/>
  <c r="M242" i="27"/>
  <c r="M241" i="27"/>
  <c r="M240" i="27"/>
  <c r="M239" i="27"/>
  <c r="M238" i="27"/>
  <c r="M237" i="27"/>
  <c r="M236" i="27"/>
  <c r="M235" i="27"/>
  <c r="M234" i="27"/>
  <c r="M233" i="27"/>
  <c r="M232" i="27"/>
  <c r="M231" i="27"/>
  <c r="M230" i="27"/>
  <c r="M229" i="27"/>
  <c r="M228" i="27"/>
  <c r="M227" i="27"/>
  <c r="M226" i="27"/>
  <c r="M225" i="27"/>
  <c r="M224" i="27"/>
  <c r="M223" i="27"/>
  <c r="M222" i="27"/>
  <c r="M221" i="27"/>
  <c r="M220" i="27"/>
  <c r="M219" i="27"/>
  <c r="M218" i="27"/>
  <c r="M217" i="27"/>
  <c r="M216" i="27"/>
  <c r="M215" i="27"/>
  <c r="M214" i="27"/>
  <c r="M213" i="27"/>
  <c r="M212" i="27"/>
  <c r="M211" i="27"/>
  <c r="M210" i="27"/>
  <c r="M209" i="27"/>
  <c r="M208" i="27"/>
  <c r="M207" i="27"/>
  <c r="M206" i="27"/>
  <c r="M205" i="27"/>
  <c r="M204" i="27"/>
  <c r="M203" i="27"/>
  <c r="M202" i="27"/>
  <c r="M201" i="27"/>
  <c r="M200"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M171" i="27"/>
  <c r="M170" i="27"/>
  <c r="M169" i="27"/>
  <c r="M168" i="27"/>
  <c r="M167" i="27"/>
  <c r="M166" i="27"/>
  <c r="M165" i="27"/>
  <c r="M164" i="27"/>
  <c r="M163" i="27"/>
  <c r="M162" i="27"/>
  <c r="M161" i="27"/>
  <c r="M160" i="27"/>
  <c r="M159" i="27"/>
  <c r="M158" i="27"/>
  <c r="M157" i="27"/>
  <c r="M66" i="23"/>
  <c r="M65" i="23"/>
  <c r="M64" i="23"/>
  <c r="M63" i="23"/>
  <c r="M62" i="23"/>
  <c r="M61" i="23"/>
  <c r="M60" i="23"/>
  <c r="M59" i="23"/>
  <c r="M58" i="23"/>
  <c r="M57" i="23"/>
  <c r="M56" i="23"/>
  <c r="M55" i="23"/>
  <c r="L56" i="23"/>
  <c r="L57" i="23"/>
  <c r="L58" i="23"/>
  <c r="L59" i="23"/>
  <c r="L60" i="23"/>
  <c r="L61" i="23"/>
  <c r="L62" i="23"/>
  <c r="L63" i="23"/>
  <c r="L64" i="23"/>
  <c r="L65" i="23"/>
  <c r="L66" i="23"/>
  <c r="L55" i="23"/>
  <c r="E51" i="21"/>
  <c r="B12" i="28"/>
  <c r="A12" i="28"/>
  <c r="A13" i="28" s="1"/>
  <c r="B11" i="28"/>
  <c r="Z4527" i="36" l="1"/>
  <c r="T4528" i="36"/>
  <c r="Y4527" i="36"/>
  <c r="T2322" i="36"/>
  <c r="Z2321" i="36"/>
  <c r="Y2321" i="36"/>
  <c r="A14" i="28"/>
  <c r="B13" i="28"/>
  <c r="D51" i="21"/>
  <c r="E52" i="21"/>
  <c r="E60" i="21"/>
  <c r="D52" i="21"/>
  <c r="D60" i="21"/>
  <c r="E53" i="21"/>
  <c r="D53" i="21"/>
  <c r="AE72" i="36"/>
  <c r="AD72" i="36" s="1"/>
  <c r="E134" i="35"/>
  <c r="D17" i="27"/>
  <c r="D16" i="35"/>
  <c r="C16" i="35"/>
  <c r="T172" i="36"/>
  <c r="U171" i="36"/>
  <c r="Y171" i="36" s="1"/>
  <c r="V171" i="36"/>
  <c r="Z171" i="36" s="1"/>
  <c r="E17" i="27"/>
  <c r="F17" i="27"/>
  <c r="D95" i="27"/>
  <c r="E93" i="27"/>
  <c r="I93" i="27" s="1"/>
  <c r="I32" i="27" s="1"/>
  <c r="E92" i="27"/>
  <c r="E90" i="27"/>
  <c r="I90" i="27" s="1"/>
  <c r="I29" i="27" s="1"/>
  <c r="E94" i="27"/>
  <c r="I94" i="27" s="1"/>
  <c r="I33" i="27" s="1"/>
  <c r="E91" i="27"/>
  <c r="I91" i="27" s="1"/>
  <c r="I30" i="27" s="1"/>
  <c r="E95" i="27"/>
  <c r="D92" i="27"/>
  <c r="D93" i="27"/>
  <c r="H93" i="27" s="1"/>
  <c r="E107" i="27" s="1"/>
  <c r="K48" i="27" s="1"/>
  <c r="P48" i="27" s="1"/>
  <c r="D90" i="27"/>
  <c r="D94" i="27"/>
  <c r="H94" i="27" s="1"/>
  <c r="E108" i="27" s="1"/>
  <c r="K49" i="27" s="1"/>
  <c r="P49" i="27" s="1"/>
  <c r="D91" i="27"/>
  <c r="H91" i="27" s="1"/>
  <c r="E105" i="27" s="1"/>
  <c r="K46" i="27" s="1"/>
  <c r="C17" i="27"/>
  <c r="L78" i="27"/>
  <c r="I78" i="27"/>
  <c r="M78" i="27" s="1"/>
  <c r="E61" i="27" s="1"/>
  <c r="I79" i="27"/>
  <c r="M79" i="27" s="1"/>
  <c r="E62" i="27" s="1"/>
  <c r="I80" i="27"/>
  <c r="M80" i="27" s="1"/>
  <c r="I81" i="27"/>
  <c r="M81" i="27" s="1"/>
  <c r="H79" i="27"/>
  <c r="L79" i="27" s="1"/>
  <c r="D62" i="27" s="1"/>
  <c r="E71" i="27" s="1"/>
  <c r="H80" i="27"/>
  <c r="L80" i="27" s="1"/>
  <c r="H81" i="27"/>
  <c r="L81" i="27" s="1"/>
  <c r="O26" i="26"/>
  <c r="O25" i="26"/>
  <c r="H4" i="26" s="1"/>
  <c r="H9" i="23"/>
  <c r="H8" i="23"/>
  <c r="H7" i="23"/>
  <c r="H6" i="23"/>
  <c r="H5" i="23"/>
  <c r="H4" i="23"/>
  <c r="B34" i="23"/>
  <c r="B33" i="23"/>
  <c r="B31" i="23"/>
  <c r="B30" i="23"/>
  <c r="B29" i="23"/>
  <c r="B28" i="23"/>
  <c r="Q98" i="23"/>
  <c r="Q97" i="23"/>
  <c r="Q96" i="23"/>
  <c r="O98" i="23"/>
  <c r="O97" i="23"/>
  <c r="O96" i="23"/>
  <c r="P96" i="23" s="1"/>
  <c r="J16" i="26" l="1"/>
  <c r="T36" i="20" s="1"/>
  <c r="K16" i="26"/>
  <c r="U36" i="20" s="1"/>
  <c r="T4529" i="36"/>
  <c r="Y4528" i="36"/>
  <c r="Z4528" i="36"/>
  <c r="Z2322" i="36"/>
  <c r="Y2322" i="36"/>
  <c r="T2323" i="36"/>
  <c r="G33" i="23"/>
  <c r="G34" i="23"/>
  <c r="P97" i="23"/>
  <c r="E33" i="23"/>
  <c r="A15" i="28"/>
  <c r="B14" i="28"/>
  <c r="D54" i="21"/>
  <c r="AE73" i="36"/>
  <c r="AD73" i="36" s="1"/>
  <c r="C17" i="35"/>
  <c r="C18" i="35" s="1"/>
  <c r="C19" i="35" s="1"/>
  <c r="D17" i="35"/>
  <c r="T173" i="36"/>
  <c r="V172" i="36"/>
  <c r="Z172" i="36" s="1"/>
  <c r="U172" i="36"/>
  <c r="Y172" i="36" s="1"/>
  <c r="I62" i="27"/>
  <c r="F71" i="27"/>
  <c r="H62" i="27"/>
  <c r="J71" i="27" s="1"/>
  <c r="E46" i="27" s="1"/>
  <c r="P46" i="27" s="1"/>
  <c r="D71" i="27"/>
  <c r="I61" i="27"/>
  <c r="F70" i="27"/>
  <c r="D61" i="27"/>
  <c r="E70" i="27" s="1"/>
  <c r="D105" i="27"/>
  <c r="J46" i="27" s="1"/>
  <c r="H30" i="27"/>
  <c r="D108" i="27"/>
  <c r="H33" i="27"/>
  <c r="D107" i="27"/>
  <c r="H32" i="27"/>
  <c r="G105" i="27"/>
  <c r="M46" i="27" s="1"/>
  <c r="F105" i="27"/>
  <c r="L46" i="27" s="1"/>
  <c r="G107" i="27"/>
  <c r="F107" i="27"/>
  <c r="F104" i="27"/>
  <c r="L45" i="27" s="1"/>
  <c r="G104" i="27"/>
  <c r="M45" i="27" s="1"/>
  <c r="F108" i="27"/>
  <c r="G108" i="27"/>
  <c r="H95" i="27"/>
  <c r="I95" i="27"/>
  <c r="I34" i="27" s="1"/>
  <c r="I92" i="27"/>
  <c r="I31" i="27" s="1"/>
  <c r="H92" i="27"/>
  <c r="E97" i="27"/>
  <c r="E98" i="27" s="1"/>
  <c r="D97" i="27"/>
  <c r="D63" i="27"/>
  <c r="E63" i="27"/>
  <c r="F72" i="27" s="1"/>
  <c r="H90" i="27"/>
  <c r="E104" i="27" s="1"/>
  <c r="K45" i="27" s="1"/>
  <c r="I33" i="23"/>
  <c r="E6" i="23" s="1"/>
  <c r="P98" i="23"/>
  <c r="E34" i="23"/>
  <c r="I34" i="23" s="1"/>
  <c r="E9" i="23" s="1"/>
  <c r="K4" i="26"/>
  <c r="U33" i="20" s="1"/>
  <c r="K3" i="26"/>
  <c r="J4" i="26"/>
  <c r="T33" i="20" s="1"/>
  <c r="J3" i="26"/>
  <c r="K56" i="23"/>
  <c r="K57" i="23"/>
  <c r="K58" i="23"/>
  <c r="K59" i="23"/>
  <c r="K60" i="23"/>
  <c r="K61" i="23"/>
  <c r="K62" i="23"/>
  <c r="K63" i="23"/>
  <c r="K64" i="23"/>
  <c r="K65" i="23"/>
  <c r="K66" i="23"/>
  <c r="K55" i="23"/>
  <c r="M33" i="20" l="1"/>
  <c r="E33" i="20"/>
  <c r="T4530" i="36"/>
  <c r="Z4529" i="36"/>
  <c r="Y4529" i="36"/>
  <c r="T2324" i="36"/>
  <c r="Z2323" i="36"/>
  <c r="Y2323" i="36"/>
  <c r="D33" i="20"/>
  <c r="L33" i="20"/>
  <c r="I45" i="23"/>
  <c r="F33" i="23"/>
  <c r="J33" i="23" s="1"/>
  <c r="F6" i="23" s="1"/>
  <c r="M25" i="20" s="1"/>
  <c r="J44" i="23"/>
  <c r="I44" i="23"/>
  <c r="F34" i="23"/>
  <c r="J34" i="23" s="1"/>
  <c r="F9" i="23" s="1"/>
  <c r="J45" i="23"/>
  <c r="E25" i="21"/>
  <c r="E25" i="20"/>
  <c r="L25" i="20"/>
  <c r="D25" i="20"/>
  <c r="U25" i="21"/>
  <c r="U25" i="20"/>
  <c r="T25" i="21"/>
  <c r="T25" i="20"/>
  <c r="U33" i="21"/>
  <c r="T33" i="21"/>
  <c r="E54" i="21"/>
  <c r="A16" i="28"/>
  <c r="B15" i="28"/>
  <c r="AE74" i="36"/>
  <c r="AD74" i="36" s="1"/>
  <c r="D18" i="35"/>
  <c r="D19" i="35" s="1"/>
  <c r="T174" i="36"/>
  <c r="U173" i="36"/>
  <c r="Y173" i="36" s="1"/>
  <c r="V173" i="36"/>
  <c r="Z173" i="36" s="1"/>
  <c r="D72" i="27"/>
  <c r="E72" i="27"/>
  <c r="E74" i="27" s="1"/>
  <c r="H34" i="27"/>
  <c r="E109" i="27"/>
  <c r="K50" i="27" s="1"/>
  <c r="P50" i="27" s="1"/>
  <c r="H31" i="27"/>
  <c r="E106" i="27"/>
  <c r="K47" i="27" s="1"/>
  <c r="M48" i="27"/>
  <c r="R48" i="27" s="1"/>
  <c r="J48" i="27"/>
  <c r="O48" i="27" s="1"/>
  <c r="J49" i="27"/>
  <c r="O49" i="27" s="1"/>
  <c r="L49" i="27"/>
  <c r="Q49" i="27" s="1"/>
  <c r="M49" i="27"/>
  <c r="R49" i="27" s="1"/>
  <c r="L48" i="27"/>
  <c r="Q48" i="27" s="1"/>
  <c r="F74" i="27"/>
  <c r="D30" i="27"/>
  <c r="L30" i="27" s="1"/>
  <c r="D33" i="27"/>
  <c r="L33" i="27" s="1"/>
  <c r="I71" i="27"/>
  <c r="D46" i="27" s="1"/>
  <c r="E32" i="27"/>
  <c r="M32" i="27" s="1"/>
  <c r="K70" i="27"/>
  <c r="F45" i="27" s="1"/>
  <c r="E29" i="27"/>
  <c r="L70" i="27"/>
  <c r="G45" i="27" s="1"/>
  <c r="H61" i="27"/>
  <c r="J70" i="27" s="1"/>
  <c r="E45" i="27" s="1"/>
  <c r="P45" i="27" s="1"/>
  <c r="D70" i="27"/>
  <c r="E30" i="27"/>
  <c r="M30" i="27" s="1"/>
  <c r="L71" i="27"/>
  <c r="G46" i="27" s="1"/>
  <c r="K71" i="27"/>
  <c r="F46" i="27" s="1"/>
  <c r="E33" i="27"/>
  <c r="M33" i="27" s="1"/>
  <c r="D104" i="27"/>
  <c r="J45" i="27" s="1"/>
  <c r="H29" i="27"/>
  <c r="D106" i="27"/>
  <c r="J47" i="27" s="1"/>
  <c r="G106" i="27"/>
  <c r="M47" i="27" s="1"/>
  <c r="F106" i="27"/>
  <c r="L47" i="27" s="1"/>
  <c r="G109" i="27"/>
  <c r="F109" i="27"/>
  <c r="D109" i="27"/>
  <c r="D98" i="27"/>
  <c r="D65" i="27"/>
  <c r="I63" i="27"/>
  <c r="H63" i="27"/>
  <c r="J72" i="27" s="1"/>
  <c r="E47" i="27" s="1"/>
  <c r="E65" i="27"/>
  <c r="I97" i="27"/>
  <c r="I36" i="27" s="1"/>
  <c r="I37" i="27" s="1"/>
  <c r="H97" i="27"/>
  <c r="H36" i="27" s="1"/>
  <c r="H37" i="27" s="1"/>
  <c r="D33" i="21"/>
  <c r="L33" i="21"/>
  <c r="E33" i="21"/>
  <c r="M33" i="21"/>
  <c r="M25" i="21"/>
  <c r="D25" i="21"/>
  <c r="L25" i="21"/>
  <c r="V66" i="23"/>
  <c r="X66" i="23" s="1"/>
  <c r="V65" i="23"/>
  <c r="X65" i="23" s="1"/>
  <c r="V64" i="23"/>
  <c r="X64" i="23" s="1"/>
  <c r="V63" i="23"/>
  <c r="X63" i="23" s="1"/>
  <c r="V62" i="23"/>
  <c r="X62" i="23" s="1"/>
  <c r="V61" i="23"/>
  <c r="X61" i="23" s="1"/>
  <c r="V60" i="23"/>
  <c r="X60" i="23" s="1"/>
  <c r="V59" i="23"/>
  <c r="X59" i="23" s="1"/>
  <c r="V58" i="23"/>
  <c r="X58" i="23" s="1"/>
  <c r="V57" i="23"/>
  <c r="X57" i="23" s="1"/>
  <c r="V56" i="23"/>
  <c r="X56" i="23" s="1"/>
  <c r="V55" i="23"/>
  <c r="X55" i="23" s="1"/>
  <c r="T66" i="23"/>
  <c r="S66" i="23"/>
  <c r="R66" i="23"/>
  <c r="Q66" i="23"/>
  <c r="P66" i="23"/>
  <c r="T65" i="23"/>
  <c r="S65" i="23"/>
  <c r="R65" i="23"/>
  <c r="Q65" i="23"/>
  <c r="P65" i="23"/>
  <c r="T64" i="23"/>
  <c r="S64" i="23"/>
  <c r="R64" i="23"/>
  <c r="Q64" i="23"/>
  <c r="P64" i="23"/>
  <c r="T63" i="23"/>
  <c r="S63" i="23"/>
  <c r="R63" i="23"/>
  <c r="Q63" i="23"/>
  <c r="P63" i="23"/>
  <c r="T62" i="23"/>
  <c r="S62" i="23"/>
  <c r="R62" i="23"/>
  <c r="Q62" i="23"/>
  <c r="P62" i="23"/>
  <c r="T61" i="23"/>
  <c r="S61" i="23"/>
  <c r="R61" i="23"/>
  <c r="Q61" i="23"/>
  <c r="P61" i="23"/>
  <c r="T60" i="23"/>
  <c r="S60" i="23"/>
  <c r="R60" i="23"/>
  <c r="Q60" i="23"/>
  <c r="P60" i="23"/>
  <c r="T59" i="23"/>
  <c r="S59" i="23"/>
  <c r="R59" i="23"/>
  <c r="Q59" i="23"/>
  <c r="P59" i="23"/>
  <c r="T58" i="23"/>
  <c r="S58" i="23"/>
  <c r="R58" i="23"/>
  <c r="Q58" i="23"/>
  <c r="P58" i="23"/>
  <c r="T57" i="23"/>
  <c r="S57" i="23"/>
  <c r="R57" i="23"/>
  <c r="Q57" i="23"/>
  <c r="P57" i="23"/>
  <c r="T56" i="23"/>
  <c r="S56" i="23"/>
  <c r="R56" i="23"/>
  <c r="Q56" i="23"/>
  <c r="P56" i="23"/>
  <c r="T55" i="23"/>
  <c r="S55" i="23"/>
  <c r="R55" i="23"/>
  <c r="Q55" i="23"/>
  <c r="P55" i="23"/>
  <c r="Z4530" i="36" l="1"/>
  <c r="Y4530" i="36"/>
  <c r="T4531" i="36"/>
  <c r="Z2324" i="36"/>
  <c r="Y2324" i="36"/>
  <c r="T2325" i="36"/>
  <c r="G42" i="23"/>
  <c r="F41" i="23"/>
  <c r="E40" i="23"/>
  <c r="F42" i="23"/>
  <c r="E41" i="23"/>
  <c r="G39" i="23"/>
  <c r="G41" i="23"/>
  <c r="E39" i="23"/>
  <c r="E42" i="23"/>
  <c r="G40" i="23"/>
  <c r="F39" i="23"/>
  <c r="F40" i="23"/>
  <c r="A17" i="28"/>
  <c r="B16" i="28"/>
  <c r="E56" i="21"/>
  <c r="E55" i="21"/>
  <c r="D55" i="21"/>
  <c r="AE75" i="36"/>
  <c r="AD75" i="36" s="1"/>
  <c r="D74" i="27"/>
  <c r="T175" i="36"/>
  <c r="V174" i="36"/>
  <c r="Z174" i="36" s="1"/>
  <c r="U174" i="36"/>
  <c r="Y174" i="36" s="1"/>
  <c r="P47" i="27"/>
  <c r="P52" i="27" s="1"/>
  <c r="D15" i="27" s="1"/>
  <c r="K52" i="27"/>
  <c r="E52" i="27"/>
  <c r="J74" i="27"/>
  <c r="J50" i="27"/>
  <c r="O50" i="27" s="1"/>
  <c r="M50" i="27"/>
  <c r="M52" i="27" s="1"/>
  <c r="L50" i="27"/>
  <c r="Q50" i="27" s="1"/>
  <c r="R46" i="27"/>
  <c r="R45" i="27"/>
  <c r="O46" i="27"/>
  <c r="Q46" i="27"/>
  <c r="Q45" i="27"/>
  <c r="D34" i="27"/>
  <c r="L34" i="27" s="1"/>
  <c r="I72" i="27"/>
  <c r="D47" i="27" s="1"/>
  <c r="D31" i="27"/>
  <c r="L31" i="27" s="1"/>
  <c r="E34" i="27"/>
  <c r="M34" i="27" s="1"/>
  <c r="L72" i="27"/>
  <c r="G47" i="27" s="1"/>
  <c r="E31" i="27"/>
  <c r="M31" i="27" s="1"/>
  <c r="K72" i="27"/>
  <c r="F47" i="27" s="1"/>
  <c r="D32" i="27"/>
  <c r="L32" i="27" s="1"/>
  <c r="I70" i="27"/>
  <c r="D45" i="27" s="1"/>
  <c r="D29" i="27"/>
  <c r="M29" i="27"/>
  <c r="G111" i="27"/>
  <c r="F111" i="27"/>
  <c r="D111" i="27"/>
  <c r="H65" i="27"/>
  <c r="I65" i="27"/>
  <c r="G31" i="23"/>
  <c r="F28" i="23"/>
  <c r="E29" i="23"/>
  <c r="E31" i="23"/>
  <c r="E28" i="23"/>
  <c r="G30" i="23"/>
  <c r="F29" i="23"/>
  <c r="E30" i="23"/>
  <c r="G29" i="23"/>
  <c r="F30" i="23"/>
  <c r="G28" i="23"/>
  <c r="F31" i="23"/>
  <c r="Z4531" i="36" l="1"/>
  <c r="T4532" i="36"/>
  <c r="Y4531" i="36"/>
  <c r="T2326" i="36"/>
  <c r="Z2325" i="36"/>
  <c r="Y2325" i="36"/>
  <c r="J39" i="23"/>
  <c r="I39" i="23"/>
  <c r="J42" i="23"/>
  <c r="I42" i="23"/>
  <c r="J41" i="23"/>
  <c r="I41" i="23"/>
  <c r="J40" i="23"/>
  <c r="I40" i="23"/>
  <c r="E57" i="21"/>
  <c r="D56" i="21"/>
  <c r="A18" i="28"/>
  <c r="B17" i="28"/>
  <c r="AE76" i="36"/>
  <c r="AD76" i="36" s="1"/>
  <c r="T176" i="36"/>
  <c r="U175" i="36"/>
  <c r="Y175" i="36" s="1"/>
  <c r="V175" i="36"/>
  <c r="Z175" i="36" s="1"/>
  <c r="L52" i="27"/>
  <c r="R50" i="27"/>
  <c r="J52" i="27"/>
  <c r="O47" i="27"/>
  <c r="K74" i="27"/>
  <c r="O45" i="27"/>
  <c r="L74" i="27"/>
  <c r="D36" i="27"/>
  <c r="D37" i="27" s="1"/>
  <c r="L29" i="27"/>
  <c r="I74" i="27"/>
  <c r="E36" i="27"/>
  <c r="E37" i="27" s="1"/>
  <c r="J30" i="23"/>
  <c r="F7" i="23" s="1"/>
  <c r="I30" i="23"/>
  <c r="E7" i="23" s="1"/>
  <c r="J28" i="23"/>
  <c r="F4" i="23" s="1"/>
  <c r="I28" i="23"/>
  <c r="E4" i="23" s="1"/>
  <c r="J29" i="23"/>
  <c r="F5" i="23" s="1"/>
  <c r="I29" i="23"/>
  <c r="E5" i="23" s="1"/>
  <c r="I31" i="23"/>
  <c r="E8" i="23" s="1"/>
  <c r="J31" i="23"/>
  <c r="F8" i="23" s="1"/>
  <c r="T4533" i="36" l="1"/>
  <c r="Y4532" i="36"/>
  <c r="Z4532" i="36"/>
  <c r="T2327" i="36"/>
  <c r="Z2326" i="36"/>
  <c r="Y2326" i="36"/>
  <c r="M24" i="20"/>
  <c r="E24" i="20"/>
  <c r="U23" i="21"/>
  <c r="U23" i="20"/>
  <c r="U24" i="21"/>
  <c r="U24" i="20"/>
  <c r="L23" i="20"/>
  <c r="D23" i="20"/>
  <c r="T24" i="21"/>
  <c r="T24" i="20"/>
  <c r="M23" i="20"/>
  <c r="E23" i="20"/>
  <c r="L24" i="20"/>
  <c r="D24" i="20"/>
  <c r="T23" i="21"/>
  <c r="T23" i="20"/>
  <c r="A19" i="28"/>
  <c r="B18" i="28"/>
  <c r="D58" i="21"/>
  <c r="D57" i="21"/>
  <c r="T177" i="36"/>
  <c r="V176" i="36"/>
  <c r="Z176" i="36" s="1"/>
  <c r="U176" i="36"/>
  <c r="Y176" i="36" s="1"/>
  <c r="G33" i="29"/>
  <c r="F34" i="29"/>
  <c r="H32" i="29"/>
  <c r="G32" i="29"/>
  <c r="F33" i="29"/>
  <c r="H33" i="29"/>
  <c r="F32" i="29"/>
  <c r="D52" i="27"/>
  <c r="O52" i="27"/>
  <c r="C15" i="27" s="1"/>
  <c r="F28" i="29"/>
  <c r="H30" i="29"/>
  <c r="G29" i="29"/>
  <c r="F30" i="29"/>
  <c r="H29" i="29"/>
  <c r="G30" i="29"/>
  <c r="F29" i="29"/>
  <c r="H28" i="29"/>
  <c r="G28" i="29"/>
  <c r="Q47" i="27"/>
  <c r="Q52" i="27" s="1"/>
  <c r="E15" i="27" s="1"/>
  <c r="F52" i="27"/>
  <c r="G52" i="27"/>
  <c r="R47" i="27"/>
  <c r="R52" i="27" s="1"/>
  <c r="F15" i="27" s="1"/>
  <c r="L36" i="27"/>
  <c r="C14" i="27" s="1"/>
  <c r="M36" i="27"/>
  <c r="M23" i="21"/>
  <c r="E23" i="21"/>
  <c r="L24" i="21"/>
  <c r="D24" i="21"/>
  <c r="E24" i="21"/>
  <c r="M24" i="21"/>
  <c r="D23" i="21"/>
  <c r="L23" i="21"/>
  <c r="Z4533" i="36" l="1"/>
  <c r="Y4533" i="36"/>
  <c r="T4534" i="36"/>
  <c r="T2328" i="36"/>
  <c r="Z2327" i="36"/>
  <c r="Y2327" i="36"/>
  <c r="E12" i="39"/>
  <c r="D35" i="30"/>
  <c r="D34" i="30"/>
  <c r="D33" i="30"/>
  <c r="A20" i="28"/>
  <c r="B19" i="28"/>
  <c r="E58" i="21"/>
  <c r="T178" i="36"/>
  <c r="U177" i="36"/>
  <c r="Y177" i="36" s="1"/>
  <c r="V177" i="36"/>
  <c r="Z177" i="36" s="1"/>
  <c r="G34" i="29"/>
  <c r="H34" i="29"/>
  <c r="D14" i="27"/>
  <c r="D16" i="27" s="1"/>
  <c r="H37" i="29"/>
  <c r="H41" i="29" s="1"/>
  <c r="F34" i="30"/>
  <c r="H36" i="29"/>
  <c r="H40" i="29" s="1"/>
  <c r="F33" i="30"/>
  <c r="G36" i="29"/>
  <c r="G40" i="29" s="1"/>
  <c r="E33" i="30"/>
  <c r="G37" i="29"/>
  <c r="G41" i="29" s="1"/>
  <c r="E34" i="30"/>
  <c r="G38" i="29"/>
  <c r="E35" i="30"/>
  <c r="H38" i="29"/>
  <c r="F35" i="30"/>
  <c r="F5" i="29"/>
  <c r="F38" i="29"/>
  <c r="F42" i="29" s="1"/>
  <c r="H5" i="29"/>
  <c r="F37" i="29"/>
  <c r="F41" i="29" s="1"/>
  <c r="G5" i="29"/>
  <c r="F36" i="29"/>
  <c r="F40" i="29" s="1"/>
  <c r="F44" i="29"/>
  <c r="C16" i="27"/>
  <c r="F14" i="27"/>
  <c r="F16" i="27" s="1"/>
  <c r="E14" i="27"/>
  <c r="G44" i="29" s="1"/>
  <c r="Z4534" i="36" l="1"/>
  <c r="T4535" i="36"/>
  <c r="Y4534" i="36"/>
  <c r="Y2328" i="36"/>
  <c r="T2329" i="36"/>
  <c r="Z2328" i="36"/>
  <c r="D12" i="30"/>
  <c r="F24" i="39"/>
  <c r="D12" i="39"/>
  <c r="C4" i="39" s="1"/>
  <c r="D38" i="30"/>
  <c r="D24" i="30" s="1"/>
  <c r="D24" i="39"/>
  <c r="E38" i="30"/>
  <c r="E24" i="30" s="1"/>
  <c r="E24" i="39"/>
  <c r="F37" i="30"/>
  <c r="F23" i="30" s="1"/>
  <c r="F23" i="39"/>
  <c r="D37" i="30"/>
  <c r="D23" i="30" s="1"/>
  <c r="D23" i="39"/>
  <c r="D39" i="30"/>
  <c r="D25" i="30" s="1"/>
  <c r="D25" i="39"/>
  <c r="E37" i="30"/>
  <c r="E23" i="30" s="1"/>
  <c r="E23" i="39"/>
  <c r="E59" i="21"/>
  <c r="A21" i="28"/>
  <c r="B20" i="28"/>
  <c r="D59" i="21"/>
  <c r="T179" i="36"/>
  <c r="V178" i="36"/>
  <c r="Z178" i="36" s="1"/>
  <c r="U178" i="36"/>
  <c r="Y178" i="36" s="1"/>
  <c r="D18" i="27"/>
  <c r="D19" i="27" s="1"/>
  <c r="E12" i="30"/>
  <c r="H42" i="29"/>
  <c r="G42" i="29"/>
  <c r="G4" i="29"/>
  <c r="F38" i="30"/>
  <c r="F24" i="30" s="1"/>
  <c r="F4" i="29"/>
  <c r="H45" i="29"/>
  <c r="C18" i="27"/>
  <c r="C19" i="27" s="1"/>
  <c r="F45" i="29"/>
  <c r="H44" i="29"/>
  <c r="E16" i="27"/>
  <c r="J6" i="27"/>
  <c r="C7" i="27"/>
  <c r="F18" i="27"/>
  <c r="F19" i="27" s="1"/>
  <c r="D13" i="30" l="1"/>
  <c r="Z4535" i="36"/>
  <c r="T4536" i="36"/>
  <c r="Y4535" i="36"/>
  <c r="T2330" i="36"/>
  <c r="Z2329" i="36"/>
  <c r="Y2329" i="36"/>
  <c r="C4" i="30"/>
  <c r="G6" i="29"/>
  <c r="F6" i="29"/>
  <c r="D13" i="39"/>
  <c r="F39" i="30"/>
  <c r="F25" i="30" s="1"/>
  <c r="F25" i="39"/>
  <c r="E39" i="30"/>
  <c r="E25" i="30" s="1"/>
  <c r="E13" i="30" s="1"/>
  <c r="E25" i="39"/>
  <c r="E13" i="39" s="1"/>
  <c r="A22" i="28"/>
  <c r="B21" i="28"/>
  <c r="T180" i="36"/>
  <c r="U179" i="36"/>
  <c r="Y179" i="36" s="1"/>
  <c r="V179" i="36"/>
  <c r="Z179" i="36" s="1"/>
  <c r="H4" i="29"/>
  <c r="E18" i="27"/>
  <c r="E19" i="27" s="1"/>
  <c r="C6" i="27" s="1"/>
  <c r="C8" i="27" s="1"/>
  <c r="G45" i="29"/>
  <c r="C3" i="30" l="1"/>
  <c r="C5" i="30" s="1"/>
  <c r="L44" i="20" s="1"/>
  <c r="T4537" i="36"/>
  <c r="Y4536" i="36"/>
  <c r="Z4536" i="36"/>
  <c r="Z2330" i="36"/>
  <c r="Y2330" i="36"/>
  <c r="T2331" i="36"/>
  <c r="H6" i="29"/>
  <c r="C3" i="39"/>
  <c r="C5" i="39" s="1"/>
  <c r="D43" i="20"/>
  <c r="L43" i="20"/>
  <c r="D43" i="21"/>
  <c r="A23" i="28"/>
  <c r="B22" i="28"/>
  <c r="T181" i="36"/>
  <c r="V180" i="36"/>
  <c r="Z180" i="36" s="1"/>
  <c r="U180" i="36"/>
  <c r="Y180" i="36" s="1"/>
  <c r="T4538" i="36" l="1"/>
  <c r="Z4537" i="36"/>
  <c r="Y4537" i="36"/>
  <c r="T2332" i="36"/>
  <c r="Z2331" i="36"/>
  <c r="Y2331" i="36"/>
  <c r="G44" i="20"/>
  <c r="O44" i="20"/>
  <c r="D44" i="20"/>
  <c r="D44" i="21"/>
  <c r="A24" i="28"/>
  <c r="B23" i="28"/>
  <c r="T182" i="36"/>
  <c r="U181" i="36"/>
  <c r="Y181" i="36" s="1"/>
  <c r="V181" i="36"/>
  <c r="Z181" i="36" s="1"/>
  <c r="Z4538" i="36" l="1"/>
  <c r="Y4538" i="36"/>
  <c r="T4539" i="36"/>
  <c r="Z2332" i="36"/>
  <c r="Y2332" i="36"/>
  <c r="T2333" i="36"/>
  <c r="A25" i="28"/>
  <c r="B24" i="28"/>
  <c r="T183" i="36"/>
  <c r="V182" i="36"/>
  <c r="Z182" i="36" s="1"/>
  <c r="U182" i="36"/>
  <c r="Y182" i="36" s="1"/>
  <c r="Z4539" i="36" l="1"/>
  <c r="T4540" i="36"/>
  <c r="Y4539" i="36"/>
  <c r="T2334" i="36"/>
  <c r="Z2333" i="36"/>
  <c r="Y2333" i="36"/>
  <c r="A26" i="28"/>
  <c r="B25" i="28"/>
  <c r="T184" i="36"/>
  <c r="U183" i="36"/>
  <c r="Y183" i="36" s="1"/>
  <c r="V183" i="36"/>
  <c r="Z183" i="36" s="1"/>
  <c r="T4541" i="36" l="1"/>
  <c r="Y4540" i="36"/>
  <c r="Z4540" i="36"/>
  <c r="Y2334" i="36"/>
  <c r="T2335" i="36"/>
  <c r="Z2334" i="36"/>
  <c r="A27" i="28"/>
  <c r="B26" i="28"/>
  <c r="T185" i="36"/>
  <c r="V184" i="36"/>
  <c r="Z184" i="36" s="1"/>
  <c r="U184" i="36"/>
  <c r="Y184" i="36" s="1"/>
  <c r="Z4541" i="36" l="1"/>
  <c r="Y4541" i="36"/>
  <c r="T4542" i="36"/>
  <c r="T2336" i="36"/>
  <c r="Z2335" i="36"/>
  <c r="Y2335" i="36"/>
  <c r="A28" i="28"/>
  <c r="B28" i="28" s="1"/>
  <c r="B27" i="28"/>
  <c r="T186" i="36"/>
  <c r="U185" i="36"/>
  <c r="Y185" i="36" s="1"/>
  <c r="V185" i="36"/>
  <c r="Z185" i="36" s="1"/>
  <c r="Z4542" i="36" l="1"/>
  <c r="T4543" i="36"/>
  <c r="Y4542" i="36"/>
  <c r="T2337" i="36"/>
  <c r="Z2336" i="36"/>
  <c r="Y2336" i="36"/>
  <c r="E66" i="21"/>
  <c r="E63" i="21"/>
  <c r="E67" i="21"/>
  <c r="E68" i="21"/>
  <c r="E64" i="21"/>
  <c r="D62" i="21"/>
  <c r="E61" i="21"/>
  <c r="E62" i="21"/>
  <c r="D61" i="21"/>
  <c r="D64" i="21"/>
  <c r="D70" i="21"/>
  <c r="E65" i="21"/>
  <c r="D63" i="21"/>
  <c r="D65" i="21"/>
  <c r="D67" i="21"/>
  <c r="D66" i="21"/>
  <c r="E70" i="21"/>
  <c r="D68" i="21"/>
  <c r="T187" i="36"/>
  <c r="V186" i="36"/>
  <c r="Z186" i="36" s="1"/>
  <c r="U186" i="36"/>
  <c r="Y186" i="36" s="1"/>
  <c r="Z4543" i="36" l="1"/>
  <c r="T4544" i="36"/>
  <c r="Y4543" i="36"/>
  <c r="T2338" i="36"/>
  <c r="Z2337" i="36"/>
  <c r="Y2337" i="36"/>
  <c r="T188" i="36"/>
  <c r="U187" i="36"/>
  <c r="Y187" i="36" s="1"/>
  <c r="V187" i="36"/>
  <c r="Z187" i="36" s="1"/>
  <c r="T4545" i="36" l="1"/>
  <c r="Y4544" i="36"/>
  <c r="Z4544" i="36"/>
  <c r="Y2338" i="36"/>
  <c r="T2339" i="36"/>
  <c r="Z2338" i="36"/>
  <c r="T189" i="36"/>
  <c r="V188" i="36"/>
  <c r="Z188" i="36" s="1"/>
  <c r="U188" i="36"/>
  <c r="Y188" i="36" s="1"/>
  <c r="T4546" i="36" l="1"/>
  <c r="Z4545" i="36"/>
  <c r="Y4545" i="36"/>
  <c r="T2340" i="36"/>
  <c r="Z2339" i="36"/>
  <c r="Y2339" i="36"/>
  <c r="T190" i="36"/>
  <c r="U189" i="36"/>
  <c r="Y189" i="36" s="1"/>
  <c r="V189" i="36"/>
  <c r="Z189" i="36" s="1"/>
  <c r="Z4546" i="36" l="1"/>
  <c r="Y4546" i="36"/>
  <c r="T4547" i="36"/>
  <c r="Z2340" i="36"/>
  <c r="Y2340" i="36"/>
  <c r="T2341" i="36"/>
  <c r="T191" i="36"/>
  <c r="V190" i="36"/>
  <c r="Z190" i="36" s="1"/>
  <c r="U190" i="36"/>
  <c r="Y190" i="36" s="1"/>
  <c r="Z4547" i="36" l="1"/>
  <c r="T4548" i="36"/>
  <c r="Y4547" i="36"/>
  <c r="T2342" i="36"/>
  <c r="Z2341" i="36"/>
  <c r="Y2341" i="36"/>
  <c r="T192" i="36"/>
  <c r="U191" i="36"/>
  <c r="Y191" i="36" s="1"/>
  <c r="V191" i="36"/>
  <c r="Z191" i="36" s="1"/>
  <c r="T4549" i="36" l="1"/>
  <c r="Y4548" i="36"/>
  <c r="Z4548" i="36"/>
  <c r="T2343" i="36"/>
  <c r="Z2342" i="36"/>
  <c r="Y2342" i="36"/>
  <c r="T193" i="36"/>
  <c r="V192" i="36"/>
  <c r="Z192" i="36" s="1"/>
  <c r="U192" i="36"/>
  <c r="Y192" i="36" s="1"/>
  <c r="Z4549" i="36" l="1"/>
  <c r="Y4549" i="36"/>
  <c r="T4550" i="36"/>
  <c r="T2344" i="36"/>
  <c r="Z2343" i="36"/>
  <c r="Y2343" i="36"/>
  <c r="T194" i="36"/>
  <c r="U193" i="36"/>
  <c r="Y193" i="36" s="1"/>
  <c r="V193" i="36"/>
  <c r="Z193" i="36" s="1"/>
  <c r="Z4550" i="36" l="1"/>
  <c r="T4551" i="36"/>
  <c r="Y4550" i="36"/>
  <c r="T2345" i="36"/>
  <c r="Z2344" i="36"/>
  <c r="Y2344" i="36"/>
  <c r="T195" i="36"/>
  <c r="V194" i="36"/>
  <c r="Z194" i="36" s="1"/>
  <c r="U194" i="36"/>
  <c r="Y194" i="36" s="1"/>
  <c r="Z4551" i="36" l="1"/>
  <c r="T4552" i="36"/>
  <c r="Y4551" i="36"/>
  <c r="T2346" i="36"/>
  <c r="Z2345" i="36"/>
  <c r="Y2345" i="36"/>
  <c r="T196" i="36"/>
  <c r="U195" i="36"/>
  <c r="Y195" i="36" s="1"/>
  <c r="V195" i="36"/>
  <c r="Z195" i="36" s="1"/>
  <c r="T4553" i="36" l="1"/>
  <c r="Y4552" i="36"/>
  <c r="Z4552" i="36"/>
  <c r="Y2346" i="36"/>
  <c r="Z2346" i="36"/>
  <c r="T2347" i="36"/>
  <c r="T197" i="36"/>
  <c r="V196" i="36"/>
  <c r="Z196" i="36" s="1"/>
  <c r="U196" i="36"/>
  <c r="Y196" i="36" s="1"/>
  <c r="T4554" i="36" l="1"/>
  <c r="Z4553" i="36"/>
  <c r="Y4553" i="36"/>
  <c r="T2348" i="36"/>
  <c r="Z2347" i="36"/>
  <c r="Y2347" i="36"/>
  <c r="T198" i="36"/>
  <c r="U197" i="36"/>
  <c r="Y197" i="36" s="1"/>
  <c r="V197" i="36"/>
  <c r="Z197" i="36" s="1"/>
  <c r="Z4554" i="36" l="1"/>
  <c r="Y4554" i="36"/>
  <c r="T4555" i="36"/>
  <c r="Z2348" i="36"/>
  <c r="T2349" i="36"/>
  <c r="Y2348" i="36"/>
  <c r="T199" i="36"/>
  <c r="V198" i="36"/>
  <c r="Z198" i="36" s="1"/>
  <c r="U198" i="36"/>
  <c r="Y198" i="36" s="1"/>
  <c r="Z4555" i="36" l="1"/>
  <c r="T4556" i="36"/>
  <c r="Y4555" i="36"/>
  <c r="T2350" i="36"/>
  <c r="Z2349" i="36"/>
  <c r="Y2349" i="36"/>
  <c r="T200" i="36"/>
  <c r="U199" i="36"/>
  <c r="Y199" i="36" s="1"/>
  <c r="V199" i="36"/>
  <c r="Z199" i="36" s="1"/>
  <c r="T4557" i="36" l="1"/>
  <c r="Y4556" i="36"/>
  <c r="Z4556" i="36"/>
  <c r="T2351" i="36"/>
  <c r="Z2350" i="36"/>
  <c r="Y2350" i="36"/>
  <c r="T201" i="36"/>
  <c r="V200" i="36"/>
  <c r="Z200" i="36" s="1"/>
  <c r="U200" i="36"/>
  <c r="Y200" i="36" s="1"/>
  <c r="Z4557" i="36" l="1"/>
  <c r="Y4557" i="36"/>
  <c r="T4558" i="36"/>
  <c r="T2352" i="36"/>
  <c r="Z2351" i="36"/>
  <c r="Y2351" i="36"/>
  <c r="T202" i="36"/>
  <c r="U201" i="36"/>
  <c r="Y201" i="36" s="1"/>
  <c r="V201" i="36"/>
  <c r="Z201" i="36" s="1"/>
  <c r="Z4558" i="36" l="1"/>
  <c r="T4559" i="36"/>
  <c r="Y4558" i="36"/>
  <c r="T2353" i="36"/>
  <c r="Z2352" i="36"/>
  <c r="Y2352" i="36"/>
  <c r="T203" i="36"/>
  <c r="V202" i="36"/>
  <c r="Z202" i="36" s="1"/>
  <c r="U202" i="36"/>
  <c r="Y202" i="36" s="1"/>
  <c r="Z4559" i="36" l="1"/>
  <c r="T4560" i="36"/>
  <c r="Y4559" i="36"/>
  <c r="T2354" i="36"/>
  <c r="Z2353" i="36"/>
  <c r="Y2353" i="36"/>
  <c r="T204" i="36"/>
  <c r="U203" i="36"/>
  <c r="Y203" i="36" s="1"/>
  <c r="V203" i="36"/>
  <c r="Z203" i="36" s="1"/>
  <c r="T4561" i="36" l="1"/>
  <c r="Y4560" i="36"/>
  <c r="Z4560" i="36"/>
  <c r="Y2354" i="36"/>
  <c r="T2355" i="36"/>
  <c r="Z2354" i="36"/>
  <c r="T205" i="36"/>
  <c r="V204" i="36"/>
  <c r="Z204" i="36" s="1"/>
  <c r="U204" i="36"/>
  <c r="Y204" i="36" s="1"/>
  <c r="T4562" i="36" l="1"/>
  <c r="Z4561" i="36"/>
  <c r="Y4561" i="36"/>
  <c r="T2356" i="36"/>
  <c r="Z2355" i="36"/>
  <c r="Y2355" i="36"/>
  <c r="T206" i="36"/>
  <c r="U205" i="36"/>
  <c r="Y205" i="36" s="1"/>
  <c r="V205" i="36"/>
  <c r="Z205" i="36" s="1"/>
  <c r="Z4562" i="36" l="1"/>
  <c r="Y4562" i="36"/>
  <c r="T4563" i="36"/>
  <c r="Z2356" i="36"/>
  <c r="T2357" i="36"/>
  <c r="Y2356" i="36"/>
  <c r="T207" i="36"/>
  <c r="V206" i="36"/>
  <c r="Z206" i="36" s="1"/>
  <c r="U206" i="36"/>
  <c r="Y206" i="36" s="1"/>
  <c r="Z4563" i="36" l="1"/>
  <c r="T4564" i="36"/>
  <c r="Y4563" i="36"/>
  <c r="T2358" i="36"/>
  <c r="Z2357" i="36"/>
  <c r="Y2357" i="36"/>
  <c r="T208" i="36"/>
  <c r="U207" i="36"/>
  <c r="Y207" i="36" s="1"/>
  <c r="V207" i="36"/>
  <c r="Z207" i="36" s="1"/>
  <c r="T4565" i="36" l="1"/>
  <c r="Y4564" i="36"/>
  <c r="Z4564" i="36"/>
  <c r="T2359" i="36"/>
  <c r="Z2358" i="36"/>
  <c r="Y2358" i="36"/>
  <c r="T209" i="36"/>
  <c r="V208" i="36"/>
  <c r="Z208" i="36" s="1"/>
  <c r="U208" i="36"/>
  <c r="Y208" i="36" s="1"/>
  <c r="Z4565" i="36" l="1"/>
  <c r="Y4565" i="36"/>
  <c r="T4566" i="36"/>
  <c r="T2360" i="36"/>
  <c r="Z2359" i="36"/>
  <c r="Y2359" i="36"/>
  <c r="T210" i="36"/>
  <c r="U209" i="36"/>
  <c r="Y209" i="36" s="1"/>
  <c r="V209" i="36"/>
  <c r="Z209" i="36" s="1"/>
  <c r="Z4566" i="36" l="1"/>
  <c r="T4567" i="36"/>
  <c r="Y4566" i="36"/>
  <c r="T2361" i="36"/>
  <c r="Y2360" i="36"/>
  <c r="Z2360" i="36"/>
  <c r="T211" i="36"/>
  <c r="V210" i="36"/>
  <c r="Z210" i="36" s="1"/>
  <c r="U210" i="36"/>
  <c r="Y210" i="36" s="1"/>
  <c r="Z4567" i="36" l="1"/>
  <c r="T4568" i="36"/>
  <c r="Y4567" i="36"/>
  <c r="T2362" i="36"/>
  <c r="Z2361" i="36"/>
  <c r="Y2361" i="36"/>
  <c r="T212" i="36"/>
  <c r="U211" i="36"/>
  <c r="Y211" i="36" s="1"/>
  <c r="V211" i="36"/>
  <c r="Z211" i="36" s="1"/>
  <c r="T4569" i="36" l="1"/>
  <c r="Y4568" i="36"/>
  <c r="Z4568" i="36"/>
  <c r="Y2362" i="36"/>
  <c r="T2363" i="36"/>
  <c r="Z2362" i="36"/>
  <c r="T213" i="36"/>
  <c r="V212" i="36"/>
  <c r="Z212" i="36" s="1"/>
  <c r="U212" i="36"/>
  <c r="Y212" i="36" s="1"/>
  <c r="T4570" i="36" l="1"/>
  <c r="Z4569" i="36"/>
  <c r="Y4569" i="36"/>
  <c r="T2364" i="36"/>
  <c r="Z2363" i="36"/>
  <c r="Y2363" i="36"/>
  <c r="T214" i="36"/>
  <c r="U213" i="36"/>
  <c r="Y213" i="36" s="1"/>
  <c r="V213" i="36"/>
  <c r="Z213" i="36" s="1"/>
  <c r="Z4570" i="36" l="1"/>
  <c r="Y4570" i="36"/>
  <c r="T4571" i="36"/>
  <c r="Z2364" i="36"/>
  <c r="T2365" i="36"/>
  <c r="Y2364" i="36"/>
  <c r="T215" i="36"/>
  <c r="V214" i="36"/>
  <c r="Z214" i="36" s="1"/>
  <c r="U214" i="36"/>
  <c r="Y214" i="36" s="1"/>
  <c r="Z4571" i="36" l="1"/>
  <c r="T4572" i="36"/>
  <c r="Y4571" i="36"/>
  <c r="T2366" i="36"/>
  <c r="Z2365" i="36"/>
  <c r="Y2365" i="36"/>
  <c r="T216" i="36"/>
  <c r="U215" i="36"/>
  <c r="Y215" i="36" s="1"/>
  <c r="V215" i="36"/>
  <c r="Z215" i="36" s="1"/>
  <c r="T4573" i="36" l="1"/>
  <c r="Y4572" i="36"/>
  <c r="Z4572" i="36"/>
  <c r="Z2366" i="36"/>
  <c r="T2367" i="36"/>
  <c r="Y2366" i="36"/>
  <c r="T217" i="36"/>
  <c r="V216" i="36"/>
  <c r="Z216" i="36" s="1"/>
  <c r="U216" i="36"/>
  <c r="Y216" i="36" s="1"/>
  <c r="Z4573" i="36" l="1"/>
  <c r="Y4573" i="36"/>
  <c r="T4574" i="36"/>
  <c r="T2368" i="36"/>
  <c r="Z2367" i="36"/>
  <c r="Y2367" i="36"/>
  <c r="T218" i="36"/>
  <c r="U217" i="36"/>
  <c r="Y217" i="36" s="1"/>
  <c r="V217" i="36"/>
  <c r="Z217" i="36" s="1"/>
  <c r="Z4574" i="36" l="1"/>
  <c r="T4575" i="36"/>
  <c r="Y4574" i="36"/>
  <c r="T2369" i="36"/>
  <c r="Y2368" i="36"/>
  <c r="Z2368" i="36"/>
  <c r="T219" i="36"/>
  <c r="V218" i="36"/>
  <c r="Z218" i="36" s="1"/>
  <c r="U218" i="36"/>
  <c r="Y218" i="36" s="1"/>
  <c r="Z4575" i="36" l="1"/>
  <c r="T4576" i="36"/>
  <c r="Y4575" i="36"/>
  <c r="T2370" i="36"/>
  <c r="Z2369" i="36"/>
  <c r="Y2369" i="36"/>
  <c r="T220" i="36"/>
  <c r="V219" i="36"/>
  <c r="Z219" i="36" s="1"/>
  <c r="U219" i="36"/>
  <c r="Y219" i="36" s="1"/>
  <c r="T4577" i="36" l="1"/>
  <c r="Y4576" i="36"/>
  <c r="Z4576" i="36"/>
  <c r="Y2370" i="36"/>
  <c r="T2371" i="36"/>
  <c r="Z2370" i="36"/>
  <c r="T221" i="36"/>
  <c r="V220" i="36"/>
  <c r="Z220" i="36" s="1"/>
  <c r="U220" i="36"/>
  <c r="Y220" i="36" s="1"/>
  <c r="Y4577" i="36" l="1"/>
  <c r="T4578" i="36"/>
  <c r="Z4577" i="36"/>
  <c r="T2372" i="36"/>
  <c r="Z2371" i="36"/>
  <c r="Y2371" i="36"/>
  <c r="T222" i="36"/>
  <c r="V221" i="36"/>
  <c r="Z221" i="36" s="1"/>
  <c r="U221" i="36"/>
  <c r="Y221" i="36" s="1"/>
  <c r="Z4578" i="36" l="1"/>
  <c r="Y4578" i="36"/>
  <c r="T4579" i="36"/>
  <c r="Z2372" i="36"/>
  <c r="Y2372" i="36"/>
  <c r="T2373" i="36"/>
  <c r="T223" i="36"/>
  <c r="V222" i="36"/>
  <c r="Z222" i="36" s="1"/>
  <c r="U222" i="36"/>
  <c r="Y222" i="36" s="1"/>
  <c r="Z4579" i="36" l="1"/>
  <c r="T4580" i="36"/>
  <c r="Y4579" i="36"/>
  <c r="T2374" i="36"/>
  <c r="Z2373" i="36"/>
  <c r="Y2373" i="36"/>
  <c r="T224" i="36"/>
  <c r="V223" i="36"/>
  <c r="Z223" i="36" s="1"/>
  <c r="U223" i="36"/>
  <c r="Y223" i="36" s="1"/>
  <c r="Z4580" i="36" l="1"/>
  <c r="Y4580" i="36"/>
  <c r="T4581" i="36"/>
  <c r="Z2374" i="36"/>
  <c r="Y2374" i="36"/>
  <c r="T2375" i="36"/>
  <c r="T225" i="36"/>
  <c r="V224" i="36"/>
  <c r="Z224" i="36" s="1"/>
  <c r="U224" i="36"/>
  <c r="Y224" i="36" s="1"/>
  <c r="T4582" i="36" l="1"/>
  <c r="Y4581" i="36"/>
  <c r="Z4581" i="36"/>
  <c r="T2376" i="36"/>
  <c r="Z2375" i="36"/>
  <c r="Y2375" i="36"/>
  <c r="T226" i="36"/>
  <c r="V225" i="36"/>
  <c r="Z225" i="36" s="1"/>
  <c r="U225" i="36"/>
  <c r="Y225" i="36" s="1"/>
  <c r="T4583" i="36" l="1"/>
  <c r="Z4582" i="36"/>
  <c r="Y4582" i="36"/>
  <c r="T2377" i="36"/>
  <c r="Z2376" i="36"/>
  <c r="Y2376" i="36"/>
  <c r="T227" i="36"/>
  <c r="V226" i="36"/>
  <c r="Z226" i="36" s="1"/>
  <c r="U226" i="36"/>
  <c r="Y226" i="36" s="1"/>
  <c r="T4584" i="36" l="1"/>
  <c r="Z4583" i="36"/>
  <c r="Y4583" i="36"/>
  <c r="T2378" i="36"/>
  <c r="Z2377" i="36"/>
  <c r="Y2377" i="36"/>
  <c r="T228" i="36"/>
  <c r="V227" i="36"/>
  <c r="Z227" i="36" s="1"/>
  <c r="U227" i="36"/>
  <c r="Y227" i="36" s="1"/>
  <c r="Z4584" i="36" l="1"/>
  <c r="T4585" i="36"/>
  <c r="Y4584" i="36"/>
  <c r="Y2378" i="36"/>
  <c r="T2379" i="36"/>
  <c r="Z2378" i="36"/>
  <c r="T229" i="36"/>
  <c r="V228" i="36"/>
  <c r="Z228" i="36" s="1"/>
  <c r="U228" i="36"/>
  <c r="Y228" i="36" s="1"/>
  <c r="T4586" i="36" l="1"/>
  <c r="Y4585" i="36"/>
  <c r="Z4585" i="36"/>
  <c r="T2380" i="36"/>
  <c r="Z2379" i="36"/>
  <c r="Y2379" i="36"/>
  <c r="T230" i="36"/>
  <c r="V229" i="36"/>
  <c r="Z229" i="36" s="1"/>
  <c r="U229" i="36"/>
  <c r="Y229" i="36" s="1"/>
  <c r="Y4586" i="36" l="1"/>
  <c r="T4587" i="36"/>
  <c r="Z4586" i="36"/>
  <c r="Z2380" i="36"/>
  <c r="Y2380" i="36"/>
  <c r="T2381" i="36"/>
  <c r="T231" i="36"/>
  <c r="V230" i="36"/>
  <c r="Z230" i="36" s="1"/>
  <c r="U230" i="36"/>
  <c r="Y230" i="36" s="1"/>
  <c r="Y4587" i="36" l="1"/>
  <c r="T4588" i="36"/>
  <c r="Z4587" i="36"/>
  <c r="T2382" i="36"/>
  <c r="Z2381" i="36"/>
  <c r="Y2381" i="36"/>
  <c r="T232" i="36"/>
  <c r="V231" i="36"/>
  <c r="Z231" i="36" s="1"/>
  <c r="U231" i="36"/>
  <c r="Y231" i="36" s="1"/>
  <c r="Z4588" i="36" l="1"/>
  <c r="Y4588" i="36"/>
  <c r="T4589" i="36"/>
  <c r="Z2382" i="36"/>
  <c r="T2383" i="36"/>
  <c r="Y2382" i="36"/>
  <c r="T233" i="36"/>
  <c r="V232" i="36"/>
  <c r="Z232" i="36" s="1"/>
  <c r="U232" i="36"/>
  <c r="Y232" i="36" s="1"/>
  <c r="T4590" i="36" l="1"/>
  <c r="Y4589" i="36"/>
  <c r="Z4589" i="36"/>
  <c r="T2384" i="36"/>
  <c r="Z2383" i="36"/>
  <c r="Y2383" i="36"/>
  <c r="T234" i="36"/>
  <c r="V233" i="36"/>
  <c r="Z233" i="36" s="1"/>
  <c r="U233" i="36"/>
  <c r="Y233" i="36" s="1"/>
  <c r="Z4590" i="36" l="1"/>
  <c r="Y4590" i="36"/>
  <c r="T4591" i="36"/>
  <c r="T2385" i="36"/>
  <c r="Y2384" i="36"/>
  <c r="Z2384" i="36"/>
  <c r="T235" i="36"/>
  <c r="V234" i="36"/>
  <c r="Z234" i="36" s="1"/>
  <c r="U234" i="36"/>
  <c r="Y234" i="36" s="1"/>
  <c r="Z4591" i="36" l="1"/>
  <c r="Y4591" i="36"/>
  <c r="T4592" i="36"/>
  <c r="T2386" i="36"/>
  <c r="Z2385" i="36"/>
  <c r="Y2385" i="36"/>
  <c r="T236" i="36"/>
  <c r="V235" i="36"/>
  <c r="Z235" i="36" s="1"/>
  <c r="U235" i="36"/>
  <c r="Y235" i="36" s="1"/>
  <c r="Z4592" i="36" l="1"/>
  <c r="Y4592" i="36"/>
  <c r="T4593" i="36"/>
  <c r="Y2386" i="36"/>
  <c r="T2387" i="36"/>
  <c r="Z2386" i="36"/>
  <c r="T237" i="36"/>
  <c r="V236" i="36"/>
  <c r="Z236" i="36" s="1"/>
  <c r="U236" i="36"/>
  <c r="Y236" i="36" s="1"/>
  <c r="T4594" i="36" l="1"/>
  <c r="Y4593" i="36"/>
  <c r="Z4593" i="36"/>
  <c r="T2388" i="36"/>
  <c r="Z2387" i="36"/>
  <c r="Y2387" i="36"/>
  <c r="T238" i="36"/>
  <c r="V237" i="36"/>
  <c r="Z237" i="36" s="1"/>
  <c r="U237" i="36"/>
  <c r="Y237" i="36" s="1"/>
  <c r="Z4594" i="36" l="1"/>
  <c r="T4595" i="36"/>
  <c r="Y4594" i="36"/>
  <c r="Z2388" i="36"/>
  <c r="Y2388" i="36"/>
  <c r="T2389" i="36"/>
  <c r="T239" i="36"/>
  <c r="V238" i="36"/>
  <c r="Z238" i="36" s="1"/>
  <c r="U238" i="36"/>
  <c r="Y238" i="36" s="1"/>
  <c r="Z4595" i="36" l="1"/>
  <c r="Y4595" i="36"/>
  <c r="T4596" i="36"/>
  <c r="T2390" i="36"/>
  <c r="Z2389" i="36"/>
  <c r="Y2389" i="36"/>
  <c r="T240" i="36"/>
  <c r="V239" i="36"/>
  <c r="Z239" i="36" s="1"/>
  <c r="U239" i="36"/>
  <c r="Y239" i="36" s="1"/>
  <c r="Z4596" i="36" l="1"/>
  <c r="T4597" i="36"/>
  <c r="Y4596" i="36"/>
  <c r="Z2390" i="36"/>
  <c r="Y2390" i="36"/>
  <c r="T2391" i="36"/>
  <c r="T241" i="36"/>
  <c r="V240" i="36"/>
  <c r="Z240" i="36" s="1"/>
  <c r="U240" i="36"/>
  <c r="Y240" i="36" s="1"/>
  <c r="T4598" i="36" l="1"/>
  <c r="Y4597" i="36"/>
  <c r="Z4597" i="36"/>
  <c r="T2392" i="36"/>
  <c r="Z2391" i="36"/>
  <c r="Y2391" i="36"/>
  <c r="T242" i="36"/>
  <c r="V241" i="36"/>
  <c r="Z241" i="36" s="1"/>
  <c r="U241" i="36"/>
  <c r="Y241" i="36" s="1"/>
  <c r="T4599" i="36" l="1"/>
  <c r="Y4598" i="36"/>
  <c r="Z4598" i="36"/>
  <c r="T2393" i="36"/>
  <c r="Z2392" i="36"/>
  <c r="Y2392" i="36"/>
  <c r="T243" i="36"/>
  <c r="V242" i="36"/>
  <c r="Z242" i="36" s="1"/>
  <c r="U242" i="36"/>
  <c r="Y242" i="36" s="1"/>
  <c r="T4600" i="36" l="1"/>
  <c r="Z4599" i="36"/>
  <c r="Y4599" i="36"/>
  <c r="T2394" i="36"/>
  <c r="Z2393" i="36"/>
  <c r="Y2393" i="36"/>
  <c r="T244" i="36"/>
  <c r="V243" i="36"/>
  <c r="Z243" i="36" s="1"/>
  <c r="U243" i="36"/>
  <c r="Y243" i="36" s="1"/>
  <c r="Z4600" i="36" l="1"/>
  <c r="T4601" i="36"/>
  <c r="Y4600" i="36"/>
  <c r="Y2394" i="36"/>
  <c r="T2395" i="36"/>
  <c r="Z2394" i="36"/>
  <c r="T245" i="36"/>
  <c r="V244" i="36"/>
  <c r="Z244" i="36" s="1"/>
  <c r="U244" i="36"/>
  <c r="Y244" i="36" s="1"/>
  <c r="T4602" i="36" l="1"/>
  <c r="Y4601" i="36"/>
  <c r="Z4601" i="36"/>
  <c r="T2396" i="36"/>
  <c r="Z2395" i="36"/>
  <c r="Y2395" i="36"/>
  <c r="T246" i="36"/>
  <c r="V245" i="36"/>
  <c r="Z245" i="36" s="1"/>
  <c r="U245" i="36"/>
  <c r="Y245" i="36" s="1"/>
  <c r="Y4602" i="36" l="1"/>
  <c r="T4603" i="36"/>
  <c r="Z4602" i="36"/>
  <c r="Z2396" i="36"/>
  <c r="Y2396" i="36"/>
  <c r="T2397" i="36"/>
  <c r="T247" i="36"/>
  <c r="V246" i="36"/>
  <c r="Z246" i="36" s="1"/>
  <c r="U246" i="36"/>
  <c r="Y246" i="36" s="1"/>
  <c r="Y4603" i="36" l="1"/>
  <c r="T4604" i="36"/>
  <c r="Z4603" i="36"/>
  <c r="T2398" i="36"/>
  <c r="Z2397" i="36"/>
  <c r="Y2397" i="36"/>
  <c r="T248" i="36"/>
  <c r="V247" i="36"/>
  <c r="Z247" i="36" s="1"/>
  <c r="U247" i="36"/>
  <c r="Y247" i="36" s="1"/>
  <c r="Z4604" i="36" l="1"/>
  <c r="Y4604" i="36"/>
  <c r="T4605" i="36"/>
  <c r="Z2398" i="36"/>
  <c r="T2399" i="36"/>
  <c r="Y2398" i="36"/>
  <c r="T249" i="36"/>
  <c r="V248" i="36"/>
  <c r="Z248" i="36" s="1"/>
  <c r="U248" i="36"/>
  <c r="Y248" i="36" s="1"/>
  <c r="T4606" i="36" l="1"/>
  <c r="Y4605" i="36"/>
  <c r="Z4605" i="36"/>
  <c r="T2400" i="36"/>
  <c r="Z2399" i="36"/>
  <c r="Y2399" i="36"/>
  <c r="T250" i="36"/>
  <c r="V249" i="36"/>
  <c r="Z249" i="36" s="1"/>
  <c r="U249" i="36"/>
  <c r="Y249" i="36" s="1"/>
  <c r="Z4606" i="36" l="1"/>
  <c r="Y4606" i="36"/>
  <c r="T4607" i="36"/>
  <c r="T2401" i="36"/>
  <c r="Y2400" i="36"/>
  <c r="Z2400" i="36"/>
  <c r="T251" i="36"/>
  <c r="V250" i="36"/>
  <c r="Z250" i="36" s="1"/>
  <c r="U250" i="36"/>
  <c r="Y250" i="36" s="1"/>
  <c r="Z4607" i="36" l="1"/>
  <c r="Y4607" i="36"/>
  <c r="T4608" i="36"/>
  <c r="T2402" i="36"/>
  <c r="Z2401" i="36"/>
  <c r="Y2401" i="36"/>
  <c r="T252" i="36"/>
  <c r="V251" i="36"/>
  <c r="Z251" i="36" s="1"/>
  <c r="U251" i="36"/>
  <c r="Y251" i="36" s="1"/>
  <c r="Z4608" i="36" l="1"/>
  <c r="Y4608" i="36"/>
  <c r="T4609" i="36"/>
  <c r="Y2402" i="36"/>
  <c r="T2403" i="36"/>
  <c r="Z2402" i="36"/>
  <c r="T253" i="36"/>
  <c r="V252" i="36"/>
  <c r="Z252" i="36" s="1"/>
  <c r="U252" i="36"/>
  <c r="Y252" i="36" s="1"/>
  <c r="T4610" i="36" l="1"/>
  <c r="Y4609" i="36"/>
  <c r="Z4609" i="36"/>
  <c r="T2404" i="36"/>
  <c r="Z2403" i="36"/>
  <c r="Y2403" i="36"/>
  <c r="T254" i="36"/>
  <c r="V253" i="36"/>
  <c r="Z253" i="36" s="1"/>
  <c r="U253" i="36"/>
  <c r="Y253" i="36" s="1"/>
  <c r="Z4610" i="36" l="1"/>
  <c r="Y4610" i="36"/>
  <c r="T4611" i="36"/>
  <c r="Z2404" i="36"/>
  <c r="Y2404" i="36"/>
  <c r="T2405" i="36"/>
  <c r="T255" i="36"/>
  <c r="V254" i="36"/>
  <c r="Z254" i="36" s="1"/>
  <c r="U254" i="36"/>
  <c r="Y254" i="36" s="1"/>
  <c r="Z4611" i="36" l="1"/>
  <c r="T4612" i="36"/>
  <c r="Y4611" i="36"/>
  <c r="T2406" i="36"/>
  <c r="Z2405" i="36"/>
  <c r="Y2405" i="36"/>
  <c r="T256" i="36"/>
  <c r="V255" i="36"/>
  <c r="Z255" i="36" s="1"/>
  <c r="U255" i="36"/>
  <c r="Y255" i="36" s="1"/>
  <c r="Z4612" i="36" l="1"/>
  <c r="Y4612" i="36"/>
  <c r="T4613" i="36"/>
  <c r="Z2406" i="36"/>
  <c r="Y2406" i="36"/>
  <c r="T2407" i="36"/>
  <c r="T257" i="36"/>
  <c r="V256" i="36"/>
  <c r="Z256" i="36" s="1"/>
  <c r="U256" i="36"/>
  <c r="Y256" i="36" s="1"/>
  <c r="T4614" i="36" l="1"/>
  <c r="Y4613" i="36"/>
  <c r="Z4613" i="36"/>
  <c r="T2408" i="36"/>
  <c r="Z2407" i="36"/>
  <c r="Y2407" i="36"/>
  <c r="T258" i="36"/>
  <c r="V257" i="36"/>
  <c r="Z257" i="36" s="1"/>
  <c r="U257" i="36"/>
  <c r="Y257" i="36" s="1"/>
  <c r="T4615" i="36" l="1"/>
  <c r="Z4614" i="36"/>
  <c r="Y4614" i="36"/>
  <c r="T2409" i="36"/>
  <c r="Z2408" i="36"/>
  <c r="Y2408" i="36"/>
  <c r="T259" i="36"/>
  <c r="V258" i="36"/>
  <c r="Z258" i="36" s="1"/>
  <c r="U258" i="36"/>
  <c r="Y258" i="36" s="1"/>
  <c r="T4616" i="36" l="1"/>
  <c r="Y4615" i="36"/>
  <c r="Z4615" i="36"/>
  <c r="T2410" i="36"/>
  <c r="Z2409" i="36"/>
  <c r="Y2409" i="36"/>
  <c r="T260" i="36"/>
  <c r="V259" i="36"/>
  <c r="Z259" i="36" s="1"/>
  <c r="U259" i="36"/>
  <c r="Y259" i="36" s="1"/>
  <c r="Z4616" i="36" l="1"/>
  <c r="T4617" i="36"/>
  <c r="Y4616" i="36"/>
  <c r="Y2410" i="36"/>
  <c r="T2411" i="36"/>
  <c r="Z2410" i="36"/>
  <c r="T261" i="36"/>
  <c r="V260" i="36"/>
  <c r="Z260" i="36" s="1"/>
  <c r="U260" i="36"/>
  <c r="Y260" i="36" s="1"/>
  <c r="T4618" i="36" l="1"/>
  <c r="Y4617" i="36"/>
  <c r="Z4617" i="36"/>
  <c r="T2412" i="36"/>
  <c r="Z2411" i="36"/>
  <c r="Y2411" i="36"/>
  <c r="T262" i="36"/>
  <c r="V261" i="36"/>
  <c r="Z261" i="36" s="1"/>
  <c r="U261" i="36"/>
  <c r="Y261" i="36" s="1"/>
  <c r="T4619" i="36" l="1"/>
  <c r="Z4618" i="36"/>
  <c r="Y4618" i="36"/>
  <c r="Z2412" i="36"/>
  <c r="Y2412" i="36"/>
  <c r="T2413" i="36"/>
  <c r="T263" i="36"/>
  <c r="V262" i="36"/>
  <c r="Z262" i="36" s="1"/>
  <c r="U262" i="36"/>
  <c r="Y262" i="36" s="1"/>
  <c r="Z4619" i="36" l="1"/>
  <c r="Y4619" i="36"/>
  <c r="T4620" i="36"/>
  <c r="T2414" i="36"/>
  <c r="Z2413" i="36"/>
  <c r="Y2413" i="36"/>
  <c r="T264" i="36"/>
  <c r="V263" i="36"/>
  <c r="Z263" i="36" s="1"/>
  <c r="U263" i="36"/>
  <c r="Y263" i="36" s="1"/>
  <c r="Z4620" i="36" l="1"/>
  <c r="T4621" i="36"/>
  <c r="Y4620" i="36"/>
  <c r="Z2414" i="36"/>
  <c r="T2415" i="36"/>
  <c r="Y2414" i="36"/>
  <c r="T265" i="36"/>
  <c r="V264" i="36"/>
  <c r="Z264" i="36" s="1"/>
  <c r="U264" i="36"/>
  <c r="Y264" i="36" s="1"/>
  <c r="T4622" i="36" l="1"/>
  <c r="Y4621" i="36"/>
  <c r="Z4621" i="36"/>
  <c r="T2416" i="36"/>
  <c r="Z2415" i="36"/>
  <c r="Y2415" i="36"/>
  <c r="T266" i="36"/>
  <c r="V265" i="36"/>
  <c r="Z265" i="36" s="1"/>
  <c r="U265" i="36"/>
  <c r="Y265" i="36" s="1"/>
  <c r="Z4622" i="36" l="1"/>
  <c r="Y4622" i="36"/>
  <c r="T4623" i="36"/>
  <c r="T2417" i="36"/>
  <c r="Y2416" i="36"/>
  <c r="Z2416" i="36"/>
  <c r="T267" i="36"/>
  <c r="V266" i="36"/>
  <c r="Z266" i="36" s="1"/>
  <c r="U266" i="36"/>
  <c r="Y266" i="36" s="1"/>
  <c r="Z4623" i="36" l="1"/>
  <c r="T4624" i="36"/>
  <c r="Y4623" i="36"/>
  <c r="T2418" i="36"/>
  <c r="Z2417" i="36"/>
  <c r="Y2417" i="36"/>
  <c r="T268" i="36"/>
  <c r="V267" i="36"/>
  <c r="Z267" i="36" s="1"/>
  <c r="U267" i="36"/>
  <c r="Y267" i="36" s="1"/>
  <c r="Z4624" i="36" l="1"/>
  <c r="T4625" i="36"/>
  <c r="Y4624" i="36"/>
  <c r="Y2418" i="36"/>
  <c r="T2419" i="36"/>
  <c r="Z2418" i="36"/>
  <c r="T269" i="36"/>
  <c r="V268" i="36"/>
  <c r="Z268" i="36" s="1"/>
  <c r="U268" i="36"/>
  <c r="Y268" i="36" s="1"/>
  <c r="T4626" i="36" l="1"/>
  <c r="Y4625" i="36"/>
  <c r="Z4625" i="36"/>
  <c r="T2420" i="36"/>
  <c r="Z2419" i="36"/>
  <c r="Y2419" i="36"/>
  <c r="T270" i="36"/>
  <c r="V269" i="36"/>
  <c r="Z269" i="36" s="1"/>
  <c r="U269" i="36"/>
  <c r="Y269" i="36" s="1"/>
  <c r="T4627" i="36" l="1"/>
  <c r="Z4626" i="36"/>
  <c r="Y4626" i="36"/>
  <c r="Z2420" i="36"/>
  <c r="Y2420" i="36"/>
  <c r="T2421" i="36"/>
  <c r="T271" i="36"/>
  <c r="V270" i="36"/>
  <c r="Z270" i="36" s="1"/>
  <c r="U270" i="36"/>
  <c r="Y270" i="36" s="1"/>
  <c r="Z4627" i="36" l="1"/>
  <c r="Y4627" i="36"/>
  <c r="T4628" i="36"/>
  <c r="T2422" i="36"/>
  <c r="Z2421" i="36"/>
  <c r="Y2421" i="36"/>
  <c r="T272" i="36"/>
  <c r="V271" i="36"/>
  <c r="Z271" i="36" s="1"/>
  <c r="U271" i="36"/>
  <c r="Y271" i="36" s="1"/>
  <c r="Z4628" i="36" l="1"/>
  <c r="T4629" i="36"/>
  <c r="Y4628" i="36"/>
  <c r="Z2422" i="36"/>
  <c r="Y2422" i="36"/>
  <c r="T2423" i="36"/>
  <c r="T273" i="36"/>
  <c r="V272" i="36"/>
  <c r="Z272" i="36" s="1"/>
  <c r="U272" i="36"/>
  <c r="Y272" i="36" s="1"/>
  <c r="T4630" i="36" l="1"/>
  <c r="Y4629" i="36"/>
  <c r="Z4629" i="36"/>
  <c r="T2424" i="36"/>
  <c r="Z2423" i="36"/>
  <c r="Y2423" i="36"/>
  <c r="T274" i="36"/>
  <c r="V273" i="36"/>
  <c r="Z273" i="36" s="1"/>
  <c r="U273" i="36"/>
  <c r="Y273" i="36" s="1"/>
  <c r="Z4630" i="36" l="1"/>
  <c r="Y4630" i="36"/>
  <c r="T4631" i="36"/>
  <c r="T2425" i="36"/>
  <c r="Z2424" i="36"/>
  <c r="Y2424" i="36"/>
  <c r="T275" i="36"/>
  <c r="V274" i="36"/>
  <c r="Z274" i="36" s="1"/>
  <c r="U274" i="36"/>
  <c r="Y274" i="36" s="1"/>
  <c r="Z4631" i="36" l="1"/>
  <c r="T4632" i="36"/>
  <c r="Y4631" i="36"/>
  <c r="T2426" i="36"/>
  <c r="Z2425" i="36"/>
  <c r="Y2425" i="36"/>
  <c r="T276" i="36"/>
  <c r="V275" i="36"/>
  <c r="Z275" i="36" s="1"/>
  <c r="U275" i="36"/>
  <c r="Y275" i="36" s="1"/>
  <c r="Z4632" i="36" l="1"/>
  <c r="T4633" i="36"/>
  <c r="Y4632" i="36"/>
  <c r="Y2426" i="36"/>
  <c r="T2427" i="36"/>
  <c r="Z2426" i="36"/>
  <c r="T277" i="36"/>
  <c r="V276" i="36"/>
  <c r="Z276" i="36" s="1"/>
  <c r="U276" i="36"/>
  <c r="Y276" i="36" s="1"/>
  <c r="T4634" i="36" l="1"/>
  <c r="Y4633" i="36"/>
  <c r="Z4633" i="36"/>
  <c r="T2428" i="36"/>
  <c r="Z2427" i="36"/>
  <c r="Y2427" i="36"/>
  <c r="T278" i="36"/>
  <c r="V277" i="36"/>
  <c r="Z277" i="36" s="1"/>
  <c r="U277" i="36"/>
  <c r="Y277" i="36" s="1"/>
  <c r="T4635" i="36" l="1"/>
  <c r="Z4634" i="36"/>
  <c r="Y4634" i="36"/>
  <c r="Z2428" i="36"/>
  <c r="Y2428" i="36"/>
  <c r="T2429" i="36"/>
  <c r="T279" i="36"/>
  <c r="V278" i="36"/>
  <c r="Z278" i="36" s="1"/>
  <c r="U278" i="36"/>
  <c r="Y278" i="36" s="1"/>
  <c r="Z4635" i="36" l="1"/>
  <c r="Y4635" i="36"/>
  <c r="T4636" i="36"/>
  <c r="T2430" i="36"/>
  <c r="Z2429" i="36"/>
  <c r="Y2429" i="36"/>
  <c r="T280" i="36"/>
  <c r="V279" i="36"/>
  <c r="Z279" i="36" s="1"/>
  <c r="U279" i="36"/>
  <c r="Y279" i="36" s="1"/>
  <c r="Z4636" i="36" l="1"/>
  <c r="T4637" i="36"/>
  <c r="Y4636" i="36"/>
  <c r="Z2430" i="36"/>
  <c r="T2431" i="36"/>
  <c r="Y2430" i="36"/>
  <c r="T281" i="36"/>
  <c r="V280" i="36"/>
  <c r="Z280" i="36" s="1"/>
  <c r="U280" i="36"/>
  <c r="Y280" i="36" s="1"/>
  <c r="T4638" i="36" l="1"/>
  <c r="Y4637" i="36"/>
  <c r="Z4637" i="36"/>
  <c r="T2432" i="36"/>
  <c r="Z2431" i="36"/>
  <c r="Y2431" i="36"/>
  <c r="T282" i="36"/>
  <c r="V281" i="36"/>
  <c r="Z281" i="36" s="1"/>
  <c r="U281" i="36"/>
  <c r="Y281" i="36" s="1"/>
  <c r="Z4638" i="36" l="1"/>
  <c r="Y4638" i="36"/>
  <c r="T4639" i="36"/>
  <c r="T2433" i="36"/>
  <c r="Y2432" i="36"/>
  <c r="Z2432" i="36"/>
  <c r="T283" i="36"/>
  <c r="V282" i="36"/>
  <c r="Z282" i="36" s="1"/>
  <c r="U282" i="36"/>
  <c r="Y282" i="36" s="1"/>
  <c r="Z4639" i="36" l="1"/>
  <c r="T4640" i="36"/>
  <c r="Y4639" i="36"/>
  <c r="T2434" i="36"/>
  <c r="Z2433" i="36"/>
  <c r="Y2433" i="36"/>
  <c r="T284" i="36"/>
  <c r="V283" i="36"/>
  <c r="Z283" i="36" s="1"/>
  <c r="U283" i="36"/>
  <c r="Y283" i="36" s="1"/>
  <c r="Z4640" i="36" l="1"/>
  <c r="T4641" i="36"/>
  <c r="Y4640" i="36"/>
  <c r="Y2434" i="36"/>
  <c r="T2435" i="36"/>
  <c r="Z2434" i="36"/>
  <c r="T285" i="36"/>
  <c r="V284" i="36"/>
  <c r="Z284" i="36" s="1"/>
  <c r="U284" i="36"/>
  <c r="Y284" i="36" s="1"/>
  <c r="T4642" i="36" l="1"/>
  <c r="Y4641" i="36"/>
  <c r="Z4641" i="36"/>
  <c r="T2436" i="36"/>
  <c r="Z2435" i="36"/>
  <c r="Y2435" i="36"/>
  <c r="T286" i="36"/>
  <c r="V285" i="36"/>
  <c r="Z285" i="36" s="1"/>
  <c r="U285" i="36"/>
  <c r="Y285" i="36" s="1"/>
  <c r="T4643" i="36" l="1"/>
  <c r="Z4642" i="36"/>
  <c r="Y4642" i="36"/>
  <c r="Z2436" i="36"/>
  <c r="Y2436" i="36"/>
  <c r="T2437" i="36"/>
  <c r="T287" i="36"/>
  <c r="V286" i="36"/>
  <c r="Z286" i="36" s="1"/>
  <c r="U286" i="36"/>
  <c r="Y286" i="36" s="1"/>
  <c r="Z4643" i="36" l="1"/>
  <c r="Y4643" i="36"/>
  <c r="T4644" i="36"/>
  <c r="T2438" i="36"/>
  <c r="Z2437" i="36"/>
  <c r="Y2437" i="36"/>
  <c r="T288" i="36"/>
  <c r="V287" i="36"/>
  <c r="Z287" i="36" s="1"/>
  <c r="U287" i="36"/>
  <c r="Y287" i="36" s="1"/>
  <c r="Z4644" i="36" l="1"/>
  <c r="T4645" i="36"/>
  <c r="Y4644" i="36"/>
  <c r="Z2438" i="36"/>
  <c r="Y2438" i="36"/>
  <c r="T2439" i="36"/>
  <c r="T289" i="36"/>
  <c r="V288" i="36"/>
  <c r="Z288" i="36" s="1"/>
  <c r="U288" i="36"/>
  <c r="Y288" i="36" s="1"/>
  <c r="T4646" i="36" l="1"/>
  <c r="Y4645" i="36"/>
  <c r="Z4645" i="36"/>
  <c r="T2440" i="36"/>
  <c r="Z2439" i="36"/>
  <c r="Y2439" i="36"/>
  <c r="T290" i="36"/>
  <c r="V289" i="36"/>
  <c r="Z289" i="36" s="1"/>
  <c r="U289" i="36"/>
  <c r="Y289" i="36" s="1"/>
  <c r="Z4646" i="36" l="1"/>
  <c r="Y4646" i="36"/>
  <c r="T4647" i="36"/>
  <c r="T2441" i="36"/>
  <c r="Z2440" i="36"/>
  <c r="Y2440" i="36"/>
  <c r="T291" i="36"/>
  <c r="V290" i="36"/>
  <c r="Z290" i="36" s="1"/>
  <c r="U290" i="36"/>
  <c r="Y290" i="36" s="1"/>
  <c r="Z4647" i="36" l="1"/>
  <c r="T4648" i="36"/>
  <c r="Y4647" i="36"/>
  <c r="T2442" i="36"/>
  <c r="Z2441" i="36"/>
  <c r="Y2441" i="36"/>
  <c r="T292" i="36"/>
  <c r="V291" i="36"/>
  <c r="Z291" i="36" s="1"/>
  <c r="U291" i="36"/>
  <c r="Y291" i="36" s="1"/>
  <c r="Z4648" i="36" l="1"/>
  <c r="T4649" i="36"/>
  <c r="Y4648" i="36"/>
  <c r="Y2442" i="36"/>
  <c r="T2443" i="36"/>
  <c r="Z2442" i="36"/>
  <c r="T293" i="36"/>
  <c r="V292" i="36"/>
  <c r="Z292" i="36" s="1"/>
  <c r="U292" i="36"/>
  <c r="Y292" i="36" s="1"/>
  <c r="T4650" i="36" l="1"/>
  <c r="Y4649" i="36"/>
  <c r="Z4649" i="36"/>
  <c r="T2444" i="36"/>
  <c r="Z2443" i="36"/>
  <c r="Y2443" i="36"/>
  <c r="T294" i="36"/>
  <c r="V293" i="36"/>
  <c r="Z293" i="36" s="1"/>
  <c r="U293" i="36"/>
  <c r="Y293" i="36" s="1"/>
  <c r="T4651" i="36" l="1"/>
  <c r="Z4650" i="36"/>
  <c r="Y4650" i="36"/>
  <c r="Z2444" i="36"/>
  <c r="Y2444" i="36"/>
  <c r="T2445" i="36"/>
  <c r="T295" i="36"/>
  <c r="V294" i="36"/>
  <c r="Z294" i="36" s="1"/>
  <c r="U294" i="36"/>
  <c r="Y294" i="36" s="1"/>
  <c r="Z4651" i="36" l="1"/>
  <c r="Y4651" i="36"/>
  <c r="T4652" i="36"/>
  <c r="T2446" i="36"/>
  <c r="Z2445" i="36"/>
  <c r="Y2445" i="36"/>
  <c r="T296" i="36"/>
  <c r="V295" i="36"/>
  <c r="Z295" i="36" s="1"/>
  <c r="U295" i="36"/>
  <c r="Y295" i="36" s="1"/>
  <c r="Z4652" i="36" l="1"/>
  <c r="T4653" i="36"/>
  <c r="Y4652" i="36"/>
  <c r="Z2446" i="36"/>
  <c r="T2447" i="36"/>
  <c r="Y2446" i="36"/>
  <c r="T297" i="36"/>
  <c r="V296" i="36"/>
  <c r="Z296" i="36" s="1"/>
  <c r="U296" i="36"/>
  <c r="Y296" i="36" s="1"/>
  <c r="T4654" i="36" l="1"/>
  <c r="Y4653" i="36"/>
  <c r="Z4653" i="36"/>
  <c r="T2448" i="36"/>
  <c r="Z2447" i="36"/>
  <c r="Y2447" i="36"/>
  <c r="T298" i="36"/>
  <c r="V297" i="36"/>
  <c r="Z297" i="36" s="1"/>
  <c r="U297" i="36"/>
  <c r="Y297" i="36" s="1"/>
  <c r="Z4654" i="36" l="1"/>
  <c r="Y4654" i="36"/>
  <c r="T4655" i="36"/>
  <c r="T2449" i="36"/>
  <c r="Y2448" i="36"/>
  <c r="Z2448" i="36"/>
  <c r="T299" i="36"/>
  <c r="V298" i="36"/>
  <c r="Z298" i="36" s="1"/>
  <c r="U298" i="36"/>
  <c r="Y298" i="36" s="1"/>
  <c r="Z4655" i="36" l="1"/>
  <c r="T4656" i="36"/>
  <c r="Y4655" i="36"/>
  <c r="T2450" i="36"/>
  <c r="Z2449" i="36"/>
  <c r="Y2449" i="36"/>
  <c r="T300" i="36"/>
  <c r="V299" i="36"/>
  <c r="Z299" i="36" s="1"/>
  <c r="U299" i="36"/>
  <c r="Y299" i="36" s="1"/>
  <c r="Z4656" i="36" l="1"/>
  <c r="T4657" i="36"/>
  <c r="Y4656" i="36"/>
  <c r="Y2450" i="36"/>
  <c r="T2451" i="36"/>
  <c r="Z2450" i="36"/>
  <c r="T301" i="36"/>
  <c r="V300" i="36"/>
  <c r="Z300" i="36" s="1"/>
  <c r="U300" i="36"/>
  <c r="Y300" i="36" s="1"/>
  <c r="T4658" i="36" l="1"/>
  <c r="Y4657" i="36"/>
  <c r="Z4657" i="36"/>
  <c r="T2452" i="36"/>
  <c r="Z2451" i="36"/>
  <c r="Y2451" i="36"/>
  <c r="T302" i="36"/>
  <c r="V301" i="36"/>
  <c r="Z301" i="36" s="1"/>
  <c r="U301" i="36"/>
  <c r="Y301" i="36" s="1"/>
  <c r="T4659" i="36" l="1"/>
  <c r="Z4658" i="36"/>
  <c r="Y4658" i="36"/>
  <c r="Z2452" i="36"/>
  <c r="Y2452" i="36"/>
  <c r="T2453" i="36"/>
  <c r="T303" i="36"/>
  <c r="V302" i="36"/>
  <c r="Z302" i="36" s="1"/>
  <c r="U302" i="36"/>
  <c r="Y302" i="36" s="1"/>
  <c r="Z4659" i="36" l="1"/>
  <c r="Y4659" i="36"/>
  <c r="T4660" i="36"/>
  <c r="T2454" i="36"/>
  <c r="Z2453" i="36"/>
  <c r="Y2453" i="36"/>
  <c r="T304" i="36"/>
  <c r="V303" i="36"/>
  <c r="Z303" i="36" s="1"/>
  <c r="U303" i="36"/>
  <c r="Y303" i="36" s="1"/>
  <c r="Z4660" i="36" l="1"/>
  <c r="T4661" i="36"/>
  <c r="Y4660" i="36"/>
  <c r="Z2454" i="36"/>
  <c r="Y2454" i="36"/>
  <c r="T2455" i="36"/>
  <c r="T305" i="36"/>
  <c r="V304" i="36"/>
  <c r="Z304" i="36" s="1"/>
  <c r="U304" i="36"/>
  <c r="Y304" i="36" s="1"/>
  <c r="T4662" i="36" l="1"/>
  <c r="Y4661" i="36"/>
  <c r="Z4661" i="36"/>
  <c r="T2456" i="36"/>
  <c r="Z2455" i="36"/>
  <c r="Y2455" i="36"/>
  <c r="T306" i="36"/>
  <c r="V305" i="36"/>
  <c r="Z305" i="36" s="1"/>
  <c r="U305" i="36"/>
  <c r="Y305" i="36" s="1"/>
  <c r="Z4662" i="36" l="1"/>
  <c r="Y4662" i="36"/>
  <c r="T4663" i="36"/>
  <c r="T2457" i="36"/>
  <c r="Z2456" i="36"/>
  <c r="Y2456" i="36"/>
  <c r="T307" i="36"/>
  <c r="V306" i="36"/>
  <c r="Z306" i="36" s="1"/>
  <c r="U306" i="36"/>
  <c r="Y306" i="36" s="1"/>
  <c r="Z4663" i="36" l="1"/>
  <c r="T4664" i="36"/>
  <c r="Y4663" i="36"/>
  <c r="T2458" i="36"/>
  <c r="Z2457" i="36"/>
  <c r="Y2457" i="36"/>
  <c r="T308" i="36"/>
  <c r="V307" i="36"/>
  <c r="Z307" i="36" s="1"/>
  <c r="U307" i="36"/>
  <c r="Y307" i="36" s="1"/>
  <c r="Z4664" i="36" l="1"/>
  <c r="T4665" i="36"/>
  <c r="Y4664" i="36"/>
  <c r="Y2458" i="36"/>
  <c r="T2459" i="36"/>
  <c r="Z2458" i="36"/>
  <c r="T309" i="36"/>
  <c r="V308" i="36"/>
  <c r="Z308" i="36" s="1"/>
  <c r="U308" i="36"/>
  <c r="Y308" i="36" s="1"/>
  <c r="T4666" i="36" l="1"/>
  <c r="Y4665" i="36"/>
  <c r="Z4665" i="36"/>
  <c r="T2460" i="36"/>
  <c r="Z2459" i="36"/>
  <c r="Y2459" i="36"/>
  <c r="T310" i="36"/>
  <c r="V309" i="36"/>
  <c r="Z309" i="36" s="1"/>
  <c r="U309" i="36"/>
  <c r="Y309" i="36" s="1"/>
  <c r="T4667" i="36" l="1"/>
  <c r="Y4666" i="36"/>
  <c r="Z4666" i="36"/>
  <c r="Z2460" i="36"/>
  <c r="Y2460" i="36"/>
  <c r="T2461" i="36"/>
  <c r="T311" i="36"/>
  <c r="V310" i="36"/>
  <c r="Z310" i="36" s="1"/>
  <c r="U310" i="36"/>
  <c r="Y310" i="36" s="1"/>
  <c r="Z4667" i="36" l="1"/>
  <c r="Y4667" i="36"/>
  <c r="T4668" i="36"/>
  <c r="T2462" i="36"/>
  <c r="Z2461" i="36"/>
  <c r="Y2461" i="36"/>
  <c r="T312" i="36"/>
  <c r="V311" i="36"/>
  <c r="Z311" i="36" s="1"/>
  <c r="U311" i="36"/>
  <c r="Y311" i="36" s="1"/>
  <c r="Z4668" i="36" l="1"/>
  <c r="T4669" i="36"/>
  <c r="Y4668" i="36"/>
  <c r="Z2462" i="36"/>
  <c r="T2463" i="36"/>
  <c r="Y2462" i="36"/>
  <c r="T313" i="36"/>
  <c r="V312" i="36"/>
  <c r="Z312" i="36" s="1"/>
  <c r="U312" i="36"/>
  <c r="Y312" i="36" s="1"/>
  <c r="T4670" i="36" l="1"/>
  <c r="Y4669" i="36"/>
  <c r="Z4669" i="36"/>
  <c r="T2464" i="36"/>
  <c r="Z2463" i="36"/>
  <c r="Y2463" i="36"/>
  <c r="T314" i="36"/>
  <c r="V313" i="36"/>
  <c r="Z313" i="36" s="1"/>
  <c r="U313" i="36"/>
  <c r="Y313" i="36" s="1"/>
  <c r="Z4670" i="36" l="1"/>
  <c r="Y4670" i="36"/>
  <c r="T4671" i="36"/>
  <c r="T2465" i="36"/>
  <c r="Y2464" i="36"/>
  <c r="Z2464" i="36"/>
  <c r="T315" i="36"/>
  <c r="V314" i="36"/>
  <c r="Z314" i="36" s="1"/>
  <c r="U314" i="36"/>
  <c r="Y314" i="36" s="1"/>
  <c r="Z4671" i="36" l="1"/>
  <c r="T4672" i="36"/>
  <c r="Y4671" i="36"/>
  <c r="T2466" i="36"/>
  <c r="Z2465" i="36"/>
  <c r="Y2465" i="36"/>
  <c r="T316" i="36"/>
  <c r="V315" i="36"/>
  <c r="Z315" i="36" s="1"/>
  <c r="U315" i="36"/>
  <c r="Y315" i="36" s="1"/>
  <c r="Z4672" i="36" l="1"/>
  <c r="T4673" i="36"/>
  <c r="Y4672" i="36"/>
  <c r="Y2466" i="36"/>
  <c r="T2467" i="36"/>
  <c r="Z2466" i="36"/>
  <c r="T317" i="36"/>
  <c r="V316" i="36"/>
  <c r="Z316" i="36" s="1"/>
  <c r="U316" i="36"/>
  <c r="Y316" i="36" s="1"/>
  <c r="T4674" i="36" l="1"/>
  <c r="Y4673" i="36"/>
  <c r="Z4673" i="36"/>
  <c r="T2468" i="36"/>
  <c r="Z2467" i="36"/>
  <c r="Y2467" i="36"/>
  <c r="T318" i="36"/>
  <c r="V317" i="36"/>
  <c r="Z317" i="36" s="1"/>
  <c r="U317" i="36"/>
  <c r="Y317" i="36" s="1"/>
  <c r="T4675" i="36" l="1"/>
  <c r="Z4674" i="36"/>
  <c r="Y4674" i="36"/>
  <c r="Z2468" i="36"/>
  <c r="Y2468" i="36"/>
  <c r="T2469" i="36"/>
  <c r="T319" i="36"/>
  <c r="V318" i="36"/>
  <c r="Z318" i="36" s="1"/>
  <c r="U318" i="36"/>
  <c r="Y318" i="36" s="1"/>
  <c r="Z4675" i="36" l="1"/>
  <c r="Y4675" i="36"/>
  <c r="T4676" i="36"/>
  <c r="T2470" i="36"/>
  <c r="Z2469" i="36"/>
  <c r="Y2469" i="36"/>
  <c r="T320" i="36"/>
  <c r="V319" i="36"/>
  <c r="Z319" i="36" s="1"/>
  <c r="U319" i="36"/>
  <c r="Y319" i="36" s="1"/>
  <c r="Z4676" i="36" l="1"/>
  <c r="T4677" i="36"/>
  <c r="Y4676" i="36"/>
  <c r="Z2470" i="36"/>
  <c r="Y2470" i="36"/>
  <c r="T2471" i="36"/>
  <c r="T321" i="36"/>
  <c r="V320" i="36"/>
  <c r="Z320" i="36" s="1"/>
  <c r="U320" i="36"/>
  <c r="Y320" i="36" s="1"/>
  <c r="Z4677" i="36" l="1"/>
  <c r="Y4677" i="36"/>
  <c r="T4678" i="36"/>
  <c r="T2472" i="36"/>
  <c r="Z2471" i="36"/>
  <c r="Y2471" i="36"/>
  <c r="T322" i="36"/>
  <c r="V321" i="36"/>
  <c r="Z321" i="36" s="1"/>
  <c r="U321" i="36"/>
  <c r="Y321" i="36" s="1"/>
  <c r="T4679" i="36" l="1"/>
  <c r="Y4678" i="36"/>
  <c r="Z4678" i="36"/>
  <c r="T2473" i="36"/>
  <c r="Z2472" i="36"/>
  <c r="Y2472" i="36"/>
  <c r="T323" i="36"/>
  <c r="V322" i="36"/>
  <c r="Z322" i="36" s="1"/>
  <c r="U322" i="36"/>
  <c r="Y322" i="36" s="1"/>
  <c r="Z4679" i="36" l="1"/>
  <c r="Y4679" i="36"/>
  <c r="T4680" i="36"/>
  <c r="T2474" i="36"/>
  <c r="Z2473" i="36"/>
  <c r="Y2473" i="36"/>
  <c r="T324" i="36"/>
  <c r="V323" i="36"/>
  <c r="Z323" i="36" s="1"/>
  <c r="U323" i="36"/>
  <c r="Y323" i="36" s="1"/>
  <c r="Z4680" i="36" l="1"/>
  <c r="Y4680" i="36"/>
  <c r="T4681" i="36"/>
  <c r="Y2474" i="36"/>
  <c r="T2475" i="36"/>
  <c r="Z2474" i="36"/>
  <c r="T325" i="36"/>
  <c r="V324" i="36"/>
  <c r="Z324" i="36" s="1"/>
  <c r="U324" i="36"/>
  <c r="Y324" i="36" s="1"/>
  <c r="Z4681" i="36" l="1"/>
  <c r="Y4681" i="36"/>
  <c r="T4682" i="36"/>
  <c r="T2476" i="36"/>
  <c r="Z2475" i="36"/>
  <c r="Y2475" i="36"/>
  <c r="T326" i="36"/>
  <c r="V325" i="36"/>
  <c r="Z325" i="36" s="1"/>
  <c r="U325" i="36"/>
  <c r="Y325" i="36" s="1"/>
  <c r="T4683" i="36" l="1"/>
  <c r="Y4682" i="36"/>
  <c r="Z4682" i="36"/>
  <c r="Z2476" i="36"/>
  <c r="Y2476" i="36"/>
  <c r="T2477" i="36"/>
  <c r="T327" i="36"/>
  <c r="V326" i="36"/>
  <c r="Z326" i="36" s="1"/>
  <c r="U326" i="36"/>
  <c r="Y326" i="36" s="1"/>
  <c r="Z4683" i="36" l="1"/>
  <c r="Y4683" i="36"/>
  <c r="T4684" i="36"/>
  <c r="T2478" i="36"/>
  <c r="Z2477" i="36"/>
  <c r="Y2477" i="36"/>
  <c r="T328" i="36"/>
  <c r="V327" i="36"/>
  <c r="Z327" i="36" s="1"/>
  <c r="U327" i="36"/>
  <c r="Y327" i="36" s="1"/>
  <c r="Z4684" i="36" l="1"/>
  <c r="T4685" i="36"/>
  <c r="Y4684" i="36"/>
  <c r="Z2478" i="36"/>
  <c r="T2479" i="36"/>
  <c r="Y2478" i="36"/>
  <c r="T329" i="36"/>
  <c r="V328" i="36"/>
  <c r="Z328" i="36" s="1"/>
  <c r="U328" i="36"/>
  <c r="Y328" i="36" s="1"/>
  <c r="Z4685" i="36" l="1"/>
  <c r="Y4685" i="36"/>
  <c r="T4686" i="36"/>
  <c r="T2480" i="36"/>
  <c r="Z2479" i="36"/>
  <c r="Y2479" i="36"/>
  <c r="T330" i="36"/>
  <c r="V329" i="36"/>
  <c r="Z329" i="36" s="1"/>
  <c r="U329" i="36"/>
  <c r="Y329" i="36" s="1"/>
  <c r="T4687" i="36" l="1"/>
  <c r="Y4686" i="36"/>
  <c r="Z4686" i="36"/>
  <c r="T2481" i="36"/>
  <c r="Y2480" i="36"/>
  <c r="Z2480" i="36"/>
  <c r="T331" i="36"/>
  <c r="V330" i="36"/>
  <c r="Z330" i="36" s="1"/>
  <c r="U330" i="36"/>
  <c r="Y330" i="36" s="1"/>
  <c r="T4688" i="36" l="1"/>
  <c r="Z4687" i="36"/>
  <c r="Y4687" i="36"/>
  <c r="T2482" i="36"/>
  <c r="Z2481" i="36"/>
  <c r="Y2481" i="36"/>
  <c r="T332" i="36"/>
  <c r="V331" i="36"/>
  <c r="Z331" i="36" s="1"/>
  <c r="U331" i="36"/>
  <c r="Y331" i="36" s="1"/>
  <c r="T4689" i="36" l="1"/>
  <c r="Y4688" i="36"/>
  <c r="Z4688" i="36"/>
  <c r="Y2482" i="36"/>
  <c r="T2483" i="36"/>
  <c r="Z2482" i="36"/>
  <c r="T333" i="36"/>
  <c r="V332" i="36"/>
  <c r="Z332" i="36" s="1"/>
  <c r="U332" i="36"/>
  <c r="Y332" i="36" s="1"/>
  <c r="Z4689" i="36" l="1"/>
  <c r="T4690" i="36"/>
  <c r="Y4689" i="36"/>
  <c r="T2484" i="36"/>
  <c r="Z2483" i="36"/>
  <c r="Y2483" i="36"/>
  <c r="T334" i="36"/>
  <c r="V333" i="36"/>
  <c r="Z333" i="36" s="1"/>
  <c r="U333" i="36"/>
  <c r="Y333" i="36" s="1"/>
  <c r="Z4690" i="36" l="1"/>
  <c r="T4691" i="36"/>
  <c r="Y4690" i="36"/>
  <c r="Z2484" i="36"/>
  <c r="Y2484" i="36"/>
  <c r="T2485" i="36"/>
  <c r="T335" i="36"/>
  <c r="V334" i="36"/>
  <c r="Z334" i="36" s="1"/>
  <c r="U334" i="36"/>
  <c r="Y334" i="36" s="1"/>
  <c r="T4692" i="36" l="1"/>
  <c r="Y4691" i="36"/>
  <c r="Z4691" i="36"/>
  <c r="T2486" i="36"/>
  <c r="Z2485" i="36"/>
  <c r="Y2485" i="36"/>
  <c r="T336" i="36"/>
  <c r="V335" i="36"/>
  <c r="Z335" i="36" s="1"/>
  <c r="U335" i="36"/>
  <c r="Y335" i="36" s="1"/>
  <c r="T4693" i="36" l="1"/>
  <c r="Z4692" i="36"/>
  <c r="Y4692" i="36"/>
  <c r="Z2486" i="36"/>
  <c r="Y2486" i="36"/>
  <c r="T2487" i="36"/>
  <c r="T337" i="36"/>
  <c r="V336" i="36"/>
  <c r="Z336" i="36" s="1"/>
  <c r="U336" i="36"/>
  <c r="Y336" i="36" s="1"/>
  <c r="Z4693" i="36" l="1"/>
  <c r="Y4693" i="36"/>
  <c r="T4694" i="36"/>
  <c r="T2488" i="36"/>
  <c r="Z2487" i="36"/>
  <c r="Y2487" i="36"/>
  <c r="T338" i="36"/>
  <c r="V337" i="36"/>
  <c r="Z337" i="36" s="1"/>
  <c r="U337" i="36"/>
  <c r="Y337" i="36" s="1"/>
  <c r="Z4694" i="36" l="1"/>
  <c r="T4695" i="36"/>
  <c r="Y4694" i="36"/>
  <c r="T2489" i="36"/>
  <c r="Z2488" i="36"/>
  <c r="Y2488" i="36"/>
  <c r="T339" i="36"/>
  <c r="V338" i="36"/>
  <c r="Z338" i="36" s="1"/>
  <c r="U338" i="36"/>
  <c r="Y338" i="36" s="1"/>
  <c r="T4696" i="36" l="1"/>
  <c r="Y4695" i="36"/>
  <c r="Z4695" i="36"/>
  <c r="T2490" i="36"/>
  <c r="Z2489" i="36"/>
  <c r="Y2489" i="36"/>
  <c r="T340" i="36"/>
  <c r="V339" i="36"/>
  <c r="Z339" i="36" s="1"/>
  <c r="U339" i="36"/>
  <c r="Y339" i="36" s="1"/>
  <c r="Z4696" i="36" l="1"/>
  <c r="Y4696" i="36"/>
  <c r="T4697" i="36"/>
  <c r="Y2490" i="36"/>
  <c r="T2491" i="36"/>
  <c r="Z2490" i="36"/>
  <c r="T341" i="36"/>
  <c r="V340" i="36"/>
  <c r="Z340" i="36" s="1"/>
  <c r="U340" i="36"/>
  <c r="Y340" i="36" s="1"/>
  <c r="Z4697" i="36" l="1"/>
  <c r="T4698" i="36"/>
  <c r="Y4697" i="36"/>
  <c r="T2492" i="36"/>
  <c r="Z2491" i="36"/>
  <c r="Y2491" i="36"/>
  <c r="T342" i="36"/>
  <c r="V341" i="36"/>
  <c r="Z341" i="36" s="1"/>
  <c r="U341" i="36"/>
  <c r="Y341" i="36" s="1"/>
  <c r="Z4698" i="36" l="1"/>
  <c r="T4699" i="36"/>
  <c r="Y4698" i="36"/>
  <c r="Z2492" i="36"/>
  <c r="Y2492" i="36"/>
  <c r="T2493" i="36"/>
  <c r="T343" i="36"/>
  <c r="V342" i="36"/>
  <c r="Z342" i="36" s="1"/>
  <c r="U342" i="36"/>
  <c r="Y342" i="36" s="1"/>
  <c r="T4700" i="36" l="1"/>
  <c r="Y4699" i="36"/>
  <c r="Z4699" i="36"/>
  <c r="T2494" i="36"/>
  <c r="Z2493" i="36"/>
  <c r="Y2493" i="36"/>
  <c r="T344" i="36"/>
  <c r="V343" i="36"/>
  <c r="Z343" i="36" s="1"/>
  <c r="U343" i="36"/>
  <c r="Y343" i="36" s="1"/>
  <c r="T4701" i="36" l="1"/>
  <c r="Y4700" i="36"/>
  <c r="Z4700" i="36"/>
  <c r="Z2494" i="36"/>
  <c r="T2495" i="36"/>
  <c r="Y2494" i="36"/>
  <c r="T345" i="36"/>
  <c r="V344" i="36"/>
  <c r="Z344" i="36" s="1"/>
  <c r="U344" i="36"/>
  <c r="Y344" i="36" s="1"/>
  <c r="Z4701" i="36" l="1"/>
  <c r="Y4701" i="36"/>
  <c r="T4702" i="36"/>
  <c r="T2496" i="36"/>
  <c r="Z2495" i="36"/>
  <c r="Y2495" i="36"/>
  <c r="T346" i="36"/>
  <c r="V345" i="36"/>
  <c r="Z345" i="36" s="1"/>
  <c r="U345" i="36"/>
  <c r="Y345" i="36" s="1"/>
  <c r="Z4702" i="36" l="1"/>
  <c r="T4703" i="36"/>
  <c r="Y4702" i="36"/>
  <c r="T2497" i="36"/>
  <c r="Y2496" i="36"/>
  <c r="Z2496" i="36"/>
  <c r="T347" i="36"/>
  <c r="V346" i="36"/>
  <c r="Z346" i="36" s="1"/>
  <c r="U346" i="36"/>
  <c r="Y346" i="36" s="1"/>
  <c r="T4704" i="36" l="1"/>
  <c r="Y4703" i="36"/>
  <c r="Z4703" i="36"/>
  <c r="T2498" i="36"/>
  <c r="Z2497" i="36"/>
  <c r="Y2497" i="36"/>
  <c r="T348" i="36"/>
  <c r="V347" i="36"/>
  <c r="Z347" i="36" s="1"/>
  <c r="U347" i="36"/>
  <c r="Y347" i="36" s="1"/>
  <c r="Z4704" i="36" l="1"/>
  <c r="Y4704" i="36"/>
  <c r="T4705" i="36"/>
  <c r="Y2498" i="36"/>
  <c r="T2499" i="36"/>
  <c r="Z2498" i="36"/>
  <c r="T349" i="36"/>
  <c r="V348" i="36"/>
  <c r="Z348" i="36" s="1"/>
  <c r="U348" i="36"/>
  <c r="Y348" i="36" s="1"/>
  <c r="Z4705" i="36" l="1"/>
  <c r="T4706" i="36"/>
  <c r="Y4705" i="36"/>
  <c r="T2500" i="36"/>
  <c r="Z2499" i="36"/>
  <c r="Y2499" i="36"/>
  <c r="T350" i="36"/>
  <c r="V349" i="36"/>
  <c r="Z349" i="36" s="1"/>
  <c r="U349" i="36"/>
  <c r="Y349" i="36" s="1"/>
  <c r="Z4706" i="36" l="1"/>
  <c r="T4707" i="36"/>
  <c r="Y4706" i="36"/>
  <c r="Z2500" i="36"/>
  <c r="Y2500" i="36"/>
  <c r="T2501" i="36"/>
  <c r="T351" i="36"/>
  <c r="V350" i="36"/>
  <c r="Z350" i="36" s="1"/>
  <c r="U350" i="36"/>
  <c r="Y350" i="36" s="1"/>
  <c r="T4708" i="36" l="1"/>
  <c r="Y4707" i="36"/>
  <c r="Z4707" i="36"/>
  <c r="T2502" i="36"/>
  <c r="Z2501" i="36"/>
  <c r="Y2501" i="36"/>
  <c r="T352" i="36"/>
  <c r="V351" i="36"/>
  <c r="Z351" i="36" s="1"/>
  <c r="U351" i="36"/>
  <c r="Y351" i="36" s="1"/>
  <c r="T4709" i="36" l="1"/>
  <c r="Z4708" i="36"/>
  <c r="Y4708" i="36"/>
  <c r="Z2502" i="36"/>
  <c r="Y2502" i="36"/>
  <c r="T2503" i="36"/>
  <c r="T353" i="36"/>
  <c r="V352" i="36"/>
  <c r="Z352" i="36" s="1"/>
  <c r="U352" i="36"/>
  <c r="Y352" i="36" s="1"/>
  <c r="Z4709" i="36" l="1"/>
  <c r="Y4709" i="36"/>
  <c r="T4710" i="36"/>
  <c r="T2504" i="36"/>
  <c r="Z2503" i="36"/>
  <c r="Y2503" i="36"/>
  <c r="T354" i="36"/>
  <c r="V353" i="36"/>
  <c r="Z353" i="36" s="1"/>
  <c r="U353" i="36"/>
  <c r="Y353" i="36" s="1"/>
  <c r="Z4710" i="36" l="1"/>
  <c r="T4711" i="36"/>
  <c r="Y4710" i="36"/>
  <c r="T2505" i="36"/>
  <c r="Z2504" i="36"/>
  <c r="Y2504" i="36"/>
  <c r="T355" i="36"/>
  <c r="V354" i="36"/>
  <c r="Z354" i="36" s="1"/>
  <c r="U354" i="36"/>
  <c r="Y354" i="36" s="1"/>
  <c r="Z4711" i="36" l="1"/>
  <c r="Y4711" i="36"/>
  <c r="T4712" i="36"/>
  <c r="T2506" i="36"/>
  <c r="Z2505" i="36"/>
  <c r="Y2505" i="36"/>
  <c r="T356" i="36"/>
  <c r="V355" i="36"/>
  <c r="Z355" i="36" s="1"/>
  <c r="U355" i="36"/>
  <c r="Y355" i="36" s="1"/>
  <c r="Z4712" i="36" l="1"/>
  <c r="T4713" i="36"/>
  <c r="Y4712" i="36"/>
  <c r="Y2506" i="36"/>
  <c r="T2507" i="36"/>
  <c r="Z2506" i="36"/>
  <c r="T357" i="36"/>
  <c r="V356" i="36"/>
  <c r="Z356" i="36" s="1"/>
  <c r="U356" i="36"/>
  <c r="Y356" i="36" s="1"/>
  <c r="T4714" i="36" l="1"/>
  <c r="Y4713" i="36"/>
  <c r="Z4713" i="36"/>
  <c r="T2508" i="36"/>
  <c r="Z2507" i="36"/>
  <c r="Y2507" i="36"/>
  <c r="T358" i="36"/>
  <c r="V357" i="36"/>
  <c r="Z357" i="36" s="1"/>
  <c r="U357" i="36"/>
  <c r="Y357" i="36" s="1"/>
  <c r="Z4714" i="36" l="1"/>
  <c r="Y4714" i="36"/>
  <c r="T4715" i="36"/>
  <c r="Z2508" i="36"/>
  <c r="Y2508" i="36"/>
  <c r="T2509" i="36"/>
  <c r="T359" i="36"/>
  <c r="V358" i="36"/>
  <c r="Z358" i="36" s="1"/>
  <c r="U358" i="36"/>
  <c r="Y358" i="36" s="1"/>
  <c r="Z4715" i="36" l="1"/>
  <c r="T4716" i="36"/>
  <c r="Y4715" i="36"/>
  <c r="T2510" i="36"/>
  <c r="Z2509" i="36"/>
  <c r="Y2509" i="36"/>
  <c r="T360" i="36"/>
  <c r="V359" i="36"/>
  <c r="Z359" i="36" s="1"/>
  <c r="U359" i="36"/>
  <c r="Y359" i="36" s="1"/>
  <c r="Z4716" i="36" l="1"/>
  <c r="T4717" i="36"/>
  <c r="Y4716" i="36"/>
  <c r="Z2510" i="36"/>
  <c r="T2511" i="36"/>
  <c r="Y2510" i="36"/>
  <c r="T361" i="36"/>
  <c r="V360" i="36"/>
  <c r="Z360" i="36" s="1"/>
  <c r="U360" i="36"/>
  <c r="Y360" i="36" s="1"/>
  <c r="T4718" i="36" l="1"/>
  <c r="Y4717" i="36"/>
  <c r="Z4717" i="36"/>
  <c r="T2512" i="36"/>
  <c r="Z2511" i="36"/>
  <c r="Y2511" i="36"/>
  <c r="T362" i="36"/>
  <c r="V361" i="36"/>
  <c r="Z361" i="36" s="1"/>
  <c r="U361" i="36"/>
  <c r="Y361" i="36" s="1"/>
  <c r="T4719" i="36" l="1"/>
  <c r="Z4718" i="36"/>
  <c r="Y4718" i="36"/>
  <c r="T2513" i="36"/>
  <c r="Y2512" i="36"/>
  <c r="Z2512" i="36"/>
  <c r="T363" i="36"/>
  <c r="V362" i="36"/>
  <c r="Z362" i="36" s="1"/>
  <c r="U362" i="36"/>
  <c r="Y362" i="36" s="1"/>
  <c r="Z4719" i="36" l="1"/>
  <c r="Y4719" i="36"/>
  <c r="T4720" i="36"/>
  <c r="T2514" i="36"/>
  <c r="Z2513" i="36"/>
  <c r="Y2513" i="36"/>
  <c r="T364" i="36"/>
  <c r="V363" i="36"/>
  <c r="Z363" i="36" s="1"/>
  <c r="U363" i="36"/>
  <c r="Y363" i="36" s="1"/>
  <c r="Z4720" i="36" l="1"/>
  <c r="T4721" i="36"/>
  <c r="Y4720" i="36"/>
  <c r="U2514" i="36"/>
  <c r="Y2514" i="36" s="1"/>
  <c r="V2514" i="36"/>
  <c r="Z2514" i="36" s="1"/>
  <c r="T2515" i="36"/>
  <c r="T365" i="36"/>
  <c r="V364" i="36"/>
  <c r="Z364" i="36" s="1"/>
  <c r="U364" i="36"/>
  <c r="Y364" i="36" s="1"/>
  <c r="T4722" i="36" l="1"/>
  <c r="Y4721" i="36"/>
  <c r="Z4721" i="36"/>
  <c r="U2515" i="36"/>
  <c r="Y2515" i="36" s="1"/>
  <c r="V2515" i="36"/>
  <c r="Z2515" i="36" s="1"/>
  <c r="T2516" i="36"/>
  <c r="T366" i="36"/>
  <c r="V365" i="36"/>
  <c r="Z365" i="36" s="1"/>
  <c r="U365" i="36"/>
  <c r="Y365" i="36" s="1"/>
  <c r="Z4722" i="36" l="1"/>
  <c r="Y4722" i="36"/>
  <c r="T4723" i="36"/>
  <c r="U2516" i="36"/>
  <c r="Y2516" i="36" s="1"/>
  <c r="V2516" i="36"/>
  <c r="Z2516" i="36" s="1"/>
  <c r="T2517" i="36"/>
  <c r="T367" i="36"/>
  <c r="V366" i="36"/>
  <c r="Z366" i="36" s="1"/>
  <c r="U366" i="36"/>
  <c r="Y366" i="36" s="1"/>
  <c r="Z4723" i="36" l="1"/>
  <c r="T4724" i="36"/>
  <c r="Y4723" i="36"/>
  <c r="U2517" i="36"/>
  <c r="Y2517" i="36" s="1"/>
  <c r="V2517" i="36"/>
  <c r="Z2517" i="36" s="1"/>
  <c r="T2518" i="36"/>
  <c r="T368" i="36"/>
  <c r="V367" i="36"/>
  <c r="Z367" i="36" s="1"/>
  <c r="U367" i="36"/>
  <c r="Y367" i="36" s="1"/>
  <c r="Z4724" i="36" l="1"/>
  <c r="T4725" i="36"/>
  <c r="Y4724" i="36"/>
  <c r="U2518" i="36"/>
  <c r="Y2518" i="36" s="1"/>
  <c r="V2518" i="36"/>
  <c r="Z2518" i="36" s="1"/>
  <c r="T2519" i="36"/>
  <c r="T369" i="36"/>
  <c r="V368" i="36"/>
  <c r="Z368" i="36" s="1"/>
  <c r="U368" i="36"/>
  <c r="Y368" i="36" s="1"/>
  <c r="T4726" i="36" l="1"/>
  <c r="Y4725" i="36"/>
  <c r="Z4725" i="36"/>
  <c r="U2519" i="36"/>
  <c r="Y2519" i="36" s="1"/>
  <c r="V2519" i="36"/>
  <c r="Z2519" i="36" s="1"/>
  <c r="T2520" i="36"/>
  <c r="T370" i="36"/>
  <c r="V369" i="36"/>
  <c r="Z369" i="36" s="1"/>
  <c r="U369" i="36"/>
  <c r="Y369" i="36" s="1"/>
  <c r="T4727" i="36" l="1"/>
  <c r="Z4726" i="36"/>
  <c r="Y4726" i="36"/>
  <c r="U2520" i="36"/>
  <c r="Y2520" i="36" s="1"/>
  <c r="V2520" i="36"/>
  <c r="Z2520" i="36" s="1"/>
  <c r="T2521" i="36"/>
  <c r="T371" i="36"/>
  <c r="V370" i="36"/>
  <c r="Z370" i="36" s="1"/>
  <c r="U370" i="36"/>
  <c r="Y370" i="36" s="1"/>
  <c r="Z4727" i="36" l="1"/>
  <c r="Y4727" i="36"/>
  <c r="T4728" i="36"/>
  <c r="U2521" i="36"/>
  <c r="Y2521" i="36" s="1"/>
  <c r="V2521" i="36"/>
  <c r="Z2521" i="36" s="1"/>
  <c r="T2522" i="36"/>
  <c r="T372" i="36"/>
  <c r="V371" i="36"/>
  <c r="Z371" i="36" s="1"/>
  <c r="U371" i="36"/>
  <c r="Y371" i="36" s="1"/>
  <c r="Z4728" i="36" l="1"/>
  <c r="T4729" i="36"/>
  <c r="Y4728" i="36"/>
  <c r="U2522" i="36"/>
  <c r="Y2522" i="36" s="1"/>
  <c r="V2522" i="36"/>
  <c r="Z2522" i="36" s="1"/>
  <c r="T2523" i="36"/>
  <c r="T373" i="36"/>
  <c r="V372" i="36"/>
  <c r="Z372" i="36" s="1"/>
  <c r="U372" i="36"/>
  <c r="Y372" i="36" s="1"/>
  <c r="T4730" i="36" l="1"/>
  <c r="Y4729" i="36"/>
  <c r="Z4729" i="36"/>
  <c r="U2523" i="36"/>
  <c r="Y2523" i="36" s="1"/>
  <c r="V2523" i="36"/>
  <c r="Z2523" i="36" s="1"/>
  <c r="T2524" i="36"/>
  <c r="T374" i="36"/>
  <c r="V373" i="36"/>
  <c r="Z373" i="36" s="1"/>
  <c r="U373" i="36"/>
  <c r="Y373" i="36" s="1"/>
  <c r="Z4730" i="36" l="1"/>
  <c r="Y4730" i="36"/>
  <c r="T4731" i="36"/>
  <c r="U2524" i="36"/>
  <c r="Y2524" i="36" s="1"/>
  <c r="V2524" i="36"/>
  <c r="Z2524" i="36" s="1"/>
  <c r="T2525" i="36"/>
  <c r="T375" i="36"/>
  <c r="V374" i="36"/>
  <c r="Z374" i="36" s="1"/>
  <c r="U374" i="36"/>
  <c r="Y374" i="36" s="1"/>
  <c r="Z4731" i="36" l="1"/>
  <c r="T4732" i="36"/>
  <c r="Y4731" i="36"/>
  <c r="U2525" i="36"/>
  <c r="Y2525" i="36" s="1"/>
  <c r="V2525" i="36"/>
  <c r="Z2525" i="36" s="1"/>
  <c r="T2526" i="36"/>
  <c r="T376" i="36"/>
  <c r="V375" i="36"/>
  <c r="Z375" i="36" s="1"/>
  <c r="U375" i="36"/>
  <c r="Y375" i="36" s="1"/>
  <c r="Z4732" i="36" l="1"/>
  <c r="T4733" i="36"/>
  <c r="Y4732" i="36"/>
  <c r="U2526" i="36"/>
  <c r="Y2526" i="36" s="1"/>
  <c r="V2526" i="36"/>
  <c r="Z2526" i="36" s="1"/>
  <c r="T2527" i="36"/>
  <c r="T377" i="36"/>
  <c r="V376" i="36"/>
  <c r="Z376" i="36" s="1"/>
  <c r="U376" i="36"/>
  <c r="Y376" i="36" s="1"/>
  <c r="T4734" i="36" l="1"/>
  <c r="Y4733" i="36"/>
  <c r="Z4733" i="36"/>
  <c r="U2527" i="36"/>
  <c r="Y2527" i="36" s="1"/>
  <c r="V2527" i="36"/>
  <c r="Z2527" i="36" s="1"/>
  <c r="T2528" i="36"/>
  <c r="T378" i="36"/>
  <c r="V377" i="36"/>
  <c r="Z377" i="36" s="1"/>
  <c r="U377" i="36"/>
  <c r="Y377" i="36" s="1"/>
  <c r="T4735" i="36" l="1"/>
  <c r="Z4734" i="36"/>
  <c r="Y4734" i="36"/>
  <c r="U2528" i="36"/>
  <c r="Y2528" i="36" s="1"/>
  <c r="V2528" i="36"/>
  <c r="Z2528" i="36" s="1"/>
  <c r="T2529" i="36"/>
  <c r="T379" i="36"/>
  <c r="V378" i="36"/>
  <c r="Z378" i="36" s="1"/>
  <c r="U378" i="36"/>
  <c r="Y378" i="36" s="1"/>
  <c r="Z4735" i="36" l="1"/>
  <c r="Y4735" i="36"/>
  <c r="T4736" i="36"/>
  <c r="U2529" i="36"/>
  <c r="Y2529" i="36" s="1"/>
  <c r="V2529" i="36"/>
  <c r="Z2529" i="36" s="1"/>
  <c r="T2530" i="36"/>
  <c r="T380" i="36"/>
  <c r="V379" i="36"/>
  <c r="Z379" i="36" s="1"/>
  <c r="U379" i="36"/>
  <c r="Y379" i="36" s="1"/>
  <c r="Z4736" i="36" l="1"/>
  <c r="T4737" i="36"/>
  <c r="Y4736" i="36"/>
  <c r="U2530" i="36"/>
  <c r="Y2530" i="36" s="1"/>
  <c r="V2530" i="36"/>
  <c r="Z2530" i="36" s="1"/>
  <c r="T2531" i="36"/>
  <c r="T381" i="36"/>
  <c r="V380" i="36"/>
  <c r="Z380" i="36" s="1"/>
  <c r="U380" i="36"/>
  <c r="Y380" i="36" s="1"/>
  <c r="T4738" i="36" l="1"/>
  <c r="Y4737" i="36"/>
  <c r="Z4737" i="36"/>
  <c r="U2531" i="36"/>
  <c r="Y2531" i="36" s="1"/>
  <c r="V2531" i="36"/>
  <c r="Z2531" i="36" s="1"/>
  <c r="T2532" i="36"/>
  <c r="T382" i="36"/>
  <c r="V381" i="36"/>
  <c r="Z381" i="36" s="1"/>
  <c r="U381" i="36"/>
  <c r="Y381" i="36" s="1"/>
  <c r="Z4738" i="36" l="1"/>
  <c r="Y4738" i="36"/>
  <c r="T4739" i="36"/>
  <c r="U2532" i="36"/>
  <c r="Y2532" i="36" s="1"/>
  <c r="V2532" i="36"/>
  <c r="Z2532" i="36" s="1"/>
  <c r="T2533" i="36"/>
  <c r="T383" i="36"/>
  <c r="V382" i="36"/>
  <c r="Z382" i="36" s="1"/>
  <c r="U382" i="36"/>
  <c r="Y382" i="36" s="1"/>
  <c r="Z4739" i="36" l="1"/>
  <c r="T4740" i="36"/>
  <c r="Y4739" i="36"/>
  <c r="U2533" i="36"/>
  <c r="Y2533" i="36" s="1"/>
  <c r="V2533" i="36"/>
  <c r="Z2533" i="36" s="1"/>
  <c r="T2534" i="36"/>
  <c r="T384" i="36"/>
  <c r="V383" i="36"/>
  <c r="Z383" i="36" s="1"/>
  <c r="U383" i="36"/>
  <c r="Y383" i="36" s="1"/>
  <c r="Z4740" i="36" l="1"/>
  <c r="T4741" i="36"/>
  <c r="Y4740" i="36"/>
  <c r="U2534" i="36"/>
  <c r="Y2534" i="36" s="1"/>
  <c r="V2534" i="36"/>
  <c r="Z2534" i="36" s="1"/>
  <c r="T2535" i="36"/>
  <c r="T385" i="36"/>
  <c r="V384" i="36"/>
  <c r="Z384" i="36" s="1"/>
  <c r="U384" i="36"/>
  <c r="Y384" i="36" s="1"/>
  <c r="T4742" i="36" l="1"/>
  <c r="Y4741" i="36"/>
  <c r="Z4741" i="36"/>
  <c r="U2535" i="36"/>
  <c r="Y2535" i="36" s="1"/>
  <c r="V2535" i="36"/>
  <c r="Z2535" i="36" s="1"/>
  <c r="T2536" i="36"/>
  <c r="T386" i="36"/>
  <c r="V385" i="36"/>
  <c r="Z385" i="36" s="1"/>
  <c r="U385" i="36"/>
  <c r="Y385" i="36" s="1"/>
  <c r="T4743" i="36" l="1"/>
  <c r="Z4742" i="36"/>
  <c r="Y4742" i="36"/>
  <c r="U2536" i="36"/>
  <c r="Y2536" i="36" s="1"/>
  <c r="V2536" i="36"/>
  <c r="Z2536" i="36" s="1"/>
  <c r="T2537" i="36"/>
  <c r="T387" i="36"/>
  <c r="V386" i="36"/>
  <c r="Z386" i="36" s="1"/>
  <c r="U386" i="36"/>
  <c r="Y386" i="36" s="1"/>
  <c r="Z4743" i="36" l="1"/>
  <c r="Y4743" i="36"/>
  <c r="T4744" i="36"/>
  <c r="U2537" i="36"/>
  <c r="Y2537" i="36" s="1"/>
  <c r="V2537" i="36"/>
  <c r="Z2537" i="36" s="1"/>
  <c r="T2538" i="36"/>
  <c r="T388" i="36"/>
  <c r="V387" i="36"/>
  <c r="Z387" i="36" s="1"/>
  <c r="U387" i="36"/>
  <c r="Y387" i="36" s="1"/>
  <c r="Z4744" i="36" l="1"/>
  <c r="T4745" i="36"/>
  <c r="Y4744" i="36"/>
  <c r="U2538" i="36"/>
  <c r="Y2538" i="36" s="1"/>
  <c r="V2538" i="36"/>
  <c r="Z2538" i="36" s="1"/>
  <c r="T2539" i="36"/>
  <c r="T389" i="36"/>
  <c r="V388" i="36"/>
  <c r="Z388" i="36" s="1"/>
  <c r="U388" i="36"/>
  <c r="Y388" i="36" s="1"/>
  <c r="T4746" i="36" l="1"/>
  <c r="Y4745" i="36"/>
  <c r="Z4745" i="36"/>
  <c r="U2539" i="36"/>
  <c r="Y2539" i="36" s="1"/>
  <c r="V2539" i="36"/>
  <c r="Z2539" i="36" s="1"/>
  <c r="T2540" i="36"/>
  <c r="T390" i="36"/>
  <c r="V389" i="36"/>
  <c r="Z389" i="36" s="1"/>
  <c r="U389" i="36"/>
  <c r="Y389" i="36" s="1"/>
  <c r="Z4746" i="36" l="1"/>
  <c r="Y4746" i="36"/>
  <c r="T4747" i="36"/>
  <c r="U2540" i="36"/>
  <c r="Y2540" i="36" s="1"/>
  <c r="V2540" i="36"/>
  <c r="Z2540" i="36" s="1"/>
  <c r="T2541" i="36"/>
  <c r="T391" i="36"/>
  <c r="V390" i="36"/>
  <c r="Z390" i="36" s="1"/>
  <c r="U390" i="36"/>
  <c r="Y390" i="36" s="1"/>
  <c r="Z4747" i="36" l="1"/>
  <c r="T4748" i="36"/>
  <c r="Y4747" i="36"/>
  <c r="U2541" i="36"/>
  <c r="Y2541" i="36" s="1"/>
  <c r="V2541" i="36"/>
  <c r="Z2541" i="36" s="1"/>
  <c r="T2542" i="36"/>
  <c r="T392" i="36"/>
  <c r="V391" i="36"/>
  <c r="Z391" i="36" s="1"/>
  <c r="U391" i="36"/>
  <c r="Y391" i="36" s="1"/>
  <c r="Z4748" i="36" l="1"/>
  <c r="T4749" i="36"/>
  <c r="Y4748" i="36"/>
  <c r="U2542" i="36"/>
  <c r="Y2542" i="36" s="1"/>
  <c r="V2542" i="36"/>
  <c r="Z2542" i="36" s="1"/>
  <c r="T2543" i="36"/>
  <c r="T393" i="36"/>
  <c r="V392" i="36"/>
  <c r="Z392" i="36" s="1"/>
  <c r="U392" i="36"/>
  <c r="Y392" i="36" s="1"/>
  <c r="T4750" i="36" l="1"/>
  <c r="Y4749" i="36"/>
  <c r="Z4749" i="36"/>
  <c r="U2543" i="36"/>
  <c r="Y2543" i="36" s="1"/>
  <c r="V2543" i="36"/>
  <c r="Z2543" i="36" s="1"/>
  <c r="T2544" i="36"/>
  <c r="T394" i="36"/>
  <c r="V393" i="36"/>
  <c r="Z393" i="36" s="1"/>
  <c r="U393" i="36"/>
  <c r="Y393" i="36" s="1"/>
  <c r="T4751" i="36" l="1"/>
  <c r="Z4750" i="36"/>
  <c r="Y4750" i="36"/>
  <c r="U2544" i="36"/>
  <c r="Y2544" i="36" s="1"/>
  <c r="V2544" i="36"/>
  <c r="Z2544" i="36" s="1"/>
  <c r="T2545" i="36"/>
  <c r="T395" i="36"/>
  <c r="V394" i="36"/>
  <c r="Z394" i="36" s="1"/>
  <c r="U394" i="36"/>
  <c r="Y394" i="36" s="1"/>
  <c r="Z4751" i="36" l="1"/>
  <c r="Y4751" i="36"/>
  <c r="T4752" i="36"/>
  <c r="U2545" i="36"/>
  <c r="Y2545" i="36" s="1"/>
  <c r="V2545" i="36"/>
  <c r="Z2545" i="36" s="1"/>
  <c r="T2546" i="36"/>
  <c r="T396" i="36"/>
  <c r="V395" i="36"/>
  <c r="Z395" i="36" s="1"/>
  <c r="U395" i="36"/>
  <c r="Y395" i="36" s="1"/>
  <c r="Z4752" i="36" l="1"/>
  <c r="T4753" i="36"/>
  <c r="Y4752" i="36"/>
  <c r="U2546" i="36"/>
  <c r="Y2546" i="36" s="1"/>
  <c r="V2546" i="36"/>
  <c r="Z2546" i="36" s="1"/>
  <c r="T2547" i="36"/>
  <c r="T397" i="36"/>
  <c r="V396" i="36"/>
  <c r="Z396" i="36" s="1"/>
  <c r="U396" i="36"/>
  <c r="Y396" i="36" s="1"/>
  <c r="T4754" i="36" l="1"/>
  <c r="Y4753" i="36"/>
  <c r="Z4753" i="36"/>
  <c r="U2547" i="36"/>
  <c r="Y2547" i="36" s="1"/>
  <c r="V2547" i="36"/>
  <c r="Z2547" i="36" s="1"/>
  <c r="T2548" i="36"/>
  <c r="T398" i="36"/>
  <c r="V397" i="36"/>
  <c r="Z397" i="36" s="1"/>
  <c r="U397" i="36"/>
  <c r="Y397" i="36" s="1"/>
  <c r="Z4754" i="36" l="1"/>
  <c r="Y4754" i="36"/>
  <c r="T4755" i="36"/>
  <c r="U2548" i="36"/>
  <c r="Y2548" i="36" s="1"/>
  <c r="V2548" i="36"/>
  <c r="Z2548" i="36" s="1"/>
  <c r="T2549" i="36"/>
  <c r="T399" i="36"/>
  <c r="V398" i="36"/>
  <c r="Z398" i="36" s="1"/>
  <c r="U398" i="36"/>
  <c r="Y398" i="36" s="1"/>
  <c r="Z4755" i="36" l="1"/>
  <c r="T4756" i="36"/>
  <c r="Y4755" i="36"/>
  <c r="U2549" i="36"/>
  <c r="Y2549" i="36" s="1"/>
  <c r="V2549" i="36"/>
  <c r="Z2549" i="36" s="1"/>
  <c r="T2550" i="36"/>
  <c r="T400" i="36"/>
  <c r="V399" i="36"/>
  <c r="Z399" i="36" s="1"/>
  <c r="U399" i="36"/>
  <c r="Y399" i="36" s="1"/>
  <c r="Z4756" i="36" l="1"/>
  <c r="T4757" i="36"/>
  <c r="Y4756" i="36"/>
  <c r="U2550" i="36"/>
  <c r="Y2550" i="36" s="1"/>
  <c r="V2550" i="36"/>
  <c r="Z2550" i="36" s="1"/>
  <c r="T2551" i="36"/>
  <c r="T401" i="36"/>
  <c r="V400" i="36"/>
  <c r="Z400" i="36" s="1"/>
  <c r="U400" i="36"/>
  <c r="Y400" i="36" s="1"/>
  <c r="T4758" i="36" l="1"/>
  <c r="Y4757" i="36"/>
  <c r="Z4757" i="36"/>
  <c r="U2551" i="36"/>
  <c r="Y2551" i="36" s="1"/>
  <c r="V2551" i="36"/>
  <c r="Z2551" i="36" s="1"/>
  <c r="T2552" i="36"/>
  <c r="T402" i="36"/>
  <c r="V401" i="36"/>
  <c r="Z401" i="36" s="1"/>
  <c r="U401" i="36"/>
  <c r="Y401" i="36" s="1"/>
  <c r="T4759" i="36" l="1"/>
  <c r="Z4758" i="36"/>
  <c r="Y4758" i="36"/>
  <c r="U2552" i="36"/>
  <c r="Y2552" i="36" s="1"/>
  <c r="V2552" i="36"/>
  <c r="Z2552" i="36" s="1"/>
  <c r="T2553" i="36"/>
  <c r="T403" i="36"/>
  <c r="V402" i="36"/>
  <c r="Z402" i="36" s="1"/>
  <c r="U402" i="36"/>
  <c r="Y402" i="36" s="1"/>
  <c r="Z4759" i="36" l="1"/>
  <c r="Y4759" i="36"/>
  <c r="T4760" i="36"/>
  <c r="U2553" i="36"/>
  <c r="Y2553" i="36" s="1"/>
  <c r="V2553" i="36"/>
  <c r="Z2553" i="36" s="1"/>
  <c r="T2554" i="36"/>
  <c r="T404" i="36"/>
  <c r="V403" i="36"/>
  <c r="Z403" i="36" s="1"/>
  <c r="U403" i="36"/>
  <c r="Y403" i="36" s="1"/>
  <c r="Z4760" i="36" l="1"/>
  <c r="T4761" i="36"/>
  <c r="Y4760" i="36"/>
  <c r="U2554" i="36"/>
  <c r="Y2554" i="36" s="1"/>
  <c r="V2554" i="36"/>
  <c r="Z2554" i="36" s="1"/>
  <c r="T2555" i="36"/>
  <c r="T405" i="36"/>
  <c r="V404" i="36"/>
  <c r="Z404" i="36" s="1"/>
  <c r="U404" i="36"/>
  <c r="Y404" i="36" s="1"/>
  <c r="T4762" i="36" l="1"/>
  <c r="Y4761" i="36"/>
  <c r="Z4761" i="36"/>
  <c r="U2555" i="36"/>
  <c r="Y2555" i="36" s="1"/>
  <c r="V2555" i="36"/>
  <c r="Z2555" i="36" s="1"/>
  <c r="T2556" i="36"/>
  <c r="T406" i="36"/>
  <c r="V405" i="36"/>
  <c r="Z405" i="36" s="1"/>
  <c r="U405" i="36"/>
  <c r="Y405" i="36" s="1"/>
  <c r="Z4762" i="36" l="1"/>
  <c r="Y4762" i="36"/>
  <c r="T4763" i="36"/>
  <c r="U2556" i="36"/>
  <c r="Y2556" i="36" s="1"/>
  <c r="V2556" i="36"/>
  <c r="Z2556" i="36" s="1"/>
  <c r="T2557" i="36"/>
  <c r="T407" i="36"/>
  <c r="V406" i="36"/>
  <c r="Z406" i="36" s="1"/>
  <c r="U406" i="36"/>
  <c r="Y406" i="36" s="1"/>
  <c r="Z4763" i="36" l="1"/>
  <c r="T4764" i="36"/>
  <c r="Y4763" i="36"/>
  <c r="U2557" i="36"/>
  <c r="Y2557" i="36" s="1"/>
  <c r="V2557" i="36"/>
  <c r="Z2557" i="36" s="1"/>
  <c r="T2558" i="36"/>
  <c r="T408" i="36"/>
  <c r="V407" i="36"/>
  <c r="Z407" i="36" s="1"/>
  <c r="U407" i="36"/>
  <c r="Y407" i="36" s="1"/>
  <c r="Z4764" i="36" l="1"/>
  <c r="T4765" i="36"/>
  <c r="Y4764" i="36"/>
  <c r="U2558" i="36"/>
  <c r="Y2558" i="36" s="1"/>
  <c r="V2558" i="36"/>
  <c r="Z2558" i="36" s="1"/>
  <c r="T2559" i="36"/>
  <c r="T409" i="36"/>
  <c r="V408" i="36"/>
  <c r="Z408" i="36" s="1"/>
  <c r="U408" i="36"/>
  <c r="Y408" i="36" s="1"/>
  <c r="T4766" i="36" l="1"/>
  <c r="Y4765" i="36"/>
  <c r="Z4765" i="36"/>
  <c r="U2559" i="36"/>
  <c r="Y2559" i="36" s="1"/>
  <c r="V2559" i="36"/>
  <c r="Z2559" i="36" s="1"/>
  <c r="T2560" i="36"/>
  <c r="T410" i="36"/>
  <c r="V409" i="36"/>
  <c r="Z409" i="36" s="1"/>
  <c r="U409" i="36"/>
  <c r="Y409" i="36" s="1"/>
  <c r="T4767" i="36" l="1"/>
  <c r="Y4766" i="36"/>
  <c r="Z4766" i="36"/>
  <c r="U2560" i="36"/>
  <c r="Y2560" i="36" s="1"/>
  <c r="V2560" i="36"/>
  <c r="Z2560" i="36" s="1"/>
  <c r="T2561" i="36"/>
  <c r="T411" i="36"/>
  <c r="V410" i="36"/>
  <c r="Z410" i="36" s="1"/>
  <c r="U410" i="36"/>
  <c r="Y410" i="36" s="1"/>
  <c r="Z4767" i="36" l="1"/>
  <c r="Y4767" i="36"/>
  <c r="T4768" i="36"/>
  <c r="U2561" i="36"/>
  <c r="Y2561" i="36" s="1"/>
  <c r="V2561" i="36"/>
  <c r="Z2561" i="36" s="1"/>
  <c r="T2562" i="36"/>
  <c r="T412" i="36"/>
  <c r="V411" i="36"/>
  <c r="Z411" i="36" s="1"/>
  <c r="U411" i="36"/>
  <c r="Y411" i="36" s="1"/>
  <c r="Z4768" i="36" l="1"/>
  <c r="T4769" i="36"/>
  <c r="Y4768" i="36"/>
  <c r="U2562" i="36"/>
  <c r="Y2562" i="36" s="1"/>
  <c r="V2562" i="36"/>
  <c r="Z2562" i="36" s="1"/>
  <c r="T2563" i="36"/>
  <c r="T413" i="36"/>
  <c r="V412" i="36"/>
  <c r="Z412" i="36" s="1"/>
  <c r="U412" i="36"/>
  <c r="Y412" i="36" s="1"/>
  <c r="T4770" i="36" l="1"/>
  <c r="Y4769" i="36"/>
  <c r="Z4769" i="36"/>
  <c r="U2563" i="36"/>
  <c r="Y2563" i="36" s="1"/>
  <c r="V2563" i="36"/>
  <c r="Z2563" i="36" s="1"/>
  <c r="T2564" i="36"/>
  <c r="T414" i="36"/>
  <c r="V413" i="36"/>
  <c r="Z413" i="36" s="1"/>
  <c r="U413" i="36"/>
  <c r="Y413" i="36" s="1"/>
  <c r="Z4770" i="36" l="1"/>
  <c r="Y4770" i="36"/>
  <c r="T4771" i="36"/>
  <c r="U2564" i="36"/>
  <c r="Y2564" i="36" s="1"/>
  <c r="V2564" i="36"/>
  <c r="Z2564" i="36" s="1"/>
  <c r="T2565" i="36"/>
  <c r="T415" i="36"/>
  <c r="V414" i="36"/>
  <c r="Z414" i="36" s="1"/>
  <c r="U414" i="36"/>
  <c r="Y414" i="36" s="1"/>
  <c r="Z4771" i="36" l="1"/>
  <c r="T4772" i="36"/>
  <c r="Y4771" i="36"/>
  <c r="U2565" i="36"/>
  <c r="Y2565" i="36" s="1"/>
  <c r="V2565" i="36"/>
  <c r="Z2565" i="36" s="1"/>
  <c r="T2566" i="36"/>
  <c r="T416" i="36"/>
  <c r="V415" i="36"/>
  <c r="Z415" i="36" s="1"/>
  <c r="U415" i="36"/>
  <c r="Y415" i="36" s="1"/>
  <c r="Z4772" i="36" l="1"/>
  <c r="T4773" i="36"/>
  <c r="Y4772" i="36"/>
  <c r="U2566" i="36"/>
  <c r="Y2566" i="36" s="1"/>
  <c r="V2566" i="36"/>
  <c r="Z2566" i="36" s="1"/>
  <c r="T2567" i="36"/>
  <c r="T417" i="36"/>
  <c r="V416" i="36"/>
  <c r="Z416" i="36" s="1"/>
  <c r="U416" i="36"/>
  <c r="Y416" i="36" s="1"/>
  <c r="T4774" i="36" l="1"/>
  <c r="Y4773" i="36"/>
  <c r="Z4773" i="36"/>
  <c r="U2567" i="36"/>
  <c r="Y2567" i="36" s="1"/>
  <c r="V2567" i="36"/>
  <c r="Z2567" i="36" s="1"/>
  <c r="T2568" i="36"/>
  <c r="T418" i="36"/>
  <c r="V417" i="36"/>
  <c r="Z417" i="36" s="1"/>
  <c r="U417" i="36"/>
  <c r="Y417" i="36" s="1"/>
  <c r="T4775" i="36" l="1"/>
  <c r="Z4774" i="36"/>
  <c r="Y4774" i="36"/>
  <c r="U2568" i="36"/>
  <c r="Y2568" i="36" s="1"/>
  <c r="V2568" i="36"/>
  <c r="Z2568" i="36" s="1"/>
  <c r="T2569" i="36"/>
  <c r="T419" i="36"/>
  <c r="V418" i="36"/>
  <c r="Z418" i="36" s="1"/>
  <c r="U418" i="36"/>
  <c r="Y418" i="36" s="1"/>
  <c r="Z4775" i="36" l="1"/>
  <c r="Y4775" i="36"/>
  <c r="T4776" i="36"/>
  <c r="U2569" i="36"/>
  <c r="Y2569" i="36" s="1"/>
  <c r="V2569" i="36"/>
  <c r="Z2569" i="36" s="1"/>
  <c r="T2570" i="36"/>
  <c r="T420" i="36"/>
  <c r="V419" i="36"/>
  <c r="Z419" i="36" s="1"/>
  <c r="U419" i="36"/>
  <c r="Y419" i="36" s="1"/>
  <c r="Z4776" i="36" l="1"/>
  <c r="T4777" i="36"/>
  <c r="Y4776" i="36"/>
  <c r="U2570" i="36"/>
  <c r="Y2570" i="36" s="1"/>
  <c r="V2570" i="36"/>
  <c r="Z2570" i="36" s="1"/>
  <c r="T2571" i="36"/>
  <c r="T421" i="36"/>
  <c r="V420" i="36"/>
  <c r="Z420" i="36" s="1"/>
  <c r="U420" i="36"/>
  <c r="Y420" i="36" s="1"/>
  <c r="T4778" i="36" l="1"/>
  <c r="Y4777" i="36"/>
  <c r="Z4777" i="36"/>
  <c r="U2571" i="36"/>
  <c r="Y2571" i="36" s="1"/>
  <c r="V2571" i="36"/>
  <c r="Z2571" i="36" s="1"/>
  <c r="T2572" i="36"/>
  <c r="T422" i="36"/>
  <c r="V421" i="36"/>
  <c r="Z421" i="36" s="1"/>
  <c r="U421" i="36"/>
  <c r="Y421" i="36" s="1"/>
  <c r="Z4778" i="36" l="1"/>
  <c r="AG4460" i="36" s="1" a="1"/>
  <c r="Y4778" i="36"/>
  <c r="AF4460" i="36" s="1" a="1"/>
  <c r="U2572" i="36"/>
  <c r="Y2572" i="36" s="1"/>
  <c r="V2572" i="36"/>
  <c r="Z2572" i="36" s="1"/>
  <c r="T2573" i="36"/>
  <c r="T423" i="36"/>
  <c r="V422" i="36"/>
  <c r="Z422" i="36" s="1"/>
  <c r="U422" i="36"/>
  <c r="Y422" i="36" s="1"/>
  <c r="AG4485" i="36" l="1"/>
  <c r="AG4481" i="36"/>
  <c r="AG4477" i="36"/>
  <c r="AG4473" i="36"/>
  <c r="AG4469" i="36"/>
  <c r="AG4465" i="36"/>
  <c r="AG4461" i="36"/>
  <c r="AG4482" i="36"/>
  <c r="AG4484" i="36"/>
  <c r="AG4480" i="36"/>
  <c r="AG4476" i="36"/>
  <c r="AG4472" i="36"/>
  <c r="AG4468" i="36"/>
  <c r="AG4464" i="36"/>
  <c r="AG4460" i="36"/>
  <c r="AG4478" i="36"/>
  <c r="AG4470" i="36"/>
  <c r="AG4483" i="36"/>
  <c r="AG4479" i="36"/>
  <c r="AG4475" i="36"/>
  <c r="AG4471" i="36"/>
  <c r="AG4467" i="36"/>
  <c r="AG4463" i="36"/>
  <c r="AG4474" i="36"/>
  <c r="AG4466" i="36"/>
  <c r="AG4462" i="36"/>
  <c r="AF4463" i="36"/>
  <c r="AF4467" i="36"/>
  <c r="AF4471" i="36"/>
  <c r="AF4475" i="36"/>
  <c r="AF4479" i="36"/>
  <c r="AF4483" i="36"/>
  <c r="AF4460" i="36"/>
  <c r="AF4464" i="36"/>
  <c r="AF4468" i="36"/>
  <c r="AF4472" i="36"/>
  <c r="AF4476" i="36"/>
  <c r="AF4480" i="36"/>
  <c r="AF4484" i="36"/>
  <c r="AF4461" i="36"/>
  <c r="AF4465" i="36"/>
  <c r="AF4469" i="36"/>
  <c r="AF4473" i="36"/>
  <c r="AF4477" i="36"/>
  <c r="AF4481" i="36"/>
  <c r="AF4485" i="36"/>
  <c r="AF4462" i="36"/>
  <c r="AF4466" i="36"/>
  <c r="AF4470" i="36"/>
  <c r="AF4474" i="36"/>
  <c r="AF4478" i="36"/>
  <c r="AF4482" i="36"/>
  <c r="AC4460" i="36"/>
  <c r="AC4461" i="36"/>
  <c r="U2573" i="36"/>
  <c r="Y2573" i="36" s="1"/>
  <c r="V2573" i="36"/>
  <c r="Z2573" i="36" s="1"/>
  <c r="T2574" i="36"/>
  <c r="T424" i="36"/>
  <c r="V423" i="36"/>
  <c r="Z423" i="36" s="1"/>
  <c r="U423" i="36"/>
  <c r="Y423" i="36" s="1"/>
  <c r="U2574" i="36" l="1"/>
  <c r="Y2574" i="36" s="1"/>
  <c r="V2574" i="36"/>
  <c r="Z2574" i="36" s="1"/>
  <c r="T425" i="36"/>
  <c r="V424" i="36"/>
  <c r="Z424" i="36" s="1"/>
  <c r="U424" i="36"/>
  <c r="Y424" i="36" s="1"/>
  <c r="AG2256" i="36" l="1" a="1"/>
  <c r="AG2273" i="36" s="1"/>
  <c r="AF2256" i="36" a="1"/>
  <c r="AF2271" i="36" s="1"/>
  <c r="AC2256" i="36"/>
  <c r="AC2257" i="36"/>
  <c r="T426" i="36"/>
  <c r="V425" i="36"/>
  <c r="Z425" i="36" s="1"/>
  <c r="U425" i="36"/>
  <c r="Y425" i="36" s="1"/>
  <c r="AF2268" i="36" l="1"/>
  <c r="AF2259" i="36"/>
  <c r="AG2267" i="36"/>
  <c r="AF2277" i="36"/>
  <c r="AG2276" i="36"/>
  <c r="AF2270" i="36"/>
  <c r="AF2261" i="36"/>
  <c r="AF2275" i="36"/>
  <c r="AG2270" i="36"/>
  <c r="AG2260" i="36"/>
  <c r="AG2269" i="36"/>
  <c r="AF2269" i="36"/>
  <c r="AF2260" i="36"/>
  <c r="AG2262" i="36"/>
  <c r="AG2275" i="36"/>
  <c r="AG2261" i="36"/>
  <c r="AF2262" i="36"/>
  <c r="AF2276" i="36"/>
  <c r="AF2267" i="36"/>
  <c r="AG2259" i="36"/>
  <c r="AG2268" i="36"/>
  <c r="AG2277" i="36"/>
  <c r="AF2274" i="36"/>
  <c r="AF2258" i="36"/>
  <c r="AF2265" i="36"/>
  <c r="AF2272" i="36"/>
  <c r="AF2256" i="36"/>
  <c r="AF2263" i="36"/>
  <c r="AG2266" i="36"/>
  <c r="AG2263" i="36"/>
  <c r="AG2256" i="36"/>
  <c r="AG2272" i="36"/>
  <c r="AG2265" i="36"/>
  <c r="AF2266" i="36"/>
  <c r="AF2273" i="36"/>
  <c r="AF2257" i="36"/>
  <c r="AF2264" i="36"/>
  <c r="AG2258" i="36"/>
  <c r="AG2274" i="36"/>
  <c r="AG2271" i="36"/>
  <c r="AG2264" i="36"/>
  <c r="AG2257" i="36"/>
  <c r="T427" i="36"/>
  <c r="V426" i="36"/>
  <c r="Z426" i="36" s="1"/>
  <c r="U426" i="36"/>
  <c r="Y426" i="36" s="1"/>
  <c r="T428" i="36" l="1"/>
  <c r="V427" i="36"/>
  <c r="Z427" i="36" s="1"/>
  <c r="U427" i="36"/>
  <c r="Y427" i="36" s="1"/>
  <c r="T429" i="36" l="1"/>
  <c r="V428" i="36"/>
  <c r="Z428" i="36" s="1"/>
  <c r="U428" i="36"/>
  <c r="Y428" i="36" s="1"/>
  <c r="T430" i="36" l="1"/>
  <c r="V429" i="36"/>
  <c r="Z429" i="36" s="1"/>
  <c r="U429" i="36"/>
  <c r="Y429" i="36" s="1"/>
  <c r="T431" i="36" l="1"/>
  <c r="V430" i="36"/>
  <c r="Z430" i="36" s="1"/>
  <c r="U430" i="36"/>
  <c r="Y430" i="36" s="1"/>
  <c r="T432" i="36" l="1"/>
  <c r="V431" i="36"/>
  <c r="Z431" i="36" s="1"/>
  <c r="U431" i="36"/>
  <c r="Y431" i="36" s="1"/>
  <c r="T433" i="36" l="1"/>
  <c r="V432" i="36"/>
  <c r="Z432" i="36" s="1"/>
  <c r="U432" i="36"/>
  <c r="Y432" i="36" s="1"/>
  <c r="T434" i="36" l="1"/>
  <c r="V433" i="36"/>
  <c r="Z433" i="36" s="1"/>
  <c r="U433" i="36"/>
  <c r="Y433" i="36" s="1"/>
  <c r="T435" i="36" l="1"/>
  <c r="V434" i="36"/>
  <c r="Z434" i="36" s="1"/>
  <c r="U434" i="36"/>
  <c r="Y434" i="36" s="1"/>
  <c r="T436" i="36" l="1"/>
  <c r="V435" i="36"/>
  <c r="Z435" i="36" s="1"/>
  <c r="U435" i="36"/>
  <c r="Y435" i="36" s="1"/>
  <c r="T437" i="36" l="1"/>
  <c r="V436" i="36"/>
  <c r="Z436" i="36" s="1"/>
  <c r="U436" i="36"/>
  <c r="Y436" i="36" s="1"/>
  <c r="T438" i="36" l="1"/>
  <c r="V437" i="36"/>
  <c r="Z437" i="36" s="1"/>
  <c r="U437" i="36"/>
  <c r="Y437" i="36" s="1"/>
  <c r="T439" i="36" l="1"/>
  <c r="V438" i="36"/>
  <c r="Z438" i="36" s="1"/>
  <c r="U438" i="36"/>
  <c r="Y438" i="36" s="1"/>
  <c r="T440" i="36" l="1"/>
  <c r="V439" i="36"/>
  <c r="Z439" i="36" s="1"/>
  <c r="U439" i="36"/>
  <c r="Y439" i="36" s="1"/>
  <c r="T441" i="36" l="1"/>
  <c r="V440" i="36"/>
  <c r="Z440" i="36" s="1"/>
  <c r="U440" i="36"/>
  <c r="Y440" i="36" s="1"/>
  <c r="T442" i="36" l="1"/>
  <c r="V441" i="36"/>
  <c r="Z441" i="36" s="1"/>
  <c r="U441" i="36"/>
  <c r="Y441" i="36" s="1"/>
  <c r="T443" i="36" l="1"/>
  <c r="V442" i="36"/>
  <c r="Z442" i="36" s="1"/>
  <c r="U442" i="36"/>
  <c r="Y442" i="36" s="1"/>
  <c r="T444" i="36" l="1"/>
  <c r="V443" i="36"/>
  <c r="Z443" i="36" s="1"/>
  <c r="U443" i="36"/>
  <c r="Y443" i="36" s="1"/>
  <c r="T445" i="36" l="1"/>
  <c r="V444" i="36"/>
  <c r="Z444" i="36" s="1"/>
  <c r="U444" i="36"/>
  <c r="Y444" i="36" s="1"/>
  <c r="T446" i="36" l="1"/>
  <c r="V445" i="36"/>
  <c r="Z445" i="36" s="1"/>
  <c r="U445" i="36"/>
  <c r="Y445" i="36" s="1"/>
  <c r="T447" i="36" l="1"/>
  <c r="V446" i="36"/>
  <c r="Z446" i="36" s="1"/>
  <c r="U446" i="36"/>
  <c r="Y446" i="36" s="1"/>
  <c r="T448" i="36" l="1"/>
  <c r="V447" i="36"/>
  <c r="Z447" i="36" s="1"/>
  <c r="U447" i="36"/>
  <c r="Y447" i="36" s="1"/>
  <c r="T449" i="36" l="1"/>
  <c r="V448" i="36"/>
  <c r="Z448" i="36" s="1"/>
  <c r="U448" i="36"/>
  <c r="Y448" i="36" s="1"/>
  <c r="T450" i="36" l="1"/>
  <c r="V449" i="36"/>
  <c r="Z449" i="36" s="1"/>
  <c r="U449" i="36"/>
  <c r="Y449" i="36" s="1"/>
  <c r="T451" i="36" l="1"/>
  <c r="V450" i="36"/>
  <c r="Z450" i="36" s="1"/>
  <c r="U450" i="36"/>
  <c r="Y450" i="36" s="1"/>
  <c r="T452" i="36" l="1"/>
  <c r="V451" i="36"/>
  <c r="Z451" i="36" s="1"/>
  <c r="U451" i="36"/>
  <c r="Y451" i="36" s="1"/>
  <c r="T453" i="36" l="1"/>
  <c r="V452" i="36"/>
  <c r="Z452" i="36" s="1"/>
  <c r="U452" i="36"/>
  <c r="Y452" i="36" s="1"/>
  <c r="T454" i="36" l="1"/>
  <c r="V453" i="36"/>
  <c r="Z453" i="36" s="1"/>
  <c r="U453" i="36"/>
  <c r="Y453" i="36" s="1"/>
  <c r="T455" i="36" l="1"/>
  <c r="V454" i="36"/>
  <c r="Z454" i="36" s="1"/>
  <c r="U454" i="36"/>
  <c r="Y454" i="36" s="1"/>
  <c r="T456" i="36" l="1"/>
  <c r="V455" i="36"/>
  <c r="Z455" i="36" s="1"/>
  <c r="U455" i="36"/>
  <c r="Y455" i="36" s="1"/>
  <c r="T457" i="36" l="1"/>
  <c r="V456" i="36"/>
  <c r="Z456" i="36" s="1"/>
  <c r="U456" i="36"/>
  <c r="Y456" i="36" s="1"/>
  <c r="T458" i="36" l="1"/>
  <c r="V457" i="36"/>
  <c r="Z457" i="36" s="1"/>
  <c r="U457" i="36"/>
  <c r="Y457" i="36" s="1"/>
  <c r="T459" i="36" l="1"/>
  <c r="V458" i="36"/>
  <c r="Z458" i="36" s="1"/>
  <c r="U458" i="36"/>
  <c r="Y458" i="36" s="1"/>
  <c r="T460" i="36" l="1"/>
  <c r="V459" i="36"/>
  <c r="Z459" i="36" s="1"/>
  <c r="U459" i="36"/>
  <c r="Y459" i="36" s="1"/>
  <c r="T461" i="36" l="1"/>
  <c r="V460" i="36"/>
  <c r="Z460" i="36" s="1"/>
  <c r="U460" i="36"/>
  <c r="Y460" i="36" s="1"/>
  <c r="T462" i="36" l="1"/>
  <c r="V461" i="36"/>
  <c r="Z461" i="36" s="1"/>
  <c r="U461" i="36"/>
  <c r="Y461" i="36" s="1"/>
  <c r="T463" i="36" l="1"/>
  <c r="V462" i="36"/>
  <c r="Z462" i="36" s="1"/>
  <c r="U462" i="36"/>
  <c r="Y462" i="36" s="1"/>
  <c r="T464" i="36" l="1"/>
  <c r="V463" i="36"/>
  <c r="Z463" i="36" s="1"/>
  <c r="U463" i="36"/>
  <c r="Y463" i="36" s="1"/>
  <c r="T465" i="36" l="1"/>
  <c r="V464" i="36"/>
  <c r="Z464" i="36" s="1"/>
  <c r="U464" i="36"/>
  <c r="Y464" i="36" s="1"/>
  <c r="T466" i="36" l="1"/>
  <c r="V465" i="36"/>
  <c r="Z465" i="36" s="1"/>
  <c r="U465" i="36"/>
  <c r="Y465" i="36" s="1"/>
  <c r="T467" i="36" l="1"/>
  <c r="V466" i="36"/>
  <c r="Z466" i="36" s="1"/>
  <c r="U466" i="36"/>
  <c r="Y466" i="36" s="1"/>
  <c r="T468" i="36" l="1"/>
  <c r="V467" i="36"/>
  <c r="Z467" i="36" s="1"/>
  <c r="U467" i="36"/>
  <c r="Y467" i="36" s="1"/>
  <c r="T469" i="36" l="1"/>
  <c r="V468" i="36"/>
  <c r="Z468" i="36" s="1"/>
  <c r="U468" i="36"/>
  <c r="Y468" i="36" s="1"/>
  <c r="T470" i="36" l="1"/>
  <c r="V469" i="36"/>
  <c r="Z469" i="36" s="1"/>
  <c r="U469" i="36"/>
  <c r="Y469" i="36" s="1"/>
  <c r="T471" i="36" l="1"/>
  <c r="V470" i="36"/>
  <c r="Z470" i="36" s="1"/>
  <c r="U470" i="36"/>
  <c r="Y470" i="36" s="1"/>
  <c r="T472" i="36" l="1"/>
  <c r="V471" i="36"/>
  <c r="Z471" i="36" s="1"/>
  <c r="U471" i="36"/>
  <c r="Y471" i="36" s="1"/>
  <c r="T473" i="36" l="1"/>
  <c r="V472" i="36"/>
  <c r="Z472" i="36" s="1"/>
  <c r="U472" i="36"/>
  <c r="Y472" i="36" s="1"/>
  <c r="T474" i="36" l="1"/>
  <c r="V473" i="36"/>
  <c r="Z473" i="36" s="1"/>
  <c r="U473" i="36"/>
  <c r="Y473" i="36" s="1"/>
  <c r="T475" i="36" l="1"/>
  <c r="V474" i="36"/>
  <c r="Z474" i="36" s="1"/>
  <c r="U474" i="36"/>
  <c r="Y474" i="36" s="1"/>
  <c r="T476" i="36" l="1"/>
  <c r="V475" i="36"/>
  <c r="Z475" i="36" s="1"/>
  <c r="U475" i="36"/>
  <c r="Y475" i="36" s="1"/>
  <c r="T477" i="36" l="1"/>
  <c r="V476" i="36"/>
  <c r="Z476" i="36" s="1"/>
  <c r="U476" i="36"/>
  <c r="Y476" i="36" s="1"/>
  <c r="T478" i="36" l="1"/>
  <c r="V477" i="36"/>
  <c r="Z477" i="36" s="1"/>
  <c r="U477" i="36"/>
  <c r="Y477" i="36" s="1"/>
  <c r="T479" i="36" l="1"/>
  <c r="V478" i="36"/>
  <c r="Z478" i="36" s="1"/>
  <c r="U478" i="36"/>
  <c r="Y478" i="36" s="1"/>
  <c r="T480" i="36" l="1"/>
  <c r="V479" i="36"/>
  <c r="Z479" i="36" s="1"/>
  <c r="U479" i="36"/>
  <c r="Y479" i="36" s="1"/>
  <c r="T481" i="36" l="1"/>
  <c r="V480" i="36"/>
  <c r="Z480" i="36" s="1"/>
  <c r="U480" i="36"/>
  <c r="Y480" i="36" s="1"/>
  <c r="T482" i="36" l="1"/>
  <c r="V481" i="36"/>
  <c r="Z481" i="36" s="1"/>
  <c r="U481" i="36"/>
  <c r="Y481" i="36" s="1"/>
  <c r="T483" i="36" l="1"/>
  <c r="V482" i="36"/>
  <c r="Z482" i="36" s="1"/>
  <c r="U482" i="36"/>
  <c r="Y482" i="36" s="1"/>
  <c r="T484" i="36" l="1"/>
  <c r="V483" i="36"/>
  <c r="Z483" i="36" s="1"/>
  <c r="U483" i="36"/>
  <c r="Y483" i="36" s="1"/>
  <c r="T485" i="36" l="1"/>
  <c r="V484" i="36"/>
  <c r="Z484" i="36" s="1"/>
  <c r="U484" i="36"/>
  <c r="Y484" i="36" s="1"/>
  <c r="T486" i="36" l="1"/>
  <c r="V485" i="36"/>
  <c r="Z485" i="36" s="1"/>
  <c r="U485" i="36"/>
  <c r="Y485" i="36" s="1"/>
  <c r="T487" i="36" l="1"/>
  <c r="V486" i="36"/>
  <c r="Z486" i="36" s="1"/>
  <c r="U486" i="36"/>
  <c r="Y486" i="36" s="1"/>
  <c r="T488" i="36" l="1"/>
  <c r="V487" i="36"/>
  <c r="Z487" i="36" s="1"/>
  <c r="U487" i="36"/>
  <c r="Y487" i="36" s="1"/>
  <c r="T489" i="36" l="1"/>
  <c r="V488" i="36"/>
  <c r="Z488" i="36" s="1"/>
  <c r="U488" i="36"/>
  <c r="Y488" i="36" s="1"/>
  <c r="T490" i="36" l="1"/>
  <c r="V489" i="36"/>
  <c r="Z489" i="36" s="1"/>
  <c r="U489" i="36"/>
  <c r="Y489" i="36" s="1"/>
  <c r="T491" i="36" l="1"/>
  <c r="V490" i="36"/>
  <c r="Z490" i="36" s="1"/>
  <c r="U490" i="36"/>
  <c r="Y490" i="36" s="1"/>
  <c r="T492" i="36" l="1"/>
  <c r="V491" i="36"/>
  <c r="Z491" i="36" s="1"/>
  <c r="U491" i="36"/>
  <c r="Y491" i="36" s="1"/>
  <c r="T493" i="36" l="1"/>
  <c r="U492" i="36"/>
  <c r="Y492" i="36" s="1"/>
  <c r="V492" i="36"/>
  <c r="Z492" i="36" s="1"/>
  <c r="T494" i="36" l="1"/>
  <c r="V493" i="36"/>
  <c r="Z493" i="36" s="1"/>
  <c r="U493" i="36"/>
  <c r="Y493" i="36" s="1"/>
  <c r="T495" i="36" l="1"/>
  <c r="U494" i="36"/>
  <c r="Y494" i="36" s="1"/>
  <c r="V494" i="36"/>
  <c r="Z494" i="36" s="1"/>
  <c r="T496" i="36" l="1"/>
  <c r="V495" i="36"/>
  <c r="Z495" i="36" s="1"/>
  <c r="U495" i="36"/>
  <c r="Y495" i="36" s="1"/>
  <c r="T497" i="36" l="1"/>
  <c r="U496" i="36"/>
  <c r="Y496" i="36" s="1"/>
  <c r="V496" i="36"/>
  <c r="Z496" i="36" s="1"/>
  <c r="T498" i="36" l="1"/>
  <c r="V497" i="36"/>
  <c r="Z497" i="36" s="1"/>
  <c r="U497" i="36"/>
  <c r="Y497" i="36" s="1"/>
  <c r="T499" i="36" l="1"/>
  <c r="U498" i="36"/>
  <c r="Y498" i="36" s="1"/>
  <c r="V498" i="36"/>
  <c r="Z498" i="36" s="1"/>
  <c r="T500" i="36" l="1"/>
  <c r="V499" i="36"/>
  <c r="Z499" i="36" s="1"/>
  <c r="U499" i="36"/>
  <c r="Y499" i="36" s="1"/>
  <c r="T501" i="36" l="1"/>
  <c r="U500" i="36"/>
  <c r="Y500" i="36" s="1"/>
  <c r="V500" i="36"/>
  <c r="Z500" i="36" s="1"/>
  <c r="T502" i="36" l="1"/>
  <c r="V501" i="36"/>
  <c r="Z501" i="36" s="1"/>
  <c r="U501" i="36"/>
  <c r="Y501" i="36" s="1"/>
  <c r="T503" i="36" l="1"/>
  <c r="U502" i="36"/>
  <c r="Y502" i="36" s="1"/>
  <c r="V502" i="36"/>
  <c r="Z502" i="36" s="1"/>
  <c r="T504" i="36" l="1"/>
  <c r="V503" i="36"/>
  <c r="Z503" i="36" s="1"/>
  <c r="U503" i="36"/>
  <c r="Y503" i="36" s="1"/>
  <c r="T505" i="36" l="1"/>
  <c r="U504" i="36"/>
  <c r="Y504" i="36" s="1"/>
  <c r="V504" i="36"/>
  <c r="Z504" i="36" s="1"/>
  <c r="T506" i="36" l="1"/>
  <c r="V505" i="36"/>
  <c r="Z505" i="36" s="1"/>
  <c r="U505" i="36"/>
  <c r="Y505" i="36" s="1"/>
  <c r="T507" i="36" l="1"/>
  <c r="U506" i="36"/>
  <c r="Y506" i="36" s="1"/>
  <c r="V506" i="36"/>
  <c r="Z506" i="36" s="1"/>
  <c r="T508" i="36" l="1"/>
  <c r="V507" i="36"/>
  <c r="Z507" i="36" s="1"/>
  <c r="U507" i="36"/>
  <c r="Y507" i="36" s="1"/>
  <c r="T509" i="36" l="1"/>
  <c r="U508" i="36"/>
  <c r="Y508" i="36" s="1"/>
  <c r="V508" i="36"/>
  <c r="Z508" i="36" s="1"/>
  <c r="T510" i="36" l="1"/>
  <c r="V509" i="36"/>
  <c r="Z509" i="36" s="1"/>
  <c r="U509" i="36"/>
  <c r="Y509" i="36" s="1"/>
  <c r="T511" i="36" l="1"/>
  <c r="U510" i="36"/>
  <c r="Y510" i="36" s="1"/>
  <c r="V510" i="36"/>
  <c r="Z510" i="36" s="1"/>
  <c r="T512" i="36" l="1"/>
  <c r="V511" i="36"/>
  <c r="Z511" i="36" s="1"/>
  <c r="U511" i="36"/>
  <c r="Y511" i="36" s="1"/>
  <c r="T513" i="36" l="1"/>
  <c r="U512" i="36"/>
  <c r="Y512" i="36" s="1"/>
  <c r="V512" i="36"/>
  <c r="Z512" i="36" s="1"/>
  <c r="T514" i="36" l="1"/>
  <c r="V513" i="36"/>
  <c r="Z513" i="36" s="1"/>
  <c r="U513" i="36"/>
  <c r="Y513" i="36" s="1"/>
  <c r="T515" i="36" l="1"/>
  <c r="U514" i="36"/>
  <c r="Y514" i="36" s="1"/>
  <c r="V514" i="36"/>
  <c r="Z514" i="36" s="1"/>
  <c r="T516" i="36" l="1"/>
  <c r="V515" i="36"/>
  <c r="Z515" i="36" s="1"/>
  <c r="U515" i="36"/>
  <c r="Y515" i="36" s="1"/>
  <c r="T517" i="36" l="1"/>
  <c r="U516" i="36"/>
  <c r="Y516" i="36" s="1"/>
  <c r="V516" i="36"/>
  <c r="Z516" i="36" s="1"/>
  <c r="T518" i="36" l="1"/>
  <c r="V517" i="36"/>
  <c r="Z517" i="36" s="1"/>
  <c r="U517" i="36"/>
  <c r="Y517" i="36" s="1"/>
  <c r="T519" i="36" l="1"/>
  <c r="U518" i="36"/>
  <c r="Y518" i="36" s="1"/>
  <c r="V518" i="36"/>
  <c r="Z518" i="36" s="1"/>
  <c r="T520" i="36" l="1"/>
  <c r="V519" i="36"/>
  <c r="Z519" i="36" s="1"/>
  <c r="U519" i="36"/>
  <c r="Y519" i="36" s="1"/>
  <c r="T521" i="36" l="1"/>
  <c r="U520" i="36"/>
  <c r="Y520" i="36" s="1"/>
  <c r="V520" i="36"/>
  <c r="Z520" i="36" s="1"/>
  <c r="T522" i="36" l="1"/>
  <c r="V521" i="36"/>
  <c r="Z521" i="36" s="1"/>
  <c r="U521" i="36"/>
  <c r="Y521" i="36" s="1"/>
  <c r="T523" i="36" l="1"/>
  <c r="U522" i="36"/>
  <c r="Y522" i="36" s="1"/>
  <c r="V522" i="36"/>
  <c r="Z522" i="36" s="1"/>
  <c r="T524" i="36" l="1"/>
  <c r="V523" i="36"/>
  <c r="Z523" i="36" s="1"/>
  <c r="U523" i="36"/>
  <c r="Y523" i="36" s="1"/>
  <c r="T525" i="36" l="1"/>
  <c r="U524" i="36"/>
  <c r="Y524" i="36" s="1"/>
  <c r="V524" i="36"/>
  <c r="Z524" i="36" s="1"/>
  <c r="T526" i="36" l="1"/>
  <c r="V525" i="36"/>
  <c r="Z525" i="36" s="1"/>
  <c r="U525" i="36"/>
  <c r="Y525" i="36" s="1"/>
  <c r="T527" i="36" l="1"/>
  <c r="U526" i="36"/>
  <c r="Y526" i="36" s="1"/>
  <c r="V526" i="36"/>
  <c r="Z526" i="36" s="1"/>
  <c r="T528" i="36" l="1"/>
  <c r="V527" i="36"/>
  <c r="Z527" i="36" s="1"/>
  <c r="U527" i="36"/>
  <c r="Y527" i="36" s="1"/>
  <c r="T529" i="36" l="1"/>
  <c r="U528" i="36"/>
  <c r="Y528" i="36" s="1"/>
  <c r="V528" i="36"/>
  <c r="Z528" i="36" s="1"/>
  <c r="T530" i="36" l="1"/>
  <c r="V529" i="36"/>
  <c r="Z529" i="36" s="1"/>
  <c r="U529" i="36"/>
  <c r="Y529" i="36" s="1"/>
  <c r="T531" i="36" l="1"/>
  <c r="U530" i="36"/>
  <c r="Y530" i="36" s="1"/>
  <c r="V530" i="36"/>
  <c r="Z530" i="36" s="1"/>
  <c r="T532" i="36" l="1"/>
  <c r="V531" i="36"/>
  <c r="Z531" i="36" s="1"/>
  <c r="U531" i="36"/>
  <c r="Y531" i="36" s="1"/>
  <c r="T533" i="36" l="1"/>
  <c r="U532" i="36"/>
  <c r="Y532" i="36" s="1"/>
  <c r="V532" i="36"/>
  <c r="Z532" i="36" s="1"/>
  <c r="T534" i="36" l="1"/>
  <c r="V533" i="36"/>
  <c r="Z533" i="36" s="1"/>
  <c r="U533" i="36"/>
  <c r="Y533" i="36" s="1"/>
  <c r="T535" i="36" l="1"/>
  <c r="U534" i="36"/>
  <c r="Y534" i="36" s="1"/>
  <c r="V534" i="36"/>
  <c r="Z534" i="36" s="1"/>
  <c r="T536" i="36" l="1"/>
  <c r="V535" i="36"/>
  <c r="Z535" i="36" s="1"/>
  <c r="U535" i="36"/>
  <c r="Y535" i="36" s="1"/>
  <c r="T537" i="36" l="1"/>
  <c r="U536" i="36"/>
  <c r="Y536" i="36" s="1"/>
  <c r="V536" i="36"/>
  <c r="Z536" i="36" s="1"/>
  <c r="T538" i="36" l="1"/>
  <c r="V537" i="36"/>
  <c r="Z537" i="36" s="1"/>
  <c r="U537" i="36"/>
  <c r="Y537" i="36" s="1"/>
  <c r="T539" i="36" l="1"/>
  <c r="U538" i="36"/>
  <c r="Y538" i="36" s="1"/>
  <c r="V538" i="36"/>
  <c r="Z538" i="36" s="1"/>
  <c r="T540" i="36" l="1"/>
  <c r="V539" i="36"/>
  <c r="Z539" i="36" s="1"/>
  <c r="U539" i="36"/>
  <c r="Y539" i="36" s="1"/>
  <c r="T541" i="36" l="1"/>
  <c r="U540" i="36"/>
  <c r="Y540" i="36" s="1"/>
  <c r="V540" i="36"/>
  <c r="Z540" i="36" s="1"/>
  <c r="T542" i="36" l="1"/>
  <c r="V541" i="36"/>
  <c r="Z541" i="36" s="1"/>
  <c r="U541" i="36"/>
  <c r="Y541" i="36" s="1"/>
  <c r="T543" i="36" l="1"/>
  <c r="U542" i="36"/>
  <c r="Y542" i="36" s="1"/>
  <c r="V542" i="36"/>
  <c r="Z542" i="36" s="1"/>
  <c r="T544" i="36" l="1"/>
  <c r="V543" i="36"/>
  <c r="Z543" i="36" s="1"/>
  <c r="U543" i="36"/>
  <c r="Y543" i="36" s="1"/>
  <c r="T545" i="36" l="1"/>
  <c r="U544" i="36"/>
  <c r="Y544" i="36" s="1"/>
  <c r="V544" i="36"/>
  <c r="Z544" i="36" s="1"/>
  <c r="T546" i="36" l="1"/>
  <c r="V545" i="36"/>
  <c r="Z545" i="36" s="1"/>
  <c r="U545" i="36"/>
  <c r="Y545" i="36" s="1"/>
  <c r="T547" i="36" l="1"/>
  <c r="U546" i="36"/>
  <c r="Y546" i="36" s="1"/>
  <c r="V546" i="36"/>
  <c r="Z546" i="36" s="1"/>
  <c r="T548" i="36" l="1"/>
  <c r="V547" i="36"/>
  <c r="Z547" i="36" s="1"/>
  <c r="U547" i="36"/>
  <c r="Y547" i="36" s="1"/>
  <c r="T549" i="36" l="1"/>
  <c r="U548" i="36"/>
  <c r="Y548" i="36" s="1"/>
  <c r="V548" i="36"/>
  <c r="Z548" i="36" s="1"/>
  <c r="T550" i="36" l="1"/>
  <c r="V549" i="36"/>
  <c r="Z549" i="36" s="1"/>
  <c r="U549" i="36"/>
  <c r="Y549" i="36" s="1"/>
  <c r="T551" i="36" l="1"/>
  <c r="U550" i="36"/>
  <c r="Y550" i="36" s="1"/>
  <c r="V550" i="36"/>
  <c r="Z550" i="36" s="1"/>
  <c r="T552" i="36" l="1"/>
  <c r="V551" i="36"/>
  <c r="Z551" i="36" s="1"/>
  <c r="U551" i="36"/>
  <c r="Y551" i="36" s="1"/>
  <c r="T553" i="36" l="1"/>
  <c r="U552" i="36"/>
  <c r="Y552" i="36" s="1"/>
  <c r="V552" i="36"/>
  <c r="Z552" i="36" s="1"/>
  <c r="T554" i="36" l="1"/>
  <c r="V553" i="36"/>
  <c r="Z553" i="36" s="1"/>
  <c r="U553" i="36"/>
  <c r="Y553" i="36" s="1"/>
  <c r="T555" i="36" l="1"/>
  <c r="U554" i="36"/>
  <c r="Y554" i="36" s="1"/>
  <c r="V554" i="36"/>
  <c r="Z554" i="36" s="1"/>
  <c r="T556" i="36" l="1"/>
  <c r="V555" i="36"/>
  <c r="Z555" i="36" s="1"/>
  <c r="U555" i="36"/>
  <c r="Y555" i="36" s="1"/>
  <c r="T557" i="36" l="1"/>
  <c r="U556" i="36"/>
  <c r="Y556" i="36" s="1"/>
  <c r="V556" i="36"/>
  <c r="Z556" i="36" s="1"/>
  <c r="T558" i="36" l="1"/>
  <c r="V557" i="36"/>
  <c r="Z557" i="36" s="1"/>
  <c r="U557" i="36"/>
  <c r="Y557" i="36" s="1"/>
  <c r="T559" i="36" l="1"/>
  <c r="U558" i="36"/>
  <c r="Y558" i="36" s="1"/>
  <c r="V558" i="36"/>
  <c r="Z558" i="36" s="1"/>
  <c r="T560" i="36" l="1"/>
  <c r="V559" i="36"/>
  <c r="Z559" i="36" s="1"/>
  <c r="U559" i="36"/>
  <c r="Y559" i="36" s="1"/>
  <c r="T561" i="36" l="1"/>
  <c r="U560" i="36"/>
  <c r="Y560" i="36" s="1"/>
  <c r="V560" i="36"/>
  <c r="Z560" i="36" s="1"/>
  <c r="T562" i="36" l="1"/>
  <c r="V561" i="36"/>
  <c r="Z561" i="36" s="1"/>
  <c r="U561" i="36"/>
  <c r="Y561" i="36" s="1"/>
  <c r="T563" i="36" l="1"/>
  <c r="U562" i="36"/>
  <c r="Y562" i="36" s="1"/>
  <c r="V562" i="36"/>
  <c r="Z562" i="36" s="1"/>
  <c r="T564" i="36" l="1"/>
  <c r="V563" i="36"/>
  <c r="Z563" i="36" s="1"/>
  <c r="U563" i="36"/>
  <c r="Y563" i="36" s="1"/>
  <c r="T565" i="36" l="1"/>
  <c r="U564" i="36"/>
  <c r="Y564" i="36" s="1"/>
  <c r="V564" i="36"/>
  <c r="Z564" i="36" s="1"/>
  <c r="T566" i="36" l="1"/>
  <c r="V565" i="36"/>
  <c r="Z565" i="36" s="1"/>
  <c r="U565" i="36"/>
  <c r="Y565" i="36" s="1"/>
  <c r="T567" i="36" l="1"/>
  <c r="U566" i="36"/>
  <c r="Y566" i="36" s="1"/>
  <c r="V566" i="36"/>
  <c r="Z566" i="36" s="1"/>
  <c r="T568" i="36" l="1"/>
  <c r="V567" i="36"/>
  <c r="Z567" i="36" s="1"/>
  <c r="U567" i="36"/>
  <c r="Y567" i="36" s="1"/>
  <c r="T569" i="36" l="1"/>
  <c r="U568" i="36"/>
  <c r="Y568" i="36" s="1"/>
  <c r="V568" i="36"/>
  <c r="Z568" i="36" s="1"/>
  <c r="T570" i="36" l="1"/>
  <c r="V569" i="36"/>
  <c r="Z569" i="36" s="1"/>
  <c r="U569" i="36"/>
  <c r="Y569" i="36" s="1"/>
  <c r="T571" i="36" l="1"/>
  <c r="U570" i="36"/>
  <c r="Y570" i="36" s="1"/>
  <c r="V570" i="36"/>
  <c r="Z570" i="36" s="1"/>
  <c r="T572" i="36" l="1"/>
  <c r="V571" i="36"/>
  <c r="Z571" i="36" s="1"/>
  <c r="U571" i="36"/>
  <c r="Y571" i="36" s="1"/>
  <c r="T573" i="36" l="1"/>
  <c r="U572" i="36"/>
  <c r="Y572" i="36" s="1"/>
  <c r="V572" i="36"/>
  <c r="Z572" i="36" s="1"/>
  <c r="T574" i="36" l="1"/>
  <c r="V573" i="36"/>
  <c r="Z573" i="36" s="1"/>
  <c r="U573" i="36"/>
  <c r="Y573" i="36" s="1"/>
  <c r="T575" i="36" l="1"/>
  <c r="U574" i="36"/>
  <c r="Y574" i="36" s="1"/>
  <c r="V574" i="36"/>
  <c r="Z574" i="36" s="1"/>
  <c r="T576" i="36" l="1"/>
  <c r="V575" i="36"/>
  <c r="Z575" i="36" s="1"/>
  <c r="U575" i="36"/>
  <c r="Y575" i="36" s="1"/>
  <c r="T577" i="36" l="1"/>
  <c r="U576" i="36"/>
  <c r="Y576" i="36" s="1"/>
  <c r="V576" i="36"/>
  <c r="Z576" i="36" s="1"/>
  <c r="T578" i="36" l="1"/>
  <c r="V577" i="36"/>
  <c r="Z577" i="36" s="1"/>
  <c r="U577" i="36"/>
  <c r="Y577" i="36" s="1"/>
  <c r="T579" i="36" l="1"/>
  <c r="U578" i="36"/>
  <c r="Y578" i="36" s="1"/>
  <c r="V578" i="36"/>
  <c r="Z578" i="36" s="1"/>
  <c r="T580" i="36" l="1"/>
  <c r="V579" i="36"/>
  <c r="Z579" i="36" s="1"/>
  <c r="U579" i="36"/>
  <c r="Y579" i="36" s="1"/>
  <c r="T581" i="36" l="1"/>
  <c r="U580" i="36"/>
  <c r="Y580" i="36" s="1"/>
  <c r="V580" i="36"/>
  <c r="Z580" i="36" s="1"/>
  <c r="T582" i="36" l="1"/>
  <c r="V581" i="36"/>
  <c r="Z581" i="36" s="1"/>
  <c r="U581" i="36"/>
  <c r="Y581" i="36" s="1"/>
  <c r="T583" i="36" l="1"/>
  <c r="U582" i="36"/>
  <c r="Y582" i="36" s="1"/>
  <c r="V582" i="36"/>
  <c r="Z582" i="36" s="1"/>
  <c r="T584" i="36" l="1"/>
  <c r="V583" i="36"/>
  <c r="Z583" i="36" s="1"/>
  <c r="U583" i="36"/>
  <c r="Y583" i="36" s="1"/>
  <c r="T585" i="36" l="1"/>
  <c r="U584" i="36"/>
  <c r="Y584" i="36" s="1"/>
  <c r="V584" i="36"/>
  <c r="Z584" i="36" s="1"/>
  <c r="T586" i="36" l="1"/>
  <c r="V585" i="36"/>
  <c r="Z585" i="36" s="1"/>
  <c r="U585" i="36"/>
  <c r="Y585" i="36" s="1"/>
  <c r="T587" i="36" l="1"/>
  <c r="U586" i="36"/>
  <c r="Y586" i="36" s="1"/>
  <c r="V586" i="36"/>
  <c r="Z586" i="36" s="1"/>
  <c r="T588" i="36" l="1"/>
  <c r="V587" i="36"/>
  <c r="Z587" i="36" s="1"/>
  <c r="U587" i="36"/>
  <c r="Y587" i="36" s="1"/>
  <c r="T589" i="36" l="1"/>
  <c r="U588" i="36"/>
  <c r="Y588" i="36" s="1"/>
  <c r="V588" i="36"/>
  <c r="Z588" i="36" s="1"/>
  <c r="T590" i="36" l="1"/>
  <c r="V589" i="36"/>
  <c r="Z589" i="36" s="1"/>
  <c r="U589" i="36"/>
  <c r="Y589" i="36" s="1"/>
  <c r="T591" i="36" l="1"/>
  <c r="U590" i="36"/>
  <c r="Y590" i="36" s="1"/>
  <c r="V590" i="36"/>
  <c r="Z590" i="36" s="1"/>
  <c r="T592" i="36" l="1"/>
  <c r="V591" i="36"/>
  <c r="Z591" i="36" s="1"/>
  <c r="U591" i="36"/>
  <c r="Y591" i="36" s="1"/>
  <c r="T593" i="36" l="1"/>
  <c r="U592" i="36"/>
  <c r="Y592" i="36" s="1"/>
  <c r="V592" i="36"/>
  <c r="Z592" i="36" s="1"/>
  <c r="T594" i="36" l="1"/>
  <c r="V593" i="36"/>
  <c r="Z593" i="36" s="1"/>
  <c r="U593" i="36"/>
  <c r="Y593" i="36" s="1"/>
  <c r="T595" i="36" l="1"/>
  <c r="U594" i="36"/>
  <c r="Y594" i="36" s="1"/>
  <c r="V594" i="36"/>
  <c r="Z594" i="36" s="1"/>
  <c r="T596" i="36" l="1"/>
  <c r="V595" i="36"/>
  <c r="Z595" i="36" s="1"/>
  <c r="U595" i="36"/>
  <c r="Y595" i="36" s="1"/>
  <c r="T597" i="36" l="1"/>
  <c r="U596" i="36"/>
  <c r="Y596" i="36" s="1"/>
  <c r="V596" i="36"/>
  <c r="Z596" i="36" s="1"/>
  <c r="T598" i="36" l="1"/>
  <c r="V597" i="36"/>
  <c r="Z597" i="36" s="1"/>
  <c r="U597" i="36"/>
  <c r="Y597" i="36" s="1"/>
  <c r="T599" i="36" l="1"/>
  <c r="U598" i="36"/>
  <c r="Y598" i="36" s="1"/>
  <c r="V598" i="36"/>
  <c r="Z598" i="36" s="1"/>
  <c r="T600" i="36" l="1"/>
  <c r="V599" i="36"/>
  <c r="Z599" i="36" s="1"/>
  <c r="U599" i="36"/>
  <c r="Y599" i="36" s="1"/>
  <c r="T601" i="36" l="1"/>
  <c r="U600" i="36"/>
  <c r="Y600" i="36" s="1"/>
  <c r="V600" i="36"/>
  <c r="Z600" i="36" s="1"/>
  <c r="T602" i="36" l="1"/>
  <c r="V601" i="36"/>
  <c r="Z601" i="36" s="1"/>
  <c r="U601" i="36"/>
  <c r="Y601" i="36" s="1"/>
  <c r="T603" i="36" l="1"/>
  <c r="U602" i="36"/>
  <c r="Y602" i="36" s="1"/>
  <c r="V602" i="36"/>
  <c r="Z602" i="36" s="1"/>
  <c r="T604" i="36" l="1"/>
  <c r="V603" i="36"/>
  <c r="Z603" i="36" s="1"/>
  <c r="U603" i="36"/>
  <c r="Y603" i="36" s="1"/>
  <c r="T605" i="36" l="1"/>
  <c r="U604" i="36"/>
  <c r="Y604" i="36" s="1"/>
  <c r="V604" i="36"/>
  <c r="Z604" i="36" s="1"/>
  <c r="T606" i="36" l="1"/>
  <c r="V605" i="36"/>
  <c r="Z605" i="36" s="1"/>
  <c r="U605" i="36"/>
  <c r="Y605" i="36" s="1"/>
  <c r="T607" i="36" l="1"/>
  <c r="U606" i="36"/>
  <c r="Y606" i="36" s="1"/>
  <c r="V606" i="36"/>
  <c r="Z606" i="36" s="1"/>
  <c r="T608" i="36" l="1"/>
  <c r="V607" i="36"/>
  <c r="Z607" i="36" s="1"/>
  <c r="U607" i="36"/>
  <c r="Y607" i="36" s="1"/>
  <c r="T609" i="36" l="1"/>
  <c r="U608" i="36"/>
  <c r="Y608" i="36" s="1"/>
  <c r="V608" i="36"/>
  <c r="Z608" i="36" s="1"/>
  <c r="T610" i="36" l="1"/>
  <c r="V609" i="36"/>
  <c r="Z609" i="36" s="1"/>
  <c r="U609" i="36"/>
  <c r="Y609" i="36" s="1"/>
  <c r="T611" i="36" l="1"/>
  <c r="U610" i="36"/>
  <c r="Y610" i="36" s="1"/>
  <c r="V610" i="36"/>
  <c r="Z610" i="36" s="1"/>
  <c r="T612" i="36" l="1"/>
  <c r="V611" i="36"/>
  <c r="Z611" i="36" s="1"/>
  <c r="U611" i="36"/>
  <c r="Y611" i="36" s="1"/>
  <c r="T613" i="36" l="1"/>
  <c r="U612" i="36"/>
  <c r="Y612" i="36" s="1"/>
  <c r="V612" i="36"/>
  <c r="Z612" i="36" s="1"/>
  <c r="T614" i="36" l="1"/>
  <c r="V613" i="36"/>
  <c r="Z613" i="36" s="1"/>
  <c r="U613" i="36"/>
  <c r="Y613" i="36" s="1"/>
  <c r="T615" i="36" l="1"/>
  <c r="U614" i="36"/>
  <c r="Y614" i="36" s="1"/>
  <c r="V614" i="36"/>
  <c r="Z614" i="36" s="1"/>
  <c r="T616" i="36" l="1"/>
  <c r="V615" i="36"/>
  <c r="Z615" i="36" s="1"/>
  <c r="U615" i="36"/>
  <c r="Y615" i="36" s="1"/>
  <c r="T617" i="36" l="1"/>
  <c r="U616" i="36"/>
  <c r="Y616" i="36" s="1"/>
  <c r="V616" i="36"/>
  <c r="Z616" i="36" s="1"/>
  <c r="T618" i="36" l="1"/>
  <c r="V617" i="36"/>
  <c r="Z617" i="36" s="1"/>
  <c r="U617" i="36"/>
  <c r="Y617" i="36" s="1"/>
  <c r="T619" i="36" l="1"/>
  <c r="U618" i="36"/>
  <c r="Y618" i="36" s="1"/>
  <c r="V618" i="36"/>
  <c r="Z618" i="36" s="1"/>
  <c r="T620" i="36" l="1"/>
  <c r="V619" i="36"/>
  <c r="Z619" i="36" s="1"/>
  <c r="U619" i="36"/>
  <c r="Y619" i="36" s="1"/>
  <c r="T621" i="36" l="1"/>
  <c r="U620" i="36"/>
  <c r="Y620" i="36" s="1"/>
  <c r="V620" i="36"/>
  <c r="Z620" i="36" s="1"/>
  <c r="T622" i="36" l="1"/>
  <c r="V621" i="36"/>
  <c r="Z621" i="36" s="1"/>
  <c r="U621" i="36"/>
  <c r="Y621" i="36" s="1"/>
  <c r="T623" i="36" l="1"/>
  <c r="U622" i="36"/>
  <c r="Y622" i="36" s="1"/>
  <c r="V622" i="36"/>
  <c r="Z622" i="36" s="1"/>
  <c r="T624" i="36" l="1"/>
  <c r="V623" i="36"/>
  <c r="Z623" i="36" s="1"/>
  <c r="U623" i="36"/>
  <c r="Y623" i="36" s="1"/>
  <c r="T625" i="36" l="1"/>
  <c r="U624" i="36"/>
  <c r="Y624" i="36" s="1"/>
  <c r="V624" i="36"/>
  <c r="Z624" i="36" s="1"/>
  <c r="T626" i="36" l="1"/>
  <c r="V625" i="36"/>
  <c r="Z625" i="36" s="1"/>
  <c r="U625" i="36"/>
  <c r="Y625" i="36" s="1"/>
  <c r="T627" i="36" l="1"/>
  <c r="U626" i="36"/>
  <c r="Y626" i="36" s="1"/>
  <c r="V626" i="36"/>
  <c r="Z626" i="36" s="1"/>
  <c r="T628" i="36" l="1"/>
  <c r="V627" i="36"/>
  <c r="Z627" i="36" s="1"/>
  <c r="U627" i="36"/>
  <c r="Y627" i="36" s="1"/>
  <c r="T629" i="36" l="1"/>
  <c r="U628" i="36"/>
  <c r="Y628" i="36" s="1"/>
  <c r="V628" i="36"/>
  <c r="Z628" i="36" s="1"/>
  <c r="T630" i="36" l="1"/>
  <c r="V629" i="36"/>
  <c r="Z629" i="36" s="1"/>
  <c r="U629" i="36"/>
  <c r="Y629" i="36" s="1"/>
  <c r="T631" i="36" l="1"/>
  <c r="U630" i="36"/>
  <c r="Y630" i="36" s="1"/>
  <c r="V630" i="36"/>
  <c r="Z630" i="36" s="1"/>
  <c r="T632" i="36" l="1"/>
  <c r="V631" i="36"/>
  <c r="Z631" i="36" s="1"/>
  <c r="U631" i="36"/>
  <c r="Y631" i="36" s="1"/>
  <c r="T633" i="36" l="1"/>
  <c r="U632" i="36"/>
  <c r="Y632" i="36" s="1"/>
  <c r="V632" i="36"/>
  <c r="Z632" i="36" s="1"/>
  <c r="T634" i="36" l="1"/>
  <c r="V633" i="36"/>
  <c r="Z633" i="36" s="1"/>
  <c r="U633" i="36"/>
  <c r="Y633" i="36" s="1"/>
  <c r="T635" i="36" l="1"/>
  <c r="U634" i="36"/>
  <c r="Y634" i="36" s="1"/>
  <c r="V634" i="36"/>
  <c r="Z634" i="36" s="1"/>
  <c r="T636" i="36" l="1"/>
  <c r="V635" i="36"/>
  <c r="Z635" i="36" s="1"/>
  <c r="U635" i="36"/>
  <c r="Y635" i="36" s="1"/>
  <c r="T637" i="36" l="1"/>
  <c r="U636" i="36"/>
  <c r="Y636" i="36" s="1"/>
  <c r="V636" i="36"/>
  <c r="Z636" i="36" s="1"/>
  <c r="T638" i="36" l="1"/>
  <c r="V637" i="36"/>
  <c r="Z637" i="36" s="1"/>
  <c r="U637" i="36"/>
  <c r="Y637" i="36" s="1"/>
  <c r="T639" i="36" l="1"/>
  <c r="U638" i="36"/>
  <c r="Y638" i="36" s="1"/>
  <c r="V638" i="36"/>
  <c r="Z638" i="36" s="1"/>
  <c r="T640" i="36" l="1"/>
  <c r="V639" i="36"/>
  <c r="Z639" i="36" s="1"/>
  <c r="U639" i="36"/>
  <c r="Y639" i="36" s="1"/>
  <c r="T641" i="36" l="1"/>
  <c r="U640" i="36"/>
  <c r="Y640" i="36" s="1"/>
  <c r="V640" i="36"/>
  <c r="Z640" i="36" s="1"/>
  <c r="T642" i="36" l="1"/>
  <c r="V641" i="36"/>
  <c r="Z641" i="36" s="1"/>
  <c r="U641" i="36"/>
  <c r="Y641" i="36" s="1"/>
  <c r="T643" i="36" l="1"/>
  <c r="U642" i="36"/>
  <c r="Y642" i="36" s="1"/>
  <c r="V642" i="36"/>
  <c r="Z642" i="36" s="1"/>
  <c r="T644" i="36" l="1"/>
  <c r="V643" i="36"/>
  <c r="Z643" i="36" s="1"/>
  <c r="U643" i="36"/>
  <c r="Y643" i="36" s="1"/>
  <c r="T645" i="36" l="1"/>
  <c r="U644" i="36"/>
  <c r="Y644" i="36" s="1"/>
  <c r="V644" i="36"/>
  <c r="Z644" i="36" s="1"/>
  <c r="T646" i="36" l="1"/>
  <c r="V645" i="36"/>
  <c r="Z645" i="36" s="1"/>
  <c r="U645" i="36"/>
  <c r="Y645" i="36" s="1"/>
  <c r="T647" i="36" l="1"/>
  <c r="U646" i="36"/>
  <c r="Y646" i="36" s="1"/>
  <c r="V646" i="36"/>
  <c r="Z646" i="36" s="1"/>
  <c r="T648" i="36" l="1"/>
  <c r="U647" i="36"/>
  <c r="Y647" i="36" s="1"/>
  <c r="V647" i="36"/>
  <c r="Z647" i="36" s="1"/>
  <c r="T649" i="36" l="1"/>
  <c r="V648" i="36"/>
  <c r="Z648" i="36" s="1"/>
  <c r="U648" i="36"/>
  <c r="Y648" i="36" s="1"/>
  <c r="T650" i="36" l="1"/>
  <c r="U649" i="36"/>
  <c r="Y649" i="36" s="1"/>
  <c r="V649" i="36"/>
  <c r="Z649" i="36" s="1"/>
  <c r="T651" i="36" l="1"/>
  <c r="V650" i="36"/>
  <c r="Z650" i="36" s="1"/>
  <c r="U650" i="36"/>
  <c r="Y650" i="36" s="1"/>
  <c r="T652" i="36" l="1"/>
  <c r="U651" i="36"/>
  <c r="Y651" i="36" s="1"/>
  <c r="V651" i="36"/>
  <c r="Z651" i="36" s="1"/>
  <c r="T653" i="36" l="1"/>
  <c r="V652" i="36"/>
  <c r="Z652" i="36" s="1"/>
  <c r="U652" i="36"/>
  <c r="Y652" i="36" s="1"/>
  <c r="T654" i="36" l="1"/>
  <c r="U653" i="36"/>
  <c r="Y653" i="36" s="1"/>
  <c r="V653" i="36"/>
  <c r="Z653" i="36" s="1"/>
  <c r="T655" i="36" l="1"/>
  <c r="U654" i="36"/>
  <c r="Y654" i="36" s="1"/>
  <c r="V654" i="36"/>
  <c r="Z654" i="36" s="1"/>
  <c r="T656" i="36" l="1"/>
  <c r="U655" i="36"/>
  <c r="Y655" i="36" s="1"/>
  <c r="V655" i="36"/>
  <c r="Z655" i="36" s="1"/>
  <c r="T657" i="36" l="1"/>
  <c r="V656" i="36"/>
  <c r="Z656" i="36" s="1"/>
  <c r="U656" i="36"/>
  <c r="Y656" i="36" s="1"/>
  <c r="T658" i="36" l="1"/>
  <c r="V657" i="36"/>
  <c r="Z657" i="36" s="1"/>
  <c r="U657" i="36"/>
  <c r="Y657" i="36" s="1"/>
  <c r="T659" i="36" l="1"/>
  <c r="V658" i="36"/>
  <c r="Z658" i="36" s="1"/>
  <c r="U658" i="36"/>
  <c r="Y658" i="36" s="1"/>
  <c r="T660" i="36" l="1"/>
  <c r="V659" i="36"/>
  <c r="Z659" i="36" s="1"/>
  <c r="U659" i="36"/>
  <c r="Y659" i="36" s="1"/>
  <c r="T661" i="36" l="1"/>
  <c r="V660" i="36"/>
  <c r="Z660" i="36" s="1"/>
  <c r="U660" i="36"/>
  <c r="Y660" i="36" s="1"/>
  <c r="T662" i="36" l="1"/>
  <c r="V661" i="36"/>
  <c r="Z661" i="36" s="1"/>
  <c r="U661" i="36"/>
  <c r="Y661" i="36" s="1"/>
  <c r="T663" i="36" l="1"/>
  <c r="V662" i="36"/>
  <c r="Z662" i="36" s="1"/>
  <c r="U662" i="36"/>
  <c r="Y662" i="36" s="1"/>
  <c r="T664" i="36" l="1"/>
  <c r="V663" i="36"/>
  <c r="Z663" i="36" s="1"/>
  <c r="U663" i="36"/>
  <c r="Y663" i="36" s="1"/>
  <c r="T665" i="36" l="1"/>
  <c r="V664" i="36"/>
  <c r="Z664" i="36" s="1"/>
  <c r="U664" i="36"/>
  <c r="Y664" i="36" s="1"/>
  <c r="T666" i="36" l="1"/>
  <c r="V665" i="36"/>
  <c r="Z665" i="36" s="1"/>
  <c r="U665" i="36"/>
  <c r="Y665" i="36" s="1"/>
  <c r="T667" i="36" l="1"/>
  <c r="V666" i="36"/>
  <c r="Z666" i="36" s="1"/>
  <c r="U666" i="36"/>
  <c r="Y666" i="36" s="1"/>
  <c r="T668" i="36" l="1"/>
  <c r="V667" i="36"/>
  <c r="Z667" i="36" s="1"/>
  <c r="U667" i="36"/>
  <c r="Y667" i="36" s="1"/>
  <c r="T669" i="36" l="1"/>
  <c r="V668" i="36"/>
  <c r="Z668" i="36" s="1"/>
  <c r="U668" i="36"/>
  <c r="Y668" i="36" s="1"/>
  <c r="T670" i="36" l="1"/>
  <c r="V669" i="36"/>
  <c r="Z669" i="36" s="1"/>
  <c r="U669" i="36"/>
  <c r="Y669" i="36" s="1"/>
  <c r="T671" i="36" l="1"/>
  <c r="V670" i="36"/>
  <c r="Z670" i="36" s="1"/>
  <c r="U670" i="36"/>
  <c r="Y670" i="36" s="1"/>
  <c r="T672" i="36" l="1"/>
  <c r="V671" i="36"/>
  <c r="Z671" i="36" s="1"/>
  <c r="U671" i="36"/>
  <c r="Y671" i="36" s="1"/>
  <c r="T673" i="36" l="1"/>
  <c r="V672" i="36"/>
  <c r="Z672" i="36" s="1"/>
  <c r="U672" i="36"/>
  <c r="Y672" i="36" s="1"/>
  <c r="T674" i="36" l="1"/>
  <c r="V673" i="36"/>
  <c r="Z673" i="36" s="1"/>
  <c r="U673" i="36"/>
  <c r="Y673" i="36" s="1"/>
  <c r="T675" i="36" l="1"/>
  <c r="V674" i="36"/>
  <c r="Z674" i="36" s="1"/>
  <c r="U674" i="36"/>
  <c r="Y674" i="36" s="1"/>
  <c r="T676" i="36" l="1"/>
  <c r="V675" i="36"/>
  <c r="Z675" i="36" s="1"/>
  <c r="U675" i="36"/>
  <c r="Y675" i="36" s="1"/>
  <c r="T677" i="36" l="1"/>
  <c r="V676" i="36"/>
  <c r="Z676" i="36" s="1"/>
  <c r="U676" i="36"/>
  <c r="Y676" i="36" s="1"/>
  <c r="T678" i="36" l="1"/>
  <c r="V677" i="36"/>
  <c r="Z677" i="36" s="1"/>
  <c r="U677" i="36"/>
  <c r="Y677" i="36" s="1"/>
  <c r="T679" i="36" l="1"/>
  <c r="V678" i="36"/>
  <c r="Z678" i="36" s="1"/>
  <c r="U678" i="36"/>
  <c r="Y678" i="36" s="1"/>
  <c r="T680" i="36" l="1"/>
  <c r="V679" i="36"/>
  <c r="Z679" i="36" s="1"/>
  <c r="U679" i="36"/>
  <c r="Y679" i="36" s="1"/>
  <c r="T681" i="36" l="1"/>
  <c r="V680" i="36"/>
  <c r="Z680" i="36" s="1"/>
  <c r="U680" i="36"/>
  <c r="Y680" i="36" s="1"/>
  <c r="T682" i="36" l="1"/>
  <c r="V681" i="36"/>
  <c r="Z681" i="36" s="1"/>
  <c r="U681" i="36"/>
  <c r="Y681" i="36" s="1"/>
  <c r="T683" i="36" l="1"/>
  <c r="V682" i="36"/>
  <c r="Z682" i="36" s="1"/>
  <c r="U682" i="36"/>
  <c r="Y682" i="36" s="1"/>
  <c r="T684" i="36" l="1"/>
  <c r="V683" i="36"/>
  <c r="Z683" i="36" s="1"/>
  <c r="U683" i="36"/>
  <c r="Y683" i="36" s="1"/>
  <c r="T685" i="36" l="1"/>
  <c r="V684" i="36"/>
  <c r="Z684" i="36" s="1"/>
  <c r="U684" i="36"/>
  <c r="Y684" i="36" s="1"/>
  <c r="T686" i="36" l="1"/>
  <c r="V685" i="36"/>
  <c r="Z685" i="36" s="1"/>
  <c r="U685" i="36"/>
  <c r="Y685" i="36" s="1"/>
  <c r="T687" i="36" l="1"/>
  <c r="V686" i="36"/>
  <c r="Z686" i="36" s="1"/>
  <c r="U686" i="36"/>
  <c r="Y686" i="36" s="1"/>
  <c r="T688" i="36" l="1"/>
  <c r="V687" i="36"/>
  <c r="Z687" i="36" s="1"/>
  <c r="U687" i="36"/>
  <c r="Y687" i="36" s="1"/>
  <c r="T689" i="36" l="1"/>
  <c r="V688" i="36"/>
  <c r="Z688" i="36" s="1"/>
  <c r="U688" i="36"/>
  <c r="Y688" i="36" s="1"/>
  <c r="T690" i="36" l="1"/>
  <c r="V689" i="36"/>
  <c r="Z689" i="36" s="1"/>
  <c r="U689" i="36"/>
  <c r="Y689" i="36" s="1"/>
  <c r="T691" i="36" l="1"/>
  <c r="V690" i="36"/>
  <c r="Z690" i="36" s="1"/>
  <c r="U690" i="36"/>
  <c r="Y690" i="36" s="1"/>
  <c r="T692" i="36" l="1"/>
  <c r="V691" i="36"/>
  <c r="Z691" i="36" s="1"/>
  <c r="U691" i="36"/>
  <c r="Y691" i="36" s="1"/>
  <c r="T693" i="36" l="1"/>
  <c r="V692" i="36"/>
  <c r="Z692" i="36" s="1"/>
  <c r="U692" i="36"/>
  <c r="Y692" i="36" s="1"/>
  <c r="T694" i="36" l="1"/>
  <c r="V693" i="36"/>
  <c r="Z693" i="36" s="1"/>
  <c r="U693" i="36"/>
  <c r="Y693" i="36" s="1"/>
  <c r="T695" i="36" l="1"/>
  <c r="V694" i="36"/>
  <c r="Z694" i="36" s="1"/>
  <c r="U694" i="36"/>
  <c r="Y694" i="36" s="1"/>
  <c r="T696" i="36" l="1"/>
  <c r="V695" i="36"/>
  <c r="Z695" i="36" s="1"/>
  <c r="U695" i="36"/>
  <c r="Y695" i="36" s="1"/>
  <c r="T697" i="36" l="1"/>
  <c r="V696" i="36"/>
  <c r="Z696" i="36" s="1"/>
  <c r="U696" i="36"/>
  <c r="Y696" i="36" s="1"/>
  <c r="T698" i="36" l="1"/>
  <c r="V697" i="36"/>
  <c r="Z697" i="36" s="1"/>
  <c r="U697" i="36"/>
  <c r="Y697" i="36" s="1"/>
  <c r="T699" i="36" l="1"/>
  <c r="V698" i="36"/>
  <c r="Z698" i="36" s="1"/>
  <c r="U698" i="36"/>
  <c r="Y698" i="36" s="1"/>
  <c r="T700" i="36" l="1"/>
  <c r="V699" i="36"/>
  <c r="Z699" i="36" s="1"/>
  <c r="U699" i="36"/>
  <c r="Y699" i="36" s="1"/>
  <c r="T701" i="36" l="1"/>
  <c r="V700" i="36"/>
  <c r="Z700" i="36" s="1"/>
  <c r="U700" i="36"/>
  <c r="Y700" i="36" s="1"/>
  <c r="T702" i="36" l="1"/>
  <c r="V701" i="36"/>
  <c r="Z701" i="36" s="1"/>
  <c r="U701" i="36"/>
  <c r="Y701" i="36" s="1"/>
  <c r="T703" i="36" l="1"/>
  <c r="V702" i="36"/>
  <c r="Z702" i="36" s="1"/>
  <c r="U702" i="36"/>
  <c r="Y702" i="36" s="1"/>
  <c r="T704" i="36" l="1"/>
  <c r="V703" i="36"/>
  <c r="Z703" i="36" s="1"/>
  <c r="U703" i="36"/>
  <c r="Y703" i="36" s="1"/>
  <c r="T705" i="36" l="1"/>
  <c r="V704" i="36"/>
  <c r="Z704" i="36" s="1"/>
  <c r="U704" i="36"/>
  <c r="Y704" i="36" s="1"/>
  <c r="T706" i="36" l="1"/>
  <c r="V705" i="36"/>
  <c r="Z705" i="36" s="1"/>
  <c r="U705" i="36"/>
  <c r="Y705" i="36" s="1"/>
  <c r="T707" i="36" l="1"/>
  <c r="V706" i="36"/>
  <c r="Z706" i="36" s="1"/>
  <c r="U706" i="36"/>
  <c r="Y706" i="36" s="1"/>
  <c r="T708" i="36" l="1"/>
  <c r="V707" i="36"/>
  <c r="Z707" i="36" s="1"/>
  <c r="U707" i="36"/>
  <c r="Y707" i="36" s="1"/>
  <c r="T709" i="36" l="1"/>
  <c r="V708" i="36"/>
  <c r="Z708" i="36" s="1"/>
  <c r="U708" i="36"/>
  <c r="Y708" i="36" s="1"/>
  <c r="T710" i="36" l="1"/>
  <c r="V709" i="36"/>
  <c r="Z709" i="36" s="1"/>
  <c r="U709" i="36"/>
  <c r="Y709" i="36" s="1"/>
  <c r="T711" i="36" l="1"/>
  <c r="V710" i="36"/>
  <c r="Z710" i="36" s="1"/>
  <c r="U710" i="36"/>
  <c r="Y710" i="36" s="1"/>
  <c r="T712" i="36" l="1"/>
  <c r="V711" i="36"/>
  <c r="Z711" i="36" s="1"/>
  <c r="U711" i="36"/>
  <c r="Y711" i="36" s="1"/>
  <c r="T713" i="36" l="1"/>
  <c r="V712" i="36"/>
  <c r="Z712" i="36" s="1"/>
  <c r="U712" i="36"/>
  <c r="Y712" i="36" s="1"/>
  <c r="T714" i="36" l="1"/>
  <c r="V713" i="36"/>
  <c r="Z713" i="36" s="1"/>
  <c r="U713" i="36"/>
  <c r="Y713" i="36" s="1"/>
  <c r="T715" i="36" l="1"/>
  <c r="V714" i="36"/>
  <c r="Z714" i="36" s="1"/>
  <c r="U714" i="36"/>
  <c r="Y714" i="36" s="1"/>
  <c r="T716" i="36" l="1"/>
  <c r="V715" i="36"/>
  <c r="Z715" i="36" s="1"/>
  <c r="U715" i="36"/>
  <c r="Y715" i="36" s="1"/>
  <c r="T717" i="36" l="1"/>
  <c r="V716" i="36"/>
  <c r="Z716" i="36" s="1"/>
  <c r="U716" i="36"/>
  <c r="Y716" i="36" s="1"/>
  <c r="T718" i="36" l="1"/>
  <c r="V717" i="36"/>
  <c r="Z717" i="36" s="1"/>
  <c r="U717" i="36"/>
  <c r="Y717" i="36" s="1"/>
  <c r="T719" i="36" l="1"/>
  <c r="V718" i="36"/>
  <c r="Z718" i="36" s="1"/>
  <c r="U718" i="36"/>
  <c r="Y718" i="36" s="1"/>
  <c r="T720" i="36" l="1"/>
  <c r="V719" i="36"/>
  <c r="Z719" i="36" s="1"/>
  <c r="U719" i="36"/>
  <c r="Y719" i="36" s="1"/>
  <c r="T721" i="36" l="1"/>
  <c r="V720" i="36"/>
  <c r="Z720" i="36" s="1"/>
  <c r="U720" i="36"/>
  <c r="Y720" i="36" s="1"/>
  <c r="T722" i="36" l="1"/>
  <c r="V721" i="36"/>
  <c r="Z721" i="36" s="1"/>
  <c r="U721" i="36"/>
  <c r="Y721" i="36" s="1"/>
  <c r="T723" i="36" l="1"/>
  <c r="V722" i="36"/>
  <c r="Z722" i="36" s="1"/>
  <c r="U722" i="36"/>
  <c r="Y722" i="36" s="1"/>
  <c r="T724" i="36" l="1"/>
  <c r="V723" i="36"/>
  <c r="Z723" i="36" s="1"/>
  <c r="U723" i="36"/>
  <c r="Y723" i="36" s="1"/>
  <c r="T725" i="36" l="1"/>
  <c r="V724" i="36"/>
  <c r="Z724" i="36" s="1"/>
  <c r="U724" i="36"/>
  <c r="Y724" i="36" s="1"/>
  <c r="T726" i="36" l="1"/>
  <c r="V725" i="36"/>
  <c r="Z725" i="36" s="1"/>
  <c r="U725" i="36"/>
  <c r="Y725" i="36" s="1"/>
  <c r="T727" i="36" l="1"/>
  <c r="V726" i="36"/>
  <c r="Z726" i="36" s="1"/>
  <c r="U726" i="36"/>
  <c r="Y726" i="36" s="1"/>
  <c r="T728" i="36" l="1"/>
  <c r="V727" i="36"/>
  <c r="Z727" i="36" s="1"/>
  <c r="U727" i="36"/>
  <c r="Y727" i="36" s="1"/>
  <c r="T729" i="36" l="1"/>
  <c r="V728" i="36"/>
  <c r="Z728" i="36" s="1"/>
  <c r="U728" i="36"/>
  <c r="Y728" i="36" s="1"/>
  <c r="T730" i="36" l="1"/>
  <c r="V729" i="36"/>
  <c r="Z729" i="36" s="1"/>
  <c r="U729" i="36"/>
  <c r="Y729" i="36" s="1"/>
  <c r="T731" i="36" l="1"/>
  <c r="V730" i="36"/>
  <c r="Z730" i="36" s="1"/>
  <c r="U730" i="36"/>
  <c r="Y730" i="36" s="1"/>
  <c r="T732" i="36" l="1"/>
  <c r="V731" i="36"/>
  <c r="Z731" i="36" s="1"/>
  <c r="U731" i="36"/>
  <c r="Y731" i="36" s="1"/>
  <c r="T733" i="36" l="1"/>
  <c r="V732" i="36"/>
  <c r="Z732" i="36" s="1"/>
  <c r="U732" i="36"/>
  <c r="Y732" i="36" s="1"/>
  <c r="T734" i="36" l="1"/>
  <c r="V733" i="36"/>
  <c r="Z733" i="36" s="1"/>
  <c r="U733" i="36"/>
  <c r="Y733" i="36" s="1"/>
  <c r="T735" i="36" l="1"/>
  <c r="V734" i="36"/>
  <c r="Z734" i="36" s="1"/>
  <c r="U734" i="36"/>
  <c r="Y734" i="36" s="1"/>
  <c r="T736" i="36" l="1"/>
  <c r="V735" i="36"/>
  <c r="Z735" i="36" s="1"/>
  <c r="U735" i="36"/>
  <c r="Y735" i="36" s="1"/>
  <c r="T737" i="36" l="1"/>
  <c r="V736" i="36"/>
  <c r="Z736" i="36" s="1"/>
  <c r="U736" i="36"/>
  <c r="Y736" i="36" s="1"/>
  <c r="T738" i="36" l="1"/>
  <c r="V737" i="36"/>
  <c r="Z737" i="36" s="1"/>
  <c r="U737" i="36"/>
  <c r="Y737" i="36" s="1"/>
  <c r="T739" i="36" l="1"/>
  <c r="V738" i="36"/>
  <c r="Z738" i="36" s="1"/>
  <c r="U738" i="36"/>
  <c r="Y738" i="36" s="1"/>
  <c r="T740" i="36" l="1"/>
  <c r="V739" i="36"/>
  <c r="Z739" i="36" s="1"/>
  <c r="U739" i="36"/>
  <c r="Y739" i="36" s="1"/>
  <c r="T741" i="36" l="1"/>
  <c r="V740" i="36"/>
  <c r="Z740" i="36" s="1"/>
  <c r="U740" i="36"/>
  <c r="Y740" i="36" s="1"/>
  <c r="T742" i="36" l="1"/>
  <c r="V741" i="36"/>
  <c r="Z741" i="36" s="1"/>
  <c r="U741" i="36"/>
  <c r="Y741" i="36" s="1"/>
  <c r="T743" i="36" l="1"/>
  <c r="V742" i="36"/>
  <c r="Z742" i="36" s="1"/>
  <c r="U742" i="36"/>
  <c r="Y742" i="36" s="1"/>
  <c r="T744" i="36" l="1"/>
  <c r="V743" i="36"/>
  <c r="Z743" i="36" s="1"/>
  <c r="U743" i="36"/>
  <c r="Y743" i="36" s="1"/>
  <c r="T745" i="36" l="1"/>
  <c r="V744" i="36"/>
  <c r="Z744" i="36" s="1"/>
  <c r="U744" i="36"/>
  <c r="Y744" i="36" s="1"/>
  <c r="T746" i="36" l="1"/>
  <c r="V745" i="36"/>
  <c r="Z745" i="36" s="1"/>
  <c r="U745" i="36"/>
  <c r="Y745" i="36" s="1"/>
  <c r="T747" i="36" l="1"/>
  <c r="V746" i="36"/>
  <c r="Z746" i="36" s="1"/>
  <c r="U746" i="36"/>
  <c r="Y746" i="36" s="1"/>
  <c r="T748" i="36" l="1"/>
  <c r="V747" i="36"/>
  <c r="Z747" i="36" s="1"/>
  <c r="U747" i="36"/>
  <c r="Y747" i="36" s="1"/>
  <c r="T749" i="36" l="1"/>
  <c r="V748" i="36"/>
  <c r="Z748" i="36" s="1"/>
  <c r="U748" i="36"/>
  <c r="Y748" i="36" s="1"/>
  <c r="T750" i="36" l="1"/>
  <c r="V749" i="36"/>
  <c r="Z749" i="36" s="1"/>
  <c r="U749" i="36"/>
  <c r="Y749" i="36" s="1"/>
  <c r="T751" i="36" l="1"/>
  <c r="V750" i="36"/>
  <c r="Z750" i="36" s="1"/>
  <c r="U750" i="36"/>
  <c r="Y750" i="36" s="1"/>
  <c r="T752" i="36" l="1"/>
  <c r="V751" i="36"/>
  <c r="Z751" i="36" s="1"/>
  <c r="U751" i="36"/>
  <c r="Y751" i="36" s="1"/>
  <c r="T753" i="36" l="1"/>
  <c r="V752" i="36"/>
  <c r="Z752" i="36" s="1"/>
  <c r="U752" i="36"/>
  <c r="Y752" i="36" s="1"/>
  <c r="T754" i="36" l="1"/>
  <c r="V753" i="36"/>
  <c r="Z753" i="36" s="1"/>
  <c r="U753" i="36"/>
  <c r="Y753" i="36" s="1"/>
  <c r="T755" i="36" l="1"/>
  <c r="V754" i="36"/>
  <c r="Z754" i="36" s="1"/>
  <c r="U754" i="36"/>
  <c r="Y754" i="36" s="1"/>
  <c r="T756" i="36" l="1"/>
  <c r="V755" i="36"/>
  <c r="Z755" i="36" s="1"/>
  <c r="U755" i="36"/>
  <c r="Y755" i="36" s="1"/>
  <c r="T757" i="36" l="1"/>
  <c r="V756" i="36"/>
  <c r="Z756" i="36" s="1"/>
  <c r="U756" i="36"/>
  <c r="Y756" i="36" s="1"/>
  <c r="T758" i="36" l="1"/>
  <c r="V757" i="36"/>
  <c r="Z757" i="36" s="1"/>
  <c r="U757" i="36"/>
  <c r="Y757" i="36" s="1"/>
  <c r="T759" i="36" l="1"/>
  <c r="V758" i="36"/>
  <c r="Z758" i="36" s="1"/>
  <c r="U758" i="36"/>
  <c r="Y758" i="36" s="1"/>
  <c r="T760" i="36" l="1"/>
  <c r="V759" i="36"/>
  <c r="Z759" i="36" s="1"/>
  <c r="U759" i="36"/>
  <c r="Y759" i="36" s="1"/>
  <c r="T761" i="36" l="1"/>
  <c r="V760" i="36"/>
  <c r="Z760" i="36" s="1"/>
  <c r="U760" i="36"/>
  <c r="Y760" i="36" s="1"/>
  <c r="T762" i="36" l="1"/>
  <c r="V761" i="36"/>
  <c r="Z761" i="36" s="1"/>
  <c r="U761" i="36"/>
  <c r="Y761" i="36" s="1"/>
  <c r="T763" i="36" l="1"/>
  <c r="V762" i="36"/>
  <c r="Z762" i="36" s="1"/>
  <c r="U762" i="36"/>
  <c r="Y762" i="36" s="1"/>
  <c r="T764" i="36" l="1"/>
  <c r="V763" i="36"/>
  <c r="Z763" i="36" s="1"/>
  <c r="U763" i="36"/>
  <c r="Y763" i="36" s="1"/>
  <c r="T765" i="36" l="1"/>
  <c r="V764" i="36"/>
  <c r="Z764" i="36" s="1"/>
  <c r="U764" i="36"/>
  <c r="Y764" i="36" s="1"/>
  <c r="T766" i="36" l="1"/>
  <c r="V765" i="36"/>
  <c r="Z765" i="36" s="1"/>
  <c r="U765" i="36"/>
  <c r="Y765" i="36" s="1"/>
  <c r="T767" i="36" l="1"/>
  <c r="V766" i="36"/>
  <c r="Z766" i="36" s="1"/>
  <c r="U766" i="36"/>
  <c r="Y766" i="36" s="1"/>
  <c r="T768" i="36" l="1"/>
  <c r="V767" i="36"/>
  <c r="Z767" i="36" s="1"/>
  <c r="U767" i="36"/>
  <c r="Y767" i="36" s="1"/>
  <c r="T769" i="36" l="1"/>
  <c r="V768" i="36"/>
  <c r="Z768" i="36" s="1"/>
  <c r="U768" i="36"/>
  <c r="Y768" i="36" s="1"/>
  <c r="T770" i="36" l="1"/>
  <c r="V769" i="36"/>
  <c r="Z769" i="36" s="1"/>
  <c r="U769" i="36"/>
  <c r="Y769" i="36" s="1"/>
  <c r="T771" i="36" l="1"/>
  <c r="V770" i="36"/>
  <c r="Z770" i="36" s="1"/>
  <c r="U770" i="36"/>
  <c r="Y770" i="36" s="1"/>
  <c r="T772" i="36" l="1"/>
  <c r="V771" i="36"/>
  <c r="Z771" i="36" s="1"/>
  <c r="U771" i="36"/>
  <c r="Y771" i="36" s="1"/>
  <c r="T773" i="36" l="1"/>
  <c r="V772" i="36"/>
  <c r="Z772" i="36" s="1"/>
  <c r="U772" i="36"/>
  <c r="Y772" i="36" s="1"/>
  <c r="T774" i="36" l="1"/>
  <c r="V773" i="36"/>
  <c r="Z773" i="36" s="1"/>
  <c r="U773" i="36"/>
  <c r="Y773" i="36" s="1"/>
  <c r="T775" i="36" l="1"/>
  <c r="U774" i="36"/>
  <c r="Y774" i="36" s="1"/>
  <c r="V774" i="36"/>
  <c r="Z774" i="36" s="1"/>
  <c r="T776" i="36" l="1"/>
  <c r="V775" i="36"/>
  <c r="Z775" i="36" s="1"/>
  <c r="U775" i="36"/>
  <c r="Y775" i="36" s="1"/>
  <c r="T777" i="36" l="1"/>
  <c r="U776" i="36"/>
  <c r="Y776" i="36" s="1"/>
  <c r="V776" i="36"/>
  <c r="Z776" i="36" s="1"/>
  <c r="T778" i="36" l="1"/>
  <c r="V777" i="36"/>
  <c r="Z777" i="36" s="1"/>
  <c r="U777" i="36"/>
  <c r="Y777" i="36" s="1"/>
  <c r="T779" i="36" l="1"/>
  <c r="U778" i="36"/>
  <c r="Y778" i="36" s="1"/>
  <c r="V778" i="36"/>
  <c r="Z778" i="36" s="1"/>
  <c r="T780" i="36" l="1"/>
  <c r="U779" i="36"/>
  <c r="Y779" i="36" s="1"/>
  <c r="V779" i="36"/>
  <c r="Z779" i="36" s="1"/>
  <c r="T781" i="36" l="1"/>
  <c r="U780" i="36"/>
  <c r="Y780" i="36" s="1"/>
  <c r="V780" i="36"/>
  <c r="Z780" i="36" s="1"/>
  <c r="T782" i="36" l="1"/>
  <c r="V781" i="36"/>
  <c r="Z781" i="36" s="1"/>
  <c r="U781" i="36"/>
  <c r="Y781" i="36" s="1"/>
  <c r="T783" i="36" l="1"/>
  <c r="U782" i="36"/>
  <c r="Y782" i="36" s="1"/>
  <c r="V782" i="36"/>
  <c r="Z782" i="36" s="1"/>
  <c r="T784" i="36" l="1"/>
  <c r="V783" i="36"/>
  <c r="Z783" i="36" s="1"/>
  <c r="U783" i="36"/>
  <c r="Y783" i="36" s="1"/>
  <c r="T785" i="36" l="1"/>
  <c r="U784" i="36"/>
  <c r="Y784" i="36" s="1"/>
  <c r="V784" i="36"/>
  <c r="Z784" i="36" s="1"/>
  <c r="T786" i="36" l="1"/>
  <c r="V785" i="36"/>
  <c r="Z785" i="36" s="1"/>
  <c r="U785" i="36"/>
  <c r="Y785" i="36" s="1"/>
  <c r="T787" i="36" l="1"/>
  <c r="U786" i="36"/>
  <c r="Y786" i="36" s="1"/>
  <c r="V786" i="36"/>
  <c r="Z786" i="36" s="1"/>
  <c r="T788" i="36" l="1"/>
  <c r="U787" i="36"/>
  <c r="Y787" i="36" s="1"/>
  <c r="V787" i="36"/>
  <c r="Z787" i="36" s="1"/>
  <c r="T789" i="36" l="1"/>
  <c r="V788" i="36"/>
  <c r="Z788" i="36" s="1"/>
  <c r="U788" i="36"/>
  <c r="Y788" i="36" s="1"/>
  <c r="T790" i="36" l="1"/>
  <c r="V789" i="36"/>
  <c r="Z789" i="36" s="1"/>
  <c r="U789" i="36"/>
  <c r="Y789" i="36" s="1"/>
  <c r="T791" i="36" l="1"/>
  <c r="V790" i="36"/>
  <c r="Z790" i="36" s="1"/>
  <c r="U790" i="36"/>
  <c r="Y790" i="36" s="1"/>
  <c r="T792" i="36" l="1"/>
  <c r="U791" i="36"/>
  <c r="Y791" i="36" s="1"/>
  <c r="V791" i="36"/>
  <c r="Z791" i="36" s="1"/>
  <c r="T793" i="36" l="1"/>
  <c r="V792" i="36"/>
  <c r="Z792" i="36" s="1"/>
  <c r="U792" i="36"/>
  <c r="Y792" i="36" s="1"/>
  <c r="T794" i="36" l="1"/>
  <c r="V793" i="36"/>
  <c r="Z793" i="36" s="1"/>
  <c r="U793" i="36"/>
  <c r="Y793" i="36" s="1"/>
  <c r="T795" i="36" l="1"/>
  <c r="V794" i="36"/>
  <c r="Z794" i="36" s="1"/>
  <c r="U794" i="36"/>
  <c r="Y794" i="36" s="1"/>
  <c r="T796" i="36" l="1"/>
  <c r="U795" i="36"/>
  <c r="Y795" i="36" s="1"/>
  <c r="V795" i="36"/>
  <c r="Z795" i="36" s="1"/>
  <c r="T797" i="36" l="1"/>
  <c r="V796" i="36"/>
  <c r="Z796" i="36" s="1"/>
  <c r="U796" i="36"/>
  <c r="Y796" i="36" s="1"/>
  <c r="T798" i="36" l="1"/>
  <c r="V797" i="36"/>
  <c r="Z797" i="36" s="1"/>
  <c r="U797" i="36"/>
  <c r="Y797" i="36" s="1"/>
  <c r="T799" i="36" l="1"/>
  <c r="V798" i="36"/>
  <c r="Z798" i="36" s="1"/>
  <c r="U798" i="36"/>
  <c r="Y798" i="36" s="1"/>
  <c r="T800" i="36" l="1"/>
  <c r="U799" i="36"/>
  <c r="Y799" i="36" s="1"/>
  <c r="V799" i="36"/>
  <c r="Z799" i="36" s="1"/>
  <c r="T801" i="36" l="1"/>
  <c r="V800" i="36"/>
  <c r="Z800" i="36" s="1"/>
  <c r="U800" i="36"/>
  <c r="Y800" i="36" s="1"/>
  <c r="T802" i="36" l="1"/>
  <c r="V801" i="36"/>
  <c r="Z801" i="36" s="1"/>
  <c r="U801" i="36"/>
  <c r="Y801" i="36" s="1"/>
  <c r="T803" i="36" l="1"/>
  <c r="V802" i="36"/>
  <c r="Z802" i="36" s="1"/>
  <c r="U802" i="36"/>
  <c r="Y802" i="36" s="1"/>
  <c r="T804" i="36" l="1"/>
  <c r="U803" i="36"/>
  <c r="Y803" i="36" s="1"/>
  <c r="V803" i="36"/>
  <c r="Z803" i="36" s="1"/>
  <c r="T805" i="36" l="1"/>
  <c r="V804" i="36"/>
  <c r="Z804" i="36" s="1"/>
  <c r="U804" i="36"/>
  <c r="Y804" i="36" s="1"/>
  <c r="T806" i="36" l="1"/>
  <c r="V805" i="36"/>
  <c r="Z805" i="36" s="1"/>
  <c r="U805" i="36"/>
  <c r="Y805" i="36" s="1"/>
  <c r="T807" i="36" l="1"/>
  <c r="V806" i="36"/>
  <c r="Z806" i="36" s="1"/>
  <c r="U806" i="36"/>
  <c r="Y806" i="36" s="1"/>
  <c r="T808" i="36" l="1"/>
  <c r="U807" i="36"/>
  <c r="Y807" i="36" s="1"/>
  <c r="V807" i="36"/>
  <c r="Z807" i="36" s="1"/>
  <c r="T809" i="36" l="1"/>
  <c r="V808" i="36"/>
  <c r="Z808" i="36" s="1"/>
  <c r="U808" i="36"/>
  <c r="Y808" i="36" s="1"/>
  <c r="T810" i="36" l="1"/>
  <c r="V809" i="36"/>
  <c r="Z809" i="36" s="1"/>
  <c r="U809" i="36"/>
  <c r="Y809" i="36" s="1"/>
  <c r="T811" i="36" l="1"/>
  <c r="V810" i="36"/>
  <c r="Z810" i="36" s="1"/>
  <c r="U810" i="36"/>
  <c r="Y810" i="36" s="1"/>
  <c r="T812" i="36" l="1"/>
  <c r="U811" i="36"/>
  <c r="Y811" i="36" s="1"/>
  <c r="V811" i="36"/>
  <c r="Z811" i="36" s="1"/>
  <c r="T813" i="36" l="1"/>
  <c r="V812" i="36"/>
  <c r="Z812" i="36" s="1"/>
  <c r="U812" i="36"/>
  <c r="Y812" i="36" s="1"/>
  <c r="T814" i="36" l="1"/>
  <c r="V813" i="36"/>
  <c r="Z813" i="36" s="1"/>
  <c r="U813" i="36"/>
  <c r="Y813" i="36" s="1"/>
  <c r="T815" i="36" l="1"/>
  <c r="V814" i="36"/>
  <c r="Z814" i="36" s="1"/>
  <c r="U814" i="36"/>
  <c r="Y814" i="36" s="1"/>
  <c r="T816" i="36" l="1"/>
  <c r="U815" i="36"/>
  <c r="Y815" i="36" s="1"/>
  <c r="V815" i="36"/>
  <c r="Z815" i="36" s="1"/>
  <c r="T817" i="36" l="1"/>
  <c r="V816" i="36"/>
  <c r="Z816" i="36" s="1"/>
  <c r="U816" i="36"/>
  <c r="Y816" i="36" s="1"/>
  <c r="T818" i="36" l="1"/>
  <c r="V817" i="36"/>
  <c r="Z817" i="36" s="1"/>
  <c r="U817" i="36"/>
  <c r="Y817" i="36" s="1"/>
  <c r="T819" i="36" l="1"/>
  <c r="V818" i="36"/>
  <c r="Z818" i="36" s="1"/>
  <c r="U818" i="36"/>
  <c r="Y818" i="36" s="1"/>
  <c r="T820" i="36" l="1"/>
  <c r="U819" i="36"/>
  <c r="Y819" i="36" s="1"/>
  <c r="V819" i="36"/>
  <c r="Z819" i="36" s="1"/>
  <c r="T821" i="36" l="1"/>
  <c r="V820" i="36"/>
  <c r="Z820" i="36" s="1"/>
  <c r="U820" i="36"/>
  <c r="Y820" i="36" s="1"/>
  <c r="T822" i="36" l="1"/>
  <c r="V821" i="36"/>
  <c r="Z821" i="36" s="1"/>
  <c r="U821" i="36"/>
  <c r="Y821" i="36" s="1"/>
  <c r="T823" i="36" l="1"/>
  <c r="V822" i="36"/>
  <c r="Z822" i="36" s="1"/>
  <c r="U822" i="36"/>
  <c r="Y822" i="36" s="1"/>
  <c r="T824" i="36" l="1"/>
  <c r="U823" i="36"/>
  <c r="Y823" i="36" s="1"/>
  <c r="V823" i="36"/>
  <c r="Z823" i="36" s="1"/>
  <c r="T825" i="36" l="1"/>
  <c r="V824" i="36"/>
  <c r="Z824" i="36" s="1"/>
  <c r="U824" i="36"/>
  <c r="Y824" i="36" s="1"/>
  <c r="T826" i="36" l="1"/>
  <c r="V825" i="36"/>
  <c r="Z825" i="36" s="1"/>
  <c r="U825" i="36"/>
  <c r="Y825" i="36" s="1"/>
  <c r="T827" i="36" l="1"/>
  <c r="V826" i="36"/>
  <c r="Z826" i="36" s="1"/>
  <c r="U826" i="36"/>
  <c r="Y826" i="36" s="1"/>
  <c r="T828" i="36" l="1"/>
  <c r="U827" i="36"/>
  <c r="Y827" i="36" s="1"/>
  <c r="V827" i="36"/>
  <c r="Z827" i="36" s="1"/>
  <c r="T829" i="36" l="1"/>
  <c r="V828" i="36"/>
  <c r="Z828" i="36" s="1"/>
  <c r="U828" i="36"/>
  <c r="Y828" i="36" s="1"/>
  <c r="T830" i="36" l="1"/>
  <c r="V829" i="36"/>
  <c r="Z829" i="36" s="1"/>
  <c r="U829" i="36"/>
  <c r="Y829" i="36" s="1"/>
  <c r="T831" i="36" l="1"/>
  <c r="V830" i="36"/>
  <c r="Z830" i="36" s="1"/>
  <c r="U830" i="36"/>
  <c r="Y830" i="36" s="1"/>
  <c r="T832" i="36" l="1"/>
  <c r="V831" i="36"/>
  <c r="Z831" i="36" s="1"/>
  <c r="U831" i="36"/>
  <c r="Y831" i="36" s="1"/>
  <c r="T833" i="36" l="1"/>
  <c r="V832" i="36"/>
  <c r="Z832" i="36" s="1"/>
  <c r="U832" i="36"/>
  <c r="Y832" i="36" s="1"/>
  <c r="T834" i="36" l="1"/>
  <c r="V833" i="36"/>
  <c r="Z833" i="36" s="1"/>
  <c r="U833" i="36"/>
  <c r="Y833" i="36" s="1"/>
  <c r="T835" i="36" l="1"/>
  <c r="V834" i="36"/>
  <c r="Z834" i="36" s="1"/>
  <c r="U834" i="36"/>
  <c r="Y834" i="36" s="1"/>
  <c r="T836" i="36" l="1"/>
  <c r="V835" i="36"/>
  <c r="Z835" i="36" s="1"/>
  <c r="U835" i="36"/>
  <c r="Y835" i="36" s="1"/>
  <c r="T837" i="36" l="1"/>
  <c r="V836" i="36"/>
  <c r="Z836" i="36" s="1"/>
  <c r="U836" i="36"/>
  <c r="Y836" i="36" s="1"/>
  <c r="T838" i="36" l="1"/>
  <c r="V837" i="36"/>
  <c r="Z837" i="36" s="1"/>
  <c r="U837" i="36"/>
  <c r="Y837" i="36" s="1"/>
  <c r="T839" i="36" l="1"/>
  <c r="V838" i="36"/>
  <c r="Z838" i="36" s="1"/>
  <c r="U838" i="36"/>
  <c r="Y838" i="36" s="1"/>
  <c r="T840" i="36" l="1"/>
  <c r="V839" i="36"/>
  <c r="Z839" i="36" s="1"/>
  <c r="U839" i="36"/>
  <c r="Y839" i="36" s="1"/>
  <c r="T841" i="36" l="1"/>
  <c r="V840" i="36"/>
  <c r="Z840" i="36" s="1"/>
  <c r="U840" i="36"/>
  <c r="Y840" i="36" s="1"/>
  <c r="T842" i="36" l="1"/>
  <c r="V841" i="36"/>
  <c r="Z841" i="36" s="1"/>
  <c r="U841" i="36"/>
  <c r="Y841" i="36" s="1"/>
  <c r="T843" i="36" l="1"/>
  <c r="V842" i="36"/>
  <c r="Z842" i="36" s="1"/>
  <c r="U842" i="36"/>
  <c r="Y842" i="36" s="1"/>
  <c r="T844" i="36" l="1"/>
  <c r="V843" i="36"/>
  <c r="Z843" i="36" s="1"/>
  <c r="U843" i="36"/>
  <c r="Y843" i="36" s="1"/>
  <c r="T845" i="36" l="1"/>
  <c r="V844" i="36"/>
  <c r="Z844" i="36" s="1"/>
  <c r="U844" i="36"/>
  <c r="Y844" i="36" s="1"/>
  <c r="T846" i="36" l="1"/>
  <c r="V845" i="36"/>
  <c r="Z845" i="36" s="1"/>
  <c r="U845" i="36"/>
  <c r="Y845" i="36" s="1"/>
  <c r="T847" i="36" l="1"/>
  <c r="V846" i="36"/>
  <c r="Z846" i="36" s="1"/>
  <c r="U846" i="36"/>
  <c r="Y846" i="36" s="1"/>
  <c r="T848" i="36" l="1"/>
  <c r="V847" i="36"/>
  <c r="Z847" i="36" s="1"/>
  <c r="U847" i="36"/>
  <c r="Y847" i="36" s="1"/>
  <c r="T849" i="36" l="1"/>
  <c r="V848" i="36"/>
  <c r="Z848" i="36" s="1"/>
  <c r="U848" i="36"/>
  <c r="Y848" i="36" s="1"/>
  <c r="T850" i="36" l="1"/>
  <c r="V849" i="36"/>
  <c r="Z849" i="36" s="1"/>
  <c r="U849" i="36"/>
  <c r="Y849" i="36" s="1"/>
  <c r="T851" i="36" l="1"/>
  <c r="V850" i="36"/>
  <c r="Z850" i="36" s="1"/>
  <c r="U850" i="36"/>
  <c r="Y850" i="36" s="1"/>
  <c r="T852" i="36" l="1"/>
  <c r="V851" i="36"/>
  <c r="Z851" i="36" s="1"/>
  <c r="U851" i="36"/>
  <c r="Y851" i="36" s="1"/>
  <c r="T853" i="36" l="1"/>
  <c r="V852" i="36"/>
  <c r="Z852" i="36" s="1"/>
  <c r="U852" i="36"/>
  <c r="Y852" i="36" s="1"/>
  <c r="T854" i="36" l="1"/>
  <c r="V853" i="36"/>
  <c r="Z853" i="36" s="1"/>
  <c r="U853" i="36"/>
  <c r="Y853" i="36" s="1"/>
  <c r="T855" i="36" l="1"/>
  <c r="V854" i="36"/>
  <c r="Z854" i="36" s="1"/>
  <c r="U854" i="36"/>
  <c r="Y854" i="36" s="1"/>
  <c r="T856" i="36" l="1"/>
  <c r="V855" i="36"/>
  <c r="Z855" i="36" s="1"/>
  <c r="U855" i="36"/>
  <c r="Y855" i="36" s="1"/>
  <c r="T857" i="36" l="1"/>
  <c r="V856" i="36"/>
  <c r="Z856" i="36" s="1"/>
  <c r="U856" i="36"/>
  <c r="Y856" i="36" s="1"/>
  <c r="T858" i="36" l="1"/>
  <c r="V857" i="36"/>
  <c r="Z857" i="36" s="1"/>
  <c r="U857" i="36"/>
  <c r="Y857" i="36" s="1"/>
  <c r="T859" i="36" l="1"/>
  <c r="V858" i="36"/>
  <c r="Z858" i="36" s="1"/>
  <c r="U858" i="36"/>
  <c r="Y858" i="36" s="1"/>
  <c r="T860" i="36" l="1"/>
  <c r="V859" i="36"/>
  <c r="Z859" i="36" s="1"/>
  <c r="U859" i="36"/>
  <c r="Y859" i="36" s="1"/>
  <c r="T861" i="36" l="1"/>
  <c r="V860" i="36"/>
  <c r="Z860" i="36" s="1"/>
  <c r="U860" i="36"/>
  <c r="Y860" i="36" s="1"/>
  <c r="T862" i="36" l="1"/>
  <c r="V861" i="36"/>
  <c r="Z861" i="36" s="1"/>
  <c r="U861" i="36"/>
  <c r="Y861" i="36" s="1"/>
  <c r="T863" i="36" l="1"/>
  <c r="V862" i="36"/>
  <c r="Z862" i="36" s="1"/>
  <c r="U862" i="36"/>
  <c r="Y862" i="36" s="1"/>
  <c r="T864" i="36" l="1"/>
  <c r="V863" i="36"/>
  <c r="Z863" i="36" s="1"/>
  <c r="U863" i="36"/>
  <c r="Y863" i="36" s="1"/>
  <c r="T865" i="36" l="1"/>
  <c r="V864" i="36"/>
  <c r="Z864" i="36" s="1"/>
  <c r="U864" i="36"/>
  <c r="Y864" i="36" s="1"/>
  <c r="T866" i="36" l="1"/>
  <c r="V865" i="36"/>
  <c r="Z865" i="36" s="1"/>
  <c r="U865" i="36"/>
  <c r="Y865" i="36" s="1"/>
  <c r="T867" i="36" l="1"/>
  <c r="V866" i="36"/>
  <c r="Z866" i="36" s="1"/>
  <c r="U866" i="36"/>
  <c r="Y866" i="36" s="1"/>
  <c r="T868" i="36" l="1"/>
  <c r="V867" i="36"/>
  <c r="Z867" i="36" s="1"/>
  <c r="U867" i="36"/>
  <c r="Y867" i="36" s="1"/>
  <c r="T869" i="36" l="1"/>
  <c r="V868" i="36"/>
  <c r="Z868" i="36" s="1"/>
  <c r="U868" i="36"/>
  <c r="Y868" i="36" s="1"/>
  <c r="T870" i="36" l="1"/>
  <c r="V869" i="36"/>
  <c r="Z869" i="36" s="1"/>
  <c r="U869" i="36"/>
  <c r="Y869" i="36" s="1"/>
  <c r="T871" i="36" l="1"/>
  <c r="V870" i="36"/>
  <c r="Z870" i="36" s="1"/>
  <c r="U870" i="36"/>
  <c r="Y870" i="36" s="1"/>
  <c r="T872" i="36" l="1"/>
  <c r="V871" i="36"/>
  <c r="Z871" i="36" s="1"/>
  <c r="U871" i="36"/>
  <c r="Y871" i="36" s="1"/>
  <c r="T873" i="36" l="1"/>
  <c r="V872" i="36"/>
  <c r="Z872" i="36" s="1"/>
  <c r="U872" i="36"/>
  <c r="Y872" i="36" s="1"/>
  <c r="T874" i="36" l="1"/>
  <c r="V873" i="36"/>
  <c r="Z873" i="36" s="1"/>
  <c r="U873" i="36"/>
  <c r="Y873" i="36" s="1"/>
  <c r="T875" i="36" l="1"/>
  <c r="V874" i="36"/>
  <c r="Z874" i="36" s="1"/>
  <c r="U874" i="36"/>
  <c r="Y874" i="36" s="1"/>
  <c r="T876" i="36" l="1"/>
  <c r="V875" i="36"/>
  <c r="Z875" i="36" s="1"/>
  <c r="U875" i="36"/>
  <c r="Y875" i="36" s="1"/>
  <c r="T877" i="36" l="1"/>
  <c r="V876" i="36"/>
  <c r="Z876" i="36" s="1"/>
  <c r="U876" i="36"/>
  <c r="Y876" i="36" s="1"/>
  <c r="T878" i="36" l="1"/>
  <c r="V877" i="36"/>
  <c r="Z877" i="36" s="1"/>
  <c r="U877" i="36"/>
  <c r="Y877" i="36" s="1"/>
  <c r="T879" i="36" l="1"/>
  <c r="V878" i="36"/>
  <c r="Z878" i="36" s="1"/>
  <c r="U878" i="36"/>
  <c r="Y878" i="36" s="1"/>
  <c r="T880" i="36" l="1"/>
  <c r="V879" i="36"/>
  <c r="Z879" i="36" s="1"/>
  <c r="U879" i="36"/>
  <c r="Y879" i="36" s="1"/>
  <c r="T881" i="36" l="1"/>
  <c r="V880" i="36"/>
  <c r="Z880" i="36" s="1"/>
  <c r="U880" i="36"/>
  <c r="Y880" i="36" s="1"/>
  <c r="T882" i="36" l="1"/>
  <c r="V881" i="36"/>
  <c r="Z881" i="36" s="1"/>
  <c r="U881" i="36"/>
  <c r="Y881" i="36" s="1"/>
  <c r="T883" i="36" l="1"/>
  <c r="U882" i="36"/>
  <c r="Y882" i="36" s="1"/>
  <c r="V882" i="36"/>
  <c r="Z882" i="36" s="1"/>
  <c r="T884" i="36" l="1"/>
  <c r="U883" i="36"/>
  <c r="Y883" i="36" s="1"/>
  <c r="V883" i="36"/>
  <c r="Z883" i="36" s="1"/>
  <c r="T885" i="36" l="1"/>
  <c r="U884" i="36"/>
  <c r="Y884" i="36" s="1"/>
  <c r="V884" i="36"/>
  <c r="Z884" i="36" s="1"/>
  <c r="T886" i="36" l="1"/>
  <c r="V885" i="36"/>
  <c r="Z885" i="36" s="1"/>
  <c r="U885" i="36"/>
  <c r="Y885" i="36" s="1"/>
  <c r="T887" i="36" l="1"/>
  <c r="U886" i="36"/>
  <c r="Y886" i="36" s="1"/>
  <c r="V886" i="36"/>
  <c r="Z886" i="36" s="1"/>
  <c r="T888" i="36" l="1"/>
  <c r="V887" i="36"/>
  <c r="Z887" i="36" s="1"/>
  <c r="U887" i="36"/>
  <c r="Y887" i="36" s="1"/>
  <c r="T889" i="36" l="1"/>
  <c r="U888" i="36"/>
  <c r="Y888" i="36" s="1"/>
  <c r="V888" i="36"/>
  <c r="Z888" i="36" s="1"/>
  <c r="T890" i="36" l="1"/>
  <c r="V889" i="36"/>
  <c r="Z889" i="36" s="1"/>
  <c r="U889" i="36"/>
  <c r="Y889" i="36" s="1"/>
  <c r="T891" i="36" l="1"/>
  <c r="U890" i="36"/>
  <c r="Y890" i="36" s="1"/>
  <c r="V890" i="36"/>
  <c r="Z890" i="36" s="1"/>
  <c r="T892" i="36" l="1"/>
  <c r="U891" i="36"/>
  <c r="Y891" i="36" s="1"/>
  <c r="V891" i="36"/>
  <c r="Z891" i="36" s="1"/>
  <c r="T893" i="36" l="1"/>
  <c r="U892" i="36"/>
  <c r="Y892" i="36" s="1"/>
  <c r="V892" i="36"/>
  <c r="Z892" i="36" s="1"/>
  <c r="T894" i="36" l="1"/>
  <c r="V893" i="36"/>
  <c r="Z893" i="36" s="1"/>
  <c r="U893" i="36"/>
  <c r="Y893" i="36" s="1"/>
  <c r="T895" i="36" l="1"/>
  <c r="U894" i="36"/>
  <c r="Y894" i="36" s="1"/>
  <c r="V894" i="36"/>
  <c r="Z894" i="36" s="1"/>
  <c r="T896" i="36" l="1"/>
  <c r="V895" i="36"/>
  <c r="Z895" i="36" s="1"/>
  <c r="U895" i="36"/>
  <c r="Y895" i="36" s="1"/>
  <c r="T897" i="36" l="1"/>
  <c r="U896" i="36"/>
  <c r="Y896" i="36" s="1"/>
  <c r="V896" i="36"/>
  <c r="Z896" i="36" s="1"/>
  <c r="T898" i="36" l="1"/>
  <c r="V897" i="36"/>
  <c r="Z897" i="36" s="1"/>
  <c r="U897" i="36"/>
  <c r="Y897" i="36" s="1"/>
  <c r="T899" i="36" l="1"/>
  <c r="U898" i="36"/>
  <c r="Y898" i="36" s="1"/>
  <c r="V898" i="36"/>
  <c r="Z898" i="36" s="1"/>
  <c r="T900" i="36" l="1"/>
  <c r="U899" i="36"/>
  <c r="Y899" i="36" s="1"/>
  <c r="V899" i="36"/>
  <c r="Z899" i="36" s="1"/>
  <c r="T901" i="36" l="1"/>
  <c r="U900" i="36"/>
  <c r="Y900" i="36" s="1"/>
  <c r="V900" i="36"/>
  <c r="Z900" i="36" s="1"/>
  <c r="T902" i="36" l="1"/>
  <c r="V901" i="36"/>
  <c r="Z901" i="36" s="1"/>
  <c r="U901" i="36"/>
  <c r="Y901" i="36" s="1"/>
  <c r="T903" i="36" l="1"/>
  <c r="U902" i="36"/>
  <c r="Y902" i="36" s="1"/>
  <c r="V902" i="36"/>
  <c r="Z902" i="36" s="1"/>
  <c r="T904" i="36" l="1"/>
  <c r="V903" i="36"/>
  <c r="Z903" i="36" s="1"/>
  <c r="U903" i="36"/>
  <c r="Y903" i="36" s="1"/>
  <c r="T905" i="36" l="1"/>
  <c r="U904" i="36"/>
  <c r="Y904" i="36" s="1"/>
  <c r="V904" i="36"/>
  <c r="Z904" i="36" s="1"/>
  <c r="T906" i="36" l="1"/>
  <c r="V905" i="36"/>
  <c r="Z905" i="36" s="1"/>
  <c r="U905" i="36"/>
  <c r="Y905" i="36" s="1"/>
  <c r="T907" i="36" l="1"/>
  <c r="U906" i="36"/>
  <c r="Y906" i="36" s="1"/>
  <c r="V906" i="36"/>
  <c r="Z906" i="36" s="1"/>
  <c r="T908" i="36" l="1"/>
  <c r="U907" i="36"/>
  <c r="Y907" i="36" s="1"/>
  <c r="V907" i="36"/>
  <c r="Z907" i="36" s="1"/>
  <c r="T909" i="36" l="1"/>
  <c r="U908" i="36"/>
  <c r="Y908" i="36" s="1"/>
  <c r="V908" i="36"/>
  <c r="Z908" i="36" s="1"/>
  <c r="T910" i="36" l="1"/>
  <c r="V909" i="36"/>
  <c r="Z909" i="36" s="1"/>
  <c r="U909" i="36"/>
  <c r="Y909" i="36" s="1"/>
  <c r="T911" i="36" l="1"/>
  <c r="U910" i="36"/>
  <c r="Y910" i="36" s="1"/>
  <c r="V910" i="36"/>
  <c r="Z910" i="36" s="1"/>
  <c r="T912" i="36" l="1"/>
  <c r="V911" i="36"/>
  <c r="Z911" i="36" s="1"/>
  <c r="U911" i="36"/>
  <c r="Y911" i="36" s="1"/>
  <c r="T913" i="36" l="1"/>
  <c r="U912" i="36"/>
  <c r="Y912" i="36" s="1"/>
  <c r="V912" i="36"/>
  <c r="Z912" i="36" s="1"/>
  <c r="T914" i="36" l="1"/>
  <c r="V913" i="36"/>
  <c r="Z913" i="36" s="1"/>
  <c r="U913" i="36"/>
  <c r="Y913" i="36" s="1"/>
  <c r="T915" i="36" l="1"/>
  <c r="U914" i="36"/>
  <c r="Y914" i="36" s="1"/>
  <c r="V914" i="36"/>
  <c r="Z914" i="36" s="1"/>
  <c r="T916" i="36" l="1"/>
  <c r="U915" i="36"/>
  <c r="Y915" i="36" s="1"/>
  <c r="V915" i="36"/>
  <c r="Z915" i="36" s="1"/>
  <c r="T917" i="36" l="1"/>
  <c r="U916" i="36"/>
  <c r="Y916" i="36" s="1"/>
  <c r="V916" i="36"/>
  <c r="Z916" i="36" s="1"/>
  <c r="T918" i="36" l="1"/>
  <c r="V917" i="36"/>
  <c r="Z917" i="36" s="1"/>
  <c r="U917" i="36"/>
  <c r="Y917" i="36" s="1"/>
  <c r="T919" i="36" l="1"/>
  <c r="U918" i="36"/>
  <c r="Y918" i="36" s="1"/>
  <c r="V918" i="36"/>
  <c r="Z918" i="36" s="1"/>
  <c r="T920" i="36" l="1"/>
  <c r="V919" i="36"/>
  <c r="Z919" i="36" s="1"/>
  <c r="U919" i="36"/>
  <c r="Y919" i="36" s="1"/>
  <c r="T921" i="36" l="1"/>
  <c r="U920" i="36"/>
  <c r="Y920" i="36" s="1"/>
  <c r="V920" i="36"/>
  <c r="Z920" i="36" s="1"/>
  <c r="T922" i="36" l="1"/>
  <c r="V921" i="36"/>
  <c r="Z921" i="36" s="1"/>
  <c r="U921" i="36"/>
  <c r="Y921" i="36" s="1"/>
  <c r="T923" i="36" l="1"/>
  <c r="U922" i="36"/>
  <c r="Y922" i="36" s="1"/>
  <c r="V922" i="36"/>
  <c r="Z922" i="36" s="1"/>
  <c r="T924" i="36" l="1"/>
  <c r="U923" i="36"/>
  <c r="Y923" i="36" s="1"/>
  <c r="V923" i="36"/>
  <c r="Z923" i="36" s="1"/>
  <c r="T925" i="36" l="1"/>
  <c r="U924" i="36"/>
  <c r="Y924" i="36" s="1"/>
  <c r="V924" i="36"/>
  <c r="Z924" i="36" s="1"/>
  <c r="T926" i="36" l="1"/>
  <c r="V925" i="36"/>
  <c r="Z925" i="36" s="1"/>
  <c r="U925" i="36"/>
  <c r="Y925" i="36" s="1"/>
  <c r="T927" i="36" l="1"/>
  <c r="U926" i="36"/>
  <c r="Y926" i="36" s="1"/>
  <c r="V926" i="36"/>
  <c r="Z926" i="36" s="1"/>
  <c r="T928" i="36" l="1"/>
  <c r="V927" i="36"/>
  <c r="Z927" i="36" s="1"/>
  <c r="U927" i="36"/>
  <c r="Y927" i="36" s="1"/>
  <c r="T929" i="36" l="1"/>
  <c r="U928" i="36"/>
  <c r="Y928" i="36" s="1"/>
  <c r="V928" i="36"/>
  <c r="Z928" i="36" s="1"/>
  <c r="T930" i="36" l="1"/>
  <c r="V929" i="36"/>
  <c r="Z929" i="36" s="1"/>
  <c r="U929" i="36"/>
  <c r="Y929" i="36" s="1"/>
  <c r="T931" i="36" l="1"/>
  <c r="U930" i="36"/>
  <c r="Y930" i="36" s="1"/>
  <c r="V930" i="36"/>
  <c r="Z930" i="36" s="1"/>
  <c r="T932" i="36" l="1"/>
  <c r="U931" i="36"/>
  <c r="Y931" i="36" s="1"/>
  <c r="V931" i="36"/>
  <c r="Z931" i="36" s="1"/>
  <c r="T933" i="36" l="1"/>
  <c r="U932" i="36"/>
  <c r="Y932" i="36" s="1"/>
  <c r="V932" i="36"/>
  <c r="Z932" i="36" s="1"/>
  <c r="T934" i="36" l="1"/>
  <c r="V933" i="36"/>
  <c r="Z933" i="36" s="1"/>
  <c r="U933" i="36"/>
  <c r="Y933" i="36" s="1"/>
  <c r="T935" i="36" l="1"/>
  <c r="U934" i="36"/>
  <c r="Y934" i="36" s="1"/>
  <c r="V934" i="36"/>
  <c r="Z934" i="36" s="1"/>
  <c r="T936" i="36" l="1"/>
  <c r="V935" i="36"/>
  <c r="Z935" i="36" s="1"/>
  <c r="U935" i="36"/>
  <c r="Y935" i="36" s="1"/>
  <c r="T937" i="36" l="1"/>
  <c r="U936" i="36"/>
  <c r="Y936" i="36" s="1"/>
  <c r="V936" i="36"/>
  <c r="Z936" i="36" s="1"/>
  <c r="T938" i="36" l="1"/>
  <c r="V937" i="36"/>
  <c r="Z937" i="36" s="1"/>
  <c r="U937" i="36"/>
  <c r="Y937" i="36" s="1"/>
  <c r="T939" i="36" l="1"/>
  <c r="U938" i="36"/>
  <c r="Y938" i="36" s="1"/>
  <c r="V938" i="36"/>
  <c r="Z938" i="36" s="1"/>
  <c r="T940" i="36" l="1"/>
  <c r="U939" i="36"/>
  <c r="Y939" i="36" s="1"/>
  <c r="V939" i="36"/>
  <c r="Z939" i="36" s="1"/>
  <c r="T941" i="36" l="1"/>
  <c r="U940" i="36"/>
  <c r="Y940" i="36" s="1"/>
  <c r="V940" i="36"/>
  <c r="Z940" i="36" s="1"/>
  <c r="T942" i="36" l="1"/>
  <c r="V941" i="36"/>
  <c r="Z941" i="36" s="1"/>
  <c r="U941" i="36"/>
  <c r="Y941" i="36" s="1"/>
  <c r="T943" i="36" l="1"/>
  <c r="U942" i="36"/>
  <c r="Y942" i="36" s="1"/>
  <c r="V942" i="36"/>
  <c r="Z942" i="36" s="1"/>
  <c r="T944" i="36" l="1"/>
  <c r="V943" i="36"/>
  <c r="Z943" i="36" s="1"/>
  <c r="U943" i="36"/>
  <c r="Y943" i="36" s="1"/>
  <c r="T945" i="36" l="1"/>
  <c r="U944" i="36"/>
  <c r="Y944" i="36" s="1"/>
  <c r="V944" i="36"/>
  <c r="Z944" i="36" s="1"/>
  <c r="T946" i="36" l="1"/>
  <c r="V945" i="36"/>
  <c r="Z945" i="36" s="1"/>
  <c r="U945" i="36"/>
  <c r="Y945" i="36" s="1"/>
  <c r="T947" i="36" l="1"/>
  <c r="U946" i="36"/>
  <c r="Y946" i="36" s="1"/>
  <c r="V946" i="36"/>
  <c r="Z946" i="36" s="1"/>
  <c r="T948" i="36" l="1"/>
  <c r="V947" i="36"/>
  <c r="Z947" i="36" s="1"/>
  <c r="U947" i="36"/>
  <c r="Y947" i="36" s="1"/>
  <c r="T949" i="36" l="1"/>
  <c r="U948" i="36"/>
  <c r="Y948" i="36" s="1"/>
  <c r="V948" i="36"/>
  <c r="Z948" i="36" s="1"/>
  <c r="T950" i="36" l="1"/>
  <c r="V949" i="36"/>
  <c r="Z949" i="36" s="1"/>
  <c r="U949" i="36"/>
  <c r="Y949" i="36" s="1"/>
  <c r="T951" i="36" l="1"/>
  <c r="V950" i="36"/>
  <c r="Z950" i="36" s="1"/>
  <c r="U950" i="36"/>
  <c r="Y950" i="36" s="1"/>
  <c r="T952" i="36" l="1"/>
  <c r="V951" i="36"/>
  <c r="Z951" i="36" s="1"/>
  <c r="U951" i="36"/>
  <c r="Y951" i="36" s="1"/>
  <c r="T953" i="36" l="1"/>
  <c r="V952" i="36"/>
  <c r="Z952" i="36" s="1"/>
  <c r="U952" i="36"/>
  <c r="Y952" i="36" s="1"/>
  <c r="T954" i="36" l="1"/>
  <c r="V953" i="36"/>
  <c r="Z953" i="36" s="1"/>
  <c r="U953" i="36"/>
  <c r="Y953" i="36" s="1"/>
  <c r="T955" i="36" l="1"/>
  <c r="V954" i="36"/>
  <c r="Z954" i="36" s="1"/>
  <c r="U954" i="36"/>
  <c r="Y954" i="36" s="1"/>
  <c r="T956" i="36" l="1"/>
  <c r="V955" i="36"/>
  <c r="Z955" i="36" s="1"/>
  <c r="U955" i="36"/>
  <c r="Y955" i="36" s="1"/>
  <c r="T957" i="36" l="1"/>
  <c r="V956" i="36"/>
  <c r="Z956" i="36" s="1"/>
  <c r="U956" i="36"/>
  <c r="Y956" i="36" s="1"/>
  <c r="T958" i="36" l="1"/>
  <c r="V957" i="36"/>
  <c r="Z957" i="36" s="1"/>
  <c r="U957" i="36"/>
  <c r="Y957" i="36" s="1"/>
  <c r="T959" i="36" l="1"/>
  <c r="V958" i="36"/>
  <c r="Z958" i="36" s="1"/>
  <c r="U958" i="36"/>
  <c r="Y958" i="36" s="1"/>
  <c r="T960" i="36" l="1"/>
  <c r="V959" i="36"/>
  <c r="Z959" i="36" s="1"/>
  <c r="U959" i="36"/>
  <c r="Y959" i="36" s="1"/>
  <c r="T961" i="36" l="1"/>
  <c r="V960" i="36"/>
  <c r="Z960" i="36" s="1"/>
  <c r="U960" i="36"/>
  <c r="Y960" i="36" s="1"/>
  <c r="T962" i="36" l="1"/>
  <c r="V961" i="36"/>
  <c r="Z961" i="36" s="1"/>
  <c r="U961" i="36"/>
  <c r="Y961" i="36" s="1"/>
  <c r="T963" i="36" l="1"/>
  <c r="V962" i="36"/>
  <c r="Z962" i="36" s="1"/>
  <c r="U962" i="36"/>
  <c r="Y962" i="36" s="1"/>
  <c r="T964" i="36" l="1"/>
  <c r="V963" i="36"/>
  <c r="Z963" i="36" s="1"/>
  <c r="U963" i="36"/>
  <c r="Y963" i="36" s="1"/>
  <c r="T965" i="36" l="1"/>
  <c r="V964" i="36"/>
  <c r="Z964" i="36" s="1"/>
  <c r="U964" i="36"/>
  <c r="Y964" i="36" s="1"/>
  <c r="T966" i="36" l="1"/>
  <c r="V965" i="36"/>
  <c r="Z965" i="36" s="1"/>
  <c r="U965" i="36"/>
  <c r="Y965" i="36" s="1"/>
  <c r="T967" i="36" l="1"/>
  <c r="V966" i="36"/>
  <c r="Z966" i="36" s="1"/>
  <c r="U966" i="36"/>
  <c r="Y966" i="36" s="1"/>
  <c r="T968" i="36" l="1"/>
  <c r="V967" i="36"/>
  <c r="Z967" i="36" s="1"/>
  <c r="U967" i="36"/>
  <c r="Y967" i="36" s="1"/>
  <c r="T969" i="36" l="1"/>
  <c r="V968" i="36"/>
  <c r="Z968" i="36" s="1"/>
  <c r="U968" i="36"/>
  <c r="Y968" i="36" s="1"/>
  <c r="T970" i="36" l="1"/>
  <c r="V969" i="36"/>
  <c r="Z969" i="36" s="1"/>
  <c r="U969" i="36"/>
  <c r="Y969" i="36" s="1"/>
  <c r="T971" i="36" l="1"/>
  <c r="V970" i="36"/>
  <c r="Z970" i="36" s="1"/>
  <c r="U970" i="36"/>
  <c r="Y970" i="36" s="1"/>
  <c r="T972" i="36" l="1"/>
  <c r="V971" i="36"/>
  <c r="Z971" i="36" s="1"/>
  <c r="U971" i="36"/>
  <c r="Y971" i="36" s="1"/>
  <c r="T973" i="36" l="1"/>
  <c r="V972" i="36"/>
  <c r="Z972" i="36" s="1"/>
  <c r="U972" i="36"/>
  <c r="Y972" i="36" s="1"/>
  <c r="T974" i="36" l="1"/>
  <c r="V973" i="36"/>
  <c r="Z973" i="36" s="1"/>
  <c r="U973" i="36"/>
  <c r="Y973" i="36" s="1"/>
  <c r="T975" i="36" l="1"/>
  <c r="V974" i="36"/>
  <c r="Z974" i="36" s="1"/>
  <c r="U974" i="36"/>
  <c r="Y974" i="36" s="1"/>
  <c r="T976" i="36" l="1"/>
  <c r="V975" i="36"/>
  <c r="Z975" i="36" s="1"/>
  <c r="U975" i="36"/>
  <c r="Y975" i="36" s="1"/>
  <c r="T977" i="36" l="1"/>
  <c r="V976" i="36"/>
  <c r="Z976" i="36" s="1"/>
  <c r="U976" i="36"/>
  <c r="Y976" i="36" s="1"/>
  <c r="T978" i="36" l="1"/>
  <c r="V977" i="36"/>
  <c r="Z977" i="36" s="1"/>
  <c r="U977" i="36"/>
  <c r="Y977" i="36" s="1"/>
  <c r="T979" i="36" l="1"/>
  <c r="V978" i="36"/>
  <c r="Z978" i="36" s="1"/>
  <c r="U978" i="36"/>
  <c r="Y978" i="36" s="1"/>
  <c r="T980" i="36" l="1"/>
  <c r="V979" i="36"/>
  <c r="Z979" i="36" s="1"/>
  <c r="U979" i="36"/>
  <c r="Y979" i="36" s="1"/>
  <c r="T981" i="36" l="1"/>
  <c r="V980" i="36"/>
  <c r="Z980" i="36" s="1"/>
  <c r="U980" i="36"/>
  <c r="Y980" i="36" s="1"/>
  <c r="T982" i="36" l="1"/>
  <c r="V981" i="36"/>
  <c r="Z981" i="36" s="1"/>
  <c r="U981" i="36"/>
  <c r="Y981" i="36" s="1"/>
  <c r="T983" i="36" l="1"/>
  <c r="V982" i="36"/>
  <c r="Z982" i="36" s="1"/>
  <c r="U982" i="36"/>
  <c r="Y982" i="36" s="1"/>
  <c r="T984" i="36" l="1"/>
  <c r="V983" i="36"/>
  <c r="Z983" i="36" s="1"/>
  <c r="U983" i="36"/>
  <c r="Y983" i="36" s="1"/>
  <c r="T985" i="36" l="1"/>
  <c r="V984" i="36"/>
  <c r="Z984" i="36" s="1"/>
  <c r="U984" i="36"/>
  <c r="Y984" i="36" s="1"/>
  <c r="T986" i="36" l="1"/>
  <c r="V985" i="36"/>
  <c r="Z985" i="36" s="1"/>
  <c r="U985" i="36"/>
  <c r="Y985" i="36" s="1"/>
  <c r="T987" i="36" l="1"/>
  <c r="V986" i="36"/>
  <c r="Z986" i="36" s="1"/>
  <c r="U986" i="36"/>
  <c r="Y986" i="36" s="1"/>
  <c r="T988" i="36" l="1"/>
  <c r="V987" i="36"/>
  <c r="Z987" i="36" s="1"/>
  <c r="U987" i="36"/>
  <c r="Y987" i="36" s="1"/>
  <c r="T989" i="36" l="1"/>
  <c r="V988" i="36"/>
  <c r="Z988" i="36" s="1"/>
  <c r="U988" i="36"/>
  <c r="Y988" i="36" s="1"/>
  <c r="T990" i="36" l="1"/>
  <c r="V989" i="36"/>
  <c r="Z989" i="36" s="1"/>
  <c r="U989" i="36"/>
  <c r="Y989" i="36" s="1"/>
  <c r="T991" i="36" l="1"/>
  <c r="V990" i="36"/>
  <c r="Z990" i="36" s="1"/>
  <c r="U990" i="36"/>
  <c r="Y990" i="36" s="1"/>
  <c r="T992" i="36" l="1"/>
  <c r="V991" i="36"/>
  <c r="Z991" i="36" s="1"/>
  <c r="U991" i="36"/>
  <c r="Y991" i="36" s="1"/>
  <c r="T993" i="36" l="1"/>
  <c r="V992" i="36"/>
  <c r="Z992" i="36" s="1"/>
  <c r="U992" i="36"/>
  <c r="Y992" i="36" s="1"/>
  <c r="T994" i="36" l="1"/>
  <c r="V993" i="36"/>
  <c r="Z993" i="36" s="1"/>
  <c r="U993" i="36"/>
  <c r="Y993" i="36" s="1"/>
  <c r="T995" i="36" l="1"/>
  <c r="V994" i="36"/>
  <c r="Z994" i="36" s="1"/>
  <c r="U994" i="36"/>
  <c r="Y994" i="36" s="1"/>
  <c r="T996" i="36" l="1"/>
  <c r="V995" i="36"/>
  <c r="Z995" i="36" s="1"/>
  <c r="U995" i="36"/>
  <c r="Y995" i="36" s="1"/>
  <c r="T997" i="36" l="1"/>
  <c r="V996" i="36"/>
  <c r="Z996" i="36" s="1"/>
  <c r="U996" i="36"/>
  <c r="Y996" i="36" s="1"/>
  <c r="T998" i="36" l="1"/>
  <c r="V997" i="36"/>
  <c r="Z997" i="36" s="1"/>
  <c r="U997" i="36"/>
  <c r="Y997" i="36" s="1"/>
  <c r="T999" i="36" l="1"/>
  <c r="V998" i="36"/>
  <c r="Z998" i="36" s="1"/>
  <c r="U998" i="36"/>
  <c r="Y998" i="36" s="1"/>
  <c r="T1000" i="36" l="1"/>
  <c r="V999" i="36"/>
  <c r="Z999" i="36" s="1"/>
  <c r="U999" i="36"/>
  <c r="Y999" i="36" s="1"/>
  <c r="T1001" i="36" l="1"/>
  <c r="V1000" i="36"/>
  <c r="Z1000" i="36" s="1"/>
  <c r="U1000" i="36"/>
  <c r="Y1000" i="36" s="1"/>
  <c r="T1002" i="36" l="1"/>
  <c r="V1001" i="36"/>
  <c r="Z1001" i="36" s="1"/>
  <c r="U1001" i="36"/>
  <c r="Y1001" i="36" s="1"/>
  <c r="T1003" i="36" l="1"/>
  <c r="V1002" i="36"/>
  <c r="Z1002" i="36" s="1"/>
  <c r="U1002" i="36"/>
  <c r="Y1002" i="36" s="1"/>
  <c r="T1004" i="36" l="1"/>
  <c r="V1003" i="36"/>
  <c r="Z1003" i="36" s="1"/>
  <c r="U1003" i="36"/>
  <c r="Y1003" i="36" s="1"/>
  <c r="T1005" i="36" l="1"/>
  <c r="V1004" i="36"/>
  <c r="Z1004" i="36" s="1"/>
  <c r="U1004" i="36"/>
  <c r="Y1004" i="36" s="1"/>
  <c r="T1006" i="36" l="1"/>
  <c r="V1005" i="36"/>
  <c r="Z1005" i="36" s="1"/>
  <c r="U1005" i="36"/>
  <c r="Y1005" i="36" s="1"/>
  <c r="T1007" i="36" l="1"/>
  <c r="V1006" i="36"/>
  <c r="Z1006" i="36" s="1"/>
  <c r="U1006" i="36"/>
  <c r="Y1006" i="36" s="1"/>
  <c r="T1008" i="36" l="1"/>
  <c r="V1007" i="36"/>
  <c r="Z1007" i="36" s="1"/>
  <c r="U1007" i="36"/>
  <c r="Y1007" i="36" s="1"/>
  <c r="T1009" i="36" l="1"/>
  <c r="V1008" i="36"/>
  <c r="Z1008" i="36" s="1"/>
  <c r="U1008" i="36"/>
  <c r="Y1008" i="36" s="1"/>
  <c r="T1010" i="36" l="1"/>
  <c r="V1009" i="36"/>
  <c r="Z1009" i="36" s="1"/>
  <c r="U1009" i="36"/>
  <c r="Y1009" i="36" s="1"/>
  <c r="T1011" i="36" l="1"/>
  <c r="V1010" i="36"/>
  <c r="Z1010" i="36" s="1"/>
  <c r="U1010" i="36"/>
  <c r="Y1010" i="36" s="1"/>
  <c r="T1012" i="36" l="1"/>
  <c r="V1011" i="36"/>
  <c r="Z1011" i="36" s="1"/>
  <c r="U1011" i="36"/>
  <c r="Y1011" i="36" s="1"/>
  <c r="T1013" i="36" l="1"/>
  <c r="V1012" i="36"/>
  <c r="Z1012" i="36" s="1"/>
  <c r="U1012" i="36"/>
  <c r="Y1012" i="36" s="1"/>
  <c r="T1014" i="36" l="1"/>
  <c r="V1013" i="36"/>
  <c r="Z1013" i="36" s="1"/>
  <c r="U1013" i="36"/>
  <c r="Y1013" i="36" s="1"/>
  <c r="T1015" i="36" l="1"/>
  <c r="V1014" i="36"/>
  <c r="Z1014" i="36" s="1"/>
  <c r="U1014" i="36"/>
  <c r="Y1014" i="36" s="1"/>
  <c r="T1016" i="36" l="1"/>
  <c r="V1015" i="36"/>
  <c r="Z1015" i="36" s="1"/>
  <c r="U1015" i="36"/>
  <c r="Y1015" i="36" s="1"/>
  <c r="T1017" i="36" l="1"/>
  <c r="V1016" i="36"/>
  <c r="Z1016" i="36" s="1"/>
  <c r="U1016" i="36"/>
  <c r="Y1016" i="36" s="1"/>
  <c r="T1018" i="36" l="1"/>
  <c r="V1017" i="36"/>
  <c r="Z1017" i="36" s="1"/>
  <c r="U1017" i="36"/>
  <c r="Y1017" i="36" s="1"/>
  <c r="T1019" i="36" l="1"/>
  <c r="V1018" i="36"/>
  <c r="Z1018" i="36" s="1"/>
  <c r="U1018" i="36"/>
  <c r="Y1018" i="36" s="1"/>
  <c r="T1020" i="36" l="1"/>
  <c r="V1019" i="36"/>
  <c r="Z1019" i="36" s="1"/>
  <c r="U1019" i="36"/>
  <c r="Y1019" i="36" s="1"/>
  <c r="T1021" i="36" l="1"/>
  <c r="V1020" i="36"/>
  <c r="Z1020" i="36" s="1"/>
  <c r="U1020" i="36"/>
  <c r="Y1020" i="36" s="1"/>
  <c r="T1022" i="36" l="1"/>
  <c r="V1021" i="36"/>
  <c r="Z1021" i="36" s="1"/>
  <c r="U1021" i="36"/>
  <c r="Y1021" i="36" s="1"/>
  <c r="T1023" i="36" l="1"/>
  <c r="V1022" i="36"/>
  <c r="Z1022" i="36" s="1"/>
  <c r="U1022" i="36"/>
  <c r="Y1022" i="36" s="1"/>
  <c r="T1024" i="36" l="1"/>
  <c r="V1023" i="36"/>
  <c r="Z1023" i="36" s="1"/>
  <c r="U1023" i="36"/>
  <c r="Y1023" i="36" s="1"/>
  <c r="T1025" i="36" l="1"/>
  <c r="V1024" i="36"/>
  <c r="Z1024" i="36" s="1"/>
  <c r="U1024" i="36"/>
  <c r="Y1024" i="36" s="1"/>
  <c r="T1026" i="36" l="1"/>
  <c r="V1025" i="36"/>
  <c r="Z1025" i="36" s="1"/>
  <c r="U1025" i="36"/>
  <c r="Y1025" i="36" s="1"/>
  <c r="T1027" i="36" l="1"/>
  <c r="V1026" i="36"/>
  <c r="Z1026" i="36" s="1"/>
  <c r="U1026" i="36"/>
  <c r="Y1026" i="36" s="1"/>
  <c r="T1028" i="36" l="1"/>
  <c r="V1027" i="36"/>
  <c r="Z1027" i="36" s="1"/>
  <c r="U1027" i="36"/>
  <c r="Y1027" i="36" s="1"/>
  <c r="T1029" i="36" l="1"/>
  <c r="V1028" i="36"/>
  <c r="Z1028" i="36" s="1"/>
  <c r="U1028" i="36"/>
  <c r="Y1028" i="36" s="1"/>
  <c r="T1030" i="36" l="1"/>
  <c r="V1029" i="36"/>
  <c r="Z1029" i="36" s="1"/>
  <c r="U1029" i="36"/>
  <c r="Y1029" i="36" s="1"/>
  <c r="T1031" i="36" l="1"/>
  <c r="V1030" i="36"/>
  <c r="Z1030" i="36" s="1"/>
  <c r="U1030" i="36"/>
  <c r="Y1030" i="36" s="1"/>
  <c r="T1032" i="36" l="1"/>
  <c r="V1031" i="36"/>
  <c r="Z1031" i="36" s="1"/>
  <c r="U1031" i="36"/>
  <c r="Y1031" i="36" s="1"/>
  <c r="T1033" i="36" l="1"/>
  <c r="V1032" i="36"/>
  <c r="Z1032" i="36" s="1"/>
  <c r="U1032" i="36"/>
  <c r="Y1032" i="36" s="1"/>
  <c r="T1034" i="36" l="1"/>
  <c r="V1033" i="36"/>
  <c r="Z1033" i="36" s="1"/>
  <c r="U1033" i="36"/>
  <c r="Y1033" i="36" s="1"/>
  <c r="T1035" i="36" l="1"/>
  <c r="V1034" i="36"/>
  <c r="Z1034" i="36" s="1"/>
  <c r="U1034" i="36"/>
  <c r="Y1034" i="36" s="1"/>
  <c r="T1036" i="36" l="1"/>
  <c r="V1035" i="36"/>
  <c r="Z1035" i="36" s="1"/>
  <c r="U1035" i="36"/>
  <c r="Y1035" i="36" s="1"/>
  <c r="T1037" i="36" l="1"/>
  <c r="V1036" i="36"/>
  <c r="Z1036" i="36" s="1"/>
  <c r="U1036" i="36"/>
  <c r="Y1036" i="36" s="1"/>
  <c r="T1038" i="36" l="1"/>
  <c r="V1037" i="36"/>
  <c r="Z1037" i="36" s="1"/>
  <c r="U1037" i="36"/>
  <c r="Y1037" i="36" s="1"/>
  <c r="T1039" i="36" l="1"/>
  <c r="V1038" i="36"/>
  <c r="Z1038" i="36" s="1"/>
  <c r="U1038" i="36"/>
  <c r="Y1038" i="36" s="1"/>
  <c r="T1040" i="36" l="1"/>
  <c r="V1039" i="36"/>
  <c r="Z1039" i="36" s="1"/>
  <c r="U1039" i="36"/>
  <c r="Y1039" i="36" s="1"/>
  <c r="T1041" i="36" l="1"/>
  <c r="V1040" i="36"/>
  <c r="Z1040" i="36" s="1"/>
  <c r="U1040" i="36"/>
  <c r="Y1040" i="36" s="1"/>
  <c r="T1042" i="36" l="1"/>
  <c r="V1041" i="36"/>
  <c r="Z1041" i="36" s="1"/>
  <c r="U1041" i="36"/>
  <c r="Y1041" i="36" s="1"/>
  <c r="T1043" i="36" l="1"/>
  <c r="V1042" i="36"/>
  <c r="Z1042" i="36" s="1"/>
  <c r="U1042" i="36"/>
  <c r="Y1042" i="36" s="1"/>
  <c r="T1044" i="36" l="1"/>
  <c r="V1043" i="36"/>
  <c r="Z1043" i="36" s="1"/>
  <c r="U1043" i="36"/>
  <c r="Y1043" i="36" s="1"/>
  <c r="T1045" i="36" l="1"/>
  <c r="V1044" i="36"/>
  <c r="Z1044" i="36" s="1"/>
  <c r="U1044" i="36"/>
  <c r="Y1044" i="36" s="1"/>
  <c r="T1046" i="36" l="1"/>
  <c r="V1045" i="36"/>
  <c r="Z1045" i="36" s="1"/>
  <c r="U1045" i="36"/>
  <c r="Y1045" i="36" s="1"/>
  <c r="T1047" i="36" l="1"/>
  <c r="V1046" i="36"/>
  <c r="Z1046" i="36" s="1"/>
  <c r="U1046" i="36"/>
  <c r="Y1046" i="36" s="1"/>
  <c r="T1048" i="36" l="1"/>
  <c r="V1047" i="36"/>
  <c r="Z1047" i="36" s="1"/>
  <c r="U1047" i="36"/>
  <c r="Y1047" i="36" s="1"/>
  <c r="T1049" i="36" l="1"/>
  <c r="V1048" i="36"/>
  <c r="Z1048" i="36" s="1"/>
  <c r="U1048" i="36"/>
  <c r="Y1048" i="36" s="1"/>
  <c r="T1050" i="36" l="1"/>
  <c r="V1049" i="36"/>
  <c r="Z1049" i="36" s="1"/>
  <c r="U1049" i="36"/>
  <c r="Y1049" i="36" s="1"/>
  <c r="T1051" i="36" l="1"/>
  <c r="V1050" i="36"/>
  <c r="Z1050" i="36" s="1"/>
  <c r="U1050" i="36"/>
  <c r="Y1050" i="36" s="1"/>
  <c r="T1052" i="36" l="1"/>
  <c r="V1051" i="36"/>
  <c r="Z1051" i="36" s="1"/>
  <c r="U1051" i="36"/>
  <c r="Y1051" i="36" s="1"/>
  <c r="T1053" i="36" l="1"/>
  <c r="V1052" i="36"/>
  <c r="Z1052" i="36" s="1"/>
  <c r="U1052" i="36"/>
  <c r="Y1052" i="36" s="1"/>
  <c r="T1054" i="36" l="1"/>
  <c r="V1053" i="36"/>
  <c r="Z1053" i="36" s="1"/>
  <c r="U1053" i="36"/>
  <c r="Y1053" i="36" s="1"/>
  <c r="T1055" i="36" l="1"/>
  <c r="V1054" i="36"/>
  <c r="Z1054" i="36" s="1"/>
  <c r="U1054" i="36"/>
  <c r="Y1054" i="36" s="1"/>
  <c r="T1056" i="36" l="1"/>
  <c r="V1055" i="36"/>
  <c r="Z1055" i="36" s="1"/>
  <c r="U1055" i="36"/>
  <c r="Y1055" i="36" s="1"/>
  <c r="T1057" i="36" l="1"/>
  <c r="V1056" i="36"/>
  <c r="Z1056" i="36" s="1"/>
  <c r="U1056" i="36"/>
  <c r="Y1056" i="36" s="1"/>
  <c r="T1058" i="36" l="1"/>
  <c r="V1057" i="36"/>
  <c r="Z1057" i="36" s="1"/>
  <c r="U1057" i="36"/>
  <c r="Y1057" i="36" s="1"/>
  <c r="T1059" i="36" l="1"/>
  <c r="V1058" i="36"/>
  <c r="Z1058" i="36" s="1"/>
  <c r="U1058" i="36"/>
  <c r="Y1058" i="36" s="1"/>
  <c r="T1060" i="36" l="1"/>
  <c r="U1059" i="36"/>
  <c r="Y1059" i="36" s="1"/>
  <c r="V1059" i="36"/>
  <c r="Z1059" i="36" s="1"/>
  <c r="T1061" i="36" l="1"/>
  <c r="U1060" i="36"/>
  <c r="Y1060" i="36" s="1"/>
  <c r="V1060" i="36"/>
  <c r="Z1060" i="36" s="1"/>
  <c r="T1062" i="36" l="1"/>
  <c r="V1061" i="36"/>
  <c r="Z1061" i="36" s="1"/>
  <c r="U1061" i="36"/>
  <c r="Y1061" i="36" s="1"/>
  <c r="T1063" i="36" l="1"/>
  <c r="V1062" i="36"/>
  <c r="Z1062" i="36" s="1"/>
  <c r="U1062" i="36"/>
  <c r="Y1062" i="36" s="1"/>
  <c r="T1064" i="36" l="1"/>
  <c r="U1063" i="36"/>
  <c r="Y1063" i="36" s="1"/>
  <c r="V1063" i="36"/>
  <c r="Z1063" i="36" s="1"/>
  <c r="T1065" i="36" l="1"/>
  <c r="U1064" i="36"/>
  <c r="Y1064" i="36" s="1"/>
  <c r="V1064" i="36"/>
  <c r="Z1064" i="36" s="1"/>
  <c r="T1066" i="36" l="1"/>
  <c r="U1065" i="36"/>
  <c r="Y1065" i="36" s="1"/>
  <c r="V1065" i="36"/>
  <c r="Z1065" i="36" s="1"/>
  <c r="T1067" i="36" l="1"/>
  <c r="V1066" i="36"/>
  <c r="Z1066" i="36" s="1"/>
  <c r="U1066" i="36"/>
  <c r="Y1066" i="36" s="1"/>
  <c r="T1068" i="36" l="1"/>
  <c r="U1067" i="36"/>
  <c r="Y1067" i="36" s="1"/>
  <c r="V1067" i="36"/>
  <c r="Z1067" i="36" s="1"/>
  <c r="V1068" i="36" l="1"/>
  <c r="Z1068" i="36" s="1"/>
  <c r="U1068" i="36"/>
  <c r="Y1068" i="36" s="1"/>
  <c r="T1069" i="36"/>
  <c r="T1070" i="36" l="1"/>
  <c r="V1069" i="36"/>
  <c r="Z1069" i="36" s="1"/>
  <c r="U1069" i="36"/>
  <c r="Y1069" i="36" s="1"/>
  <c r="T1071" i="36" l="1"/>
  <c r="V1070" i="36"/>
  <c r="Z1070" i="36" s="1"/>
  <c r="U1070" i="36"/>
  <c r="Y1070" i="36" s="1"/>
  <c r="T1072" i="36" l="1"/>
  <c r="V1071" i="36"/>
  <c r="Z1071" i="36" s="1"/>
  <c r="U1071" i="36"/>
  <c r="Y1071" i="36" s="1"/>
  <c r="T1073" i="36" l="1"/>
  <c r="U1072" i="36"/>
  <c r="Y1072" i="36" s="1"/>
  <c r="V1072" i="36"/>
  <c r="Z1072" i="36" s="1"/>
  <c r="V1073" i="36" l="1"/>
  <c r="Z1073" i="36" s="1"/>
  <c r="U1073" i="36"/>
  <c r="Y1073" i="36" s="1"/>
  <c r="T1074" i="36"/>
  <c r="V1074" i="36" l="1"/>
  <c r="Z1074" i="36" s="1"/>
  <c r="U1074" i="36"/>
  <c r="Y1074" i="36" s="1"/>
  <c r="T1075" i="36"/>
  <c r="V1075" i="36" l="1"/>
  <c r="Z1075" i="36" s="1"/>
  <c r="U1075" i="36"/>
  <c r="Y1075" i="36" s="1"/>
  <c r="T1076" i="36"/>
  <c r="V1076" i="36" l="1"/>
  <c r="Z1076" i="36" s="1"/>
  <c r="U1076" i="36"/>
  <c r="Y1076" i="36" s="1"/>
  <c r="T1077" i="36"/>
  <c r="V1077" i="36" l="1"/>
  <c r="Z1077" i="36" s="1"/>
  <c r="T1078" i="36"/>
  <c r="U1077" i="36"/>
  <c r="Y1077" i="36" s="1"/>
  <c r="V1078" i="36" l="1"/>
  <c r="Z1078" i="36" s="1"/>
  <c r="U1078" i="36"/>
  <c r="Y1078" i="36" s="1"/>
  <c r="T1079" i="36"/>
  <c r="V1079" i="36" l="1"/>
  <c r="Z1079" i="36" s="1"/>
  <c r="U1079" i="36"/>
  <c r="Y1079" i="36" s="1"/>
  <c r="T1080" i="36"/>
  <c r="V1080" i="36" l="1"/>
  <c r="Z1080" i="36" s="1"/>
  <c r="U1080" i="36"/>
  <c r="Y1080" i="36" s="1"/>
  <c r="T1081" i="36"/>
  <c r="V1081" i="36" l="1"/>
  <c r="Z1081" i="36" s="1"/>
  <c r="U1081" i="36"/>
  <c r="Y1081" i="36" s="1"/>
  <c r="T1082" i="36"/>
  <c r="V1082" i="36" l="1"/>
  <c r="Z1082" i="36" s="1"/>
  <c r="U1082" i="36"/>
  <c r="Y1082" i="36" s="1"/>
  <c r="T1083" i="36"/>
  <c r="V1083" i="36" l="1"/>
  <c r="Z1083" i="36" s="1"/>
  <c r="U1083" i="36"/>
  <c r="Y1083" i="36" s="1"/>
  <c r="T1084" i="36"/>
  <c r="V1084" i="36" l="1"/>
  <c r="Z1084" i="36" s="1"/>
  <c r="U1084" i="36"/>
  <c r="Y1084" i="36" s="1"/>
  <c r="T1085" i="36"/>
  <c r="V1085" i="36" l="1"/>
  <c r="Z1085" i="36" s="1"/>
  <c r="U1085" i="36"/>
  <c r="Y1085" i="36" s="1"/>
  <c r="T1086" i="36"/>
  <c r="V1086" i="36" l="1"/>
  <c r="Z1086" i="36" s="1"/>
  <c r="U1086" i="36"/>
  <c r="Y1086" i="36" s="1"/>
  <c r="T1087" i="36"/>
  <c r="V1087" i="36" l="1"/>
  <c r="Z1087" i="36" s="1"/>
  <c r="U1087" i="36"/>
  <c r="Y1087" i="36" s="1"/>
  <c r="T1088" i="36"/>
  <c r="V1088" i="36" l="1"/>
  <c r="Z1088" i="36" s="1"/>
  <c r="U1088" i="36"/>
  <c r="Y1088" i="36" s="1"/>
  <c r="T1089" i="36"/>
  <c r="V1089" i="36" l="1"/>
  <c r="Z1089" i="36" s="1"/>
  <c r="U1089" i="36"/>
  <c r="Y1089" i="36" s="1"/>
  <c r="T1090" i="36"/>
  <c r="V1090" i="36" l="1"/>
  <c r="Z1090" i="36" s="1"/>
  <c r="U1090" i="36"/>
  <c r="Y1090" i="36" s="1"/>
  <c r="T1091" i="36"/>
  <c r="V1091" i="36" l="1"/>
  <c r="Z1091" i="36" s="1"/>
  <c r="U1091" i="36"/>
  <c r="Y1091" i="36" s="1"/>
  <c r="T1092" i="36"/>
  <c r="V1092" i="36" l="1"/>
  <c r="Z1092" i="36" s="1"/>
  <c r="U1092" i="36"/>
  <c r="Y1092" i="36" s="1"/>
  <c r="T1093" i="36"/>
  <c r="V1093" i="36" l="1"/>
  <c r="Z1093" i="36" s="1"/>
  <c r="U1093" i="36"/>
  <c r="Y1093" i="36" s="1"/>
  <c r="T1094" i="36"/>
  <c r="V1094" i="36" l="1"/>
  <c r="Z1094" i="36" s="1"/>
  <c r="U1094" i="36"/>
  <c r="Y1094" i="36" s="1"/>
  <c r="T1095" i="36"/>
  <c r="V1095" i="36" l="1"/>
  <c r="Z1095" i="36" s="1"/>
  <c r="U1095" i="36"/>
  <c r="Y1095" i="36" s="1"/>
  <c r="T1096" i="36"/>
  <c r="V1096" i="36" l="1"/>
  <c r="Z1096" i="36" s="1"/>
  <c r="U1096" i="36"/>
  <c r="Y1096" i="36" s="1"/>
  <c r="T1097" i="36"/>
  <c r="V1097" i="36" l="1"/>
  <c r="Z1097" i="36" s="1"/>
  <c r="U1097" i="36"/>
  <c r="Y1097" i="36" s="1"/>
  <c r="T1098" i="36"/>
  <c r="V1098" i="36" l="1"/>
  <c r="Z1098" i="36" s="1"/>
  <c r="U1098" i="36"/>
  <c r="Y1098" i="36" s="1"/>
  <c r="T1099" i="36"/>
  <c r="V1099" i="36" l="1"/>
  <c r="Z1099" i="36" s="1"/>
  <c r="U1099" i="36"/>
  <c r="Y1099" i="36" s="1"/>
  <c r="T1100" i="36"/>
  <c r="V1100" i="36" l="1"/>
  <c r="Z1100" i="36" s="1"/>
  <c r="U1100" i="36"/>
  <c r="Y1100" i="36" s="1"/>
  <c r="T1101" i="36"/>
  <c r="V1101" i="36" l="1"/>
  <c r="Z1101" i="36" s="1"/>
  <c r="U1101" i="36"/>
  <c r="Y1101" i="36" s="1"/>
  <c r="T1102" i="36"/>
  <c r="V1102" i="36" l="1"/>
  <c r="Z1102" i="36" s="1"/>
  <c r="U1102" i="36"/>
  <c r="Y1102" i="36" s="1"/>
  <c r="T1103" i="36"/>
  <c r="V1103" i="36" l="1"/>
  <c r="Z1103" i="36" s="1"/>
  <c r="U1103" i="36"/>
  <c r="Y1103" i="36" s="1"/>
  <c r="T1104" i="36"/>
  <c r="V1104" i="36" l="1"/>
  <c r="Z1104" i="36" s="1"/>
  <c r="U1104" i="36"/>
  <c r="Y1104" i="36" s="1"/>
  <c r="T1105" i="36"/>
  <c r="V1105" i="36" l="1"/>
  <c r="Z1105" i="36" s="1"/>
  <c r="U1105" i="36"/>
  <c r="Y1105" i="36" s="1"/>
  <c r="T1106" i="36"/>
  <c r="V1106" i="36" l="1"/>
  <c r="Z1106" i="36" s="1"/>
  <c r="U1106" i="36"/>
  <c r="Y1106" i="36" s="1"/>
  <c r="T1107" i="36"/>
  <c r="V1107" i="36" l="1"/>
  <c r="Z1107" i="36" s="1"/>
  <c r="U1107" i="36"/>
  <c r="Y1107" i="36" s="1"/>
  <c r="T1108" i="36"/>
  <c r="V1108" i="36" l="1"/>
  <c r="Z1108" i="36" s="1"/>
  <c r="U1108" i="36"/>
  <c r="Y1108" i="36" s="1"/>
  <c r="T1109" i="36"/>
  <c r="V1109" i="36" l="1"/>
  <c r="Z1109" i="36" s="1"/>
  <c r="U1109" i="36"/>
  <c r="Y1109" i="36" s="1"/>
  <c r="T1110" i="36"/>
  <c r="V1110" i="36" l="1"/>
  <c r="Z1110" i="36" s="1"/>
  <c r="U1110" i="36"/>
  <c r="Y1110" i="36" s="1"/>
  <c r="T1111" i="36"/>
  <c r="V1111" i="36" l="1"/>
  <c r="Z1111" i="36" s="1"/>
  <c r="U1111" i="36"/>
  <c r="Y1111" i="36" s="1"/>
  <c r="T1112" i="36"/>
  <c r="V1112" i="36" l="1"/>
  <c r="Z1112" i="36" s="1"/>
  <c r="U1112" i="36"/>
  <c r="Y1112" i="36" s="1"/>
  <c r="T1113" i="36"/>
  <c r="V1113" i="36" l="1"/>
  <c r="Z1113" i="36" s="1"/>
  <c r="U1113" i="36"/>
  <c r="Y1113" i="36" s="1"/>
  <c r="T1114" i="36"/>
  <c r="V1114" i="36" l="1"/>
  <c r="Z1114" i="36" s="1"/>
  <c r="U1114" i="36"/>
  <c r="Y1114" i="36" s="1"/>
  <c r="T1115" i="36"/>
  <c r="V1115" i="36" l="1"/>
  <c r="Z1115" i="36" s="1"/>
  <c r="U1115" i="36"/>
  <c r="Y1115" i="36" s="1"/>
  <c r="T1116" i="36"/>
  <c r="V1116" i="36" l="1"/>
  <c r="Z1116" i="36" s="1"/>
  <c r="U1116" i="36"/>
  <c r="Y1116" i="36" s="1"/>
  <c r="T1117" i="36"/>
  <c r="V1117" i="36" l="1"/>
  <c r="Z1117" i="36" s="1"/>
  <c r="U1117" i="36"/>
  <c r="Y1117" i="36" s="1"/>
  <c r="T1118" i="36"/>
  <c r="V1118" i="36" l="1"/>
  <c r="Z1118" i="36" s="1"/>
  <c r="U1118" i="36"/>
  <c r="Y1118" i="36" s="1"/>
  <c r="T1119" i="36"/>
  <c r="V1119" i="36" l="1"/>
  <c r="Z1119" i="36" s="1"/>
  <c r="U1119" i="36"/>
  <c r="Y1119" i="36" s="1"/>
  <c r="T1120" i="36"/>
  <c r="V1120" i="36" l="1"/>
  <c r="Z1120" i="36" s="1"/>
  <c r="U1120" i="36"/>
  <c r="Y1120" i="36" s="1"/>
  <c r="T1121" i="36"/>
  <c r="V1121" i="36" l="1"/>
  <c r="Z1121" i="36" s="1"/>
  <c r="U1121" i="36"/>
  <c r="Y1121" i="36" s="1"/>
  <c r="T1122" i="36"/>
  <c r="V1122" i="36" l="1"/>
  <c r="Z1122" i="36" s="1"/>
  <c r="U1122" i="36"/>
  <c r="Y1122" i="36" s="1"/>
  <c r="T1123" i="36"/>
  <c r="V1123" i="36" l="1"/>
  <c r="Z1123" i="36" s="1"/>
  <c r="U1123" i="36"/>
  <c r="Y1123" i="36" s="1"/>
  <c r="T1124" i="36"/>
  <c r="V1124" i="36" l="1"/>
  <c r="Z1124" i="36" s="1"/>
  <c r="U1124" i="36"/>
  <c r="Y1124" i="36" s="1"/>
  <c r="T1125" i="36"/>
  <c r="V1125" i="36" l="1"/>
  <c r="Z1125" i="36" s="1"/>
  <c r="U1125" i="36"/>
  <c r="Y1125" i="36" s="1"/>
  <c r="T1126" i="36"/>
  <c r="V1126" i="36" l="1"/>
  <c r="Z1126" i="36" s="1"/>
  <c r="U1126" i="36"/>
  <c r="Y1126" i="36" s="1"/>
  <c r="T1127" i="36"/>
  <c r="V1127" i="36" l="1"/>
  <c r="Z1127" i="36" s="1"/>
  <c r="U1127" i="36"/>
  <c r="Y1127" i="36" s="1"/>
  <c r="T1128" i="36"/>
  <c r="V1128" i="36" l="1"/>
  <c r="Z1128" i="36" s="1"/>
  <c r="U1128" i="36"/>
  <c r="Y1128" i="36" s="1"/>
  <c r="T1129" i="36"/>
  <c r="V1129" i="36" l="1"/>
  <c r="Z1129" i="36" s="1"/>
  <c r="U1129" i="36"/>
  <c r="Y1129" i="36" s="1"/>
  <c r="T1130" i="36"/>
  <c r="V1130" i="36" l="1"/>
  <c r="Z1130" i="36" s="1"/>
  <c r="U1130" i="36"/>
  <c r="Y1130" i="36" s="1"/>
  <c r="T1131" i="36"/>
  <c r="V1131" i="36" l="1"/>
  <c r="Z1131" i="36" s="1"/>
  <c r="U1131" i="36"/>
  <c r="Y1131" i="36" s="1"/>
  <c r="T1132" i="36"/>
  <c r="V1132" i="36" l="1"/>
  <c r="Z1132" i="36" s="1"/>
  <c r="U1132" i="36"/>
  <c r="Y1132" i="36" s="1"/>
  <c r="T1133" i="36"/>
  <c r="V1133" i="36" l="1"/>
  <c r="Z1133" i="36" s="1"/>
  <c r="U1133" i="36"/>
  <c r="Y1133" i="36" s="1"/>
  <c r="T1134" i="36"/>
  <c r="V1134" i="36" l="1"/>
  <c r="Z1134" i="36" s="1"/>
  <c r="U1134" i="36"/>
  <c r="Y1134" i="36" s="1"/>
  <c r="T1135" i="36"/>
  <c r="V1135" i="36" l="1"/>
  <c r="Z1135" i="36" s="1"/>
  <c r="U1135" i="36"/>
  <c r="Y1135" i="36" s="1"/>
  <c r="T1136" i="36"/>
  <c r="V1136" i="36" l="1"/>
  <c r="Z1136" i="36" s="1"/>
  <c r="U1136" i="36"/>
  <c r="Y1136" i="36" s="1"/>
  <c r="T1137" i="36"/>
  <c r="V1137" i="36" l="1"/>
  <c r="Z1137" i="36" s="1"/>
  <c r="U1137" i="36"/>
  <c r="Y1137" i="36" s="1"/>
  <c r="T1138" i="36"/>
  <c r="V1138" i="36" l="1"/>
  <c r="Z1138" i="36" s="1"/>
  <c r="U1138" i="36"/>
  <c r="Y1138" i="36" s="1"/>
  <c r="T1139" i="36"/>
  <c r="V1139" i="36" l="1"/>
  <c r="Z1139" i="36" s="1"/>
  <c r="U1139" i="36"/>
  <c r="Y1139" i="36" s="1"/>
  <c r="T1140" i="36"/>
  <c r="V1140" i="36" l="1"/>
  <c r="Z1140" i="36" s="1"/>
  <c r="U1140" i="36"/>
  <c r="Y1140" i="36" s="1"/>
  <c r="T1141" i="36"/>
  <c r="V1141" i="36" l="1"/>
  <c r="Z1141" i="36" s="1"/>
  <c r="U1141" i="36"/>
  <c r="Y1141" i="36" s="1"/>
  <c r="T1142" i="36"/>
  <c r="V1142" i="36" l="1"/>
  <c r="Z1142" i="36" s="1"/>
  <c r="U1142" i="36"/>
  <c r="Y1142" i="36" s="1"/>
  <c r="T1143" i="36"/>
  <c r="V1143" i="36" l="1"/>
  <c r="Z1143" i="36" s="1"/>
  <c r="U1143" i="36"/>
  <c r="Y1143" i="36" s="1"/>
  <c r="T1144" i="36"/>
  <c r="V1144" i="36" l="1"/>
  <c r="Z1144" i="36" s="1"/>
  <c r="U1144" i="36"/>
  <c r="Y1144" i="36" s="1"/>
  <c r="T1145" i="36"/>
  <c r="V1145" i="36" l="1"/>
  <c r="Z1145" i="36" s="1"/>
  <c r="U1145" i="36"/>
  <c r="Y1145" i="36" s="1"/>
  <c r="T1146" i="36"/>
  <c r="V1146" i="36" l="1"/>
  <c r="Z1146" i="36" s="1"/>
  <c r="U1146" i="36"/>
  <c r="Y1146" i="36" s="1"/>
  <c r="T1147" i="36"/>
  <c r="V1147" i="36" l="1"/>
  <c r="Z1147" i="36" s="1"/>
  <c r="T1148" i="36"/>
  <c r="U1147" i="36"/>
  <c r="Y1147" i="36" s="1"/>
  <c r="V1148" i="36" l="1"/>
  <c r="Z1148" i="36" s="1"/>
  <c r="U1148" i="36"/>
  <c r="Y1148" i="36" s="1"/>
  <c r="T1149" i="36"/>
  <c r="V1149" i="36" l="1"/>
  <c r="Z1149" i="36" s="1"/>
  <c r="U1149" i="36"/>
  <c r="Y1149" i="36" s="1"/>
  <c r="T1150" i="36"/>
  <c r="V1150" i="36" l="1"/>
  <c r="Z1150" i="36" s="1"/>
  <c r="U1150" i="36"/>
  <c r="Y1150" i="36" s="1"/>
  <c r="T1151" i="36"/>
  <c r="V1151" i="36" l="1"/>
  <c r="Z1151" i="36" s="1"/>
  <c r="U1151" i="36"/>
  <c r="Y1151" i="36" s="1"/>
  <c r="T1152" i="36"/>
  <c r="V1152" i="36" l="1"/>
  <c r="Z1152" i="36" s="1"/>
  <c r="U1152" i="36"/>
  <c r="Y1152" i="36" s="1"/>
  <c r="T1153" i="36"/>
  <c r="V1153" i="36" l="1"/>
  <c r="Z1153" i="36" s="1"/>
  <c r="U1153" i="36"/>
  <c r="Y1153" i="36" s="1"/>
  <c r="T1154" i="36"/>
  <c r="V1154" i="36" l="1"/>
  <c r="Z1154" i="36" s="1"/>
  <c r="U1154" i="36"/>
  <c r="Y1154" i="36" s="1"/>
  <c r="T1155" i="36"/>
  <c r="V1155" i="36" l="1"/>
  <c r="Z1155" i="36" s="1"/>
  <c r="U1155" i="36"/>
  <c r="Y1155" i="36" s="1"/>
  <c r="T1156" i="36"/>
  <c r="V1156" i="36" l="1"/>
  <c r="Z1156" i="36" s="1"/>
  <c r="U1156" i="36"/>
  <c r="Y1156" i="36" s="1"/>
  <c r="T1157" i="36"/>
  <c r="V1157" i="36" l="1"/>
  <c r="Z1157" i="36" s="1"/>
  <c r="U1157" i="36"/>
  <c r="Y1157" i="36" s="1"/>
  <c r="T1158" i="36"/>
  <c r="V1158" i="36" l="1"/>
  <c r="Z1158" i="36" s="1"/>
  <c r="U1158" i="36"/>
  <c r="Y1158" i="36" s="1"/>
  <c r="T1159" i="36"/>
  <c r="V1159" i="36" l="1"/>
  <c r="Z1159" i="36" s="1"/>
  <c r="U1159" i="36"/>
  <c r="Y1159" i="36" s="1"/>
  <c r="T1160" i="36"/>
  <c r="V1160" i="36" l="1"/>
  <c r="Z1160" i="36" s="1"/>
  <c r="U1160" i="36"/>
  <c r="Y1160" i="36" s="1"/>
  <c r="T1161" i="36"/>
  <c r="V1161" i="36" l="1"/>
  <c r="Z1161" i="36" s="1"/>
  <c r="U1161" i="36"/>
  <c r="Y1161" i="36" s="1"/>
  <c r="T1162" i="36"/>
  <c r="V1162" i="36" l="1"/>
  <c r="Z1162" i="36" s="1"/>
  <c r="U1162" i="36"/>
  <c r="Y1162" i="36" s="1"/>
  <c r="T1163" i="36"/>
  <c r="V1163" i="36" l="1"/>
  <c r="Z1163" i="36" s="1"/>
  <c r="U1163" i="36"/>
  <c r="Y1163" i="36" s="1"/>
  <c r="T1164" i="36"/>
  <c r="V1164" i="36" l="1"/>
  <c r="Z1164" i="36" s="1"/>
  <c r="U1164" i="36"/>
  <c r="Y1164" i="36" s="1"/>
  <c r="T1165" i="36"/>
  <c r="V1165" i="36" l="1"/>
  <c r="Z1165" i="36" s="1"/>
  <c r="U1165" i="36"/>
  <c r="Y1165" i="36" s="1"/>
  <c r="T1166" i="36"/>
  <c r="V1166" i="36" l="1"/>
  <c r="Z1166" i="36" s="1"/>
  <c r="U1166" i="36"/>
  <c r="Y1166" i="36" s="1"/>
  <c r="T1167" i="36"/>
  <c r="V1167" i="36" l="1"/>
  <c r="Z1167" i="36" s="1"/>
  <c r="U1167" i="36"/>
  <c r="Y1167" i="36" s="1"/>
  <c r="T1168" i="36"/>
  <c r="V1168" i="36" l="1"/>
  <c r="Z1168" i="36" s="1"/>
  <c r="U1168" i="36"/>
  <c r="Y1168" i="36" s="1"/>
  <c r="T1169" i="36"/>
  <c r="V1169" i="36" l="1"/>
  <c r="Z1169" i="36" s="1"/>
  <c r="U1169" i="36"/>
  <c r="Y1169" i="36" s="1"/>
  <c r="T1170" i="36"/>
  <c r="U1170" i="36" l="1"/>
  <c r="Y1170" i="36" s="1"/>
  <c r="V1170" i="36"/>
  <c r="Z1170" i="36" s="1"/>
  <c r="AC56" i="36" l="1"/>
  <c r="AC57" i="36"/>
  <c r="AF56" i="36" a="1"/>
  <c r="AF71" i="36" s="1"/>
  <c r="AG56" i="36" a="1"/>
  <c r="AG73" i="36" s="1"/>
  <c r="AF65" i="36" l="1"/>
  <c r="AF70" i="36"/>
  <c r="AF76" i="36"/>
  <c r="AF60" i="36"/>
  <c r="AF67" i="36"/>
  <c r="AG62" i="36"/>
  <c r="AF77" i="36"/>
  <c r="AF61" i="36"/>
  <c r="AF66" i="36"/>
  <c r="AF72" i="36"/>
  <c r="AF56" i="36"/>
  <c r="AF63" i="36"/>
  <c r="AG68" i="36"/>
  <c r="AF73" i="36"/>
  <c r="AF57" i="36"/>
  <c r="AF62" i="36"/>
  <c r="AF68" i="36"/>
  <c r="AF75" i="36"/>
  <c r="AF59" i="36"/>
  <c r="AG72" i="36"/>
  <c r="AF69" i="36"/>
  <c r="AF74" i="36"/>
  <c r="AF58" i="36"/>
  <c r="AF64" i="36"/>
  <c r="AG58" i="36"/>
  <c r="AG77" i="36"/>
  <c r="AG63" i="36"/>
  <c r="AG74" i="36"/>
  <c r="AG61" i="36"/>
  <c r="AG67" i="36"/>
  <c r="AG56" i="36"/>
  <c r="AG65" i="36"/>
  <c r="AG71" i="36"/>
  <c r="AG66" i="36"/>
  <c r="AG60" i="36"/>
  <c r="AG76" i="36"/>
  <c r="AG69" i="36"/>
  <c r="AG59" i="36"/>
  <c r="AG75" i="36"/>
  <c r="AG70" i="36"/>
  <c r="AG64" i="36"/>
  <c r="AG57"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Steele-Mosey</author>
  </authors>
  <commentList>
    <comment ref="D23" authorId="0" shapeId="0" xr:uid="{B5E465A6-A96E-4E5C-987D-8FF3917DB32C}">
      <text>
        <r>
          <rPr>
            <b/>
            <sz val="9"/>
            <color indexed="81"/>
            <rFont val="Tahoma"/>
            <family val="2"/>
          </rPr>
          <t>Peter Steele-Mosey:</t>
        </r>
        <r>
          <rPr>
            <sz val="9"/>
            <color indexed="81"/>
            <rFont val="Tahoma"/>
            <family val="2"/>
          </rPr>
          <t xml:space="preserve">
These impacts after </t>
        </r>
        <r>
          <rPr>
            <i/>
            <sz val="9"/>
            <color indexed="81"/>
            <rFont val="Tahoma"/>
            <family val="2"/>
          </rPr>
          <t xml:space="preserve">excluding </t>
        </r>
        <r>
          <rPr>
            <sz val="9"/>
            <color indexed="81"/>
            <rFont val="Tahoma"/>
            <family val="2"/>
          </rPr>
          <t>event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Steele-Mosey</author>
  </authors>
  <commentList>
    <comment ref="D23" authorId="0" shapeId="0" xr:uid="{32D7D5D0-5D43-43A5-8274-2CEF89DF6BCE}">
      <text>
        <r>
          <rPr>
            <b/>
            <sz val="9"/>
            <color indexed="81"/>
            <rFont val="Tahoma"/>
            <family val="2"/>
          </rPr>
          <t>Peter Steele-Mosey:</t>
        </r>
        <r>
          <rPr>
            <sz val="9"/>
            <color indexed="81"/>
            <rFont val="Tahoma"/>
            <family val="2"/>
          </rPr>
          <t xml:space="preserve">
These impacts after </t>
        </r>
        <r>
          <rPr>
            <i/>
            <sz val="9"/>
            <color indexed="81"/>
            <rFont val="Tahoma"/>
            <family val="2"/>
          </rPr>
          <t xml:space="preserve">excluding </t>
        </r>
        <r>
          <rPr>
            <sz val="9"/>
            <color indexed="81"/>
            <rFont val="Tahoma"/>
            <family val="2"/>
          </rPr>
          <t>event days</t>
        </r>
      </text>
    </comment>
    <comment ref="D43" authorId="0" shapeId="0" xr:uid="{936DD9A3-32A0-45A9-B185-042C28F72BE6}">
      <text>
        <r>
          <rPr>
            <b/>
            <sz val="9"/>
            <color indexed="81"/>
            <rFont val="Tahoma"/>
            <family val="2"/>
          </rPr>
          <t>Peter Steele-Mosey:</t>
        </r>
        <r>
          <rPr>
            <sz val="9"/>
            <color indexed="81"/>
            <rFont val="Tahoma"/>
            <family val="2"/>
          </rPr>
          <t xml:space="preserve">
Please  see note in workbook/tab 04.
Additional own-price elasticities (by TOU period)  may be found in tab 05</t>
        </r>
      </text>
    </comment>
  </commentList>
</comments>
</file>

<file path=xl/sharedStrings.xml><?xml version="1.0" encoding="utf-8"?>
<sst xmlns="http://schemas.openxmlformats.org/spreadsheetml/2006/main" count="7545" uniqueCount="498">
  <si>
    <t>Quick-Ramping CPP (Price Pilot)</t>
  </si>
  <si>
    <t>Category</t>
  </si>
  <si>
    <t>Peak, mid, and off-peak impacts</t>
  </si>
  <si>
    <t>Critical event peak period impact</t>
  </si>
  <si>
    <t>Own/daily price elasticity</t>
  </si>
  <si>
    <t>Inter-period substitution elasticity</t>
  </si>
  <si>
    <t>Metric</t>
  </si>
  <si>
    <t>DiD Approach; Program-Defined Times, By Season</t>
  </si>
  <si>
    <t>DiD Approach; Seasonal System-Coincident Peak</t>
  </si>
  <si>
    <t>Per Event, DiD Approach--System Impact</t>
  </si>
  <si>
    <t>Average, DiD Approach--System Impact</t>
  </si>
  <si>
    <t>DiD Approach, year-round</t>
  </si>
  <si>
    <t>DiD Approach, seasonal</t>
  </si>
  <si>
    <t xml:space="preserve"> Estimated Price Elasticity</t>
  </si>
  <si>
    <t>Estimated Price Elasticity</t>
  </si>
  <si>
    <t>Unit</t>
  </si>
  <si>
    <t>% and kW</t>
  </si>
  <si>
    <t>Numerical</t>
  </si>
  <si>
    <t>Definitions</t>
  </si>
  <si>
    <t>Peak hour defined as seasonal IESO system-peak, as reported by IESO</t>
  </si>
  <si>
    <t xml:space="preserve"> </t>
  </si>
  <si>
    <t>Description</t>
  </si>
  <si>
    <t>DiD model comparing before &amp; after period to before &amp; after period of a control group . Models should include weather controls (e.g. WTHI or HDD &amp; CDD) interacted with calendar controls.</t>
  </si>
  <si>
    <t>DiD model comparing event &amp; non-event consumption of treatment group to event &amp; non-event consumption of control group. Model includes the hottest (summmer) &amp; coldest (winter) similar days to QRCPP events. Each day modeled separately (and thus omit other QRCPP event days from analysis). Note that "non-QRCPP" days are still getting the peak price and thus receive some level of treatment, and thus measurement is estimating the incremental impact of QRCPP to peak.</t>
  </si>
  <si>
    <t>DiD model comparing event &amp; non-event consumption of treatment group to event &amp; non-event consumption of control group. Model includes the hottest (summmer) &amp; coldest (winter) similar days to QRCPP events.  Note that "non-QRCPP" days are still getting the peak price and thus receive some level of treatment, and thus measurement is estimating the incremental impact of QRCPP to peak.</t>
  </si>
  <si>
    <t>DiD model comparing before &amp; after period to before &amp; after period of a control group . Models should include weather controls (e.g. WTHI or HDD &amp; CDD) interacted with calendar controls. All periods modeled together for overall impact (i.e. peak, mid, and off-peak are not split-out)</t>
  </si>
  <si>
    <t>Elasticity associated with change in overall consumption due to change in average rates</t>
  </si>
  <si>
    <t>Elasticity associated with change in the ratio of usage (between two periods) due to change in the ratio of prices (between two periods)</t>
  </si>
  <si>
    <t>Metrics</t>
  </si>
  <si>
    <t>Elasticity</t>
  </si>
  <si>
    <t>Summer Peak Impact (%)</t>
  </si>
  <si>
    <t>…</t>
  </si>
  <si>
    <t>Summer Event Day Impact (%)</t>
  </si>
  <si>
    <t>Winter Peak Impact (%)</t>
  </si>
  <si>
    <t>QRCPP Day 1 Impact (%)</t>
  </si>
  <si>
    <t>Winter Event Day Impact (%)</t>
  </si>
  <si>
    <t>Winter Impact, Daily (%)</t>
  </si>
  <si>
    <t>QRCPP Day 2 Impact (%)</t>
  </si>
  <si>
    <t>Summer Mid-Peak Impact (%)</t>
  </si>
  <si>
    <t>Summer Off-Peak Impact (%)</t>
  </si>
  <si>
    <t>Winter Mid-Peak Impact (%)</t>
  </si>
  <si>
    <t>Winter Off-Peak Impact (%)</t>
  </si>
  <si>
    <t>Real-Time Information Provision (Non-Price Pilot)</t>
  </si>
  <si>
    <t>System Coincident Peak Impact</t>
  </si>
  <si>
    <t>Average conservation impact</t>
  </si>
  <si>
    <t>Impact (%)</t>
  </si>
  <si>
    <t>Summer Impact (%)</t>
  </si>
  <si>
    <t>Winter Impact (%)</t>
  </si>
  <si>
    <t>%</t>
  </si>
  <si>
    <t>kW</t>
  </si>
  <si>
    <t>Average Conservation Impact</t>
  </si>
  <si>
    <t>Year-round Impact</t>
  </si>
  <si>
    <t>Summer Impact</t>
  </si>
  <si>
    <t>Winter Impact</t>
  </si>
  <si>
    <t xml:space="preserve">Own/daily price elasticity </t>
  </si>
  <si>
    <t>Critical Peak Period Impacts</t>
  </si>
  <si>
    <t>Critical Peak Day 1</t>
  </si>
  <si>
    <t>Critical Peak Day 2</t>
  </si>
  <si>
    <t>Critical Peak Day 3</t>
  </si>
  <si>
    <t>Critical Peak Day 4</t>
  </si>
  <si>
    <t>Critical Peak Day 5</t>
  </si>
  <si>
    <t>Critical Peak Day 6</t>
  </si>
  <si>
    <t xml:space="preserve">Average Seasonal Event Day Impact </t>
  </si>
  <si>
    <t>Quick-Ramping CPP</t>
  </si>
  <si>
    <t>Real-Time Information Provision</t>
  </si>
  <si>
    <t>Summer</t>
  </si>
  <si>
    <t>Winter</t>
  </si>
  <si>
    <t xml:space="preserve">Mid-Peak Impact </t>
  </si>
  <si>
    <t xml:space="preserve">Off-Peak Impact </t>
  </si>
  <si>
    <t xml:space="preserve">System-Coincident Peak Impact </t>
  </si>
  <si>
    <t>Seasonal Impact</t>
  </si>
  <si>
    <t>Peak, Mid, and Off-Peak Impacts</t>
  </si>
  <si>
    <t>Notes:</t>
  </si>
  <si>
    <t>Weather-Normalization</t>
  </si>
  <si>
    <t>In the EM&amp;V procedures, weather can be controlled for using weather variables (such as WTHI or HDD &amp; CDD) as opposed to modifying actual load numbers.</t>
  </si>
  <si>
    <t>Weather and Calendar Controls</t>
  </si>
  <si>
    <t>Each company should include calendar and weather controls in the analysis, but the exact use of weather and calendar controls (e.g. using HDD &amp; CDD or WTHI) can be decided upon by the company conducting the analysis, based on data availability and reasonableness of results.</t>
  </si>
  <si>
    <t>Seasonal Definitions</t>
  </si>
  <si>
    <t xml:space="preserve">For EM&amp;V, seasons can be defined and measured consistent with specific program design. </t>
  </si>
  <si>
    <t>Control and Treatment</t>
  </si>
  <si>
    <t>For robust EM&amp;V, it is imperative to have separate control and treatment groups. Treatment and control groups must be large enough to calculate signifcant results and the control groups must not be subjected to any sort of treatment.</t>
  </si>
  <si>
    <t>Ex-ante impacts</t>
  </si>
  <si>
    <t>To the extent that the model specifications allow, it is advisable to interact the impact variables with weather variables to allow calculation of impacts at pre-determined weather conditions (i.e. calculating a CPP impact on a mild event day vs. on a very hot event day)</t>
  </si>
  <si>
    <t>Reporting metrics</t>
  </si>
  <si>
    <r>
      <t xml:space="preserve">Each company should report the </t>
    </r>
    <r>
      <rPr>
        <b/>
        <sz val="11"/>
        <color theme="1"/>
        <rFont val="Calibri"/>
        <family val="2"/>
        <scheme val="minor"/>
      </rPr>
      <t>average hourly impact (kW) in a given time period as opposed to the total impact (kWh) within a time period</t>
    </r>
    <r>
      <rPr>
        <sz val="11"/>
        <color theme="1"/>
        <rFont val="Calibri"/>
        <family val="2"/>
        <scheme val="minor"/>
      </rPr>
      <t>.  This will allow impacts across different LDC pilots to be compared more easily.</t>
    </r>
  </si>
  <si>
    <t>Price Pilots</t>
  </si>
  <si>
    <t>Time periods defined by the program and modeled indepedently. DiD model comparing before &amp; after period  of a treatment group to before &amp; after period of a control group. Models should include weather controls (e.g. WTHI or HDD &amp; CDD) interacted with calendar controls.</t>
  </si>
  <si>
    <t>Time periods defined by the system (e.g. system peak impact of programs, regardless of program definition) and modeled independently. DiD model comparing before &amp; after period of a treatment group to before &amp; after period of a control group. Models should include weather controls (e.g. WTHI or HDD &amp; CDD) interacted with calendar controls.</t>
  </si>
  <si>
    <t xml:space="preserve">Per Event, DiD Approach-System Impact </t>
  </si>
  <si>
    <t>Conducted separately for each event. DiD model comparing event &amp; non-event consumption of treatment group to event &amp; non-event consumption of control group. Models should include weather controls (e.g. WTHI or HDD &amp; CDD) interacted with calendar controls. This approach essentially compares event day to the most similar non-event days. Measured seasonally. Note that non-event days may still include a price treatment (e.g. peak or high peak) and thus the model will estimate the incremental impact of the critical event.</t>
  </si>
  <si>
    <r>
      <t>Averaged over all events.DiD model comparing event &amp; non-event consumption of treatment group to event &amp; non-event consumption of control group.</t>
    </r>
    <r>
      <rPr>
        <b/>
        <sz val="11"/>
        <color theme="1"/>
        <rFont val="Calibri"/>
        <family val="2"/>
        <scheme val="minor"/>
      </rPr>
      <t xml:space="preserve"> </t>
    </r>
    <r>
      <rPr>
        <sz val="11"/>
        <color theme="1"/>
        <rFont val="Calibri"/>
        <family val="2"/>
        <scheme val="minor"/>
      </rPr>
      <t>Models should include weather controls (e.g. WTHI or HDD &amp; CDD) interacted with calendar controls. This approach essentially compares event day to the most similar non-event days. Note that non-event days may still include a price treatment (e.g. peak or high peak) and thus the model will estimate the incremental impact of the critical event.</t>
    </r>
  </si>
  <si>
    <t>DiD model comparing before &amp; after period of a treatment group to before &amp; after period of a control group. Models should include weather controls (e.g. WTHI or HDD &amp; CDD) interacted with calendar controls. All periods modeled together for overall conservation impact (i.e. peak, mid, and off-peak are not split-out)</t>
  </si>
  <si>
    <t>DiD model comparing before &amp; after period of a treatment group  to before &amp; after period of a control group. Models should include weather controls (e.g. WTHI or HDD &amp; CDD) interacted with calendar controls. All months in the season modeled together for overall impact (i.e. peak, mid, and off-peak are not split-out)</t>
  </si>
  <si>
    <t>Estimated Price Elascticity</t>
  </si>
  <si>
    <t>Non-Price Pilots</t>
  </si>
  <si>
    <t>Time periods defined by the system (e.g. system peak impact of programs, regardless of program definition) and modeled independently. DiD model comparing before &amp; after period of a treatment group to before &amp; after period of a control group. Models should include weather controls (e.g. WTHI or HDD &amp; CDD) interacted with calendar controls. Measurement seasonal</t>
  </si>
  <si>
    <t>DiD model comparing before &amp; after period of a treatment group to before &amp; after period of a control group. Models should include weather controls (e.g. WTHI or HDD &amp; CDD) interacted with calendar controls. All periods modeled together for overall impact (i.e. peak, mid, and off-peak are not split-out)</t>
  </si>
  <si>
    <t>DiD model comparing before &amp; after period to before &amp; after period of a control group. Models should include weather controls (e.g. WTHI or HDD &amp; CDD) interacted with calendar controls. All periods modeled together for overall impact (i.e. peak, mid, and off-peak are not split-out)</t>
  </si>
  <si>
    <t>Acronyms</t>
  </si>
  <si>
    <t>CDD</t>
  </si>
  <si>
    <t>Cooling Degree Days</t>
  </si>
  <si>
    <t>CPP</t>
  </si>
  <si>
    <t>Critical Peak Pricing</t>
  </si>
  <si>
    <t>DiD</t>
  </si>
  <si>
    <t>Difference in Differences</t>
  </si>
  <si>
    <t>EM&amp;V</t>
  </si>
  <si>
    <t>Estimation, Measurement &amp; Verification</t>
  </si>
  <si>
    <t>HDD</t>
  </si>
  <si>
    <t>Heating Degree Days</t>
  </si>
  <si>
    <t>Kilowatt</t>
  </si>
  <si>
    <t>kWh</t>
  </si>
  <si>
    <t>Kilowatt hours</t>
  </si>
  <si>
    <t>RPP</t>
  </si>
  <si>
    <t>Regulated Price Plan</t>
  </si>
  <si>
    <t>TOU</t>
  </si>
  <si>
    <t>Time of Use</t>
  </si>
  <si>
    <t>WTHI</t>
  </si>
  <si>
    <t>Weighted Temperature Humidity Index</t>
  </si>
  <si>
    <t>Summer (May-Oct):
Peak: 11am-5pm weekdays
Mid-peak: 7am-11am, 5pm-7pm, weekdays
Off-peak: 7pm-7am &amp; all weekend &amp; holiday
Winter (Nov-Apr):
Peak: 7am-11am, 5pm-7pm, weekdays
Mid-peak: 11am-5pm
Off-peak: 7pm-7am &amp; all weekend &amp; holiday</t>
  </si>
  <si>
    <t>Summer (May-Oct):
QRCPP: top 6 days in July and Aug; top three days in June and Sept, highest demand hour between 4pm-8pm
Winter (Nov-Apr):
QRCPP: top 6 days in Jan and Feb; top three days in Dec and Mar, highest demand hour between 4pm-8pm</t>
  </si>
  <si>
    <t>Summer Peak Impact (kW)</t>
  </si>
  <si>
    <t>QRCPP Day 1 Impact (kW)</t>
  </si>
  <si>
    <t>Summer Event Day Impact (kW)</t>
  </si>
  <si>
    <t>Impact (kW)</t>
  </si>
  <si>
    <t>Summer Impact (kW)</t>
  </si>
  <si>
    <t>Summer Elasticity</t>
  </si>
  <si>
    <t>Summer Mid-Peak Impact (kW)</t>
  </si>
  <si>
    <t>Winter Peak Impact (kW)</t>
  </si>
  <si>
    <t>QRCPP Day 2 Impact (kW)</t>
  </si>
  <si>
    <t>Winter Event Day Impact (kW)</t>
  </si>
  <si>
    <t>Winter Impact (kW)</t>
  </si>
  <si>
    <t>Winter Elasticity</t>
  </si>
  <si>
    <t>Summer Off-Peak Impact (kW)</t>
  </si>
  <si>
    <t>Winter Mid-Peak Impact (kW)</t>
  </si>
  <si>
    <t>Winter Off-Peak Impact (kW)</t>
  </si>
  <si>
    <t xml:space="preserve">Quick-Ramping CPP (Price Pilot) +RT Information </t>
  </si>
  <si>
    <t>Winter Event Day Impact (KW)</t>
  </si>
  <si>
    <t>Quick-Ramping CPP + RT Information</t>
  </si>
  <si>
    <t>Critical Peak Day 7</t>
  </si>
  <si>
    <t>Critical Peak Day 8</t>
  </si>
  <si>
    <t>Critical Peak Day 9</t>
  </si>
  <si>
    <t>Critical Peak Day 11</t>
  </si>
  <si>
    <t>Critical Peak Day 12</t>
  </si>
  <si>
    <t>Critical Peak Day 13</t>
  </si>
  <si>
    <t>Critical Peak Day 14</t>
  </si>
  <si>
    <t>Critical Peak Day 15</t>
  </si>
  <si>
    <t>Critical Peak Day 16</t>
  </si>
  <si>
    <t>Critical Peak Day 17</t>
  </si>
  <si>
    <t>Critical Peak Day 18</t>
  </si>
  <si>
    <t>kwh_impact</t>
  </si>
  <si>
    <t>pval</t>
  </si>
  <si>
    <t>ci_delta</t>
  </si>
  <si>
    <t>mean_daily_kwh_cons</t>
  </si>
  <si>
    <t>num_days</t>
  </si>
  <si>
    <t>Hours in Period</t>
  </si>
  <si>
    <t>pcent impact</t>
  </si>
  <si>
    <t>N/S</t>
  </si>
  <si>
    <t>Relative Precision</t>
  </si>
  <si>
    <t>Total Seasonal Energy Impact</t>
  </si>
  <si>
    <t>Demand Impact (kW)</t>
  </si>
  <si>
    <t>Parts_CPP_CPP/RT_Conts_RCT</t>
  </si>
  <si>
    <t>On-Peak</t>
  </si>
  <si>
    <t>Mid-Peak</t>
  </si>
  <si>
    <t>Off-Peak</t>
  </si>
  <si>
    <t>Weekend Off-Peak</t>
  </si>
  <si>
    <t>Parts_RT_Conts_RCT</t>
  </si>
  <si>
    <t>NO_CPP_EVENTS_Parts_CPP_CPP/RT_Conts_RCT</t>
  </si>
  <si>
    <t>Parts_CPP_CPP/RT_Conts_RCT_On-Peak</t>
  </si>
  <si>
    <t>Parts_CPP_CPP/RT_Conts_RCT_Mid-Peak</t>
  </si>
  <si>
    <t>Parts_CPP_CPP/RT_Conts_RCT_Off-Peak</t>
  </si>
  <si>
    <t>Parts_CPP_CPP/RT_Conts_RCT_Weekend Off-Peak</t>
  </si>
  <si>
    <t>Parts_RT_Conts_RCT_On-Peak</t>
  </si>
  <si>
    <t>Parts_RT_Conts_RCT_Mid-Peak</t>
  </si>
  <si>
    <t>Parts_RT_Conts_RCT_Off-Peak</t>
  </si>
  <si>
    <t>Parts_RT_Conts_RCT_Weekend Off-Peak</t>
  </si>
  <si>
    <t>NO_CPP_EVENTS_Parts_CPP_CPP/RT_Conts_RCT_On-Peak</t>
  </si>
  <si>
    <t>NO_CPP_EVENTS_Parts_CPP_CPP/RT_Conts_RCT_Mid-Peak</t>
  </si>
  <si>
    <t>NO_CPP_EVENTS_Parts_CPP_CPP/RT_Conts_RCT_Off-Peak</t>
  </si>
  <si>
    <t>NO_CPP_EVENTS_Parts_CPP_CPP/RT_Conts_RCT_Weekend Off-Peak</t>
  </si>
  <si>
    <t xml:space="preserve">Source File: </t>
  </si>
  <si>
    <t>"LH RPP Appendix D Energy Impact Outputs 2019-02-25.xlsx"</t>
  </si>
  <si>
    <t>Tab:</t>
  </si>
  <si>
    <t>"01 Impacts"</t>
  </si>
  <si>
    <t>RT</t>
  </si>
  <si>
    <t>NA</t>
  </si>
  <si>
    <t>Group</t>
  </si>
  <si>
    <t>Match Index</t>
  </si>
  <si>
    <t>Aggregated Period</t>
  </si>
  <si>
    <t xml:space="preserve">On-Peak Impact </t>
  </si>
  <si>
    <t>kW Impact</t>
  </si>
  <si>
    <t>rpp_season</t>
  </si>
  <si>
    <t>model_j</t>
  </si>
  <si>
    <t>j_num</t>
  </si>
  <si>
    <t>mean_kw_impact</t>
  </si>
  <si>
    <t>mean_kw_cons</t>
  </si>
  <si>
    <t>delta_form</t>
  </si>
  <si>
    <t>off_peak_kw_se</t>
  </si>
  <si>
    <t>tstat</t>
  </si>
  <si>
    <t>crit_t_val</t>
  </si>
  <si>
    <t>x57*1* (1/12) *0.690217391304348+x59*1* (1/24) *0.309782608695652+x61*13.9836153006394* (1/12) *0.690217391304348+x63*63.2783826319284* (1/24) *0.309782608695652</t>
  </si>
  <si>
    <t>x57*1* (1/12) *0.690217391304348+x59*1* (1/24) *0.309782608695652+x61*14.0940389614858* (1/12) *0.690217391304348+x63*63.1841335465288* (1/24) *0.309782608695652</t>
  </si>
  <si>
    <t>x57*1* (1/12) *0.690217391304348+x59*1* (1/24) *0.309782608695652+x61*12.006076388739* (1/12) *0.690217391304348+x63*63.2783826319284* (1/24) *0.309782608695652</t>
  </si>
  <si>
    <t>Source Script:</t>
  </si>
  <si>
    <t>211a Energy Temp Interaction Reg.R</t>
  </si>
  <si>
    <t>Source file:</t>
  </si>
  <si>
    <t>Off-Peak kW Impact 2019-02-27.csv</t>
  </si>
  <si>
    <t>TOU Period</t>
  </si>
  <si>
    <t>Critical Peak</t>
  </si>
  <si>
    <t>Source</t>
  </si>
  <si>
    <t>Dx</t>
  </si>
  <si>
    <t>Fixed Charges</t>
  </si>
  <si>
    <t xml:space="preserve">Monthly </t>
  </si>
  <si>
    <t>IESO Smart Meter Entity</t>
  </si>
  <si>
    <t>Non-Commodity Variable Charges</t>
  </si>
  <si>
    <t>Network</t>
  </si>
  <si>
    <t>Connection</t>
  </si>
  <si>
    <t>Wholesale Market Service</t>
  </si>
  <si>
    <t>Capacity Based Recovery</t>
  </si>
  <si>
    <t>Rural Rate Protection</t>
  </si>
  <si>
    <t>Admin</t>
  </si>
  <si>
    <t>Per month</t>
  </si>
  <si>
    <t>Per kWh</t>
  </si>
  <si>
    <t>Percentage Charges</t>
  </si>
  <si>
    <t>HST</t>
  </si>
  <si>
    <t>Provincial Rebate</t>
  </si>
  <si>
    <t>https://www.londonhydro.com/site/#!/residential/content?page=electricity-water-rates</t>
  </si>
  <si>
    <t xml:space="preserve">Accessed </t>
  </si>
  <si>
    <t>sum_impact</t>
  </si>
  <si>
    <t>sum_kwh_actual_cons</t>
  </si>
  <si>
    <t>Number of Summer Hours</t>
  </si>
  <si>
    <t>Consumption Savings (kWh)</t>
  </si>
  <si>
    <t>Base Consumption (kWh)</t>
  </si>
  <si>
    <t>Demand Savings (kW)</t>
  </si>
  <si>
    <t>Base Demand (kW)</t>
  </si>
  <si>
    <t>% Change</t>
  </si>
  <si>
    <t>Statistically Non-Significant?</t>
  </si>
  <si>
    <t>Event Date</t>
  </si>
  <si>
    <t>DR Impact (kW)</t>
  </si>
  <si>
    <t>Relative Precision +/-% (90% Confidence)</t>
  </si>
  <si>
    <t>Average Across Events</t>
  </si>
  <si>
    <t>LH RPP Appendix E Pilot Demand Impacts 2019-02-20.xlsx</t>
  </si>
  <si>
    <t>Source tab:</t>
  </si>
  <si>
    <t>Event #</t>
  </si>
  <si>
    <t>Name</t>
  </si>
  <si>
    <t>Pricing Inputs</t>
  </si>
  <si>
    <t>Model Run</t>
  </si>
  <si>
    <t>kW Actual Consumption</t>
  </si>
  <si>
    <t>CPP Event Day Inputs</t>
  </si>
  <si>
    <t>218a DR Report Outputs.R</t>
  </si>
  <si>
    <t>Source file</t>
  </si>
  <si>
    <t>CPP Event Day Hourly Impacts 2019-02-28 .csv</t>
  </si>
  <si>
    <t>date_ept</t>
  </si>
  <si>
    <t>he_ept</t>
  </si>
  <si>
    <t>tou_period</t>
  </si>
  <si>
    <t>cpp_event_hour</t>
  </si>
  <si>
    <t>mean_actual_kw_demand</t>
  </si>
  <si>
    <t>mean_counterfactual_kw_demand</t>
  </si>
  <si>
    <t>mean_total_impact_kw</t>
  </si>
  <si>
    <t>num_parts</t>
  </si>
  <si>
    <t>Consumption and Cost on CPP Event Days</t>
  </si>
  <si>
    <t>Study TOU Periods</t>
  </si>
  <si>
    <t>Metrics Output Periods</t>
  </si>
  <si>
    <t>Price Name Periods</t>
  </si>
  <si>
    <t>TOU Period - Actual</t>
  </si>
  <si>
    <t>TOU Period - Counterfactual</t>
  </si>
  <si>
    <t>RPP Pilot Rates</t>
  </si>
  <si>
    <t>https://www.oeb.ca/sites/default/files/approved-rpp-pilot-structures-prices-20180423.pdf</t>
  </si>
  <si>
    <t>Standard rates</t>
  </si>
  <si>
    <t>Pilot rates</t>
  </si>
  <si>
    <t>Standard Rates</t>
  </si>
  <si>
    <t>Actual</t>
  </si>
  <si>
    <t>Actual kWh</t>
  </si>
  <si>
    <t>Counterfactual kWh</t>
  </si>
  <si>
    <t>total energy</t>
  </si>
  <si>
    <t>check</t>
  </si>
  <si>
    <t>Number of CPP Days</t>
  </si>
  <si>
    <t>Cost</t>
  </si>
  <si>
    <t>Commodity Cost</t>
  </si>
  <si>
    <t>Non-Commodity Variable Cost</t>
  </si>
  <si>
    <t>% Costs</t>
  </si>
  <si>
    <t>Include Period?</t>
  </si>
  <si>
    <t>No</t>
  </si>
  <si>
    <t>Daily</t>
  </si>
  <si>
    <t>Seasonal Excluding CPP Days</t>
  </si>
  <si>
    <t>Consolidated TOU Period</t>
  </si>
  <si>
    <t>Consumption and Cost on Non-Event Days</t>
  </si>
  <si>
    <t>Consumption and Cost on Event Days</t>
  </si>
  <si>
    <t>TOU Period Consumption and Cost Calculation</t>
  </si>
  <si>
    <t>total commodity cost</t>
  </si>
  <si>
    <t>Non-Event Days</t>
  </si>
  <si>
    <t>CPP Event Days</t>
  </si>
  <si>
    <t>Total</t>
  </si>
  <si>
    <t>Total Non-Commodity Variable Rate</t>
  </si>
  <si>
    <t>Total Cost</t>
  </si>
  <si>
    <t>Total Monthly Cost</t>
  </si>
  <si>
    <t>Net % Impact</t>
  </si>
  <si>
    <t>CPP Event</t>
  </si>
  <si>
    <t>Energy</t>
  </si>
  <si>
    <t>Check</t>
  </si>
  <si>
    <t>Actual Cost</t>
  </si>
  <si>
    <t>Counterfactual Cost</t>
  </si>
  <si>
    <t>Cost Type</t>
  </si>
  <si>
    <t>With No Program, No Behaviour Change</t>
  </si>
  <si>
    <t>With Program, No Behaviour Change</t>
  </si>
  <si>
    <t>Consumption Type</t>
  </si>
  <si>
    <t>Event Days</t>
  </si>
  <si>
    <t>CPP Period</t>
  </si>
  <si>
    <t>% Change in Cost</t>
  </si>
  <si>
    <t>% Change in Consumption</t>
  </si>
  <si>
    <t>Point Estimate, Own-Price Elasticity of Demand</t>
  </si>
  <si>
    <t>Total Energy</t>
  </si>
  <si>
    <t>Interim Calculations for Energy</t>
  </si>
  <si>
    <t>Consistency with seasonal energy impact estimates.</t>
  </si>
  <si>
    <t>NB: The seasonal impacts of CPP events are based on the model that includes all summer days (including CPP event days)</t>
  </si>
  <si>
    <t>Seasonal savings from below, to support elasticity estimation</t>
  </si>
  <si>
    <t>Seasonal savings from regression parameters (event days included in regression)</t>
  </si>
  <si>
    <t xml:space="preserve">The inconsistency of these values is due to the method by which they were estimated. </t>
  </si>
  <si>
    <t>The first value was estimated using the parameter estimates for the energy regression when all days are included in the sample. This value is not statistically significant.</t>
  </si>
  <si>
    <t>This difference (less than 5 kWh) is not statistically or practically significant.</t>
  </si>
  <si>
    <t>The second value was estimated below, by combining the estimated energy impacts on non-event days, and the event-day specific impact estimates.</t>
  </si>
  <si>
    <t>Note 1</t>
  </si>
  <si>
    <t>Note 2</t>
  </si>
  <si>
    <t xml:space="preserve">Pilot rates are deliberately set to be revenue neutral for the average Ontario residential consumer, assuming no behaviour change. </t>
  </si>
  <si>
    <t>This means that, by construction, the only change in a participant's effective average daily rate will be a function of differences between that participants consumption profile and the average provincial consumption profile.</t>
  </si>
  <si>
    <r>
      <t xml:space="preserve">In the case of the CPP and CPP/RT groups, the participants would acutally realize a modest savings under the CPP rate schedule, </t>
    </r>
    <r>
      <rPr>
        <i/>
        <u/>
        <sz val="9"/>
        <color theme="1"/>
        <rFont val="Calibri"/>
        <family val="2"/>
        <scheme val="minor"/>
      </rPr>
      <t>even if they undertook no actions at all.</t>
    </r>
  </si>
  <si>
    <t xml:space="preserve"> This delivers a positive own-price of elasticity, which is clearly not a true reflection of customer preferences, but an artefact of generating an inappropriate metric for a rate that is designed to shape, not reduce, load. </t>
  </si>
  <si>
    <t>Navigant has generated some additional own-price elasticities, more reflective of the pilot and rate design - see tab 05.</t>
  </si>
  <si>
    <t xml:space="preserve">This results in a % change in average daily price (used for estimating the point estimate of elasticity) which is the same sign as the average % change in daily consumption. </t>
  </si>
  <si>
    <t>Consumption</t>
  </si>
  <si>
    <t>Non-Commodity Cost</t>
  </si>
  <si>
    <t>$/summer</t>
  </si>
  <si>
    <t>Check kWh</t>
  </si>
  <si>
    <t>Check cost</t>
  </si>
  <si>
    <t>Old Value</t>
  </si>
  <si>
    <t>New Value</t>
  </si>
  <si>
    <r>
      <t xml:space="preserve">Note that the % changes in consumption shown in the table above differ somewhat from those shown in the main output tab (in the first set of results and average demand shifted by TOU period). This due to the fact that those values shown on the main output page are estimated </t>
    </r>
    <r>
      <rPr>
        <i/>
        <u/>
        <sz val="11"/>
        <color theme="1"/>
        <rFont val="Calibri"/>
        <family val="2"/>
        <scheme val="minor"/>
      </rPr>
      <t>excluding</t>
    </r>
    <r>
      <rPr>
        <i/>
        <sz val="11"/>
        <color theme="1"/>
        <rFont val="Calibri"/>
        <family val="2"/>
        <scheme val="minor"/>
      </rPr>
      <t xml:space="preserve"> all CPP event days, whereas the values above </t>
    </r>
    <r>
      <rPr>
        <i/>
        <u/>
        <sz val="11"/>
        <color theme="1"/>
        <rFont val="Calibri"/>
        <family val="2"/>
        <scheme val="minor"/>
      </rPr>
      <t>include</t>
    </r>
    <r>
      <rPr>
        <i/>
        <sz val="11"/>
        <color theme="1"/>
        <rFont val="Calibri"/>
        <family val="2"/>
        <scheme val="minor"/>
      </rPr>
      <t xml:space="preserve"> event days).</t>
    </r>
  </si>
  <si>
    <t>"Elasticity of substitution indicates the percentage change in the ratio of peak to offpeak consumption due to one percent change in the ratio of peak to offpeak prices."</t>
  </si>
  <si>
    <t>Definition of Elasticity of Substitution:</t>
  </si>
  <si>
    <t xml:space="preserve">Source: </t>
  </si>
  <si>
    <t>Further direction for calculation:</t>
  </si>
  <si>
    <t>"Please calculate the elasticity of substitution for On and non-on-peak periods."</t>
  </si>
  <si>
    <t>Email to PSM from Anthony Ionno, OEB, 2019-01-24, 12:18</t>
  </si>
  <si>
    <t>Email to PSM from Anthony Ionno, OEB, 2019-01-24, 12:34</t>
  </si>
  <si>
    <t>Definitions and Guidelines for Development of Elasticity of Substitution</t>
  </si>
  <si>
    <t>Ratio</t>
  </si>
  <si>
    <t>Numerator Value</t>
  </si>
  <si>
    <t>Denominator Value</t>
  </si>
  <si>
    <t>Consumption and Cost by Period</t>
  </si>
  <si>
    <t>Effective Rate by Period</t>
  </si>
  <si>
    <t>$/kWh</t>
  </si>
  <si>
    <t>Do Not Use for Elasticity</t>
  </si>
  <si>
    <t>Old Rate</t>
  </si>
  <si>
    <t>New Rate</t>
  </si>
  <si>
    <t>Under Program</t>
  </si>
  <si>
    <t>Without Program</t>
  </si>
  <si>
    <t>Effective Cost Type</t>
  </si>
  <si>
    <t>USE INPUT: Exclude changes in Off-Peak period (statistically insignificant in energy analysis)</t>
  </si>
  <si>
    <t>% Change in Cost Ratio</t>
  </si>
  <si>
    <t>% Change in Consumption Ratio</t>
  </si>
  <si>
    <t>Point Estimate, Elasticity of Substitution (Mid-Peak to Off-Peak)</t>
  </si>
  <si>
    <t>Energy Impact Inputs</t>
  </si>
  <si>
    <t>By the Four TOU Periods Used in Estimation</t>
  </si>
  <si>
    <t>For the Combined Off-Peak Period</t>
  </si>
  <si>
    <t>Consolidated Impacts</t>
  </si>
  <si>
    <t>mean_daily_cdh18</t>
  </si>
  <si>
    <t>mean_drybulb</t>
  </si>
  <si>
    <t>coinc_peak_kwh_se</t>
  </si>
  <si>
    <t>num_hours_per_day</t>
  </si>
  <si>
    <t>Prepared for:</t>
  </si>
  <si>
    <t>This spreadsheet has been prepared by:</t>
  </si>
  <si>
    <t>Peter Steele-Mosey</t>
  </si>
  <si>
    <t>Associate Director - Navigant</t>
  </si>
  <si>
    <t>ph: 416.956.5050</t>
  </si>
  <si>
    <t>email: peter.steele-mosey@navigant.com</t>
  </si>
  <si>
    <t>Appendix B: OEB Required Pilot Metrics</t>
  </si>
  <si>
    <t>London Hydro</t>
  </si>
  <si>
    <t>Tab Colour-Coding</t>
  </si>
  <si>
    <t>Spacer Tabs (No Data)</t>
  </si>
  <si>
    <t>OEB-Developed Informational Tabs</t>
  </si>
  <si>
    <t>Key Output Metric Tabs</t>
  </si>
  <si>
    <t>Navigant-Developed Data Input Tabs</t>
  </si>
  <si>
    <t>Important Note</t>
  </si>
  <si>
    <t>These values should be reviewed only following a review of the Evaluation Report.</t>
  </si>
  <si>
    <t>Column Reference</t>
  </si>
  <si>
    <t>A</t>
  </si>
  <si>
    <t>B</t>
  </si>
  <si>
    <t>C</t>
  </si>
  <si>
    <t>B/A</t>
  </si>
  <si>
    <t>C/A</t>
  </si>
  <si>
    <t>Participant Group</t>
  </si>
  <si>
    <t>Consumption Volumes in kWh</t>
  </si>
  <si>
    <t>Revenues (Pilot Price Plan)</t>
  </si>
  <si>
    <t>Revenues (Status-Quo TOU)</t>
  </si>
  <si>
    <t>Average Revenue (Pilot Price Plan)</t>
  </si>
  <si>
    <t>Average Revenue (Status-Quo TOU)</t>
  </si>
  <si>
    <t>CPP/RT</t>
  </si>
  <si>
    <t>N/A</t>
  </si>
  <si>
    <t>Control</t>
  </si>
  <si>
    <t xml:space="preserve">N/A - not applicable </t>
  </si>
  <si>
    <t>For column A please provide the total consumption by pilot participant group in the interim report period</t>
  </si>
  <si>
    <t>For column B and C please provide the total electricity line revenues generated by each participant group (if applicable) by pilot price plan rates and status-quo TOU rates</t>
  </si>
  <si>
    <t>Program Behaviour, Status Quo TOU Costs</t>
  </si>
  <si>
    <t xml:space="preserve">Consumption and Cost </t>
  </si>
  <si>
    <t>RT-Only Participants</t>
  </si>
  <si>
    <t>RCT Controls</t>
  </si>
  <si>
    <t>part_rpp_group</t>
  </si>
  <si>
    <t>RCT Control</t>
  </si>
  <si>
    <t>RT Only Participants</t>
  </si>
  <si>
    <t>RCT</t>
  </si>
  <si>
    <t>acct</t>
  </si>
  <si>
    <t>total_kwh</t>
  </si>
  <si>
    <t>rpp_cost</t>
  </si>
  <si>
    <t>cpp_cost</t>
  </si>
  <si>
    <t>rpp_group</t>
  </si>
  <si>
    <t>Source Script</t>
  </si>
  <si>
    <t>219a Revenue Sufficiency</t>
  </si>
  <si>
    <t>source directory</t>
  </si>
  <si>
    <t>Y:\London Hydro\RPP Pilot\04 Impact Analysis\R Data\219a Revenue Sufficiency</t>
  </si>
  <si>
    <t>Rev Sufficiency Indiv data 2019-05-10.csv</t>
  </si>
  <si>
    <t>Average RPP Cost</t>
  </si>
  <si>
    <t>RPP Cost</t>
  </si>
  <si>
    <t>Average Bill Impact</t>
  </si>
  <si>
    <t>More than 15</t>
  </si>
  <si>
    <t>NB: These values are no longer required inputs to downstream calculations or outputs (hence why this tab is hidden). They are included only here in case they may be of later interest.</t>
  </si>
  <si>
    <t>Navigant-Developed Look Up Tables</t>
  </si>
  <si>
    <t>SUMMER For the Combined Off-Peak Period</t>
  </si>
  <si>
    <t>WINTER For the Combined Off-Peak Period</t>
  </si>
  <si>
    <t>Parts_CPP/Conts_RCT</t>
  </si>
  <si>
    <t>x54* (1/12) *0.685082872928177+x56* (1/24) *0.314917127071823</t>
  </si>
  <si>
    <t>x46* (1/12) *0.685082872928177+x48* (1/24) *0.314917127071823</t>
  </si>
  <si>
    <t>NO_CPP_EVENTS_Parts_CPP/Conts_RCT</t>
  </si>
  <si>
    <t>Off-Peak Total Impact and COnsumption 2019-10-15.csv</t>
  </si>
  <si>
    <t>409a Energy Dummy Only Regression.R</t>
  </si>
  <si>
    <t>SUMMER By the Four TOU Periods Used in Estimation</t>
  </si>
  <si>
    <t>WINTER By the Four TOU Periods Used in Estimation</t>
  </si>
  <si>
    <t>Parts_CPP/Conts_RCT_On-Peak</t>
  </si>
  <si>
    <t>Parts_CPP/Conts_RCT_Mid-Peak</t>
  </si>
  <si>
    <t>Parts_CPP/Conts_RCT_Off-Peak</t>
  </si>
  <si>
    <t>Parts_CPP/Conts_RCT_Weekend Off-Peak</t>
  </si>
  <si>
    <t>NO_CPP_EVENTS_Parts_CPP/Conts_RCT_On-Peak</t>
  </si>
  <si>
    <t>NO_CPP_EVENTS_Parts_CPP/Conts_RCT_Mid-Peak</t>
  </si>
  <si>
    <t>NO_CPP_EVENTS_Parts_CPP/Conts_RCT_Off-Peak</t>
  </si>
  <si>
    <t>NO_CPP_EVENTS_Parts_CPP/Conts_RCT_Weekend Off-Peak</t>
  </si>
  <si>
    <t>"LH RPP Appendix D Energy Impact Outputs 2019-10-15.xlsx"</t>
  </si>
  <si>
    <t>SUMMER Consolidated Impacts</t>
  </si>
  <si>
    <t>SUMMER</t>
  </si>
  <si>
    <t>WINTER Consolidated Impacts</t>
  </si>
  <si>
    <t>SUMMER Coincident Peak Demand Inputs</t>
  </si>
  <si>
    <t>WINTER Coincident Peak Demand Inputs</t>
  </si>
  <si>
    <t>Source file: Coincident Peak Dummy Model Impact Parameters 2019-10-16.csv</t>
  </si>
  <si>
    <t>Source code: 409b Energy Coinc Peak Dummy Reg</t>
  </si>
  <si>
    <t>rt_dum</t>
  </si>
  <si>
    <t>var_type</t>
  </si>
  <si>
    <t>NO_CPP_EVENTS_Parts_CPP__Conts_RCT</t>
  </si>
  <si>
    <t>cpp_dum</t>
  </si>
  <si>
    <t>SUMMER Seasonal Impact Inputs</t>
  </si>
  <si>
    <t>WINTER Seasonal Impact Inputs</t>
  </si>
  <si>
    <t>"03 Seasonal Impacts"</t>
  </si>
  <si>
    <t>Number of Winter Hours</t>
  </si>
  <si>
    <t>wint_kwh_actual_cons</t>
  </si>
  <si>
    <t>wint_impact</t>
  </si>
  <si>
    <t>SUMMER IMPACTS</t>
  </si>
  <si>
    <t>WINTER IMPACTS</t>
  </si>
  <si>
    <t>#of hours</t>
  </si>
  <si>
    <t>Weight for annual value</t>
  </si>
  <si>
    <t>Annual Impact</t>
  </si>
  <si>
    <t>SUMMER CPP Event Impact Inputs</t>
  </si>
  <si>
    <t>WINTER CPP Event Impact Inputs</t>
  </si>
  <si>
    <r>
      <t>Temperature (</t>
    </r>
    <r>
      <rPr>
        <vertAlign val="superscript"/>
        <sz val="8"/>
        <color rgb="FFFFFFFF"/>
        <rFont val="Arial"/>
        <family val="2"/>
      </rPr>
      <t>o</t>
    </r>
    <r>
      <rPr>
        <sz val="8"/>
        <color rgb="FFFFFFFF"/>
        <rFont val="Arial"/>
        <family val="2"/>
      </rPr>
      <t>C)</t>
    </r>
  </si>
  <si>
    <t>LH RPP Appendix E Pilot Demand Impacts 2019-10-1.xlsx</t>
  </si>
  <si>
    <t>01b Win Tabular Event Impacts</t>
  </si>
  <si>
    <t>01b Sum Tabular Event Impacts</t>
  </si>
  <si>
    <t>418a DR Report Outputs.R</t>
  </si>
  <si>
    <t>Winter CPP Event Day Hourly Impacts 2019-10-17 .csv</t>
  </si>
  <si>
    <t>WINTER</t>
  </si>
  <si>
    <t>This difference is not statistically.</t>
  </si>
  <si>
    <t>NB: this affects all output values in tabs 05, 06, and 07</t>
  </si>
  <si>
    <t>SUMMER Calculations</t>
  </si>
  <si>
    <t>WINTER Calculations</t>
  </si>
  <si>
    <t>Elasticity of substitution (in the winter) has been calculated comparing On-Peak and Off-Peak periods as, under this pilot, there is no change to the Mid-Peak rate in the winter months.</t>
  </si>
  <si>
    <t>Elasticity of substitution (in the summer) has been calculated comparing Mid-Peak and Off-Peak periods as, under this pilot, there is no change to the On-Peak rate in summer months.</t>
  </si>
  <si>
    <t>SUMMER Input Data and Calculations</t>
  </si>
  <si>
    <t>WINTER Input Data and Calculations</t>
  </si>
  <si>
    <t>Regulated Price Plan Roadmap Pilot Program Final Impact Evaluation</t>
  </si>
  <si>
    <t>Note 2 - obsolete - to be corrected</t>
  </si>
  <si>
    <t>Annual Input Data and Calculations</t>
  </si>
  <si>
    <t>Two Seasons?</t>
  </si>
  <si>
    <t>Include?</t>
  </si>
  <si>
    <t>Total Annual</t>
  </si>
  <si>
    <t>Total - Include</t>
  </si>
  <si>
    <t>Customer Count</t>
  </si>
  <si>
    <t>Annual Impacts</t>
  </si>
  <si>
    <t>Annual Consumption</t>
  </si>
  <si>
    <t>seasonal_kwh_se</t>
  </si>
  <si>
    <t>degrees_freedom</t>
  </si>
  <si>
    <t>"LH RPP Appendix D Energy Impact Outputs 2019-12-18.xlsx"</t>
  </si>
  <si>
    <t>SE</t>
  </si>
  <si>
    <t>Number of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</si>
</sst>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quot;$&quot;#,##0.00"/>
    <numFmt numFmtId="167" formatCode="&quot;$&quot;#,##0"/>
    <numFmt numFmtId="168" formatCode="&quot;$&quot;#,##0.000"/>
    <numFmt numFmtId="169" formatCode="&quot;$&quot;#,##0.0000"/>
  </numFmts>
  <fonts count="39" x14ac:knownFonts="1">
    <font>
      <sz val="11"/>
      <color theme="1"/>
      <name val="Calibri"/>
      <family val="2"/>
      <scheme val="minor"/>
    </font>
    <font>
      <b/>
      <sz val="11"/>
      <color theme="1"/>
      <name val="Calibri"/>
      <family val="2"/>
      <scheme val="minor"/>
    </font>
    <font>
      <sz val="11"/>
      <name val="Calibri"/>
      <family val="2"/>
      <scheme val="minor"/>
    </font>
    <font>
      <b/>
      <sz val="18"/>
      <name val="Calibri"/>
      <family val="2"/>
      <scheme val="minor"/>
    </font>
    <font>
      <b/>
      <sz val="14"/>
      <name val="Calibri"/>
      <family val="2"/>
      <scheme val="minor"/>
    </font>
    <font>
      <b/>
      <sz val="11"/>
      <name val="Calibri"/>
      <family val="2"/>
      <scheme val="minor"/>
    </font>
    <font>
      <sz val="11"/>
      <color theme="1"/>
      <name val="Calibri"/>
      <family val="2"/>
      <scheme val="minor"/>
    </font>
    <font>
      <b/>
      <sz val="14"/>
      <color theme="0"/>
      <name val="Calibri"/>
      <family val="2"/>
      <scheme val="minor"/>
    </font>
    <font>
      <b/>
      <sz val="14"/>
      <color theme="2"/>
      <name val="Calibri"/>
      <family val="2"/>
      <scheme val="minor"/>
    </font>
    <font>
      <sz val="14"/>
      <color theme="1"/>
      <name val="Calibri"/>
      <family val="2"/>
      <scheme val="minor"/>
    </font>
    <font>
      <b/>
      <sz val="12"/>
      <color theme="0"/>
      <name val="Calibri"/>
      <family val="2"/>
      <scheme val="minor"/>
    </font>
    <font>
      <b/>
      <sz val="14"/>
      <color theme="1"/>
      <name val="Calibri"/>
      <family val="2"/>
      <scheme val="minor"/>
    </font>
    <font>
      <b/>
      <sz val="14"/>
      <color theme="3"/>
      <name val="Calibri"/>
      <family val="2"/>
      <scheme val="minor"/>
    </font>
    <font>
      <u/>
      <sz val="11"/>
      <color theme="10"/>
      <name val="Calibri"/>
      <family val="2"/>
      <scheme val="minor"/>
    </font>
    <font>
      <sz val="11"/>
      <color theme="0"/>
      <name val="Calibri"/>
      <family val="2"/>
      <scheme val="minor"/>
    </font>
    <font>
      <sz val="8"/>
      <name val="Arial"/>
      <family val="2"/>
    </font>
    <font>
      <b/>
      <sz val="8"/>
      <name val="Arial"/>
      <family val="2"/>
    </font>
    <font>
      <sz val="8"/>
      <color rgb="FFFFFFFF"/>
      <name val="Arial"/>
      <family val="2"/>
    </font>
    <font>
      <vertAlign val="superscript"/>
      <sz val="8"/>
      <color rgb="FFFFFFFF"/>
      <name val="Arial"/>
      <family val="2"/>
    </font>
    <font>
      <i/>
      <sz val="11"/>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b/>
      <i/>
      <sz val="11"/>
      <color theme="0"/>
      <name val="Calibri"/>
      <family val="2"/>
      <scheme val="minor"/>
    </font>
    <font>
      <i/>
      <sz val="9"/>
      <color theme="1"/>
      <name val="Calibri"/>
      <family val="2"/>
      <scheme val="minor"/>
    </font>
    <font>
      <i/>
      <u/>
      <sz val="9"/>
      <color theme="1"/>
      <name val="Calibri"/>
      <family val="2"/>
      <scheme val="minor"/>
    </font>
    <font>
      <sz val="9"/>
      <color indexed="81"/>
      <name val="Tahoma"/>
      <family val="2"/>
    </font>
    <font>
      <b/>
      <sz val="9"/>
      <color indexed="81"/>
      <name val="Tahoma"/>
      <family val="2"/>
    </font>
    <font>
      <i/>
      <u/>
      <sz val="11"/>
      <color theme="1"/>
      <name val="Calibri"/>
      <family val="2"/>
      <scheme val="minor"/>
    </font>
    <font>
      <i/>
      <sz val="9"/>
      <color indexed="81"/>
      <name val="Tahoma"/>
      <family val="2"/>
    </font>
    <font>
      <b/>
      <sz val="24"/>
      <color rgb="FF95D600"/>
      <name val="Arial"/>
      <family val="2"/>
    </font>
    <font>
      <b/>
      <sz val="14"/>
      <color rgb="FF5A5A5A"/>
      <name val="Arial"/>
      <family val="2"/>
    </font>
    <font>
      <sz val="11"/>
      <name val="Arial"/>
      <family val="2"/>
    </font>
    <font>
      <sz val="11"/>
      <color theme="0"/>
      <name val="Arial"/>
      <family val="2"/>
    </font>
    <font>
      <sz val="11"/>
      <color theme="1"/>
      <name val="Arial"/>
      <family val="2"/>
    </font>
    <font>
      <b/>
      <sz val="14"/>
      <color theme="1"/>
      <name val="Arial"/>
      <family val="2"/>
    </font>
    <font>
      <b/>
      <sz val="11"/>
      <color theme="1"/>
      <name val="Arial"/>
      <family val="2"/>
    </font>
    <font>
      <i/>
      <sz val="9"/>
      <color theme="1"/>
      <name val="Arial"/>
      <family val="2"/>
    </font>
    <font>
      <b/>
      <sz val="11"/>
      <color theme="0"/>
      <name val="Calibri"/>
      <family val="2"/>
      <scheme val="minor"/>
    </font>
  </fonts>
  <fills count="19">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rgb="FF00467F"/>
        <bgColor indexed="64"/>
      </patternFill>
    </fill>
    <fill>
      <patternFill patternType="solid">
        <fgColor theme="1"/>
        <bgColor indexed="64"/>
      </patternFill>
    </fill>
    <fill>
      <patternFill patternType="solid">
        <fgColor rgb="FF555759"/>
        <bgColor rgb="FF000000"/>
      </patternFill>
    </fill>
    <fill>
      <patternFill patternType="solid">
        <fgColor rgb="FFFFFFFF"/>
        <bgColor rgb="FF000000"/>
      </patternFill>
    </fill>
    <fill>
      <patternFill patternType="solid">
        <fgColor rgb="FFF2F2F2"/>
        <bgColor rgb="FF000000"/>
      </patternFill>
    </fill>
    <fill>
      <patternFill patternType="solid">
        <fgColor rgb="FF92D050"/>
        <bgColor indexed="64"/>
      </patternFill>
    </fill>
    <fill>
      <patternFill patternType="solid">
        <fgColor theme="8" tint="0.79998168889431442"/>
        <bgColor indexed="64"/>
      </patternFill>
    </fill>
    <fill>
      <patternFill patternType="solid">
        <fgColor theme="2" tint="0.79998168889431442"/>
        <bgColor indexed="64"/>
      </patternFill>
    </fill>
    <fill>
      <patternFill patternType="solid">
        <fgColor theme="6"/>
        <bgColor indexed="64"/>
      </patternFill>
    </fill>
    <fill>
      <patternFill patternType="solid">
        <fgColor rgb="FFFFC000"/>
        <bgColor indexed="64"/>
      </patternFill>
    </fill>
    <fill>
      <patternFill patternType="solid">
        <fgColor rgb="FF7030A0"/>
        <bgColor indexed="64"/>
      </patternFill>
    </fill>
    <fill>
      <patternFill patternType="solid">
        <fgColor rgb="FFC00000"/>
        <bgColor indexed="64"/>
      </patternFill>
    </fill>
  </fills>
  <borders count="18">
    <border>
      <left/>
      <right/>
      <top/>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13" fillId="0" borderId="0" applyNumberFormat="0" applyFill="0" applyBorder="0" applyAlignment="0" applyProtection="0"/>
  </cellStyleXfs>
  <cellXfs count="280">
    <xf numFmtId="0" fontId="0" fillId="0" borderId="0" xfId="0"/>
    <xf numFmtId="0" fontId="0" fillId="0" borderId="0" xfId="0" applyFill="1"/>
    <xf numFmtId="0" fontId="2" fillId="0" borderId="0" xfId="0" applyFont="1"/>
    <xf numFmtId="0" fontId="3" fillId="0" borderId="0" xfId="0" applyFont="1"/>
    <xf numFmtId="0" fontId="2" fillId="0" borderId="1" xfId="0" applyFont="1" applyBorder="1"/>
    <xf numFmtId="0" fontId="0" fillId="0" borderId="1" xfId="0" applyBorder="1"/>
    <xf numFmtId="0" fontId="4" fillId="0" borderId="0" xfId="0" applyFont="1" applyFill="1" applyAlignment="1">
      <alignment horizontal="left"/>
    </xf>
    <xf numFmtId="0" fontId="1" fillId="0" borderId="0" xfId="0" applyFont="1" applyFill="1" applyAlignment="1">
      <alignment horizontal="centerContinuous" vertical="top"/>
    </xf>
    <xf numFmtId="0" fontId="0" fillId="0" borderId="0" xfId="0" applyFill="1" applyAlignment="1">
      <alignment horizontal="centerContinuous" vertical="top"/>
    </xf>
    <xf numFmtId="0" fontId="1" fillId="0" borderId="0" xfId="0" applyFont="1" applyFill="1" applyAlignment="1">
      <alignment horizontal="center"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0" xfId="0" applyFill="1" applyAlignment="1">
      <alignment horizontal="left" vertical="top" wrapText="1"/>
    </xf>
    <xf numFmtId="0" fontId="4" fillId="0" borderId="1" xfId="0" applyFont="1" applyFill="1" applyBorder="1" applyAlignment="1">
      <alignment horizontal="left" vertical="top"/>
    </xf>
    <xf numFmtId="0" fontId="0" fillId="0" borderId="1" xfId="0" applyFill="1" applyBorder="1" applyAlignment="1">
      <alignment horizontal="left" vertical="top" wrapText="1"/>
    </xf>
    <xf numFmtId="0" fontId="5" fillId="0" borderId="0" xfId="0" applyFont="1" applyFill="1"/>
    <xf numFmtId="0" fontId="0" fillId="0" borderId="0" xfId="0" applyFont="1" applyFill="1" applyAlignment="1">
      <alignment horizontal="left" vertical="top" wrapText="1"/>
    </xf>
    <xf numFmtId="0" fontId="2" fillId="0" borderId="0" xfId="0" applyFont="1" applyFill="1"/>
    <xf numFmtId="0" fontId="7" fillId="2" borderId="0" xfId="0" applyFont="1" applyFill="1" applyAlignment="1">
      <alignment horizontal="centerContinuous"/>
    </xf>
    <xf numFmtId="0" fontId="8" fillId="2" borderId="0" xfId="0" applyFont="1" applyFill="1" applyAlignment="1">
      <alignment horizontal="centerContinuous"/>
    </xf>
    <xf numFmtId="0" fontId="9" fillId="0" borderId="0" xfId="0" applyFont="1"/>
    <xf numFmtId="0" fontId="10" fillId="3" borderId="2" xfId="0" applyFont="1" applyFill="1" applyBorder="1" applyAlignment="1">
      <alignment horizontal="centerContinuous"/>
    </xf>
    <xf numFmtId="0" fontId="8" fillId="3" borderId="2" xfId="0" applyFont="1" applyFill="1" applyBorder="1" applyAlignment="1">
      <alignment horizontal="centerContinuous"/>
    </xf>
    <xf numFmtId="0" fontId="10" fillId="4" borderId="2" xfId="0" applyFont="1" applyFill="1" applyBorder="1" applyAlignment="1">
      <alignment horizontal="centerContinuous"/>
    </xf>
    <xf numFmtId="0" fontId="8" fillId="4" borderId="2" xfId="0" applyFont="1" applyFill="1" applyBorder="1" applyAlignment="1">
      <alignment horizontal="centerContinuous"/>
    </xf>
    <xf numFmtId="0" fontId="10" fillId="3" borderId="0" xfId="0" applyFont="1" applyFill="1" applyAlignment="1">
      <alignment horizontal="centerContinuous"/>
    </xf>
    <xf numFmtId="0" fontId="8" fillId="3" borderId="0" xfId="0" applyFont="1" applyFill="1" applyAlignment="1">
      <alignment horizontal="centerContinuous"/>
    </xf>
    <xf numFmtId="0" fontId="10" fillId="4" borderId="0" xfId="0" applyFont="1" applyFill="1" applyAlignment="1">
      <alignment horizontal="centerContinuous"/>
    </xf>
    <xf numFmtId="0" fontId="8" fillId="4" borderId="0" xfId="0" applyFont="1" applyFill="1" applyAlignment="1">
      <alignment horizontal="centerContinuous"/>
    </xf>
    <xf numFmtId="0" fontId="0" fillId="3" borderId="0" xfId="0" applyFill="1" applyAlignment="1">
      <alignment horizontal="centerContinuous"/>
    </xf>
    <xf numFmtId="0" fontId="0" fillId="4" borderId="0" xfId="0" applyFill="1" applyAlignment="1">
      <alignment horizontal="centerContinuous"/>
    </xf>
    <xf numFmtId="9" fontId="0" fillId="4" borderId="0" xfId="1" applyFont="1" applyFill="1" applyAlignment="1">
      <alignment horizontal="centerContinuous"/>
    </xf>
    <xf numFmtId="0" fontId="0" fillId="3" borderId="1" xfId="0" applyFill="1" applyBorder="1"/>
    <xf numFmtId="0" fontId="0" fillId="3" borderId="1" xfId="0" applyFill="1" applyBorder="1" applyAlignment="1">
      <alignment horizontal="center" vertical="center"/>
    </xf>
    <xf numFmtId="9" fontId="0" fillId="3" borderId="1" xfId="1" applyFont="1" applyFill="1" applyBorder="1" applyAlignment="1">
      <alignment horizontal="center" vertical="center"/>
    </xf>
    <xf numFmtId="0" fontId="0" fillId="4" borderId="1" xfId="0" applyFill="1" applyBorder="1"/>
    <xf numFmtId="0" fontId="0" fillId="4" borderId="1" xfId="0" applyFill="1" applyBorder="1" applyAlignment="1">
      <alignment horizontal="center" vertical="center"/>
    </xf>
    <xf numFmtId="9" fontId="0" fillId="4" borderId="1" xfId="1"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9" fontId="0" fillId="3" borderId="0" xfId="1" applyFont="1" applyFill="1" applyAlignment="1">
      <alignment horizontal="center" vertical="center"/>
    </xf>
    <xf numFmtId="0" fontId="0" fillId="4" borderId="0" xfId="0" applyFill="1"/>
    <xf numFmtId="0" fontId="0" fillId="4" borderId="0" xfId="0" applyFill="1" applyAlignment="1">
      <alignment horizontal="center" vertical="center"/>
    </xf>
    <xf numFmtId="9" fontId="0" fillId="4" borderId="0" xfId="1" applyFont="1" applyFill="1" applyAlignment="1">
      <alignment horizontal="center" vertical="center"/>
    </xf>
    <xf numFmtId="0" fontId="0" fillId="3" borderId="0" xfId="0" applyFill="1" applyAlignment="1">
      <alignment vertical="center"/>
    </xf>
    <xf numFmtId="9" fontId="0" fillId="3" borderId="0" xfId="1" applyFont="1" applyFill="1"/>
    <xf numFmtId="0" fontId="0" fillId="4" borderId="0" xfId="0" applyFill="1" applyAlignment="1">
      <alignment vertical="center" wrapText="1"/>
    </xf>
    <xf numFmtId="0" fontId="0" fillId="4" borderId="0" xfId="0" applyFill="1" applyAlignment="1">
      <alignment vertical="center"/>
    </xf>
    <xf numFmtId="9" fontId="0" fillId="4" borderId="0" xfId="1" applyFont="1" applyFill="1"/>
    <xf numFmtId="0" fontId="0" fillId="3" borderId="2" xfId="0" applyFill="1" applyBorder="1"/>
    <xf numFmtId="0" fontId="0" fillId="3" borderId="2" xfId="0" applyFill="1" applyBorder="1" applyAlignment="1">
      <alignment vertical="center"/>
    </xf>
    <xf numFmtId="9" fontId="0" fillId="3" borderId="2" xfId="1" applyFont="1" applyFill="1" applyBorder="1"/>
    <xf numFmtId="0" fontId="0" fillId="4" borderId="2" xfId="0" applyFill="1" applyBorder="1" applyAlignment="1">
      <alignment vertical="center"/>
    </xf>
    <xf numFmtId="0" fontId="0" fillId="4" borderId="2" xfId="0" applyFill="1" applyBorder="1"/>
    <xf numFmtId="9" fontId="0" fillId="4" borderId="2" xfId="1" applyFont="1" applyFill="1" applyBorder="1"/>
    <xf numFmtId="9" fontId="0" fillId="3" borderId="0" xfId="1" applyFont="1" applyFill="1" applyAlignment="1">
      <alignment horizontal="centerContinuous"/>
    </xf>
    <xf numFmtId="0" fontId="0" fillId="3" borderId="1" xfId="0" applyFill="1" applyBorder="1" applyAlignment="1">
      <alignment horizontal="center"/>
    </xf>
    <xf numFmtId="9" fontId="0" fillId="3" borderId="1" xfId="1" applyFont="1" applyFill="1" applyBorder="1"/>
    <xf numFmtId="9" fontId="0" fillId="0" borderId="0" xfId="1" applyFont="1"/>
    <xf numFmtId="9" fontId="0" fillId="3" borderId="0" xfId="1" applyFont="1" applyFill="1" applyBorder="1" applyAlignment="1">
      <alignment horizontal="center" vertical="center"/>
    </xf>
    <xf numFmtId="0" fontId="0" fillId="3" borderId="0" xfId="0" applyFill="1" applyBorder="1"/>
    <xf numFmtId="0" fontId="0" fillId="3" borderId="1" xfId="0" applyFill="1" applyBorder="1" applyAlignment="1">
      <alignment horizontal="centerContinuous"/>
    </xf>
    <xf numFmtId="0" fontId="0" fillId="3" borderId="0" xfId="0" applyFill="1" applyBorder="1" applyAlignment="1">
      <alignment horizontal="center" vertical="center"/>
    </xf>
    <xf numFmtId="0" fontId="11" fillId="5" borderId="0" xfId="0" applyFont="1" applyFill="1"/>
    <xf numFmtId="0" fontId="0" fillId="5" borderId="0" xfId="0" applyFill="1"/>
    <xf numFmtId="0" fontId="11" fillId="0" borderId="0" xfId="0" applyFont="1"/>
    <xf numFmtId="0" fontId="1" fillId="6" borderId="0" xfId="0" applyFont="1" applyFill="1" applyAlignment="1">
      <alignment vertical="top"/>
    </xf>
    <xf numFmtId="0" fontId="0" fillId="6" borderId="0" xfId="0" applyFill="1" applyAlignment="1">
      <alignment vertical="top" wrapText="1"/>
    </xf>
    <xf numFmtId="0" fontId="1" fillId="5" borderId="0" xfId="0" applyFont="1" applyFill="1" applyAlignment="1">
      <alignment vertical="top"/>
    </xf>
    <xf numFmtId="0" fontId="0" fillId="5" borderId="0" xfId="0" applyFill="1" applyAlignment="1">
      <alignment vertical="top" wrapText="1"/>
    </xf>
    <xf numFmtId="0" fontId="12" fillId="7" borderId="0" xfId="0" applyFont="1" applyFill="1" applyAlignment="1">
      <alignment horizontal="left"/>
    </xf>
    <xf numFmtId="0" fontId="0" fillId="0" borderId="0" xfId="0"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lignment horizontal="left" vertical="top" wrapText="1"/>
    </xf>
    <xf numFmtId="0" fontId="0" fillId="6" borderId="0" xfId="0" applyFill="1" applyAlignment="1">
      <alignment horizontal="left" vertical="top"/>
    </xf>
    <xf numFmtId="0" fontId="0" fillId="6" borderId="0" xfId="0" applyFill="1" applyAlignment="1">
      <alignment horizontal="left" vertical="top" wrapText="1"/>
    </xf>
    <xf numFmtId="0" fontId="1" fillId="6" borderId="0" xfId="0" applyFont="1" applyFill="1" applyAlignment="1">
      <alignment horizontal="left" vertical="top"/>
    </xf>
    <xf numFmtId="0" fontId="0" fillId="5" borderId="0" xfId="0" applyFont="1" applyFill="1" applyAlignment="1">
      <alignment horizontal="left" vertical="top" wrapText="1"/>
    </xf>
    <xf numFmtId="0" fontId="0" fillId="6" borderId="0" xfId="0" applyFont="1" applyFill="1" applyAlignment="1">
      <alignment horizontal="left" vertical="top" wrapText="1"/>
    </xf>
    <xf numFmtId="0" fontId="1" fillId="0" borderId="0" xfId="0" applyFont="1" applyFill="1" applyAlignment="1">
      <alignment horizontal="left" vertical="top"/>
    </xf>
    <xf numFmtId="0" fontId="0" fillId="4" borderId="1" xfId="0" applyFill="1" applyBorder="1" applyAlignment="1">
      <alignment horizontal="centerContinuous"/>
    </xf>
    <xf numFmtId="9" fontId="0" fillId="4" borderId="1" xfId="1" applyFont="1" applyFill="1" applyBorder="1" applyAlignment="1">
      <alignment horizontal="centerContinuous"/>
    </xf>
    <xf numFmtId="165" fontId="0" fillId="3" borderId="0" xfId="0" applyNumberFormat="1" applyFill="1" applyAlignment="1">
      <alignment horizontal="center" vertical="center" wrapText="1"/>
    </xf>
    <xf numFmtId="164" fontId="0" fillId="3" borderId="0" xfId="1" applyNumberFormat="1" applyFont="1" applyFill="1" applyAlignment="1">
      <alignment horizontal="center" vertical="center" wrapText="1"/>
    </xf>
    <xf numFmtId="0" fontId="0" fillId="3" borderId="0" xfId="0" applyFill="1" applyAlignment="1">
      <alignment horizontal="center" vertical="center" wrapText="1"/>
    </xf>
    <xf numFmtId="9" fontId="0" fillId="3" borderId="0" xfId="1" applyFont="1" applyFill="1" applyAlignment="1">
      <alignment horizontal="center" vertical="center" wrapText="1"/>
    </xf>
    <xf numFmtId="0" fontId="0" fillId="4" borderId="0" xfId="0" applyFill="1" applyAlignment="1">
      <alignment horizontal="center" vertical="center" wrapText="1"/>
    </xf>
    <xf numFmtId="9" fontId="0" fillId="4" borderId="0" xfId="1" applyFont="1" applyFill="1" applyAlignment="1">
      <alignment horizontal="center" vertical="center" wrapText="1"/>
    </xf>
    <xf numFmtId="0" fontId="17" fillId="9" borderId="6" xfId="0" applyFont="1" applyFill="1" applyBorder="1" applyAlignment="1">
      <alignment horizontal="center" vertical="center" wrapText="1"/>
    </xf>
    <xf numFmtId="0" fontId="17" fillId="9" borderId="1" xfId="0" applyFont="1" applyFill="1" applyBorder="1" applyAlignment="1">
      <alignment horizontal="center" vertical="center" wrapText="1"/>
    </xf>
    <xf numFmtId="14" fontId="15" fillId="10" borderId="8" xfId="0" applyNumberFormat="1" applyFont="1" applyFill="1" applyBorder="1" applyAlignment="1">
      <alignment horizontal="center" vertical="center"/>
    </xf>
    <xf numFmtId="2" fontId="15" fillId="10" borderId="8" xfId="0" applyNumberFormat="1" applyFont="1" applyFill="1" applyBorder="1" applyAlignment="1">
      <alignment horizontal="center" vertical="center"/>
    </xf>
    <xf numFmtId="9" fontId="15" fillId="10" borderId="9" xfId="1" applyFont="1" applyFill="1" applyBorder="1" applyAlignment="1">
      <alignment horizontal="center" vertical="center"/>
    </xf>
    <xf numFmtId="9" fontId="15" fillId="10" borderId="10" xfId="1" applyFont="1" applyFill="1" applyBorder="1" applyAlignment="1">
      <alignment horizontal="center" vertical="center"/>
    </xf>
    <xf numFmtId="3" fontId="15" fillId="10" borderId="10" xfId="1" applyNumberFormat="1" applyFont="1" applyFill="1" applyBorder="1" applyAlignment="1">
      <alignment horizontal="center" vertical="center"/>
    </xf>
    <xf numFmtId="14" fontId="15" fillId="11" borderId="8" xfId="0" applyNumberFormat="1" applyFont="1" applyFill="1" applyBorder="1" applyAlignment="1">
      <alignment horizontal="center" vertical="center"/>
    </xf>
    <xf numFmtId="2" fontId="15" fillId="11" borderId="8" xfId="0" applyNumberFormat="1" applyFont="1" applyFill="1" applyBorder="1" applyAlignment="1">
      <alignment horizontal="center" vertical="center"/>
    </xf>
    <xf numFmtId="9" fontId="15" fillId="11" borderId="9" xfId="1" applyFont="1" applyFill="1" applyBorder="1" applyAlignment="1">
      <alignment horizontal="center" vertical="center"/>
    </xf>
    <xf numFmtId="9" fontId="15" fillId="11" borderId="8" xfId="1" applyFont="1" applyFill="1" applyBorder="1" applyAlignment="1">
      <alignment horizontal="center" vertical="center"/>
    </xf>
    <xf numFmtId="3" fontId="15" fillId="11" borderId="8" xfId="1" applyNumberFormat="1" applyFont="1" applyFill="1" applyBorder="1" applyAlignment="1">
      <alignment horizontal="center" vertical="center"/>
    </xf>
    <xf numFmtId="9" fontId="15" fillId="10" borderId="8" xfId="1" applyFont="1" applyFill="1" applyBorder="1" applyAlignment="1">
      <alignment horizontal="center" vertical="center"/>
    </xf>
    <xf numFmtId="3" fontId="15" fillId="10" borderId="8" xfId="1" applyNumberFormat="1" applyFont="1" applyFill="1" applyBorder="1" applyAlignment="1">
      <alignment horizontal="center" vertical="center"/>
    </xf>
    <xf numFmtId="9" fontId="15" fillId="11" borderId="11" xfId="1" applyFont="1" applyFill="1" applyBorder="1" applyAlignment="1">
      <alignment horizontal="center" vertical="center"/>
    </xf>
    <xf numFmtId="3" fontId="15" fillId="11" borderId="11" xfId="1" applyNumberFormat="1" applyFont="1" applyFill="1" applyBorder="1" applyAlignment="1">
      <alignment horizontal="center" vertical="center"/>
    </xf>
    <xf numFmtId="0" fontId="16" fillId="10" borderId="12" xfId="0" applyFont="1" applyFill="1" applyBorder="1" applyAlignment="1">
      <alignment horizontal="center" vertical="center" wrapText="1"/>
    </xf>
    <xf numFmtId="2" fontId="16" fillId="10" borderId="12" xfId="0" applyNumberFormat="1" applyFont="1" applyFill="1" applyBorder="1" applyAlignment="1">
      <alignment horizontal="center" vertical="center"/>
    </xf>
    <xf numFmtId="9" fontId="16" fillId="10" borderId="12" xfId="1" applyFont="1" applyFill="1" applyBorder="1" applyAlignment="1">
      <alignment horizontal="center" vertical="center"/>
    </xf>
    <xf numFmtId="9" fontId="16" fillId="10" borderId="11" xfId="1" applyFont="1" applyFill="1" applyBorder="1" applyAlignment="1">
      <alignment horizontal="center" vertical="center"/>
    </xf>
    <xf numFmtId="3" fontId="16" fillId="10" borderId="7" xfId="1" applyNumberFormat="1" applyFont="1" applyFill="1" applyBorder="1" applyAlignment="1">
      <alignment horizontal="center" vertical="center"/>
    </xf>
    <xf numFmtId="2" fontId="0" fillId="3" borderId="0" xfId="0" applyNumberFormat="1" applyFill="1"/>
    <xf numFmtId="3" fontId="0" fillId="5" borderId="0" xfId="0" applyNumberFormat="1" applyFill="1"/>
    <xf numFmtId="167" fontId="0" fillId="5" borderId="0" xfId="0" applyNumberFormat="1" applyFill="1"/>
    <xf numFmtId="0" fontId="1" fillId="5" borderId="0" xfId="0" applyFont="1" applyFill="1"/>
    <xf numFmtId="0" fontId="22" fillId="5" borderId="1" xfId="0" applyFont="1" applyFill="1" applyBorder="1"/>
    <xf numFmtId="0" fontId="0" fillId="5" borderId="1" xfId="0" applyFill="1" applyBorder="1"/>
    <xf numFmtId="0" fontId="20" fillId="5" borderId="0" xfId="0" applyFont="1" applyFill="1"/>
    <xf numFmtId="0" fontId="19" fillId="5" borderId="0" xfId="0" applyFont="1" applyFill="1"/>
    <xf numFmtId="0" fontId="0" fillId="5" borderId="0" xfId="0" applyFill="1" applyAlignment="1">
      <alignment wrapText="1"/>
    </xf>
    <xf numFmtId="0" fontId="13" fillId="5" borderId="0" xfId="2" applyFill="1"/>
    <xf numFmtId="14" fontId="0" fillId="5" borderId="0" xfId="0" applyNumberFormat="1" applyFill="1"/>
    <xf numFmtId="9" fontId="0" fillId="5" borderId="0" xfId="0" applyNumberFormat="1" applyFill="1"/>
    <xf numFmtId="0" fontId="0" fillId="12" borderId="13" xfId="0" applyFill="1" applyBorder="1"/>
    <xf numFmtId="0" fontId="0" fillId="5" borderId="12" xfId="0" applyFill="1" applyBorder="1" applyAlignment="1">
      <alignment vertical="center" wrapText="1"/>
    </xf>
    <xf numFmtId="3" fontId="0" fillId="5" borderId="12" xfId="0" applyNumberFormat="1" applyFill="1" applyBorder="1"/>
    <xf numFmtId="167" fontId="0" fillId="5" borderId="12" xfId="0" applyNumberFormat="1" applyFill="1" applyBorder="1"/>
    <xf numFmtId="0" fontId="0" fillId="5" borderId="12" xfId="0" applyFill="1" applyBorder="1"/>
    <xf numFmtId="0" fontId="1" fillId="5" borderId="12" xfId="0" applyFont="1" applyFill="1" applyBorder="1"/>
    <xf numFmtId="0" fontId="1" fillId="5" borderId="12" xfId="0" applyFont="1" applyFill="1" applyBorder="1" applyAlignment="1">
      <alignment wrapText="1"/>
    </xf>
    <xf numFmtId="166" fontId="0" fillId="5" borderId="12" xfId="0" applyNumberFormat="1" applyFill="1" applyBorder="1"/>
    <xf numFmtId="168" fontId="0" fillId="5" borderId="12" xfId="0" applyNumberFormat="1" applyFill="1" applyBorder="1"/>
    <xf numFmtId="168" fontId="1" fillId="5" borderId="12" xfId="0" applyNumberFormat="1" applyFont="1" applyFill="1" applyBorder="1" applyAlignment="1">
      <alignment wrapText="1"/>
    </xf>
    <xf numFmtId="0" fontId="0" fillId="5" borderId="12" xfId="0" applyFill="1" applyBorder="1" applyAlignment="1">
      <alignment wrapText="1"/>
    </xf>
    <xf numFmtId="166" fontId="1" fillId="5" borderId="12" xfId="0" applyNumberFormat="1" applyFont="1" applyFill="1" applyBorder="1"/>
    <xf numFmtId="0" fontId="14" fillId="2" borderId="12" xfId="0" applyFont="1" applyFill="1" applyBorder="1"/>
    <xf numFmtId="0" fontId="0" fillId="5" borderId="11" xfId="0" applyFill="1" applyBorder="1" applyAlignment="1">
      <alignment vertical="center" wrapText="1"/>
    </xf>
    <xf numFmtId="3" fontId="0" fillId="5" borderId="11" xfId="0" applyNumberFormat="1" applyFill="1" applyBorder="1"/>
    <xf numFmtId="0" fontId="14" fillId="2" borderId="12" xfId="0" applyFont="1" applyFill="1" applyBorder="1" applyAlignment="1">
      <alignment wrapText="1"/>
    </xf>
    <xf numFmtId="0" fontId="14" fillId="2" borderId="12" xfId="0" applyFont="1" applyFill="1" applyBorder="1" applyAlignment="1">
      <alignment horizontal="center" vertical="center" wrapText="1"/>
    </xf>
    <xf numFmtId="0" fontId="0" fillId="8" borderId="11" xfId="0" applyFill="1" applyBorder="1" applyAlignment="1">
      <alignment vertical="center" wrapText="1"/>
    </xf>
    <xf numFmtId="3" fontId="0" fillId="8" borderId="11" xfId="0" applyNumberFormat="1" applyFill="1" applyBorder="1"/>
    <xf numFmtId="3" fontId="0" fillId="5" borderId="11" xfId="0" applyNumberFormat="1" applyFill="1" applyBorder="1" applyAlignment="1">
      <alignment vertical="center" wrapText="1"/>
    </xf>
    <xf numFmtId="0" fontId="20" fillId="5" borderId="14" xfId="0" applyFont="1" applyFill="1" applyBorder="1"/>
    <xf numFmtId="0" fontId="0" fillId="5" borderId="14" xfId="0" applyFill="1" applyBorder="1"/>
    <xf numFmtId="0" fontId="20" fillId="5" borderId="0" xfId="0" applyFont="1" applyFill="1" applyBorder="1"/>
    <xf numFmtId="0" fontId="0" fillId="5" borderId="0" xfId="0" applyFill="1" applyBorder="1"/>
    <xf numFmtId="0" fontId="0" fillId="5" borderId="11" xfId="0" applyFill="1" applyBorder="1"/>
    <xf numFmtId="3" fontId="14" fillId="2" borderId="12" xfId="0" applyNumberFormat="1" applyFont="1" applyFill="1" applyBorder="1"/>
    <xf numFmtId="0" fontId="0" fillId="5" borderId="0" xfId="0" applyFill="1" applyAlignment="1">
      <alignment horizontal="centerContinuous"/>
    </xf>
    <xf numFmtId="167" fontId="0" fillId="5" borderId="11" xfId="0" applyNumberFormat="1" applyFill="1" applyBorder="1"/>
    <xf numFmtId="9" fontId="0" fillId="5" borderId="0" xfId="1" applyFont="1" applyFill="1"/>
    <xf numFmtId="164" fontId="0" fillId="5" borderId="0" xfId="1" applyNumberFormat="1" applyFont="1" applyFill="1"/>
    <xf numFmtId="164" fontId="0" fillId="5" borderId="12" xfId="1" applyNumberFormat="1" applyFont="1" applyFill="1" applyBorder="1"/>
    <xf numFmtId="2" fontId="0" fillId="5" borderId="12" xfId="1" applyNumberFormat="1" applyFont="1" applyFill="1" applyBorder="1"/>
    <xf numFmtId="3" fontId="0" fillId="5" borderId="14" xfId="0" applyNumberFormat="1" applyFill="1" applyBorder="1"/>
    <xf numFmtId="0" fontId="1" fillId="13" borderId="12" xfId="0" applyFont="1" applyFill="1" applyBorder="1"/>
    <xf numFmtId="0" fontId="1" fillId="13" borderId="12" xfId="0" applyFont="1" applyFill="1" applyBorder="1" applyAlignment="1">
      <alignment wrapText="1"/>
    </xf>
    <xf numFmtId="10" fontId="6" fillId="5" borderId="0" xfId="1" applyNumberFormat="1" applyFill="1"/>
    <xf numFmtId="165" fontId="0" fillId="5" borderId="0" xfId="0" applyNumberFormat="1" applyFill="1"/>
    <xf numFmtId="165" fontId="0" fillId="5" borderId="0" xfId="0" applyNumberFormat="1" applyFill="1" applyAlignment="1">
      <alignment horizontal="center" vertical="center"/>
    </xf>
    <xf numFmtId="2" fontId="0" fillId="5" borderId="0" xfId="0" applyNumberFormat="1" applyFill="1" applyAlignment="1">
      <alignment horizontal="center" vertical="center"/>
    </xf>
    <xf numFmtId="164" fontId="6" fillId="5" borderId="0" xfId="1" applyNumberFormat="1" applyFill="1"/>
    <xf numFmtId="2" fontId="6" fillId="5" borderId="0" xfId="1" applyNumberFormat="1" applyFill="1"/>
    <xf numFmtId="164" fontId="6" fillId="5" borderId="0" xfId="1" applyNumberFormat="1" applyFill="1" applyAlignment="1">
      <alignment horizontal="center" vertical="center"/>
    </xf>
    <xf numFmtId="9" fontId="6" fillId="5" borderId="0" xfId="1" applyFill="1"/>
    <xf numFmtId="3" fontId="0" fillId="5" borderId="12" xfId="0" applyNumberFormat="1" applyFill="1" applyBorder="1" applyAlignment="1">
      <alignment horizontal="center" vertical="center"/>
    </xf>
    <xf numFmtId="0" fontId="0" fillId="5" borderId="12" xfId="0" applyFill="1" applyBorder="1" applyAlignment="1">
      <alignment horizontal="center" vertical="center"/>
    </xf>
    <xf numFmtId="1" fontId="0" fillId="5" borderId="12" xfId="0" applyNumberFormat="1" applyFill="1" applyBorder="1" applyAlignment="1">
      <alignment horizontal="center" vertical="center"/>
    </xf>
    <xf numFmtId="0" fontId="21" fillId="5" borderId="3" xfId="0" applyFont="1" applyFill="1" applyBorder="1"/>
    <xf numFmtId="0" fontId="0" fillId="5" borderId="4" xfId="0" applyFill="1" applyBorder="1"/>
    <xf numFmtId="0" fontId="0" fillId="5" borderId="5" xfId="0" applyFill="1" applyBorder="1"/>
    <xf numFmtId="0" fontId="1" fillId="14" borderId="12" xfId="0" applyFont="1" applyFill="1" applyBorder="1" applyAlignment="1">
      <alignment horizontal="centerContinuous" vertical="center" wrapText="1"/>
    </xf>
    <xf numFmtId="3" fontId="1" fillId="14" borderId="16" xfId="0" applyNumberFormat="1" applyFont="1" applyFill="1" applyBorder="1" applyAlignment="1">
      <alignment horizontal="centerContinuous" vertical="center" wrapText="1"/>
    </xf>
    <xf numFmtId="3" fontId="1" fillId="14" borderId="17" xfId="0" applyNumberFormat="1" applyFont="1" applyFill="1" applyBorder="1" applyAlignment="1">
      <alignment horizontal="centerContinuous" vertical="center" wrapText="1"/>
    </xf>
    <xf numFmtId="0" fontId="1" fillId="5" borderId="11" xfId="0" applyFont="1" applyFill="1" applyBorder="1" applyAlignment="1">
      <alignment vertical="center" wrapText="1"/>
    </xf>
    <xf numFmtId="0" fontId="1" fillId="5" borderId="11" xfId="0" applyFont="1" applyFill="1" applyBorder="1"/>
    <xf numFmtId="0" fontId="14" fillId="2" borderId="0" xfId="0" applyFont="1" applyFill="1"/>
    <xf numFmtId="0" fontId="1" fillId="14" borderId="16" xfId="0" applyFont="1" applyFill="1" applyBorder="1" applyAlignment="1">
      <alignment horizontal="centerContinuous" vertical="center" wrapText="1"/>
    </xf>
    <xf numFmtId="165" fontId="0" fillId="5" borderId="12" xfId="0" applyNumberFormat="1" applyFill="1" applyBorder="1"/>
    <xf numFmtId="1" fontId="0" fillId="5" borderId="12" xfId="0" applyNumberFormat="1" applyFill="1" applyBorder="1"/>
    <xf numFmtId="164" fontId="0" fillId="5" borderId="12" xfId="1" applyNumberFormat="1" applyFont="1" applyFill="1" applyBorder="1" applyAlignment="1">
      <alignment horizontal="center" vertical="center"/>
    </xf>
    <xf numFmtId="2" fontId="0" fillId="5" borderId="12" xfId="1" applyNumberFormat="1" applyFont="1" applyFill="1" applyBorder="1" applyAlignment="1">
      <alignment horizontal="center" vertical="center"/>
    </xf>
    <xf numFmtId="0" fontId="21" fillId="5" borderId="0" xfId="0" applyFont="1" applyFill="1" applyBorder="1"/>
    <xf numFmtId="0" fontId="1" fillId="5" borderId="0" xfId="0" applyFont="1" applyFill="1" applyBorder="1"/>
    <xf numFmtId="1" fontId="0" fillId="5" borderId="0" xfId="0" applyNumberFormat="1" applyFill="1" applyBorder="1"/>
    <xf numFmtId="0" fontId="22" fillId="5" borderId="0" xfId="0" applyFont="1" applyFill="1" applyBorder="1"/>
    <xf numFmtId="2" fontId="0" fillId="5" borderId="12" xfId="0" applyNumberFormat="1" applyFill="1" applyBorder="1" applyAlignment="1">
      <alignment horizontal="center" vertical="center"/>
    </xf>
    <xf numFmtId="0" fontId="21" fillId="5" borderId="9" xfId="0" applyFont="1" applyFill="1" applyBorder="1"/>
    <xf numFmtId="0" fontId="0" fillId="5" borderId="15" xfId="0" applyFill="1" applyBorder="1"/>
    <xf numFmtId="0" fontId="28" fillId="5" borderId="0" xfId="0" applyFont="1" applyFill="1"/>
    <xf numFmtId="0" fontId="0" fillId="5" borderId="0" xfId="0" applyFill="1" applyAlignment="1">
      <alignment horizontal="center" vertical="center"/>
    </xf>
    <xf numFmtId="165" fontId="0" fillId="3" borderId="0" xfId="0" applyNumberFormat="1" applyFill="1"/>
    <xf numFmtId="165" fontId="0" fillId="3" borderId="0" xfId="0" applyNumberFormat="1" applyFill="1" applyAlignment="1">
      <alignment horizontal="center" vertical="center"/>
    </xf>
    <xf numFmtId="9" fontId="0" fillId="5" borderId="12" xfId="1" applyFont="1" applyFill="1" applyBorder="1"/>
    <xf numFmtId="0" fontId="30" fillId="5" borderId="0" xfId="0" applyFont="1" applyFill="1" applyAlignment="1">
      <alignment vertical="center" wrapText="1"/>
    </xf>
    <xf numFmtId="0" fontId="31" fillId="5" borderId="0" xfId="0" applyFont="1" applyFill="1" applyAlignment="1">
      <alignment vertical="center"/>
    </xf>
    <xf numFmtId="0" fontId="31" fillId="0" borderId="0" xfId="0" applyFont="1" applyAlignment="1">
      <alignment vertical="center"/>
    </xf>
    <xf numFmtId="0" fontId="32" fillId="3" borderId="0" xfId="0" applyFont="1" applyFill="1"/>
    <xf numFmtId="0" fontId="32" fillId="16" borderId="0" xfId="0" applyFont="1" applyFill="1" applyAlignment="1">
      <alignment wrapText="1"/>
    </xf>
    <xf numFmtId="0" fontId="33" fillId="8" borderId="0" xfId="0" applyFont="1" applyFill="1"/>
    <xf numFmtId="0" fontId="33" fillId="15" borderId="0" xfId="0" applyFont="1" applyFill="1"/>
    <xf numFmtId="0" fontId="34" fillId="5" borderId="0" xfId="0" applyFont="1" applyFill="1"/>
    <xf numFmtId="0" fontId="35" fillId="5" borderId="0" xfId="0" applyFont="1" applyFill="1"/>
    <xf numFmtId="0" fontId="36" fillId="5" borderId="0" xfId="0" applyFont="1" applyFill="1"/>
    <xf numFmtId="0" fontId="37" fillId="5" borderId="0" xfId="0" applyFont="1" applyFill="1"/>
    <xf numFmtId="166" fontId="0" fillId="5" borderId="0" xfId="0" applyNumberFormat="1" applyFill="1"/>
    <xf numFmtId="0" fontId="38" fillId="2" borderId="12" xfId="0" applyFont="1" applyFill="1" applyBorder="1"/>
    <xf numFmtId="3" fontId="0" fillId="5" borderId="0" xfId="0" applyNumberFormat="1" applyFill="1" applyBorder="1"/>
    <xf numFmtId="0" fontId="14" fillId="2" borderId="0" xfId="0" applyFont="1" applyFill="1" applyAlignment="1">
      <alignment horizontal="center" vertical="center" wrapText="1"/>
    </xf>
    <xf numFmtId="3" fontId="0" fillId="5" borderId="12" xfId="0" applyNumberFormat="1" applyFill="1" applyBorder="1" applyAlignment="1">
      <alignment horizontal="center"/>
    </xf>
    <xf numFmtId="167" fontId="0" fillId="5" borderId="12" xfId="0" applyNumberFormat="1" applyFill="1" applyBorder="1" applyAlignment="1">
      <alignment horizontal="center"/>
    </xf>
    <xf numFmtId="166" fontId="0" fillId="5" borderId="12" xfId="0" applyNumberFormat="1" applyFill="1" applyBorder="1" applyAlignment="1">
      <alignment horizontal="center"/>
    </xf>
    <xf numFmtId="0" fontId="0" fillId="5" borderId="12" xfId="0" applyFill="1" applyBorder="1" applyAlignment="1">
      <alignment horizontal="center"/>
    </xf>
    <xf numFmtId="0" fontId="33" fillId="17" borderId="0" xfId="0" applyFont="1" applyFill="1"/>
    <xf numFmtId="0" fontId="17" fillId="9" borderId="6" xfId="0" applyFont="1" applyFill="1" applyBorder="1" applyAlignment="1">
      <alignment horizontal="center" vertical="center" wrapText="1"/>
    </xf>
    <xf numFmtId="9" fontId="0" fillId="4" borderId="1" xfId="1" applyFont="1" applyFill="1" applyBorder="1"/>
    <xf numFmtId="14" fontId="15" fillId="10" borderId="8" xfId="0" applyNumberFormat="1" applyFont="1" applyFill="1" applyBorder="1" applyAlignment="1">
      <alignment horizontal="center" vertical="center" wrapText="1"/>
    </xf>
    <xf numFmtId="2" fontId="15" fillId="10" borderId="8" xfId="0" applyNumberFormat="1" applyFont="1" applyFill="1" applyBorder="1" applyAlignment="1">
      <alignment horizontal="center" vertical="center" wrapText="1"/>
    </xf>
    <xf numFmtId="9" fontId="15" fillId="10" borderId="9" xfId="1" applyFont="1" applyFill="1" applyBorder="1" applyAlignment="1">
      <alignment horizontal="center" vertical="center" wrapText="1"/>
    </xf>
    <xf numFmtId="9" fontId="15" fillId="10" borderId="10" xfId="1" applyFont="1" applyFill="1" applyBorder="1" applyAlignment="1">
      <alignment horizontal="center" vertical="center" wrapText="1"/>
    </xf>
    <xf numFmtId="3" fontId="15" fillId="10" borderId="10" xfId="1" applyNumberFormat="1" applyFont="1" applyFill="1" applyBorder="1" applyAlignment="1">
      <alignment horizontal="center" vertical="center" wrapText="1"/>
    </xf>
    <xf numFmtId="14" fontId="15" fillId="11" borderId="8" xfId="0" applyNumberFormat="1" applyFont="1" applyFill="1" applyBorder="1" applyAlignment="1">
      <alignment horizontal="center" vertical="center" wrapText="1"/>
    </xf>
    <xf numFmtId="2" fontId="15" fillId="11" borderId="8" xfId="0" applyNumberFormat="1" applyFont="1" applyFill="1" applyBorder="1" applyAlignment="1">
      <alignment horizontal="center" vertical="center" wrapText="1"/>
    </xf>
    <xf numFmtId="9" fontId="15" fillId="11" borderId="9" xfId="1" applyFont="1" applyFill="1" applyBorder="1" applyAlignment="1">
      <alignment horizontal="center" vertical="center" wrapText="1"/>
    </xf>
    <xf numFmtId="9" fontId="15" fillId="11" borderId="8" xfId="1" applyFont="1" applyFill="1" applyBorder="1" applyAlignment="1">
      <alignment horizontal="center" vertical="center" wrapText="1"/>
    </xf>
    <xf numFmtId="3" fontId="15" fillId="11" borderId="8" xfId="1" applyNumberFormat="1" applyFont="1" applyFill="1" applyBorder="1" applyAlignment="1">
      <alignment horizontal="center" vertical="center" wrapText="1"/>
    </xf>
    <xf numFmtId="9" fontId="15" fillId="10" borderId="8" xfId="1" applyFont="1" applyFill="1" applyBorder="1" applyAlignment="1">
      <alignment horizontal="center" vertical="center" wrapText="1"/>
    </xf>
    <xf numFmtId="3" fontId="15" fillId="10" borderId="8" xfId="1" applyNumberFormat="1" applyFont="1" applyFill="1" applyBorder="1" applyAlignment="1">
      <alignment horizontal="center" vertical="center" wrapText="1"/>
    </xf>
    <xf numFmtId="9" fontId="15" fillId="11" borderId="11" xfId="1" applyFont="1" applyFill="1" applyBorder="1" applyAlignment="1">
      <alignment horizontal="center" vertical="center" wrapText="1"/>
    </xf>
    <xf numFmtId="3" fontId="15" fillId="11" borderId="11" xfId="1" applyNumberFormat="1" applyFont="1" applyFill="1" applyBorder="1" applyAlignment="1">
      <alignment horizontal="center" vertical="center" wrapText="1"/>
    </xf>
    <xf numFmtId="2" fontId="16" fillId="10" borderId="12" xfId="0" applyNumberFormat="1" applyFont="1" applyFill="1" applyBorder="1" applyAlignment="1">
      <alignment horizontal="center" vertical="center" wrapText="1"/>
    </xf>
    <xf numFmtId="9" fontId="16" fillId="10" borderId="12" xfId="1" applyFont="1" applyFill="1" applyBorder="1" applyAlignment="1">
      <alignment horizontal="center" vertical="center" wrapText="1"/>
    </xf>
    <xf numFmtId="9" fontId="16" fillId="10" borderId="11" xfId="1" applyFont="1" applyFill="1" applyBorder="1" applyAlignment="1">
      <alignment horizontal="center" vertical="center" wrapText="1"/>
    </xf>
    <xf numFmtId="3" fontId="16" fillId="10" borderId="7" xfId="1" applyNumberFormat="1" applyFont="1" applyFill="1" applyBorder="1" applyAlignment="1">
      <alignment horizontal="center" vertical="center" wrapText="1"/>
    </xf>
    <xf numFmtId="169" fontId="0" fillId="5" borderId="12" xfId="0" applyNumberFormat="1" applyFill="1" applyBorder="1" applyAlignment="1">
      <alignment horizontal="center"/>
    </xf>
    <xf numFmtId="169" fontId="0" fillId="5" borderId="0" xfId="0" applyNumberFormat="1" applyFill="1"/>
    <xf numFmtId="169" fontId="14" fillId="2" borderId="0" xfId="0" applyNumberFormat="1" applyFont="1" applyFill="1" applyAlignment="1">
      <alignment horizontal="center" vertical="center" wrapText="1"/>
    </xf>
    <xf numFmtId="168" fontId="0" fillId="5" borderId="12" xfId="0" applyNumberFormat="1" applyFill="1" applyBorder="1" applyAlignment="1">
      <alignment horizontal="center"/>
    </xf>
    <xf numFmtId="0" fontId="17" fillId="9" borderId="3"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7" fillId="9" borderId="3" xfId="0" applyFont="1" applyFill="1" applyBorder="1" applyAlignment="1">
      <alignment horizontal="center"/>
    </xf>
    <xf numFmtId="0" fontId="17" fillId="9" borderId="4" xfId="0" applyFont="1" applyFill="1" applyBorder="1" applyAlignment="1">
      <alignment horizontal="center"/>
    </xf>
    <xf numFmtId="0" fontId="17" fillId="9" borderId="5"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24" fillId="5" borderId="3" xfId="0" applyFont="1" applyFill="1" applyBorder="1" applyAlignment="1">
      <alignment horizontal="left" wrapText="1"/>
    </xf>
    <xf numFmtId="0" fontId="24" fillId="5" borderId="4" xfId="0" applyFont="1" applyFill="1" applyBorder="1" applyAlignment="1">
      <alignment horizontal="left" wrapText="1"/>
    </xf>
    <xf numFmtId="0" fontId="24" fillId="5" borderId="5" xfId="0" applyFont="1" applyFill="1" applyBorder="1" applyAlignment="1">
      <alignment horizontal="left" wrapText="1"/>
    </xf>
    <xf numFmtId="0" fontId="24" fillId="5" borderId="9" xfId="0" applyFont="1" applyFill="1" applyBorder="1" applyAlignment="1">
      <alignment horizontal="left" vertical="center" wrapText="1"/>
    </xf>
    <xf numFmtId="0" fontId="24" fillId="5" borderId="0" xfId="0" applyFont="1" applyFill="1" applyBorder="1" applyAlignment="1">
      <alignment horizontal="left" vertical="center" wrapText="1"/>
    </xf>
    <xf numFmtId="0" fontId="24" fillId="5" borderId="15" xfId="0" applyFont="1" applyFill="1" applyBorder="1" applyAlignment="1">
      <alignment horizontal="left" vertical="center" wrapText="1"/>
    </xf>
    <xf numFmtId="0" fontId="23" fillId="2" borderId="6" xfId="0" applyFont="1" applyFill="1" applyBorder="1" applyAlignment="1">
      <alignment horizontal="center"/>
    </xf>
    <xf numFmtId="0" fontId="23" fillId="2" borderId="1" xfId="0" applyFont="1" applyFill="1" applyBorder="1" applyAlignment="1">
      <alignment horizontal="center"/>
    </xf>
    <xf numFmtId="0" fontId="23" fillId="2" borderId="7" xfId="0" applyFont="1" applyFill="1" applyBorder="1" applyAlignment="1">
      <alignment horizontal="center"/>
    </xf>
    <xf numFmtId="0" fontId="24" fillId="18" borderId="9" xfId="0" applyFont="1" applyFill="1" applyBorder="1" applyAlignment="1">
      <alignment horizontal="left" wrapText="1"/>
    </xf>
    <xf numFmtId="0" fontId="24" fillId="18" borderId="0" xfId="0" applyFont="1" applyFill="1" applyBorder="1" applyAlignment="1">
      <alignment horizontal="left" wrapText="1"/>
    </xf>
    <xf numFmtId="0" fontId="24" fillId="18" borderId="15" xfId="0" applyFont="1" applyFill="1" applyBorder="1" applyAlignment="1">
      <alignment horizontal="left" wrapText="1"/>
    </xf>
    <xf numFmtId="0" fontId="24" fillId="18" borderId="6" xfId="0" applyFont="1" applyFill="1" applyBorder="1" applyAlignment="1">
      <alignment horizontal="left" vertical="center" wrapText="1"/>
    </xf>
    <xf numFmtId="0" fontId="24" fillId="18" borderId="1" xfId="0" applyFont="1" applyFill="1" applyBorder="1" applyAlignment="1">
      <alignment horizontal="left" vertical="center" wrapText="1"/>
    </xf>
    <xf numFmtId="0" fontId="24" fillId="18" borderId="7" xfId="0" applyFont="1" applyFill="1" applyBorder="1" applyAlignment="1">
      <alignment horizontal="left" vertical="center" wrapText="1"/>
    </xf>
    <xf numFmtId="0" fontId="24" fillId="18" borderId="9" xfId="0" applyFont="1" applyFill="1" applyBorder="1" applyAlignment="1">
      <alignment horizontal="left" vertical="center" wrapText="1"/>
    </xf>
    <xf numFmtId="0" fontId="24" fillId="18" borderId="0" xfId="0" applyFont="1" applyFill="1" applyBorder="1" applyAlignment="1">
      <alignment horizontal="left" vertical="center" wrapText="1"/>
    </xf>
    <xf numFmtId="0" fontId="24" fillId="18" borderId="15" xfId="0" applyFont="1" applyFill="1" applyBorder="1" applyAlignment="1">
      <alignment horizontal="left" vertical="center" wrapText="1"/>
    </xf>
    <xf numFmtId="0" fontId="24" fillId="18" borderId="3" xfId="0" applyFont="1" applyFill="1" applyBorder="1" applyAlignment="1">
      <alignment horizontal="left" wrapText="1"/>
    </xf>
    <xf numFmtId="0" fontId="24" fillId="18" borderId="4" xfId="0" applyFont="1" applyFill="1" applyBorder="1" applyAlignment="1">
      <alignment horizontal="left" wrapText="1"/>
    </xf>
    <xf numFmtId="0" fontId="24" fillId="18" borderId="5" xfId="0" applyFont="1" applyFill="1" applyBorder="1" applyAlignment="1">
      <alignment horizontal="left" wrapText="1"/>
    </xf>
    <xf numFmtId="0" fontId="24" fillId="5" borderId="9" xfId="0" applyFont="1" applyFill="1" applyBorder="1" applyAlignment="1">
      <alignment horizontal="left" wrapText="1"/>
    </xf>
    <xf numFmtId="0" fontId="24" fillId="5" borderId="0" xfId="0" applyFont="1" applyFill="1" applyBorder="1" applyAlignment="1">
      <alignment horizontal="left" wrapText="1"/>
    </xf>
    <xf numFmtId="0" fontId="24" fillId="5" borderId="15" xfId="0" applyFont="1" applyFill="1" applyBorder="1" applyAlignment="1">
      <alignment horizontal="left" wrapText="1"/>
    </xf>
    <xf numFmtId="0" fontId="24" fillId="5" borderId="6" xfId="0" applyFont="1" applyFill="1" applyBorder="1" applyAlignment="1">
      <alignment horizontal="left" vertical="top" wrapText="1"/>
    </xf>
    <xf numFmtId="0" fontId="24" fillId="5" borderId="1" xfId="0" applyFont="1" applyFill="1" applyBorder="1" applyAlignment="1">
      <alignment horizontal="left" vertical="top" wrapText="1"/>
    </xf>
    <xf numFmtId="0" fontId="24" fillId="5" borderId="7" xfId="0" applyFont="1" applyFill="1" applyBorder="1" applyAlignment="1">
      <alignment horizontal="left" vertical="top" wrapText="1"/>
    </xf>
    <xf numFmtId="0" fontId="24" fillId="5" borderId="6"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5" borderId="7" xfId="0" applyFont="1" applyFill="1" applyBorder="1" applyAlignment="1">
      <alignment horizontal="left" vertical="center" wrapText="1"/>
    </xf>
    <xf numFmtId="0" fontId="19" fillId="5" borderId="6" xfId="0" applyFont="1" applyFill="1" applyBorder="1" applyAlignment="1">
      <alignment horizontal="left" wrapText="1"/>
    </xf>
    <xf numFmtId="0" fontId="19" fillId="5" borderId="1" xfId="0" applyFont="1" applyFill="1" applyBorder="1" applyAlignment="1">
      <alignment horizontal="left" wrapText="1"/>
    </xf>
    <xf numFmtId="0" fontId="19" fillId="5" borderId="7" xfId="0" applyFont="1" applyFill="1" applyBorder="1" applyAlignment="1">
      <alignment horizontal="left" wrapText="1"/>
    </xf>
    <xf numFmtId="0" fontId="19" fillId="5" borderId="0" xfId="0" applyFont="1" applyFill="1" applyAlignment="1">
      <alignment horizontal="left" wrapText="1"/>
    </xf>
    <xf numFmtId="0" fontId="19" fillId="5" borderId="12" xfId="0" applyFont="1" applyFill="1" applyBorder="1" applyAlignment="1">
      <alignment horizontal="left" wrapText="1"/>
    </xf>
    <xf numFmtId="10" fontId="0" fillId="5" borderId="0" xfId="1" applyNumberFormat="1"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Inputs'!$AD$56:$AD$77</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Inputs'!$AF$56:$AF$77</c:f>
              <c:numCache>
                <c:formatCode>General</c:formatCode>
                <c:ptCount val="22"/>
                <c:pt idx="0">
                  <c:v>0</c:v>
                </c:pt>
                <c:pt idx="1">
                  <c:v>0</c:v>
                </c:pt>
                <c:pt idx="2">
                  <c:v>1</c:v>
                </c:pt>
                <c:pt idx="3">
                  <c:v>0</c:v>
                </c:pt>
                <c:pt idx="4">
                  <c:v>0</c:v>
                </c:pt>
                <c:pt idx="5">
                  <c:v>1</c:v>
                </c:pt>
                <c:pt idx="6">
                  <c:v>1</c:v>
                </c:pt>
                <c:pt idx="7">
                  <c:v>3</c:v>
                </c:pt>
                <c:pt idx="8">
                  <c:v>4</c:v>
                </c:pt>
                <c:pt idx="9">
                  <c:v>4</c:v>
                </c:pt>
                <c:pt idx="10">
                  <c:v>11</c:v>
                </c:pt>
                <c:pt idx="11">
                  <c:v>21</c:v>
                </c:pt>
                <c:pt idx="12">
                  <c:v>46</c:v>
                </c:pt>
                <c:pt idx="13">
                  <c:v>52</c:v>
                </c:pt>
                <c:pt idx="14">
                  <c:v>75</c:v>
                </c:pt>
                <c:pt idx="15">
                  <c:v>40</c:v>
                </c:pt>
                <c:pt idx="16">
                  <c:v>22</c:v>
                </c:pt>
                <c:pt idx="17">
                  <c:v>10</c:v>
                </c:pt>
                <c:pt idx="18">
                  <c:v>3</c:v>
                </c:pt>
                <c:pt idx="19">
                  <c:v>0</c:v>
                </c:pt>
                <c:pt idx="20">
                  <c:v>1</c:v>
                </c:pt>
                <c:pt idx="21">
                  <c:v>0</c:v>
                </c:pt>
              </c:numCache>
            </c:numRef>
          </c:val>
          <c:extLst>
            <c:ext xmlns:c16="http://schemas.microsoft.com/office/drawing/2014/chart" uri="{C3380CC4-5D6E-409C-BE32-E72D297353CC}">
              <c16:uniqueId val="{00000000-8A66-4B58-8349-0C1DDEDAD812}"/>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Inputs'!$AD$56:$AD$77</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Inputs'!$AG$56:$AG$77</c:f>
              <c:numCache>
                <c:formatCode>General</c:formatCode>
                <c:ptCount val="22"/>
                <c:pt idx="0">
                  <c:v>0</c:v>
                </c:pt>
                <c:pt idx="1">
                  <c:v>1</c:v>
                </c:pt>
                <c:pt idx="2">
                  <c:v>1</c:v>
                </c:pt>
                <c:pt idx="3">
                  <c:v>0</c:v>
                </c:pt>
                <c:pt idx="4">
                  <c:v>1</c:v>
                </c:pt>
                <c:pt idx="5">
                  <c:v>2</c:v>
                </c:pt>
                <c:pt idx="6">
                  <c:v>2</c:v>
                </c:pt>
                <c:pt idx="7">
                  <c:v>2</c:v>
                </c:pt>
                <c:pt idx="8">
                  <c:v>3</c:v>
                </c:pt>
                <c:pt idx="9">
                  <c:v>8</c:v>
                </c:pt>
                <c:pt idx="10">
                  <c:v>18</c:v>
                </c:pt>
                <c:pt idx="11">
                  <c:v>34</c:v>
                </c:pt>
                <c:pt idx="12">
                  <c:v>31</c:v>
                </c:pt>
                <c:pt idx="13">
                  <c:v>65</c:v>
                </c:pt>
                <c:pt idx="14">
                  <c:v>66</c:v>
                </c:pt>
                <c:pt idx="15">
                  <c:v>42</c:v>
                </c:pt>
                <c:pt idx="16">
                  <c:v>25</c:v>
                </c:pt>
                <c:pt idx="17">
                  <c:v>12</c:v>
                </c:pt>
                <c:pt idx="18">
                  <c:v>3</c:v>
                </c:pt>
                <c:pt idx="19">
                  <c:v>0</c:v>
                </c:pt>
                <c:pt idx="20">
                  <c:v>0</c:v>
                </c:pt>
                <c:pt idx="21">
                  <c:v>0</c:v>
                </c:pt>
              </c:numCache>
            </c:numRef>
          </c:val>
          <c:extLst>
            <c:ext xmlns:c16="http://schemas.microsoft.com/office/drawing/2014/chart" uri="{C3380CC4-5D6E-409C-BE32-E72D297353CC}">
              <c16:uniqueId val="{00000000-A8EB-4DC1-90E9-5E5CD7132347}"/>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Inputs'!$AD$2256:$AD$2277</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Inputs'!$AF$2256:$AF$2277</c:f>
              <c:numCache>
                <c:formatCode>General</c:formatCode>
                <c:ptCount val="22"/>
                <c:pt idx="0">
                  <c:v>0</c:v>
                </c:pt>
                <c:pt idx="1">
                  <c:v>0</c:v>
                </c:pt>
                <c:pt idx="2">
                  <c:v>1</c:v>
                </c:pt>
                <c:pt idx="3">
                  <c:v>1</c:v>
                </c:pt>
                <c:pt idx="4">
                  <c:v>0</c:v>
                </c:pt>
                <c:pt idx="5">
                  <c:v>0</c:v>
                </c:pt>
                <c:pt idx="6">
                  <c:v>0</c:v>
                </c:pt>
                <c:pt idx="7">
                  <c:v>0</c:v>
                </c:pt>
                <c:pt idx="8">
                  <c:v>0</c:v>
                </c:pt>
                <c:pt idx="9">
                  <c:v>3</c:v>
                </c:pt>
                <c:pt idx="10">
                  <c:v>6</c:v>
                </c:pt>
                <c:pt idx="11">
                  <c:v>15</c:v>
                </c:pt>
                <c:pt idx="12">
                  <c:v>40</c:v>
                </c:pt>
                <c:pt idx="13">
                  <c:v>101</c:v>
                </c:pt>
                <c:pt idx="14">
                  <c:v>97</c:v>
                </c:pt>
                <c:pt idx="15">
                  <c:v>25</c:v>
                </c:pt>
                <c:pt idx="16">
                  <c:v>8</c:v>
                </c:pt>
                <c:pt idx="17">
                  <c:v>0</c:v>
                </c:pt>
                <c:pt idx="18">
                  <c:v>0</c:v>
                </c:pt>
                <c:pt idx="19">
                  <c:v>0</c:v>
                </c:pt>
                <c:pt idx="20">
                  <c:v>0</c:v>
                </c:pt>
                <c:pt idx="21">
                  <c:v>0</c:v>
                </c:pt>
              </c:numCache>
            </c:numRef>
          </c:val>
          <c:extLst>
            <c:ext xmlns:c16="http://schemas.microsoft.com/office/drawing/2014/chart" uri="{C3380CC4-5D6E-409C-BE32-E72D297353CC}">
              <c16:uniqueId val="{00000000-C35F-40AF-941B-A142C9B4D104}"/>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Inputs'!$AD$2256:$AD$2277</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Inputs'!$AG$2256:$AG$2277</c:f>
              <c:numCache>
                <c:formatCode>General</c:formatCode>
                <c:ptCount val="22"/>
                <c:pt idx="0">
                  <c:v>1</c:v>
                </c:pt>
                <c:pt idx="1">
                  <c:v>1</c:v>
                </c:pt>
                <c:pt idx="2">
                  <c:v>0</c:v>
                </c:pt>
                <c:pt idx="3">
                  <c:v>0</c:v>
                </c:pt>
                <c:pt idx="4">
                  <c:v>1</c:v>
                </c:pt>
                <c:pt idx="5">
                  <c:v>1</c:v>
                </c:pt>
                <c:pt idx="6">
                  <c:v>1</c:v>
                </c:pt>
                <c:pt idx="7">
                  <c:v>1</c:v>
                </c:pt>
                <c:pt idx="8">
                  <c:v>2</c:v>
                </c:pt>
                <c:pt idx="9">
                  <c:v>4</c:v>
                </c:pt>
                <c:pt idx="10">
                  <c:v>8</c:v>
                </c:pt>
                <c:pt idx="11">
                  <c:v>19</c:v>
                </c:pt>
                <c:pt idx="12">
                  <c:v>48</c:v>
                </c:pt>
                <c:pt idx="13">
                  <c:v>88</c:v>
                </c:pt>
                <c:pt idx="14">
                  <c:v>105</c:v>
                </c:pt>
                <c:pt idx="15">
                  <c:v>22</c:v>
                </c:pt>
                <c:pt idx="16">
                  <c:v>3</c:v>
                </c:pt>
                <c:pt idx="17">
                  <c:v>2</c:v>
                </c:pt>
                <c:pt idx="18">
                  <c:v>0</c:v>
                </c:pt>
                <c:pt idx="19">
                  <c:v>0</c:v>
                </c:pt>
                <c:pt idx="20">
                  <c:v>0</c:v>
                </c:pt>
                <c:pt idx="21">
                  <c:v>1</c:v>
                </c:pt>
              </c:numCache>
            </c:numRef>
          </c:val>
          <c:extLst>
            <c:ext xmlns:c16="http://schemas.microsoft.com/office/drawing/2014/chart" uri="{C3380CC4-5D6E-409C-BE32-E72D297353CC}">
              <c16:uniqueId val="{00000000-1D09-49FA-B071-BB8BA79C18B4}"/>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Inputs'!$AD$4460:$AD$4485</c:f>
              <c:strCache>
                <c:ptCount val="26"/>
                <c:pt idx="0">
                  <c:v>Less than -45</c:v>
                </c:pt>
                <c:pt idx="1">
                  <c:v>Between -45 and -42.5</c:v>
                </c:pt>
                <c:pt idx="2">
                  <c:v>Between -42.5 and -40</c:v>
                </c:pt>
                <c:pt idx="3">
                  <c:v>Between -40 and -37.5</c:v>
                </c:pt>
                <c:pt idx="4">
                  <c:v>Between -37.5 and -35</c:v>
                </c:pt>
                <c:pt idx="5">
                  <c:v>Between -35 and -32.5</c:v>
                </c:pt>
                <c:pt idx="6">
                  <c:v>Between -32.5 and -30</c:v>
                </c:pt>
                <c:pt idx="7">
                  <c:v>Between -30 and -27.5</c:v>
                </c:pt>
                <c:pt idx="8">
                  <c:v>Between -27.5 and -25</c:v>
                </c:pt>
                <c:pt idx="9">
                  <c:v>Between -25 and -22.5</c:v>
                </c:pt>
                <c:pt idx="10">
                  <c:v>Between -22.5 and -20</c:v>
                </c:pt>
                <c:pt idx="11">
                  <c:v>Between -20 and -17.5</c:v>
                </c:pt>
                <c:pt idx="12">
                  <c:v>Between -17.5 and -15</c:v>
                </c:pt>
                <c:pt idx="13">
                  <c:v>Between -15 and -12.5</c:v>
                </c:pt>
                <c:pt idx="14">
                  <c:v>Between -12.5 and -10</c:v>
                </c:pt>
                <c:pt idx="15">
                  <c:v>Between -10 and -7.5</c:v>
                </c:pt>
                <c:pt idx="16">
                  <c:v>Between -7.5 and -5</c:v>
                </c:pt>
                <c:pt idx="17">
                  <c:v>Between -5 and -2.5</c:v>
                </c:pt>
                <c:pt idx="18">
                  <c:v>Between -2.5 and 0</c:v>
                </c:pt>
                <c:pt idx="19">
                  <c:v>Between 0 and 2.5</c:v>
                </c:pt>
                <c:pt idx="20">
                  <c:v>Between 2.5 and 5</c:v>
                </c:pt>
                <c:pt idx="21">
                  <c:v>Between 5 and 7.5</c:v>
                </c:pt>
                <c:pt idx="22">
                  <c:v>Between 7.5 and 10</c:v>
                </c:pt>
                <c:pt idx="23">
                  <c:v>Between 10 and 12.5</c:v>
                </c:pt>
                <c:pt idx="24">
                  <c:v>Between 12.5 and 15</c:v>
                </c:pt>
                <c:pt idx="25">
                  <c:v>More than 15</c:v>
                </c:pt>
              </c:strCache>
            </c:strRef>
          </c:cat>
          <c:val>
            <c:numRef>
              <c:f>'08 Revenue Adequacy Inputs'!$AF$4460:$AF$4485</c:f>
              <c:numCache>
                <c:formatCode>General</c:formatCode>
                <c:ptCount val="26"/>
                <c:pt idx="0">
                  <c:v>0</c:v>
                </c:pt>
                <c:pt idx="1">
                  <c:v>1</c:v>
                </c:pt>
                <c:pt idx="2">
                  <c:v>0</c:v>
                </c:pt>
                <c:pt idx="3">
                  <c:v>1</c:v>
                </c:pt>
                <c:pt idx="4">
                  <c:v>0</c:v>
                </c:pt>
                <c:pt idx="5">
                  <c:v>0</c:v>
                </c:pt>
                <c:pt idx="6">
                  <c:v>2</c:v>
                </c:pt>
                <c:pt idx="7">
                  <c:v>3</c:v>
                </c:pt>
                <c:pt idx="8">
                  <c:v>2</c:v>
                </c:pt>
                <c:pt idx="9">
                  <c:v>4</c:v>
                </c:pt>
                <c:pt idx="10">
                  <c:v>1</c:v>
                </c:pt>
                <c:pt idx="11">
                  <c:v>4</c:v>
                </c:pt>
                <c:pt idx="12">
                  <c:v>6</c:v>
                </c:pt>
                <c:pt idx="13">
                  <c:v>18</c:v>
                </c:pt>
                <c:pt idx="14">
                  <c:v>32</c:v>
                </c:pt>
                <c:pt idx="15">
                  <c:v>32</c:v>
                </c:pt>
                <c:pt idx="16">
                  <c:v>42</c:v>
                </c:pt>
                <c:pt idx="17">
                  <c:v>60</c:v>
                </c:pt>
                <c:pt idx="18">
                  <c:v>42</c:v>
                </c:pt>
                <c:pt idx="19">
                  <c:v>27</c:v>
                </c:pt>
                <c:pt idx="20">
                  <c:v>9</c:v>
                </c:pt>
                <c:pt idx="21">
                  <c:v>4</c:v>
                </c:pt>
                <c:pt idx="22">
                  <c:v>0</c:v>
                </c:pt>
                <c:pt idx="23">
                  <c:v>0</c:v>
                </c:pt>
                <c:pt idx="24">
                  <c:v>0</c:v>
                </c:pt>
                <c:pt idx="25">
                  <c:v>1</c:v>
                </c:pt>
              </c:numCache>
            </c:numRef>
          </c:val>
          <c:extLst>
            <c:ext xmlns:c16="http://schemas.microsoft.com/office/drawing/2014/chart" uri="{C3380CC4-5D6E-409C-BE32-E72D297353CC}">
              <c16:uniqueId val="{00000000-A9DA-496B-882E-D5861CEECE76}"/>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Pilot Cost Less Status Quo TOU Cost ($/year)</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Inputs'!$AD$4460:$AD$4485</c:f>
              <c:strCache>
                <c:ptCount val="26"/>
                <c:pt idx="0">
                  <c:v>Less than -45</c:v>
                </c:pt>
                <c:pt idx="1">
                  <c:v>Between -45 and -42.5</c:v>
                </c:pt>
                <c:pt idx="2">
                  <c:v>Between -42.5 and -40</c:v>
                </c:pt>
                <c:pt idx="3">
                  <c:v>Between -40 and -37.5</c:v>
                </c:pt>
                <c:pt idx="4">
                  <c:v>Between -37.5 and -35</c:v>
                </c:pt>
                <c:pt idx="5">
                  <c:v>Between -35 and -32.5</c:v>
                </c:pt>
                <c:pt idx="6">
                  <c:v>Between -32.5 and -30</c:v>
                </c:pt>
                <c:pt idx="7">
                  <c:v>Between -30 and -27.5</c:v>
                </c:pt>
                <c:pt idx="8">
                  <c:v>Between -27.5 and -25</c:v>
                </c:pt>
                <c:pt idx="9">
                  <c:v>Between -25 and -22.5</c:v>
                </c:pt>
                <c:pt idx="10">
                  <c:v>Between -22.5 and -20</c:v>
                </c:pt>
                <c:pt idx="11">
                  <c:v>Between -20 and -17.5</c:v>
                </c:pt>
                <c:pt idx="12">
                  <c:v>Between -17.5 and -15</c:v>
                </c:pt>
                <c:pt idx="13">
                  <c:v>Between -15 and -12.5</c:v>
                </c:pt>
                <c:pt idx="14">
                  <c:v>Between -12.5 and -10</c:v>
                </c:pt>
                <c:pt idx="15">
                  <c:v>Between -10 and -7.5</c:v>
                </c:pt>
                <c:pt idx="16">
                  <c:v>Between -7.5 and -5</c:v>
                </c:pt>
                <c:pt idx="17">
                  <c:v>Between -5 and -2.5</c:v>
                </c:pt>
                <c:pt idx="18">
                  <c:v>Between -2.5 and 0</c:v>
                </c:pt>
                <c:pt idx="19">
                  <c:v>Between 0 and 2.5</c:v>
                </c:pt>
                <c:pt idx="20">
                  <c:v>Between 2.5 and 5</c:v>
                </c:pt>
                <c:pt idx="21">
                  <c:v>Between 5 and 7.5</c:v>
                </c:pt>
                <c:pt idx="22">
                  <c:v>Between 7.5 and 10</c:v>
                </c:pt>
                <c:pt idx="23">
                  <c:v>Between 10 and 12.5</c:v>
                </c:pt>
                <c:pt idx="24">
                  <c:v>Between 12.5 and 15</c:v>
                </c:pt>
                <c:pt idx="25">
                  <c:v>More than 15</c:v>
                </c:pt>
              </c:strCache>
            </c:strRef>
          </c:cat>
          <c:val>
            <c:numRef>
              <c:f>'08 Revenue Adequacy Inputs'!$AG$4460:$AG$4485</c:f>
              <c:numCache>
                <c:formatCode>General</c:formatCode>
                <c:ptCount val="26"/>
                <c:pt idx="0">
                  <c:v>3</c:v>
                </c:pt>
                <c:pt idx="1">
                  <c:v>0</c:v>
                </c:pt>
                <c:pt idx="2">
                  <c:v>0</c:v>
                </c:pt>
                <c:pt idx="3">
                  <c:v>0</c:v>
                </c:pt>
                <c:pt idx="4">
                  <c:v>0</c:v>
                </c:pt>
                <c:pt idx="5">
                  <c:v>3</c:v>
                </c:pt>
                <c:pt idx="6">
                  <c:v>1</c:v>
                </c:pt>
                <c:pt idx="7">
                  <c:v>2</c:v>
                </c:pt>
                <c:pt idx="8">
                  <c:v>5</c:v>
                </c:pt>
                <c:pt idx="9">
                  <c:v>4</c:v>
                </c:pt>
                <c:pt idx="10">
                  <c:v>6</c:v>
                </c:pt>
                <c:pt idx="11">
                  <c:v>9</c:v>
                </c:pt>
                <c:pt idx="12">
                  <c:v>11</c:v>
                </c:pt>
                <c:pt idx="13">
                  <c:v>21</c:v>
                </c:pt>
                <c:pt idx="14">
                  <c:v>27</c:v>
                </c:pt>
                <c:pt idx="15">
                  <c:v>43</c:v>
                </c:pt>
                <c:pt idx="16">
                  <c:v>37</c:v>
                </c:pt>
                <c:pt idx="17">
                  <c:v>52</c:v>
                </c:pt>
                <c:pt idx="18">
                  <c:v>32</c:v>
                </c:pt>
                <c:pt idx="19">
                  <c:v>31</c:v>
                </c:pt>
                <c:pt idx="20">
                  <c:v>6</c:v>
                </c:pt>
                <c:pt idx="21">
                  <c:v>7</c:v>
                </c:pt>
                <c:pt idx="22">
                  <c:v>4</c:v>
                </c:pt>
                <c:pt idx="23">
                  <c:v>1</c:v>
                </c:pt>
                <c:pt idx="24">
                  <c:v>0</c:v>
                </c:pt>
                <c:pt idx="25">
                  <c:v>1</c:v>
                </c:pt>
              </c:numCache>
            </c:numRef>
          </c:val>
          <c:extLst>
            <c:ext xmlns:c16="http://schemas.microsoft.com/office/drawing/2014/chart" uri="{C3380CC4-5D6E-409C-BE32-E72D297353CC}">
              <c16:uniqueId val="{00000000-E993-49AD-AF59-1726DB96A3A1}"/>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Pilot Cost Less Status</a:t>
                </a:r>
                <a:r>
                  <a:rPr lang="en-US" baseline="0"/>
                  <a:t> Quo TOU Cost ($/year)</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50800</xdr:rowOff>
    </xdr:from>
    <xdr:to>
      <xdr:col>0</xdr:col>
      <xdr:colOff>1626870</xdr:colOff>
      <xdr:row>1</xdr:row>
      <xdr:rowOff>116205</xdr:rowOff>
    </xdr:to>
    <xdr:pic>
      <xdr:nvPicPr>
        <xdr:cNvPr id="3" name="Picture 2">
          <a:extLst>
            <a:ext uri="{FF2B5EF4-FFF2-40B4-BE49-F238E27FC236}">
              <a16:creationId xmlns:a16="http://schemas.microsoft.com/office/drawing/2014/main" id="{8CE9E60D-F097-4F6B-A392-927BE21F4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 y="47625"/>
          <a:ext cx="1493520" cy="249555"/>
        </a:xfrm>
        <a:prstGeom prst="rect">
          <a:avLst/>
        </a:prstGeom>
        <a:noFill/>
      </xdr:spPr>
    </xdr:pic>
    <xdr:clientData/>
  </xdr:twoCellAnchor>
  <xdr:twoCellAnchor editAs="oneCell">
    <xdr:from>
      <xdr:col>0</xdr:col>
      <xdr:colOff>434975</xdr:colOff>
      <xdr:row>11</xdr:row>
      <xdr:rowOff>38100</xdr:rowOff>
    </xdr:from>
    <xdr:to>
      <xdr:col>0</xdr:col>
      <xdr:colOff>2125345</xdr:colOff>
      <xdr:row>22</xdr:row>
      <xdr:rowOff>69215</xdr:rowOff>
    </xdr:to>
    <xdr:pic>
      <xdr:nvPicPr>
        <xdr:cNvPr id="4" name="image09.jpg" descr="London-Hydro-Logo.jpg">
          <a:extLst>
            <a:ext uri="{FF2B5EF4-FFF2-40B4-BE49-F238E27FC236}">
              <a16:creationId xmlns:a16="http://schemas.microsoft.com/office/drawing/2014/main" id="{B2B6646E-C47C-40C4-BFE1-59DAC5EDB54B}"/>
            </a:ext>
          </a:extLst>
        </xdr:cNvPr>
        <xdr:cNvPicPr/>
      </xdr:nvPicPr>
      <xdr:blipFill>
        <a:blip xmlns:r="http://schemas.openxmlformats.org/officeDocument/2006/relationships" r:embed="rId2"/>
        <a:srcRect/>
        <a:stretch>
          <a:fillRect/>
        </a:stretch>
      </xdr:blipFill>
      <xdr:spPr>
        <a:xfrm>
          <a:off x="434975" y="3086100"/>
          <a:ext cx="1690370" cy="202184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276225</xdr:colOff>
      <xdr:row>3</xdr:row>
      <xdr:rowOff>114300</xdr:rowOff>
    </xdr:from>
    <xdr:ext cx="7629864" cy="286014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76225" y="666750"/>
          <a:ext cx="7629864" cy="2860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Arial" panose="020B0604020202020204" pitchFamily="34" charset="0"/>
              <a:ea typeface="+mn-ea"/>
              <a:cs typeface="Arial" panose="020B0604020202020204" pitchFamily="34" charset="0"/>
            </a:rPr>
            <a:t>Main Page Information</a:t>
          </a:r>
          <a:r>
            <a:rPr lang="en-US" sz="1100">
              <a:solidFill>
                <a:schemeClr val="tx1"/>
              </a:solidFill>
              <a:effectLst/>
              <a:latin typeface="Arial" panose="020B0604020202020204" pitchFamily="34" charset="0"/>
              <a:ea typeface="+mn-ea"/>
              <a:cs typeface="Arial" panose="020B0604020202020204" pitchFamily="34" charset="0"/>
            </a:rPr>
            <a:t>:</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purpose of this metrics summary document is to ensure the consistent delivery of interim and final results as part of Distributor X’s RPP pilot. There should be X tabs within this metrics summary document. If this is not the case or if you have any questions about this document, contact either Shona Adamson or Anthony Ionno. </a:t>
          </a:r>
        </a:p>
        <a:p>
          <a:endParaRPr lang="en-CA"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a:t>
          </a:r>
          <a:r>
            <a:rPr lang="en-US" sz="1100" b="1">
              <a:solidFill>
                <a:schemeClr val="tx1"/>
              </a:solidFill>
              <a:effectLst/>
              <a:latin typeface="Arial" panose="020B0604020202020204" pitchFamily="34" charset="0"/>
              <a:ea typeface="+mn-ea"/>
              <a:cs typeface="Arial" panose="020B0604020202020204" pitchFamily="34" charset="0"/>
            </a:rPr>
            <a:t>Notes </a:t>
          </a:r>
          <a:r>
            <a:rPr lang="en-US" sz="1100">
              <a:solidFill>
                <a:schemeClr val="tx1"/>
              </a:solidFill>
              <a:effectLst/>
              <a:latin typeface="Arial" panose="020B0604020202020204" pitchFamily="34" charset="0"/>
              <a:ea typeface="+mn-ea"/>
              <a:cs typeface="Arial" panose="020B0604020202020204" pitchFamily="34" charset="0"/>
            </a:rPr>
            <a:t>tab outlines the OEB’s expectations for the use of Weather-Normalization, Weather and Calendar Controls, Seasonal Definitions, Control and Treatment groups, and Ex-ante Impacts.</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a:t>
          </a:r>
          <a:r>
            <a:rPr lang="en-US" sz="1100" b="1">
              <a:solidFill>
                <a:schemeClr val="tx1"/>
              </a:solidFill>
              <a:effectLst/>
              <a:latin typeface="Arial" panose="020B0604020202020204" pitchFamily="34" charset="0"/>
              <a:ea typeface="+mn-ea"/>
              <a:cs typeface="Arial" panose="020B0604020202020204" pitchFamily="34" charset="0"/>
            </a:rPr>
            <a:t>EM&amp;V_Overview</a:t>
          </a:r>
          <a:r>
            <a:rPr lang="en-US" sz="1100">
              <a:solidFill>
                <a:schemeClr val="tx1"/>
              </a:solidFill>
              <a:effectLst/>
              <a:latin typeface="Arial" panose="020B0604020202020204" pitchFamily="34" charset="0"/>
              <a:ea typeface="+mn-ea"/>
              <a:cs typeface="Arial" panose="020B0604020202020204" pitchFamily="34" charset="0"/>
            </a:rPr>
            <a:t> tab describes each price and non-price metric by category and unit and also provides a detailed description as to how each metric should be calculated. </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following </a:t>
          </a:r>
          <a:r>
            <a:rPr lang="en-US" sz="1100" b="0">
              <a:solidFill>
                <a:schemeClr val="tx1"/>
              </a:solidFill>
              <a:effectLst/>
              <a:latin typeface="Arial" panose="020B0604020202020204" pitchFamily="34" charset="0"/>
              <a:ea typeface="+mn-ea"/>
              <a:cs typeface="Arial" panose="020B0604020202020204" pitchFamily="34" charset="0"/>
            </a:rPr>
            <a:t>three</a:t>
          </a:r>
          <a:r>
            <a:rPr lang="en-US" sz="1100">
              <a:solidFill>
                <a:schemeClr val="tx1"/>
              </a:solidFill>
              <a:effectLst/>
              <a:latin typeface="Arial" panose="020B0604020202020204" pitchFamily="34" charset="0"/>
              <a:ea typeface="+mn-ea"/>
              <a:cs typeface="Arial" panose="020B0604020202020204" pitchFamily="34" charset="0"/>
            </a:rPr>
            <a:t> tabs outline the specific metrics that the OEB believes Distributor X should be capturing and reporting in each of its price and non-price scenarios. </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Each of these metrics should be reported in the applicable </a:t>
          </a:r>
          <a:r>
            <a:rPr lang="en-US" sz="1100" b="1">
              <a:solidFill>
                <a:schemeClr val="tx1"/>
              </a:solidFill>
              <a:effectLst/>
              <a:latin typeface="Arial" panose="020B0604020202020204" pitchFamily="34" charset="0"/>
              <a:ea typeface="+mn-ea"/>
              <a:cs typeface="Arial" panose="020B0604020202020204" pitchFamily="34" charset="0"/>
            </a:rPr>
            <a:t>Interim</a:t>
          </a:r>
          <a:r>
            <a:rPr lang="en-US" sz="1100">
              <a:solidFill>
                <a:schemeClr val="tx1"/>
              </a:solidFill>
              <a:effectLst/>
              <a:latin typeface="Arial" panose="020B0604020202020204" pitchFamily="34" charset="0"/>
              <a:ea typeface="+mn-ea"/>
              <a:cs typeface="Arial" panose="020B0604020202020204" pitchFamily="34" charset="0"/>
            </a:rPr>
            <a:t> or </a:t>
          </a:r>
          <a:r>
            <a:rPr lang="en-US" sz="1100" b="1">
              <a:solidFill>
                <a:schemeClr val="tx1"/>
              </a:solidFill>
              <a:effectLst/>
              <a:latin typeface="Arial" panose="020B0604020202020204" pitchFamily="34" charset="0"/>
              <a:ea typeface="+mn-ea"/>
              <a:cs typeface="Arial" panose="020B0604020202020204" pitchFamily="34" charset="0"/>
            </a:rPr>
            <a:t>Final Results</a:t>
          </a:r>
          <a:r>
            <a:rPr lang="en-US" sz="1100">
              <a:solidFill>
                <a:schemeClr val="tx1"/>
              </a:solidFill>
              <a:effectLst/>
              <a:latin typeface="Arial" panose="020B0604020202020204" pitchFamily="34" charset="0"/>
              <a:ea typeface="+mn-ea"/>
              <a:cs typeface="Arial" panose="020B0604020202020204" pitchFamily="34" charset="0"/>
            </a:rPr>
            <a:t> tab.</a:t>
          </a:r>
          <a:endParaRPr lang="en-CA" sz="1100">
            <a:solidFill>
              <a:schemeClr val="tx1"/>
            </a:solidFill>
            <a:effectLst/>
            <a:latin typeface="Arial" panose="020B0604020202020204" pitchFamily="34" charset="0"/>
            <a:ea typeface="+mn-ea"/>
            <a:cs typeface="Arial" panose="020B0604020202020204" pitchFamily="34" charset="0"/>
          </a:endParaRPr>
        </a:p>
        <a:p>
          <a:endParaRPr lang="en-CA"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48779</xdr:colOff>
      <xdr:row>0</xdr:row>
      <xdr:rowOff>1</xdr:rowOff>
    </xdr:from>
    <xdr:to>
      <xdr:col>16</xdr:col>
      <xdr:colOff>48781</xdr:colOff>
      <xdr:row>7</xdr:row>
      <xdr:rowOff>86592</xdr:rowOff>
    </xdr:to>
    <xdr:sp macro="" textlink="">
      <xdr:nvSpPr>
        <xdr:cNvPr id="2" name="TextBox 1">
          <a:extLst>
            <a:ext uri="{FF2B5EF4-FFF2-40B4-BE49-F238E27FC236}">
              <a16:creationId xmlns:a16="http://schemas.microsoft.com/office/drawing/2014/main" id="{549E2C20-7864-486F-A857-92A5A58543C7}"/>
            </a:ext>
          </a:extLst>
        </xdr:cNvPr>
        <xdr:cNvSpPr txBox="1"/>
      </xdr:nvSpPr>
      <xdr:spPr>
        <a:xfrm>
          <a:off x="45604" y="1"/>
          <a:ext cx="11811002" cy="135024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a:t>
          </a:r>
          <a:r>
            <a:rPr lang="en-US" sz="1800" b="1" i="1" baseline="0"/>
            <a:t> Regarding Positive/Negative Sign Conventions</a:t>
          </a:r>
          <a:endParaRPr lang="en-US" sz="1800" b="1" i="1"/>
        </a:p>
        <a:p>
          <a:r>
            <a:rPr lang="en-US" sz="1800" b="0" i="1"/>
            <a:t>Navigant</a:t>
          </a:r>
          <a:r>
            <a:rPr lang="en-US" sz="1800" b="0" i="1" baseline="0"/>
            <a:t> has employed the convention of </a:t>
          </a:r>
          <a:r>
            <a:rPr lang="en-US" sz="1800" b="0" i="1" u="sng" baseline="0"/>
            <a:t>reporting savings (reductions) as the impacts</a:t>
          </a:r>
          <a:r>
            <a:rPr lang="en-US" sz="1800" b="0" i="1" baseline="0"/>
            <a:t>.</a:t>
          </a:r>
          <a:br>
            <a:rPr lang="en-US" sz="1800" b="0" i="1" baseline="0"/>
          </a:br>
          <a:r>
            <a:rPr lang="en-US" sz="1800" b="0" i="1" baseline="0"/>
            <a:t>This means that a positive sign in front of an estimated impact indicates a positive savings - demand has been </a:t>
          </a:r>
          <a:r>
            <a:rPr lang="en-US" sz="1800" b="0" i="1" u="sng" baseline="0"/>
            <a:t>reduced</a:t>
          </a:r>
          <a:r>
            <a:rPr lang="en-US" sz="1800" b="0" i="1" baseline="0"/>
            <a:t>.</a:t>
          </a:r>
        </a:p>
        <a:p>
          <a:r>
            <a:rPr lang="en-US" sz="1800" b="0" i="1" baseline="0"/>
            <a:t>A negative value indicates that demand has increased - savings are negative and demand has </a:t>
          </a:r>
          <a:r>
            <a:rPr lang="en-US" sz="1800" b="0" i="1" u="sng" baseline="0"/>
            <a:t>increased</a:t>
          </a:r>
          <a:r>
            <a:rPr lang="en-US" sz="1800" b="0" i="1" baseline="0"/>
            <a:t>.</a:t>
          </a:r>
        </a:p>
        <a:p>
          <a:endParaRPr lang="en-US" sz="1800" b="0" i="1"/>
        </a:p>
      </xdr:txBody>
    </xdr:sp>
    <xdr:clientData/>
  </xdr:twoCellAnchor>
  <xdr:twoCellAnchor>
    <xdr:from>
      <xdr:col>24</xdr:col>
      <xdr:colOff>121228</xdr:colOff>
      <xdr:row>20</xdr:row>
      <xdr:rowOff>107084</xdr:rowOff>
    </xdr:from>
    <xdr:to>
      <xdr:col>33</xdr:col>
      <xdr:colOff>34637</xdr:colOff>
      <xdr:row>27</xdr:row>
      <xdr:rowOff>86591</xdr:rowOff>
    </xdr:to>
    <xdr:sp macro="" textlink="">
      <xdr:nvSpPr>
        <xdr:cNvPr id="3" name="TextBox 2">
          <a:extLst>
            <a:ext uri="{FF2B5EF4-FFF2-40B4-BE49-F238E27FC236}">
              <a16:creationId xmlns:a16="http://schemas.microsoft.com/office/drawing/2014/main" id="{26F4F801-BCFA-423D-81BC-94C06E95E651}"/>
            </a:ext>
          </a:extLst>
        </xdr:cNvPr>
        <xdr:cNvSpPr txBox="1"/>
      </xdr:nvSpPr>
      <xdr:spPr>
        <a:xfrm>
          <a:off x="17288453" y="3894859"/>
          <a:ext cx="5393459" cy="2027382"/>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On-Peak Impacts:</a:t>
          </a:r>
        </a:p>
        <a:p>
          <a:r>
            <a:rPr lang="en-US" sz="1800" b="1" i="1"/>
            <a:t>Please refer to report. Although not statistically significant, this results is sufficiently close to statisical significance</a:t>
          </a:r>
          <a:r>
            <a:rPr lang="en-US" sz="1800" b="1" i="1" baseline="0"/>
            <a:t> (p-value of 0.104) that Navigant is reporting it as a true impact of the program.</a:t>
          </a:r>
          <a:endParaRPr lang="en-US" sz="1800" b="1" i="1"/>
        </a:p>
      </xdr:txBody>
    </xdr:sp>
    <xdr:clientData/>
  </xdr:twoCellAnchor>
  <xdr:twoCellAnchor>
    <xdr:from>
      <xdr:col>24</xdr:col>
      <xdr:colOff>121228</xdr:colOff>
      <xdr:row>20</xdr:row>
      <xdr:rowOff>107084</xdr:rowOff>
    </xdr:from>
    <xdr:to>
      <xdr:col>33</xdr:col>
      <xdr:colOff>28287</xdr:colOff>
      <xdr:row>27</xdr:row>
      <xdr:rowOff>86591</xdr:rowOff>
    </xdr:to>
    <xdr:sp macro="" textlink="">
      <xdr:nvSpPr>
        <xdr:cNvPr id="4" name="TextBox 3">
          <a:extLst>
            <a:ext uri="{FF2B5EF4-FFF2-40B4-BE49-F238E27FC236}">
              <a16:creationId xmlns:a16="http://schemas.microsoft.com/office/drawing/2014/main" id="{18FE4882-FA2B-49FB-8C66-93E53EBD20E4}"/>
            </a:ext>
          </a:extLst>
        </xdr:cNvPr>
        <xdr:cNvSpPr txBox="1"/>
      </xdr:nvSpPr>
      <xdr:spPr>
        <a:xfrm>
          <a:off x="17288453" y="3894859"/>
          <a:ext cx="5393459" cy="2027382"/>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SUMMER On-Peak Impacts:</a:t>
          </a:r>
        </a:p>
        <a:p>
          <a:r>
            <a:rPr lang="en-US" sz="1800" b="0" i="1"/>
            <a:t>Please refer to report. Although not statistically significant, this results is sufficiently close to statisical significance</a:t>
          </a:r>
          <a:r>
            <a:rPr lang="en-US" sz="1800" b="0" i="1" baseline="0"/>
            <a:t> (p-value of 0.104) that Navigant is reporting it as a true impact of the program</a:t>
          </a:r>
          <a:r>
            <a:rPr lang="en-US" sz="1800" b="1" i="1" baseline="0"/>
            <a:t>.</a:t>
          </a:r>
          <a:endParaRPr lang="en-US" sz="1800" b="1" i="1"/>
        </a:p>
      </xdr:txBody>
    </xdr:sp>
    <xdr:clientData/>
  </xdr:twoCellAnchor>
  <xdr:twoCellAnchor>
    <xdr:from>
      <xdr:col>17</xdr:col>
      <xdr:colOff>303646</xdr:colOff>
      <xdr:row>41</xdr:row>
      <xdr:rowOff>72159</xdr:rowOff>
    </xdr:from>
    <xdr:to>
      <xdr:col>29</xdr:col>
      <xdr:colOff>265834</xdr:colOff>
      <xdr:row>48</xdr:row>
      <xdr:rowOff>138257</xdr:rowOff>
    </xdr:to>
    <xdr:sp macro="" textlink="">
      <xdr:nvSpPr>
        <xdr:cNvPr id="5" name="TextBox 4">
          <a:extLst>
            <a:ext uri="{FF2B5EF4-FFF2-40B4-BE49-F238E27FC236}">
              <a16:creationId xmlns:a16="http://schemas.microsoft.com/office/drawing/2014/main" id="{3F2264D5-8D8F-4BAE-9C24-5AD843691CCB}"/>
            </a:ext>
          </a:extLst>
        </xdr:cNvPr>
        <xdr:cNvSpPr txBox="1"/>
      </xdr:nvSpPr>
      <xdr:spPr>
        <a:xfrm>
          <a:off x="12717896" y="8739909"/>
          <a:ext cx="7693313" cy="1415473"/>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Elasticity Calculations:</a:t>
          </a:r>
        </a:p>
        <a:p>
          <a:r>
            <a:rPr lang="en-US" sz="1800" b="0" i="1"/>
            <a:t>By</a:t>
          </a:r>
          <a:r>
            <a:rPr lang="en-US" sz="1800" b="0" i="1" baseline="0"/>
            <a:t> default, elasticity calculations include all impacts, statistically significant or not. Non-significant impacts can be excluded from the calculation via user input in the worksheet from which the elasticity results are drawn.</a:t>
          </a:r>
          <a:endParaRPr lang="en-US" sz="1800" b="0" i="1"/>
        </a:p>
      </xdr:txBody>
    </xdr:sp>
    <xdr:clientData/>
  </xdr:twoCellAnchor>
  <xdr:twoCellAnchor>
    <xdr:from>
      <xdr:col>0</xdr:col>
      <xdr:colOff>17318</xdr:colOff>
      <xdr:row>7</xdr:row>
      <xdr:rowOff>159038</xdr:rowOff>
    </xdr:from>
    <xdr:to>
      <xdr:col>16</xdr:col>
      <xdr:colOff>17320</xdr:colOff>
      <xdr:row>11</xdr:row>
      <xdr:rowOff>0</xdr:rowOff>
    </xdr:to>
    <xdr:sp macro="" textlink="">
      <xdr:nvSpPr>
        <xdr:cNvPr id="6" name="TextBox 5">
          <a:extLst>
            <a:ext uri="{FF2B5EF4-FFF2-40B4-BE49-F238E27FC236}">
              <a16:creationId xmlns:a16="http://schemas.microsoft.com/office/drawing/2014/main" id="{0CE21A34-FA13-4048-B8F2-6300F7733392}"/>
            </a:ext>
          </a:extLst>
        </xdr:cNvPr>
        <xdr:cNvSpPr txBox="1"/>
      </xdr:nvSpPr>
      <xdr:spPr>
        <a:xfrm>
          <a:off x="17318" y="1429038"/>
          <a:ext cx="11811002" cy="56168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Additional notes &amp; details may be found in the tabs to the right that feed into the</a:t>
          </a:r>
          <a:r>
            <a:rPr lang="en-US" sz="1800" b="1" i="1" baseline="0"/>
            <a:t> values below. </a:t>
          </a:r>
          <a:endParaRPr lang="en-US" sz="1800" b="0" i="1" baseline="0"/>
        </a:p>
        <a:p>
          <a:endParaRPr lang="en-US" sz="1800" b="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48779</xdr:colOff>
      <xdr:row>0</xdr:row>
      <xdr:rowOff>1</xdr:rowOff>
    </xdr:from>
    <xdr:to>
      <xdr:col>16</xdr:col>
      <xdr:colOff>48781</xdr:colOff>
      <xdr:row>7</xdr:row>
      <xdr:rowOff>86592</xdr:rowOff>
    </xdr:to>
    <xdr:sp macro="" textlink="">
      <xdr:nvSpPr>
        <xdr:cNvPr id="2" name="TextBox 1">
          <a:extLst>
            <a:ext uri="{FF2B5EF4-FFF2-40B4-BE49-F238E27FC236}">
              <a16:creationId xmlns:a16="http://schemas.microsoft.com/office/drawing/2014/main" id="{C2126184-DB9A-4A5E-8648-8FF6FCBAC6EC}"/>
            </a:ext>
          </a:extLst>
        </xdr:cNvPr>
        <xdr:cNvSpPr txBox="1"/>
      </xdr:nvSpPr>
      <xdr:spPr>
        <a:xfrm>
          <a:off x="48779" y="1"/>
          <a:ext cx="11828320" cy="1298864"/>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a:t>
          </a:r>
          <a:r>
            <a:rPr lang="en-US" sz="1800" b="1" i="1" baseline="0"/>
            <a:t> Regarding Positive/Negative Sign Conventions</a:t>
          </a:r>
          <a:endParaRPr lang="en-US" sz="1800" b="1" i="1"/>
        </a:p>
        <a:p>
          <a:r>
            <a:rPr lang="en-US" sz="1800" b="0" i="1"/>
            <a:t>Navigant</a:t>
          </a:r>
          <a:r>
            <a:rPr lang="en-US" sz="1800" b="0" i="1" baseline="0"/>
            <a:t> has employed the convention of </a:t>
          </a:r>
          <a:r>
            <a:rPr lang="en-US" sz="1800" b="0" i="1" u="sng" baseline="0"/>
            <a:t>reporting savings or reductions as impacts</a:t>
          </a:r>
          <a:r>
            <a:rPr lang="en-US" sz="1800" b="0" i="1" baseline="0"/>
            <a:t>.</a:t>
          </a:r>
          <a:br>
            <a:rPr lang="en-US" sz="1800" b="0" i="1" baseline="0"/>
          </a:br>
          <a:r>
            <a:rPr lang="en-US" sz="1800" b="0" i="1" baseline="0"/>
            <a:t>This means that a positive sign in front of an estimated impact indicates a positive savings - demand has been </a:t>
          </a:r>
          <a:r>
            <a:rPr lang="en-US" sz="1800" b="0" i="1" u="sng" baseline="0"/>
            <a:t>reduced</a:t>
          </a:r>
          <a:r>
            <a:rPr lang="en-US" sz="1800" b="0" i="1" baseline="0"/>
            <a:t>.</a:t>
          </a:r>
        </a:p>
        <a:p>
          <a:r>
            <a:rPr lang="en-US" sz="1800" b="0" i="1" baseline="0"/>
            <a:t>A negative value indicates that demand has increased - savings are negative and demand has </a:t>
          </a:r>
          <a:r>
            <a:rPr lang="en-US" sz="1800" b="0" i="1" u="sng" baseline="0"/>
            <a:t>increased</a:t>
          </a:r>
          <a:r>
            <a:rPr lang="en-US" sz="1800" b="0" i="1" baseline="0"/>
            <a:t>.</a:t>
          </a:r>
        </a:p>
        <a:p>
          <a:endParaRPr lang="en-US" sz="1800" b="0" i="1"/>
        </a:p>
      </xdr:txBody>
    </xdr:sp>
    <xdr:clientData/>
  </xdr:twoCellAnchor>
  <xdr:twoCellAnchor>
    <xdr:from>
      <xdr:col>24</xdr:col>
      <xdr:colOff>121228</xdr:colOff>
      <xdr:row>20</xdr:row>
      <xdr:rowOff>107084</xdr:rowOff>
    </xdr:from>
    <xdr:to>
      <xdr:col>33</xdr:col>
      <xdr:colOff>34637</xdr:colOff>
      <xdr:row>27</xdr:row>
      <xdr:rowOff>86591</xdr:rowOff>
    </xdr:to>
    <xdr:sp macro="" textlink="">
      <xdr:nvSpPr>
        <xdr:cNvPr id="3" name="TextBox 2">
          <a:extLst>
            <a:ext uri="{FF2B5EF4-FFF2-40B4-BE49-F238E27FC236}">
              <a16:creationId xmlns:a16="http://schemas.microsoft.com/office/drawing/2014/main" id="{23EEEEAB-5EF3-453D-8CC2-7BBBB8D2143A}"/>
            </a:ext>
          </a:extLst>
        </xdr:cNvPr>
        <xdr:cNvSpPr txBox="1"/>
      </xdr:nvSpPr>
      <xdr:spPr>
        <a:xfrm>
          <a:off x="17283546" y="3085811"/>
          <a:ext cx="5368636" cy="17113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On-Peak Impacts:</a:t>
          </a:r>
        </a:p>
        <a:p>
          <a:r>
            <a:rPr lang="en-US" sz="1800" b="1" i="1"/>
            <a:t>Please refer to report. Although not statistically significant, this results is sufficiently close to statisical significance</a:t>
          </a:r>
          <a:r>
            <a:rPr lang="en-US" sz="1800" b="1" i="1" baseline="0"/>
            <a:t> (p-value of 0.104) that Navigant is reporting it as a true impact of the program.</a:t>
          </a:r>
          <a:endParaRPr lang="en-US" sz="1800" b="1" i="1"/>
        </a:p>
      </xdr:txBody>
    </xdr:sp>
    <xdr:clientData/>
  </xdr:twoCellAnchor>
  <xdr:twoCellAnchor>
    <xdr:from>
      <xdr:col>24</xdr:col>
      <xdr:colOff>121228</xdr:colOff>
      <xdr:row>20</xdr:row>
      <xdr:rowOff>107084</xdr:rowOff>
    </xdr:from>
    <xdr:to>
      <xdr:col>33</xdr:col>
      <xdr:colOff>28287</xdr:colOff>
      <xdr:row>27</xdr:row>
      <xdr:rowOff>86591</xdr:rowOff>
    </xdr:to>
    <xdr:sp macro="" textlink="">
      <xdr:nvSpPr>
        <xdr:cNvPr id="4" name="TextBox 3">
          <a:extLst>
            <a:ext uri="{FF2B5EF4-FFF2-40B4-BE49-F238E27FC236}">
              <a16:creationId xmlns:a16="http://schemas.microsoft.com/office/drawing/2014/main" id="{6B2D2E69-CAAE-43D5-B4F0-103EB3516628}"/>
            </a:ext>
          </a:extLst>
        </xdr:cNvPr>
        <xdr:cNvSpPr txBox="1"/>
      </xdr:nvSpPr>
      <xdr:spPr>
        <a:xfrm>
          <a:off x="17283546" y="3085811"/>
          <a:ext cx="5362286" cy="17113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On-Peak Impacts:</a:t>
          </a:r>
        </a:p>
        <a:p>
          <a:r>
            <a:rPr lang="en-US" sz="1800" b="0" i="1"/>
            <a:t>Please refer to report. Although not statistically significant, this results is sufficiently close to statisical significance</a:t>
          </a:r>
          <a:r>
            <a:rPr lang="en-US" sz="1800" b="0" i="1" baseline="0"/>
            <a:t> (p-value of 0.104) that Navigant is reporting it as a true impact of the program</a:t>
          </a:r>
          <a:r>
            <a:rPr lang="en-US" sz="1800" b="1" i="1" baseline="0"/>
            <a:t>.</a:t>
          </a:r>
          <a:endParaRPr lang="en-US" sz="1800" b="1" i="1"/>
        </a:p>
      </xdr:txBody>
    </xdr:sp>
    <xdr:clientData/>
  </xdr:twoCellAnchor>
  <xdr:twoCellAnchor>
    <xdr:from>
      <xdr:col>16</xdr:col>
      <xdr:colOff>141721</xdr:colOff>
      <xdr:row>38</xdr:row>
      <xdr:rowOff>107084</xdr:rowOff>
    </xdr:from>
    <xdr:to>
      <xdr:col>28</xdr:col>
      <xdr:colOff>103909</xdr:colOff>
      <xdr:row>45</xdr:row>
      <xdr:rowOff>170007</xdr:rowOff>
    </xdr:to>
    <xdr:sp macro="" textlink="">
      <xdr:nvSpPr>
        <xdr:cNvPr id="5" name="TextBox 4">
          <a:extLst>
            <a:ext uri="{FF2B5EF4-FFF2-40B4-BE49-F238E27FC236}">
              <a16:creationId xmlns:a16="http://schemas.microsoft.com/office/drawing/2014/main" id="{FA061042-DCAF-43B6-A36F-96792E5FDF28}"/>
            </a:ext>
          </a:extLst>
        </xdr:cNvPr>
        <xdr:cNvSpPr txBox="1"/>
      </xdr:nvSpPr>
      <xdr:spPr>
        <a:xfrm>
          <a:off x="11970039" y="7138266"/>
          <a:ext cx="7720734" cy="141374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Elasticity Calculations:</a:t>
          </a:r>
        </a:p>
        <a:p>
          <a:r>
            <a:rPr lang="en-US" sz="1800" b="0" i="1"/>
            <a:t>By</a:t>
          </a:r>
          <a:r>
            <a:rPr lang="en-US" sz="1800" b="0" i="1" baseline="0"/>
            <a:t> default, elasticity calculations include all impacts, statistically significant or not. Non-significant impacts can be excluded from the calculation via user input in the worksheet from which the elasticity results are drawn.</a:t>
          </a:r>
          <a:endParaRPr lang="en-US" sz="1800" b="0" i="1"/>
        </a:p>
      </xdr:txBody>
    </xdr:sp>
    <xdr:clientData/>
  </xdr:twoCellAnchor>
  <xdr:twoCellAnchor>
    <xdr:from>
      <xdr:col>0</xdr:col>
      <xdr:colOff>17318</xdr:colOff>
      <xdr:row>7</xdr:row>
      <xdr:rowOff>159038</xdr:rowOff>
    </xdr:from>
    <xdr:to>
      <xdr:col>16</xdr:col>
      <xdr:colOff>17320</xdr:colOff>
      <xdr:row>11</xdr:row>
      <xdr:rowOff>0</xdr:rowOff>
    </xdr:to>
    <xdr:sp macro="" textlink="">
      <xdr:nvSpPr>
        <xdr:cNvPr id="6" name="TextBox 5">
          <a:extLst>
            <a:ext uri="{FF2B5EF4-FFF2-40B4-BE49-F238E27FC236}">
              <a16:creationId xmlns:a16="http://schemas.microsoft.com/office/drawing/2014/main" id="{882EE9B3-74B9-4F64-81AC-E0AB0D6D626C}"/>
            </a:ext>
          </a:extLst>
        </xdr:cNvPr>
        <xdr:cNvSpPr txBox="1"/>
      </xdr:nvSpPr>
      <xdr:spPr>
        <a:xfrm>
          <a:off x="17318" y="1371311"/>
          <a:ext cx="11828320" cy="533689"/>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Additional notes &amp; details may be found in the tabs to the right that feed into the</a:t>
          </a:r>
          <a:r>
            <a:rPr lang="en-US" sz="1800" b="1" i="1" baseline="0"/>
            <a:t> values below. </a:t>
          </a:r>
          <a:endParaRPr lang="en-US" sz="1800" b="0" i="1" baseline="0"/>
        </a:p>
        <a:p>
          <a:endParaRPr lang="en-US" sz="1800" b="0" i="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190500</xdr:colOff>
      <xdr:row>2</xdr:row>
      <xdr:rowOff>150811</xdr:rowOff>
    </xdr:from>
    <xdr:to>
      <xdr:col>14</xdr:col>
      <xdr:colOff>495300</xdr:colOff>
      <xdr:row>13</xdr:row>
      <xdr:rowOff>160336</xdr:rowOff>
    </xdr:to>
    <xdr:graphicFrame macro="">
      <xdr:nvGraphicFramePr>
        <xdr:cNvPr id="2" name="Chart 1">
          <a:extLst>
            <a:ext uri="{FF2B5EF4-FFF2-40B4-BE49-F238E27FC236}">
              <a16:creationId xmlns:a16="http://schemas.microsoft.com/office/drawing/2014/main" id="{0424A23B-1CAF-4C40-A789-C01B27F6BD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177800</xdr:colOff>
      <xdr:row>2</xdr:row>
      <xdr:rowOff>139700</xdr:rowOff>
    </xdr:from>
    <xdr:to>
      <xdr:col>22</xdr:col>
      <xdr:colOff>482600</xdr:colOff>
      <xdr:row>13</xdr:row>
      <xdr:rowOff>152400</xdr:rowOff>
    </xdr:to>
    <xdr:graphicFrame macro="">
      <xdr:nvGraphicFramePr>
        <xdr:cNvPr id="3" name="Chart 2">
          <a:extLst>
            <a:ext uri="{FF2B5EF4-FFF2-40B4-BE49-F238E27FC236}">
              <a16:creationId xmlns:a16="http://schemas.microsoft.com/office/drawing/2014/main" id="{28063E86-26AB-4361-9D5A-9D6A4A5F4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17</xdr:row>
      <xdr:rowOff>0</xdr:rowOff>
    </xdr:from>
    <xdr:to>
      <xdr:col>14</xdr:col>
      <xdr:colOff>304800</xdr:colOff>
      <xdr:row>29</xdr:row>
      <xdr:rowOff>19050</xdr:rowOff>
    </xdr:to>
    <xdr:graphicFrame macro="">
      <xdr:nvGraphicFramePr>
        <xdr:cNvPr id="4" name="Chart 3">
          <a:extLst>
            <a:ext uri="{FF2B5EF4-FFF2-40B4-BE49-F238E27FC236}">
              <a16:creationId xmlns:a16="http://schemas.microsoft.com/office/drawing/2014/main" id="{0BA6D0FA-75E9-49C8-A219-A918553BC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17</xdr:row>
      <xdr:rowOff>0</xdr:rowOff>
    </xdr:from>
    <xdr:to>
      <xdr:col>22</xdr:col>
      <xdr:colOff>304800</xdr:colOff>
      <xdr:row>29</xdr:row>
      <xdr:rowOff>22225</xdr:rowOff>
    </xdr:to>
    <xdr:graphicFrame macro="">
      <xdr:nvGraphicFramePr>
        <xdr:cNvPr id="5" name="Chart 4">
          <a:extLst>
            <a:ext uri="{FF2B5EF4-FFF2-40B4-BE49-F238E27FC236}">
              <a16:creationId xmlns:a16="http://schemas.microsoft.com/office/drawing/2014/main" id="{EC852193-FE3C-48FE-B556-55434C8CE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314325</xdr:colOff>
      <xdr:row>32</xdr:row>
      <xdr:rowOff>85725</xdr:rowOff>
    </xdr:from>
    <xdr:to>
      <xdr:col>16</xdr:col>
      <xdr:colOff>9525</xdr:colOff>
      <xdr:row>44</xdr:row>
      <xdr:rowOff>104775</xdr:rowOff>
    </xdr:to>
    <xdr:graphicFrame macro="">
      <xdr:nvGraphicFramePr>
        <xdr:cNvPr id="6" name="Chart 5">
          <a:extLst>
            <a:ext uri="{FF2B5EF4-FFF2-40B4-BE49-F238E27FC236}">
              <a16:creationId xmlns:a16="http://schemas.microsoft.com/office/drawing/2014/main" id="{B9EC766D-F933-49A6-84FD-F29F76814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314325</xdr:colOff>
      <xdr:row>32</xdr:row>
      <xdr:rowOff>85725</xdr:rowOff>
    </xdr:from>
    <xdr:to>
      <xdr:col>25</xdr:col>
      <xdr:colOff>9525</xdr:colOff>
      <xdr:row>44</xdr:row>
      <xdr:rowOff>111125</xdr:rowOff>
    </xdr:to>
    <xdr:graphicFrame macro="">
      <xdr:nvGraphicFramePr>
        <xdr:cNvPr id="7" name="Chart 6">
          <a:extLst>
            <a:ext uri="{FF2B5EF4-FFF2-40B4-BE49-F238E27FC236}">
              <a16:creationId xmlns:a16="http://schemas.microsoft.com/office/drawing/2014/main" id="{8EBCB876-540A-4948-94C2-A97CEEBDD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Brattle 2015">
  <a:themeElements>
    <a:clrScheme name="Brattle 2015">
      <a:dk1>
        <a:srgbClr val="000000"/>
      </a:dk1>
      <a:lt1>
        <a:srgbClr val="FFFFFF"/>
      </a:lt1>
      <a:dk2>
        <a:srgbClr val="FFFFFF"/>
      </a:dk2>
      <a:lt2>
        <a:srgbClr val="00467F"/>
      </a:lt2>
      <a:accent1>
        <a:srgbClr val="002B54"/>
      </a:accent1>
      <a:accent2>
        <a:srgbClr val="7FB9C2"/>
      </a:accent2>
      <a:accent3>
        <a:srgbClr val="6A7277"/>
      </a:accent3>
      <a:accent4>
        <a:srgbClr val="EF4623"/>
      </a:accent4>
      <a:accent5>
        <a:srgbClr val="00467F"/>
      </a:accent5>
      <a:accent6>
        <a:srgbClr val="CCCDC3"/>
      </a:accent6>
      <a:hlink>
        <a:srgbClr val="7FB9C2"/>
      </a:hlink>
      <a:folHlink>
        <a:srgbClr val="00467F"/>
      </a:folHlink>
    </a:clrScheme>
    <a:fontScheme name="Brattle 2015">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eb.ca/sites/default/files/approved-rpp-pilot-structures-prices-20180423.pdf" TargetMode="External"/><Relationship Id="rId1" Type="http://schemas.openxmlformats.org/officeDocument/2006/relationships/hyperlink" Target="https://www.londonhydro.com/site/"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www.oeb.ca/sites/default/files/approved-rpp-pilot-structures-prices-20180423.pdf" TargetMode="External"/><Relationship Id="rId1" Type="http://schemas.openxmlformats.org/officeDocument/2006/relationships/hyperlink" Target="https://www.londonhydro.com/site/"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eb.ca/sites/default/files/approved-rpp-pilot-structures-prices-20180423.pdf" TargetMode="External"/><Relationship Id="rId1" Type="http://schemas.openxmlformats.org/officeDocument/2006/relationships/hyperlink" Target="https://www.londonhydro.com/site/"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76E3-4304-4F17-BFFB-BB90E4C966A3}">
  <sheetPr>
    <tabColor theme="2"/>
  </sheetPr>
  <dimension ref="A4:A39"/>
  <sheetViews>
    <sheetView tabSelected="1" workbookViewId="0">
      <selection activeCell="A5" sqref="A5"/>
    </sheetView>
  </sheetViews>
  <sheetFormatPr defaultColWidth="9.453125" defaultRowHeight="14" x14ac:dyDescent="0.3"/>
  <cols>
    <col min="1" max="1" width="84" style="201" customWidth="1"/>
    <col min="2" max="16384" width="9.453125" style="201"/>
  </cols>
  <sheetData>
    <row r="4" spans="1:1" ht="60" x14ac:dyDescent="0.3">
      <c r="A4" s="194" t="s">
        <v>483</v>
      </c>
    </row>
    <row r="5" spans="1:1" ht="18" x14ac:dyDescent="0.3">
      <c r="A5" s="195" t="s">
        <v>374</v>
      </c>
    </row>
    <row r="11" spans="1:1" ht="18" x14ac:dyDescent="0.3">
      <c r="A11" s="196" t="s">
        <v>368</v>
      </c>
    </row>
    <row r="24" spans="1:1" ht="18" x14ac:dyDescent="0.4">
      <c r="A24" s="202" t="s">
        <v>375</v>
      </c>
    </row>
    <row r="25" spans="1:1" x14ac:dyDescent="0.3">
      <c r="A25" s="203" t="s">
        <v>376</v>
      </c>
    </row>
    <row r="26" spans="1:1" x14ac:dyDescent="0.3">
      <c r="A26" s="199" t="s">
        <v>377</v>
      </c>
    </row>
    <row r="27" spans="1:1" x14ac:dyDescent="0.3">
      <c r="A27" s="200" t="s">
        <v>378</v>
      </c>
    </row>
    <row r="28" spans="1:1" x14ac:dyDescent="0.3">
      <c r="A28" s="197" t="s">
        <v>379</v>
      </c>
    </row>
    <row r="29" spans="1:1" x14ac:dyDescent="0.3">
      <c r="A29" s="198" t="s">
        <v>380</v>
      </c>
    </row>
    <row r="30" spans="1:1" x14ac:dyDescent="0.3">
      <c r="A30" s="213" t="s">
        <v>424</v>
      </c>
    </row>
    <row r="32" spans="1:1" x14ac:dyDescent="0.3">
      <c r="A32" s="201" t="s">
        <v>369</v>
      </c>
    </row>
    <row r="33" spans="1:1" x14ac:dyDescent="0.3">
      <c r="A33" s="204" t="s">
        <v>370</v>
      </c>
    </row>
    <row r="34" spans="1:1" x14ac:dyDescent="0.3">
      <c r="A34" s="204" t="s">
        <v>371</v>
      </c>
    </row>
    <row r="35" spans="1:1" x14ac:dyDescent="0.3">
      <c r="A35" s="204" t="s">
        <v>372</v>
      </c>
    </row>
    <row r="36" spans="1:1" x14ac:dyDescent="0.3">
      <c r="A36" s="204" t="s">
        <v>373</v>
      </c>
    </row>
    <row r="38" spans="1:1" ht="18" x14ac:dyDescent="0.4">
      <c r="A38" s="202" t="s">
        <v>381</v>
      </c>
    </row>
    <row r="39" spans="1:1" x14ac:dyDescent="0.3">
      <c r="A39" s="201" t="s">
        <v>382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4E8B-F0AD-400A-B026-83864C92181D}">
  <sheetPr>
    <tabColor theme="1"/>
  </sheetPr>
  <dimension ref="A1"/>
  <sheetViews>
    <sheetView workbookViewId="0"/>
  </sheetViews>
  <sheetFormatPr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14:X72"/>
  <sheetViews>
    <sheetView topLeftCell="A19" zoomScale="60" zoomScaleNormal="60" workbookViewId="0">
      <selection activeCell="E36" sqref="E36"/>
    </sheetView>
  </sheetViews>
  <sheetFormatPr defaultRowHeight="14.5" customHeight="1" outlineLevelRow="1" x14ac:dyDescent="0.35"/>
  <cols>
    <col min="2" max="2" width="34.54296875" customWidth="1"/>
    <col min="3" max="3" width="1.54296875" customWidth="1"/>
    <col min="4" max="4" width="10.1796875" customWidth="1"/>
    <col min="5" max="5" width="9.81640625" customWidth="1"/>
    <col min="6" max="6" width="1.54296875" customWidth="1"/>
    <col min="7" max="8" width="9.81640625" customWidth="1"/>
    <col min="10" max="10" width="31.81640625" customWidth="1"/>
    <col min="11" max="11" width="1.54296875" customWidth="1"/>
    <col min="12" max="12" width="10.1796875" customWidth="1"/>
    <col min="13" max="13" width="9.81640625" customWidth="1"/>
    <col min="14" max="14" width="1.54296875" customWidth="1"/>
    <col min="15" max="16" width="9.81640625" customWidth="1"/>
    <col min="18" max="18" width="29.81640625" customWidth="1"/>
    <col min="19" max="19" width="1.54296875" customWidth="1"/>
    <col min="22" max="22" width="1.6328125" customWidth="1"/>
  </cols>
  <sheetData>
    <row r="14" spans="2:24" ht="14.5" customHeight="1" outlineLevel="1" x14ac:dyDescent="0.35">
      <c r="D14" t="s">
        <v>101</v>
      </c>
      <c r="E14" t="s">
        <v>101</v>
      </c>
      <c r="G14" t="s">
        <v>101</v>
      </c>
      <c r="H14" t="s">
        <v>101</v>
      </c>
      <c r="L14" t="s">
        <v>101</v>
      </c>
      <c r="M14" t="s">
        <v>101</v>
      </c>
      <c r="O14" t="s">
        <v>101</v>
      </c>
      <c r="P14" t="s">
        <v>101</v>
      </c>
      <c r="T14" t="s">
        <v>183</v>
      </c>
      <c r="U14" t="s">
        <v>183</v>
      </c>
      <c r="W14" t="s">
        <v>183</v>
      </c>
      <c r="X14" t="s">
        <v>183</v>
      </c>
    </row>
    <row r="15" spans="2:24" ht="14.5" customHeight="1" outlineLevel="1" x14ac:dyDescent="0.35"/>
    <row r="16" spans="2:24" s="20" customFormat="1" ht="18.5" x14ac:dyDescent="0.45">
      <c r="B16" s="18" t="s">
        <v>63</v>
      </c>
      <c r="C16" s="19"/>
      <c r="D16" s="19"/>
      <c r="E16" s="19"/>
      <c r="F16" s="19"/>
      <c r="G16" s="19"/>
      <c r="H16" s="19"/>
      <c r="J16" s="18" t="s">
        <v>137</v>
      </c>
      <c r="K16" s="19"/>
      <c r="L16" s="19"/>
      <c r="M16" s="19"/>
      <c r="N16" s="19"/>
      <c r="O16" s="19"/>
      <c r="P16" s="19"/>
      <c r="R16" s="18" t="s">
        <v>64</v>
      </c>
      <c r="S16" s="19"/>
      <c r="T16" s="19"/>
      <c r="U16" s="19"/>
      <c r="V16" s="19"/>
      <c r="W16" s="19"/>
      <c r="X16" s="19"/>
    </row>
    <row r="17" spans="2:24" ht="14.5" customHeight="1" thickBot="1" x14ac:dyDescent="0.5">
      <c r="B17" s="21"/>
      <c r="C17" s="22"/>
      <c r="D17" s="22"/>
      <c r="E17" s="22"/>
      <c r="F17" s="22"/>
      <c r="G17" s="22"/>
      <c r="H17" s="22"/>
      <c r="J17" s="21"/>
      <c r="K17" s="22"/>
      <c r="L17" s="22"/>
      <c r="M17" s="22"/>
      <c r="N17" s="22"/>
      <c r="O17" s="22"/>
      <c r="P17" s="22"/>
      <c r="R17" s="23"/>
      <c r="S17" s="24"/>
      <c r="T17" s="24"/>
      <c r="U17" s="24"/>
      <c r="V17" s="24"/>
      <c r="W17" s="24"/>
      <c r="X17" s="24"/>
    </row>
    <row r="18" spans="2:24" ht="14.5" customHeight="1" thickTop="1" x14ac:dyDescent="0.45">
      <c r="B18" s="25"/>
      <c r="C18" s="26"/>
      <c r="D18" s="26"/>
      <c r="E18" s="26"/>
      <c r="F18" s="26"/>
      <c r="G18" s="26"/>
      <c r="H18" s="26"/>
      <c r="J18" s="25"/>
      <c r="K18" s="26"/>
      <c r="L18" s="26"/>
      <c r="M18" s="26"/>
      <c r="N18" s="26"/>
      <c r="O18" s="26"/>
      <c r="P18" s="26"/>
      <c r="R18" s="27"/>
      <c r="S18" s="28"/>
      <c r="T18" s="28"/>
      <c r="U18" s="28"/>
      <c r="V18" s="28"/>
      <c r="W18" s="28"/>
      <c r="X18" s="28"/>
    </row>
    <row r="19" spans="2:24" ht="18.5" x14ac:dyDescent="0.45">
      <c r="B19" s="26" t="s">
        <v>71</v>
      </c>
      <c r="C19" s="29"/>
      <c r="D19" s="29"/>
      <c r="E19" s="29"/>
      <c r="F19" s="29"/>
      <c r="G19" s="29"/>
      <c r="H19" s="29"/>
      <c r="J19" s="26" t="s">
        <v>71</v>
      </c>
      <c r="K19" s="29"/>
      <c r="L19" s="29"/>
      <c r="M19" s="29"/>
      <c r="N19" s="29"/>
      <c r="O19" s="29"/>
      <c r="P19" s="29"/>
      <c r="R19" s="28" t="s">
        <v>43</v>
      </c>
      <c r="S19" s="30"/>
      <c r="T19" s="30"/>
      <c r="U19" s="31"/>
      <c r="V19" s="31"/>
      <c r="W19" s="31"/>
      <c r="X19" s="31"/>
    </row>
    <row r="20" spans="2:24" ht="18.5" x14ac:dyDescent="0.45">
      <c r="B20" s="26"/>
      <c r="C20" s="29"/>
      <c r="D20" s="61" t="s">
        <v>65</v>
      </c>
      <c r="E20" s="61"/>
      <c r="F20" s="29"/>
      <c r="G20" s="61" t="s">
        <v>66</v>
      </c>
      <c r="H20" s="61"/>
      <c r="J20" s="26"/>
      <c r="K20" s="29"/>
      <c r="L20" s="61" t="s">
        <v>65</v>
      </c>
      <c r="M20" s="61"/>
      <c r="N20" s="29"/>
      <c r="O20" s="61" t="s">
        <v>66</v>
      </c>
      <c r="P20" s="61"/>
      <c r="R20" s="28"/>
      <c r="S20" s="30"/>
      <c r="T20" s="81" t="s">
        <v>65</v>
      </c>
      <c r="U20" s="82"/>
      <c r="V20" s="31"/>
      <c r="W20" s="82" t="s">
        <v>66</v>
      </c>
      <c r="X20" s="82"/>
    </row>
    <row r="21" spans="2:24" ht="14.5" customHeight="1" x14ac:dyDescent="0.35">
      <c r="B21" s="32"/>
      <c r="C21" s="32"/>
      <c r="D21" s="33" t="s">
        <v>49</v>
      </c>
      <c r="E21" s="34" t="s">
        <v>48</v>
      </c>
      <c r="F21" s="34"/>
      <c r="G21" s="33" t="s">
        <v>49</v>
      </c>
      <c r="H21" s="34" t="s">
        <v>48</v>
      </c>
      <c r="J21" s="32"/>
      <c r="K21" s="32"/>
      <c r="L21" s="33" t="s">
        <v>49</v>
      </c>
      <c r="M21" s="34" t="s">
        <v>48</v>
      </c>
      <c r="N21" s="34"/>
      <c r="O21" s="33" t="s">
        <v>49</v>
      </c>
      <c r="P21" s="34" t="s">
        <v>48</v>
      </c>
      <c r="R21" s="35"/>
      <c r="S21" s="35"/>
      <c r="T21" s="36" t="s">
        <v>49</v>
      </c>
      <c r="U21" s="37" t="s">
        <v>48</v>
      </c>
      <c r="V21" s="37"/>
      <c r="W21" s="37" t="s">
        <v>49</v>
      </c>
      <c r="X21" s="37" t="s">
        <v>48</v>
      </c>
    </row>
    <row r="22" spans="2:24" ht="14.5" customHeight="1" x14ac:dyDescent="0.35">
      <c r="B22" s="38"/>
      <c r="C22" s="38"/>
      <c r="D22" s="39"/>
      <c r="E22" s="40"/>
      <c r="F22" s="40"/>
      <c r="G22" s="40"/>
      <c r="H22" s="40"/>
      <c r="J22" s="38"/>
      <c r="K22" s="38"/>
      <c r="L22" s="39"/>
      <c r="M22" s="40"/>
      <c r="N22" s="40"/>
      <c r="O22" s="40"/>
      <c r="P22" s="40"/>
      <c r="R22" s="41"/>
      <c r="S22" s="41"/>
      <c r="T22" s="42"/>
      <c r="U22" s="43"/>
      <c r="V22" s="43"/>
      <c r="W22" s="43"/>
      <c r="X22" s="43"/>
    </row>
    <row r="23" spans="2:24" ht="28" customHeight="1" x14ac:dyDescent="0.35">
      <c r="B23" s="44" t="s">
        <v>188</v>
      </c>
      <c r="C23" s="39"/>
      <c r="D23" s="83">
        <f>INDEX('01 TOU Period Demand'!$E$4:$F$9,MATCH(D$14&amp;"_"&amp;$B23,'01 TOU Period Demand'!$H$4:$H$9,0),MATCH(D$21,'01 TOU Period Demand'!$E$3:$F$3,0))</f>
        <v>4.9421687351715336E-2</v>
      </c>
      <c r="E23" s="84">
        <f>INDEX('01 TOU Period Demand'!$E$4:$F$9,MATCH(E$14&amp;"_"&amp;$B23,'01 TOU Period Demand'!$H$4:$H$9,0),MATCH(E$21,'01 TOU Period Demand'!$E$3:$F$3,0))</f>
        <v>4.9691553335276729E-2</v>
      </c>
      <c r="F23" s="45"/>
      <c r="G23" s="83" t="str">
        <f>INDEX('01 TOU Period Demand'!$E$12:$F$17,MATCH(G$14&amp;"_"&amp;$B23,'01 TOU Period Demand'!$H$12:$H$17,0),MATCH(G$21,'01 TOU Period Demand'!$E$11:$F$11,0))</f>
        <v>0.012 (N/S</v>
      </c>
      <c r="H23" s="84" t="str">
        <f>INDEX('01 TOU Period Demand'!$E$12:$F$17,MATCH(H$14&amp;"_"&amp;$B23,'01 TOU Period Demand'!$H$12:$H$17,0),MATCH(H$21,'01 TOU Period Demand'!$E$11:$F$11,0))</f>
        <v>1.3% (N/S)</v>
      </c>
      <c r="J23" s="44" t="s">
        <v>188</v>
      </c>
      <c r="K23" s="39"/>
      <c r="L23" s="83">
        <f>INDEX('01 TOU Period Demand'!$E$4:$F$9,MATCH(L$14&amp;"_"&amp;$B23,'01 TOU Period Demand'!$H$4:$H$9,0),MATCH(L$21,'01 TOU Period Demand'!$E$3:$F$3,0))</f>
        <v>4.9421687351715336E-2</v>
      </c>
      <c r="M23" s="84">
        <f>INDEX('01 TOU Period Demand'!$E$4:$F$9,MATCH(M$14&amp;"_"&amp;$B23,'01 TOU Period Demand'!$H$4:$H$9,0),MATCH(M$21,'01 TOU Period Demand'!$E$3:$F$3,0))</f>
        <v>4.9691553335276729E-2</v>
      </c>
      <c r="N23" s="45"/>
      <c r="O23" s="86" t="str">
        <f>INDEX('01 TOU Period Demand'!$E$12:$F$17,MATCH(O$14&amp;"_"&amp;$B23,'01 TOU Period Demand'!$H$12:$H$17,0),MATCH(O$21,'01 TOU Period Demand'!$E$11:$F$11,0))</f>
        <v>0.012 (N/S</v>
      </c>
      <c r="P23" s="86" t="str">
        <f>INDEX('01 TOU Period Demand'!$E$12:$F$17,MATCH(P$14&amp;"_"&amp;$B23,'01 TOU Period Demand'!$H$12:$H$17,0),MATCH(P$21,'01 TOU Period Demand'!$E$11:$F$11,0))</f>
        <v>1.3% (N/S)</v>
      </c>
      <c r="R23" s="46" t="s">
        <v>188</v>
      </c>
      <c r="S23" s="47"/>
      <c r="T23" s="87" t="str">
        <f>INDEX('01 TOU Period Demand'!$E$4:$F$9,MATCH(T$14&amp;"_"&amp;$B23,'01 TOU Period Demand'!$H$4:$H$9,0),MATCH(T$21,'01 TOU Period Demand'!$E$3:$F$3,0))</f>
        <v>0.026 (N/S</v>
      </c>
      <c r="U23" s="88" t="str">
        <f>INDEX('01 TOU Period Demand'!$E$4:$F$9,MATCH(U$14&amp;"_"&amp;$B23,'01 TOU Period Demand'!$H$4:$H$9,0),MATCH(U$21,'01 TOU Period Demand'!$E$3:$F$3,0))</f>
        <v>2.4% (N/S)</v>
      </c>
      <c r="V23" s="48"/>
      <c r="W23" s="88" t="str">
        <f>INDEX('01 TOU Period Demand'!$E$12:$F$17,MATCH(W$14&amp;"_"&amp;$B23,'01 TOU Period Demand'!$H$12:$H$17,0),MATCH(W$21,'01 TOU Period Demand'!$E$11:$F$11,0))</f>
        <v>0.017 (N/S</v>
      </c>
      <c r="X23" s="88" t="str">
        <f>INDEX('01 TOU Period Demand'!$E$12:$F$17,MATCH(X$14&amp;"_"&amp;$B23,'01 TOU Period Demand'!$H$12:$H$17,0),MATCH(X$21,'01 TOU Period Demand'!$E$11:$F$11,0))</f>
        <v>1.7% (N/S)</v>
      </c>
    </row>
    <row r="24" spans="2:24" ht="28" customHeight="1" x14ac:dyDescent="0.35">
      <c r="B24" s="44" t="s">
        <v>67</v>
      </c>
      <c r="C24" s="39"/>
      <c r="D24" s="83">
        <f>INDEX('01 TOU Period Demand'!$E$4:$F$9,MATCH(D$14&amp;"_"&amp;$B24,'01 TOU Period Demand'!$H$4:$H$9,0),MATCH(D$21,'01 TOU Period Demand'!$E$3:$F$3,0))</f>
        <v>2.9054935189540498E-2</v>
      </c>
      <c r="E24" s="84">
        <f>INDEX('01 TOU Period Demand'!$E$4:$F$9,MATCH(E$14&amp;"_"&amp;$B24,'01 TOU Period Demand'!$H$4:$H$9,0),MATCH(E$21,'01 TOU Period Demand'!$E$3:$F$3,0))</f>
        <v>2.9166761336457618E-2</v>
      </c>
      <c r="F24" s="45"/>
      <c r="G24" s="83" t="str">
        <f>INDEX('01 TOU Period Demand'!$E$12:$F$17,MATCH(G$14&amp;"_"&amp;$B24,'01 TOU Period Demand'!$H$12:$H$17,0),MATCH(G$21,'01 TOU Period Demand'!$E$11:$F$11,0))</f>
        <v>0.008 (N/S</v>
      </c>
      <c r="H24" s="84" t="str">
        <f>INDEX('01 TOU Period Demand'!$E$12:$F$17,MATCH(H$14&amp;"_"&amp;$B24,'01 TOU Period Demand'!$H$12:$H$17,0),MATCH(H$21,'01 TOU Period Demand'!$E$11:$F$11,0))</f>
        <v>0.9% (N/S)</v>
      </c>
      <c r="J24" s="44" t="s">
        <v>67</v>
      </c>
      <c r="K24" s="39"/>
      <c r="L24" s="83">
        <f>INDEX('01 TOU Period Demand'!$E$4:$F$9,MATCH(L$14&amp;"_"&amp;$B24,'01 TOU Period Demand'!$H$4:$H$9,0),MATCH(L$21,'01 TOU Period Demand'!$E$3:$F$3,0))</f>
        <v>2.9054935189540498E-2</v>
      </c>
      <c r="M24" s="84">
        <f>INDEX('01 TOU Period Demand'!$E$4:$F$9,MATCH(M$14&amp;"_"&amp;$B24,'01 TOU Period Demand'!$H$4:$H$9,0),MATCH(M$21,'01 TOU Period Demand'!$E$3:$F$3,0))</f>
        <v>2.9166761336457618E-2</v>
      </c>
      <c r="N24" s="45"/>
      <c r="O24" s="86" t="str">
        <f>INDEX('01 TOU Period Demand'!$E$12:$F$17,MATCH(O$14&amp;"_"&amp;$B24,'01 TOU Period Demand'!$H$12:$H$17,0),MATCH(O$21,'01 TOU Period Demand'!$E$11:$F$11,0))</f>
        <v>0.008 (N/S</v>
      </c>
      <c r="P24" s="86" t="str">
        <f>INDEX('01 TOU Period Demand'!$E$12:$F$17,MATCH(P$14&amp;"_"&amp;$B24,'01 TOU Period Demand'!$H$12:$H$17,0),MATCH(P$21,'01 TOU Period Demand'!$E$11:$F$11,0))</f>
        <v>0.9% (N/S)</v>
      </c>
      <c r="R24" s="46" t="s">
        <v>67</v>
      </c>
      <c r="S24" s="47"/>
      <c r="T24" s="87" t="str">
        <f>INDEX('01 TOU Period Demand'!$E$4:$F$9,MATCH(T$14&amp;"_"&amp;$B24,'01 TOU Period Demand'!$H$4:$H$9,0),MATCH(T$21,'01 TOU Period Demand'!$E$3:$F$3,0))</f>
        <v>0.004 (N/S</v>
      </c>
      <c r="U24" s="88" t="str">
        <f>INDEX('01 TOU Period Demand'!$E$4:$F$9,MATCH(U$14&amp;"_"&amp;$B24,'01 TOU Period Demand'!$H$4:$H$9,0),MATCH(U$21,'01 TOU Period Demand'!$E$3:$F$3,0))</f>
        <v>0.4% (N/S)</v>
      </c>
      <c r="V24" s="48"/>
      <c r="W24" s="88" t="str">
        <f>INDEX('01 TOU Period Demand'!$E$12:$F$17,MATCH(W$14&amp;"_"&amp;$B24,'01 TOU Period Demand'!$H$12:$H$17,0),MATCH(W$21,'01 TOU Period Demand'!$E$11:$F$11,0))</f>
        <v>-0.006 (N/S</v>
      </c>
      <c r="X24" s="88" t="str">
        <f>INDEX('01 TOU Period Demand'!$E$12:$F$17,MATCH(X$14&amp;"_"&amp;$B24,'01 TOU Period Demand'!$H$12:$H$17,0),MATCH(X$21,'01 TOU Period Demand'!$E$11:$F$11,0))</f>
        <v>-0.7% (N/S)</v>
      </c>
    </row>
    <row r="25" spans="2:24" ht="28" customHeight="1" x14ac:dyDescent="0.35">
      <c r="B25" s="44" t="s">
        <v>68</v>
      </c>
      <c r="C25" s="39"/>
      <c r="D25" s="85" t="str">
        <f>INDEX('01 TOU Period Demand'!$E$4:$F$9,MATCH(D$14&amp;"_"&amp;$B25,'01 TOU Period Demand'!$H$4:$H$9,0),MATCH(D$21,'01 TOU Period Demand'!$E$3:$F$3,0))</f>
        <v>-0.012 (N/S</v>
      </c>
      <c r="E25" s="86" t="str">
        <f>INDEX('01 TOU Period Demand'!$E$4:$F$9,MATCH(E$14&amp;"_"&amp;$B25,'01 TOU Period Demand'!$H$4:$H$9,0),MATCH(E$21,'01 TOU Period Demand'!$E$3:$F$3,0))</f>
        <v>-1.1% (N/S)</v>
      </c>
      <c r="F25" s="45"/>
      <c r="G25" s="83" t="str">
        <f>INDEX('01 TOU Period Demand'!$E$12:$F$17,MATCH(G$14&amp;"_"&amp;$B25,'01 TOU Period Demand'!$H$12:$H$17,0),MATCH(G$21,'01 TOU Period Demand'!$E$11:$F$11,0))</f>
        <v>-0.016 (N/S</v>
      </c>
      <c r="H25" s="84" t="str">
        <f>INDEX('01 TOU Period Demand'!$E$12:$F$17,MATCH(H$14&amp;"_"&amp;$B25,'01 TOU Period Demand'!$H$12:$H$17,0),MATCH(H$21,'01 TOU Period Demand'!$E$11:$F$11,0))</f>
        <v>-1.7% (N/S)</v>
      </c>
      <c r="J25" s="44" t="s">
        <v>68</v>
      </c>
      <c r="K25" s="39"/>
      <c r="L25" s="85" t="str">
        <f>INDEX('01 TOU Period Demand'!$E$4:$F$9,MATCH(L$14&amp;"_"&amp;$B25,'01 TOU Period Demand'!$H$4:$H$9,0),MATCH(L$21,'01 TOU Period Demand'!$E$3:$F$3,0))</f>
        <v>-0.012 (N/S</v>
      </c>
      <c r="M25" s="86" t="str">
        <f>INDEX('01 TOU Period Demand'!$E$4:$F$9,MATCH(M$14&amp;"_"&amp;$B25,'01 TOU Period Demand'!$H$4:$H$9,0),MATCH(M$21,'01 TOU Period Demand'!$E$3:$F$3,0))</f>
        <v>-1.1% (N/S)</v>
      </c>
      <c r="N25" s="45"/>
      <c r="O25" s="86" t="str">
        <f>INDEX('01 TOU Period Demand'!$E$12:$F$17,MATCH(O$14&amp;"_"&amp;$B25,'01 TOU Period Demand'!$H$12:$H$17,0),MATCH(O$21,'01 TOU Period Demand'!$E$11:$F$11,0))</f>
        <v>-0.016 (N/S</v>
      </c>
      <c r="P25" s="86" t="str">
        <f>INDEX('01 TOU Period Demand'!$E$12:$F$17,MATCH(P$14&amp;"_"&amp;$B25,'01 TOU Period Demand'!$H$12:$H$17,0),MATCH(P$21,'01 TOU Period Demand'!$E$11:$F$11,0))</f>
        <v>-1.7% (N/S)</v>
      </c>
      <c r="R25" s="47" t="s">
        <v>68</v>
      </c>
      <c r="S25" s="47"/>
      <c r="T25" s="87" t="str">
        <f>INDEX('01 TOU Period Demand'!$E$4:$F$9,MATCH(T$14&amp;"_"&amp;$B25,'01 TOU Period Demand'!$H$4:$H$9,0),MATCH(T$21,'01 TOU Period Demand'!$E$3:$F$3,0))</f>
        <v>-0.013 (N/S</v>
      </c>
      <c r="U25" s="88" t="str">
        <f>INDEX('01 TOU Period Demand'!$E$4:$F$9,MATCH(U$14&amp;"_"&amp;$B25,'01 TOU Period Demand'!$H$4:$H$9,0),MATCH(U$21,'01 TOU Period Demand'!$E$3:$F$3,0))</f>
        <v>-1.2% (N/S)</v>
      </c>
      <c r="V25" s="48"/>
      <c r="W25" s="88" t="str">
        <f>INDEX('01 TOU Period Demand'!$E$12:$F$17,MATCH(W$14&amp;"_"&amp;$B25,'01 TOU Period Demand'!$H$12:$H$17,0),MATCH(W$21,'01 TOU Period Demand'!$E$11:$F$11,0))</f>
        <v>0.001 (N/S</v>
      </c>
      <c r="X25" s="88" t="str">
        <f>INDEX('01 TOU Period Demand'!$E$12:$F$17,MATCH(X$14&amp;"_"&amp;$B25,'01 TOU Period Demand'!$H$12:$H$17,0),MATCH(X$21,'01 TOU Period Demand'!$E$11:$F$11,0))</f>
        <v>0.1% (N/S)</v>
      </c>
    </row>
    <row r="26" spans="2:24" ht="14.5" customHeight="1" x14ac:dyDescent="0.35">
      <c r="B26" s="44"/>
      <c r="C26" s="44"/>
      <c r="D26" s="38"/>
      <c r="E26" s="45"/>
      <c r="F26" s="45"/>
      <c r="G26" s="45"/>
      <c r="H26" s="45"/>
      <c r="J26" s="44"/>
      <c r="K26" s="44"/>
      <c r="L26" s="38"/>
      <c r="M26" s="45"/>
      <c r="N26" s="45"/>
      <c r="O26" s="40"/>
      <c r="P26" s="40"/>
      <c r="R26" s="47"/>
      <c r="S26" s="47"/>
      <c r="T26" s="41"/>
      <c r="U26" s="48"/>
      <c r="V26" s="48"/>
      <c r="W26" s="43"/>
      <c r="X26" s="43"/>
    </row>
    <row r="27" spans="2:24" ht="35" customHeight="1" x14ac:dyDescent="0.35">
      <c r="B27" s="44" t="s">
        <v>69</v>
      </c>
      <c r="C27" s="44"/>
      <c r="D27" s="192">
        <f>INDEX('02 Coin Peak Demad Impacts'!$C$6:$D$7,MATCH(D$14,'02 Coin Peak Demad Impacts'!$B$6:$B$7,0),MATCH(D$21,'02 Coin Peak Demad Impacts'!$C$5:$D$5,0))</f>
        <v>7.6628472391398667E-2</v>
      </c>
      <c r="E27" s="40">
        <f>INDEX('02 Coin Peak Demad Impacts'!$C$6:$D$7,MATCH(E$14,'02 Coin Peak Demad Impacts'!$B$6:$B$7,0),MATCH(E$21,'02 Coin Peak Demad Impacts'!$C$5:$D$5,0))</f>
        <v>5.7642359346115349E-2</v>
      </c>
      <c r="F27" s="40"/>
      <c r="G27" s="83" t="str">
        <f>INDEX('02 Coin Peak Demad Impacts'!$C$11:$D$12,MATCH('LondonHydro_Final Results'!G$14,'02 Coin Peak Demad Impacts'!$B$11:$B$12,0),MATCH('LondonHydro_Final Results'!G$21,'02 Coin Peak Demad Impacts'!$C$10:$D$10,0))</f>
        <v>0.018 (N/S)</v>
      </c>
      <c r="H27" s="83" t="str">
        <f>INDEX('02 Coin Peak Demad Impacts'!$C$11:$D$12,MATCH('LondonHydro_Final Results'!H$14,'02 Coin Peak Demad Impacts'!$B$11:$B$12,0),MATCH('LondonHydro_Final Results'!H$21,'02 Coin Peak Demad Impacts'!$C$10:$D$10,0))</f>
        <v>1.4% (N/S)</v>
      </c>
      <c r="J27" s="44" t="s">
        <v>69</v>
      </c>
      <c r="K27" s="44"/>
      <c r="L27" s="191">
        <f>INDEX('02 Coin Peak Demad Impacts'!$C$6:$D$7,MATCH(L$14,'02 Coin Peak Demad Impacts'!$B$6:$B$7,0),MATCH(L$21,'02 Coin Peak Demad Impacts'!$C$5:$D$5,0))</f>
        <v>7.6628472391398667E-2</v>
      </c>
      <c r="M27" s="45">
        <f>INDEX('02 Coin Peak Demad Impacts'!$C$6:$D$7,MATCH(M$14,'02 Coin Peak Demad Impacts'!$B$6:$B$7,0),MATCH(M$21,'02 Coin Peak Demad Impacts'!$C$5:$D$5,0))</f>
        <v>5.7642359346115349E-2</v>
      </c>
      <c r="N27" s="45"/>
      <c r="O27" s="83" t="str">
        <f>INDEX('02 Coin Peak Demad Impacts'!$C$11:$D$12,MATCH('LondonHydro_Final Results'!O$14,'02 Coin Peak Demad Impacts'!$B$11:$B$12,0),MATCH('LondonHydro_Final Results'!O$21,'02 Coin Peak Demad Impacts'!$C$10:$D$10,0))</f>
        <v>0.018 (N/S)</v>
      </c>
      <c r="P27" s="83" t="str">
        <f>INDEX('02 Coin Peak Demad Impacts'!$C$11:$D$12,MATCH('LondonHydro_Final Results'!P$14,'02 Coin Peak Demad Impacts'!$B$11:$B$12,0),MATCH('LondonHydro_Final Results'!P$21,'02 Coin Peak Demad Impacts'!$C$10:$D$10,0))</f>
        <v>1.4% (N/S)</v>
      </c>
      <c r="R27" s="47" t="s">
        <v>69</v>
      </c>
      <c r="S27" s="47"/>
      <c r="T27" s="87" t="str">
        <f>INDEX('02 Coin Peak Demad Impacts'!$C$6:$D$7,MATCH(T$14,'02 Coin Peak Demad Impacts'!$B$6:$B$7,0),MATCH(T$21,'02 Coin Peak Demad Impacts'!$C$5:$D$5,0))</f>
        <v>0.036 (N/S)</v>
      </c>
      <c r="U27" s="88" t="str">
        <f>INDEX('02 Coin Peak Demad Impacts'!$C$6:$D$7,MATCH(U$14,'02 Coin Peak Demad Impacts'!$B$6:$B$7,0),MATCH(U$21,'02 Coin Peak Demad Impacts'!$C$5:$D$5,0))</f>
        <v>2.4% (N/S)</v>
      </c>
      <c r="V27" s="48"/>
      <c r="W27" s="87" t="str">
        <f>INDEX('02 Coin Peak Demad Impacts'!$C$11:$D$12,MATCH('LondonHydro_Final Results'!W$14,'02 Coin Peak Demad Impacts'!$B$11:$B$12,0),MATCH('LondonHydro_Final Results'!W$21,'02 Coin Peak Demad Impacts'!$C$10:$D$10,0))</f>
        <v>0.006 (N/S)</v>
      </c>
      <c r="X27" s="88" t="str">
        <f>INDEX('02 Coin Peak Demad Impacts'!$C$11:$D$12,MATCH('LondonHydro_Final Results'!X$14,'02 Coin Peak Demad Impacts'!$B$11:$B$12,0),MATCH('LondonHydro_Final Results'!X$21,'02 Coin Peak Demad Impacts'!$C$10:$D$10,0))</f>
        <v>0.5% (N/S)</v>
      </c>
    </row>
    <row r="28" spans="2:24" ht="14.5" customHeight="1" thickBot="1" x14ac:dyDescent="0.4">
      <c r="B28" s="50"/>
      <c r="C28" s="50"/>
      <c r="D28" s="49"/>
      <c r="E28" s="51"/>
      <c r="F28" s="51"/>
      <c r="G28" s="51"/>
      <c r="H28" s="51"/>
      <c r="J28" s="50"/>
      <c r="K28" s="50"/>
      <c r="L28" s="49"/>
      <c r="M28" s="51"/>
      <c r="N28" s="51"/>
      <c r="O28" s="51"/>
      <c r="P28" s="51"/>
      <c r="R28" s="52"/>
      <c r="S28" s="52"/>
      <c r="T28" s="53"/>
      <c r="U28" s="54"/>
      <c r="V28" s="54"/>
      <c r="W28" s="54"/>
      <c r="X28" s="54"/>
    </row>
    <row r="29" spans="2:24" ht="14.5" customHeight="1" thickTop="1" x14ac:dyDescent="0.35">
      <c r="B29" s="44"/>
      <c r="C29" s="44"/>
      <c r="D29" s="38"/>
      <c r="E29" s="45"/>
      <c r="F29" s="45"/>
      <c r="G29" s="45"/>
      <c r="H29" s="45"/>
      <c r="J29" s="44"/>
      <c r="K29" s="44"/>
      <c r="L29" s="38"/>
      <c r="M29" s="45"/>
      <c r="N29" s="45"/>
      <c r="O29" s="45"/>
      <c r="P29" s="45"/>
      <c r="R29" s="47"/>
      <c r="S29" s="47"/>
      <c r="T29" s="41"/>
      <c r="U29" s="48"/>
      <c r="V29" s="48"/>
      <c r="W29" s="48"/>
      <c r="X29" s="48"/>
    </row>
    <row r="30" spans="2:24" ht="18.5" x14ac:dyDescent="0.45">
      <c r="B30" s="26" t="s">
        <v>50</v>
      </c>
      <c r="C30" s="29"/>
      <c r="D30" s="29"/>
      <c r="E30" s="55"/>
      <c r="F30" s="55"/>
      <c r="G30" s="55"/>
      <c r="H30" s="55"/>
      <c r="J30" s="26" t="s">
        <v>50</v>
      </c>
      <c r="K30" s="29"/>
      <c r="L30" s="29"/>
      <c r="M30" s="55"/>
      <c r="N30" s="55"/>
      <c r="O30" s="55"/>
      <c r="P30" s="55"/>
      <c r="R30" s="28" t="s">
        <v>50</v>
      </c>
      <c r="S30" s="30"/>
      <c r="T30" s="30"/>
      <c r="U30" s="31"/>
      <c r="V30" s="31"/>
      <c r="W30" s="31"/>
      <c r="X30" s="31"/>
    </row>
    <row r="31" spans="2:24" ht="18.5" x14ac:dyDescent="0.45">
      <c r="B31" s="26"/>
      <c r="C31" s="29"/>
      <c r="D31" s="61" t="s">
        <v>65</v>
      </c>
      <c r="E31" s="61"/>
      <c r="F31" s="29"/>
      <c r="G31" s="61" t="s">
        <v>66</v>
      </c>
      <c r="H31" s="61"/>
      <c r="J31" s="26"/>
      <c r="K31" s="29"/>
      <c r="L31" s="61" t="s">
        <v>65</v>
      </c>
      <c r="M31" s="61"/>
      <c r="N31" s="29"/>
      <c r="O31" s="61" t="s">
        <v>66</v>
      </c>
      <c r="P31" s="61"/>
      <c r="R31" s="28"/>
      <c r="S31" s="30"/>
      <c r="T31" s="81" t="s">
        <v>65</v>
      </c>
      <c r="U31" s="82"/>
      <c r="V31" s="31"/>
      <c r="W31" s="82" t="s">
        <v>66</v>
      </c>
      <c r="X31" s="82"/>
    </row>
    <row r="32" spans="2:24" ht="14.5" customHeight="1" x14ac:dyDescent="0.35">
      <c r="B32" s="32"/>
      <c r="C32" s="32"/>
      <c r="D32" s="33" t="s">
        <v>49</v>
      </c>
      <c r="E32" s="34" t="s">
        <v>48</v>
      </c>
      <c r="F32" s="34"/>
      <c r="G32" s="33" t="s">
        <v>49</v>
      </c>
      <c r="H32" s="34" t="s">
        <v>48</v>
      </c>
      <c r="J32" s="32"/>
      <c r="K32" s="32"/>
      <c r="L32" s="33" t="s">
        <v>49</v>
      </c>
      <c r="M32" s="34" t="s">
        <v>48</v>
      </c>
      <c r="N32" s="34"/>
      <c r="O32" s="33" t="s">
        <v>49</v>
      </c>
      <c r="P32" s="34" t="s">
        <v>48</v>
      </c>
      <c r="R32" s="35"/>
      <c r="S32" s="35"/>
      <c r="T32" s="36" t="s">
        <v>49</v>
      </c>
      <c r="U32" s="37" t="s">
        <v>48</v>
      </c>
      <c r="V32" s="37"/>
      <c r="W32" s="37" t="s">
        <v>49</v>
      </c>
      <c r="X32" s="37" t="s">
        <v>48</v>
      </c>
    </row>
    <row r="33" spans="2:24" ht="35" customHeight="1" x14ac:dyDescent="0.35">
      <c r="B33" s="38" t="s">
        <v>70</v>
      </c>
      <c r="C33" s="38"/>
      <c r="D33" s="85" t="str">
        <f>INDEX('03 Seasonal Demand Impacts'!$J$3:$K$4,MATCH(D$14,'03 Seasonal Demand Impacts'!$E$3:$E$4,0),MATCH(D$32,'03 Seasonal Demand Impacts'!$J$2:$K$2,0))</f>
        <v>0.0082 (N/S)</v>
      </c>
      <c r="E33" s="85" t="str">
        <f>INDEX('03 Seasonal Demand Impacts'!$J$3:$K$4,MATCH(E$14,'03 Seasonal Demand Impacts'!$E$3:$E$4,0),MATCH(E$32,'03 Seasonal Demand Impacts'!$J$2:$K$2,0))</f>
        <v>0.79% (N/S)</v>
      </c>
      <c r="F33" s="45"/>
      <c r="G33" s="86" t="str">
        <f>INDEX('03 Seasonal Demand Impacts'!$J$9:$K$10,MATCH('LondonHydro_Final Results'!G$14,'03 Seasonal Demand Impacts'!$E$9:$E$10,0),MATCH('LondonHydro_Final Results'!G$32,'03 Seasonal Demand Impacts'!$J$8:$K$8,0))</f>
        <v>-0.0087 (N/S)</v>
      </c>
      <c r="H33" s="86" t="str">
        <f>INDEX('03 Seasonal Demand Impacts'!$J$9:$K$10,MATCH('LondonHydro_Final Results'!H$14,'03 Seasonal Demand Impacts'!$E$9:$E$10,0),MATCH('LondonHydro_Final Results'!H$32,'03 Seasonal Demand Impacts'!$J$8:$K$8,0))</f>
        <v>-0.92% (N/S)</v>
      </c>
      <c r="J33" s="38" t="s">
        <v>70</v>
      </c>
      <c r="K33" s="38"/>
      <c r="L33" s="85" t="str">
        <f>INDEX('03 Seasonal Demand Impacts'!$J$3:$K$4,MATCH(L$14,'03 Seasonal Demand Impacts'!$E$3:$E$4,0),MATCH(L$32,'03 Seasonal Demand Impacts'!$J$2:$K$2,0))</f>
        <v>0.0082 (N/S)</v>
      </c>
      <c r="M33" s="85" t="str">
        <f>INDEX('03 Seasonal Demand Impacts'!$J$3:$K$4,MATCH(M$14,'03 Seasonal Demand Impacts'!$E$3:$E$4,0),MATCH(M$32,'03 Seasonal Demand Impacts'!$J$2:$K$2,0))</f>
        <v>0.79% (N/S)</v>
      </c>
      <c r="N33" s="45"/>
      <c r="O33" s="86" t="str">
        <f>INDEX('03 Seasonal Demand Impacts'!$J$9:$K$10,MATCH('LondonHydro_Final Results'!O$14,'03 Seasonal Demand Impacts'!$E$9:$E$10,0),MATCH('LondonHydro_Final Results'!O$32,'03 Seasonal Demand Impacts'!$J$8:$K$8,0))</f>
        <v>-0.0087 (N/S)</v>
      </c>
      <c r="P33" s="86" t="str">
        <f>INDEX('03 Seasonal Demand Impacts'!$J$9:$K$10,MATCH('LondonHydro_Final Results'!P$14,'03 Seasonal Demand Impacts'!$E$9:$E$10,0),MATCH('LondonHydro_Final Results'!P$32,'03 Seasonal Demand Impacts'!$J$8:$K$8,0))</f>
        <v>-0.92% (N/S)</v>
      </c>
      <c r="R33" s="41" t="s">
        <v>70</v>
      </c>
      <c r="S33" s="41"/>
      <c r="T33" s="87" t="str">
        <f>INDEX('03 Seasonal Demand Impacts'!$J$3:$K$4,MATCH(T$14,'03 Seasonal Demand Impacts'!$E$3:$E$4,0),MATCH(T$32,'03 Seasonal Demand Impacts'!$J$2:$K$2,0))</f>
        <v>-0.0023 (N/S)</v>
      </c>
      <c r="U33" s="88" t="str">
        <f>INDEX('03 Seasonal Demand Impacts'!$J$3:$K$4,MATCH(U$14,'03 Seasonal Demand Impacts'!$E$3:$E$4,0),MATCH(U$32,'03 Seasonal Demand Impacts'!$J$2:$K$2,0))</f>
        <v>-0.21% (N/S)</v>
      </c>
      <c r="V33" s="48"/>
      <c r="W33" s="88" t="str">
        <f>INDEX('03 Seasonal Demand Impacts'!$J$9:$K$10,MATCH('LondonHydro_Final Results'!W$14,'03 Seasonal Demand Impacts'!$E$9:$E$10,0),MATCH('LondonHydro_Final Results'!W$32,'03 Seasonal Demand Impacts'!$J$8:$K$8,0))</f>
        <v>0.0026 (N/S)</v>
      </c>
      <c r="X33" s="88" t="str">
        <f>INDEX('03 Seasonal Demand Impacts'!$J$9:$K$10,MATCH('LondonHydro_Final Results'!X$14,'03 Seasonal Demand Impacts'!$E$9:$E$10,0),MATCH('LondonHydro_Final Results'!X$32,'03 Seasonal Demand Impacts'!$J$8:$K$8,0))</f>
        <v>0.28% (N/S)</v>
      </c>
    </row>
    <row r="34" spans="2:24" ht="14.5" customHeight="1" x14ac:dyDescent="0.35">
      <c r="B34" s="38"/>
      <c r="C34" s="38"/>
      <c r="D34" s="38"/>
      <c r="E34" s="45"/>
      <c r="F34" s="45"/>
      <c r="G34" s="45"/>
      <c r="H34" s="45"/>
      <c r="J34" s="38"/>
      <c r="K34" s="38"/>
      <c r="L34" s="38"/>
      <c r="M34" s="45"/>
      <c r="N34" s="45"/>
      <c r="O34" s="45"/>
      <c r="P34" s="45"/>
      <c r="R34" s="41"/>
      <c r="S34" s="41"/>
      <c r="T34" s="41"/>
      <c r="U34" s="48"/>
      <c r="V34" s="48"/>
      <c r="W34" s="48"/>
      <c r="X34" s="48"/>
    </row>
    <row r="35" spans="2:24" ht="14.5" customHeight="1" x14ac:dyDescent="0.35">
      <c r="B35" s="32"/>
      <c r="C35" s="32"/>
      <c r="D35" s="33" t="s">
        <v>49</v>
      </c>
      <c r="E35" s="34" t="s">
        <v>48</v>
      </c>
      <c r="F35" s="57"/>
      <c r="G35" s="57"/>
      <c r="H35" s="57"/>
      <c r="J35" s="32"/>
      <c r="K35" s="32"/>
      <c r="L35" s="33" t="s">
        <v>49</v>
      </c>
      <c r="M35" s="34" t="s">
        <v>48</v>
      </c>
      <c r="N35" s="57"/>
      <c r="O35" s="57"/>
      <c r="P35" s="57"/>
      <c r="R35" s="35"/>
      <c r="S35" s="35"/>
      <c r="T35" s="35" t="s">
        <v>49</v>
      </c>
      <c r="U35" s="215" t="s">
        <v>48</v>
      </c>
      <c r="V35" s="215"/>
      <c r="W35" s="215"/>
      <c r="X35" s="215"/>
    </row>
    <row r="36" spans="2:24" ht="33.5" customHeight="1" x14ac:dyDescent="0.35">
      <c r="B36" s="38" t="s">
        <v>51</v>
      </c>
      <c r="C36" s="38"/>
      <c r="D36" s="85" t="str">
        <f>INDEX('03 Seasonal Demand Impacts'!$J$15:$K$16,MATCH('LondonHydro_Final Results'!D$14,'03 Seasonal Demand Impacts'!$E$15:$E$16,0),MATCH('LondonHydro_Final Results'!D$35,'03 Seasonal Demand Impacts'!$J$14:$K$14,0))</f>
        <v>-0.0002 (N/S)</v>
      </c>
      <c r="E36" s="85" t="str">
        <f>INDEX('03 Seasonal Demand Impacts'!$J$15:$K$16,MATCH('LondonHydro_Final Results'!E$14,'03 Seasonal Demand Impacts'!$E$15:$E$16,0),MATCH('LondonHydro_Final Results'!E$35,'03 Seasonal Demand Impacts'!$J$14:$K$14,0))</f>
        <v>-0.02% (N/S)</v>
      </c>
      <c r="F36" s="45"/>
      <c r="G36" s="45"/>
      <c r="H36" s="45"/>
      <c r="J36" s="38" t="s">
        <v>51</v>
      </c>
      <c r="K36" s="38"/>
      <c r="L36" s="85" t="str">
        <f>INDEX('03 Seasonal Demand Impacts'!$J$15:$K$16,MATCH('LondonHydro_Final Results'!L$14,'03 Seasonal Demand Impacts'!$E$15:$E$16,0),MATCH('LondonHydro_Final Results'!L$35,'03 Seasonal Demand Impacts'!$J$14:$K$14,0))</f>
        <v>-0.0002 (N/S)</v>
      </c>
      <c r="M36" s="85" t="str">
        <f>INDEX('03 Seasonal Demand Impacts'!$J$15:$K$16,MATCH('LondonHydro_Final Results'!M$14,'03 Seasonal Demand Impacts'!$E$15:$E$16,0),MATCH('LondonHydro_Final Results'!M$35,'03 Seasonal Demand Impacts'!$J$14:$K$14,0))</f>
        <v>-0.02% (N/S)</v>
      </c>
      <c r="N36" s="45"/>
      <c r="O36" s="45"/>
      <c r="P36" s="45"/>
      <c r="R36" s="41" t="s">
        <v>51</v>
      </c>
      <c r="S36" s="41"/>
      <c r="T36" s="41" t="str">
        <f>INDEX('03 Seasonal Demand Impacts'!$J$15:$K$16,MATCH('LondonHydro_Final Results'!T$14,'03 Seasonal Demand Impacts'!$E$15:$E$16,0),MATCH('LondonHydro_Final Results'!T$35,'03 Seasonal Demand Impacts'!$J$14:$K$14,0))</f>
        <v>0.0001 (N/S)</v>
      </c>
      <c r="U36" s="48" t="str">
        <f>INDEX('03 Seasonal Demand Impacts'!$J$15:$K$16,MATCH('LondonHydro_Final Results'!U$14,'03 Seasonal Demand Impacts'!$E$15:$E$16,0),MATCH('LondonHydro_Final Results'!U$35,'03 Seasonal Demand Impacts'!$J$14:$K$14,0))</f>
        <v>0.01% (N/S)</v>
      </c>
      <c r="V36" s="48"/>
      <c r="W36" s="48"/>
      <c r="X36" s="48"/>
    </row>
    <row r="37" spans="2:24" ht="14.5" customHeight="1" thickBot="1" x14ac:dyDescent="0.4">
      <c r="B37" s="49"/>
      <c r="C37" s="49"/>
      <c r="D37" s="49"/>
      <c r="E37" s="51"/>
      <c r="F37" s="51"/>
      <c r="G37" s="51"/>
      <c r="H37" s="51"/>
      <c r="J37" s="49"/>
      <c r="K37" s="49"/>
      <c r="L37" s="49"/>
      <c r="M37" s="51"/>
      <c r="N37" s="51"/>
      <c r="O37" s="51"/>
      <c r="P37" s="51"/>
      <c r="R37" s="53"/>
      <c r="S37" s="53"/>
      <c r="T37" s="53"/>
      <c r="U37" s="54"/>
      <c r="V37" s="54"/>
      <c r="W37" s="54"/>
      <c r="X37" s="54"/>
    </row>
    <row r="38" spans="2:24" ht="14.5" customHeight="1" thickTop="1" x14ac:dyDescent="0.35">
      <c r="B38" s="38"/>
      <c r="C38" s="38"/>
      <c r="D38" s="38"/>
      <c r="E38" s="45"/>
      <c r="F38" s="45"/>
      <c r="G38" s="45"/>
      <c r="H38" s="45"/>
      <c r="J38" s="38"/>
      <c r="K38" s="38"/>
      <c r="L38" s="38"/>
      <c r="M38" s="45"/>
      <c r="N38" s="45"/>
      <c r="O38" s="45"/>
      <c r="P38" s="45"/>
      <c r="R38" s="41"/>
      <c r="S38" s="41"/>
      <c r="T38" s="41"/>
      <c r="U38" s="48"/>
      <c r="V38" s="48"/>
      <c r="W38" s="48"/>
      <c r="X38" s="48"/>
    </row>
    <row r="39" spans="2:24" ht="18.5" x14ac:dyDescent="0.45">
      <c r="B39" s="26" t="s">
        <v>13</v>
      </c>
      <c r="C39" s="29"/>
      <c r="D39" s="29"/>
      <c r="E39" s="55"/>
      <c r="F39" s="55"/>
      <c r="G39" s="55"/>
      <c r="H39" s="55"/>
      <c r="J39" s="26" t="s">
        <v>13</v>
      </c>
      <c r="K39" s="29"/>
      <c r="L39" s="29"/>
      <c r="M39" s="55"/>
      <c r="N39" s="55"/>
      <c r="O39" s="55"/>
      <c r="P39" s="55"/>
      <c r="U39" s="58"/>
      <c r="V39" s="58"/>
      <c r="W39" s="58"/>
      <c r="X39" s="58"/>
    </row>
    <row r="40" spans="2:24" ht="18.5" x14ac:dyDescent="0.45">
      <c r="B40" s="26"/>
      <c r="C40" s="29"/>
      <c r="D40" s="61" t="s">
        <v>65</v>
      </c>
      <c r="E40" s="61"/>
      <c r="F40" s="29"/>
      <c r="G40" s="61" t="s">
        <v>66</v>
      </c>
      <c r="H40" s="61"/>
      <c r="J40" s="26"/>
      <c r="K40" s="29"/>
      <c r="L40" s="61" t="s">
        <v>65</v>
      </c>
      <c r="M40" s="61"/>
      <c r="N40" s="29"/>
      <c r="O40" s="61" t="s">
        <v>66</v>
      </c>
      <c r="P40" s="61"/>
      <c r="U40" s="58"/>
      <c r="V40" s="58"/>
      <c r="W40" s="58"/>
      <c r="X40" s="58"/>
    </row>
    <row r="41" spans="2:24" ht="14.5" customHeight="1" x14ac:dyDescent="0.35">
      <c r="B41" s="32"/>
      <c r="C41" s="32"/>
      <c r="D41" s="56" t="s">
        <v>29</v>
      </c>
      <c r="E41" s="34"/>
      <c r="F41" s="34"/>
      <c r="G41" s="56" t="s">
        <v>29</v>
      </c>
      <c r="H41" s="34"/>
      <c r="J41" s="32"/>
      <c r="K41" s="32"/>
      <c r="L41" s="56" t="s">
        <v>29</v>
      </c>
      <c r="M41" s="34"/>
      <c r="N41" s="34"/>
      <c r="O41" s="56" t="s">
        <v>29</v>
      </c>
      <c r="P41" s="34"/>
    </row>
    <row r="42" spans="2:24" ht="14.5" customHeight="1" x14ac:dyDescent="0.35">
      <c r="B42" s="38"/>
      <c r="C42" s="38"/>
      <c r="D42" s="38"/>
      <c r="E42" s="45"/>
      <c r="F42" s="45"/>
      <c r="G42" s="45"/>
      <c r="H42" s="45"/>
      <c r="J42" s="38"/>
      <c r="K42" s="38"/>
      <c r="L42" s="38"/>
      <c r="M42" s="45"/>
      <c r="N42" s="45"/>
      <c r="O42" s="45"/>
      <c r="P42" s="45"/>
    </row>
    <row r="43" spans="2:24" ht="14.5" customHeight="1" x14ac:dyDescent="0.35">
      <c r="B43" s="38" t="s">
        <v>54</v>
      </c>
      <c r="C43" s="38"/>
      <c r="D43" s="110">
        <f ca="1">'05a Sum OwnPrice Elast Daily'!$C$8</f>
        <v>-3.9705473683994374</v>
      </c>
      <c r="E43" s="45"/>
      <c r="F43" s="45"/>
      <c r="G43" s="110">
        <f ca="1">'05b Wint OwnPrice Elast Daily'!$C$8</f>
        <v>-1.8347383393507224</v>
      </c>
      <c r="H43" s="45"/>
      <c r="J43" s="38" t="s">
        <v>54</v>
      </c>
      <c r="K43" s="38"/>
      <c r="L43" s="110">
        <f ca="1">'05a Sum OwnPrice Elast Daily'!$C$8</f>
        <v>-3.9705473683994374</v>
      </c>
      <c r="M43" s="45"/>
      <c r="N43" s="45"/>
      <c r="O43" s="110">
        <f ca="1">'05b Wint OwnPrice Elast Daily'!$C$8</f>
        <v>-1.8347383393507224</v>
      </c>
      <c r="P43" s="45"/>
    </row>
    <row r="44" spans="2:24" ht="14.5" customHeight="1" x14ac:dyDescent="0.35">
      <c r="B44" s="38" t="s">
        <v>5</v>
      </c>
      <c r="C44" s="38"/>
      <c r="D44" s="110">
        <f ca="1">'07a Sum Elast of Substitution'!$C$5</f>
        <v>-0.26377917653602306</v>
      </c>
      <c r="E44" s="45"/>
      <c r="F44" s="45"/>
      <c r="G44" s="110">
        <f ca="1">'07b Wint Elast of Substitution'!$C$5</f>
        <v>-0.28766064566443073</v>
      </c>
      <c r="H44" s="45"/>
      <c r="J44" s="38" t="s">
        <v>5</v>
      </c>
      <c r="K44" s="38"/>
      <c r="L44" s="110">
        <f ca="1">'07a Sum Elast of Substitution'!$C$5</f>
        <v>-0.26377917653602306</v>
      </c>
      <c r="M44" s="45"/>
      <c r="N44" s="45"/>
      <c r="O44" s="110">
        <f ca="1">'07b Wint Elast of Substitution'!$C$5</f>
        <v>-0.28766064566443073</v>
      </c>
      <c r="P44" s="45"/>
    </row>
    <row r="45" spans="2:24" ht="14.5" customHeight="1" thickBot="1" x14ac:dyDescent="0.4">
      <c r="B45" s="49"/>
      <c r="C45" s="49"/>
      <c r="D45" s="49"/>
      <c r="E45" s="51"/>
      <c r="F45" s="51"/>
      <c r="G45" s="51"/>
      <c r="H45" s="51"/>
      <c r="J45" s="49"/>
      <c r="K45" s="49"/>
      <c r="L45" s="49"/>
      <c r="M45" s="51"/>
      <c r="N45" s="51"/>
      <c r="O45" s="51"/>
      <c r="P45" s="51"/>
    </row>
    <row r="46" spans="2:24" ht="14.5" customHeight="1" thickTop="1" x14ac:dyDescent="0.35">
      <c r="B46" s="38"/>
      <c r="C46" s="38"/>
      <c r="D46" s="38"/>
      <c r="E46" s="45"/>
      <c r="F46" s="45"/>
      <c r="G46" s="45"/>
      <c r="H46" s="45"/>
      <c r="J46" s="38"/>
      <c r="K46" s="38"/>
      <c r="L46" s="38"/>
      <c r="M46" s="45"/>
      <c r="N46" s="45"/>
      <c r="O46" s="45"/>
      <c r="P46" s="45"/>
    </row>
    <row r="47" spans="2:24" ht="18.5" x14ac:dyDescent="0.45">
      <c r="B47" s="26" t="s">
        <v>55</v>
      </c>
      <c r="C47" s="29"/>
      <c r="D47" s="29"/>
      <c r="E47" s="55"/>
      <c r="F47" s="55"/>
      <c r="G47" s="55"/>
      <c r="H47" s="55"/>
      <c r="J47" s="26" t="s">
        <v>55</v>
      </c>
      <c r="K47" s="29"/>
      <c r="L47" s="29"/>
      <c r="M47" s="55"/>
      <c r="N47" s="55"/>
      <c r="O47" s="55"/>
      <c r="P47" s="55"/>
    </row>
    <row r="48" spans="2:24" ht="18.5" x14ac:dyDescent="0.45">
      <c r="B48" s="26"/>
      <c r="C48" s="29"/>
      <c r="D48" s="61" t="s">
        <v>65</v>
      </c>
      <c r="E48" s="61"/>
      <c r="F48" s="29"/>
      <c r="G48" s="61" t="s">
        <v>66</v>
      </c>
      <c r="H48" s="61"/>
      <c r="J48" s="26"/>
      <c r="K48" s="29"/>
      <c r="L48" s="61" t="s">
        <v>65</v>
      </c>
      <c r="M48" s="61"/>
      <c r="N48" s="29"/>
      <c r="O48" s="61" t="s">
        <v>66</v>
      </c>
      <c r="P48" s="61"/>
    </row>
    <row r="49" spans="2:16" ht="14.5" customHeight="1" x14ac:dyDescent="0.35">
      <c r="B49" s="32"/>
      <c r="C49" s="32"/>
      <c r="D49" s="33" t="s">
        <v>49</v>
      </c>
      <c r="E49" s="34" t="s">
        <v>48</v>
      </c>
      <c r="F49" s="34"/>
      <c r="G49" s="33" t="s">
        <v>49</v>
      </c>
      <c r="H49" s="34" t="s">
        <v>48</v>
      </c>
      <c r="J49" s="32"/>
      <c r="K49" s="32"/>
      <c r="L49" s="33" t="s">
        <v>49</v>
      </c>
      <c r="M49" s="34" t="s">
        <v>48</v>
      </c>
      <c r="N49" s="34"/>
      <c r="O49" s="33" t="s">
        <v>49</v>
      </c>
      <c r="P49" s="34" t="s">
        <v>48</v>
      </c>
    </row>
    <row r="50" spans="2:16" ht="14.5" customHeight="1" x14ac:dyDescent="0.35">
      <c r="B50" s="60"/>
      <c r="C50" s="60"/>
      <c r="D50" s="62"/>
      <c r="E50" s="59"/>
      <c r="F50" s="59"/>
      <c r="G50" s="62"/>
      <c r="H50" s="59"/>
      <c r="J50" s="60"/>
      <c r="K50" s="60"/>
      <c r="L50" s="62"/>
      <c r="M50" s="59"/>
      <c r="N50" s="59"/>
      <c r="O50" s="62"/>
      <c r="P50" s="59"/>
    </row>
    <row r="51" spans="2:16" ht="14.5" customHeight="1" x14ac:dyDescent="0.35">
      <c r="B51" s="38" t="s">
        <v>56</v>
      </c>
      <c r="C51" s="38"/>
      <c r="D51" s="110">
        <f>INDEX('04 CPP Event Demand Impacts'!$D$11:$E$29,MATCH($B51,'04 CPP Event Demand Impacts'!$B$11:$B$29,0),MATCH(D$49,'04 CPP Event Demand Impacts'!$D$10:$E$10,0))</f>
        <v>0.604406360416471</v>
      </c>
      <c r="E51" s="45">
        <f>INDEX('04 CPP Event Demand Impacts'!$D$11:$E$29,MATCH($B51,'04 CPP Event Demand Impacts'!$B$11:$B$29,0),MATCH(E$49,'04 CPP Event Demand Impacts'!$D$10:$E$10,0))</f>
        <v>0.31469226196086786</v>
      </c>
      <c r="F51" s="45"/>
      <c r="G51" s="110">
        <f>INDEX('04 CPP Event Demand Impacts'!$D$39:$E$57,MATCH('LondonHydro_Final Results'!$B51,'04 CPP Event Demand Impacts'!$B$39:$B$57,0),MATCH('LondonHydro_Final Results'!G$49,'04 CPP Event Demand Impacts'!$D$38:$E$38,0))</f>
        <v>0.12699264898527801</v>
      </c>
      <c r="H51" s="110">
        <f>INDEX('04 CPP Event Demand Impacts'!$D$39:$E$57,MATCH('LondonHydro_Final Results'!$B51,'04 CPP Event Demand Impacts'!$B$39:$B$57,0),MATCH('LondonHydro_Final Results'!H$49,'04 CPP Event Demand Impacts'!$D$38:$E$38,0))</f>
        <v>9.7267574730380224E-2</v>
      </c>
      <c r="J51" s="38" t="s">
        <v>56</v>
      </c>
      <c r="K51" s="38"/>
      <c r="L51" s="110">
        <f>INDEX('04 CPP Event Demand Impacts'!$D$11:$E$29,MATCH($B51,'04 CPP Event Demand Impacts'!$B$11:$B$29,0),MATCH(L$49,'04 CPP Event Demand Impacts'!$D$10:$E$10,0))</f>
        <v>0.604406360416471</v>
      </c>
      <c r="M51" s="45">
        <f>INDEX('04 CPP Event Demand Impacts'!$D$11:$E$29,MATCH($B51,'04 CPP Event Demand Impacts'!$B$11:$B$29,0),MATCH(M$49,'04 CPP Event Demand Impacts'!$D$10:$E$10,0))</f>
        <v>0.31469226196086786</v>
      </c>
      <c r="N51" s="45"/>
      <c r="O51" s="110">
        <f>INDEX('04 CPP Event Demand Impacts'!$D$39:$E$57,MATCH('LondonHydro_Final Results'!$B51,'04 CPP Event Demand Impacts'!$B$39:$B$57,0),MATCH('LondonHydro_Final Results'!O$49,'04 CPP Event Demand Impacts'!$D$38:$E$38,0))</f>
        <v>0.12699264898527801</v>
      </c>
      <c r="P51" s="110">
        <f>INDEX('04 CPP Event Demand Impacts'!$D$39:$E$57,MATCH('LondonHydro_Final Results'!$B51,'04 CPP Event Demand Impacts'!$B$39:$B$57,0),MATCH('LondonHydro_Final Results'!P$49,'04 CPP Event Demand Impacts'!$D$38:$E$38,0))</f>
        <v>9.7267574730380224E-2</v>
      </c>
    </row>
    <row r="52" spans="2:16" ht="14.5" customHeight="1" x14ac:dyDescent="0.35">
      <c r="B52" s="38" t="s">
        <v>57</v>
      </c>
      <c r="C52" s="38"/>
      <c r="D52" s="110">
        <f>INDEX('04 CPP Event Demand Impacts'!$D$11:$E$29,MATCH($B52,'04 CPP Event Demand Impacts'!$B$11:$B$29,0),MATCH(D$49,'04 CPP Event Demand Impacts'!$D$10:$E$10,0))</f>
        <v>0.64559838868261099</v>
      </c>
      <c r="E52" s="45">
        <f>INDEX('04 CPP Event Demand Impacts'!$D$11:$E$29,MATCH($B52,'04 CPP Event Demand Impacts'!$B$11:$B$29,0),MATCH(E$49,'04 CPP Event Demand Impacts'!$D$10:$E$10,0))</f>
        <v>0.32750836233290936</v>
      </c>
      <c r="F52" s="45"/>
      <c r="G52" s="110">
        <f>INDEX('04 CPP Event Demand Impacts'!$D$39:$E$57,MATCH('LondonHydro_Final Results'!$B52,'04 CPP Event Demand Impacts'!$B$39:$B$57,0),MATCH('LondonHydro_Final Results'!G$49,'04 CPP Event Demand Impacts'!$D$38:$E$38,0))</f>
        <v>0.16636406675394799</v>
      </c>
      <c r="H52" s="110">
        <f>INDEX('04 CPP Event Demand Impacts'!$D$39:$E$57,MATCH('LondonHydro_Final Results'!$B52,'04 CPP Event Demand Impacts'!$B$39:$B$57,0),MATCH('LondonHydro_Final Results'!H$49,'04 CPP Event Demand Impacts'!$D$38:$E$38,0))</f>
        <v>0.12958646487697542</v>
      </c>
      <c r="J52" s="38" t="s">
        <v>57</v>
      </c>
      <c r="K52" s="38"/>
      <c r="L52" s="110">
        <f>INDEX('04 CPP Event Demand Impacts'!$D$11:$E$29,MATCH($B52,'04 CPP Event Demand Impacts'!$B$11:$B$29,0),MATCH(L$49,'04 CPP Event Demand Impacts'!$D$10:$E$10,0))</f>
        <v>0.64559838868261099</v>
      </c>
      <c r="M52" s="45">
        <f>INDEX('04 CPP Event Demand Impacts'!$D$11:$E$29,MATCH($B52,'04 CPP Event Demand Impacts'!$B$11:$B$29,0),MATCH(M$49,'04 CPP Event Demand Impacts'!$D$10:$E$10,0))</f>
        <v>0.32750836233290936</v>
      </c>
      <c r="N52" s="45"/>
      <c r="O52" s="110">
        <f>INDEX('04 CPP Event Demand Impacts'!$D$39:$E$57,MATCH('LondonHydro_Final Results'!$B52,'04 CPP Event Demand Impacts'!$B$39:$B$57,0),MATCH('LondonHydro_Final Results'!O$49,'04 CPP Event Demand Impacts'!$D$38:$E$38,0))</f>
        <v>0.16636406675394799</v>
      </c>
      <c r="P52" s="110">
        <f>INDEX('04 CPP Event Demand Impacts'!$D$39:$E$57,MATCH('LondonHydro_Final Results'!$B52,'04 CPP Event Demand Impacts'!$B$39:$B$57,0),MATCH('LondonHydro_Final Results'!P$49,'04 CPP Event Demand Impacts'!$D$38:$E$38,0))</f>
        <v>0.12958646487697542</v>
      </c>
    </row>
    <row r="53" spans="2:16" ht="14.5" customHeight="1" x14ac:dyDescent="0.35">
      <c r="B53" s="38" t="s">
        <v>58</v>
      </c>
      <c r="C53" s="38"/>
      <c r="D53" s="110">
        <f>INDEX('04 CPP Event Demand Impacts'!$D$11:$E$29,MATCH($B53,'04 CPP Event Demand Impacts'!$B$11:$B$29,0),MATCH(D$49,'04 CPP Event Demand Impacts'!$D$10:$E$10,0))</f>
        <v>0.82905064757228097</v>
      </c>
      <c r="E53" s="45">
        <f>INDEX('04 CPP Event Demand Impacts'!$D$11:$E$29,MATCH($B53,'04 CPP Event Demand Impacts'!$B$11:$B$29,0),MATCH(E$49,'04 CPP Event Demand Impacts'!$D$10:$E$10,0))</f>
        <v>0.36473582864691123</v>
      </c>
      <c r="F53" s="45"/>
      <c r="G53" s="110">
        <f>INDEX('04 CPP Event Demand Impacts'!$D$39:$E$57,MATCH('LondonHydro_Final Results'!$B53,'04 CPP Event Demand Impacts'!$B$39:$B$57,0),MATCH('LondonHydro_Final Results'!G$49,'04 CPP Event Demand Impacts'!$D$38:$E$38,0))</f>
        <v>0.16364815492667301</v>
      </c>
      <c r="H53" s="110">
        <f>INDEX('04 CPP Event Demand Impacts'!$D$39:$E$57,MATCH('LondonHydro_Final Results'!$B53,'04 CPP Event Demand Impacts'!$B$39:$B$57,0),MATCH('LondonHydro_Final Results'!H$49,'04 CPP Event Demand Impacts'!$D$38:$E$38,0))</f>
        <v>0.13129240661759725</v>
      </c>
      <c r="J53" s="38" t="s">
        <v>58</v>
      </c>
      <c r="K53" s="38"/>
      <c r="L53" s="110">
        <f>INDEX('04 CPP Event Demand Impacts'!$D$11:$E$29,MATCH($B53,'04 CPP Event Demand Impacts'!$B$11:$B$29,0),MATCH(L$49,'04 CPP Event Demand Impacts'!$D$10:$E$10,0))</f>
        <v>0.82905064757228097</v>
      </c>
      <c r="M53" s="45">
        <f>INDEX('04 CPP Event Demand Impacts'!$D$11:$E$29,MATCH($B53,'04 CPP Event Demand Impacts'!$B$11:$B$29,0),MATCH(M$49,'04 CPP Event Demand Impacts'!$D$10:$E$10,0))</f>
        <v>0.36473582864691123</v>
      </c>
      <c r="N53" s="45"/>
      <c r="O53" s="110">
        <f>INDEX('04 CPP Event Demand Impacts'!$D$39:$E$57,MATCH('LondonHydro_Final Results'!$B53,'04 CPP Event Demand Impacts'!$B$39:$B$57,0),MATCH('LondonHydro_Final Results'!O$49,'04 CPP Event Demand Impacts'!$D$38:$E$38,0))</f>
        <v>0.16364815492667301</v>
      </c>
      <c r="P53" s="110">
        <f>INDEX('04 CPP Event Demand Impacts'!$D$39:$E$57,MATCH('LondonHydro_Final Results'!$B53,'04 CPP Event Demand Impacts'!$B$39:$B$57,0),MATCH('LondonHydro_Final Results'!P$49,'04 CPP Event Demand Impacts'!$D$38:$E$38,0))</f>
        <v>0.13129240661759725</v>
      </c>
    </row>
    <row r="54" spans="2:16" ht="14.5" customHeight="1" x14ac:dyDescent="0.35">
      <c r="B54" s="38" t="s">
        <v>59</v>
      </c>
      <c r="C54" s="38"/>
      <c r="D54" s="110">
        <f>INDEX('04 CPP Event Demand Impacts'!$D$11:$E$29,MATCH($B54,'04 CPP Event Demand Impacts'!$B$11:$B$29,0),MATCH(D$49,'04 CPP Event Demand Impacts'!$D$10:$E$10,0))</f>
        <v>0.90317109609486002</v>
      </c>
      <c r="E54" s="45">
        <f>INDEX('04 CPP Event Demand Impacts'!$D$11:$E$29,MATCH($B54,'04 CPP Event Demand Impacts'!$B$11:$B$29,0),MATCH(E$49,'04 CPP Event Demand Impacts'!$D$10:$E$10,0))</f>
        <v>0.39872965567203439</v>
      </c>
      <c r="F54" s="45"/>
      <c r="G54" s="110">
        <f>INDEX('04 CPP Event Demand Impacts'!$D$39:$E$57,MATCH('LondonHydro_Final Results'!$B54,'04 CPP Event Demand Impacts'!$B$39:$B$57,0),MATCH('LondonHydro_Final Results'!G$49,'04 CPP Event Demand Impacts'!$D$38:$E$38,0))</f>
        <v>0.17671379007085</v>
      </c>
      <c r="H54" s="110">
        <f>INDEX('04 CPP Event Demand Impacts'!$D$39:$E$57,MATCH('LondonHydro_Final Results'!$B54,'04 CPP Event Demand Impacts'!$B$39:$B$57,0),MATCH('LondonHydro_Final Results'!H$49,'04 CPP Event Demand Impacts'!$D$38:$E$38,0))</f>
        <v>0.13263611143472412</v>
      </c>
      <c r="J54" s="38" t="s">
        <v>59</v>
      </c>
      <c r="K54" s="38"/>
      <c r="L54" s="110">
        <f>INDEX('04 CPP Event Demand Impacts'!$D$11:$E$29,MATCH($B54,'04 CPP Event Demand Impacts'!$B$11:$B$29,0),MATCH(L$49,'04 CPP Event Demand Impacts'!$D$10:$E$10,0))</f>
        <v>0.90317109609486002</v>
      </c>
      <c r="M54" s="45">
        <f>INDEX('04 CPP Event Demand Impacts'!$D$11:$E$29,MATCH($B54,'04 CPP Event Demand Impacts'!$B$11:$B$29,0),MATCH(M$49,'04 CPP Event Demand Impacts'!$D$10:$E$10,0))</f>
        <v>0.39872965567203439</v>
      </c>
      <c r="N54" s="45"/>
      <c r="O54" s="110">
        <f>INDEX('04 CPP Event Demand Impacts'!$D$39:$E$57,MATCH('LondonHydro_Final Results'!$B54,'04 CPP Event Demand Impacts'!$B$39:$B$57,0),MATCH('LondonHydro_Final Results'!O$49,'04 CPP Event Demand Impacts'!$D$38:$E$38,0))</f>
        <v>0.17671379007085</v>
      </c>
      <c r="P54" s="110">
        <f>INDEX('04 CPP Event Demand Impacts'!$D$39:$E$57,MATCH('LondonHydro_Final Results'!$B54,'04 CPP Event Demand Impacts'!$B$39:$B$57,0),MATCH('LondonHydro_Final Results'!P$49,'04 CPP Event Demand Impacts'!$D$38:$E$38,0))</f>
        <v>0.13263611143472412</v>
      </c>
    </row>
    <row r="55" spans="2:16" ht="14.5" customHeight="1" x14ac:dyDescent="0.35">
      <c r="B55" s="38" t="s">
        <v>60</v>
      </c>
      <c r="C55" s="38"/>
      <c r="D55" s="110">
        <f>INDEX('04 CPP Event Demand Impacts'!$D$11:$E$29,MATCH($B55,'04 CPP Event Demand Impacts'!$B$11:$B$29,0),MATCH(D$49,'04 CPP Event Demand Impacts'!$D$10:$E$10,0))</f>
        <v>1.0010403327614299</v>
      </c>
      <c r="E55" s="45">
        <f>INDEX('04 CPP Event Demand Impacts'!$D$11:$E$29,MATCH($B55,'04 CPP Event Demand Impacts'!$B$11:$B$29,0),MATCH(E$49,'04 CPP Event Demand Impacts'!$D$10:$E$10,0))</f>
        <v>0.40809858972842966</v>
      </c>
      <c r="F55" s="45"/>
      <c r="G55" s="110">
        <f>INDEX('04 CPP Event Demand Impacts'!$D$39:$E$57,MATCH('LondonHydro_Final Results'!$B55,'04 CPP Event Demand Impacts'!$B$39:$B$57,0),MATCH('LondonHydro_Final Results'!G$49,'04 CPP Event Demand Impacts'!$D$38:$E$38,0))</f>
        <v>0.232904588396395</v>
      </c>
      <c r="H55" s="110">
        <f>INDEX('04 CPP Event Demand Impacts'!$D$39:$E$57,MATCH('LondonHydro_Final Results'!$B55,'04 CPP Event Demand Impacts'!$B$39:$B$57,0),MATCH('LondonHydro_Final Results'!H$49,'04 CPP Event Demand Impacts'!$D$38:$E$38,0))</f>
        <v>0.17298156328486899</v>
      </c>
      <c r="J55" s="38" t="s">
        <v>60</v>
      </c>
      <c r="K55" s="38"/>
      <c r="L55" s="110">
        <f>INDEX('04 CPP Event Demand Impacts'!$D$11:$E$29,MATCH($B55,'04 CPP Event Demand Impacts'!$B$11:$B$29,0),MATCH(L$49,'04 CPP Event Demand Impacts'!$D$10:$E$10,0))</f>
        <v>1.0010403327614299</v>
      </c>
      <c r="M55" s="45">
        <f>INDEX('04 CPP Event Demand Impacts'!$D$11:$E$29,MATCH($B55,'04 CPP Event Demand Impacts'!$B$11:$B$29,0),MATCH(M$49,'04 CPP Event Demand Impacts'!$D$10:$E$10,0))</f>
        <v>0.40809858972842966</v>
      </c>
      <c r="N55" s="45"/>
      <c r="O55" s="110">
        <f>INDEX('04 CPP Event Demand Impacts'!$D$39:$E$57,MATCH('LondonHydro_Final Results'!$B55,'04 CPP Event Demand Impacts'!$B$39:$B$57,0),MATCH('LondonHydro_Final Results'!O$49,'04 CPP Event Demand Impacts'!$D$38:$E$38,0))</f>
        <v>0.232904588396395</v>
      </c>
      <c r="P55" s="110">
        <f>INDEX('04 CPP Event Demand Impacts'!$D$39:$E$57,MATCH('LondonHydro_Final Results'!$B55,'04 CPP Event Demand Impacts'!$B$39:$B$57,0),MATCH('LondonHydro_Final Results'!P$49,'04 CPP Event Demand Impacts'!$D$38:$E$38,0))</f>
        <v>0.17298156328486899</v>
      </c>
    </row>
    <row r="56" spans="2:16" ht="14.5" customHeight="1" x14ac:dyDescent="0.35">
      <c r="B56" s="38" t="s">
        <v>61</v>
      </c>
      <c r="C56" s="38"/>
      <c r="D56" s="110">
        <f>INDEX('04 CPP Event Demand Impacts'!$D$11:$E$29,MATCH($B56,'04 CPP Event Demand Impacts'!$B$11:$B$29,0),MATCH(D$49,'04 CPP Event Demand Impacts'!$D$10:$E$10,0))</f>
        <v>0.68061324514493504</v>
      </c>
      <c r="E56" s="45">
        <f>INDEX('04 CPP Event Demand Impacts'!$D$11:$E$29,MATCH($B56,'04 CPP Event Demand Impacts'!$B$11:$B$29,0),MATCH(E$49,'04 CPP Event Demand Impacts'!$D$10:$E$10,0))</f>
        <v>0.34559910824016771</v>
      </c>
      <c r="F56" s="45"/>
      <c r="G56" s="110" t="str">
        <f>INDEX('04 CPP Event Demand Impacts'!$D$39:$E$57,MATCH('LondonHydro_Final Results'!$B56,'04 CPP Event Demand Impacts'!$B$39:$B$57,0),MATCH('LondonHydro_Final Results'!G$49,'04 CPP Event Demand Impacts'!$D$38:$E$38,0))</f>
        <v>N/S</v>
      </c>
      <c r="H56" s="110" t="str">
        <f>INDEX('04 CPP Event Demand Impacts'!$D$39:$E$57,MATCH('LondonHydro_Final Results'!$B56,'04 CPP Event Demand Impacts'!$B$39:$B$57,0),MATCH('LondonHydro_Final Results'!H$49,'04 CPP Event Demand Impacts'!$D$38:$E$38,0))</f>
        <v>N/S</v>
      </c>
      <c r="J56" s="38" t="s">
        <v>61</v>
      </c>
      <c r="K56" s="38"/>
      <c r="L56" s="110">
        <f>INDEX('04 CPP Event Demand Impacts'!$D$11:$E$29,MATCH($B56,'04 CPP Event Demand Impacts'!$B$11:$B$29,0),MATCH(L$49,'04 CPP Event Demand Impacts'!$D$10:$E$10,0))</f>
        <v>0.68061324514493504</v>
      </c>
      <c r="M56" s="45">
        <f>INDEX('04 CPP Event Demand Impacts'!$D$11:$E$29,MATCH($B56,'04 CPP Event Demand Impacts'!$B$11:$B$29,0),MATCH(M$49,'04 CPP Event Demand Impacts'!$D$10:$E$10,0))</f>
        <v>0.34559910824016771</v>
      </c>
      <c r="N56" s="45"/>
      <c r="O56" s="110" t="str">
        <f>INDEX('04 CPP Event Demand Impacts'!$D$39:$E$57,MATCH('LondonHydro_Final Results'!$B56,'04 CPP Event Demand Impacts'!$B$39:$B$57,0),MATCH('LondonHydro_Final Results'!O$49,'04 CPP Event Demand Impacts'!$D$38:$E$38,0))</f>
        <v>N/S</v>
      </c>
      <c r="P56" s="110" t="str">
        <f>INDEX('04 CPP Event Demand Impacts'!$D$39:$E$57,MATCH('LondonHydro_Final Results'!$B56,'04 CPP Event Demand Impacts'!$B$39:$B$57,0),MATCH('LondonHydro_Final Results'!P$49,'04 CPP Event Demand Impacts'!$D$38:$E$38,0))</f>
        <v>N/S</v>
      </c>
    </row>
    <row r="57" spans="2:16" ht="14.5" customHeight="1" x14ac:dyDescent="0.35">
      <c r="B57" s="38" t="s">
        <v>138</v>
      </c>
      <c r="C57" s="38"/>
      <c r="D57" s="110">
        <f>INDEX('04 CPP Event Demand Impacts'!$D$11:$E$29,MATCH($B57,'04 CPP Event Demand Impacts'!$B$11:$B$29,0),MATCH(D$49,'04 CPP Event Demand Impacts'!$D$10:$E$10,0))</f>
        <v>0.64247729145704802</v>
      </c>
      <c r="E57" s="45">
        <f>INDEX('04 CPP Event Demand Impacts'!$D$11:$E$29,MATCH($B57,'04 CPP Event Demand Impacts'!$B$11:$B$29,0),MATCH(E$49,'04 CPP Event Demand Impacts'!$D$10:$E$10,0))</f>
        <v>0.3257883632916353</v>
      </c>
      <c r="F57" s="45"/>
      <c r="G57" s="110" t="str">
        <f>INDEX('04 CPP Event Demand Impacts'!$D$39:$E$57,MATCH('LondonHydro_Final Results'!$B57,'04 CPP Event Demand Impacts'!$B$39:$B$57,0),MATCH('LondonHydro_Final Results'!G$49,'04 CPP Event Demand Impacts'!$D$38:$E$38,0))</f>
        <v>N/S</v>
      </c>
      <c r="H57" s="110" t="str">
        <f>INDEX('04 CPP Event Demand Impacts'!$D$39:$E$57,MATCH('LondonHydro_Final Results'!$B57,'04 CPP Event Demand Impacts'!$B$39:$B$57,0),MATCH('LondonHydro_Final Results'!H$49,'04 CPP Event Demand Impacts'!$D$38:$E$38,0))</f>
        <v>N/S</v>
      </c>
      <c r="J57" s="38" t="s">
        <v>138</v>
      </c>
      <c r="K57" s="38"/>
      <c r="L57" s="110">
        <f>INDEX('04 CPP Event Demand Impacts'!$D$11:$E$29,MATCH($B57,'04 CPP Event Demand Impacts'!$B$11:$B$29,0),MATCH(L$49,'04 CPP Event Demand Impacts'!$D$10:$E$10,0))</f>
        <v>0.64247729145704802</v>
      </c>
      <c r="M57" s="45">
        <f>INDEX('04 CPP Event Demand Impacts'!$D$11:$E$29,MATCH($B57,'04 CPP Event Demand Impacts'!$B$11:$B$29,0),MATCH(M$49,'04 CPP Event Demand Impacts'!$D$10:$E$10,0))</f>
        <v>0.3257883632916353</v>
      </c>
      <c r="N57" s="45"/>
      <c r="O57" s="110" t="str">
        <f>INDEX('04 CPP Event Demand Impacts'!$D$39:$E$57,MATCH('LondonHydro_Final Results'!$B57,'04 CPP Event Demand Impacts'!$B$39:$B$57,0),MATCH('LondonHydro_Final Results'!O$49,'04 CPP Event Demand Impacts'!$D$38:$E$38,0))</f>
        <v>N/S</v>
      </c>
      <c r="P57" s="110" t="str">
        <f>INDEX('04 CPP Event Demand Impacts'!$D$39:$E$57,MATCH('LondonHydro_Final Results'!$B57,'04 CPP Event Demand Impacts'!$B$39:$B$57,0),MATCH('LondonHydro_Final Results'!P$49,'04 CPP Event Demand Impacts'!$D$38:$E$38,0))</f>
        <v>N/S</v>
      </c>
    </row>
    <row r="58" spans="2:16" ht="14.5" customHeight="1" x14ac:dyDescent="0.35">
      <c r="B58" s="38" t="s">
        <v>139</v>
      </c>
      <c r="C58" s="38"/>
      <c r="D58" s="110">
        <f>INDEX('04 CPP Event Demand Impacts'!$D$11:$E$29,MATCH($B58,'04 CPP Event Demand Impacts'!$B$11:$B$29,0),MATCH(D$49,'04 CPP Event Demand Impacts'!$D$10:$E$10,0))</f>
        <v>0.46886565564920801</v>
      </c>
      <c r="E58" s="45">
        <f>INDEX('04 CPP Event Demand Impacts'!$D$11:$E$29,MATCH($B58,'04 CPP Event Demand Impacts'!$B$11:$B$29,0),MATCH(E$49,'04 CPP Event Demand Impacts'!$D$10:$E$10,0))</f>
        <v>0.30849010346019695</v>
      </c>
      <c r="F58" s="45"/>
      <c r="G58" s="110">
        <f>INDEX('04 CPP Event Demand Impacts'!$D$39:$E$57,MATCH('LondonHydro_Final Results'!$B58,'04 CPP Event Demand Impacts'!$B$39:$B$57,0),MATCH('LondonHydro_Final Results'!G$49,'04 CPP Event Demand Impacts'!$D$38:$E$38,0))</f>
        <v>0.133439082881185</v>
      </c>
      <c r="H58" s="110">
        <f>INDEX('04 CPP Event Demand Impacts'!$D$39:$E$57,MATCH('LondonHydro_Final Results'!$B58,'04 CPP Event Demand Impacts'!$B$39:$B$57,0),MATCH('LondonHydro_Final Results'!H$49,'04 CPP Event Demand Impacts'!$D$38:$E$38,0))</f>
        <v>9.3722488527707287E-2</v>
      </c>
      <c r="J58" s="38" t="s">
        <v>139</v>
      </c>
      <c r="K58" s="38"/>
      <c r="L58" s="110">
        <f>INDEX('04 CPP Event Demand Impacts'!$D$11:$E$29,MATCH($B58,'04 CPP Event Demand Impacts'!$B$11:$B$29,0),MATCH(L$49,'04 CPP Event Demand Impacts'!$D$10:$E$10,0))</f>
        <v>0.46886565564920801</v>
      </c>
      <c r="M58" s="45">
        <f>INDEX('04 CPP Event Demand Impacts'!$D$11:$E$29,MATCH($B58,'04 CPP Event Demand Impacts'!$B$11:$B$29,0),MATCH(M$49,'04 CPP Event Demand Impacts'!$D$10:$E$10,0))</f>
        <v>0.30849010346019695</v>
      </c>
      <c r="N58" s="45"/>
      <c r="O58" s="110">
        <f>INDEX('04 CPP Event Demand Impacts'!$D$39:$E$57,MATCH('LondonHydro_Final Results'!$B58,'04 CPP Event Demand Impacts'!$B$39:$B$57,0),MATCH('LondonHydro_Final Results'!O$49,'04 CPP Event Demand Impacts'!$D$38:$E$38,0))</f>
        <v>0.133439082881185</v>
      </c>
      <c r="P58" s="110">
        <f>INDEX('04 CPP Event Demand Impacts'!$D$39:$E$57,MATCH('LondonHydro_Final Results'!$B58,'04 CPP Event Demand Impacts'!$B$39:$B$57,0),MATCH('LondonHydro_Final Results'!P$49,'04 CPP Event Demand Impacts'!$D$38:$E$38,0))</f>
        <v>9.3722488527707287E-2</v>
      </c>
    </row>
    <row r="59" spans="2:16" ht="14.5" customHeight="1" x14ac:dyDescent="0.35">
      <c r="B59" s="38" t="s">
        <v>140</v>
      </c>
      <c r="C59" s="38"/>
      <c r="D59" s="110">
        <f>INDEX('04 CPP Event Demand Impacts'!$D$11:$E$29,MATCH($B59,'04 CPP Event Demand Impacts'!$B$11:$B$29,0),MATCH(D$49,'04 CPP Event Demand Impacts'!$D$10:$E$10,0))</f>
        <v>0.63390573848846099</v>
      </c>
      <c r="E59" s="45">
        <f>INDEX('04 CPP Event Demand Impacts'!$D$11:$E$29,MATCH($B59,'04 CPP Event Demand Impacts'!$B$11:$B$29,0),MATCH(E$49,'04 CPP Event Demand Impacts'!$D$10:$E$10,0))</f>
        <v>0.35442905875671743</v>
      </c>
      <c r="F59" s="45"/>
      <c r="G59" s="110" t="str">
        <f>INDEX('04 CPP Event Demand Impacts'!$D$39:$E$57,MATCH('LondonHydro_Final Results'!$B59,'04 CPP Event Demand Impacts'!$B$39:$B$57,0),MATCH('LondonHydro_Final Results'!G$49,'04 CPP Event Demand Impacts'!$D$38:$E$38,0))</f>
        <v>N/S</v>
      </c>
      <c r="H59" s="110" t="str">
        <f>INDEX('04 CPP Event Demand Impacts'!$D$39:$E$57,MATCH('LondonHydro_Final Results'!$B59,'04 CPP Event Demand Impacts'!$B$39:$B$57,0),MATCH('LondonHydro_Final Results'!H$49,'04 CPP Event Demand Impacts'!$D$38:$E$38,0))</f>
        <v>N/S</v>
      </c>
      <c r="J59" s="38" t="s">
        <v>140</v>
      </c>
      <c r="K59" s="38"/>
      <c r="L59" s="110">
        <f>INDEX('04 CPP Event Demand Impacts'!$D$11:$E$29,MATCH($B59,'04 CPP Event Demand Impacts'!$B$11:$B$29,0),MATCH(L$49,'04 CPP Event Demand Impacts'!$D$10:$E$10,0))</f>
        <v>0.63390573848846099</v>
      </c>
      <c r="M59" s="45">
        <f>INDEX('04 CPP Event Demand Impacts'!$D$11:$E$29,MATCH($B59,'04 CPP Event Demand Impacts'!$B$11:$B$29,0),MATCH(M$49,'04 CPP Event Demand Impacts'!$D$10:$E$10,0))</f>
        <v>0.35442905875671743</v>
      </c>
      <c r="N59" s="45"/>
      <c r="O59" s="110" t="str">
        <f>INDEX('04 CPP Event Demand Impacts'!$D$39:$E$57,MATCH('LondonHydro_Final Results'!$B59,'04 CPP Event Demand Impacts'!$B$39:$B$57,0),MATCH('LondonHydro_Final Results'!O$49,'04 CPP Event Demand Impacts'!$D$38:$E$38,0))</f>
        <v>N/S</v>
      </c>
      <c r="P59" s="110" t="str">
        <f>INDEX('04 CPP Event Demand Impacts'!$D$39:$E$57,MATCH('LondonHydro_Final Results'!$B59,'04 CPP Event Demand Impacts'!$B$39:$B$57,0),MATCH('LondonHydro_Final Results'!P$49,'04 CPP Event Demand Impacts'!$D$38:$E$38,0))</f>
        <v>N/S</v>
      </c>
    </row>
    <row r="60" spans="2:16" ht="14.5" customHeight="1" x14ac:dyDescent="0.35">
      <c r="B60" s="38" t="s">
        <v>56</v>
      </c>
      <c r="C60" s="38"/>
      <c r="D60" s="110">
        <f>INDEX('04 CPP Event Demand Impacts'!$D$11:$E$29,MATCH($B60,'04 CPP Event Demand Impacts'!$B$11:$B$29,0),MATCH(D$49,'04 CPP Event Demand Impacts'!$D$10:$E$10,0))</f>
        <v>0.604406360416471</v>
      </c>
      <c r="E60" s="45">
        <f>INDEX('04 CPP Event Demand Impacts'!$D$11:$E$29,MATCH($B60,'04 CPP Event Demand Impacts'!$B$11:$B$29,0),MATCH(E$49,'04 CPP Event Demand Impacts'!$D$10:$E$10,0))</f>
        <v>0.31469226196086786</v>
      </c>
      <c r="F60" s="45"/>
      <c r="G60" s="110">
        <f>INDEX('04 CPP Event Demand Impacts'!$D$39:$E$57,MATCH('LondonHydro_Final Results'!$B60,'04 CPP Event Demand Impacts'!$B$39:$B$57,0),MATCH('LondonHydro_Final Results'!G$49,'04 CPP Event Demand Impacts'!$D$38:$E$38,0))</f>
        <v>0.12699264898527801</v>
      </c>
      <c r="H60" s="110">
        <f>INDEX('04 CPP Event Demand Impacts'!$D$39:$E$57,MATCH('LondonHydro_Final Results'!$B60,'04 CPP Event Demand Impacts'!$B$39:$B$57,0),MATCH('LondonHydro_Final Results'!H$49,'04 CPP Event Demand Impacts'!$D$38:$E$38,0))</f>
        <v>9.7267574730380224E-2</v>
      </c>
      <c r="J60" s="38" t="s">
        <v>56</v>
      </c>
      <c r="K60" s="38"/>
      <c r="L60" s="110">
        <f>INDEX('04 CPP Event Demand Impacts'!$D$11:$E$29,MATCH($B60,'04 CPP Event Demand Impacts'!$B$11:$B$29,0),MATCH(L$49,'04 CPP Event Demand Impacts'!$D$10:$E$10,0))</f>
        <v>0.604406360416471</v>
      </c>
      <c r="M60" s="45">
        <f>INDEX('04 CPP Event Demand Impacts'!$D$11:$E$29,MATCH($B60,'04 CPP Event Demand Impacts'!$B$11:$B$29,0),MATCH(M$49,'04 CPP Event Demand Impacts'!$D$10:$E$10,0))</f>
        <v>0.31469226196086786</v>
      </c>
      <c r="N60" s="45"/>
      <c r="O60" s="110">
        <f>INDEX('04 CPP Event Demand Impacts'!$D$39:$E$57,MATCH('LondonHydro_Final Results'!$B60,'04 CPP Event Demand Impacts'!$B$39:$B$57,0),MATCH('LondonHydro_Final Results'!O$49,'04 CPP Event Demand Impacts'!$D$38:$E$38,0))</f>
        <v>0.12699264898527801</v>
      </c>
      <c r="P60" s="110">
        <f>INDEX('04 CPP Event Demand Impacts'!$D$39:$E$57,MATCH('LondonHydro_Final Results'!$B60,'04 CPP Event Demand Impacts'!$B$39:$B$57,0),MATCH('LondonHydro_Final Results'!P$49,'04 CPP Event Demand Impacts'!$D$38:$E$38,0))</f>
        <v>9.7267574730380224E-2</v>
      </c>
    </row>
    <row r="61" spans="2:16" ht="14.5" customHeight="1" x14ac:dyDescent="0.35">
      <c r="B61" s="38" t="s">
        <v>141</v>
      </c>
      <c r="C61" s="38"/>
      <c r="D61" s="110">
        <f>INDEX('04 CPP Event Demand Impacts'!$D$11:$E$29,MATCH($B61,'04 CPP Event Demand Impacts'!$B$11:$B$29,0),MATCH(D$49,'04 CPP Event Demand Impacts'!$D$10:$E$10,0))</f>
        <v>0.75978161892715501</v>
      </c>
      <c r="E61" s="45">
        <f>INDEX('04 CPP Event Demand Impacts'!$D$11:$E$29,MATCH($B61,'04 CPP Event Demand Impacts'!$B$11:$B$29,0),MATCH(E$49,'04 CPP Event Demand Impacts'!$D$10:$E$10,0))</f>
        <v>0.36528995211009124</v>
      </c>
      <c r="F61" s="45"/>
      <c r="G61" s="110">
        <f>INDEX('04 CPP Event Demand Impacts'!$D$39:$E$57,MATCH('LondonHydro_Final Results'!$B61,'04 CPP Event Demand Impacts'!$B$39:$B$57,0),MATCH('LondonHydro_Final Results'!G$49,'04 CPP Event Demand Impacts'!$D$38:$E$38,0))</f>
        <v>0.100100899623324</v>
      </c>
      <c r="H61" s="110">
        <f>INDEX('04 CPP Event Demand Impacts'!$D$39:$E$57,MATCH('LondonHydro_Final Results'!$B61,'04 CPP Event Demand Impacts'!$B$39:$B$57,0),MATCH('LondonHydro_Final Results'!H$49,'04 CPP Event Demand Impacts'!$D$38:$E$38,0))</f>
        <v>8.1768667397937631E-2</v>
      </c>
      <c r="J61" s="38" t="s">
        <v>141</v>
      </c>
      <c r="K61" s="38"/>
      <c r="L61" s="110">
        <f>INDEX('04 CPP Event Demand Impacts'!$D$11:$E$29,MATCH($B61,'04 CPP Event Demand Impacts'!$B$11:$B$29,0),MATCH(L$49,'04 CPP Event Demand Impacts'!$D$10:$E$10,0))</f>
        <v>0.75978161892715501</v>
      </c>
      <c r="M61" s="45">
        <f>INDEX('04 CPP Event Demand Impacts'!$D$11:$E$29,MATCH($B61,'04 CPP Event Demand Impacts'!$B$11:$B$29,0),MATCH(M$49,'04 CPP Event Demand Impacts'!$D$10:$E$10,0))</f>
        <v>0.36528995211009124</v>
      </c>
      <c r="N61" s="45"/>
      <c r="O61" s="110">
        <f>INDEX('04 CPP Event Demand Impacts'!$D$39:$E$57,MATCH('LondonHydro_Final Results'!$B61,'04 CPP Event Demand Impacts'!$B$39:$B$57,0),MATCH('LondonHydro_Final Results'!O$49,'04 CPP Event Demand Impacts'!$D$38:$E$38,0))</f>
        <v>0.100100899623324</v>
      </c>
      <c r="P61" s="110">
        <f>INDEX('04 CPP Event Demand Impacts'!$D$39:$E$57,MATCH('LondonHydro_Final Results'!$B61,'04 CPP Event Demand Impacts'!$B$39:$B$57,0),MATCH('LondonHydro_Final Results'!P$49,'04 CPP Event Demand Impacts'!$D$38:$E$38,0))</f>
        <v>8.1768667397937631E-2</v>
      </c>
    </row>
    <row r="62" spans="2:16" ht="14.5" customHeight="1" x14ac:dyDescent="0.35">
      <c r="B62" s="38" t="s">
        <v>142</v>
      </c>
      <c r="C62" s="38"/>
      <c r="D62" s="110">
        <f>INDEX('04 CPP Event Demand Impacts'!$D$11:$E$29,MATCH($B62,'04 CPP Event Demand Impacts'!$B$11:$B$29,0),MATCH(D$49,'04 CPP Event Demand Impacts'!$D$10:$E$10,0))</f>
        <v>0.531105107447573</v>
      </c>
      <c r="E62" s="45">
        <f>INDEX('04 CPP Event Demand Impacts'!$D$11:$E$29,MATCH($B62,'04 CPP Event Demand Impacts'!$B$11:$B$29,0),MATCH(E$49,'04 CPP Event Demand Impacts'!$D$10:$E$10,0))</f>
        <v>0.32242191690702948</v>
      </c>
      <c r="F62" s="45"/>
      <c r="G62" s="110" t="str">
        <f>INDEX('04 CPP Event Demand Impacts'!$D$39:$E$57,MATCH('LondonHydro_Final Results'!$B62,'04 CPP Event Demand Impacts'!$B$39:$B$57,0),MATCH('LondonHydro_Final Results'!G$49,'04 CPP Event Demand Impacts'!$D$38:$E$38,0))</f>
        <v>N/S</v>
      </c>
      <c r="H62" s="110" t="str">
        <f>INDEX('04 CPP Event Demand Impacts'!$D$39:$E$57,MATCH('LondonHydro_Final Results'!$B62,'04 CPP Event Demand Impacts'!$B$39:$B$57,0),MATCH('LondonHydro_Final Results'!H$49,'04 CPP Event Demand Impacts'!$D$38:$E$38,0))</f>
        <v>N/S</v>
      </c>
      <c r="J62" s="38" t="s">
        <v>142</v>
      </c>
      <c r="K62" s="38"/>
      <c r="L62" s="110">
        <f>INDEX('04 CPP Event Demand Impacts'!$D$11:$E$29,MATCH($B62,'04 CPP Event Demand Impacts'!$B$11:$B$29,0),MATCH(L$49,'04 CPP Event Demand Impacts'!$D$10:$E$10,0))</f>
        <v>0.531105107447573</v>
      </c>
      <c r="M62" s="45">
        <f>INDEX('04 CPP Event Demand Impacts'!$D$11:$E$29,MATCH($B62,'04 CPP Event Demand Impacts'!$B$11:$B$29,0),MATCH(M$49,'04 CPP Event Demand Impacts'!$D$10:$E$10,0))</f>
        <v>0.32242191690702948</v>
      </c>
      <c r="N62" s="45"/>
      <c r="O62" s="110" t="str">
        <f>INDEX('04 CPP Event Demand Impacts'!$D$39:$E$57,MATCH('LondonHydro_Final Results'!$B62,'04 CPP Event Demand Impacts'!$B$39:$B$57,0),MATCH('LondonHydro_Final Results'!O$49,'04 CPP Event Demand Impacts'!$D$38:$E$38,0))</f>
        <v>N/S</v>
      </c>
      <c r="P62" s="110" t="str">
        <f>INDEX('04 CPP Event Demand Impacts'!$D$39:$E$57,MATCH('LondonHydro_Final Results'!$B62,'04 CPP Event Demand Impacts'!$B$39:$B$57,0),MATCH('LondonHydro_Final Results'!P$49,'04 CPP Event Demand Impacts'!$D$38:$E$38,0))</f>
        <v>N/S</v>
      </c>
    </row>
    <row r="63" spans="2:16" ht="14.5" customHeight="1" x14ac:dyDescent="0.35">
      <c r="B63" s="38" t="s">
        <v>143</v>
      </c>
      <c r="C63" s="38"/>
      <c r="D63" s="110">
        <f>INDEX('04 CPP Event Demand Impacts'!$D$11:$E$29,MATCH($B63,'04 CPP Event Demand Impacts'!$B$11:$B$29,0),MATCH(D$49,'04 CPP Event Demand Impacts'!$D$10:$E$10,0))</f>
        <v>0.56055009032331704</v>
      </c>
      <c r="E63" s="45">
        <f>INDEX('04 CPP Event Demand Impacts'!$D$11:$E$29,MATCH($B63,'04 CPP Event Demand Impacts'!$B$11:$B$29,0),MATCH(E$49,'04 CPP Event Demand Impacts'!$D$10:$E$10,0))</f>
        <v>0.32542142569848248</v>
      </c>
      <c r="F63" s="45"/>
      <c r="G63" s="110">
        <f>INDEX('04 CPP Event Demand Impacts'!$D$39:$E$57,MATCH('LondonHydro_Final Results'!$B63,'04 CPP Event Demand Impacts'!$B$39:$B$57,0),MATCH('LondonHydro_Final Results'!G$49,'04 CPP Event Demand Impacts'!$D$38:$E$38,0))</f>
        <v>0.223702432072929</v>
      </c>
      <c r="H63" s="110">
        <f>INDEX('04 CPP Event Demand Impacts'!$D$39:$E$57,MATCH('LondonHydro_Final Results'!$B63,'04 CPP Event Demand Impacts'!$B$39:$B$57,0),MATCH('LondonHydro_Final Results'!H$49,'04 CPP Event Demand Impacts'!$D$38:$E$38,0))</f>
        <v>0.15769840664597312</v>
      </c>
      <c r="J63" s="38" t="s">
        <v>143</v>
      </c>
      <c r="K63" s="38"/>
      <c r="L63" s="110">
        <f>INDEX('04 CPP Event Demand Impacts'!$D$11:$E$29,MATCH($B63,'04 CPP Event Demand Impacts'!$B$11:$B$29,0),MATCH(L$49,'04 CPP Event Demand Impacts'!$D$10:$E$10,0))</f>
        <v>0.56055009032331704</v>
      </c>
      <c r="M63" s="45">
        <f>INDEX('04 CPP Event Demand Impacts'!$D$11:$E$29,MATCH($B63,'04 CPP Event Demand Impacts'!$B$11:$B$29,0),MATCH(M$49,'04 CPP Event Demand Impacts'!$D$10:$E$10,0))</f>
        <v>0.32542142569848248</v>
      </c>
      <c r="N63" s="45"/>
      <c r="O63" s="110">
        <f>INDEX('04 CPP Event Demand Impacts'!$D$39:$E$57,MATCH('LondonHydro_Final Results'!$B63,'04 CPP Event Demand Impacts'!$B$39:$B$57,0),MATCH('LondonHydro_Final Results'!O$49,'04 CPP Event Demand Impacts'!$D$38:$E$38,0))</f>
        <v>0.223702432072929</v>
      </c>
      <c r="P63" s="110">
        <f>INDEX('04 CPP Event Demand Impacts'!$D$39:$E$57,MATCH('LondonHydro_Final Results'!$B63,'04 CPP Event Demand Impacts'!$B$39:$B$57,0),MATCH('LondonHydro_Final Results'!P$49,'04 CPP Event Demand Impacts'!$D$38:$E$38,0))</f>
        <v>0.15769840664597312</v>
      </c>
    </row>
    <row r="64" spans="2:16" ht="14.5" customHeight="1" x14ac:dyDescent="0.35">
      <c r="B64" s="38" t="s">
        <v>144</v>
      </c>
      <c r="C64" s="38"/>
      <c r="D64" s="110">
        <f>INDEX('04 CPP Event Demand Impacts'!$D$11:$E$29,MATCH($B64,'04 CPP Event Demand Impacts'!$B$11:$B$29,0),MATCH(D$49,'04 CPP Event Demand Impacts'!$D$10:$E$10,0))</f>
        <v>0.60837218144670402</v>
      </c>
      <c r="E64" s="45">
        <f>INDEX('04 CPP Event Demand Impacts'!$D$11:$E$29,MATCH($B64,'04 CPP Event Demand Impacts'!$B$11:$B$29,0),MATCH(E$49,'04 CPP Event Demand Impacts'!$D$10:$E$10,0))</f>
        <v>0.35028143149222341</v>
      </c>
      <c r="F64" s="45"/>
      <c r="G64" s="110">
        <f>INDEX('04 CPP Event Demand Impacts'!$D$39:$E$57,MATCH('LondonHydro_Final Results'!$B64,'04 CPP Event Demand Impacts'!$B$39:$B$57,0),MATCH('LondonHydro_Final Results'!G$49,'04 CPP Event Demand Impacts'!$D$38:$E$38,0))</f>
        <v>0.10942139808703</v>
      </c>
      <c r="H64" s="110">
        <f>INDEX('04 CPP Event Demand Impacts'!$D$39:$E$57,MATCH('LondonHydro_Final Results'!$B64,'04 CPP Event Demand Impacts'!$B$39:$B$57,0),MATCH('LondonHydro_Final Results'!H$49,'04 CPP Event Demand Impacts'!$D$38:$E$38,0))</f>
        <v>9.023977478538879E-2</v>
      </c>
      <c r="J64" s="38" t="s">
        <v>144</v>
      </c>
      <c r="K64" s="38"/>
      <c r="L64" s="110">
        <f>INDEX('04 CPP Event Demand Impacts'!$D$11:$E$29,MATCH($B64,'04 CPP Event Demand Impacts'!$B$11:$B$29,0),MATCH(L$49,'04 CPP Event Demand Impacts'!$D$10:$E$10,0))</f>
        <v>0.60837218144670402</v>
      </c>
      <c r="M64" s="45">
        <f>INDEX('04 CPP Event Demand Impacts'!$D$11:$E$29,MATCH($B64,'04 CPP Event Demand Impacts'!$B$11:$B$29,0),MATCH(M$49,'04 CPP Event Demand Impacts'!$D$10:$E$10,0))</f>
        <v>0.35028143149222341</v>
      </c>
      <c r="N64" s="45"/>
      <c r="O64" s="110">
        <f>INDEX('04 CPP Event Demand Impacts'!$D$39:$E$57,MATCH('LondonHydro_Final Results'!$B64,'04 CPP Event Demand Impacts'!$B$39:$B$57,0),MATCH('LondonHydro_Final Results'!O$49,'04 CPP Event Demand Impacts'!$D$38:$E$38,0))</f>
        <v>0.10942139808703</v>
      </c>
      <c r="P64" s="110">
        <f>INDEX('04 CPP Event Demand Impacts'!$D$39:$E$57,MATCH('LondonHydro_Final Results'!$B64,'04 CPP Event Demand Impacts'!$B$39:$B$57,0),MATCH('LondonHydro_Final Results'!P$49,'04 CPP Event Demand Impacts'!$D$38:$E$38,0))</f>
        <v>9.023977478538879E-2</v>
      </c>
    </row>
    <row r="65" spans="2:16" ht="14.5" customHeight="1" x14ac:dyDescent="0.35">
      <c r="B65" s="38" t="s">
        <v>145</v>
      </c>
      <c r="C65" s="38"/>
      <c r="D65" s="110">
        <f>INDEX('04 CPP Event Demand Impacts'!$D$11:$E$29,MATCH($B65,'04 CPP Event Demand Impacts'!$B$11:$B$29,0),MATCH(D$49,'04 CPP Event Demand Impacts'!$D$10:$E$10,0))</f>
        <v>0.81164957784237302</v>
      </c>
      <c r="E65" s="45">
        <f>INDEX('04 CPP Event Demand Impacts'!$D$11:$E$29,MATCH($B65,'04 CPP Event Demand Impacts'!$B$11:$B$29,0),MATCH(E$49,'04 CPP Event Demand Impacts'!$D$10:$E$10,0))</f>
        <v>0.37507392678510287</v>
      </c>
      <c r="F65" s="45"/>
      <c r="G65" s="110">
        <f>INDEX('04 CPP Event Demand Impacts'!$D$39:$E$57,MATCH('LondonHydro_Final Results'!$B65,'04 CPP Event Demand Impacts'!$B$39:$B$57,0),MATCH('LondonHydro_Final Results'!G$49,'04 CPP Event Demand Impacts'!$D$38:$E$38,0))</f>
        <v>0.17050487137224199</v>
      </c>
      <c r="H65" s="110">
        <f>INDEX('04 CPP Event Demand Impacts'!$D$39:$E$57,MATCH('LondonHydro_Final Results'!$B65,'04 CPP Event Demand Impacts'!$B$39:$B$57,0),MATCH('LondonHydro_Final Results'!H$49,'04 CPP Event Demand Impacts'!$D$38:$E$38,0))</f>
        <v>0.12907595586580956</v>
      </c>
      <c r="J65" s="38" t="s">
        <v>145</v>
      </c>
      <c r="K65" s="38"/>
      <c r="L65" s="110">
        <f>INDEX('04 CPP Event Demand Impacts'!$D$11:$E$29,MATCH($B65,'04 CPP Event Demand Impacts'!$B$11:$B$29,0),MATCH(L$49,'04 CPP Event Demand Impacts'!$D$10:$E$10,0))</f>
        <v>0.81164957784237302</v>
      </c>
      <c r="M65" s="45">
        <f>INDEX('04 CPP Event Demand Impacts'!$D$11:$E$29,MATCH($B65,'04 CPP Event Demand Impacts'!$B$11:$B$29,0),MATCH(M$49,'04 CPP Event Demand Impacts'!$D$10:$E$10,0))</f>
        <v>0.37507392678510287</v>
      </c>
      <c r="N65" s="45"/>
      <c r="O65" s="110">
        <f>INDEX('04 CPP Event Demand Impacts'!$D$39:$E$57,MATCH('LondonHydro_Final Results'!$B65,'04 CPP Event Demand Impacts'!$B$39:$B$57,0),MATCH('LondonHydro_Final Results'!O$49,'04 CPP Event Demand Impacts'!$D$38:$E$38,0))</f>
        <v>0.17050487137224199</v>
      </c>
      <c r="P65" s="110">
        <f>INDEX('04 CPP Event Demand Impacts'!$D$39:$E$57,MATCH('LondonHydro_Final Results'!$B65,'04 CPP Event Demand Impacts'!$B$39:$B$57,0),MATCH('LondonHydro_Final Results'!P$49,'04 CPP Event Demand Impacts'!$D$38:$E$38,0))</f>
        <v>0.12907595586580956</v>
      </c>
    </row>
    <row r="66" spans="2:16" ht="14.5" customHeight="1" x14ac:dyDescent="0.35">
      <c r="B66" s="38" t="s">
        <v>146</v>
      </c>
      <c r="C66" s="38"/>
      <c r="D66" s="110">
        <f>INDEX('04 CPP Event Demand Impacts'!$D$11:$E$29,MATCH($B66,'04 CPP Event Demand Impacts'!$B$11:$B$29,0),MATCH(D$49,'04 CPP Event Demand Impacts'!$D$10:$E$10,0))</f>
        <v>0.82701290908347402</v>
      </c>
      <c r="E66" s="45">
        <f>INDEX('04 CPP Event Demand Impacts'!$D$11:$E$29,MATCH($B66,'04 CPP Event Demand Impacts'!$B$11:$B$29,0),MATCH(E$49,'04 CPP Event Demand Impacts'!$D$10:$E$10,0))</f>
        <v>0.3507320675521125</v>
      </c>
      <c r="F66" s="45"/>
      <c r="G66" s="110">
        <f>INDEX('04 CPP Event Demand Impacts'!$D$39:$E$57,MATCH('LondonHydro_Final Results'!$B66,'04 CPP Event Demand Impacts'!$B$39:$B$57,0),MATCH('LondonHydro_Final Results'!G$49,'04 CPP Event Demand Impacts'!$D$38:$E$38,0))</f>
        <v>0.21570223490302001</v>
      </c>
      <c r="H66" s="110">
        <f>INDEX('04 CPP Event Demand Impacts'!$D$39:$E$57,MATCH('LondonHydro_Final Results'!$B66,'04 CPP Event Demand Impacts'!$B$39:$B$57,0),MATCH('LondonHydro_Final Results'!H$49,'04 CPP Event Demand Impacts'!$D$38:$E$38,0))</f>
        <v>0.1563921615025344</v>
      </c>
      <c r="J66" s="38" t="s">
        <v>146</v>
      </c>
      <c r="K66" s="38"/>
      <c r="L66" s="110">
        <f>INDEX('04 CPP Event Demand Impacts'!$D$11:$E$29,MATCH($B66,'04 CPP Event Demand Impacts'!$B$11:$B$29,0),MATCH(L$49,'04 CPP Event Demand Impacts'!$D$10:$E$10,0))</f>
        <v>0.82701290908347402</v>
      </c>
      <c r="M66" s="45">
        <f>INDEX('04 CPP Event Demand Impacts'!$D$11:$E$29,MATCH($B66,'04 CPP Event Demand Impacts'!$B$11:$B$29,0),MATCH(M$49,'04 CPP Event Demand Impacts'!$D$10:$E$10,0))</f>
        <v>0.3507320675521125</v>
      </c>
      <c r="N66" s="45"/>
      <c r="O66" s="110">
        <f>INDEX('04 CPP Event Demand Impacts'!$D$39:$E$57,MATCH('LondonHydro_Final Results'!$B66,'04 CPP Event Demand Impacts'!$B$39:$B$57,0),MATCH('LondonHydro_Final Results'!O$49,'04 CPP Event Demand Impacts'!$D$38:$E$38,0))</f>
        <v>0.21570223490302001</v>
      </c>
      <c r="P66" s="110">
        <f>INDEX('04 CPP Event Demand Impacts'!$D$39:$E$57,MATCH('LondonHydro_Final Results'!$B66,'04 CPP Event Demand Impacts'!$B$39:$B$57,0),MATCH('LondonHydro_Final Results'!P$49,'04 CPP Event Demand Impacts'!$D$38:$E$38,0))</f>
        <v>0.1563921615025344</v>
      </c>
    </row>
    <row r="67" spans="2:16" ht="14.5" customHeight="1" x14ac:dyDescent="0.35">
      <c r="B67" s="38" t="s">
        <v>147</v>
      </c>
      <c r="C67" s="38"/>
      <c r="D67" s="110">
        <f>INDEX('04 CPP Event Demand Impacts'!$D$11:$E$29,MATCH($B67,'04 CPP Event Demand Impacts'!$B$11:$B$29,0),MATCH(D$49,'04 CPP Event Demand Impacts'!$D$10:$E$10,0))</f>
        <v>0.395146984335986</v>
      </c>
      <c r="E67" s="45">
        <f>INDEX('04 CPP Event Demand Impacts'!$D$11:$E$29,MATCH($B67,'04 CPP Event Demand Impacts'!$B$11:$B$29,0),MATCH(E$49,'04 CPP Event Demand Impacts'!$D$10:$E$10,0))</f>
        <v>0.26080945968845015</v>
      </c>
      <c r="F67" s="45"/>
      <c r="G67" s="110">
        <f>INDEX('04 CPP Event Demand Impacts'!$D$39:$E$57,MATCH('LondonHydro_Final Results'!$B67,'04 CPP Event Demand Impacts'!$B$39:$B$57,0),MATCH('LondonHydro_Final Results'!G$49,'04 CPP Event Demand Impacts'!$D$38:$E$38,0))</f>
        <v>0.167208716288749</v>
      </c>
      <c r="H67" s="110">
        <f>INDEX('04 CPP Event Demand Impacts'!$D$39:$E$57,MATCH('LondonHydro_Final Results'!$B67,'04 CPP Event Demand Impacts'!$B$39:$B$57,0),MATCH('LondonHydro_Final Results'!H$49,'04 CPP Event Demand Impacts'!$D$38:$E$38,0))</f>
        <v>0.12299971637476671</v>
      </c>
      <c r="J67" s="38" t="s">
        <v>147</v>
      </c>
      <c r="K67" s="38"/>
      <c r="L67" s="110">
        <f>INDEX('04 CPP Event Demand Impacts'!$D$11:$E$29,MATCH($B67,'04 CPP Event Demand Impacts'!$B$11:$B$29,0),MATCH(L$49,'04 CPP Event Demand Impacts'!$D$10:$E$10,0))</f>
        <v>0.395146984335986</v>
      </c>
      <c r="M67" s="45">
        <f>INDEX('04 CPP Event Demand Impacts'!$D$11:$E$29,MATCH($B67,'04 CPP Event Demand Impacts'!$B$11:$B$29,0),MATCH(M$49,'04 CPP Event Demand Impacts'!$D$10:$E$10,0))</f>
        <v>0.26080945968845015</v>
      </c>
      <c r="N67" s="45"/>
      <c r="O67" s="110">
        <f>INDEX('04 CPP Event Demand Impacts'!$D$39:$E$57,MATCH('LondonHydro_Final Results'!$B67,'04 CPP Event Demand Impacts'!$B$39:$B$57,0),MATCH('LondonHydro_Final Results'!O$49,'04 CPP Event Demand Impacts'!$D$38:$E$38,0))</f>
        <v>0.167208716288749</v>
      </c>
      <c r="P67" s="110">
        <f>INDEX('04 CPP Event Demand Impacts'!$D$39:$E$57,MATCH('LondonHydro_Final Results'!$B67,'04 CPP Event Demand Impacts'!$B$39:$B$57,0),MATCH('LondonHydro_Final Results'!P$49,'04 CPP Event Demand Impacts'!$D$38:$E$38,0))</f>
        <v>0.12299971637476671</v>
      </c>
    </row>
    <row r="68" spans="2:16" ht="14.5" customHeight="1" x14ac:dyDescent="0.35">
      <c r="B68" s="38" t="s">
        <v>148</v>
      </c>
      <c r="C68" s="38"/>
      <c r="D68" s="110">
        <f>INDEX('04 CPP Event Demand Impacts'!$D$11:$E$29,MATCH($B68,'04 CPP Event Demand Impacts'!$B$11:$B$29,0),MATCH(D$49,'04 CPP Event Demand Impacts'!$D$10:$E$10,0))</f>
        <v>0.53734674004552496</v>
      </c>
      <c r="E68" s="45">
        <f>INDEX('04 CPP Event Demand Impacts'!$D$11:$E$29,MATCH($B68,'04 CPP Event Demand Impacts'!$B$11:$B$29,0),MATCH(E$49,'04 CPP Event Demand Impacts'!$D$10:$E$10,0))</f>
        <v>0.29838700695617737</v>
      </c>
      <c r="F68" s="45"/>
      <c r="G68" s="110">
        <f>INDEX('04 CPP Event Demand Impacts'!$D$39:$E$57,MATCH('LondonHydro_Final Results'!$B68,'04 CPP Event Demand Impacts'!$B$39:$B$57,0),MATCH('LondonHydro_Final Results'!G$49,'04 CPP Event Demand Impacts'!$D$38:$E$38,0))</f>
        <v>0.16730186777724501</v>
      </c>
      <c r="H68" s="110">
        <f>INDEX('04 CPP Event Demand Impacts'!$D$39:$E$57,MATCH('LondonHydro_Final Results'!$B68,'04 CPP Event Demand Impacts'!$B$39:$B$57,0),MATCH('LondonHydro_Final Results'!H$49,'04 CPP Event Demand Impacts'!$D$38:$E$38,0))</f>
        <v>0.12357815408494136</v>
      </c>
      <c r="J68" s="38" t="s">
        <v>148</v>
      </c>
      <c r="K68" s="38"/>
      <c r="L68" s="110">
        <f>INDEX('04 CPP Event Demand Impacts'!$D$11:$E$29,MATCH($B68,'04 CPP Event Demand Impacts'!$B$11:$B$29,0),MATCH(L$49,'04 CPP Event Demand Impacts'!$D$10:$E$10,0))</f>
        <v>0.53734674004552496</v>
      </c>
      <c r="M68" s="45">
        <f>INDEX('04 CPP Event Demand Impacts'!$D$11:$E$29,MATCH($B68,'04 CPP Event Demand Impacts'!$B$11:$B$29,0),MATCH(M$49,'04 CPP Event Demand Impacts'!$D$10:$E$10,0))</f>
        <v>0.29838700695617737</v>
      </c>
      <c r="N68" s="45"/>
      <c r="O68" s="110">
        <f>INDEX('04 CPP Event Demand Impacts'!$D$39:$E$57,MATCH('LondonHydro_Final Results'!$B68,'04 CPP Event Demand Impacts'!$B$39:$B$57,0),MATCH('LondonHydro_Final Results'!O$49,'04 CPP Event Demand Impacts'!$D$38:$E$38,0))</f>
        <v>0.16730186777724501</v>
      </c>
      <c r="P68" s="110">
        <f>INDEX('04 CPP Event Demand Impacts'!$D$39:$E$57,MATCH('LondonHydro_Final Results'!$B68,'04 CPP Event Demand Impacts'!$B$39:$B$57,0),MATCH('LondonHydro_Final Results'!P$49,'04 CPP Event Demand Impacts'!$D$38:$E$38,0))</f>
        <v>0.12357815408494136</v>
      </c>
    </row>
    <row r="69" spans="2:16" ht="14.5" customHeight="1" x14ac:dyDescent="0.35">
      <c r="B69" s="38"/>
      <c r="C69" s="38"/>
      <c r="D69" s="38"/>
      <c r="E69" s="45"/>
      <c r="F69" s="45"/>
      <c r="G69" s="45"/>
      <c r="H69" s="45"/>
      <c r="J69" s="38"/>
      <c r="K69" s="38"/>
      <c r="L69" s="38"/>
      <c r="M69" s="45"/>
      <c r="N69" s="45"/>
      <c r="O69" s="45"/>
      <c r="P69" s="45"/>
    </row>
    <row r="70" spans="2:16" ht="14.5" customHeight="1" x14ac:dyDescent="0.35">
      <c r="B70" s="38" t="s">
        <v>62</v>
      </c>
      <c r="C70" s="38"/>
      <c r="D70" s="110">
        <f>INDEX('04 CPP Event Demand Impacts'!$D$11:$E$29,MATCH($B70,'04 CPP Event Demand Impacts'!$B$11:$B$29,0),MATCH(D$49,'04 CPP Event Demand Impacts'!$D$10:$E$10,0))</f>
        <v>0.67065202064398599</v>
      </c>
      <c r="E70" s="45">
        <f>INDEX('04 CPP Event Demand Impacts'!$D$11:$E$29,MATCH($B70,'04 CPP Event Demand Impacts'!$B$11:$B$29,0),MATCH(E$49,'04 CPP Event Demand Impacts'!$D$10:$E$10,0))</f>
        <v>0.34406616596156187</v>
      </c>
      <c r="F70" s="45"/>
      <c r="G70" s="110">
        <f>INDEX('04 CPP Event Demand Impacts'!$D$39:$E$57,MATCH('LondonHydro_Final Results'!$B70,'04 CPP Event Demand Impacts'!$B$39:$B$57,0),MATCH('LondonHydro_Final Results'!G$49,'04 CPP Event Demand Impacts'!$D$38:$E$38,0))</f>
        <v>0.13418768365603301</v>
      </c>
      <c r="H70" s="110">
        <f>INDEX('04 CPP Event Demand Impacts'!$D$39:$E$57,MATCH('LondonHydro_Final Results'!$B70,'04 CPP Event Demand Impacts'!$B$39:$B$57,0),MATCH('LondonHydro_Final Results'!H$49,'04 CPP Event Demand Impacts'!$D$38:$E$38,0))</f>
        <v>0.1024087526983222</v>
      </c>
      <c r="J70" s="38" t="s">
        <v>62</v>
      </c>
      <c r="K70" s="38"/>
      <c r="L70" s="110">
        <f>INDEX('04 CPP Event Demand Impacts'!$D$11:$E$29,MATCH($B70,'04 CPP Event Demand Impacts'!$B$11:$B$29,0),MATCH(L$49,'04 CPP Event Demand Impacts'!$D$10:$E$10,0))</f>
        <v>0.67065202064398599</v>
      </c>
      <c r="M70" s="45">
        <f>INDEX('04 CPP Event Demand Impacts'!$D$11:$E$29,MATCH($B70,'04 CPP Event Demand Impacts'!$B$11:$B$29,0),MATCH(M$49,'04 CPP Event Demand Impacts'!$D$10:$E$10,0))</f>
        <v>0.34406616596156187</v>
      </c>
      <c r="N70" s="45"/>
      <c r="O70" s="110">
        <f>INDEX('04 CPP Event Demand Impacts'!$D$39:$E$57,MATCH('LondonHydro_Final Results'!$B70,'04 CPP Event Demand Impacts'!$B$39:$B$57,0),MATCH('LondonHydro_Final Results'!O$49,'04 CPP Event Demand Impacts'!$D$38:$E$38,0))</f>
        <v>0.13418768365603301</v>
      </c>
      <c r="P70" s="110">
        <f>INDEX('04 CPP Event Demand Impacts'!$D$39:$E$57,MATCH('LondonHydro_Final Results'!$B70,'04 CPP Event Demand Impacts'!$B$39:$B$57,0),MATCH('LondonHydro_Final Results'!P$49,'04 CPP Event Demand Impacts'!$D$38:$E$38,0))</f>
        <v>0.1024087526983222</v>
      </c>
    </row>
    <row r="71" spans="2:16" ht="14.5" customHeight="1" thickBot="1" x14ac:dyDescent="0.4">
      <c r="B71" s="49"/>
      <c r="C71" s="49"/>
      <c r="D71" s="49"/>
      <c r="E71" s="49"/>
      <c r="F71" s="49"/>
      <c r="G71" s="49"/>
      <c r="H71" s="49"/>
      <c r="J71" s="49"/>
      <c r="K71" s="49"/>
      <c r="L71" s="49"/>
      <c r="M71" s="49"/>
      <c r="N71" s="49"/>
      <c r="O71" s="49"/>
      <c r="P71" s="49"/>
    </row>
    <row r="72" spans="2:16" ht="14.5" customHeight="1" thickTop="1" x14ac:dyDescent="0.35">
      <c r="B72" s="38"/>
      <c r="C72" s="38"/>
      <c r="D72" s="38"/>
      <c r="E72" s="38"/>
      <c r="F72" s="38"/>
      <c r="G72" s="38"/>
      <c r="H72" s="38"/>
      <c r="J72" s="38"/>
      <c r="K72" s="38"/>
      <c r="L72" s="38"/>
      <c r="M72" s="38"/>
      <c r="N72" s="38"/>
      <c r="O72" s="38"/>
      <c r="P72" s="38"/>
    </row>
  </sheetData>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B14:X72"/>
  <sheetViews>
    <sheetView topLeftCell="A22" zoomScale="55" zoomScaleNormal="55" workbookViewId="0">
      <selection activeCell="H4" sqref="H4"/>
    </sheetView>
  </sheetViews>
  <sheetFormatPr defaultRowHeight="14.5" customHeight="1" outlineLevelRow="1" x14ac:dyDescent="0.35"/>
  <cols>
    <col min="2" max="2" width="34.54296875" customWidth="1"/>
    <col min="3" max="3" width="1.54296875" customWidth="1"/>
    <col min="4" max="4" width="10.1796875" customWidth="1"/>
    <col min="5" max="5" width="9.81640625" customWidth="1"/>
    <col min="6" max="6" width="1.54296875" customWidth="1"/>
    <col min="7" max="8" width="9.81640625" customWidth="1"/>
    <col min="10" max="10" width="31.81640625" customWidth="1"/>
    <col min="11" max="11" width="1.54296875" customWidth="1"/>
    <col min="12" max="12" width="10.1796875" customWidth="1"/>
    <col min="13" max="13" width="9.81640625" customWidth="1"/>
    <col min="14" max="14" width="1.54296875" customWidth="1"/>
    <col min="15" max="16" width="9.81640625" customWidth="1"/>
    <col min="18" max="18" width="29.81640625" customWidth="1"/>
    <col min="19" max="19" width="1.54296875" customWidth="1"/>
    <col min="22" max="22" width="1.6328125" customWidth="1"/>
  </cols>
  <sheetData>
    <row r="14" spans="2:24" ht="14.5" customHeight="1" outlineLevel="1" x14ac:dyDescent="0.35">
      <c r="D14" t="s">
        <v>101</v>
      </c>
      <c r="E14" t="s">
        <v>101</v>
      </c>
      <c r="G14" t="s">
        <v>101</v>
      </c>
      <c r="H14" t="s">
        <v>101</v>
      </c>
      <c r="L14" t="s">
        <v>101</v>
      </c>
      <c r="M14" t="s">
        <v>101</v>
      </c>
      <c r="O14" t="s">
        <v>101</v>
      </c>
      <c r="P14" t="s">
        <v>101</v>
      </c>
      <c r="T14" t="s">
        <v>183</v>
      </c>
      <c r="U14" t="s">
        <v>183</v>
      </c>
      <c r="W14" t="s">
        <v>183</v>
      </c>
      <c r="X14" t="s">
        <v>183</v>
      </c>
    </row>
    <row r="15" spans="2:24" ht="14.5" customHeight="1" outlineLevel="1" x14ac:dyDescent="0.35"/>
    <row r="16" spans="2:24" s="20" customFormat="1" ht="18.5" x14ac:dyDescent="0.45">
      <c r="B16" s="18" t="s">
        <v>63</v>
      </c>
      <c r="C16" s="19"/>
      <c r="D16" s="19"/>
      <c r="E16" s="19"/>
      <c r="F16" s="19"/>
      <c r="G16" s="19"/>
      <c r="H16" s="19"/>
      <c r="J16" s="18" t="s">
        <v>137</v>
      </c>
      <c r="K16" s="19"/>
      <c r="L16" s="19"/>
      <c r="M16" s="19"/>
      <c r="N16" s="19"/>
      <c r="O16" s="19"/>
      <c r="P16" s="19"/>
      <c r="R16" s="18" t="s">
        <v>64</v>
      </c>
      <c r="S16" s="19"/>
      <c r="T16" s="19"/>
      <c r="U16" s="19"/>
      <c r="V16" s="19"/>
      <c r="W16" s="19"/>
      <c r="X16" s="19"/>
    </row>
    <row r="17" spans="2:24" ht="14.5" customHeight="1" thickBot="1" x14ac:dyDescent="0.5">
      <c r="B17" s="21"/>
      <c r="C17" s="22"/>
      <c r="D17" s="22"/>
      <c r="E17" s="22"/>
      <c r="F17" s="22"/>
      <c r="G17" s="22"/>
      <c r="H17" s="22"/>
      <c r="J17" s="21"/>
      <c r="K17" s="22"/>
      <c r="L17" s="22"/>
      <c r="M17" s="22"/>
      <c r="N17" s="22"/>
      <c r="O17" s="22"/>
      <c r="P17" s="22"/>
      <c r="R17" s="23"/>
      <c r="S17" s="24"/>
      <c r="T17" s="24"/>
      <c r="U17" s="24"/>
      <c r="V17" s="24"/>
      <c r="W17" s="24"/>
      <c r="X17" s="24"/>
    </row>
    <row r="18" spans="2:24" ht="14.5" customHeight="1" thickTop="1" x14ac:dyDescent="0.45">
      <c r="B18" s="25"/>
      <c r="C18" s="26"/>
      <c r="D18" s="26"/>
      <c r="E18" s="26"/>
      <c r="F18" s="26"/>
      <c r="G18" s="26"/>
      <c r="H18" s="26"/>
      <c r="J18" s="25"/>
      <c r="K18" s="26"/>
      <c r="L18" s="26"/>
      <c r="M18" s="26"/>
      <c r="N18" s="26"/>
      <c r="O18" s="26"/>
      <c r="P18" s="26"/>
      <c r="R18" s="27"/>
      <c r="S18" s="28"/>
      <c r="T18" s="28"/>
      <c r="U18" s="28"/>
      <c r="V18" s="28"/>
      <c r="W18" s="28"/>
      <c r="X18" s="28"/>
    </row>
    <row r="19" spans="2:24" ht="18.5" x14ac:dyDescent="0.45">
      <c r="B19" s="26" t="s">
        <v>71</v>
      </c>
      <c r="C19" s="29"/>
      <c r="D19" s="29"/>
      <c r="E19" s="29"/>
      <c r="F19" s="29"/>
      <c r="G19" s="29"/>
      <c r="H19" s="29"/>
      <c r="J19" s="26" t="s">
        <v>71</v>
      </c>
      <c r="K19" s="29"/>
      <c r="L19" s="29"/>
      <c r="M19" s="29"/>
      <c r="N19" s="29"/>
      <c r="O19" s="29"/>
      <c r="P19" s="29"/>
      <c r="R19" s="28" t="s">
        <v>43</v>
      </c>
      <c r="S19" s="30"/>
      <c r="T19" s="30"/>
      <c r="U19" s="31"/>
      <c r="V19" s="31"/>
      <c r="W19" s="31"/>
      <c r="X19" s="31"/>
    </row>
    <row r="20" spans="2:24" ht="18.5" x14ac:dyDescent="0.45">
      <c r="B20" s="26"/>
      <c r="C20" s="29"/>
      <c r="D20" s="61" t="s">
        <v>65</v>
      </c>
      <c r="E20" s="61"/>
      <c r="F20" s="29"/>
      <c r="G20" s="61" t="s">
        <v>66</v>
      </c>
      <c r="H20" s="61"/>
      <c r="J20" s="26"/>
      <c r="K20" s="29"/>
      <c r="L20" s="61" t="s">
        <v>65</v>
      </c>
      <c r="M20" s="61"/>
      <c r="N20" s="29"/>
      <c r="O20" s="61" t="s">
        <v>66</v>
      </c>
      <c r="P20" s="61"/>
      <c r="R20" s="28"/>
      <c r="S20" s="30"/>
      <c r="T20" s="81" t="s">
        <v>65</v>
      </c>
      <c r="U20" s="82"/>
      <c r="V20" s="31"/>
      <c r="W20" s="82" t="s">
        <v>66</v>
      </c>
      <c r="X20" s="82"/>
    </row>
    <row r="21" spans="2:24" ht="14.5" customHeight="1" x14ac:dyDescent="0.35">
      <c r="B21" s="32"/>
      <c r="C21" s="32"/>
      <c r="D21" s="33" t="s">
        <v>49</v>
      </c>
      <c r="E21" s="34" t="s">
        <v>48</v>
      </c>
      <c r="F21" s="34"/>
      <c r="G21" s="33" t="s">
        <v>49</v>
      </c>
      <c r="H21" s="34" t="s">
        <v>48</v>
      </c>
      <c r="J21" s="32"/>
      <c r="K21" s="32"/>
      <c r="L21" s="33" t="s">
        <v>49</v>
      </c>
      <c r="M21" s="34" t="s">
        <v>48</v>
      </c>
      <c r="N21" s="34"/>
      <c r="O21" s="33" t="s">
        <v>49</v>
      </c>
      <c r="P21" s="34" t="s">
        <v>48</v>
      </c>
      <c r="R21" s="35"/>
      <c r="S21" s="35"/>
      <c r="T21" s="36" t="s">
        <v>49</v>
      </c>
      <c r="U21" s="37" t="s">
        <v>48</v>
      </c>
      <c r="V21" s="37"/>
      <c r="W21" s="37" t="s">
        <v>49</v>
      </c>
      <c r="X21" s="37" t="s">
        <v>48</v>
      </c>
    </row>
    <row r="22" spans="2:24" ht="14.5" customHeight="1" x14ac:dyDescent="0.35">
      <c r="B22" s="38"/>
      <c r="C22" s="38"/>
      <c r="D22" s="39"/>
      <c r="E22" s="40"/>
      <c r="F22" s="40"/>
      <c r="G22" s="40"/>
      <c r="H22" s="40"/>
      <c r="J22" s="38"/>
      <c r="K22" s="38"/>
      <c r="L22" s="39"/>
      <c r="M22" s="40"/>
      <c r="N22" s="40"/>
      <c r="O22" s="40"/>
      <c r="P22" s="40"/>
      <c r="R22" s="41"/>
      <c r="S22" s="41"/>
      <c r="T22" s="42"/>
      <c r="U22" s="43"/>
      <c r="V22" s="43"/>
      <c r="W22" s="43"/>
      <c r="X22" s="43"/>
    </row>
    <row r="23" spans="2:24" ht="28" customHeight="1" x14ac:dyDescent="0.35">
      <c r="B23" s="44" t="s">
        <v>188</v>
      </c>
      <c r="C23" s="39"/>
      <c r="D23" s="83">
        <f>INDEX('01 TOU Period Demand'!$E$4:$F$9,MATCH('LondonHydro_Interim Results '!D$14&amp;"_"&amp;'LondonHydro_Interim Results '!$B23,'01 TOU Period Demand'!$H$4:$H$9,0),MATCH('LondonHydro_Interim Results '!D$21,'01 TOU Period Demand'!$E$3:$F$3,0))</f>
        <v>4.9421687351715336E-2</v>
      </c>
      <c r="E23" s="84">
        <f>INDEX('01 TOU Period Demand'!$E$4:$F$9,MATCH('LondonHydro_Interim Results '!E$14&amp;"_"&amp;'LondonHydro_Interim Results '!$B23,'01 TOU Period Demand'!$H$4:$H$9,0),MATCH('LondonHydro_Interim Results '!E$21,'01 TOU Period Demand'!$E$3:$F$3,0))</f>
        <v>4.9691553335276729E-2</v>
      </c>
      <c r="F23" s="45"/>
      <c r="G23" s="45"/>
      <c r="H23" s="45"/>
      <c r="J23" s="44" t="s">
        <v>188</v>
      </c>
      <c r="K23" s="39"/>
      <c r="L23" s="83">
        <f>INDEX('01 TOU Period Demand'!$E$4:$F$9,MATCH('LondonHydro_Interim Results '!L$14&amp;"_"&amp;'LondonHydro_Interim Results '!$B23,'01 TOU Period Demand'!$H$4:$H$9,0),MATCH('LondonHydro_Interim Results '!L$21,'01 TOU Period Demand'!$E$3:$F$3,0))</f>
        <v>4.9421687351715336E-2</v>
      </c>
      <c r="M23" s="84">
        <f>INDEX('01 TOU Period Demand'!$E$4:$F$9,MATCH('LondonHydro_Interim Results '!M$14&amp;"_"&amp;'LondonHydro_Interim Results '!$B23,'01 TOU Period Demand'!$H$4:$H$9,0),MATCH('LondonHydro_Interim Results '!M$21,'01 TOU Period Demand'!$E$3:$F$3,0))</f>
        <v>4.9691553335276729E-2</v>
      </c>
      <c r="N23" s="45"/>
      <c r="O23" s="45"/>
      <c r="P23" s="45"/>
      <c r="R23" s="46" t="s">
        <v>188</v>
      </c>
      <c r="S23" s="47"/>
      <c r="T23" s="87" t="str">
        <f>INDEX('01 TOU Period Demand'!$E$4:$F$9,MATCH('LondonHydro_Interim Results '!T$14&amp;"_"&amp;'LondonHydro_Interim Results '!$B23,'01 TOU Period Demand'!$H$4:$H$9,0),MATCH('LondonHydro_Interim Results '!T$21,'01 TOU Period Demand'!$E$3:$F$3,0))</f>
        <v>0.026 (N/S</v>
      </c>
      <c r="U23" s="88" t="str">
        <f>INDEX('01 TOU Period Demand'!$E$4:$F$9,MATCH('LondonHydro_Interim Results '!U$14&amp;"_"&amp;'LondonHydro_Interim Results '!$B23,'01 TOU Period Demand'!$H$4:$H$9,0),MATCH('LondonHydro_Interim Results '!U$21,'01 TOU Period Demand'!$E$3:$F$3,0))</f>
        <v>2.4% (N/S)</v>
      </c>
      <c r="V23" s="48"/>
      <c r="W23" s="48"/>
      <c r="X23" s="48"/>
    </row>
    <row r="24" spans="2:24" ht="28" customHeight="1" x14ac:dyDescent="0.35">
      <c r="B24" s="44" t="s">
        <v>67</v>
      </c>
      <c r="C24" s="39"/>
      <c r="D24" s="83">
        <f>INDEX('01 TOU Period Demand'!$E$4:$F$9,MATCH('LondonHydro_Interim Results '!D$14&amp;"_"&amp;'LondonHydro_Interim Results '!$B24,'01 TOU Period Demand'!$H$4:$H$9,0),MATCH('LondonHydro_Interim Results '!D$21,'01 TOU Period Demand'!$E$3:$F$3,0))</f>
        <v>2.9054935189540498E-2</v>
      </c>
      <c r="E24" s="84">
        <f>INDEX('01 TOU Period Demand'!$E$4:$F$9,MATCH('LondonHydro_Interim Results '!E$14&amp;"_"&amp;'LondonHydro_Interim Results '!$B24,'01 TOU Period Demand'!$H$4:$H$9,0),MATCH('LondonHydro_Interim Results '!E$21,'01 TOU Period Demand'!$E$3:$F$3,0))</f>
        <v>2.9166761336457618E-2</v>
      </c>
      <c r="F24" s="45"/>
      <c r="G24" s="45"/>
      <c r="H24" s="45"/>
      <c r="J24" s="44" t="s">
        <v>67</v>
      </c>
      <c r="K24" s="39"/>
      <c r="L24" s="83">
        <f>INDEX('01 TOU Period Demand'!$E$4:$F$9,MATCH('LondonHydro_Interim Results '!L$14&amp;"_"&amp;'LondonHydro_Interim Results '!$B24,'01 TOU Period Demand'!$H$4:$H$9,0),MATCH('LondonHydro_Interim Results '!L$21,'01 TOU Period Demand'!$E$3:$F$3,0))</f>
        <v>2.9054935189540498E-2</v>
      </c>
      <c r="M24" s="84">
        <f>INDEX('01 TOU Period Demand'!$E$4:$F$9,MATCH('LondonHydro_Interim Results '!M$14&amp;"_"&amp;'LondonHydro_Interim Results '!$B24,'01 TOU Period Demand'!$H$4:$H$9,0),MATCH('LondonHydro_Interim Results '!M$21,'01 TOU Period Demand'!$E$3:$F$3,0))</f>
        <v>2.9166761336457618E-2</v>
      </c>
      <c r="N24" s="45"/>
      <c r="O24" s="45"/>
      <c r="P24" s="45"/>
      <c r="R24" s="46" t="s">
        <v>67</v>
      </c>
      <c r="S24" s="47"/>
      <c r="T24" s="87" t="str">
        <f>INDEX('01 TOU Period Demand'!$E$4:$F$9,MATCH('LondonHydro_Interim Results '!T$14&amp;"_"&amp;'LondonHydro_Interim Results '!$B24,'01 TOU Period Demand'!$H$4:$H$9,0),MATCH('LondonHydro_Interim Results '!T$21,'01 TOU Period Demand'!$E$3:$F$3,0))</f>
        <v>0.004 (N/S</v>
      </c>
      <c r="U24" s="88" t="str">
        <f>INDEX('01 TOU Period Demand'!$E$4:$F$9,MATCH('LondonHydro_Interim Results '!U$14&amp;"_"&amp;'LondonHydro_Interim Results '!$B24,'01 TOU Period Demand'!$H$4:$H$9,0),MATCH('LondonHydro_Interim Results '!U$21,'01 TOU Period Demand'!$E$3:$F$3,0))</f>
        <v>0.4% (N/S)</v>
      </c>
      <c r="V24" s="48"/>
      <c r="W24" s="48"/>
      <c r="X24" s="48"/>
    </row>
    <row r="25" spans="2:24" ht="28" customHeight="1" x14ac:dyDescent="0.35">
      <c r="B25" s="44" t="s">
        <v>68</v>
      </c>
      <c r="C25" s="39"/>
      <c r="D25" s="85" t="str">
        <f>INDEX('01 TOU Period Demand'!$E$4:$F$9,MATCH('LondonHydro_Interim Results '!D$14&amp;"_"&amp;'LondonHydro_Interim Results '!$B25,'01 TOU Period Demand'!$H$4:$H$9,0),MATCH('LondonHydro_Interim Results '!D$21,'01 TOU Period Demand'!$E$3:$F$3,0))</f>
        <v>-0.012 (N/S</v>
      </c>
      <c r="E25" s="86" t="str">
        <f>INDEX('01 TOU Period Demand'!$E$4:$F$9,MATCH('LondonHydro_Interim Results '!E$14&amp;"_"&amp;'LondonHydro_Interim Results '!$B25,'01 TOU Period Demand'!$H$4:$H$9,0),MATCH('LondonHydro_Interim Results '!E$21,'01 TOU Period Demand'!$E$3:$F$3,0))</f>
        <v>-1.1% (N/S)</v>
      </c>
      <c r="F25" s="45"/>
      <c r="G25" s="45"/>
      <c r="H25" s="45"/>
      <c r="J25" s="44" t="s">
        <v>68</v>
      </c>
      <c r="K25" s="39"/>
      <c r="L25" s="85" t="str">
        <f>INDEX('01 TOU Period Demand'!$E$4:$F$9,MATCH('LondonHydro_Interim Results '!L$14&amp;"_"&amp;'LondonHydro_Interim Results '!$B25,'01 TOU Period Demand'!$H$4:$H$9,0),MATCH('LondonHydro_Interim Results '!L$21,'01 TOU Period Demand'!$E$3:$F$3,0))</f>
        <v>-0.012 (N/S</v>
      </c>
      <c r="M25" s="86" t="str">
        <f>INDEX('01 TOU Period Demand'!$E$4:$F$9,MATCH('LondonHydro_Interim Results '!M$14&amp;"_"&amp;'LondonHydro_Interim Results '!$B25,'01 TOU Period Demand'!$H$4:$H$9,0),MATCH('LondonHydro_Interim Results '!M$21,'01 TOU Period Demand'!$E$3:$F$3,0))</f>
        <v>-1.1% (N/S)</v>
      </c>
      <c r="N25" s="45"/>
      <c r="O25" s="45"/>
      <c r="P25" s="45"/>
      <c r="R25" s="47" t="s">
        <v>68</v>
      </c>
      <c r="S25" s="47"/>
      <c r="T25" s="87" t="str">
        <f>INDEX('01 TOU Period Demand'!$E$4:$F$9,MATCH('LondonHydro_Interim Results '!T$14&amp;"_"&amp;'LondonHydro_Interim Results '!$B25,'01 TOU Period Demand'!$H$4:$H$9,0),MATCH('LondonHydro_Interim Results '!T$21,'01 TOU Period Demand'!$E$3:$F$3,0))</f>
        <v>-0.013 (N/S</v>
      </c>
      <c r="U25" s="88" t="str">
        <f>INDEX('01 TOU Period Demand'!$E$4:$F$9,MATCH('LondonHydro_Interim Results '!U$14&amp;"_"&amp;'LondonHydro_Interim Results '!$B25,'01 TOU Period Demand'!$H$4:$H$9,0),MATCH('LondonHydro_Interim Results '!U$21,'01 TOU Period Demand'!$E$3:$F$3,0))</f>
        <v>-1.2% (N/S)</v>
      </c>
      <c r="V25" s="48"/>
      <c r="W25" s="48"/>
      <c r="X25" s="48"/>
    </row>
    <row r="26" spans="2:24" ht="14.5" customHeight="1" x14ac:dyDescent="0.35">
      <c r="B26" s="44"/>
      <c r="C26" s="44"/>
      <c r="D26" s="38"/>
      <c r="E26" s="45"/>
      <c r="F26" s="45"/>
      <c r="G26" s="45"/>
      <c r="H26" s="45"/>
      <c r="J26" s="44"/>
      <c r="K26" s="44"/>
      <c r="L26" s="38"/>
      <c r="M26" s="45"/>
      <c r="N26" s="45"/>
      <c r="O26" s="45"/>
      <c r="P26" s="45"/>
      <c r="R26" s="47"/>
      <c r="S26" s="47"/>
      <c r="T26" s="41"/>
      <c r="U26" s="48"/>
      <c r="V26" s="48"/>
      <c r="W26" s="48"/>
      <c r="X26" s="48"/>
    </row>
    <row r="27" spans="2:24" ht="35" customHeight="1" x14ac:dyDescent="0.35">
      <c r="B27" s="44" t="s">
        <v>69</v>
      </c>
      <c r="C27" s="44"/>
      <c r="D27" s="192">
        <f>INDEX('02 Coin Peak Demad Impacts'!$C$6:$D$7,MATCH('LondonHydro_Interim Results '!D$14,'02 Coin Peak Demad Impacts'!$B$6:$B$7,0),MATCH('LondonHydro_Interim Results '!D$21,'02 Coin Peak Demad Impacts'!$C$5:$D$5,0))</f>
        <v>7.6628472391398667E-2</v>
      </c>
      <c r="E27" s="40">
        <f>INDEX('02 Coin Peak Demad Impacts'!$C$6:$D$7,MATCH('LondonHydro_Interim Results '!E$14,'02 Coin Peak Demad Impacts'!$B$6:$B$7,0),MATCH('LondonHydro_Interim Results '!E$21,'02 Coin Peak Demad Impacts'!$C$5:$D$5,0))</f>
        <v>5.7642359346115349E-2</v>
      </c>
      <c r="F27" s="40"/>
      <c r="G27" s="40"/>
      <c r="H27" s="45"/>
      <c r="J27" s="44" t="s">
        <v>69</v>
      </c>
      <c r="K27" s="44"/>
      <c r="L27" s="191">
        <f>INDEX('02 Coin Peak Demad Impacts'!$C$6:$D$7,MATCH('LondonHydro_Interim Results '!L$14,'02 Coin Peak Demad Impacts'!$B$6:$B$7,0),MATCH('LondonHydro_Interim Results '!L$21,'02 Coin Peak Demad Impacts'!$C$5:$D$5,0))</f>
        <v>7.6628472391398667E-2</v>
      </c>
      <c r="M27" s="191">
        <f>INDEX('02 Coin Peak Demad Impacts'!$C$6:$D$7,MATCH('LondonHydro_Interim Results '!M$14,'02 Coin Peak Demad Impacts'!$B$6:$B$7,0),MATCH('LondonHydro_Interim Results '!M$21,'02 Coin Peak Demad Impacts'!$C$5:$D$5,0))</f>
        <v>5.7642359346115349E-2</v>
      </c>
      <c r="N27" s="45"/>
      <c r="O27" s="45"/>
      <c r="P27" s="45"/>
      <c r="R27" s="47" t="s">
        <v>69</v>
      </c>
      <c r="S27" s="47"/>
      <c r="T27" s="87" t="str">
        <f>INDEX('02 Coin Peak Demad Impacts'!$C$6:$D$7,MATCH('LondonHydro_Interim Results '!T$14,'02 Coin Peak Demad Impacts'!$B$6:$B$7,0),MATCH('LondonHydro_Interim Results '!T$21,'02 Coin Peak Demad Impacts'!$C$5:$D$5,0))</f>
        <v>0.036 (N/S)</v>
      </c>
      <c r="U27" s="88" t="str">
        <f>INDEX('02 Coin Peak Demad Impacts'!$C$6:$D$7,MATCH('LondonHydro_Interim Results '!U$14,'02 Coin Peak Demad Impacts'!$B$6:$B$7,0),MATCH('LondonHydro_Interim Results '!U$21,'02 Coin Peak Demad Impacts'!$C$5:$D$5,0))</f>
        <v>2.4% (N/S)</v>
      </c>
      <c r="V27" s="48"/>
      <c r="W27" s="48"/>
      <c r="X27" s="48"/>
    </row>
    <row r="28" spans="2:24" ht="14.5" customHeight="1" thickBot="1" x14ac:dyDescent="0.4">
      <c r="B28" s="50"/>
      <c r="C28" s="50"/>
      <c r="D28" s="49"/>
      <c r="E28" s="51"/>
      <c r="F28" s="51"/>
      <c r="G28" s="51"/>
      <c r="H28" s="51"/>
      <c r="J28" s="50"/>
      <c r="K28" s="50"/>
      <c r="L28" s="49"/>
      <c r="M28" s="51"/>
      <c r="N28" s="51"/>
      <c r="O28" s="51"/>
      <c r="P28" s="51"/>
      <c r="R28" s="52"/>
      <c r="S28" s="52"/>
      <c r="T28" s="53"/>
      <c r="U28" s="54"/>
      <c r="V28" s="54"/>
      <c r="W28" s="54"/>
      <c r="X28" s="54"/>
    </row>
    <row r="29" spans="2:24" ht="14.5" customHeight="1" thickTop="1" x14ac:dyDescent="0.35">
      <c r="B29" s="44"/>
      <c r="C29" s="44"/>
      <c r="D29" s="38"/>
      <c r="E29" s="45"/>
      <c r="F29" s="45"/>
      <c r="G29" s="45"/>
      <c r="H29" s="45"/>
      <c r="J29" s="44"/>
      <c r="K29" s="44"/>
      <c r="L29" s="38"/>
      <c r="M29" s="45"/>
      <c r="N29" s="45"/>
      <c r="O29" s="45"/>
      <c r="P29" s="45"/>
      <c r="R29" s="47"/>
      <c r="S29" s="47"/>
      <c r="T29" s="41"/>
      <c r="U29" s="48"/>
      <c r="V29" s="48"/>
      <c r="W29" s="48"/>
      <c r="X29" s="48"/>
    </row>
    <row r="30" spans="2:24" ht="18.5" x14ac:dyDescent="0.45">
      <c r="B30" s="26" t="s">
        <v>50</v>
      </c>
      <c r="C30" s="29"/>
      <c r="D30" s="29"/>
      <c r="E30" s="55"/>
      <c r="F30" s="55"/>
      <c r="G30" s="55"/>
      <c r="H30" s="55"/>
      <c r="J30" s="26" t="s">
        <v>50</v>
      </c>
      <c r="K30" s="29"/>
      <c r="L30" s="29"/>
      <c r="M30" s="55"/>
      <c r="N30" s="55"/>
      <c r="O30" s="55"/>
      <c r="P30" s="55"/>
      <c r="R30" s="28" t="s">
        <v>50</v>
      </c>
      <c r="S30" s="30"/>
      <c r="T30" s="30"/>
      <c r="U30" s="31"/>
      <c r="V30" s="31"/>
      <c r="W30" s="31"/>
      <c r="X30" s="31"/>
    </row>
    <row r="31" spans="2:24" ht="18.5" x14ac:dyDescent="0.45">
      <c r="B31" s="26"/>
      <c r="C31" s="29"/>
      <c r="D31" s="61" t="s">
        <v>65</v>
      </c>
      <c r="E31" s="61"/>
      <c r="F31" s="29"/>
      <c r="G31" s="61" t="s">
        <v>66</v>
      </c>
      <c r="H31" s="61"/>
      <c r="J31" s="26"/>
      <c r="K31" s="29"/>
      <c r="L31" s="61" t="s">
        <v>65</v>
      </c>
      <c r="M31" s="61"/>
      <c r="N31" s="29"/>
      <c r="O31" s="61" t="s">
        <v>66</v>
      </c>
      <c r="P31" s="61"/>
      <c r="R31" s="28"/>
      <c r="S31" s="30"/>
      <c r="T31" s="81" t="s">
        <v>65</v>
      </c>
      <c r="U31" s="82"/>
      <c r="V31" s="31"/>
      <c r="W31" s="82" t="s">
        <v>66</v>
      </c>
      <c r="X31" s="82"/>
    </row>
    <row r="32" spans="2:24" ht="14.5" customHeight="1" x14ac:dyDescent="0.35">
      <c r="B32" s="32"/>
      <c r="C32" s="32"/>
      <c r="D32" s="33" t="s">
        <v>49</v>
      </c>
      <c r="E32" s="34" t="s">
        <v>48</v>
      </c>
      <c r="F32" s="34"/>
      <c r="G32" s="33" t="s">
        <v>49</v>
      </c>
      <c r="H32" s="34" t="s">
        <v>48</v>
      </c>
      <c r="J32" s="32"/>
      <c r="K32" s="32"/>
      <c r="L32" s="33" t="s">
        <v>49</v>
      </c>
      <c r="M32" s="34" t="s">
        <v>48</v>
      </c>
      <c r="N32" s="34"/>
      <c r="O32" s="33" t="s">
        <v>49</v>
      </c>
      <c r="P32" s="34" t="s">
        <v>48</v>
      </c>
      <c r="R32" s="35"/>
      <c r="S32" s="35"/>
      <c r="T32" s="36" t="s">
        <v>49</v>
      </c>
      <c r="U32" s="37" t="s">
        <v>48</v>
      </c>
      <c r="V32" s="37"/>
      <c r="W32" s="37" t="s">
        <v>49</v>
      </c>
      <c r="X32" s="37" t="s">
        <v>48</v>
      </c>
    </row>
    <row r="33" spans="2:24" ht="35" customHeight="1" x14ac:dyDescent="0.35">
      <c r="B33" s="38" t="s">
        <v>70</v>
      </c>
      <c r="C33" s="38"/>
      <c r="D33" s="85" t="str">
        <f>INDEX('03 Seasonal Demand Impacts'!$J$3:$K$4,MATCH('LondonHydro_Interim Results '!D$14,'03 Seasonal Demand Impacts'!$E$3:$E$4,0),MATCH('LondonHydro_Interim Results '!D$32,'03 Seasonal Demand Impacts'!$J$2:$K$2,0))</f>
        <v>0.0082 (N/S)</v>
      </c>
      <c r="E33" s="86" t="str">
        <f>INDEX('03 Seasonal Demand Impacts'!$J$3:$K$4,MATCH('LondonHydro_Interim Results '!E$14,'03 Seasonal Demand Impacts'!$E$3:$E$4,0),MATCH('LondonHydro_Interim Results '!E$32,'03 Seasonal Demand Impacts'!$J$2:$K$2,0))</f>
        <v>0.79% (N/S)</v>
      </c>
      <c r="F33" s="45"/>
      <c r="G33" s="45"/>
      <c r="H33" s="45"/>
      <c r="J33" s="38" t="s">
        <v>70</v>
      </c>
      <c r="K33" s="38"/>
      <c r="L33" s="85" t="str">
        <f>INDEX('03 Seasonal Demand Impacts'!$J$3:$K$4,MATCH('LondonHydro_Interim Results '!L$14,'03 Seasonal Demand Impacts'!$E$3:$E$4,0),MATCH('LondonHydro_Interim Results '!L$32,'03 Seasonal Demand Impacts'!$J$2:$K$2,0))</f>
        <v>0.0082 (N/S)</v>
      </c>
      <c r="M33" s="86" t="str">
        <f>INDEX('03 Seasonal Demand Impacts'!$J$3:$K$4,MATCH('LondonHydro_Interim Results '!M$14,'03 Seasonal Demand Impacts'!$E$3:$E$4,0),MATCH('LondonHydro_Interim Results '!M$32,'03 Seasonal Demand Impacts'!$J$2:$K$2,0))</f>
        <v>0.79% (N/S)</v>
      </c>
      <c r="N33" s="45"/>
      <c r="O33" s="45"/>
      <c r="P33" s="45"/>
      <c r="R33" s="41" t="s">
        <v>52</v>
      </c>
      <c r="S33" s="41"/>
      <c r="T33" s="87" t="str">
        <f>INDEX('03 Seasonal Demand Impacts'!$J$3:$K$4,MATCH('LondonHydro_Interim Results '!T$14,'03 Seasonal Demand Impacts'!$E$3:$E$4,0),MATCH('LondonHydro_Interim Results '!T$32,'03 Seasonal Demand Impacts'!$J$2:$K$2,0))</f>
        <v>-0.0023 (N/S)</v>
      </c>
      <c r="U33" s="88" t="str">
        <f>INDEX('03 Seasonal Demand Impacts'!$J$3:$K$4,MATCH('LondonHydro_Interim Results '!U$14,'03 Seasonal Demand Impacts'!$E$3:$E$4,0),MATCH('LondonHydro_Interim Results '!U$32,'03 Seasonal Demand Impacts'!$J$2:$K$2,0))</f>
        <v>-0.21% (N/S)</v>
      </c>
      <c r="V33" s="48"/>
      <c r="W33" s="48"/>
      <c r="X33" s="48"/>
    </row>
    <row r="34" spans="2:24" ht="14.5" customHeight="1" x14ac:dyDescent="0.35">
      <c r="B34" s="38"/>
      <c r="C34" s="38"/>
      <c r="D34" s="38"/>
      <c r="E34" s="45"/>
      <c r="F34" s="45"/>
      <c r="G34" s="45"/>
      <c r="H34" s="45"/>
      <c r="J34" s="38"/>
      <c r="K34" s="38"/>
      <c r="L34" s="38"/>
      <c r="M34" s="45"/>
      <c r="N34" s="45"/>
      <c r="O34" s="45"/>
      <c r="P34" s="45"/>
      <c r="R34" s="41" t="s">
        <v>53</v>
      </c>
      <c r="S34" s="41"/>
      <c r="T34" s="41"/>
      <c r="U34" s="48"/>
      <c r="V34" s="48"/>
      <c r="W34" s="48"/>
      <c r="X34" s="48"/>
    </row>
    <row r="35" spans="2:24" ht="14.5" customHeight="1" x14ac:dyDescent="0.35">
      <c r="B35" s="32"/>
      <c r="C35" s="32"/>
      <c r="D35" s="33" t="s">
        <v>49</v>
      </c>
      <c r="E35" s="34" t="s">
        <v>48</v>
      </c>
      <c r="F35" s="57"/>
      <c r="G35" s="57"/>
      <c r="H35" s="57"/>
      <c r="J35" s="32"/>
      <c r="K35" s="32"/>
      <c r="L35" s="33" t="s">
        <v>49</v>
      </c>
      <c r="M35" s="34" t="s">
        <v>48</v>
      </c>
      <c r="N35" s="57"/>
      <c r="O35" s="57"/>
      <c r="P35" s="57"/>
      <c r="R35" s="41"/>
      <c r="S35" s="41"/>
      <c r="T35" s="41"/>
      <c r="U35" s="48"/>
      <c r="V35" s="48"/>
      <c r="W35" s="48"/>
      <c r="X35" s="48"/>
    </row>
    <row r="36" spans="2:24" ht="14.5" customHeight="1" x14ac:dyDescent="0.35">
      <c r="B36" s="38" t="s">
        <v>51</v>
      </c>
      <c r="C36" s="38"/>
      <c r="D36" s="38"/>
      <c r="E36" s="45"/>
      <c r="F36" s="45"/>
      <c r="G36" s="45"/>
      <c r="H36" s="45"/>
      <c r="J36" s="38" t="s">
        <v>51</v>
      </c>
      <c r="K36" s="38"/>
      <c r="L36" s="38"/>
      <c r="M36" s="45"/>
      <c r="N36" s="45"/>
      <c r="O36" s="45"/>
      <c r="P36" s="45"/>
      <c r="R36" s="41" t="s">
        <v>51</v>
      </c>
      <c r="S36" s="41"/>
      <c r="T36" s="41"/>
      <c r="U36" s="48"/>
      <c r="V36" s="48"/>
      <c r="W36" s="48"/>
      <c r="X36" s="48"/>
    </row>
    <row r="37" spans="2:24" ht="14.5" customHeight="1" thickBot="1" x14ac:dyDescent="0.4">
      <c r="B37" s="49"/>
      <c r="C37" s="49"/>
      <c r="D37" s="49"/>
      <c r="E37" s="51"/>
      <c r="F37" s="51"/>
      <c r="G37" s="51"/>
      <c r="H37" s="51"/>
      <c r="J37" s="49"/>
      <c r="K37" s="49"/>
      <c r="L37" s="49"/>
      <c r="M37" s="51"/>
      <c r="N37" s="51"/>
      <c r="O37" s="51"/>
      <c r="P37" s="51"/>
      <c r="R37" s="53"/>
      <c r="S37" s="53"/>
      <c r="T37" s="53"/>
      <c r="U37" s="54"/>
      <c r="V37" s="54"/>
      <c r="W37" s="54"/>
      <c r="X37" s="54"/>
    </row>
    <row r="38" spans="2:24" ht="14.5" customHeight="1" thickTop="1" x14ac:dyDescent="0.35">
      <c r="B38" s="38"/>
      <c r="C38" s="38"/>
      <c r="D38" s="38"/>
      <c r="E38" s="45"/>
      <c r="F38" s="45"/>
      <c r="G38" s="45"/>
      <c r="H38" s="45"/>
      <c r="J38" s="38"/>
      <c r="K38" s="38"/>
      <c r="L38" s="38"/>
      <c r="M38" s="45"/>
      <c r="N38" s="45"/>
      <c r="O38" s="45"/>
      <c r="P38" s="45"/>
      <c r="R38" s="41"/>
      <c r="S38" s="41"/>
      <c r="T38" s="41"/>
      <c r="U38" s="48"/>
      <c r="V38" s="48"/>
      <c r="W38" s="48"/>
      <c r="X38" s="48"/>
    </row>
    <row r="39" spans="2:24" ht="18.5" x14ac:dyDescent="0.45">
      <c r="B39" s="26" t="s">
        <v>13</v>
      </c>
      <c r="C39" s="29"/>
      <c r="D39" s="29"/>
      <c r="E39" s="55"/>
      <c r="F39" s="55"/>
      <c r="G39" s="55"/>
      <c r="H39" s="55"/>
      <c r="J39" s="26" t="s">
        <v>13</v>
      </c>
      <c r="K39" s="29"/>
      <c r="L39" s="29"/>
      <c r="M39" s="55"/>
      <c r="N39" s="55"/>
      <c r="O39" s="55"/>
      <c r="P39" s="55"/>
      <c r="U39" s="58"/>
      <c r="V39" s="58"/>
      <c r="W39" s="58"/>
      <c r="X39" s="58"/>
    </row>
    <row r="40" spans="2:24" ht="18.5" x14ac:dyDescent="0.45">
      <c r="B40" s="26"/>
      <c r="C40" s="29"/>
      <c r="D40" s="61" t="s">
        <v>65</v>
      </c>
      <c r="E40" s="61"/>
      <c r="F40" s="29"/>
      <c r="G40" s="61" t="s">
        <v>66</v>
      </c>
      <c r="H40" s="61"/>
      <c r="J40" s="26"/>
      <c r="K40" s="29"/>
      <c r="L40" s="61" t="s">
        <v>65</v>
      </c>
      <c r="M40" s="61"/>
      <c r="N40" s="29"/>
      <c r="O40" s="61" t="s">
        <v>66</v>
      </c>
      <c r="P40" s="61"/>
      <c r="U40" s="58"/>
      <c r="V40" s="58"/>
      <c r="W40" s="58"/>
      <c r="X40" s="58"/>
    </row>
    <row r="41" spans="2:24" ht="14.5" customHeight="1" x14ac:dyDescent="0.35">
      <c r="B41" s="32"/>
      <c r="C41" s="32"/>
      <c r="D41" s="56" t="s">
        <v>29</v>
      </c>
      <c r="E41" s="34"/>
      <c r="F41" s="34"/>
      <c r="G41" s="56" t="s">
        <v>29</v>
      </c>
      <c r="H41" s="34"/>
      <c r="J41" s="32"/>
      <c r="K41" s="32"/>
      <c r="L41" s="56" t="s">
        <v>29</v>
      </c>
      <c r="M41" s="34"/>
      <c r="N41" s="34"/>
      <c r="O41" s="56" t="s">
        <v>29</v>
      </c>
      <c r="P41" s="34"/>
    </row>
    <row r="42" spans="2:24" ht="14.5" customHeight="1" x14ac:dyDescent="0.35">
      <c r="B42" s="38"/>
      <c r="C42" s="38"/>
      <c r="D42" s="38"/>
      <c r="E42" s="45"/>
      <c r="F42" s="45"/>
      <c r="G42" s="45"/>
      <c r="H42" s="45"/>
      <c r="J42" s="38"/>
      <c r="K42" s="38"/>
      <c r="L42" s="38"/>
      <c r="M42" s="45"/>
      <c r="N42" s="45"/>
      <c r="O42" s="45"/>
      <c r="P42" s="45"/>
    </row>
    <row r="43" spans="2:24" ht="14.5" customHeight="1" x14ac:dyDescent="0.35">
      <c r="B43" s="38" t="s">
        <v>54</v>
      </c>
      <c r="C43" s="38"/>
      <c r="D43" s="110">
        <f ca="1">'05a Sum OwnPrice Elast Daily'!C8</f>
        <v>-3.9705473683994374</v>
      </c>
      <c r="E43" s="45"/>
      <c r="F43" s="45"/>
      <c r="G43" s="45"/>
      <c r="H43" s="45"/>
      <c r="J43" s="38" t="s">
        <v>54</v>
      </c>
      <c r="K43" s="38"/>
      <c r="L43" s="38"/>
      <c r="M43" s="45"/>
      <c r="N43" s="45"/>
      <c r="O43" s="45"/>
      <c r="P43" s="45"/>
    </row>
    <row r="44" spans="2:24" ht="14.5" customHeight="1" x14ac:dyDescent="0.35">
      <c r="B44" s="38" t="s">
        <v>5</v>
      </c>
      <c r="C44" s="38"/>
      <c r="D44" s="110">
        <f ca="1">'07a Sum Elast of Substitution'!$C$5</f>
        <v>-0.26377917653602306</v>
      </c>
      <c r="E44" s="45"/>
      <c r="F44" s="45"/>
      <c r="G44" s="45"/>
      <c r="H44" s="45"/>
      <c r="J44" s="38" t="s">
        <v>5</v>
      </c>
      <c r="K44" s="38"/>
      <c r="L44" s="38"/>
      <c r="M44" s="45"/>
      <c r="N44" s="45"/>
      <c r="O44" s="45"/>
      <c r="P44" s="45"/>
    </row>
    <row r="45" spans="2:24" ht="14.5" customHeight="1" thickBot="1" x14ac:dyDescent="0.4">
      <c r="B45" s="49"/>
      <c r="C45" s="49"/>
      <c r="D45" s="49"/>
      <c r="E45" s="51"/>
      <c r="F45" s="51"/>
      <c r="G45" s="51"/>
      <c r="H45" s="51"/>
      <c r="J45" s="49"/>
      <c r="K45" s="49"/>
      <c r="L45" s="49"/>
      <c r="M45" s="51"/>
      <c r="N45" s="51"/>
      <c r="O45" s="51"/>
      <c r="P45" s="51"/>
    </row>
    <row r="46" spans="2:24" ht="14.5" customHeight="1" thickTop="1" x14ac:dyDescent="0.35">
      <c r="B46" s="38"/>
      <c r="C46" s="38"/>
      <c r="D46" s="38"/>
      <c r="E46" s="45"/>
      <c r="F46" s="45"/>
      <c r="G46" s="45"/>
      <c r="H46" s="45"/>
      <c r="J46" s="38"/>
      <c r="K46" s="38"/>
      <c r="L46" s="38"/>
      <c r="M46" s="45"/>
      <c r="N46" s="45"/>
      <c r="O46" s="45"/>
      <c r="P46" s="45"/>
    </row>
    <row r="47" spans="2:24" ht="18.5" x14ac:dyDescent="0.45">
      <c r="B47" s="26" t="s">
        <v>55</v>
      </c>
      <c r="C47" s="29"/>
      <c r="D47" s="29"/>
      <c r="E47" s="55"/>
      <c r="F47" s="55"/>
      <c r="G47" s="55"/>
      <c r="H47" s="55"/>
      <c r="J47" s="26" t="s">
        <v>55</v>
      </c>
      <c r="K47" s="29"/>
      <c r="L47" s="29"/>
      <c r="M47" s="55"/>
      <c r="N47" s="55"/>
      <c r="O47" s="55"/>
      <c r="P47" s="55"/>
    </row>
    <row r="48" spans="2:24" ht="18.5" x14ac:dyDescent="0.45">
      <c r="B48" s="26"/>
      <c r="C48" s="29"/>
      <c r="D48" s="61" t="s">
        <v>65</v>
      </c>
      <c r="E48" s="61"/>
      <c r="F48" s="29"/>
      <c r="G48" s="61" t="s">
        <v>66</v>
      </c>
      <c r="H48" s="61"/>
      <c r="J48" s="26"/>
      <c r="K48" s="29"/>
      <c r="L48" s="61" t="s">
        <v>65</v>
      </c>
      <c r="M48" s="61"/>
      <c r="N48" s="29"/>
      <c r="O48" s="61" t="s">
        <v>66</v>
      </c>
      <c r="P48" s="61"/>
    </row>
    <row r="49" spans="2:16" ht="14.5" customHeight="1" x14ac:dyDescent="0.35">
      <c r="B49" s="32"/>
      <c r="C49" s="32"/>
      <c r="D49" s="33" t="s">
        <v>49</v>
      </c>
      <c r="E49" s="34" t="s">
        <v>48</v>
      </c>
      <c r="F49" s="34"/>
      <c r="G49" s="33" t="s">
        <v>49</v>
      </c>
      <c r="H49" s="34" t="s">
        <v>48</v>
      </c>
      <c r="J49" s="32"/>
      <c r="K49" s="32"/>
      <c r="L49" s="33" t="s">
        <v>49</v>
      </c>
      <c r="M49" s="34" t="s">
        <v>48</v>
      </c>
      <c r="N49" s="34"/>
      <c r="O49" s="33" t="s">
        <v>49</v>
      </c>
      <c r="P49" s="34" t="s">
        <v>48</v>
      </c>
    </row>
    <row r="50" spans="2:16" ht="14.5" customHeight="1" x14ac:dyDescent="0.35">
      <c r="B50" s="60"/>
      <c r="C50" s="60"/>
      <c r="D50" s="62"/>
      <c r="E50" s="59"/>
      <c r="F50" s="59"/>
      <c r="G50" s="62"/>
      <c r="H50" s="59"/>
      <c r="J50" s="60"/>
      <c r="K50" s="60"/>
      <c r="L50" s="62"/>
      <c r="M50" s="59"/>
      <c r="N50" s="59"/>
      <c r="O50" s="62"/>
      <c r="P50" s="59"/>
    </row>
    <row r="51" spans="2:16" ht="14.5" customHeight="1" x14ac:dyDescent="0.35">
      <c r="B51" s="38" t="s">
        <v>56</v>
      </c>
      <c r="C51" s="38"/>
      <c r="D51" s="110">
        <f>INDEX('04 CPP Event Demand Impacts'!$D$11:$E$29,MATCH('LondonHydro_Interim Results '!$B51,'04 CPP Event Demand Impacts'!$B$11:$B$29,0),MATCH('LondonHydro_Interim Results '!D$49,'04 CPP Event Demand Impacts'!$D$10:$E$10,0))</f>
        <v>0.604406360416471</v>
      </c>
      <c r="E51" s="45">
        <f>INDEX('04 CPP Event Demand Impacts'!$D$11:$E$29,MATCH('LondonHydro_Interim Results '!$B51,'04 CPP Event Demand Impacts'!$B$11:$B$29,0),MATCH('LondonHydro_Interim Results '!E$49,'04 CPP Event Demand Impacts'!$D$10:$E$10,0))</f>
        <v>0.31469226196086786</v>
      </c>
      <c r="F51" s="45"/>
      <c r="G51" s="45"/>
      <c r="H51" s="45"/>
      <c r="J51" s="38" t="s">
        <v>56</v>
      </c>
      <c r="K51" s="38"/>
      <c r="L51" s="110">
        <f>INDEX('04 CPP Event Demand Impacts'!$D$11:$E$29,MATCH('LondonHydro_Interim Results '!$B51,'04 CPP Event Demand Impacts'!$B$11:$B$29,0),MATCH('LondonHydro_Interim Results '!L$49,'04 CPP Event Demand Impacts'!$D$10:$E$10,0))</f>
        <v>0.604406360416471</v>
      </c>
      <c r="M51" s="45">
        <f>INDEX('04 CPP Event Demand Impacts'!$D$11:$E$29,MATCH('LondonHydro_Interim Results '!$B51,'04 CPP Event Demand Impacts'!$B$11:$B$29,0),MATCH('LondonHydro_Interim Results '!M$49,'04 CPP Event Demand Impacts'!$D$10:$E$10,0))</f>
        <v>0.31469226196086786</v>
      </c>
      <c r="N51" s="45"/>
      <c r="O51" s="45"/>
      <c r="P51" s="45"/>
    </row>
    <row r="52" spans="2:16" ht="14.5" customHeight="1" x14ac:dyDescent="0.35">
      <c r="B52" s="38" t="s">
        <v>57</v>
      </c>
      <c r="C52" s="38"/>
      <c r="D52" s="110">
        <f>INDEX('04 CPP Event Demand Impacts'!$D$11:$E$29,MATCH('LondonHydro_Interim Results '!$B52,'04 CPP Event Demand Impacts'!$B$11:$B$29,0),MATCH('LondonHydro_Interim Results '!D$49,'04 CPP Event Demand Impacts'!$D$10:$E$10,0))</f>
        <v>0.64559838868261099</v>
      </c>
      <c r="E52" s="45">
        <f>INDEX('04 CPP Event Demand Impacts'!$D$11:$E$29,MATCH('LondonHydro_Interim Results '!$B52,'04 CPP Event Demand Impacts'!$B$11:$B$29,0),MATCH('LondonHydro_Interim Results '!E$49,'04 CPP Event Demand Impacts'!$D$10:$E$10,0))</f>
        <v>0.32750836233290936</v>
      </c>
      <c r="F52" s="45"/>
      <c r="G52" s="45"/>
      <c r="H52" s="45"/>
      <c r="J52" s="38" t="s">
        <v>57</v>
      </c>
      <c r="K52" s="38"/>
      <c r="L52" s="110">
        <f>INDEX('04 CPP Event Demand Impacts'!$D$11:$E$29,MATCH('LondonHydro_Interim Results '!$B52,'04 CPP Event Demand Impacts'!$B$11:$B$29,0),MATCH('LondonHydro_Interim Results '!L$49,'04 CPP Event Demand Impacts'!$D$10:$E$10,0))</f>
        <v>0.64559838868261099</v>
      </c>
      <c r="M52" s="45">
        <f>INDEX('04 CPP Event Demand Impacts'!$D$11:$E$29,MATCH('LondonHydro_Interim Results '!$B52,'04 CPP Event Demand Impacts'!$B$11:$B$29,0),MATCH('LondonHydro_Interim Results '!M$49,'04 CPP Event Demand Impacts'!$D$10:$E$10,0))</f>
        <v>0.32750836233290936</v>
      </c>
      <c r="N52" s="45"/>
      <c r="O52" s="45"/>
      <c r="P52" s="45"/>
    </row>
    <row r="53" spans="2:16" ht="14.5" customHeight="1" x14ac:dyDescent="0.35">
      <c r="B53" s="38" t="s">
        <v>58</v>
      </c>
      <c r="C53" s="38"/>
      <c r="D53" s="110">
        <f>INDEX('04 CPP Event Demand Impacts'!$D$11:$E$29,MATCH('LondonHydro_Interim Results '!$B53,'04 CPP Event Demand Impacts'!$B$11:$B$29,0),MATCH('LondonHydro_Interim Results '!D$49,'04 CPP Event Demand Impacts'!$D$10:$E$10,0))</f>
        <v>0.82905064757228097</v>
      </c>
      <c r="E53" s="45">
        <f>INDEX('04 CPP Event Demand Impacts'!$D$11:$E$29,MATCH('LondonHydro_Interim Results '!$B53,'04 CPP Event Demand Impacts'!$B$11:$B$29,0),MATCH('LondonHydro_Interim Results '!E$49,'04 CPP Event Demand Impacts'!$D$10:$E$10,0))</f>
        <v>0.36473582864691123</v>
      </c>
      <c r="F53" s="45"/>
      <c r="G53" s="45"/>
      <c r="H53" s="45"/>
      <c r="J53" s="38" t="s">
        <v>58</v>
      </c>
      <c r="K53" s="38"/>
      <c r="L53" s="110">
        <f>INDEX('04 CPP Event Demand Impacts'!$D$11:$E$29,MATCH('LondonHydro_Interim Results '!$B53,'04 CPP Event Demand Impacts'!$B$11:$B$29,0),MATCH('LondonHydro_Interim Results '!L$49,'04 CPP Event Demand Impacts'!$D$10:$E$10,0))</f>
        <v>0.82905064757228097</v>
      </c>
      <c r="M53" s="45">
        <f>INDEX('04 CPP Event Demand Impacts'!$D$11:$E$29,MATCH('LondonHydro_Interim Results '!$B53,'04 CPP Event Demand Impacts'!$B$11:$B$29,0),MATCH('LondonHydro_Interim Results '!M$49,'04 CPP Event Demand Impacts'!$D$10:$E$10,0))</f>
        <v>0.36473582864691123</v>
      </c>
      <c r="N53" s="45"/>
      <c r="O53" s="45"/>
      <c r="P53" s="45"/>
    </row>
    <row r="54" spans="2:16" ht="14.5" customHeight="1" x14ac:dyDescent="0.35">
      <c r="B54" s="38" t="s">
        <v>59</v>
      </c>
      <c r="C54" s="38"/>
      <c r="D54" s="110">
        <f>INDEX('04 CPP Event Demand Impacts'!$D$11:$E$29,MATCH('LondonHydro_Interim Results '!$B54,'04 CPP Event Demand Impacts'!$B$11:$B$29,0),MATCH('LondonHydro_Interim Results '!D$49,'04 CPP Event Demand Impacts'!$D$10:$E$10,0))</f>
        <v>0.90317109609486002</v>
      </c>
      <c r="E54" s="45">
        <f>INDEX('04 CPP Event Demand Impacts'!$D$11:$E$29,MATCH('LondonHydro_Interim Results '!$B54,'04 CPP Event Demand Impacts'!$B$11:$B$29,0),MATCH('LondonHydro_Interim Results '!E$49,'04 CPP Event Demand Impacts'!$D$10:$E$10,0))</f>
        <v>0.39872965567203439</v>
      </c>
      <c r="F54" s="45"/>
      <c r="G54" s="45"/>
      <c r="H54" s="45"/>
      <c r="J54" s="38" t="s">
        <v>59</v>
      </c>
      <c r="K54" s="38"/>
      <c r="L54" s="110">
        <f>INDEX('04 CPP Event Demand Impacts'!$D$11:$E$29,MATCH('LondonHydro_Interim Results '!$B54,'04 CPP Event Demand Impacts'!$B$11:$B$29,0),MATCH('LondonHydro_Interim Results '!L$49,'04 CPP Event Demand Impacts'!$D$10:$E$10,0))</f>
        <v>0.90317109609486002</v>
      </c>
      <c r="M54" s="45">
        <f>INDEX('04 CPP Event Demand Impacts'!$D$11:$E$29,MATCH('LondonHydro_Interim Results '!$B54,'04 CPP Event Demand Impacts'!$B$11:$B$29,0),MATCH('LondonHydro_Interim Results '!M$49,'04 CPP Event Demand Impacts'!$D$10:$E$10,0))</f>
        <v>0.39872965567203439</v>
      </c>
      <c r="N54" s="45"/>
      <c r="O54" s="45"/>
      <c r="P54" s="45"/>
    </row>
    <row r="55" spans="2:16" ht="14.5" customHeight="1" x14ac:dyDescent="0.35">
      <c r="B55" s="38" t="s">
        <v>60</v>
      </c>
      <c r="C55" s="38"/>
      <c r="D55" s="110">
        <f>INDEX('04 CPP Event Demand Impacts'!$D$11:$E$29,MATCH('LondonHydro_Interim Results '!$B55,'04 CPP Event Demand Impacts'!$B$11:$B$29,0),MATCH('LondonHydro_Interim Results '!D$49,'04 CPP Event Demand Impacts'!$D$10:$E$10,0))</f>
        <v>1.0010403327614299</v>
      </c>
      <c r="E55" s="45">
        <f>INDEX('04 CPP Event Demand Impacts'!$D$11:$E$29,MATCH('LondonHydro_Interim Results '!$B55,'04 CPP Event Demand Impacts'!$B$11:$B$29,0),MATCH('LondonHydro_Interim Results '!E$49,'04 CPP Event Demand Impacts'!$D$10:$E$10,0))</f>
        <v>0.40809858972842966</v>
      </c>
      <c r="F55" s="45"/>
      <c r="G55" s="45"/>
      <c r="H55" s="45"/>
      <c r="J55" s="38" t="s">
        <v>60</v>
      </c>
      <c r="K55" s="38"/>
      <c r="L55" s="110">
        <f>INDEX('04 CPP Event Demand Impacts'!$D$11:$E$29,MATCH('LondonHydro_Interim Results '!$B55,'04 CPP Event Demand Impacts'!$B$11:$B$29,0),MATCH('LondonHydro_Interim Results '!L$49,'04 CPP Event Demand Impacts'!$D$10:$E$10,0))</f>
        <v>1.0010403327614299</v>
      </c>
      <c r="M55" s="45">
        <f>INDEX('04 CPP Event Demand Impacts'!$D$11:$E$29,MATCH('LondonHydro_Interim Results '!$B55,'04 CPP Event Demand Impacts'!$B$11:$B$29,0),MATCH('LondonHydro_Interim Results '!M$49,'04 CPP Event Demand Impacts'!$D$10:$E$10,0))</f>
        <v>0.40809858972842966</v>
      </c>
      <c r="N55" s="45"/>
      <c r="O55" s="45"/>
      <c r="P55" s="45"/>
    </row>
    <row r="56" spans="2:16" ht="14.5" customHeight="1" x14ac:dyDescent="0.35">
      <c r="B56" s="38" t="s">
        <v>61</v>
      </c>
      <c r="C56" s="38"/>
      <c r="D56" s="110">
        <f>INDEX('04 CPP Event Demand Impacts'!$D$11:$E$29,MATCH('LondonHydro_Interim Results '!$B56,'04 CPP Event Demand Impacts'!$B$11:$B$29,0),MATCH('LondonHydro_Interim Results '!D$49,'04 CPP Event Demand Impacts'!$D$10:$E$10,0))</f>
        <v>0.68061324514493504</v>
      </c>
      <c r="E56" s="45">
        <f>INDEX('04 CPP Event Demand Impacts'!$D$11:$E$29,MATCH('LondonHydro_Interim Results '!$B56,'04 CPP Event Demand Impacts'!$B$11:$B$29,0),MATCH('LondonHydro_Interim Results '!E$49,'04 CPP Event Demand Impacts'!$D$10:$E$10,0))</f>
        <v>0.34559910824016771</v>
      </c>
      <c r="F56" s="45"/>
      <c r="G56" s="45"/>
      <c r="H56" s="45"/>
      <c r="J56" s="38" t="s">
        <v>61</v>
      </c>
      <c r="K56" s="38"/>
      <c r="L56" s="110">
        <f>INDEX('04 CPP Event Demand Impacts'!$D$11:$E$29,MATCH('LondonHydro_Interim Results '!$B56,'04 CPP Event Demand Impacts'!$B$11:$B$29,0),MATCH('LondonHydro_Interim Results '!L$49,'04 CPP Event Demand Impacts'!$D$10:$E$10,0))</f>
        <v>0.68061324514493504</v>
      </c>
      <c r="M56" s="45">
        <f>INDEX('04 CPP Event Demand Impacts'!$D$11:$E$29,MATCH('LondonHydro_Interim Results '!$B56,'04 CPP Event Demand Impacts'!$B$11:$B$29,0),MATCH('LondonHydro_Interim Results '!M$49,'04 CPP Event Demand Impacts'!$D$10:$E$10,0))</f>
        <v>0.34559910824016771</v>
      </c>
      <c r="N56" s="45"/>
      <c r="O56" s="45"/>
      <c r="P56" s="45"/>
    </row>
    <row r="57" spans="2:16" ht="14.5" customHeight="1" x14ac:dyDescent="0.35">
      <c r="B57" s="38" t="s">
        <v>138</v>
      </c>
      <c r="C57" s="38"/>
      <c r="D57" s="110">
        <f>INDEX('04 CPP Event Demand Impacts'!$D$11:$E$29,MATCH('LondonHydro_Interim Results '!$B57,'04 CPP Event Demand Impacts'!$B$11:$B$29,0),MATCH('LondonHydro_Interim Results '!D$49,'04 CPP Event Demand Impacts'!$D$10:$E$10,0))</f>
        <v>0.64247729145704802</v>
      </c>
      <c r="E57" s="45">
        <f>INDEX('04 CPP Event Demand Impacts'!$D$11:$E$29,MATCH('LondonHydro_Interim Results '!$B57,'04 CPP Event Demand Impacts'!$B$11:$B$29,0),MATCH('LondonHydro_Interim Results '!E$49,'04 CPP Event Demand Impacts'!$D$10:$E$10,0))</f>
        <v>0.3257883632916353</v>
      </c>
      <c r="F57" s="45"/>
      <c r="G57" s="45"/>
      <c r="H57" s="45"/>
      <c r="J57" s="38" t="s">
        <v>138</v>
      </c>
      <c r="K57" s="38"/>
      <c r="L57" s="110">
        <f>INDEX('04 CPP Event Demand Impacts'!$D$11:$E$29,MATCH('LondonHydro_Interim Results '!$B57,'04 CPP Event Demand Impacts'!$B$11:$B$29,0),MATCH('LondonHydro_Interim Results '!L$49,'04 CPP Event Demand Impacts'!$D$10:$E$10,0))</f>
        <v>0.64247729145704802</v>
      </c>
      <c r="M57" s="45">
        <f>INDEX('04 CPP Event Demand Impacts'!$D$11:$E$29,MATCH('LondonHydro_Interim Results '!$B57,'04 CPP Event Demand Impacts'!$B$11:$B$29,0),MATCH('LondonHydro_Interim Results '!M$49,'04 CPP Event Demand Impacts'!$D$10:$E$10,0))</f>
        <v>0.3257883632916353</v>
      </c>
      <c r="N57" s="45"/>
      <c r="O57" s="45"/>
      <c r="P57" s="45"/>
    </row>
    <row r="58" spans="2:16" ht="14.5" customHeight="1" x14ac:dyDescent="0.35">
      <c r="B58" s="38" t="s">
        <v>139</v>
      </c>
      <c r="C58" s="38"/>
      <c r="D58" s="110">
        <f>INDEX('04 CPP Event Demand Impacts'!$D$11:$E$29,MATCH('LondonHydro_Interim Results '!$B58,'04 CPP Event Demand Impacts'!$B$11:$B$29,0),MATCH('LondonHydro_Interim Results '!D$49,'04 CPP Event Demand Impacts'!$D$10:$E$10,0))</f>
        <v>0.46886565564920801</v>
      </c>
      <c r="E58" s="45">
        <f>INDEX('04 CPP Event Demand Impacts'!$D$11:$E$29,MATCH('LondonHydro_Interim Results '!$B58,'04 CPP Event Demand Impacts'!$B$11:$B$29,0),MATCH('LondonHydro_Interim Results '!E$49,'04 CPP Event Demand Impacts'!$D$10:$E$10,0))</f>
        <v>0.30849010346019695</v>
      </c>
      <c r="F58" s="45"/>
      <c r="G58" s="45"/>
      <c r="H58" s="45"/>
      <c r="J58" s="38" t="s">
        <v>139</v>
      </c>
      <c r="K58" s="38"/>
      <c r="L58" s="110">
        <f>INDEX('04 CPP Event Demand Impacts'!$D$11:$E$29,MATCH('LondonHydro_Interim Results '!$B58,'04 CPP Event Demand Impacts'!$B$11:$B$29,0),MATCH('LondonHydro_Interim Results '!L$49,'04 CPP Event Demand Impacts'!$D$10:$E$10,0))</f>
        <v>0.46886565564920801</v>
      </c>
      <c r="M58" s="45">
        <f>INDEX('04 CPP Event Demand Impacts'!$D$11:$E$29,MATCH('LondonHydro_Interim Results '!$B58,'04 CPP Event Demand Impacts'!$B$11:$B$29,0),MATCH('LondonHydro_Interim Results '!M$49,'04 CPP Event Demand Impacts'!$D$10:$E$10,0))</f>
        <v>0.30849010346019695</v>
      </c>
      <c r="N58" s="45"/>
      <c r="O58" s="45"/>
      <c r="P58" s="45"/>
    </row>
    <row r="59" spans="2:16" ht="14.5" customHeight="1" x14ac:dyDescent="0.35">
      <c r="B59" s="38" t="s">
        <v>140</v>
      </c>
      <c r="C59" s="38"/>
      <c r="D59" s="110">
        <f>INDEX('04 CPP Event Demand Impacts'!$D$11:$E$29,MATCH('LondonHydro_Interim Results '!$B59,'04 CPP Event Demand Impacts'!$B$11:$B$29,0),MATCH('LondonHydro_Interim Results '!D$49,'04 CPP Event Demand Impacts'!$D$10:$E$10,0))</f>
        <v>0.63390573848846099</v>
      </c>
      <c r="E59" s="45">
        <f>INDEX('04 CPP Event Demand Impacts'!$D$11:$E$29,MATCH('LondonHydro_Interim Results '!$B59,'04 CPP Event Demand Impacts'!$B$11:$B$29,0),MATCH('LondonHydro_Interim Results '!E$49,'04 CPP Event Demand Impacts'!$D$10:$E$10,0))</f>
        <v>0.35442905875671743</v>
      </c>
      <c r="F59" s="45"/>
      <c r="G59" s="45"/>
      <c r="H59" s="45"/>
      <c r="J59" s="38" t="s">
        <v>140</v>
      </c>
      <c r="K59" s="38"/>
      <c r="L59" s="110">
        <f>INDEX('04 CPP Event Demand Impacts'!$D$11:$E$29,MATCH('LondonHydro_Interim Results '!$B59,'04 CPP Event Demand Impacts'!$B$11:$B$29,0),MATCH('LondonHydro_Interim Results '!L$49,'04 CPP Event Demand Impacts'!$D$10:$E$10,0))</f>
        <v>0.63390573848846099</v>
      </c>
      <c r="M59" s="45">
        <f>INDEX('04 CPP Event Demand Impacts'!$D$11:$E$29,MATCH('LondonHydro_Interim Results '!$B59,'04 CPP Event Demand Impacts'!$B$11:$B$29,0),MATCH('LondonHydro_Interim Results '!M$49,'04 CPP Event Demand Impacts'!$D$10:$E$10,0))</f>
        <v>0.35442905875671743</v>
      </c>
      <c r="N59" s="45"/>
      <c r="O59" s="45"/>
      <c r="P59" s="45"/>
    </row>
    <row r="60" spans="2:16" ht="14.5" customHeight="1" x14ac:dyDescent="0.35">
      <c r="B60" s="38" t="s">
        <v>56</v>
      </c>
      <c r="C60" s="38"/>
      <c r="D60" s="110">
        <f>INDEX('04 CPP Event Demand Impacts'!$D$11:$E$29,MATCH('LondonHydro_Interim Results '!$B60,'04 CPP Event Demand Impacts'!$B$11:$B$29,0),MATCH('LondonHydro_Interim Results '!D$49,'04 CPP Event Demand Impacts'!$D$10:$E$10,0))</f>
        <v>0.604406360416471</v>
      </c>
      <c r="E60" s="45">
        <f>INDEX('04 CPP Event Demand Impacts'!$D$11:$E$29,MATCH('LondonHydro_Interim Results '!$B60,'04 CPP Event Demand Impacts'!$B$11:$B$29,0),MATCH('LondonHydro_Interim Results '!E$49,'04 CPP Event Demand Impacts'!$D$10:$E$10,0))</f>
        <v>0.31469226196086786</v>
      </c>
      <c r="F60" s="45"/>
      <c r="G60" s="45"/>
      <c r="H60" s="45"/>
      <c r="J60" s="38" t="s">
        <v>56</v>
      </c>
      <c r="K60" s="38"/>
      <c r="L60" s="110">
        <f>INDEX('04 CPP Event Demand Impacts'!$D$11:$E$29,MATCH('LondonHydro_Interim Results '!$B60,'04 CPP Event Demand Impacts'!$B$11:$B$29,0),MATCH('LondonHydro_Interim Results '!L$49,'04 CPP Event Demand Impacts'!$D$10:$E$10,0))</f>
        <v>0.604406360416471</v>
      </c>
      <c r="M60" s="45">
        <f>INDEX('04 CPP Event Demand Impacts'!$D$11:$E$29,MATCH('LondonHydro_Interim Results '!$B60,'04 CPP Event Demand Impacts'!$B$11:$B$29,0),MATCH('LondonHydro_Interim Results '!M$49,'04 CPP Event Demand Impacts'!$D$10:$E$10,0))</f>
        <v>0.31469226196086786</v>
      </c>
      <c r="N60" s="45"/>
      <c r="O60" s="45"/>
      <c r="P60" s="45"/>
    </row>
    <row r="61" spans="2:16" ht="14.5" customHeight="1" x14ac:dyDescent="0.35">
      <c r="B61" s="38" t="s">
        <v>141</v>
      </c>
      <c r="C61" s="38"/>
      <c r="D61" s="110">
        <f>INDEX('04 CPP Event Demand Impacts'!$D$11:$E$29,MATCH('LondonHydro_Interim Results '!$B61,'04 CPP Event Demand Impacts'!$B$11:$B$29,0),MATCH('LondonHydro_Interim Results '!D$49,'04 CPP Event Demand Impacts'!$D$10:$E$10,0))</f>
        <v>0.75978161892715501</v>
      </c>
      <c r="E61" s="45">
        <f>INDEX('04 CPP Event Demand Impacts'!$D$11:$E$29,MATCH('LondonHydro_Interim Results '!$B61,'04 CPP Event Demand Impacts'!$B$11:$B$29,0),MATCH('LondonHydro_Interim Results '!E$49,'04 CPP Event Demand Impacts'!$D$10:$E$10,0))</f>
        <v>0.36528995211009124</v>
      </c>
      <c r="F61" s="45"/>
      <c r="G61" s="45"/>
      <c r="H61" s="45"/>
      <c r="J61" s="38" t="s">
        <v>141</v>
      </c>
      <c r="K61" s="38"/>
      <c r="L61" s="110">
        <f>INDEX('04 CPP Event Demand Impacts'!$D$11:$E$29,MATCH('LondonHydro_Interim Results '!$B61,'04 CPP Event Demand Impacts'!$B$11:$B$29,0),MATCH('LondonHydro_Interim Results '!L$49,'04 CPP Event Demand Impacts'!$D$10:$E$10,0))</f>
        <v>0.75978161892715501</v>
      </c>
      <c r="M61" s="45">
        <f>INDEX('04 CPP Event Demand Impacts'!$D$11:$E$29,MATCH('LondonHydro_Interim Results '!$B61,'04 CPP Event Demand Impacts'!$B$11:$B$29,0),MATCH('LondonHydro_Interim Results '!M$49,'04 CPP Event Demand Impacts'!$D$10:$E$10,0))</f>
        <v>0.36528995211009124</v>
      </c>
      <c r="N61" s="45"/>
      <c r="O61" s="45"/>
      <c r="P61" s="45"/>
    </row>
    <row r="62" spans="2:16" ht="14.5" customHeight="1" x14ac:dyDescent="0.35">
      <c r="B62" s="38" t="s">
        <v>142</v>
      </c>
      <c r="C62" s="38"/>
      <c r="D62" s="110">
        <f>INDEX('04 CPP Event Demand Impacts'!$D$11:$E$29,MATCH('LondonHydro_Interim Results '!$B62,'04 CPP Event Demand Impacts'!$B$11:$B$29,0),MATCH('LondonHydro_Interim Results '!D$49,'04 CPP Event Demand Impacts'!$D$10:$E$10,0))</f>
        <v>0.531105107447573</v>
      </c>
      <c r="E62" s="45">
        <f>INDEX('04 CPP Event Demand Impacts'!$D$11:$E$29,MATCH('LondonHydro_Interim Results '!$B62,'04 CPP Event Demand Impacts'!$B$11:$B$29,0),MATCH('LondonHydro_Interim Results '!E$49,'04 CPP Event Demand Impacts'!$D$10:$E$10,0))</f>
        <v>0.32242191690702948</v>
      </c>
      <c r="F62" s="45"/>
      <c r="G62" s="45"/>
      <c r="H62" s="45"/>
      <c r="J62" s="38" t="s">
        <v>142</v>
      </c>
      <c r="K62" s="38"/>
      <c r="L62" s="110">
        <f>INDEX('04 CPP Event Demand Impacts'!$D$11:$E$29,MATCH('LondonHydro_Interim Results '!$B62,'04 CPP Event Demand Impacts'!$B$11:$B$29,0),MATCH('LondonHydro_Interim Results '!L$49,'04 CPP Event Demand Impacts'!$D$10:$E$10,0))</f>
        <v>0.531105107447573</v>
      </c>
      <c r="M62" s="45">
        <f>INDEX('04 CPP Event Demand Impacts'!$D$11:$E$29,MATCH('LondonHydro_Interim Results '!$B62,'04 CPP Event Demand Impacts'!$B$11:$B$29,0),MATCH('LondonHydro_Interim Results '!M$49,'04 CPP Event Demand Impacts'!$D$10:$E$10,0))</f>
        <v>0.32242191690702948</v>
      </c>
      <c r="N62" s="45"/>
      <c r="O62" s="45"/>
      <c r="P62" s="45"/>
    </row>
    <row r="63" spans="2:16" ht="14.5" customHeight="1" x14ac:dyDescent="0.35">
      <c r="B63" s="38" t="s">
        <v>143</v>
      </c>
      <c r="C63" s="38"/>
      <c r="D63" s="110">
        <f>INDEX('04 CPP Event Demand Impacts'!$D$11:$E$29,MATCH('LondonHydro_Interim Results '!$B63,'04 CPP Event Demand Impacts'!$B$11:$B$29,0),MATCH('LondonHydro_Interim Results '!D$49,'04 CPP Event Demand Impacts'!$D$10:$E$10,0))</f>
        <v>0.56055009032331704</v>
      </c>
      <c r="E63" s="45">
        <f>INDEX('04 CPP Event Demand Impacts'!$D$11:$E$29,MATCH('LondonHydro_Interim Results '!$B63,'04 CPP Event Demand Impacts'!$B$11:$B$29,0),MATCH('LondonHydro_Interim Results '!E$49,'04 CPP Event Demand Impacts'!$D$10:$E$10,0))</f>
        <v>0.32542142569848248</v>
      </c>
      <c r="F63" s="45"/>
      <c r="G63" s="45"/>
      <c r="H63" s="45"/>
      <c r="J63" s="38" t="s">
        <v>143</v>
      </c>
      <c r="K63" s="38"/>
      <c r="L63" s="110">
        <f>INDEX('04 CPP Event Demand Impacts'!$D$11:$E$29,MATCH('LondonHydro_Interim Results '!$B63,'04 CPP Event Demand Impacts'!$B$11:$B$29,0),MATCH('LondonHydro_Interim Results '!L$49,'04 CPP Event Demand Impacts'!$D$10:$E$10,0))</f>
        <v>0.56055009032331704</v>
      </c>
      <c r="M63" s="45">
        <f>INDEX('04 CPP Event Demand Impacts'!$D$11:$E$29,MATCH('LondonHydro_Interim Results '!$B63,'04 CPP Event Demand Impacts'!$B$11:$B$29,0),MATCH('LondonHydro_Interim Results '!M$49,'04 CPP Event Demand Impacts'!$D$10:$E$10,0))</f>
        <v>0.32542142569848248</v>
      </c>
      <c r="N63" s="45"/>
      <c r="O63" s="45"/>
      <c r="P63" s="45"/>
    </row>
    <row r="64" spans="2:16" ht="14.5" customHeight="1" x14ac:dyDescent="0.35">
      <c r="B64" s="38" t="s">
        <v>144</v>
      </c>
      <c r="C64" s="38"/>
      <c r="D64" s="110">
        <f>INDEX('04 CPP Event Demand Impacts'!$D$11:$E$29,MATCH('LondonHydro_Interim Results '!$B64,'04 CPP Event Demand Impacts'!$B$11:$B$29,0),MATCH('LondonHydro_Interim Results '!D$49,'04 CPP Event Demand Impacts'!$D$10:$E$10,0))</f>
        <v>0.60837218144670402</v>
      </c>
      <c r="E64" s="45">
        <f>INDEX('04 CPP Event Demand Impacts'!$D$11:$E$29,MATCH('LondonHydro_Interim Results '!$B64,'04 CPP Event Demand Impacts'!$B$11:$B$29,0),MATCH('LondonHydro_Interim Results '!E$49,'04 CPP Event Demand Impacts'!$D$10:$E$10,0))</f>
        <v>0.35028143149222341</v>
      </c>
      <c r="F64" s="45"/>
      <c r="G64" s="45"/>
      <c r="H64" s="45"/>
      <c r="J64" s="38" t="s">
        <v>144</v>
      </c>
      <c r="K64" s="38"/>
      <c r="L64" s="110">
        <f>INDEX('04 CPP Event Demand Impacts'!$D$11:$E$29,MATCH('LondonHydro_Interim Results '!$B64,'04 CPP Event Demand Impacts'!$B$11:$B$29,0),MATCH('LondonHydro_Interim Results '!L$49,'04 CPP Event Demand Impacts'!$D$10:$E$10,0))</f>
        <v>0.60837218144670402</v>
      </c>
      <c r="M64" s="45">
        <f>INDEX('04 CPP Event Demand Impacts'!$D$11:$E$29,MATCH('LondonHydro_Interim Results '!$B64,'04 CPP Event Demand Impacts'!$B$11:$B$29,0),MATCH('LondonHydro_Interim Results '!M$49,'04 CPP Event Demand Impacts'!$D$10:$E$10,0))</f>
        <v>0.35028143149222341</v>
      </c>
      <c r="N64" s="45"/>
      <c r="O64" s="45"/>
      <c r="P64" s="45"/>
    </row>
    <row r="65" spans="2:16" ht="14.5" customHeight="1" x14ac:dyDescent="0.35">
      <c r="B65" s="38" t="s">
        <v>145</v>
      </c>
      <c r="C65" s="38"/>
      <c r="D65" s="110">
        <f>INDEX('04 CPP Event Demand Impacts'!$D$11:$E$29,MATCH('LondonHydro_Interim Results '!$B65,'04 CPP Event Demand Impacts'!$B$11:$B$29,0),MATCH('LondonHydro_Interim Results '!D$49,'04 CPP Event Demand Impacts'!$D$10:$E$10,0))</f>
        <v>0.81164957784237302</v>
      </c>
      <c r="E65" s="45">
        <f>INDEX('04 CPP Event Demand Impacts'!$D$11:$E$29,MATCH('LondonHydro_Interim Results '!$B65,'04 CPP Event Demand Impacts'!$B$11:$B$29,0),MATCH('LondonHydro_Interim Results '!E$49,'04 CPP Event Demand Impacts'!$D$10:$E$10,0))</f>
        <v>0.37507392678510287</v>
      </c>
      <c r="F65" s="45"/>
      <c r="G65" s="45"/>
      <c r="H65" s="45"/>
      <c r="J65" s="38" t="s">
        <v>145</v>
      </c>
      <c r="K65" s="38"/>
      <c r="L65" s="110">
        <f>INDEX('04 CPP Event Demand Impacts'!$D$11:$E$29,MATCH('LondonHydro_Interim Results '!$B65,'04 CPP Event Demand Impacts'!$B$11:$B$29,0),MATCH('LondonHydro_Interim Results '!L$49,'04 CPP Event Demand Impacts'!$D$10:$E$10,0))</f>
        <v>0.81164957784237302</v>
      </c>
      <c r="M65" s="45">
        <f>INDEX('04 CPP Event Demand Impacts'!$D$11:$E$29,MATCH('LondonHydro_Interim Results '!$B65,'04 CPP Event Demand Impacts'!$B$11:$B$29,0),MATCH('LondonHydro_Interim Results '!M$49,'04 CPP Event Demand Impacts'!$D$10:$E$10,0))</f>
        <v>0.37507392678510287</v>
      </c>
      <c r="N65" s="45"/>
      <c r="O65" s="45"/>
      <c r="P65" s="45"/>
    </row>
    <row r="66" spans="2:16" ht="14.5" customHeight="1" x14ac:dyDescent="0.35">
      <c r="B66" s="38" t="s">
        <v>146</v>
      </c>
      <c r="C66" s="38"/>
      <c r="D66" s="110">
        <f>INDEX('04 CPP Event Demand Impacts'!$D$11:$E$29,MATCH('LondonHydro_Interim Results '!$B66,'04 CPP Event Demand Impacts'!$B$11:$B$29,0),MATCH('LondonHydro_Interim Results '!D$49,'04 CPP Event Demand Impacts'!$D$10:$E$10,0))</f>
        <v>0.82701290908347402</v>
      </c>
      <c r="E66" s="45">
        <f>INDEX('04 CPP Event Demand Impacts'!$D$11:$E$29,MATCH('LondonHydro_Interim Results '!$B66,'04 CPP Event Demand Impacts'!$B$11:$B$29,0),MATCH('LondonHydro_Interim Results '!E$49,'04 CPP Event Demand Impacts'!$D$10:$E$10,0))</f>
        <v>0.3507320675521125</v>
      </c>
      <c r="F66" s="45"/>
      <c r="G66" s="45"/>
      <c r="H66" s="45"/>
      <c r="J66" s="38" t="s">
        <v>146</v>
      </c>
      <c r="K66" s="38"/>
      <c r="L66" s="110">
        <f>INDEX('04 CPP Event Demand Impacts'!$D$11:$E$29,MATCH('LondonHydro_Interim Results '!$B66,'04 CPP Event Demand Impacts'!$B$11:$B$29,0),MATCH('LondonHydro_Interim Results '!L$49,'04 CPP Event Demand Impacts'!$D$10:$E$10,0))</f>
        <v>0.82701290908347402</v>
      </c>
      <c r="M66" s="45">
        <f>INDEX('04 CPP Event Demand Impacts'!$D$11:$E$29,MATCH('LondonHydro_Interim Results '!$B66,'04 CPP Event Demand Impacts'!$B$11:$B$29,0),MATCH('LondonHydro_Interim Results '!M$49,'04 CPP Event Demand Impacts'!$D$10:$E$10,0))</f>
        <v>0.3507320675521125</v>
      </c>
      <c r="N66" s="45"/>
      <c r="O66" s="45"/>
      <c r="P66" s="45"/>
    </row>
    <row r="67" spans="2:16" ht="14.5" customHeight="1" x14ac:dyDescent="0.35">
      <c r="B67" s="38" t="s">
        <v>147</v>
      </c>
      <c r="C67" s="38"/>
      <c r="D67" s="110">
        <f>INDEX('04 CPP Event Demand Impacts'!$D$11:$E$29,MATCH('LondonHydro_Interim Results '!$B67,'04 CPP Event Demand Impacts'!$B$11:$B$29,0),MATCH('LondonHydro_Interim Results '!D$49,'04 CPP Event Demand Impacts'!$D$10:$E$10,0))</f>
        <v>0.395146984335986</v>
      </c>
      <c r="E67" s="45">
        <f>INDEX('04 CPP Event Demand Impacts'!$D$11:$E$29,MATCH('LondonHydro_Interim Results '!$B67,'04 CPP Event Demand Impacts'!$B$11:$B$29,0),MATCH('LondonHydro_Interim Results '!E$49,'04 CPP Event Demand Impacts'!$D$10:$E$10,0))</f>
        <v>0.26080945968845015</v>
      </c>
      <c r="F67" s="45"/>
      <c r="G67" s="45"/>
      <c r="H67" s="45"/>
      <c r="J67" s="38" t="s">
        <v>147</v>
      </c>
      <c r="K67" s="38"/>
      <c r="L67" s="110">
        <f>INDEX('04 CPP Event Demand Impacts'!$D$11:$E$29,MATCH('LondonHydro_Interim Results '!$B67,'04 CPP Event Demand Impacts'!$B$11:$B$29,0),MATCH('LondonHydro_Interim Results '!L$49,'04 CPP Event Demand Impacts'!$D$10:$E$10,0))</f>
        <v>0.395146984335986</v>
      </c>
      <c r="M67" s="45">
        <f>INDEX('04 CPP Event Demand Impacts'!$D$11:$E$29,MATCH('LondonHydro_Interim Results '!$B67,'04 CPP Event Demand Impacts'!$B$11:$B$29,0),MATCH('LondonHydro_Interim Results '!M$49,'04 CPP Event Demand Impacts'!$D$10:$E$10,0))</f>
        <v>0.26080945968845015</v>
      </c>
      <c r="N67" s="45"/>
      <c r="O67" s="45"/>
      <c r="P67" s="45"/>
    </row>
    <row r="68" spans="2:16" ht="14.5" customHeight="1" x14ac:dyDescent="0.35">
      <c r="B68" s="38" t="s">
        <v>148</v>
      </c>
      <c r="C68" s="38"/>
      <c r="D68" s="110">
        <f>INDEX('04 CPP Event Demand Impacts'!$D$11:$E$29,MATCH('LondonHydro_Interim Results '!$B68,'04 CPP Event Demand Impacts'!$B$11:$B$29,0),MATCH('LondonHydro_Interim Results '!D$49,'04 CPP Event Demand Impacts'!$D$10:$E$10,0))</f>
        <v>0.53734674004552496</v>
      </c>
      <c r="E68" s="45">
        <f>INDEX('04 CPP Event Demand Impacts'!$D$11:$E$29,MATCH('LondonHydro_Interim Results '!$B68,'04 CPP Event Demand Impacts'!$B$11:$B$29,0),MATCH('LondonHydro_Interim Results '!E$49,'04 CPP Event Demand Impacts'!$D$10:$E$10,0))</f>
        <v>0.29838700695617737</v>
      </c>
      <c r="F68" s="45"/>
      <c r="G68" s="45"/>
      <c r="H68" s="45"/>
      <c r="J68" s="38" t="s">
        <v>148</v>
      </c>
      <c r="K68" s="38"/>
      <c r="L68" s="110">
        <f>INDEX('04 CPP Event Demand Impacts'!$D$11:$E$29,MATCH('LondonHydro_Interim Results '!$B68,'04 CPP Event Demand Impacts'!$B$11:$B$29,0),MATCH('LondonHydro_Interim Results '!L$49,'04 CPP Event Demand Impacts'!$D$10:$E$10,0))</f>
        <v>0.53734674004552496</v>
      </c>
      <c r="M68" s="45">
        <f>INDEX('04 CPP Event Demand Impacts'!$D$11:$E$29,MATCH('LondonHydro_Interim Results '!$B68,'04 CPP Event Demand Impacts'!$B$11:$B$29,0),MATCH('LondonHydro_Interim Results '!M$49,'04 CPP Event Demand Impacts'!$D$10:$E$10,0))</f>
        <v>0.29838700695617737</v>
      </c>
      <c r="N68" s="45"/>
      <c r="O68" s="45"/>
      <c r="P68" s="45"/>
    </row>
    <row r="69" spans="2:16" ht="14.5" customHeight="1" x14ac:dyDescent="0.35">
      <c r="B69" s="38"/>
      <c r="C69" s="38"/>
      <c r="D69" s="38"/>
      <c r="E69" s="45"/>
      <c r="F69" s="45"/>
      <c r="G69" s="45"/>
      <c r="H69" s="45"/>
      <c r="J69" s="38"/>
      <c r="K69" s="38"/>
      <c r="L69" s="38"/>
      <c r="M69" s="45"/>
      <c r="N69" s="45"/>
      <c r="O69" s="45"/>
      <c r="P69" s="45"/>
    </row>
    <row r="70" spans="2:16" ht="14.5" customHeight="1" x14ac:dyDescent="0.35">
      <c r="B70" s="38" t="s">
        <v>62</v>
      </c>
      <c r="C70" s="38"/>
      <c r="D70" s="110">
        <f>INDEX('04 CPP Event Demand Impacts'!$D$11:$E$29,MATCH('LondonHydro_Interim Results '!$B70,'04 CPP Event Demand Impacts'!$B$11:$B$29,0),MATCH('LondonHydro_Interim Results '!D$49,'04 CPP Event Demand Impacts'!$D$10:$E$10,0))</f>
        <v>0.67065202064398599</v>
      </c>
      <c r="E70" s="45">
        <f>INDEX('04 CPP Event Demand Impacts'!$D$11:$E$29,MATCH('LondonHydro_Interim Results '!$B70,'04 CPP Event Demand Impacts'!$B$11:$B$29,0),MATCH('LondonHydro_Interim Results '!E$49,'04 CPP Event Demand Impacts'!$D$10:$E$10,0))</f>
        <v>0.34406616596156187</v>
      </c>
      <c r="F70" s="45"/>
      <c r="G70" s="45"/>
      <c r="H70" s="45"/>
      <c r="J70" s="38" t="s">
        <v>62</v>
      </c>
      <c r="K70" s="38"/>
      <c r="L70" s="110">
        <f>INDEX('04 CPP Event Demand Impacts'!$D$11:$E$29,MATCH('LondonHydro_Interim Results '!$B70,'04 CPP Event Demand Impacts'!$B$11:$B$29,0),MATCH('LondonHydro_Interim Results '!L$49,'04 CPP Event Demand Impacts'!$D$10:$E$10,0))</f>
        <v>0.67065202064398599</v>
      </c>
      <c r="M70" s="45">
        <f>INDEX('04 CPP Event Demand Impacts'!$D$11:$E$29,MATCH('LondonHydro_Interim Results '!$B70,'04 CPP Event Demand Impacts'!$B$11:$B$29,0),MATCH('LondonHydro_Interim Results '!M$49,'04 CPP Event Demand Impacts'!$D$10:$E$10,0))</f>
        <v>0.34406616596156187</v>
      </c>
      <c r="N70" s="45"/>
      <c r="O70" s="45"/>
      <c r="P70" s="45"/>
    </row>
    <row r="71" spans="2:16" ht="14.5" customHeight="1" thickBot="1" x14ac:dyDescent="0.4">
      <c r="B71" s="49"/>
      <c r="C71" s="49"/>
      <c r="D71" s="49"/>
      <c r="E71" s="49"/>
      <c r="F71" s="49"/>
      <c r="G71" s="49"/>
      <c r="H71" s="49"/>
      <c r="J71" s="49"/>
      <c r="K71" s="49"/>
      <c r="L71" s="49"/>
      <c r="M71" s="49"/>
      <c r="N71" s="49"/>
      <c r="O71" s="49"/>
      <c r="P71" s="49"/>
    </row>
    <row r="72" spans="2:16" ht="14.5" customHeight="1" thickTop="1" x14ac:dyDescent="0.35">
      <c r="B72" s="38"/>
      <c r="C72" s="38"/>
      <c r="D72" s="38"/>
      <c r="E72" s="38"/>
      <c r="F72" s="38"/>
      <c r="G72" s="38"/>
      <c r="H72" s="38"/>
      <c r="J72" s="38"/>
      <c r="K72" s="38"/>
      <c r="L72" s="38"/>
      <c r="M72" s="38"/>
      <c r="N72" s="38"/>
      <c r="O72" s="38"/>
      <c r="P72" s="38"/>
    </row>
  </sheetData>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3ADA-3EE9-40B4-9658-031AD0134EE2}">
  <dimension ref="A1:I19"/>
  <sheetViews>
    <sheetView workbookViewId="0">
      <selection activeCell="I9" sqref="I9"/>
    </sheetView>
  </sheetViews>
  <sheetFormatPr defaultRowHeight="14.5" x14ac:dyDescent="0.35"/>
  <cols>
    <col min="1" max="1" width="13.1796875" style="64" customWidth="1"/>
    <col min="2" max="6" width="15" style="64" customWidth="1"/>
    <col min="7" max="16384" width="8.7265625" style="64"/>
  </cols>
  <sheetData>
    <row r="1" spans="1:9" x14ac:dyDescent="0.35">
      <c r="A1" s="64" t="s">
        <v>65</v>
      </c>
    </row>
    <row r="2" spans="1:9" x14ac:dyDescent="0.35">
      <c r="A2" s="64" t="s">
        <v>383</v>
      </c>
      <c r="B2" s="64" t="s">
        <v>384</v>
      </c>
      <c r="C2" s="64" t="s">
        <v>385</v>
      </c>
      <c r="D2" s="64" t="s">
        <v>386</v>
      </c>
      <c r="E2" s="64" t="s">
        <v>387</v>
      </c>
      <c r="F2" s="64" t="s">
        <v>388</v>
      </c>
    </row>
    <row r="3" spans="1:9" ht="43.5" x14ac:dyDescent="0.35">
      <c r="A3" s="208" t="s">
        <v>389</v>
      </c>
      <c r="B3" s="208" t="s">
        <v>390</v>
      </c>
      <c r="C3" s="208" t="s">
        <v>391</v>
      </c>
      <c r="D3" s="208" t="s">
        <v>392</v>
      </c>
      <c r="E3" s="208" t="s">
        <v>393</v>
      </c>
      <c r="F3" s="208" t="s">
        <v>394</v>
      </c>
    </row>
    <row r="4" spans="1:9" x14ac:dyDescent="0.35">
      <c r="A4" s="126" t="s">
        <v>101</v>
      </c>
      <c r="B4" s="209">
        <f>'08 Revenue Adequacy Inputs'!B5</f>
        <v>1296977.7499999986</v>
      </c>
      <c r="C4" s="210">
        <f>'08 Revenue Adequacy Inputs'!C5</f>
        <v>103830.43000000002</v>
      </c>
      <c r="D4" s="210">
        <f>'08 Revenue Adequacy Inputs'!D5</f>
        <v>104729.27000000006</v>
      </c>
      <c r="E4" s="234">
        <f>'08 Revenue Adequacy Inputs'!E5</f>
        <v>8.0055675588883574E-2</v>
      </c>
      <c r="F4" s="234">
        <f>'08 Revenue Adequacy Inputs'!F5</f>
        <v>8.0748702126925601E-2</v>
      </c>
      <c r="I4" s="151">
        <f>(C4-D4)/C4</f>
        <v>-8.6568070651353371E-3</v>
      </c>
    </row>
    <row r="5" spans="1:9" x14ac:dyDescent="0.35">
      <c r="A5" s="126" t="s">
        <v>395</v>
      </c>
      <c r="B5" s="209">
        <f>'08 Revenue Adequacy Inputs'!B6</f>
        <v>1384226.6000000008</v>
      </c>
      <c r="C5" s="210">
        <f>'08 Revenue Adequacy Inputs'!C6</f>
        <v>110514.69000000002</v>
      </c>
      <c r="D5" s="210">
        <f>'08 Revenue Adequacy Inputs'!D6</f>
        <v>111653.07999999997</v>
      </c>
      <c r="E5" s="234">
        <f>'08 Revenue Adequacy Inputs'!E6</f>
        <v>7.9838582786951176E-2</v>
      </c>
      <c r="F5" s="234">
        <f>'08 Revenue Adequacy Inputs'!F6</f>
        <v>8.0660984263703578E-2</v>
      </c>
      <c r="I5" s="151">
        <f>(C5-D5)/C5</f>
        <v>-1.0300802544892046E-2</v>
      </c>
    </row>
    <row r="6" spans="1:9" x14ac:dyDescent="0.35">
      <c r="A6" s="126" t="s">
        <v>183</v>
      </c>
      <c r="B6" s="209">
        <f>'08 Revenue Adequacy Inputs'!B7</f>
        <v>5326843.0360000022</v>
      </c>
      <c r="C6" s="210" t="str">
        <f>'08 Revenue Adequacy Inputs'!C7</f>
        <v>N/A</v>
      </c>
      <c r="D6" s="210">
        <f>'08 Revenue Adequacy Inputs'!D7</f>
        <v>432958.72000000061</v>
      </c>
      <c r="E6" s="234" t="str">
        <f>'08 Revenue Adequacy Inputs'!E7</f>
        <v>N/A</v>
      </c>
      <c r="F6" s="234">
        <f>'08 Revenue Adequacy Inputs'!F7</f>
        <v>8.1278670513467044E-2</v>
      </c>
    </row>
    <row r="7" spans="1:9" x14ac:dyDescent="0.35">
      <c r="A7" s="126" t="s">
        <v>397</v>
      </c>
      <c r="B7" s="209">
        <f>'08 Revenue Adequacy Inputs'!B8</f>
        <v>2148459.2200000007</v>
      </c>
      <c r="C7" s="210" t="str">
        <f>'08 Revenue Adequacy Inputs'!C8</f>
        <v>N/A</v>
      </c>
      <c r="D7" s="210">
        <f>'08 Revenue Adequacy Inputs'!D8</f>
        <v>175665.76000000027</v>
      </c>
      <c r="E7" s="234" t="str">
        <f>'08 Revenue Adequacy Inputs'!E8</f>
        <v>N/A</v>
      </c>
      <c r="F7" s="234">
        <f>'08 Revenue Adequacy Inputs'!F8</f>
        <v>8.1763599869491693E-2</v>
      </c>
    </row>
    <row r="8" spans="1:9" x14ac:dyDescent="0.35">
      <c r="E8" s="235"/>
      <c r="F8" s="235"/>
    </row>
    <row r="9" spans="1:9" x14ac:dyDescent="0.35">
      <c r="A9" s="64" t="s">
        <v>66</v>
      </c>
      <c r="E9" s="235"/>
      <c r="F9" s="235"/>
    </row>
    <row r="10" spans="1:9" x14ac:dyDescent="0.35">
      <c r="A10" s="64" t="s">
        <v>383</v>
      </c>
      <c r="B10" s="64" t="s">
        <v>384</v>
      </c>
      <c r="C10" s="64" t="s">
        <v>385</v>
      </c>
      <c r="D10" s="64" t="s">
        <v>386</v>
      </c>
      <c r="E10" s="235" t="s">
        <v>387</v>
      </c>
      <c r="F10" s="235" t="s">
        <v>388</v>
      </c>
    </row>
    <row r="11" spans="1:9" ht="43.5" x14ac:dyDescent="0.35">
      <c r="A11" s="208" t="s">
        <v>389</v>
      </c>
      <c r="B11" s="208" t="s">
        <v>390</v>
      </c>
      <c r="C11" s="208" t="s">
        <v>391</v>
      </c>
      <c r="D11" s="208" t="s">
        <v>392</v>
      </c>
      <c r="E11" s="236" t="s">
        <v>393</v>
      </c>
      <c r="F11" s="236" t="s">
        <v>394</v>
      </c>
    </row>
    <row r="12" spans="1:9" x14ac:dyDescent="0.35">
      <c r="A12" s="126" t="s">
        <v>101</v>
      </c>
      <c r="B12" s="209">
        <f>'08 Revenue Adequacy Inputs'!B19</f>
        <v>1097575.284</v>
      </c>
      <c r="C12" s="210">
        <f>'08 Revenue Adequacy Inputs'!C19</f>
        <v>88125.69999999991</v>
      </c>
      <c r="D12" s="210">
        <f>'08 Revenue Adequacy Inputs'!D19</f>
        <v>89128.439999999988</v>
      </c>
      <c r="E12" s="234">
        <f>'08 Revenue Adequacy Inputs'!E19</f>
        <v>8.0291257724786652E-2</v>
      </c>
      <c r="F12" s="234">
        <f>'08 Revenue Adequacy Inputs'!F19</f>
        <v>8.1204853370222208E-2</v>
      </c>
    </row>
    <row r="13" spans="1:9" x14ac:dyDescent="0.35">
      <c r="A13" s="126" t="s">
        <v>395</v>
      </c>
      <c r="B13" s="209">
        <f>'08 Revenue Adequacy Inputs'!B20</f>
        <v>1126261.3149999999</v>
      </c>
      <c r="C13" s="210">
        <f>'08 Revenue Adequacy Inputs'!C20</f>
        <v>89974.96</v>
      </c>
      <c r="D13" s="210">
        <f>'08 Revenue Adequacy Inputs'!D20</f>
        <v>91125.45000000007</v>
      </c>
      <c r="E13" s="234">
        <f>'08 Revenue Adequacy Inputs'!E20</f>
        <v>7.9888174086845926E-2</v>
      </c>
      <c r="F13" s="234">
        <f>'08 Revenue Adequacy Inputs'!F20</f>
        <v>8.0909686576600637E-2</v>
      </c>
    </row>
    <row r="14" spans="1:9" x14ac:dyDescent="0.35">
      <c r="A14" s="126" t="s">
        <v>183</v>
      </c>
      <c r="B14" s="209">
        <f>'08 Revenue Adequacy Inputs'!B21</f>
        <v>4486042.6500300076</v>
      </c>
      <c r="C14" s="210" t="str">
        <f>'08 Revenue Adequacy Inputs'!C21</f>
        <v>N/A</v>
      </c>
      <c r="D14" s="210">
        <f>'08 Revenue Adequacy Inputs'!D21</f>
        <v>364324.32999999932</v>
      </c>
      <c r="E14" s="234" t="str">
        <f>'08 Revenue Adequacy Inputs'!E21</f>
        <v>N/A</v>
      </c>
      <c r="F14" s="234">
        <f>'08 Revenue Adequacy Inputs'!F21</f>
        <v>8.1212854718972036E-2</v>
      </c>
    </row>
    <row r="15" spans="1:9" x14ac:dyDescent="0.35">
      <c r="A15" s="126" t="s">
        <v>397</v>
      </c>
      <c r="B15" s="209">
        <f>'08 Revenue Adequacy Inputs'!B22</f>
        <v>1717438.6499900017</v>
      </c>
      <c r="C15" s="210" t="str">
        <f>'08 Revenue Adequacy Inputs'!C22</f>
        <v>N/A</v>
      </c>
      <c r="D15" s="210">
        <f>'08 Revenue Adequacy Inputs'!D22</f>
        <v>139844.13999999993</v>
      </c>
      <c r="E15" s="234" t="str">
        <f>'08 Revenue Adequacy Inputs'!E22</f>
        <v>N/A</v>
      </c>
      <c r="F15" s="234">
        <f>'08 Revenue Adequacy Inputs'!F22</f>
        <v>8.1425988637680913E-2</v>
      </c>
    </row>
    <row r="17" spans="1:1" x14ac:dyDescent="0.35">
      <c r="A17" s="64" t="s">
        <v>398</v>
      </c>
    </row>
    <row r="18" spans="1:1" x14ac:dyDescent="0.35">
      <c r="A18" s="64" t="s">
        <v>399</v>
      </c>
    </row>
    <row r="19" spans="1:1" x14ac:dyDescent="0.35">
      <c r="A19" s="64" t="s">
        <v>400</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42F7-E9B6-4E77-991A-34F7B6B165B4}">
  <sheetPr>
    <tabColor theme="1"/>
  </sheetPr>
  <dimension ref="A1"/>
  <sheetViews>
    <sheetView workbookViewId="0"/>
  </sheetViews>
  <sheetFormatPr defaultRowHeight="14.5" x14ac:dyDescent="0.3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95E7-16A4-4C1A-BD32-DD48AE3D1290}">
  <sheetPr>
    <tabColor rgb="FFFFC000"/>
  </sheetPr>
  <dimension ref="A2:X112"/>
  <sheetViews>
    <sheetView topLeftCell="A70" workbookViewId="0">
      <selection activeCell="A79" sqref="A79"/>
    </sheetView>
  </sheetViews>
  <sheetFormatPr defaultRowHeight="14.5" outlineLevelRow="1" x14ac:dyDescent="0.35"/>
  <cols>
    <col min="1" max="1" width="49.08984375" style="64" customWidth="1"/>
    <col min="2" max="7" width="8.7265625" style="64"/>
    <col min="8" max="8" width="11.6328125" style="64" customWidth="1"/>
    <col min="9" max="9" width="15.453125" style="64" customWidth="1"/>
    <col min="10" max="16384" width="8.7265625" style="64"/>
  </cols>
  <sheetData>
    <row r="2" spans="2:9" x14ac:dyDescent="0.35">
      <c r="B2" s="64" t="s">
        <v>445</v>
      </c>
    </row>
    <row r="3" spans="2:9" x14ac:dyDescent="0.35">
      <c r="C3" s="134"/>
      <c r="D3" s="134"/>
      <c r="E3" s="134" t="s">
        <v>49</v>
      </c>
      <c r="F3" s="134" t="s">
        <v>48</v>
      </c>
      <c r="G3" s="134"/>
      <c r="H3" s="134" t="s">
        <v>186</v>
      </c>
      <c r="I3" s="134"/>
    </row>
    <row r="4" spans="2:9" x14ac:dyDescent="0.35">
      <c r="C4" s="126" t="s">
        <v>101</v>
      </c>
      <c r="D4" s="126" t="s">
        <v>188</v>
      </c>
      <c r="E4" s="178">
        <f t="shared" ref="E4:F9" si="0">INDEX($I$28:$J$34,MATCH($C4&amp;"_"&amp;$D4,$B$28:$B$34,0),MATCH(E$3,$I$27:$J$27,0))</f>
        <v>4.9421687351715336E-2</v>
      </c>
      <c r="F4" s="178">
        <f t="shared" si="0"/>
        <v>4.9691553335276729E-2</v>
      </c>
      <c r="G4" s="126"/>
      <c r="H4" s="126" t="str">
        <f>C4&amp;"_"&amp;D4</f>
        <v xml:space="preserve">CPP_On-Peak Impact </v>
      </c>
      <c r="I4" s="126"/>
    </row>
    <row r="5" spans="2:9" x14ac:dyDescent="0.35">
      <c r="C5" s="126" t="s">
        <v>101</v>
      </c>
      <c r="D5" s="126" t="s">
        <v>67</v>
      </c>
      <c r="E5" s="178">
        <f t="shared" si="0"/>
        <v>2.9054935189540498E-2</v>
      </c>
      <c r="F5" s="178">
        <f t="shared" si="0"/>
        <v>2.9166761336457618E-2</v>
      </c>
      <c r="G5" s="126"/>
      <c r="H5" s="126" t="str">
        <f t="shared" ref="H5:H9" si="1">C5&amp;"_"&amp;D5</f>
        <v xml:space="preserve">CPP_Mid-Peak Impact </v>
      </c>
      <c r="I5" s="126"/>
    </row>
    <row r="6" spans="2:9" x14ac:dyDescent="0.35">
      <c r="C6" s="126" t="s">
        <v>101</v>
      </c>
      <c r="D6" s="126" t="s">
        <v>68</v>
      </c>
      <c r="E6" s="126" t="str">
        <f t="shared" si="0"/>
        <v>-0.012 (N/S</v>
      </c>
      <c r="F6" s="126" t="str">
        <f t="shared" si="0"/>
        <v>-1.1% (N/S)</v>
      </c>
      <c r="G6" s="126"/>
      <c r="H6" s="126" t="str">
        <f t="shared" si="1"/>
        <v xml:space="preserve">CPP_Off-Peak Impact </v>
      </c>
      <c r="I6" s="126"/>
    </row>
    <row r="7" spans="2:9" x14ac:dyDescent="0.35">
      <c r="C7" s="126" t="s">
        <v>183</v>
      </c>
      <c r="D7" s="126" t="s">
        <v>188</v>
      </c>
      <c r="E7" s="126" t="str">
        <f t="shared" si="0"/>
        <v>0.026 (N/S</v>
      </c>
      <c r="F7" s="126" t="str">
        <f t="shared" si="0"/>
        <v>2.4% (N/S)</v>
      </c>
      <c r="G7" s="126"/>
      <c r="H7" s="126" t="str">
        <f t="shared" si="1"/>
        <v xml:space="preserve">RT_On-Peak Impact </v>
      </c>
      <c r="I7" s="126"/>
    </row>
    <row r="8" spans="2:9" x14ac:dyDescent="0.35">
      <c r="C8" s="126" t="s">
        <v>183</v>
      </c>
      <c r="D8" s="126" t="s">
        <v>67</v>
      </c>
      <c r="E8" s="126" t="str">
        <f t="shared" si="0"/>
        <v>0.004 (N/S</v>
      </c>
      <c r="F8" s="126" t="str">
        <f t="shared" si="0"/>
        <v>0.4% (N/S)</v>
      </c>
      <c r="G8" s="126"/>
      <c r="H8" s="126" t="str">
        <f t="shared" si="1"/>
        <v xml:space="preserve">RT_Mid-Peak Impact </v>
      </c>
      <c r="I8" s="126"/>
    </row>
    <row r="9" spans="2:9" x14ac:dyDescent="0.35">
      <c r="C9" s="126" t="s">
        <v>183</v>
      </c>
      <c r="D9" s="126" t="s">
        <v>68</v>
      </c>
      <c r="E9" s="126" t="str">
        <f t="shared" si="0"/>
        <v>-0.013 (N/S</v>
      </c>
      <c r="F9" s="126" t="str">
        <f t="shared" si="0"/>
        <v>-1.2% (N/S)</v>
      </c>
      <c r="G9" s="126"/>
      <c r="H9" s="126" t="str">
        <f t="shared" si="1"/>
        <v xml:space="preserve">RT_Off-Peak Impact </v>
      </c>
      <c r="I9" s="126"/>
    </row>
    <row r="10" spans="2:9" x14ac:dyDescent="0.35">
      <c r="B10" s="64" t="s">
        <v>474</v>
      </c>
    </row>
    <row r="11" spans="2:9" x14ac:dyDescent="0.35">
      <c r="C11" s="134"/>
      <c r="D11" s="134"/>
      <c r="E11" s="134" t="s">
        <v>49</v>
      </c>
      <c r="F11" s="134" t="s">
        <v>48</v>
      </c>
      <c r="G11" s="134"/>
      <c r="H11" s="134" t="s">
        <v>186</v>
      </c>
      <c r="I11" s="134"/>
    </row>
    <row r="12" spans="2:9" x14ac:dyDescent="0.35">
      <c r="C12" s="126" t="s">
        <v>101</v>
      </c>
      <c r="D12" s="126" t="s">
        <v>188</v>
      </c>
      <c r="E12" s="178" t="str">
        <f>INDEX($I$39:$J$45,MATCH($C12&amp;"_"&amp;$D12,$B$39:$B$45,0),MATCH(E$11,$I$38:$J$38,0))</f>
        <v>0.012 (N/S</v>
      </c>
      <c r="F12" s="178" t="str">
        <f t="shared" ref="F12:F17" si="2">INDEX($I$39:$J$45,MATCH($C12&amp;"_"&amp;$D12,$B$39:$B$45,0),MATCH(F$11,$I$38:$J$38,0))</f>
        <v>1.3% (N/S)</v>
      </c>
      <c r="G12" s="126"/>
      <c r="H12" s="126" t="str">
        <f>C12&amp;"_"&amp;D12</f>
        <v xml:space="preserve">CPP_On-Peak Impact </v>
      </c>
      <c r="I12" s="126"/>
    </row>
    <row r="13" spans="2:9" x14ac:dyDescent="0.35">
      <c r="C13" s="126" t="s">
        <v>101</v>
      </c>
      <c r="D13" s="126" t="s">
        <v>67</v>
      </c>
      <c r="E13" s="178" t="str">
        <f t="shared" ref="E13:E17" si="3">INDEX($I$39:$J$45,MATCH($C13&amp;"_"&amp;$D13,$B$39:$B$45,0),MATCH(E$11,$I$38:$J$38,0))</f>
        <v>0.008 (N/S</v>
      </c>
      <c r="F13" s="178" t="str">
        <f t="shared" si="2"/>
        <v>0.9% (N/S)</v>
      </c>
      <c r="G13" s="126"/>
      <c r="H13" s="126" t="str">
        <f t="shared" ref="H13:H17" si="4">C13&amp;"_"&amp;D13</f>
        <v xml:space="preserve">CPP_Mid-Peak Impact </v>
      </c>
      <c r="I13" s="126"/>
    </row>
    <row r="14" spans="2:9" x14ac:dyDescent="0.35">
      <c r="C14" s="126" t="s">
        <v>101</v>
      </c>
      <c r="D14" s="126" t="s">
        <v>68</v>
      </c>
      <c r="E14" s="126" t="str">
        <f t="shared" si="3"/>
        <v>-0.016 (N/S</v>
      </c>
      <c r="F14" s="126" t="str">
        <f t="shared" si="2"/>
        <v>-1.7% (N/S)</v>
      </c>
      <c r="G14" s="126"/>
      <c r="H14" s="126" t="str">
        <f t="shared" si="4"/>
        <v xml:space="preserve">CPP_Off-Peak Impact </v>
      </c>
      <c r="I14" s="126"/>
    </row>
    <row r="15" spans="2:9" x14ac:dyDescent="0.35">
      <c r="C15" s="126" t="s">
        <v>183</v>
      </c>
      <c r="D15" s="126" t="s">
        <v>188</v>
      </c>
      <c r="E15" s="126" t="str">
        <f t="shared" si="3"/>
        <v>0.017 (N/S</v>
      </c>
      <c r="F15" s="126" t="str">
        <f t="shared" si="2"/>
        <v>1.7% (N/S)</v>
      </c>
      <c r="G15" s="126"/>
      <c r="H15" s="126" t="str">
        <f t="shared" si="4"/>
        <v xml:space="preserve">RT_On-Peak Impact </v>
      </c>
      <c r="I15" s="126"/>
    </row>
    <row r="16" spans="2:9" x14ac:dyDescent="0.35">
      <c r="C16" s="126" t="s">
        <v>183</v>
      </c>
      <c r="D16" s="126" t="s">
        <v>67</v>
      </c>
      <c r="E16" s="126" t="str">
        <f t="shared" si="3"/>
        <v>-0.006 (N/S</v>
      </c>
      <c r="F16" s="126" t="str">
        <f t="shared" si="2"/>
        <v>-0.7% (N/S)</v>
      </c>
      <c r="G16" s="126"/>
      <c r="H16" s="126" t="str">
        <f t="shared" si="4"/>
        <v xml:space="preserve">RT_Mid-Peak Impact </v>
      </c>
      <c r="I16" s="126"/>
    </row>
    <row r="17" spans="1:10" x14ac:dyDescent="0.35">
      <c r="C17" s="126" t="s">
        <v>183</v>
      </c>
      <c r="D17" s="126" t="s">
        <v>68</v>
      </c>
      <c r="E17" s="126" t="str">
        <f t="shared" si="3"/>
        <v>0.001 (N/S</v>
      </c>
      <c r="F17" s="126" t="str">
        <f t="shared" si="2"/>
        <v>0.1% (N/S)</v>
      </c>
      <c r="G17" s="126"/>
      <c r="H17" s="126" t="str">
        <f t="shared" si="4"/>
        <v xml:space="preserve">RT_Off-Peak Impact </v>
      </c>
      <c r="I17" s="126"/>
    </row>
    <row r="20" spans="1:10" x14ac:dyDescent="0.35">
      <c r="I20" s="160"/>
      <c r="J20" s="151"/>
    </row>
    <row r="22" spans="1:10" s="115" customFormat="1" ht="23.5" x14ac:dyDescent="0.55000000000000004">
      <c r="A22" s="114" t="s">
        <v>360</v>
      </c>
    </row>
    <row r="25" spans="1:10" s="143" customFormat="1" x14ac:dyDescent="0.35">
      <c r="A25" s="142" t="s">
        <v>444</v>
      </c>
    </row>
    <row r="27" spans="1:10" outlineLevel="1" x14ac:dyDescent="0.35">
      <c r="E27" s="64" t="s">
        <v>189</v>
      </c>
      <c r="F27" s="64" t="s">
        <v>155</v>
      </c>
      <c r="G27" s="64" t="s">
        <v>156</v>
      </c>
      <c r="I27" s="64" t="s">
        <v>49</v>
      </c>
      <c r="J27" s="64" t="s">
        <v>48</v>
      </c>
    </row>
    <row r="28" spans="1:10" outlineLevel="1" x14ac:dyDescent="0.35">
      <c r="B28" s="64" t="str">
        <f>C28&amp;"_"&amp;D28</f>
        <v xml:space="preserve">CPP_On-Peak Impact </v>
      </c>
      <c r="C28" s="64" t="s">
        <v>101</v>
      </c>
      <c r="D28" s="64" t="s">
        <v>188</v>
      </c>
      <c r="E28" s="64">
        <f t="shared" ref="E28:G31" si="5">INDEX($K$55:$N$66,MATCH($D28&amp;"_"&amp;$C28,$X$55:$X$66,0),MATCH(E$27,$K$54:$N$54,0))</f>
        <v>4.9421687351715336E-2</v>
      </c>
      <c r="F28" s="64">
        <f t="shared" si="5"/>
        <v>4.9691553335276729E-2</v>
      </c>
      <c r="G28" s="64">
        <f t="shared" si="5"/>
        <v>0</v>
      </c>
      <c r="I28" s="159">
        <f>IF($G28=1,ROUND(E28,3)&amp;" (N/S",E28)</f>
        <v>4.9421687351715336E-2</v>
      </c>
      <c r="J28" s="151">
        <f>IF($G28=1,ROUND(F28,3)*100&amp;"% (N/S)",F28)</f>
        <v>4.9691553335276729E-2</v>
      </c>
    </row>
    <row r="29" spans="1:10" outlineLevel="1" x14ac:dyDescent="0.35">
      <c r="B29" s="64" t="str">
        <f t="shared" ref="B29:B31" si="6">C29&amp;"_"&amp;D29</f>
        <v xml:space="preserve">CPP_Mid-Peak Impact </v>
      </c>
      <c r="C29" s="64" t="s">
        <v>101</v>
      </c>
      <c r="D29" s="64" t="s">
        <v>67</v>
      </c>
      <c r="E29" s="64">
        <f t="shared" si="5"/>
        <v>2.9054935189540498E-2</v>
      </c>
      <c r="F29" s="64">
        <f t="shared" si="5"/>
        <v>2.9166761336457618E-2</v>
      </c>
      <c r="G29" s="64">
        <f t="shared" si="5"/>
        <v>0</v>
      </c>
      <c r="I29" s="159">
        <f>IF($G29=1,ROUND(E29,3)&amp;" (N/S",E29)</f>
        <v>2.9054935189540498E-2</v>
      </c>
      <c r="J29" s="151">
        <f>IF($G29=1,ROUND(F29,3)*100&amp;"% (N/S)",F29)</f>
        <v>2.9166761336457618E-2</v>
      </c>
    </row>
    <row r="30" spans="1:10" outlineLevel="1" x14ac:dyDescent="0.35">
      <c r="B30" s="64" t="str">
        <f t="shared" si="6"/>
        <v xml:space="preserve">RT_On-Peak Impact </v>
      </c>
      <c r="C30" s="64" t="s">
        <v>183</v>
      </c>
      <c r="D30" s="64" t="s">
        <v>188</v>
      </c>
      <c r="E30" s="64">
        <f t="shared" si="5"/>
        <v>2.5974461278370668E-2</v>
      </c>
      <c r="F30" s="64">
        <f t="shared" si="5"/>
        <v>2.3628195045376905E-2</v>
      </c>
      <c r="G30" s="64">
        <f t="shared" si="5"/>
        <v>1</v>
      </c>
      <c r="I30" s="160" t="str">
        <f>IF($G30=1,ROUND(E30,3)&amp;" (N/S",E30)</f>
        <v>0.026 (N/S</v>
      </c>
      <c r="J30" s="151" t="str">
        <f>IF($G30=1,ROUND(F30,3)*100&amp;"% (N/S)",F30)</f>
        <v>2.4% (N/S)</v>
      </c>
    </row>
    <row r="31" spans="1:10" outlineLevel="1" x14ac:dyDescent="0.35">
      <c r="B31" s="64" t="str">
        <f t="shared" si="6"/>
        <v xml:space="preserve">RT_Mid-Peak Impact </v>
      </c>
      <c r="C31" s="64" t="s">
        <v>183</v>
      </c>
      <c r="D31" s="64" t="s">
        <v>67</v>
      </c>
      <c r="E31" s="64">
        <f t="shared" si="5"/>
        <v>4.4869175885473662E-3</v>
      </c>
      <c r="F31" s="64">
        <f t="shared" si="5"/>
        <v>4.2075659702469331E-3</v>
      </c>
      <c r="G31" s="64">
        <f t="shared" si="5"/>
        <v>1</v>
      </c>
      <c r="I31" s="160" t="str">
        <f>IF($G31=1,ROUND(E31,3)&amp;" (N/S",E31)</f>
        <v>0.004 (N/S</v>
      </c>
      <c r="J31" s="151" t="str">
        <f>IF($G31=1,ROUND(F31,3)*100&amp;"% (N/S)",F31)</f>
        <v>0.4% (N/S)</v>
      </c>
    </row>
    <row r="32" spans="1:10" outlineLevel="1" x14ac:dyDescent="0.35"/>
    <row r="33" spans="1:10" outlineLevel="1" x14ac:dyDescent="0.35">
      <c r="B33" s="64" t="str">
        <f t="shared" ref="B33:B34" si="7">C33&amp;"_"&amp;D33</f>
        <v xml:space="preserve">CPP_Off-Peak Impact </v>
      </c>
      <c r="C33" s="64" t="s">
        <v>101</v>
      </c>
      <c r="D33" s="64" t="s">
        <v>68</v>
      </c>
      <c r="E33" s="64">
        <f t="shared" ref="E33:G34" si="8">INDEX($O$96:$Q$98,MATCH($C33,$R$96:$R$98,0),MATCH(E$27,$O$95:$Q$95,0))</f>
        <v>-1.1818467361711099E-2</v>
      </c>
      <c r="F33" s="64">
        <f t="shared" si="8"/>
        <v>-1.1450148959210295E-2</v>
      </c>
      <c r="G33" s="64">
        <f t="shared" si="8"/>
        <v>1</v>
      </c>
      <c r="I33" s="160" t="str">
        <f>IF($G33=1,ROUND(E33,3)&amp;" (N/S",E33)</f>
        <v>-0.012 (N/S</v>
      </c>
      <c r="J33" s="151" t="str">
        <f>IF($G33=1,ROUND(F33,3)*100&amp;"% (N/S)",F33)</f>
        <v>-1.1% (N/S)</v>
      </c>
    </row>
    <row r="34" spans="1:10" outlineLevel="1" x14ac:dyDescent="0.35">
      <c r="B34" s="64" t="str">
        <f t="shared" si="7"/>
        <v xml:space="preserve">RT_Off-Peak Impact </v>
      </c>
      <c r="C34" s="64" t="s">
        <v>183</v>
      </c>
      <c r="D34" s="64" t="s">
        <v>68</v>
      </c>
      <c r="E34" s="64">
        <f t="shared" si="8"/>
        <v>-1.3216496527650799E-2</v>
      </c>
      <c r="F34" s="64">
        <f t="shared" si="8"/>
        <v>-1.2334035734235005E-2</v>
      </c>
      <c r="G34" s="64">
        <f t="shared" si="8"/>
        <v>1</v>
      </c>
      <c r="I34" s="160" t="str">
        <f>IF($G34=1,ROUND(E34,3)&amp;" (N/S",E34)</f>
        <v>-0.013 (N/S</v>
      </c>
      <c r="J34" s="151" t="str">
        <f>IF($G34=1,ROUND(F34,3)*100&amp;"% (N/S)",F34)</f>
        <v>-1.2% (N/S)</v>
      </c>
    </row>
    <row r="36" spans="1:10" s="143" customFormat="1" x14ac:dyDescent="0.35">
      <c r="A36" s="142" t="s">
        <v>446</v>
      </c>
    </row>
    <row r="38" spans="1:10" outlineLevel="1" x14ac:dyDescent="0.35">
      <c r="E38" s="64" t="s">
        <v>189</v>
      </c>
      <c r="F38" s="64" t="s">
        <v>155</v>
      </c>
      <c r="G38" s="64" t="s">
        <v>156</v>
      </c>
      <c r="I38" s="64" t="s">
        <v>49</v>
      </c>
      <c r="J38" s="64" t="s">
        <v>48</v>
      </c>
    </row>
    <row r="39" spans="1:10" outlineLevel="1" x14ac:dyDescent="0.35">
      <c r="B39" s="64" t="str">
        <f>C39&amp;"_"&amp;D39</f>
        <v xml:space="preserve">CPP_On-Peak Impact </v>
      </c>
      <c r="C39" s="64" t="s">
        <v>101</v>
      </c>
      <c r="D39" s="64" t="s">
        <v>188</v>
      </c>
      <c r="E39" s="64">
        <f>INDEX($K$75:$N$86,MATCH($D39&amp;"_"&amp;$C39,$X$55:$X$66,0),MATCH(E$38,$K$74:$N$74,0))</f>
        <v>1.2483955260989566E-2</v>
      </c>
      <c r="F39" s="64">
        <f t="shared" ref="F39:G42" si="9">INDEX($K$75:$N$86,MATCH($D39&amp;"_"&amp;$C39,$X$55:$X$66,0),MATCH(F$38,$K$74:$N$74,0))</f>
        <v>1.2814830926074093E-2</v>
      </c>
      <c r="G39" s="64">
        <f t="shared" si="9"/>
        <v>1</v>
      </c>
      <c r="I39" s="159" t="str">
        <f>IF($G39=1,ROUND(E39,3)&amp;" (N/S",E39)</f>
        <v>0.012 (N/S</v>
      </c>
      <c r="J39" s="151" t="str">
        <f>IF($G39=1,ROUND(F39,3)*100&amp;"% (N/S)",F39)</f>
        <v>1.3% (N/S)</v>
      </c>
    </row>
    <row r="40" spans="1:10" outlineLevel="1" x14ac:dyDescent="0.35">
      <c r="B40" s="64" t="str">
        <f t="shared" ref="B40:B42" si="10">C40&amp;"_"&amp;D40</f>
        <v xml:space="preserve">CPP_Mid-Peak Impact </v>
      </c>
      <c r="C40" s="64" t="s">
        <v>101</v>
      </c>
      <c r="D40" s="64" t="s">
        <v>67</v>
      </c>
      <c r="E40" s="64">
        <f t="shared" ref="E40:E42" si="11">INDEX($K$75:$N$86,MATCH($D40&amp;"_"&amp;$C40,$X$55:$X$66,0),MATCH(E$38,$K$74:$N$74,0))</f>
        <v>7.50415581180625E-3</v>
      </c>
      <c r="F40" s="64">
        <f t="shared" si="9"/>
        <v>8.7012598636904779E-3</v>
      </c>
      <c r="G40" s="64">
        <f t="shared" si="9"/>
        <v>1</v>
      </c>
      <c r="I40" s="159" t="str">
        <f>IF($G40=1,ROUND(E40,3)&amp;" (N/S",E40)</f>
        <v>0.008 (N/S</v>
      </c>
      <c r="J40" s="151" t="str">
        <f>IF($G40=1,ROUND(F40,3)*100&amp;"% (N/S)",F40)</f>
        <v>0.9% (N/S)</v>
      </c>
    </row>
    <row r="41" spans="1:10" outlineLevel="1" x14ac:dyDescent="0.35">
      <c r="B41" s="64" t="str">
        <f t="shared" si="10"/>
        <v xml:space="preserve">RT_On-Peak Impact </v>
      </c>
      <c r="C41" s="64" t="s">
        <v>183</v>
      </c>
      <c r="D41" s="64" t="s">
        <v>188</v>
      </c>
      <c r="E41" s="64">
        <f t="shared" si="11"/>
        <v>1.7092335192477999E-2</v>
      </c>
      <c r="F41" s="64">
        <f t="shared" si="9"/>
        <v>1.7363131027901477E-2</v>
      </c>
      <c r="G41" s="64">
        <f t="shared" si="9"/>
        <v>1</v>
      </c>
      <c r="I41" s="160" t="str">
        <f>IF($G41=1,ROUND(E41,3)&amp;" (N/S",E41)</f>
        <v>0.017 (N/S</v>
      </c>
      <c r="J41" s="151" t="str">
        <f>IF($G41=1,ROUND(F41,3)*100&amp;"% (N/S)",F41)</f>
        <v>1.7% (N/S)</v>
      </c>
    </row>
    <row r="42" spans="1:10" outlineLevel="1" x14ac:dyDescent="0.35">
      <c r="B42" s="64" t="str">
        <f t="shared" si="10"/>
        <v xml:space="preserve">RT_Mid-Peak Impact </v>
      </c>
      <c r="C42" s="64" t="s">
        <v>183</v>
      </c>
      <c r="D42" s="64" t="s">
        <v>67</v>
      </c>
      <c r="E42" s="64">
        <f t="shared" si="11"/>
        <v>-5.8816880758142502E-3</v>
      </c>
      <c r="F42" s="64">
        <f t="shared" si="9"/>
        <v>-6.8348003979095536E-3</v>
      </c>
      <c r="G42" s="64">
        <f t="shared" si="9"/>
        <v>1</v>
      </c>
      <c r="I42" s="160" t="str">
        <f>IF($G42=1,ROUND(E42,3)&amp;" (N/S",E42)</f>
        <v>-0.006 (N/S</v>
      </c>
      <c r="J42" s="151" t="str">
        <f>IF($G42=1,ROUND(F42,3)*100&amp;"% (N/S)",F42)</f>
        <v>-0.7% (N/S)</v>
      </c>
    </row>
    <row r="43" spans="1:10" outlineLevel="1" x14ac:dyDescent="0.35"/>
    <row r="44" spans="1:10" outlineLevel="1" x14ac:dyDescent="0.35">
      <c r="B44" s="64" t="str">
        <f t="shared" ref="B44:B45" si="12">C44&amp;"_"&amp;D44</f>
        <v xml:space="preserve">CPP_Off-Peak Impact </v>
      </c>
      <c r="C44" s="64" t="s">
        <v>101</v>
      </c>
      <c r="D44" s="64" t="s">
        <v>68</v>
      </c>
      <c r="E44" s="64">
        <f>INDEX($O$109:$Q$111,MATCH($C44,$R$109:$R$111,0),MATCH(E$38,$O$108:$Q$108,0))</f>
        <v>-1.6083792222004602E-2</v>
      </c>
      <c r="F44" s="64">
        <f t="shared" ref="F44:G45" si="13">INDEX($O$109:$Q$111,MATCH($C44,$R$109:$R$111,0),MATCH(F$38,$O$108:$Q$108,0))</f>
        <v>-1.6657513755680368E-2</v>
      </c>
      <c r="G44" s="64">
        <f t="shared" si="13"/>
        <v>1</v>
      </c>
      <c r="I44" s="160" t="str">
        <f>IF($G44=1,ROUND(E44,3)&amp;" (N/S",E44)</f>
        <v>-0.016 (N/S</v>
      </c>
      <c r="J44" s="151" t="str">
        <f>IF($G44=1,ROUND(F44,3)*100&amp;"% (N/S)",F44)</f>
        <v>-1.7% (N/S)</v>
      </c>
    </row>
    <row r="45" spans="1:10" outlineLevel="1" x14ac:dyDescent="0.35">
      <c r="B45" s="64" t="str">
        <f t="shared" si="12"/>
        <v xml:space="preserve">RT_Off-Peak Impact </v>
      </c>
      <c r="C45" s="64" t="s">
        <v>183</v>
      </c>
      <c r="D45" s="64" t="s">
        <v>68</v>
      </c>
      <c r="E45" s="64">
        <f t="shared" ref="E45" si="14">INDEX($O$109:$Q$111,MATCH($C45,$R$109:$R$111,0),MATCH(E$38,$O$108:$Q$108,0))</f>
        <v>8.9321684327904995E-4</v>
      </c>
      <c r="F45" s="64">
        <f t="shared" si="13"/>
        <v>9.4852447588825563E-4</v>
      </c>
      <c r="G45" s="64">
        <f t="shared" si="13"/>
        <v>1</v>
      </c>
      <c r="I45" s="160" t="str">
        <f>IF($G45=1,ROUND(E45,3)&amp;" (N/S",E45)</f>
        <v>0.001 (N/S</v>
      </c>
      <c r="J45" s="151" t="str">
        <f>IF($G45=1,ROUND(F45,3)*100&amp;"% (N/S)",F45)</f>
        <v>0.1% (N/S)</v>
      </c>
    </row>
    <row r="48" spans="1:10" s="143" customFormat="1" x14ac:dyDescent="0.35">
      <c r="A48" s="142" t="s">
        <v>433</v>
      </c>
    </row>
    <row r="50" spans="1:24" outlineLevel="1" x14ac:dyDescent="0.35">
      <c r="A50" s="64" t="s">
        <v>179</v>
      </c>
      <c r="B50" s="64" t="s">
        <v>180</v>
      </c>
    </row>
    <row r="51" spans="1:24" outlineLevel="1" x14ac:dyDescent="0.35">
      <c r="A51" s="64" t="s">
        <v>181</v>
      </c>
      <c r="B51" s="64" t="s">
        <v>182</v>
      </c>
    </row>
    <row r="52" spans="1:24" outlineLevel="1" x14ac:dyDescent="0.35"/>
    <row r="53" spans="1:24" outlineLevel="1" x14ac:dyDescent="0.35">
      <c r="L53" s="150"/>
      <c r="Q53" s="64" t="s">
        <v>48</v>
      </c>
      <c r="T53" s="64" t="s">
        <v>49</v>
      </c>
    </row>
    <row r="54" spans="1:24" outlineLevel="1" x14ac:dyDescent="0.35">
      <c r="D54" s="64" t="s">
        <v>149</v>
      </c>
      <c r="E54" s="64" t="s">
        <v>150</v>
      </c>
      <c r="F54" s="64" t="s">
        <v>151</v>
      </c>
      <c r="G54" s="64" t="s">
        <v>152</v>
      </c>
      <c r="H54" s="64" t="s">
        <v>153</v>
      </c>
      <c r="I54" s="64" t="s">
        <v>154</v>
      </c>
      <c r="K54" s="64" t="s">
        <v>189</v>
      </c>
      <c r="L54" s="64" t="s">
        <v>246</v>
      </c>
      <c r="M54" s="64" t="s">
        <v>155</v>
      </c>
      <c r="N54" s="64" t="s">
        <v>156</v>
      </c>
      <c r="P54" s="64" t="s">
        <v>149</v>
      </c>
      <c r="Q54" s="64" t="s">
        <v>155</v>
      </c>
      <c r="R54" s="64" t="s">
        <v>157</v>
      </c>
      <c r="S54" s="64" t="s">
        <v>158</v>
      </c>
      <c r="T54" s="64" t="s">
        <v>159</v>
      </c>
      <c r="V54" s="64" t="s">
        <v>187</v>
      </c>
      <c r="W54" s="64" t="s">
        <v>185</v>
      </c>
      <c r="X54" s="64" t="s">
        <v>186</v>
      </c>
    </row>
    <row r="55" spans="1:24" outlineLevel="1" x14ac:dyDescent="0.35">
      <c r="A55" s="64" t="s">
        <v>167</v>
      </c>
      <c r="B55" s="64" t="s">
        <v>160</v>
      </c>
      <c r="C55" s="64" t="s">
        <v>161</v>
      </c>
      <c r="D55" s="64">
        <v>0.32531565668203399</v>
      </c>
      <c r="E55" s="64">
        <v>2.7340113554794598E-3</v>
      </c>
      <c r="F55" s="64">
        <v>0.17859342114728</v>
      </c>
      <c r="G55" s="64">
        <v>6.1150485071876197</v>
      </c>
      <c r="H55" s="64">
        <v>127</v>
      </c>
      <c r="I55" s="64">
        <v>6</v>
      </c>
      <c r="K55" s="64">
        <f>D55/I55</f>
        <v>5.4219276113672332E-2</v>
      </c>
      <c r="L55" s="64">
        <f>G55/I55</f>
        <v>1.0191747511979365</v>
      </c>
      <c r="M55" s="161">
        <f>(D55/(G55+D55))</f>
        <v>5.0511997210817665E-2</v>
      </c>
      <c r="N55" s="162">
        <v>0</v>
      </c>
      <c r="P55" s="160">
        <f>IF($E55&gt;0.1,ROUND(D55,2)&amp;" (N/S)",D55)</f>
        <v>0.32531565668203399</v>
      </c>
      <c r="Q55" s="163">
        <f>IF($E55&gt;0.1,ROUND(M55,2)&amp;"% (N/S)",M55)</f>
        <v>5.0511997210817665E-2</v>
      </c>
      <c r="R55" s="164">
        <f>F55/D55</f>
        <v>0.54898501648765885</v>
      </c>
      <c r="S55" s="160">
        <f>D55*H55</f>
        <v>41.315088398618315</v>
      </c>
      <c r="T55" s="158">
        <f>D55/I55</f>
        <v>5.4219276113672332E-2</v>
      </c>
      <c r="V55" s="64" t="str">
        <f>INDEX('99 Look-Up Tables'!$F$3:$F$6,MATCH('01 TOU Period Demand'!$C55,'99 Look-Up Tables'!$E$3:$E$6,0),1)</f>
        <v xml:space="preserve">On-Peak Impact </v>
      </c>
      <c r="W55" s="64" t="s">
        <v>184</v>
      </c>
      <c r="X55" s="64" t="str">
        <f>$V55&amp;"_"&amp;W55</f>
        <v>On-Peak Impact _NA</v>
      </c>
    </row>
    <row r="56" spans="1:24" outlineLevel="1" x14ac:dyDescent="0.35">
      <c r="A56" s="64" t="s">
        <v>168</v>
      </c>
      <c r="B56" s="64" t="s">
        <v>160</v>
      </c>
      <c r="C56" s="64" t="s">
        <v>162</v>
      </c>
      <c r="D56" s="64">
        <v>0.27830464887982298</v>
      </c>
      <c r="E56" s="64">
        <v>4.5368126431394604E-3</v>
      </c>
      <c r="F56" s="64">
        <v>0.161288276058069</v>
      </c>
      <c r="G56" s="64">
        <v>6.0422105909816901</v>
      </c>
      <c r="H56" s="64">
        <v>127</v>
      </c>
      <c r="I56" s="64">
        <v>6</v>
      </c>
      <c r="K56" s="64">
        <f t="shared" ref="K56:K66" si="15">D56/I56</f>
        <v>4.6384108146637161E-2</v>
      </c>
      <c r="L56" s="64">
        <f t="shared" ref="L56:L66" si="16">G56/I56</f>
        <v>1.0070350984969483</v>
      </c>
      <c r="M56" s="161">
        <f t="shared" ref="M56:M66" si="17">(D56/(G56+D56))</f>
        <v>4.4031955990651295E-2</v>
      </c>
      <c r="N56" s="162">
        <v>0</v>
      </c>
      <c r="P56" s="160">
        <f t="shared" ref="P56:P66" si="18">IF($E56&gt;0.1,ROUND(D56,2)&amp;" (N/S)",D56)</f>
        <v>0.27830464887982298</v>
      </c>
      <c r="Q56" s="163">
        <f t="shared" ref="Q56:Q66" si="19">IF($E56&gt;0.1,ROUND(M56,2)&amp;"% (N/S)",M56)</f>
        <v>4.4031955990651295E-2</v>
      </c>
      <c r="R56" s="164">
        <f t="shared" ref="R56:R66" si="20">F56/D56</f>
        <v>0.57953856217369992</v>
      </c>
      <c r="S56" s="160">
        <f t="shared" ref="S56:S66" si="21">D56*H56</f>
        <v>35.344690407737517</v>
      </c>
      <c r="T56" s="158">
        <f t="shared" ref="T56:T66" si="22">D56/I56</f>
        <v>4.6384108146637161E-2</v>
      </c>
      <c r="V56" s="64" t="str">
        <f>INDEX('99 Look-Up Tables'!$F$3:$F$6,MATCH('01 TOU Period Demand'!$C56,'99 Look-Up Tables'!$E$3:$E$6,0),1)</f>
        <v xml:space="preserve">Mid-Peak Impact </v>
      </c>
      <c r="W56" s="64" t="s">
        <v>184</v>
      </c>
      <c r="X56" s="64" t="str">
        <f t="shared" ref="X56:X66" si="23">$V56&amp;"_"&amp;W56</f>
        <v>Mid-Peak Impact _NA</v>
      </c>
    </row>
    <row r="57" spans="1:24" outlineLevel="1" x14ac:dyDescent="0.35">
      <c r="A57" s="64" t="s">
        <v>169</v>
      </c>
      <c r="B57" s="64" t="s">
        <v>160</v>
      </c>
      <c r="C57" s="64" t="s">
        <v>163</v>
      </c>
      <c r="D57" s="64">
        <v>-0.230813345479781</v>
      </c>
      <c r="E57" s="64">
        <v>0.22654811575737499</v>
      </c>
      <c r="F57" s="64">
        <v>0.31394594916313801</v>
      </c>
      <c r="G57" s="64">
        <v>12.391836641918101</v>
      </c>
      <c r="H57" s="64">
        <v>127</v>
      </c>
      <c r="I57" s="64">
        <v>12</v>
      </c>
      <c r="K57" s="64">
        <f t="shared" si="15"/>
        <v>-1.9234445456648416E-2</v>
      </c>
      <c r="L57" s="64">
        <f t="shared" si="16"/>
        <v>1.032653053493175</v>
      </c>
      <c r="M57" s="161">
        <f t="shared" si="17"/>
        <v>-1.8979763450283075E-2</v>
      </c>
      <c r="N57" s="162">
        <v>1</v>
      </c>
      <c r="P57" s="160" t="str">
        <f t="shared" si="18"/>
        <v>-0.23 (N/S)</v>
      </c>
      <c r="Q57" s="163" t="str">
        <f t="shared" si="19"/>
        <v>-0.02% (N/S)</v>
      </c>
      <c r="R57" s="164">
        <f t="shared" si="20"/>
        <v>-1.3601724307169203</v>
      </c>
      <c r="S57" s="160">
        <f t="shared" si="21"/>
        <v>-29.313294875932186</v>
      </c>
      <c r="T57" s="158">
        <f t="shared" si="22"/>
        <v>-1.9234445456648416E-2</v>
      </c>
      <c r="V57" s="64" t="str">
        <f>INDEX('99 Look-Up Tables'!$F$3:$F$6,MATCH('01 TOU Period Demand'!$C57,'99 Look-Up Tables'!$E$3:$E$6,0),1)</f>
        <v xml:space="preserve">Off-Peak Impact </v>
      </c>
      <c r="W57" s="64" t="s">
        <v>184</v>
      </c>
      <c r="X57" s="64" t="str">
        <f t="shared" si="23"/>
        <v>Off-Peak Impact _NA</v>
      </c>
    </row>
    <row r="58" spans="1:24" outlineLevel="1" x14ac:dyDescent="0.35">
      <c r="A58" s="64" t="s">
        <v>170</v>
      </c>
      <c r="B58" s="64" t="s">
        <v>160</v>
      </c>
      <c r="C58" s="64" t="s">
        <v>164</v>
      </c>
      <c r="D58" s="64">
        <v>8.4098700044539301E-2</v>
      </c>
      <c r="E58" s="64">
        <v>0.82661977879237503</v>
      </c>
      <c r="F58" s="64">
        <v>0.63153292588411203</v>
      </c>
      <c r="G58" s="64">
        <v>27.832094398510598</v>
      </c>
      <c r="H58" s="64">
        <v>57</v>
      </c>
      <c r="I58" s="64">
        <v>24</v>
      </c>
      <c r="K58" s="64">
        <f t="shared" si="15"/>
        <v>3.5041125018558041E-3</v>
      </c>
      <c r="L58" s="64">
        <f t="shared" si="16"/>
        <v>1.1596705999379415</v>
      </c>
      <c r="M58" s="161">
        <f t="shared" si="17"/>
        <v>3.0125418515210087E-3</v>
      </c>
      <c r="N58" s="162">
        <v>1</v>
      </c>
      <c r="P58" s="160" t="str">
        <f t="shared" si="18"/>
        <v>0.08 (N/S)</v>
      </c>
      <c r="Q58" s="163" t="str">
        <f t="shared" si="19"/>
        <v>0% (N/S)</v>
      </c>
      <c r="R58" s="164">
        <f t="shared" si="20"/>
        <v>7.5094255386783324</v>
      </c>
      <c r="S58" s="160">
        <f t="shared" si="21"/>
        <v>4.7936259025387402</v>
      </c>
      <c r="T58" s="158">
        <f t="shared" si="22"/>
        <v>3.5041125018558041E-3</v>
      </c>
      <c r="V58" s="64" t="str">
        <f>INDEX('99 Look-Up Tables'!$F$3:$F$6,MATCH('01 TOU Period Demand'!$C58,'99 Look-Up Tables'!$E$3:$E$6,0),1)</f>
        <v xml:space="preserve">Off-Peak Impact </v>
      </c>
      <c r="W58" s="64" t="s">
        <v>184</v>
      </c>
      <c r="X58" s="64" t="str">
        <f t="shared" si="23"/>
        <v>Off-Peak Impact _NA</v>
      </c>
    </row>
    <row r="59" spans="1:24" outlineLevel="1" x14ac:dyDescent="0.35">
      <c r="A59" s="64" t="s">
        <v>171</v>
      </c>
      <c r="B59" s="64" t="s">
        <v>165</v>
      </c>
      <c r="C59" s="64" t="s">
        <v>161</v>
      </c>
      <c r="D59" s="64">
        <v>0.15584676767022401</v>
      </c>
      <c r="E59" s="64">
        <v>0.104577288601773</v>
      </c>
      <c r="F59" s="64">
        <v>0.157939726102095</v>
      </c>
      <c r="G59" s="64">
        <v>6.4399497953311897</v>
      </c>
      <c r="H59" s="64">
        <v>127</v>
      </c>
      <c r="I59" s="64">
        <v>6</v>
      </c>
      <c r="K59" s="64">
        <f t="shared" si="15"/>
        <v>2.5974461278370668E-2</v>
      </c>
      <c r="L59" s="64">
        <f t="shared" si="16"/>
        <v>1.0733249658885315</v>
      </c>
      <c r="M59" s="161">
        <f t="shared" si="17"/>
        <v>2.3628195045376905E-2</v>
      </c>
      <c r="N59" s="162">
        <v>1</v>
      </c>
      <c r="P59" s="160" t="str">
        <f t="shared" si="18"/>
        <v>0.16 (N/S)</v>
      </c>
      <c r="Q59" s="163" t="str">
        <f t="shared" si="19"/>
        <v>0.02% (N/S)</v>
      </c>
      <c r="R59" s="164">
        <f t="shared" si="20"/>
        <v>1.0134295915350631</v>
      </c>
      <c r="S59" s="160">
        <f t="shared" si="21"/>
        <v>19.792539494118451</v>
      </c>
      <c r="T59" s="158">
        <f t="shared" si="22"/>
        <v>2.5974461278370668E-2</v>
      </c>
      <c r="V59" s="64" t="str">
        <f>INDEX('99 Look-Up Tables'!$F$3:$F$6,MATCH('01 TOU Period Demand'!$C59,'99 Look-Up Tables'!$E$3:$E$6,0),1)</f>
        <v xml:space="preserve">On-Peak Impact </v>
      </c>
      <c r="W59" s="64" t="s">
        <v>183</v>
      </c>
      <c r="X59" s="64" t="str">
        <f t="shared" si="23"/>
        <v>On-Peak Impact _RT</v>
      </c>
    </row>
    <row r="60" spans="1:24" outlineLevel="1" x14ac:dyDescent="0.35">
      <c r="A60" s="64" t="s">
        <v>172</v>
      </c>
      <c r="B60" s="64" t="s">
        <v>165</v>
      </c>
      <c r="C60" s="64" t="s">
        <v>162</v>
      </c>
      <c r="D60" s="64">
        <v>2.6921505531284199E-2</v>
      </c>
      <c r="E60" s="64">
        <v>0.75543908431814999</v>
      </c>
      <c r="F60" s="64">
        <v>0.142168367116076</v>
      </c>
      <c r="G60" s="64">
        <v>6.3714346276000597</v>
      </c>
      <c r="H60" s="64">
        <v>127</v>
      </c>
      <c r="I60" s="64">
        <v>6</v>
      </c>
      <c r="K60" s="64">
        <f t="shared" si="15"/>
        <v>4.4869175885473662E-3</v>
      </c>
      <c r="L60" s="64">
        <f t="shared" si="16"/>
        <v>1.0619057712666766</v>
      </c>
      <c r="M60" s="161">
        <f t="shared" si="17"/>
        <v>4.2075659702469331E-3</v>
      </c>
      <c r="N60" s="162">
        <v>1</v>
      </c>
      <c r="P60" s="160" t="str">
        <f t="shared" si="18"/>
        <v>0.03 (N/S)</v>
      </c>
      <c r="Q60" s="163" t="str">
        <f t="shared" si="19"/>
        <v>0% (N/S)</v>
      </c>
      <c r="R60" s="164">
        <f t="shared" si="20"/>
        <v>5.2808475718740508</v>
      </c>
      <c r="S60" s="160">
        <f t="shared" si="21"/>
        <v>3.4190312024730933</v>
      </c>
      <c r="T60" s="158">
        <f t="shared" si="22"/>
        <v>4.4869175885473662E-3</v>
      </c>
      <c r="V60" s="64" t="str">
        <f>INDEX('99 Look-Up Tables'!$F$3:$F$6,MATCH('01 TOU Period Demand'!$C60,'99 Look-Up Tables'!$E$3:$E$6,0),1)</f>
        <v xml:space="preserve">Mid-Peak Impact </v>
      </c>
      <c r="W60" s="64" t="s">
        <v>183</v>
      </c>
      <c r="X60" s="64" t="str">
        <f t="shared" si="23"/>
        <v>Mid-Peak Impact _RT</v>
      </c>
    </row>
    <row r="61" spans="1:24" outlineLevel="1" x14ac:dyDescent="0.35">
      <c r="A61" s="64" t="s">
        <v>173</v>
      </c>
      <c r="B61" s="64" t="s">
        <v>165</v>
      </c>
      <c r="C61" s="64" t="s">
        <v>163</v>
      </c>
      <c r="D61" s="64">
        <v>-0.19640747231310099</v>
      </c>
      <c r="E61" s="64">
        <v>0.22207009751931001</v>
      </c>
      <c r="F61" s="64">
        <v>0.26457867365169702</v>
      </c>
      <c r="G61" s="64">
        <v>12.3112693636155</v>
      </c>
      <c r="H61" s="64">
        <v>127</v>
      </c>
      <c r="I61" s="64">
        <v>12</v>
      </c>
      <c r="K61" s="64">
        <f t="shared" si="15"/>
        <v>-1.6367289359425084E-2</v>
      </c>
      <c r="L61" s="64">
        <f t="shared" si="16"/>
        <v>1.025939113634625</v>
      </c>
      <c r="M61" s="161">
        <f t="shared" si="17"/>
        <v>-1.6212109892404753E-2</v>
      </c>
      <c r="N61" s="162">
        <v>1</v>
      </c>
      <c r="P61" s="160" t="str">
        <f t="shared" si="18"/>
        <v>-0.2 (N/S)</v>
      </c>
      <c r="Q61" s="163" t="str">
        <f t="shared" si="19"/>
        <v>-0.02% (N/S)</v>
      </c>
      <c r="R61" s="164">
        <f t="shared" si="20"/>
        <v>-1.3470906709186787</v>
      </c>
      <c r="S61" s="160">
        <f t="shared" si="21"/>
        <v>-24.943748983763825</v>
      </c>
      <c r="T61" s="158">
        <f t="shared" si="22"/>
        <v>-1.6367289359425084E-2</v>
      </c>
      <c r="V61" s="64" t="str">
        <f>INDEX('99 Look-Up Tables'!$F$3:$F$6,MATCH('01 TOU Period Demand'!$C61,'99 Look-Up Tables'!$E$3:$E$6,0),1)</f>
        <v xml:space="preserve">Off-Peak Impact </v>
      </c>
      <c r="W61" s="64" t="s">
        <v>183</v>
      </c>
      <c r="X61" s="64" t="str">
        <f t="shared" si="23"/>
        <v>Off-Peak Impact _RT</v>
      </c>
    </row>
    <row r="62" spans="1:24" outlineLevel="1" x14ac:dyDescent="0.35">
      <c r="A62" s="64" t="s">
        <v>174</v>
      </c>
      <c r="B62" s="64" t="s">
        <v>165</v>
      </c>
      <c r="C62" s="64" t="s">
        <v>164</v>
      </c>
      <c r="D62" s="64">
        <v>-0.14871141576452601</v>
      </c>
      <c r="E62" s="64">
        <v>0.658963744279356</v>
      </c>
      <c r="F62" s="64">
        <v>0.55423560497073199</v>
      </c>
      <c r="G62" s="64">
        <v>28.155934253108502</v>
      </c>
      <c r="H62" s="64">
        <v>57</v>
      </c>
      <c r="I62" s="64">
        <v>24</v>
      </c>
      <c r="K62" s="64">
        <f t="shared" si="15"/>
        <v>-6.1963089901885841E-3</v>
      </c>
      <c r="L62" s="64">
        <f t="shared" si="16"/>
        <v>1.1731639272128542</v>
      </c>
      <c r="M62" s="161">
        <f t="shared" si="17"/>
        <v>-5.3097522959769774E-3</v>
      </c>
      <c r="N62" s="162">
        <v>1</v>
      </c>
      <c r="P62" s="160" t="str">
        <f t="shared" si="18"/>
        <v>-0.15 (N/S)</v>
      </c>
      <c r="Q62" s="163" t="str">
        <f t="shared" si="19"/>
        <v>-0.01% (N/S)</v>
      </c>
      <c r="R62" s="164">
        <f t="shared" si="20"/>
        <v>-3.726920372060238</v>
      </c>
      <c r="S62" s="160">
        <f t="shared" si="21"/>
        <v>-8.4765506985779826</v>
      </c>
      <c r="T62" s="158">
        <f t="shared" si="22"/>
        <v>-6.1963089901885841E-3</v>
      </c>
      <c r="V62" s="64" t="str">
        <f>INDEX('99 Look-Up Tables'!$F$3:$F$6,MATCH('01 TOU Period Demand'!$C62,'99 Look-Up Tables'!$E$3:$E$6,0),1)</f>
        <v xml:space="preserve">Off-Peak Impact </v>
      </c>
      <c r="W62" s="64" t="s">
        <v>183</v>
      </c>
      <c r="X62" s="64" t="str">
        <f t="shared" si="23"/>
        <v>Off-Peak Impact _RT</v>
      </c>
    </row>
    <row r="63" spans="1:24" outlineLevel="1" x14ac:dyDescent="0.35">
      <c r="A63" s="64" t="s">
        <v>175</v>
      </c>
      <c r="B63" s="64" t="s">
        <v>166</v>
      </c>
      <c r="C63" s="64" t="s">
        <v>161</v>
      </c>
      <c r="D63" s="64">
        <v>0.296530124110292</v>
      </c>
      <c r="E63" s="64">
        <v>4.4084965568462501E-3</v>
      </c>
      <c r="F63" s="64">
        <v>0.17129866155548601</v>
      </c>
      <c r="G63" s="64">
        <v>5.67088494358857</v>
      </c>
      <c r="H63" s="64">
        <v>127</v>
      </c>
      <c r="I63" s="64">
        <v>6</v>
      </c>
      <c r="K63" s="64">
        <f t="shared" si="15"/>
        <v>4.9421687351715336E-2</v>
      </c>
      <c r="L63" s="64">
        <f t="shared" si="16"/>
        <v>0.945147490598095</v>
      </c>
      <c r="M63" s="161">
        <f t="shared" si="17"/>
        <v>4.9691553335276729E-2</v>
      </c>
      <c r="N63" s="162">
        <v>0</v>
      </c>
      <c r="P63" s="160">
        <f t="shared" si="18"/>
        <v>0.296530124110292</v>
      </c>
      <c r="Q63" s="163">
        <f t="shared" si="19"/>
        <v>4.9691553335276729E-2</v>
      </c>
      <c r="R63" s="164">
        <f t="shared" si="20"/>
        <v>0.57767709796584732</v>
      </c>
      <c r="S63" s="160">
        <f t="shared" si="21"/>
        <v>37.659325762007086</v>
      </c>
      <c r="T63" s="158">
        <f t="shared" si="22"/>
        <v>4.9421687351715336E-2</v>
      </c>
      <c r="V63" s="64" t="str">
        <f>INDEX('99 Look-Up Tables'!$F$3:$F$6,MATCH('01 TOU Period Demand'!$C63,'99 Look-Up Tables'!$E$3:$E$6,0),1)</f>
        <v xml:space="preserve">On-Peak Impact </v>
      </c>
      <c r="W63" s="64" t="s">
        <v>101</v>
      </c>
      <c r="X63" s="64" t="str">
        <f t="shared" si="23"/>
        <v>On-Peak Impact _CPP</v>
      </c>
    </row>
    <row r="64" spans="1:24" outlineLevel="1" x14ac:dyDescent="0.35">
      <c r="A64" s="64" t="s">
        <v>176</v>
      </c>
      <c r="B64" s="64" t="s">
        <v>166</v>
      </c>
      <c r="C64" s="64" t="s">
        <v>162</v>
      </c>
      <c r="D64" s="64">
        <v>0.17432961113724299</v>
      </c>
      <c r="E64" s="64">
        <v>6.6485633432052396E-2</v>
      </c>
      <c r="F64" s="64">
        <v>0.15625364020375801</v>
      </c>
      <c r="G64" s="64">
        <v>5.8026662275929199</v>
      </c>
      <c r="H64" s="64">
        <v>127</v>
      </c>
      <c r="I64" s="64">
        <v>6</v>
      </c>
      <c r="K64" s="64">
        <f t="shared" si="15"/>
        <v>2.9054935189540498E-2</v>
      </c>
      <c r="L64" s="64">
        <f t="shared" si="16"/>
        <v>0.96711103793215336</v>
      </c>
      <c r="M64" s="161">
        <f t="shared" si="17"/>
        <v>2.9166761336457618E-2</v>
      </c>
      <c r="N64" s="162">
        <v>0</v>
      </c>
      <c r="P64" s="160">
        <f t="shared" si="18"/>
        <v>0.17432961113724299</v>
      </c>
      <c r="Q64" s="163">
        <f t="shared" si="19"/>
        <v>2.9166761336457618E-2</v>
      </c>
      <c r="R64" s="164">
        <f t="shared" si="20"/>
        <v>0.89631152839975958</v>
      </c>
      <c r="S64" s="160">
        <f t="shared" si="21"/>
        <v>22.13986061442986</v>
      </c>
      <c r="T64" s="158">
        <f t="shared" si="22"/>
        <v>2.9054935189540498E-2</v>
      </c>
      <c r="V64" s="64" t="str">
        <f>INDEX('99 Look-Up Tables'!$F$3:$F$6,MATCH('01 TOU Period Demand'!$C64,'99 Look-Up Tables'!$E$3:$E$6,0),1)</f>
        <v xml:space="preserve">Mid-Peak Impact </v>
      </c>
      <c r="W64" s="64" t="s">
        <v>101</v>
      </c>
      <c r="X64" s="64" t="str">
        <f t="shared" si="23"/>
        <v>Mid-Peak Impact _CPP</v>
      </c>
    </row>
    <row r="65" spans="1:24" outlineLevel="1" x14ac:dyDescent="0.35">
      <c r="A65" s="64" t="s">
        <v>177</v>
      </c>
      <c r="B65" s="64" t="s">
        <v>166</v>
      </c>
      <c r="C65" s="64" t="s">
        <v>163</v>
      </c>
      <c r="D65" s="64">
        <v>-0.22434636918053</v>
      </c>
      <c r="E65" s="64">
        <v>0.22816319435524901</v>
      </c>
      <c r="F65" s="64">
        <v>0.30621194387370798</v>
      </c>
      <c r="G65" s="64">
        <v>11.699293916237799</v>
      </c>
      <c r="H65" s="64">
        <v>127</v>
      </c>
      <c r="I65" s="64">
        <v>12</v>
      </c>
      <c r="K65" s="64">
        <f t="shared" si="15"/>
        <v>-1.8695530765044165E-2</v>
      </c>
      <c r="L65" s="64">
        <f t="shared" si="16"/>
        <v>0.97494115968648332</v>
      </c>
      <c r="M65" s="161">
        <f t="shared" si="17"/>
        <v>-1.9550971214510104E-2</v>
      </c>
      <c r="N65" s="162">
        <v>1</v>
      </c>
      <c r="P65" s="160" t="str">
        <f t="shared" si="18"/>
        <v>-0.22 (N/S)</v>
      </c>
      <c r="Q65" s="163" t="str">
        <f t="shared" si="19"/>
        <v>-0.02% (N/S)</v>
      </c>
      <c r="R65" s="164">
        <f t="shared" si="20"/>
        <v>-1.3649070630927007</v>
      </c>
      <c r="S65" s="160">
        <f t="shared" si="21"/>
        <v>-28.491988885927309</v>
      </c>
      <c r="T65" s="158">
        <f t="shared" si="22"/>
        <v>-1.8695530765044165E-2</v>
      </c>
      <c r="V65" s="64" t="str">
        <f>INDEX('99 Look-Up Tables'!$F$3:$F$6,MATCH('01 TOU Period Demand'!$C65,'99 Look-Up Tables'!$E$3:$E$6,0),1)</f>
        <v xml:space="preserve">Off-Peak Impact </v>
      </c>
      <c r="W65" s="64" t="s">
        <v>101</v>
      </c>
      <c r="X65" s="64" t="str">
        <f t="shared" si="23"/>
        <v>Off-Peak Impact _CPP</v>
      </c>
    </row>
    <row r="66" spans="1:24" outlineLevel="1" x14ac:dyDescent="0.35">
      <c r="A66" s="64" t="s">
        <v>178</v>
      </c>
      <c r="B66" s="64" t="s">
        <v>166</v>
      </c>
      <c r="C66" s="64" t="s">
        <v>164</v>
      </c>
      <c r="D66" s="64">
        <v>8.4098700044538496E-2</v>
      </c>
      <c r="E66" s="64">
        <v>0.82662118740227097</v>
      </c>
      <c r="F66" s="64">
        <v>0.63153820785441805</v>
      </c>
      <c r="G66" s="64">
        <v>27.832094398510598</v>
      </c>
      <c r="H66" s="64">
        <v>57</v>
      </c>
      <c r="I66" s="64">
        <v>24</v>
      </c>
      <c r="K66" s="64">
        <f t="shared" si="15"/>
        <v>3.5041125018557707E-3</v>
      </c>
      <c r="L66" s="64">
        <f t="shared" si="16"/>
        <v>1.1596705999379415</v>
      </c>
      <c r="M66" s="161">
        <f t="shared" si="17"/>
        <v>3.0125418515209801E-3</v>
      </c>
      <c r="N66" s="162">
        <v>1</v>
      </c>
      <c r="P66" s="160" t="str">
        <f t="shared" si="18"/>
        <v>0.08 (N/S)</v>
      </c>
      <c r="Q66" s="163" t="str">
        <f t="shared" si="19"/>
        <v>0% (N/S)</v>
      </c>
      <c r="R66" s="164">
        <f t="shared" si="20"/>
        <v>7.5094883454792614</v>
      </c>
      <c r="S66" s="160">
        <f t="shared" si="21"/>
        <v>4.793625902538694</v>
      </c>
      <c r="T66" s="158">
        <f t="shared" si="22"/>
        <v>3.5041125018557707E-3</v>
      </c>
      <c r="V66" s="64" t="str">
        <f>INDEX('99 Look-Up Tables'!$F$3:$F$6,MATCH('01 TOU Period Demand'!$C66,'99 Look-Up Tables'!$E$3:$E$6,0),1)</f>
        <v xml:space="preserve">Off-Peak Impact </v>
      </c>
      <c r="W66" s="64" t="s">
        <v>101</v>
      </c>
      <c r="X66" s="64" t="str">
        <f t="shared" si="23"/>
        <v>Off-Peak Impact _CPP</v>
      </c>
    </row>
    <row r="67" spans="1:24" x14ac:dyDescent="0.35">
      <c r="M67" s="161"/>
      <c r="N67" s="162"/>
      <c r="P67" s="160"/>
      <c r="Q67" s="163"/>
      <c r="R67" s="164"/>
      <c r="S67" s="160"/>
      <c r="T67" s="158"/>
    </row>
    <row r="68" spans="1:24" s="143" customFormat="1" x14ac:dyDescent="0.35">
      <c r="A68" s="142" t="s">
        <v>434</v>
      </c>
    </row>
    <row r="70" spans="1:24" outlineLevel="1" x14ac:dyDescent="0.35">
      <c r="A70" s="64" t="s">
        <v>179</v>
      </c>
      <c r="B70" s="64" t="s">
        <v>443</v>
      </c>
    </row>
    <row r="71" spans="1:24" outlineLevel="1" x14ac:dyDescent="0.35">
      <c r="A71" s="64" t="s">
        <v>181</v>
      </c>
      <c r="B71" s="64" t="s">
        <v>182</v>
      </c>
    </row>
    <row r="72" spans="1:24" outlineLevel="1" x14ac:dyDescent="0.35"/>
    <row r="73" spans="1:24" outlineLevel="1" x14ac:dyDescent="0.35">
      <c r="L73" s="150"/>
      <c r="Q73" s="64" t="s">
        <v>48</v>
      </c>
      <c r="T73" s="64" t="s">
        <v>49</v>
      </c>
    </row>
    <row r="74" spans="1:24" outlineLevel="1" x14ac:dyDescent="0.35">
      <c r="D74" s="64" t="s">
        <v>149</v>
      </c>
      <c r="E74" s="64" t="s">
        <v>150</v>
      </c>
      <c r="F74" s="64" t="s">
        <v>151</v>
      </c>
      <c r="G74" s="64" t="s">
        <v>152</v>
      </c>
      <c r="H74" s="64" t="s">
        <v>153</v>
      </c>
      <c r="I74" s="64" t="s">
        <v>154</v>
      </c>
      <c r="K74" s="64" t="s">
        <v>189</v>
      </c>
      <c r="L74" s="64" t="s">
        <v>246</v>
      </c>
      <c r="M74" s="64" t="s">
        <v>155</v>
      </c>
      <c r="N74" s="64" t="s">
        <v>156</v>
      </c>
      <c r="P74" s="64" t="s">
        <v>149</v>
      </c>
      <c r="Q74" s="64" t="s">
        <v>155</v>
      </c>
      <c r="R74" s="64" t="s">
        <v>157</v>
      </c>
      <c r="S74" s="64" t="s">
        <v>158</v>
      </c>
      <c r="T74" s="64" t="s">
        <v>159</v>
      </c>
      <c r="V74" s="64" t="s">
        <v>187</v>
      </c>
      <c r="W74" s="64" t="s">
        <v>185</v>
      </c>
      <c r="X74" s="64" t="s">
        <v>186</v>
      </c>
    </row>
    <row r="75" spans="1:24" outlineLevel="1" x14ac:dyDescent="0.35">
      <c r="A75" s="64" t="s">
        <v>435</v>
      </c>
      <c r="B75" s="64" t="s">
        <v>427</v>
      </c>
      <c r="C75" s="64" t="s">
        <v>161</v>
      </c>
      <c r="D75" s="64">
        <v>0.10373477743227499</v>
      </c>
      <c r="E75" s="64">
        <v>0.28314074954319202</v>
      </c>
      <c r="F75" s="64">
        <v>0.158977141392075</v>
      </c>
      <c r="G75" s="64">
        <v>5.8038698354468803</v>
      </c>
      <c r="H75" s="64">
        <v>124</v>
      </c>
      <c r="I75" s="64">
        <v>6</v>
      </c>
      <c r="K75" s="64">
        <f>D75/I75</f>
        <v>1.7289129572045831E-2</v>
      </c>
      <c r="L75" s="64">
        <f>G75/I75</f>
        <v>0.96731163924114671</v>
      </c>
      <c r="M75" s="161">
        <f>(D75/(G75+D75))</f>
        <v>1.7559532878372232E-2</v>
      </c>
      <c r="N75" s="162">
        <f>IF(G75&gt;0.1,1,0)</f>
        <v>1</v>
      </c>
      <c r="P75" s="160" t="str">
        <f>IF($E75&gt;0.1,ROUND(D75,2)&amp;" (N/S)",D75)</f>
        <v>0.1 (N/S)</v>
      </c>
      <c r="Q75" s="163" t="str">
        <f>IF($E75&gt;0.1,ROUND(M75,2)&amp;"% (N/S)",M75)</f>
        <v>0.02% (N/S)</v>
      </c>
      <c r="R75" s="164">
        <f>F75/D75</f>
        <v>1.5325346554665904</v>
      </c>
      <c r="S75" s="160">
        <f>D75*H75</f>
        <v>12.863112401602098</v>
      </c>
      <c r="T75" s="158">
        <f>D75/I75</f>
        <v>1.7289129572045831E-2</v>
      </c>
      <c r="V75" s="64" t="str">
        <f>INDEX('99 Look-Up Tables'!$F$3:$F$6,MATCH('01 TOU Period Demand'!$C75,'99 Look-Up Tables'!$E$3:$E$6,0),1)</f>
        <v xml:space="preserve">On-Peak Impact </v>
      </c>
      <c r="W75" s="64" t="s">
        <v>184</v>
      </c>
      <c r="X75" s="64" t="str">
        <f>$V75&amp;"_"&amp;W75</f>
        <v>On-Peak Impact _NA</v>
      </c>
    </row>
    <row r="76" spans="1:24" outlineLevel="1" x14ac:dyDescent="0.35">
      <c r="A76" s="64" t="s">
        <v>436</v>
      </c>
      <c r="B76" s="64" t="s">
        <v>427</v>
      </c>
      <c r="C76" s="64" t="s">
        <v>162</v>
      </c>
      <c r="D76" s="64">
        <v>-4.7402760012844498E-2</v>
      </c>
      <c r="E76" s="64">
        <v>0.62995300599074899</v>
      </c>
      <c r="F76" s="64">
        <v>0.16183445927232301</v>
      </c>
      <c r="G76" s="64">
        <v>5.1985906493712104</v>
      </c>
      <c r="H76" s="64">
        <v>124</v>
      </c>
      <c r="I76" s="64">
        <v>6</v>
      </c>
      <c r="K76" s="64">
        <f t="shared" ref="K76:K86" si="24">D76/I76</f>
        <v>-7.9004600021407492E-3</v>
      </c>
      <c r="L76" s="64">
        <f t="shared" ref="L76:L86" si="25">G76/I76</f>
        <v>0.86643177489520173</v>
      </c>
      <c r="M76" s="161">
        <f t="shared" ref="M76:M86" si="26">(D76/(G76+D76))</f>
        <v>-9.2022968354099396E-3</v>
      </c>
      <c r="N76" s="162">
        <f t="shared" ref="N76:N86" si="27">IF(G76&gt;0.1,1,0)</f>
        <v>1</v>
      </c>
      <c r="P76" s="160" t="str">
        <f t="shared" ref="P76:P86" si="28">IF($E76&gt;0.1,ROUND(D76,2)&amp;" (N/S)",D76)</f>
        <v>-0.05 (N/S)</v>
      </c>
      <c r="Q76" s="163" t="str">
        <f t="shared" ref="Q76:Q86" si="29">IF($E76&gt;0.1,ROUND(M76,2)&amp;"% (N/S)",M76)</f>
        <v>-0.01% (N/S)</v>
      </c>
      <c r="R76" s="164">
        <f t="shared" ref="R76:R86" si="30">F76/D76</f>
        <v>-3.4140303060090069</v>
      </c>
      <c r="S76" s="160">
        <f t="shared" ref="S76:S86" si="31">D76*H76</f>
        <v>-5.8779422415927174</v>
      </c>
      <c r="T76" s="158">
        <f t="shared" ref="T76:T86" si="32">D76/I76</f>
        <v>-7.9004600021407492E-3</v>
      </c>
      <c r="V76" s="64" t="str">
        <f>INDEX('99 Look-Up Tables'!$F$3:$F$6,MATCH('01 TOU Period Demand'!$C76,'99 Look-Up Tables'!$E$3:$E$6,0),1)</f>
        <v xml:space="preserve">Mid-Peak Impact </v>
      </c>
      <c r="W76" s="64" t="s">
        <v>184</v>
      </c>
      <c r="X76" s="64" t="str">
        <f t="shared" ref="X76:X86" si="33">$V76&amp;"_"&amp;W76</f>
        <v>Mid-Peak Impact _NA</v>
      </c>
    </row>
    <row r="77" spans="1:24" outlineLevel="1" x14ac:dyDescent="0.35">
      <c r="A77" s="64" t="s">
        <v>437</v>
      </c>
      <c r="B77" s="64" t="s">
        <v>427</v>
      </c>
      <c r="C77" s="64" t="s">
        <v>163</v>
      </c>
      <c r="D77" s="64">
        <v>-0.18745481224445401</v>
      </c>
      <c r="E77" s="64">
        <v>0.32157613959672798</v>
      </c>
      <c r="F77" s="64">
        <v>0.31106588977843402</v>
      </c>
      <c r="G77" s="64">
        <v>11.156694773234101</v>
      </c>
      <c r="H77" s="64">
        <v>124</v>
      </c>
      <c r="I77" s="64">
        <v>12</v>
      </c>
      <c r="K77" s="64">
        <f t="shared" si="24"/>
        <v>-1.5621234353704501E-2</v>
      </c>
      <c r="L77" s="64">
        <f t="shared" si="25"/>
        <v>0.92972456443617502</v>
      </c>
      <c r="M77" s="161">
        <f t="shared" si="26"/>
        <v>-1.7089134061348567E-2</v>
      </c>
      <c r="N77" s="162">
        <f t="shared" si="27"/>
        <v>1</v>
      </c>
      <c r="P77" s="160" t="str">
        <f t="shared" si="28"/>
        <v>-0.19 (N/S)</v>
      </c>
      <c r="Q77" s="163" t="str">
        <f t="shared" si="29"/>
        <v>-0.02% (N/S)</v>
      </c>
      <c r="R77" s="164">
        <f t="shared" si="30"/>
        <v>-1.6594180008181525</v>
      </c>
      <c r="S77" s="160">
        <f t="shared" si="31"/>
        <v>-23.244396718312299</v>
      </c>
      <c r="T77" s="158">
        <f t="shared" si="32"/>
        <v>-1.5621234353704501E-2</v>
      </c>
      <c r="V77" s="64" t="str">
        <f>INDEX('99 Look-Up Tables'!$F$3:$F$6,MATCH('01 TOU Period Demand'!$C77,'99 Look-Up Tables'!$E$3:$E$6,0),1)</f>
        <v xml:space="preserve">Off-Peak Impact </v>
      </c>
      <c r="W77" s="64" t="s">
        <v>184</v>
      </c>
      <c r="X77" s="64" t="str">
        <f t="shared" si="33"/>
        <v>Off-Peak Impact _NA</v>
      </c>
    </row>
    <row r="78" spans="1:24" outlineLevel="1" x14ac:dyDescent="0.35">
      <c r="A78" s="64" t="s">
        <v>438</v>
      </c>
      <c r="B78" s="64" t="s">
        <v>427</v>
      </c>
      <c r="C78" s="64" t="s">
        <v>164</v>
      </c>
      <c r="D78" s="64">
        <v>-0.39746516302470702</v>
      </c>
      <c r="E78" s="64">
        <v>0.27664767676033802</v>
      </c>
      <c r="F78" s="64">
        <v>0.60095967392605398</v>
      </c>
      <c r="G78" s="64">
        <v>25.044258769564198</v>
      </c>
      <c r="H78" s="64">
        <v>57</v>
      </c>
      <c r="I78" s="64">
        <v>24</v>
      </c>
      <c r="K78" s="64">
        <f t="shared" si="24"/>
        <v>-1.6561048459362793E-2</v>
      </c>
      <c r="L78" s="64">
        <f t="shared" si="25"/>
        <v>1.043510782065175</v>
      </c>
      <c r="M78" s="161">
        <f t="shared" si="26"/>
        <v>-1.6126445060961128E-2</v>
      </c>
      <c r="N78" s="162">
        <f t="shared" si="27"/>
        <v>1</v>
      </c>
      <c r="P78" s="160" t="str">
        <f t="shared" si="28"/>
        <v>-0.4 (N/S)</v>
      </c>
      <c r="Q78" s="163" t="str">
        <f t="shared" si="29"/>
        <v>-0.02% (N/S)</v>
      </c>
      <c r="R78" s="164">
        <f t="shared" si="30"/>
        <v>-1.5119807465709829</v>
      </c>
      <c r="S78" s="160">
        <f t="shared" si="31"/>
        <v>-22.655514292408299</v>
      </c>
      <c r="T78" s="158">
        <f t="shared" si="32"/>
        <v>-1.6561048459362793E-2</v>
      </c>
      <c r="V78" s="64" t="str">
        <f>INDEX('99 Look-Up Tables'!$F$3:$F$6,MATCH('01 TOU Period Demand'!$C78,'99 Look-Up Tables'!$E$3:$E$6,0),1)</f>
        <v xml:space="preserve">Off-Peak Impact </v>
      </c>
      <c r="W78" s="64" t="s">
        <v>184</v>
      </c>
      <c r="X78" s="64" t="str">
        <f t="shared" si="33"/>
        <v>Off-Peak Impact _NA</v>
      </c>
    </row>
    <row r="79" spans="1:24" outlineLevel="1" x14ac:dyDescent="0.35">
      <c r="A79" s="64" t="s">
        <v>439</v>
      </c>
      <c r="B79" s="64" t="s">
        <v>430</v>
      </c>
      <c r="C79" s="64" t="s">
        <v>161</v>
      </c>
      <c r="D79" s="64">
        <v>0.10255401115486799</v>
      </c>
      <c r="E79" s="64">
        <v>0.27582107262632799</v>
      </c>
      <c r="F79" s="64">
        <v>0.15479303841884101</v>
      </c>
      <c r="G79" s="64">
        <v>5.8038698354468803</v>
      </c>
      <c r="H79" s="64">
        <v>124</v>
      </c>
      <c r="I79" s="64">
        <v>6</v>
      </c>
      <c r="K79" s="64">
        <f t="shared" si="24"/>
        <v>1.7092335192477999E-2</v>
      </c>
      <c r="L79" s="64">
        <f t="shared" si="25"/>
        <v>0.96731163924114671</v>
      </c>
      <c r="M79" s="161">
        <f t="shared" si="26"/>
        <v>1.7363131027901477E-2</v>
      </c>
      <c r="N79" s="162">
        <f t="shared" si="27"/>
        <v>1</v>
      </c>
      <c r="P79" s="160" t="str">
        <f t="shared" si="28"/>
        <v>0.1 (N/S)</v>
      </c>
      <c r="Q79" s="163" t="str">
        <f t="shared" si="29"/>
        <v>0.02% (N/S)</v>
      </c>
      <c r="R79" s="164">
        <f t="shared" si="30"/>
        <v>1.5093806344160079</v>
      </c>
      <c r="S79" s="160">
        <f t="shared" si="31"/>
        <v>12.716697383203631</v>
      </c>
      <c r="T79" s="158">
        <f t="shared" si="32"/>
        <v>1.7092335192477999E-2</v>
      </c>
      <c r="V79" s="64" t="str">
        <f>INDEX('99 Look-Up Tables'!$F$3:$F$6,MATCH('01 TOU Period Demand'!$C79,'99 Look-Up Tables'!$E$3:$E$6,0),1)</f>
        <v xml:space="preserve">On-Peak Impact </v>
      </c>
      <c r="W79" s="64" t="s">
        <v>183</v>
      </c>
      <c r="X79" s="64" t="str">
        <f t="shared" si="33"/>
        <v>On-Peak Impact _RT</v>
      </c>
    </row>
    <row r="80" spans="1:24" outlineLevel="1" x14ac:dyDescent="0.35">
      <c r="A80" s="64" t="s">
        <v>440</v>
      </c>
      <c r="B80" s="64" t="s">
        <v>430</v>
      </c>
      <c r="C80" s="64" t="s">
        <v>162</v>
      </c>
      <c r="D80" s="64">
        <v>-3.5290128454885501E-2</v>
      </c>
      <c r="E80" s="64">
        <v>0.71351558699763695</v>
      </c>
      <c r="F80" s="64">
        <v>0.15810697871371701</v>
      </c>
      <c r="G80" s="64">
        <v>5.1985906493712104</v>
      </c>
      <c r="H80" s="64">
        <v>124</v>
      </c>
      <c r="I80" s="64">
        <v>6</v>
      </c>
      <c r="K80" s="64">
        <f t="shared" si="24"/>
        <v>-5.8816880758142502E-3</v>
      </c>
      <c r="L80" s="64">
        <f t="shared" si="25"/>
        <v>0.86643177489520173</v>
      </c>
      <c r="M80" s="161">
        <f t="shared" si="26"/>
        <v>-6.8348003979095536E-3</v>
      </c>
      <c r="N80" s="162">
        <f t="shared" si="27"/>
        <v>1</v>
      </c>
      <c r="P80" s="160" t="str">
        <f t="shared" si="28"/>
        <v>-0.04 (N/S)</v>
      </c>
      <c r="Q80" s="163" t="str">
        <f t="shared" si="29"/>
        <v>-0.01% (N/S)</v>
      </c>
      <c r="R80" s="164">
        <f t="shared" si="30"/>
        <v>-4.4802041147523495</v>
      </c>
      <c r="S80" s="160">
        <f t="shared" si="31"/>
        <v>-4.3759759284058024</v>
      </c>
      <c r="T80" s="158">
        <f t="shared" si="32"/>
        <v>-5.8816880758142502E-3</v>
      </c>
      <c r="V80" s="64" t="str">
        <f>INDEX('99 Look-Up Tables'!$F$3:$F$6,MATCH('01 TOU Period Demand'!$C80,'99 Look-Up Tables'!$E$3:$E$6,0),1)</f>
        <v xml:space="preserve">Mid-Peak Impact </v>
      </c>
      <c r="W80" s="64" t="s">
        <v>183</v>
      </c>
      <c r="X80" s="64" t="str">
        <f t="shared" si="33"/>
        <v>Mid-Peak Impact _RT</v>
      </c>
    </row>
    <row r="81" spans="1:24" outlineLevel="1" x14ac:dyDescent="0.35">
      <c r="A81" s="64" t="s">
        <v>441</v>
      </c>
      <c r="B81" s="64" t="s">
        <v>430</v>
      </c>
      <c r="C81" s="64" t="s">
        <v>163</v>
      </c>
      <c r="D81" s="64">
        <v>-0.190372899677337</v>
      </c>
      <c r="E81" s="64">
        <v>0.300943447770256</v>
      </c>
      <c r="F81" s="64">
        <v>0.30271861195386202</v>
      </c>
      <c r="G81" s="64">
        <v>11.156694773234101</v>
      </c>
      <c r="H81" s="64">
        <v>124</v>
      </c>
      <c r="I81" s="64">
        <v>12</v>
      </c>
      <c r="K81" s="64">
        <f t="shared" si="24"/>
        <v>-1.5864408306444752E-2</v>
      </c>
      <c r="L81" s="64">
        <f t="shared" si="25"/>
        <v>0.92972456443617502</v>
      </c>
      <c r="M81" s="161">
        <f t="shared" si="26"/>
        <v>-1.7359776766755833E-2</v>
      </c>
      <c r="N81" s="162">
        <f t="shared" si="27"/>
        <v>1</v>
      </c>
      <c r="P81" s="160" t="str">
        <f t="shared" si="28"/>
        <v>-0.19 (N/S)</v>
      </c>
      <c r="Q81" s="163" t="str">
        <f t="shared" si="29"/>
        <v>-0.02% (N/S)</v>
      </c>
      <c r="R81" s="164">
        <f t="shared" si="30"/>
        <v>-1.5901350059117645</v>
      </c>
      <c r="S81" s="160">
        <f t="shared" si="31"/>
        <v>-23.606239559989788</v>
      </c>
      <c r="T81" s="158">
        <f t="shared" si="32"/>
        <v>-1.5864408306444752E-2</v>
      </c>
      <c r="V81" s="64" t="str">
        <f>INDEX('99 Look-Up Tables'!$F$3:$F$6,MATCH('01 TOU Period Demand'!$C81,'99 Look-Up Tables'!$E$3:$E$6,0),1)</f>
        <v xml:space="preserve">Off-Peak Impact </v>
      </c>
      <c r="W81" s="64" t="s">
        <v>183</v>
      </c>
      <c r="X81" s="64" t="str">
        <f t="shared" si="33"/>
        <v>Off-Peak Impact _RT</v>
      </c>
    </row>
    <row r="82" spans="1:24" outlineLevel="1" x14ac:dyDescent="0.35">
      <c r="A82" s="64" t="s">
        <v>442</v>
      </c>
      <c r="B82" s="64" t="s">
        <v>430</v>
      </c>
      <c r="C82" s="64" t="s">
        <v>164</v>
      </c>
      <c r="D82" s="64">
        <v>-0.39746516302470702</v>
      </c>
      <c r="E82" s="64">
        <v>0.27665167747708103</v>
      </c>
      <c r="F82" s="64">
        <v>0.60096471957374198</v>
      </c>
      <c r="G82" s="64">
        <v>25.044258769564198</v>
      </c>
      <c r="H82" s="64">
        <v>57</v>
      </c>
      <c r="I82" s="64">
        <v>24</v>
      </c>
      <c r="K82" s="64">
        <f t="shared" si="24"/>
        <v>-1.6561048459362793E-2</v>
      </c>
      <c r="L82" s="64">
        <f t="shared" si="25"/>
        <v>1.043510782065175</v>
      </c>
      <c r="M82" s="161">
        <f t="shared" si="26"/>
        <v>-1.6126445060961128E-2</v>
      </c>
      <c r="N82" s="162">
        <f t="shared" si="27"/>
        <v>1</v>
      </c>
      <c r="P82" s="160" t="str">
        <f t="shared" si="28"/>
        <v>-0.4 (N/S)</v>
      </c>
      <c r="Q82" s="163" t="str">
        <f t="shared" si="29"/>
        <v>-0.02% (N/S)</v>
      </c>
      <c r="R82" s="164">
        <f t="shared" si="30"/>
        <v>-1.5119934411368403</v>
      </c>
      <c r="S82" s="160">
        <f t="shared" si="31"/>
        <v>-22.655514292408299</v>
      </c>
      <c r="T82" s="158">
        <f t="shared" si="32"/>
        <v>-1.6561048459362793E-2</v>
      </c>
      <c r="V82" s="64" t="str">
        <f>INDEX('99 Look-Up Tables'!$F$3:$F$6,MATCH('01 TOU Period Demand'!$C82,'99 Look-Up Tables'!$E$3:$E$6,0),1)</f>
        <v xml:space="preserve">Off-Peak Impact </v>
      </c>
      <c r="W82" s="64" t="s">
        <v>183</v>
      </c>
      <c r="X82" s="64" t="str">
        <f t="shared" si="33"/>
        <v>Off-Peak Impact _RT</v>
      </c>
    </row>
    <row r="83" spans="1:24" outlineLevel="1" x14ac:dyDescent="0.35">
      <c r="A83" s="64" t="s">
        <v>171</v>
      </c>
      <c r="B83" s="64" t="s">
        <v>165</v>
      </c>
      <c r="C83" s="64" t="s">
        <v>161</v>
      </c>
      <c r="D83" s="64">
        <v>7.4903731565937395E-2</v>
      </c>
      <c r="E83" s="64">
        <v>0.36252883831482702</v>
      </c>
      <c r="F83" s="64">
        <v>0.13530812636119399</v>
      </c>
      <c r="G83" s="64">
        <v>5.7701777992041796</v>
      </c>
      <c r="H83" s="64">
        <v>124</v>
      </c>
      <c r="I83" s="64">
        <v>6</v>
      </c>
      <c r="K83" s="64">
        <f t="shared" si="24"/>
        <v>1.2483955260989566E-2</v>
      </c>
      <c r="L83" s="64">
        <f t="shared" si="25"/>
        <v>0.96169629986736327</v>
      </c>
      <c r="M83" s="161">
        <f t="shared" si="26"/>
        <v>1.2814830926074093E-2</v>
      </c>
      <c r="N83" s="162">
        <f t="shared" si="27"/>
        <v>1</v>
      </c>
      <c r="P83" s="160" t="str">
        <f t="shared" si="28"/>
        <v>0.07 (N/S)</v>
      </c>
      <c r="Q83" s="163" t="str">
        <f t="shared" si="29"/>
        <v>0.01% (N/S)</v>
      </c>
      <c r="R83" s="164">
        <f t="shared" si="30"/>
        <v>1.8064270435189587</v>
      </c>
      <c r="S83" s="160">
        <f t="shared" si="31"/>
        <v>9.2880627141762364</v>
      </c>
      <c r="T83" s="158">
        <f t="shared" si="32"/>
        <v>1.2483955260989566E-2</v>
      </c>
      <c r="V83" s="64" t="str">
        <f>INDEX('99 Look-Up Tables'!$F$3:$F$6,MATCH('01 TOU Period Demand'!$C83,'99 Look-Up Tables'!$E$3:$E$6,0),1)</f>
        <v xml:space="preserve">On-Peak Impact </v>
      </c>
      <c r="W83" s="64" t="s">
        <v>101</v>
      </c>
      <c r="X83" s="64" t="str">
        <f t="shared" si="33"/>
        <v>On-Peak Impact _CPP</v>
      </c>
    </row>
    <row r="84" spans="1:24" outlineLevel="1" x14ac:dyDescent="0.35">
      <c r="A84" s="64" t="s">
        <v>172</v>
      </c>
      <c r="B84" s="64" t="s">
        <v>165</v>
      </c>
      <c r="C84" s="64" t="s">
        <v>162</v>
      </c>
      <c r="D84" s="64">
        <v>4.5024934870837502E-2</v>
      </c>
      <c r="E84" s="64">
        <v>0.59579760625984002</v>
      </c>
      <c r="F84" s="64">
        <v>0.139615456751641</v>
      </c>
      <c r="G84" s="64">
        <v>5.1295056016463203</v>
      </c>
      <c r="H84" s="64">
        <v>124</v>
      </c>
      <c r="I84" s="64">
        <v>6</v>
      </c>
      <c r="K84" s="64">
        <f t="shared" si="24"/>
        <v>7.50415581180625E-3</v>
      </c>
      <c r="L84" s="64">
        <f t="shared" si="25"/>
        <v>0.85491760027438668</v>
      </c>
      <c r="M84" s="161">
        <f t="shared" si="26"/>
        <v>8.7012598636904779E-3</v>
      </c>
      <c r="N84" s="162">
        <f t="shared" si="27"/>
        <v>1</v>
      </c>
      <c r="P84" s="160" t="str">
        <f t="shared" si="28"/>
        <v>0.05 (N/S)</v>
      </c>
      <c r="Q84" s="163" t="str">
        <f t="shared" si="29"/>
        <v>0.01% (N/S)</v>
      </c>
      <c r="R84" s="164">
        <f t="shared" si="30"/>
        <v>3.1008475004384617</v>
      </c>
      <c r="S84" s="160">
        <f t="shared" si="31"/>
        <v>5.5830919239838499</v>
      </c>
      <c r="T84" s="158">
        <f t="shared" si="32"/>
        <v>7.50415581180625E-3</v>
      </c>
      <c r="V84" s="64" t="str">
        <f>INDEX('99 Look-Up Tables'!$F$3:$F$6,MATCH('01 TOU Period Demand'!$C84,'99 Look-Up Tables'!$E$3:$E$6,0),1)</f>
        <v xml:space="preserve">Mid-Peak Impact </v>
      </c>
      <c r="W84" s="64" t="s">
        <v>101</v>
      </c>
      <c r="X84" s="64" t="str">
        <f t="shared" si="33"/>
        <v>Mid-Peak Impact _CPP</v>
      </c>
    </row>
    <row r="85" spans="1:24" outlineLevel="1" x14ac:dyDescent="0.35">
      <c r="A85" s="64" t="s">
        <v>173</v>
      </c>
      <c r="B85" s="64" t="s">
        <v>165</v>
      </c>
      <c r="C85" s="64" t="s">
        <v>163</v>
      </c>
      <c r="D85" s="64">
        <v>5.8904132702815401E-2</v>
      </c>
      <c r="E85" s="64">
        <v>0.71411961315539696</v>
      </c>
      <c r="F85" s="64">
        <v>0.26448568577641102</v>
      </c>
      <c r="G85" s="64">
        <v>10.828958297358</v>
      </c>
      <c r="H85" s="64">
        <v>124</v>
      </c>
      <c r="I85" s="64">
        <v>12</v>
      </c>
      <c r="K85" s="64">
        <f t="shared" si="24"/>
        <v>4.9086777252346165E-3</v>
      </c>
      <c r="L85" s="64">
        <f t="shared" si="25"/>
        <v>0.90241319144650001</v>
      </c>
      <c r="M85" s="161">
        <f t="shared" si="26"/>
        <v>5.4100731967538628E-3</v>
      </c>
      <c r="N85" s="162">
        <f t="shared" si="27"/>
        <v>1</v>
      </c>
      <c r="P85" s="160" t="str">
        <f t="shared" si="28"/>
        <v>0.06 (N/S)</v>
      </c>
      <c r="Q85" s="163" t="str">
        <f t="shared" si="29"/>
        <v>0.01% (N/S)</v>
      </c>
      <c r="R85" s="164">
        <f t="shared" si="30"/>
        <v>4.4901040663954905</v>
      </c>
      <c r="S85" s="160">
        <f t="shared" si="31"/>
        <v>7.3041124551491095</v>
      </c>
      <c r="T85" s="158">
        <f t="shared" si="32"/>
        <v>4.9086777252346165E-3</v>
      </c>
      <c r="V85" s="64" t="str">
        <f>INDEX('99 Look-Up Tables'!$F$3:$F$6,MATCH('01 TOU Period Demand'!$C85,'99 Look-Up Tables'!$E$3:$E$6,0),1)</f>
        <v xml:space="preserve">Off-Peak Impact </v>
      </c>
      <c r="W85" s="64" t="s">
        <v>101</v>
      </c>
      <c r="X85" s="64" t="str">
        <f t="shared" si="33"/>
        <v>Off-Peak Impact _CPP</v>
      </c>
    </row>
    <row r="86" spans="1:24" outlineLevel="1" x14ac:dyDescent="0.35">
      <c r="A86" s="64" t="s">
        <v>174</v>
      </c>
      <c r="B86" s="64" t="s">
        <v>165</v>
      </c>
      <c r="C86" s="64" t="s">
        <v>164</v>
      </c>
      <c r="D86" s="64">
        <v>-0.188212121808667</v>
      </c>
      <c r="E86" s="64">
        <v>0.55987778375699904</v>
      </c>
      <c r="F86" s="64">
        <v>0.53099386930515102</v>
      </c>
      <c r="G86" s="64">
        <v>24.6512895003358</v>
      </c>
      <c r="H86" s="64">
        <v>57</v>
      </c>
      <c r="I86" s="64">
        <v>24</v>
      </c>
      <c r="K86" s="64">
        <f t="shared" si="24"/>
        <v>-7.8421717420277919E-3</v>
      </c>
      <c r="L86" s="64">
        <f t="shared" si="25"/>
        <v>1.0271370625139917</v>
      </c>
      <c r="M86" s="161">
        <f t="shared" si="26"/>
        <v>-7.6937222123114116E-3</v>
      </c>
      <c r="N86" s="162">
        <f t="shared" si="27"/>
        <v>1</v>
      </c>
      <c r="P86" s="160" t="str">
        <f t="shared" si="28"/>
        <v>-0.19 (N/S)</v>
      </c>
      <c r="Q86" s="163" t="str">
        <f t="shared" si="29"/>
        <v>-0.01% (N/S)</v>
      </c>
      <c r="R86" s="164">
        <f t="shared" si="30"/>
        <v>-2.8212522349912703</v>
      </c>
      <c r="S86" s="160">
        <f t="shared" si="31"/>
        <v>-10.728090943094019</v>
      </c>
      <c r="T86" s="158">
        <f t="shared" si="32"/>
        <v>-7.8421717420277919E-3</v>
      </c>
      <c r="V86" s="64" t="str">
        <f>INDEX('99 Look-Up Tables'!$F$3:$F$6,MATCH('01 TOU Period Demand'!$C86,'99 Look-Up Tables'!$E$3:$E$6,0),1)</f>
        <v xml:space="preserve">Off-Peak Impact </v>
      </c>
      <c r="W86" s="64" t="s">
        <v>101</v>
      </c>
      <c r="X86" s="64" t="str">
        <f t="shared" si="33"/>
        <v>Off-Peak Impact _CPP</v>
      </c>
    </row>
    <row r="87" spans="1:24" x14ac:dyDescent="0.35">
      <c r="M87" s="161"/>
      <c r="N87" s="162"/>
      <c r="P87" s="160"/>
      <c r="Q87" s="163"/>
      <c r="R87" s="164"/>
      <c r="S87" s="160"/>
      <c r="T87" s="158"/>
    </row>
    <row r="89" spans="1:24" s="143" customFormat="1" x14ac:dyDescent="0.35">
      <c r="A89" s="142" t="s">
        <v>425</v>
      </c>
    </row>
    <row r="92" spans="1:24" outlineLevel="1" x14ac:dyDescent="0.35">
      <c r="A92" s="64" t="s">
        <v>202</v>
      </c>
      <c r="B92" s="64" t="s">
        <v>203</v>
      </c>
    </row>
    <row r="93" spans="1:24" outlineLevel="1" x14ac:dyDescent="0.35">
      <c r="A93" s="64" t="s">
        <v>204</v>
      </c>
      <c r="B93" s="64" t="s">
        <v>205</v>
      </c>
    </row>
    <row r="94" spans="1:24" outlineLevel="1" x14ac:dyDescent="0.35"/>
    <row r="95" spans="1:24" outlineLevel="1" x14ac:dyDescent="0.35">
      <c r="A95" s="64" t="s">
        <v>190</v>
      </c>
      <c r="B95" s="64" t="s">
        <v>191</v>
      </c>
      <c r="C95" s="64" t="s">
        <v>192</v>
      </c>
      <c r="D95" s="64" t="s">
        <v>193</v>
      </c>
      <c r="E95" s="64" t="s">
        <v>194</v>
      </c>
      <c r="F95" s="64" t="s">
        <v>195</v>
      </c>
      <c r="G95" s="64" t="s">
        <v>196</v>
      </c>
      <c r="H95" s="64" t="s">
        <v>197</v>
      </c>
      <c r="I95" s="64" t="s">
        <v>150</v>
      </c>
      <c r="J95" s="64" t="s">
        <v>198</v>
      </c>
      <c r="K95" s="64" t="s">
        <v>151</v>
      </c>
      <c r="O95" s="64" t="s">
        <v>189</v>
      </c>
      <c r="P95" s="64" t="s">
        <v>155</v>
      </c>
      <c r="Q95" s="64" t="s">
        <v>156</v>
      </c>
    </row>
    <row r="96" spans="1:24" outlineLevel="1" x14ac:dyDescent="0.35">
      <c r="A96" s="64" t="s">
        <v>65</v>
      </c>
      <c r="B96" s="64" t="s">
        <v>160</v>
      </c>
      <c r="C96" s="64">
        <v>1</v>
      </c>
      <c r="D96" s="64">
        <v>1.21904356542857E-2</v>
      </c>
      <c r="E96" s="64">
        <v>1.07200088038096</v>
      </c>
      <c r="F96" s="64" t="s">
        <v>199</v>
      </c>
      <c r="G96" s="64">
        <v>1.5471700033371401E-2</v>
      </c>
      <c r="H96" s="64">
        <v>0.78791830425821197</v>
      </c>
      <c r="I96" s="64">
        <v>0.43074489753039302</v>
      </c>
      <c r="J96" s="64">
        <v>1.6448569217793301</v>
      </c>
      <c r="K96" s="64">
        <v>2.5448732891584398E-2</v>
      </c>
      <c r="O96" s="64">
        <f>D96*(-1)</f>
        <v>-1.21904356542857E-2</v>
      </c>
      <c r="P96" s="151">
        <f>O96/E96</f>
        <v>-1.1371665711648996E-2</v>
      </c>
      <c r="Q96" s="64">
        <f>IF(I96&gt;0.1,1,0)</f>
        <v>1</v>
      </c>
      <c r="R96" s="64" t="s">
        <v>184</v>
      </c>
    </row>
    <row r="97" spans="1:18" outlineLevel="1" x14ac:dyDescent="0.35">
      <c r="A97" s="64" t="s">
        <v>65</v>
      </c>
      <c r="B97" s="64" t="s">
        <v>165</v>
      </c>
      <c r="C97" s="64">
        <v>2</v>
      </c>
      <c r="D97" s="64">
        <v>1.3216496527650799E-2</v>
      </c>
      <c r="E97" s="64">
        <v>1.07154680044962</v>
      </c>
      <c r="F97" s="64" t="s">
        <v>200</v>
      </c>
      <c r="G97" s="64">
        <v>1.31574992169659E-2</v>
      </c>
      <c r="H97" s="64">
        <v>1.0044839303968001</v>
      </c>
      <c r="I97" s="64">
        <v>0.31514576969904701</v>
      </c>
      <c r="J97" s="64">
        <v>1.6448558629053001</v>
      </c>
      <c r="K97" s="64">
        <v>2.1642189728198299E-2</v>
      </c>
      <c r="O97" s="64">
        <f t="shared" ref="O97:O98" si="34">D97*(-1)</f>
        <v>-1.3216496527650799E-2</v>
      </c>
      <c r="P97" s="151">
        <f t="shared" ref="P97:P98" si="35">O97/E97</f>
        <v>-1.2334035734235005E-2</v>
      </c>
      <c r="Q97" s="64">
        <f t="shared" ref="Q97:Q98" si="36">IF(I97&gt;0.1,1,0)</f>
        <v>1</v>
      </c>
      <c r="R97" s="64" t="s">
        <v>183</v>
      </c>
    </row>
    <row r="98" spans="1:18" outlineLevel="1" x14ac:dyDescent="0.35">
      <c r="A98" s="64" t="s">
        <v>65</v>
      </c>
      <c r="B98" s="64" t="s">
        <v>166</v>
      </c>
      <c r="C98" s="64">
        <v>3</v>
      </c>
      <c r="D98" s="64">
        <v>1.1818467361711099E-2</v>
      </c>
      <c r="E98" s="64">
        <v>1.03216712759047</v>
      </c>
      <c r="F98" s="64" t="s">
        <v>201</v>
      </c>
      <c r="G98" s="64">
        <v>1.52082133125952E-2</v>
      </c>
      <c r="H98" s="64">
        <v>0.77711083601932096</v>
      </c>
      <c r="I98" s="64">
        <v>0.43709380879130399</v>
      </c>
      <c r="J98" s="64">
        <v>1.64485716965263</v>
      </c>
      <c r="K98" s="64">
        <v>2.5015338704828801E-2</v>
      </c>
      <c r="O98" s="64">
        <f t="shared" si="34"/>
        <v>-1.1818467361711099E-2</v>
      </c>
      <c r="P98" s="151">
        <f t="shared" si="35"/>
        <v>-1.1450148959210295E-2</v>
      </c>
      <c r="Q98" s="64">
        <f t="shared" si="36"/>
        <v>1</v>
      </c>
      <c r="R98" s="64" t="s">
        <v>101</v>
      </c>
    </row>
    <row r="99" spans="1:18" outlineLevel="1" x14ac:dyDescent="0.35"/>
    <row r="102" spans="1:18" s="143" customFormat="1" x14ac:dyDescent="0.35">
      <c r="A102" s="142" t="s">
        <v>426</v>
      </c>
    </row>
    <row r="105" spans="1:18" outlineLevel="1" x14ac:dyDescent="0.35">
      <c r="A105" s="64" t="s">
        <v>202</v>
      </c>
      <c r="B105" s="64" t="s">
        <v>432</v>
      </c>
    </row>
    <row r="106" spans="1:18" outlineLevel="1" x14ac:dyDescent="0.35">
      <c r="A106" s="64" t="s">
        <v>204</v>
      </c>
      <c r="B106" s="64" t="s">
        <v>431</v>
      </c>
    </row>
    <row r="107" spans="1:18" outlineLevel="1" x14ac:dyDescent="0.35"/>
    <row r="108" spans="1:18" outlineLevel="1" x14ac:dyDescent="0.35">
      <c r="A108" s="64" t="s">
        <v>190</v>
      </c>
      <c r="B108" s="64" t="s">
        <v>191</v>
      </c>
      <c r="C108" s="64" t="s">
        <v>192</v>
      </c>
      <c r="D108" s="64" t="s">
        <v>193</v>
      </c>
      <c r="E108" s="64" t="s">
        <v>194</v>
      </c>
      <c r="F108" s="64" t="s">
        <v>195</v>
      </c>
      <c r="G108" s="64" t="s">
        <v>196</v>
      </c>
      <c r="H108" s="64" t="s">
        <v>197</v>
      </c>
      <c r="I108" s="64" t="s">
        <v>150</v>
      </c>
      <c r="J108" s="64" t="s">
        <v>198</v>
      </c>
      <c r="K108" s="64" t="s">
        <v>151</v>
      </c>
      <c r="O108" s="64" t="s">
        <v>189</v>
      </c>
      <c r="P108" s="64" t="s">
        <v>155</v>
      </c>
      <c r="Q108" s="64" t="s">
        <v>156</v>
      </c>
    </row>
    <row r="109" spans="1:18" outlineLevel="1" x14ac:dyDescent="0.35">
      <c r="A109" t="s">
        <v>66</v>
      </c>
      <c r="B109" t="s">
        <v>427</v>
      </c>
      <c r="C109">
        <v>5</v>
      </c>
      <c r="D109">
        <v>1.591719791184E-2</v>
      </c>
      <c r="E109">
        <v>0.96555779319226898</v>
      </c>
      <c r="F109" t="s">
        <v>428</v>
      </c>
      <c r="G109">
        <v>1.5263625181930401E-2</v>
      </c>
      <c r="H109">
        <v>1.04281897138586</v>
      </c>
      <c r="I109">
        <v>0.29703270319322</v>
      </c>
      <c r="J109">
        <v>1.6448570123146999</v>
      </c>
      <c r="K109">
        <v>2.5106480913841499E-2</v>
      </c>
      <c r="O109" s="64">
        <f>D109*(-1)</f>
        <v>-1.591719791184E-2</v>
      </c>
      <c r="P109" s="151">
        <f>O109/E109</f>
        <v>-1.6484976895288182E-2</v>
      </c>
      <c r="Q109" s="64">
        <f>IF(I109&gt;0.1,1,0)</f>
        <v>1</v>
      </c>
      <c r="R109" s="64" t="s">
        <v>184</v>
      </c>
    </row>
    <row r="110" spans="1:18" outlineLevel="1" x14ac:dyDescent="0.35">
      <c r="A110" t="s">
        <v>66</v>
      </c>
      <c r="B110" t="s">
        <v>165</v>
      </c>
      <c r="C110">
        <v>2</v>
      </c>
      <c r="D110">
        <v>-8.9321684327904995E-4</v>
      </c>
      <c r="E110">
        <v>0.94169087460034995</v>
      </c>
      <c r="F110" t="s">
        <v>429</v>
      </c>
      <c r="G110">
        <v>1.31552256512418E-2</v>
      </c>
      <c r="H110">
        <v>-6.7898253284217502E-2</v>
      </c>
      <c r="I110">
        <v>0.94586664952080202</v>
      </c>
      <c r="J110">
        <v>1.6448559053312299</v>
      </c>
      <c r="K110">
        <v>2.1638450598409999E-2</v>
      </c>
      <c r="O110" s="64">
        <f t="shared" ref="O110:O111" si="37">D110*(-1)</f>
        <v>8.9321684327904995E-4</v>
      </c>
      <c r="P110" s="151">
        <f t="shared" ref="P110:P111" si="38">O110/E110</f>
        <v>9.4852447588825563E-4</v>
      </c>
      <c r="Q110" s="64">
        <f t="shared" ref="Q110:Q111" si="39">IF(I110&gt;0.1,1,0)</f>
        <v>1</v>
      </c>
      <c r="R110" s="64" t="s">
        <v>183</v>
      </c>
    </row>
    <row r="111" spans="1:18" outlineLevel="1" x14ac:dyDescent="0.35">
      <c r="A111" t="s">
        <v>66</v>
      </c>
      <c r="B111" t="s">
        <v>430</v>
      </c>
      <c r="C111">
        <v>4</v>
      </c>
      <c r="D111">
        <v>1.6083792222004602E-2</v>
      </c>
      <c r="E111">
        <v>0.96555779319226898</v>
      </c>
      <c r="F111" t="s">
        <v>428</v>
      </c>
      <c r="G111">
        <v>1.49623356908719E-2</v>
      </c>
      <c r="H111">
        <v>1.07495196968591</v>
      </c>
      <c r="I111">
        <v>0.28239685432559097</v>
      </c>
      <c r="J111">
        <v>1.64485727931304</v>
      </c>
      <c r="K111">
        <v>2.4610906776655998E-2</v>
      </c>
      <c r="O111" s="64">
        <f t="shared" si="37"/>
        <v>-1.6083792222004602E-2</v>
      </c>
      <c r="P111" s="151">
        <f t="shared" si="38"/>
        <v>-1.6657513755680368E-2</v>
      </c>
      <c r="Q111" s="64">
        <f t="shared" si="39"/>
        <v>1</v>
      </c>
      <c r="R111" s="64" t="s">
        <v>101</v>
      </c>
    </row>
    <row r="112" spans="1:18" outlineLevel="1" x14ac:dyDescent="0.35"/>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0F72-E367-4F27-9246-6AE9018C0275}">
  <sheetPr>
    <tabColor rgb="FFFFC000"/>
  </sheetPr>
  <dimension ref="A3:X58"/>
  <sheetViews>
    <sheetView workbookViewId="0">
      <selection activeCell="F6" sqref="F6"/>
    </sheetView>
  </sheetViews>
  <sheetFormatPr defaultRowHeight="14.5" outlineLevelRow="1" x14ac:dyDescent="0.35"/>
  <cols>
    <col min="1" max="7" width="8.7265625" style="64"/>
    <col min="8" max="8" width="11.6328125" style="64" customWidth="1"/>
    <col min="9" max="9" width="15.453125" style="64" customWidth="1"/>
    <col min="10" max="16384" width="8.7265625" style="64"/>
  </cols>
  <sheetData>
    <row r="3" spans="1:10" x14ac:dyDescent="0.35">
      <c r="C3" s="134"/>
      <c r="D3" s="134"/>
      <c r="E3" s="134" t="s">
        <v>49</v>
      </c>
      <c r="F3" s="134" t="s">
        <v>48</v>
      </c>
      <c r="G3" s="134"/>
      <c r="H3" s="134" t="s">
        <v>186</v>
      </c>
      <c r="I3" s="134"/>
    </row>
    <row r="4" spans="1:10" x14ac:dyDescent="0.35">
      <c r="C4" s="126" t="s">
        <v>101</v>
      </c>
      <c r="D4" s="126" t="s">
        <v>188</v>
      </c>
      <c r="E4" s="178">
        <f t="shared" ref="E4:F9" si="0">INDEX($I$20:$J$26,MATCH($C4&amp;"_"&amp;$D4,$B$20:$B$26,0),MATCH(E$3,$I$19:$J$19,0))</f>
        <v>4.9421687351715336E-2</v>
      </c>
      <c r="F4" s="178">
        <f t="shared" si="0"/>
        <v>4.9691553335276729E-2</v>
      </c>
      <c r="G4" s="126"/>
      <c r="H4" s="126" t="str">
        <f>C4&amp;"_"&amp;D4</f>
        <v xml:space="preserve">CPP_On-Peak Impact </v>
      </c>
      <c r="I4" s="126"/>
    </row>
    <row r="5" spans="1:10" x14ac:dyDescent="0.35">
      <c r="C5" s="126" t="s">
        <v>101</v>
      </c>
      <c r="D5" s="126" t="s">
        <v>67</v>
      </c>
      <c r="E5" s="178">
        <f t="shared" si="0"/>
        <v>2.9054935189540498E-2</v>
      </c>
      <c r="F5" s="178">
        <f t="shared" si="0"/>
        <v>2.9166761336457618E-2</v>
      </c>
      <c r="G5" s="126"/>
      <c r="H5" s="126" t="str">
        <f t="shared" ref="H5:H9" si="1">C5&amp;"_"&amp;D5</f>
        <v xml:space="preserve">CPP_Mid-Peak Impact </v>
      </c>
      <c r="I5" s="126"/>
    </row>
    <row r="6" spans="1:10" x14ac:dyDescent="0.35">
      <c r="C6" s="126" t="s">
        <v>101</v>
      </c>
      <c r="D6" s="126" t="s">
        <v>68</v>
      </c>
      <c r="E6" s="126" t="str">
        <f t="shared" si="0"/>
        <v>-0.012 (N/S</v>
      </c>
      <c r="F6" s="126" t="str">
        <f t="shared" si="0"/>
        <v>-1.1% (N/S)</v>
      </c>
      <c r="G6" s="126"/>
      <c r="H6" s="126" t="str">
        <f t="shared" si="1"/>
        <v xml:space="preserve">CPP_Off-Peak Impact </v>
      </c>
      <c r="I6" s="126"/>
    </row>
    <row r="7" spans="1:10" x14ac:dyDescent="0.35">
      <c r="C7" s="126" t="s">
        <v>183</v>
      </c>
      <c r="D7" s="126" t="s">
        <v>188</v>
      </c>
      <c r="E7" s="126" t="str">
        <f t="shared" si="0"/>
        <v>0.026 (N/S</v>
      </c>
      <c r="F7" s="126" t="str">
        <f t="shared" si="0"/>
        <v>2.4% (N/S)</v>
      </c>
      <c r="G7" s="126"/>
      <c r="H7" s="126" t="str">
        <f t="shared" si="1"/>
        <v xml:space="preserve">RT_On-Peak Impact </v>
      </c>
      <c r="I7" s="126"/>
    </row>
    <row r="8" spans="1:10" x14ac:dyDescent="0.35">
      <c r="C8" s="126" t="s">
        <v>183</v>
      </c>
      <c r="D8" s="126" t="s">
        <v>67</v>
      </c>
      <c r="E8" s="126" t="str">
        <f t="shared" si="0"/>
        <v>0.004 (N/S</v>
      </c>
      <c r="F8" s="126" t="str">
        <f t="shared" si="0"/>
        <v>0.4% (N/S)</v>
      </c>
      <c r="G8" s="126"/>
      <c r="H8" s="126" t="str">
        <f t="shared" si="1"/>
        <v xml:space="preserve">RT_Mid-Peak Impact </v>
      </c>
      <c r="I8" s="126"/>
    </row>
    <row r="9" spans="1:10" x14ac:dyDescent="0.35">
      <c r="C9" s="126" t="s">
        <v>183</v>
      </c>
      <c r="D9" s="126" t="s">
        <v>68</v>
      </c>
      <c r="E9" s="126" t="str">
        <f t="shared" si="0"/>
        <v>-0.013 (N/S</v>
      </c>
      <c r="F9" s="126" t="str">
        <f t="shared" si="0"/>
        <v>-1.2% (N/S)</v>
      </c>
      <c r="G9" s="126"/>
      <c r="H9" s="126" t="str">
        <f t="shared" si="1"/>
        <v xml:space="preserve">RT_Off-Peak Impact </v>
      </c>
      <c r="I9" s="126"/>
    </row>
    <row r="12" spans="1:10" x14ac:dyDescent="0.35">
      <c r="I12" s="160"/>
      <c r="J12" s="151"/>
    </row>
    <row r="14" spans="1:10" s="115" customFormat="1" ht="23.5" x14ac:dyDescent="0.55000000000000004">
      <c r="A14" s="114" t="s">
        <v>360</v>
      </c>
    </row>
    <row r="17" spans="1:10" s="143" customFormat="1" x14ac:dyDescent="0.35">
      <c r="A17" s="142" t="s">
        <v>363</v>
      </c>
    </row>
    <row r="19" spans="1:10" hidden="1" outlineLevel="1" x14ac:dyDescent="0.35">
      <c r="E19" s="64" t="s">
        <v>189</v>
      </c>
      <c r="F19" s="64" t="s">
        <v>155</v>
      </c>
      <c r="G19" s="64" t="s">
        <v>156</v>
      </c>
      <c r="I19" s="64" t="s">
        <v>49</v>
      </c>
      <c r="J19" s="64" t="s">
        <v>48</v>
      </c>
    </row>
    <row r="20" spans="1:10" hidden="1" outlineLevel="1" x14ac:dyDescent="0.35">
      <c r="B20" s="64" t="str">
        <f>C20&amp;"_"&amp;D20</f>
        <v xml:space="preserve">CPP_On-Peak Impact </v>
      </c>
      <c r="C20" s="64" t="s">
        <v>101</v>
      </c>
      <c r="D20" s="64" t="s">
        <v>188</v>
      </c>
      <c r="E20" s="64">
        <f t="shared" ref="E20:G23" si="2">INDEX($K$35:$N$46,MATCH($D20&amp;"_"&amp;$C20,$X$35:$X$46,0),MATCH(E$19,$K$34:$N$34,0))</f>
        <v>4.9421687351715336E-2</v>
      </c>
      <c r="F20" s="64">
        <f t="shared" si="2"/>
        <v>4.9691553335276729E-2</v>
      </c>
      <c r="G20" s="64">
        <f t="shared" si="2"/>
        <v>0</v>
      </c>
      <c r="I20" s="159">
        <f>IF($G20=1,ROUND(E20,3)&amp;" (N/S",E20)</f>
        <v>4.9421687351715336E-2</v>
      </c>
      <c r="J20" s="151">
        <f>IF($G20=1,ROUND(F20,3)*100&amp;"% (N/S)",F20)</f>
        <v>4.9691553335276729E-2</v>
      </c>
    </row>
    <row r="21" spans="1:10" hidden="1" outlineLevel="1" x14ac:dyDescent="0.35">
      <c r="B21" s="64" t="str">
        <f t="shared" ref="B21:B23" si="3">C21&amp;"_"&amp;D21</f>
        <v xml:space="preserve">CPP_Mid-Peak Impact </v>
      </c>
      <c r="C21" s="64" t="s">
        <v>101</v>
      </c>
      <c r="D21" s="64" t="s">
        <v>67</v>
      </c>
      <c r="E21" s="64">
        <f t="shared" si="2"/>
        <v>2.9054935189540498E-2</v>
      </c>
      <c r="F21" s="64">
        <f t="shared" si="2"/>
        <v>2.9166761336457618E-2</v>
      </c>
      <c r="G21" s="64">
        <f t="shared" si="2"/>
        <v>0</v>
      </c>
      <c r="I21" s="159">
        <f>IF($G21=1,ROUND(E21,3)&amp;" (N/S",E21)</f>
        <v>2.9054935189540498E-2</v>
      </c>
      <c r="J21" s="151">
        <f>IF($G21=1,ROUND(F21,3)*100&amp;"% (N/S)",F21)</f>
        <v>2.9166761336457618E-2</v>
      </c>
    </row>
    <row r="22" spans="1:10" hidden="1" outlineLevel="1" x14ac:dyDescent="0.35">
      <c r="B22" s="64" t="str">
        <f t="shared" si="3"/>
        <v xml:space="preserve">RT_On-Peak Impact </v>
      </c>
      <c r="C22" s="64" t="s">
        <v>183</v>
      </c>
      <c r="D22" s="64" t="s">
        <v>188</v>
      </c>
      <c r="E22" s="64">
        <f t="shared" si="2"/>
        <v>2.5974461278370668E-2</v>
      </c>
      <c r="F22" s="64">
        <f t="shared" si="2"/>
        <v>2.3628195045376905E-2</v>
      </c>
      <c r="G22" s="64">
        <f t="shared" si="2"/>
        <v>1</v>
      </c>
      <c r="I22" s="160" t="str">
        <f>IF($G22=1,ROUND(E22,3)&amp;" (N/S",E22)</f>
        <v>0.026 (N/S</v>
      </c>
      <c r="J22" s="151" t="str">
        <f>IF($G22=1,ROUND(F22,3)*100&amp;"% (N/S)",F22)</f>
        <v>2.4% (N/S)</v>
      </c>
    </row>
    <row r="23" spans="1:10" hidden="1" outlineLevel="1" x14ac:dyDescent="0.35">
      <c r="B23" s="64" t="str">
        <f t="shared" si="3"/>
        <v xml:space="preserve">RT_Mid-Peak Impact </v>
      </c>
      <c r="C23" s="64" t="s">
        <v>183</v>
      </c>
      <c r="D23" s="64" t="s">
        <v>67</v>
      </c>
      <c r="E23" s="64">
        <f t="shared" si="2"/>
        <v>4.4869175885473662E-3</v>
      </c>
      <c r="F23" s="64">
        <f t="shared" si="2"/>
        <v>4.2075659702469331E-3</v>
      </c>
      <c r="G23" s="64">
        <f t="shared" si="2"/>
        <v>1</v>
      </c>
      <c r="I23" s="160" t="str">
        <f>IF($G23=1,ROUND(E23,3)&amp;" (N/S",E23)</f>
        <v>0.004 (N/S</v>
      </c>
      <c r="J23" s="151" t="str">
        <f>IF($G23=1,ROUND(F23,3)*100&amp;"% (N/S)",F23)</f>
        <v>0.4% (N/S)</v>
      </c>
    </row>
    <row r="24" spans="1:10" hidden="1" outlineLevel="1" x14ac:dyDescent="0.35"/>
    <row r="25" spans="1:10" hidden="1" outlineLevel="1" x14ac:dyDescent="0.35">
      <c r="B25" s="64" t="str">
        <f t="shared" ref="B25:B26" si="4">C25&amp;"_"&amp;D25</f>
        <v xml:space="preserve">CPP_Off-Peak Impact </v>
      </c>
      <c r="C25" s="64" t="s">
        <v>101</v>
      </c>
      <c r="D25" s="64" t="s">
        <v>68</v>
      </c>
      <c r="E25" s="64">
        <f t="shared" ref="E25:G26" si="5">INDEX($O$55:$Q$57,MATCH($C25,$R$55:$R$57,0),MATCH(E$19,$O$54:$Q$54,0))</f>
        <v>-1.1818467361711099E-2</v>
      </c>
      <c r="F25" s="64">
        <f t="shared" si="5"/>
        <v>-1.1450148959210295E-2</v>
      </c>
      <c r="G25" s="64">
        <f t="shared" si="5"/>
        <v>1</v>
      </c>
      <c r="I25" s="160" t="str">
        <f>IF($G25=1,ROUND(E25,3)&amp;" (N/S",E25)</f>
        <v>-0.012 (N/S</v>
      </c>
      <c r="J25" s="151" t="str">
        <f>IF($G25=1,ROUND(F25,3)*100&amp;"% (N/S)",F25)</f>
        <v>-1.1% (N/S)</v>
      </c>
    </row>
    <row r="26" spans="1:10" hidden="1" outlineLevel="1" x14ac:dyDescent="0.35">
      <c r="B26" s="64" t="str">
        <f t="shared" si="4"/>
        <v xml:space="preserve">RT_Off-Peak Impact </v>
      </c>
      <c r="C26" s="64" t="s">
        <v>183</v>
      </c>
      <c r="D26" s="64" t="s">
        <v>68</v>
      </c>
      <c r="E26" s="64">
        <f t="shared" si="5"/>
        <v>-1.3216496527650799E-2</v>
      </c>
      <c r="F26" s="64">
        <f t="shared" si="5"/>
        <v>-1.2334035734235005E-2</v>
      </c>
      <c r="G26" s="64">
        <f t="shared" si="5"/>
        <v>1</v>
      </c>
      <c r="I26" s="160" t="str">
        <f>IF($G26=1,ROUND(E26,3)&amp;" (N/S",E26)</f>
        <v>-0.013 (N/S</v>
      </c>
      <c r="J26" s="151" t="str">
        <f>IF($G26=1,ROUND(F26,3)*100&amp;"% (N/S)",F26)</f>
        <v>-1.2% (N/S)</v>
      </c>
    </row>
    <row r="27" spans="1:10" collapsed="1" x14ac:dyDescent="0.35"/>
    <row r="28" spans="1:10" s="143" customFormat="1" x14ac:dyDescent="0.35">
      <c r="A28" s="142" t="s">
        <v>361</v>
      </c>
    </row>
    <row r="30" spans="1:10" outlineLevel="1" x14ac:dyDescent="0.35">
      <c r="A30" s="64" t="s">
        <v>179</v>
      </c>
      <c r="B30" s="64" t="s">
        <v>180</v>
      </c>
    </row>
    <row r="31" spans="1:10" outlineLevel="1" x14ac:dyDescent="0.35">
      <c r="A31" s="64" t="s">
        <v>181</v>
      </c>
      <c r="B31" s="64" t="s">
        <v>182</v>
      </c>
    </row>
    <row r="32" spans="1:10" outlineLevel="1" x14ac:dyDescent="0.35"/>
    <row r="33" spans="1:24" outlineLevel="1" x14ac:dyDescent="0.35">
      <c r="L33" s="150"/>
      <c r="Q33" s="64" t="s">
        <v>48</v>
      </c>
      <c r="T33" s="64" t="s">
        <v>49</v>
      </c>
    </row>
    <row r="34" spans="1:24" outlineLevel="1" x14ac:dyDescent="0.35">
      <c r="D34" s="64" t="s">
        <v>149</v>
      </c>
      <c r="E34" s="64" t="s">
        <v>150</v>
      </c>
      <c r="F34" s="64" t="s">
        <v>151</v>
      </c>
      <c r="G34" s="64" t="s">
        <v>152</v>
      </c>
      <c r="H34" s="64" t="s">
        <v>153</v>
      </c>
      <c r="I34" s="64" t="s">
        <v>154</v>
      </c>
      <c r="K34" s="64" t="s">
        <v>189</v>
      </c>
      <c r="L34" s="64" t="s">
        <v>246</v>
      </c>
      <c r="M34" s="64" t="s">
        <v>155</v>
      </c>
      <c r="N34" s="64" t="s">
        <v>156</v>
      </c>
      <c r="P34" s="64" t="s">
        <v>149</v>
      </c>
      <c r="Q34" s="64" t="s">
        <v>155</v>
      </c>
      <c r="R34" s="64" t="s">
        <v>157</v>
      </c>
      <c r="S34" s="64" t="s">
        <v>158</v>
      </c>
      <c r="T34" s="64" t="s">
        <v>159</v>
      </c>
      <c r="V34" s="64" t="s">
        <v>187</v>
      </c>
      <c r="W34" s="64" t="s">
        <v>185</v>
      </c>
      <c r="X34" s="64" t="s">
        <v>186</v>
      </c>
    </row>
    <row r="35" spans="1:24" outlineLevel="1" x14ac:dyDescent="0.35">
      <c r="A35" s="64" t="s">
        <v>167</v>
      </c>
      <c r="B35" s="64" t="s">
        <v>160</v>
      </c>
      <c r="C35" s="64" t="s">
        <v>161</v>
      </c>
      <c r="D35" s="64">
        <v>0.32531565668203399</v>
      </c>
      <c r="E35" s="64">
        <v>2.7340113554794598E-3</v>
      </c>
      <c r="F35" s="64">
        <v>0.17859342114728</v>
      </c>
      <c r="G35" s="64">
        <v>6.1150485071876197</v>
      </c>
      <c r="H35" s="64">
        <v>127</v>
      </c>
      <c r="I35" s="64">
        <v>6</v>
      </c>
      <c r="K35" s="64">
        <f>D35/I35</f>
        <v>5.4219276113672332E-2</v>
      </c>
      <c r="L35" s="64">
        <f>G35/I35</f>
        <v>1.0191747511979365</v>
      </c>
      <c r="M35" s="161">
        <f>(D35/(G35+D35))</f>
        <v>5.0511997210817665E-2</v>
      </c>
      <c r="N35" s="162">
        <v>0</v>
      </c>
      <c r="P35" s="160">
        <f>IF($E35&gt;0.1,ROUND(D35,2)&amp;" (N/S)",D35)</f>
        <v>0.32531565668203399</v>
      </c>
      <c r="Q35" s="163">
        <f>IF($E35&gt;0.1,ROUND(M35,2)&amp;"% (N/S)",M35)</f>
        <v>5.0511997210817665E-2</v>
      </c>
      <c r="R35" s="164">
        <f>F35/D35</f>
        <v>0.54898501648765885</v>
      </c>
      <c r="S35" s="160">
        <f>D35*H35</f>
        <v>41.315088398618315</v>
      </c>
      <c r="T35" s="158">
        <f>D35/I35</f>
        <v>5.4219276113672332E-2</v>
      </c>
      <c r="V35" s="64" t="str">
        <f>INDEX('99 Look-Up Tables'!$F$3:$F$6,MATCH('01 TOU Period Demand'!$C55,'99 Look-Up Tables'!$E$3:$E$6,0),1)</f>
        <v xml:space="preserve">On-Peak Impact </v>
      </c>
      <c r="W35" s="64" t="s">
        <v>184</v>
      </c>
      <c r="X35" s="64" t="str">
        <f>$V35&amp;"_"&amp;W35</f>
        <v>On-Peak Impact _NA</v>
      </c>
    </row>
    <row r="36" spans="1:24" outlineLevel="1" x14ac:dyDescent="0.35">
      <c r="A36" s="64" t="s">
        <v>168</v>
      </c>
      <c r="B36" s="64" t="s">
        <v>160</v>
      </c>
      <c r="C36" s="64" t="s">
        <v>162</v>
      </c>
      <c r="D36" s="64">
        <v>0.27830464887982298</v>
      </c>
      <c r="E36" s="64">
        <v>4.5368126431394604E-3</v>
      </c>
      <c r="F36" s="64">
        <v>0.161288276058069</v>
      </c>
      <c r="G36" s="64">
        <v>6.0422105909816901</v>
      </c>
      <c r="H36" s="64">
        <v>127</v>
      </c>
      <c r="I36" s="64">
        <v>6</v>
      </c>
      <c r="K36" s="64">
        <f t="shared" ref="K36:K46" si="6">D36/I36</f>
        <v>4.6384108146637161E-2</v>
      </c>
      <c r="L36" s="64">
        <f t="shared" ref="L36:L46" si="7">G36/I36</f>
        <v>1.0070350984969483</v>
      </c>
      <c r="M36" s="161">
        <f t="shared" ref="M36:M46" si="8">(D36/(G36+D36))</f>
        <v>4.4031955990651295E-2</v>
      </c>
      <c r="N36" s="162">
        <v>0</v>
      </c>
      <c r="P36" s="160">
        <f t="shared" ref="P36:P46" si="9">IF($E36&gt;0.1,ROUND(D36,2)&amp;" (N/S)",D36)</f>
        <v>0.27830464887982298</v>
      </c>
      <c r="Q36" s="163">
        <f t="shared" ref="Q36:Q46" si="10">IF($E36&gt;0.1,ROUND(M36,2)&amp;"% (N/S)",M36)</f>
        <v>4.4031955990651295E-2</v>
      </c>
      <c r="R36" s="164">
        <f t="shared" ref="R36:R46" si="11">F36/D36</f>
        <v>0.57953856217369992</v>
      </c>
      <c r="S36" s="160">
        <f t="shared" ref="S36:S46" si="12">D36*H36</f>
        <v>35.344690407737517</v>
      </c>
      <c r="T36" s="158">
        <f t="shared" ref="T36:T46" si="13">D36/I36</f>
        <v>4.6384108146637161E-2</v>
      </c>
      <c r="V36" s="64" t="str">
        <f>INDEX('99 Look-Up Tables'!$F$3:$F$6,MATCH('01 TOU Period Demand'!$C56,'99 Look-Up Tables'!$E$3:$E$6,0),1)</f>
        <v xml:space="preserve">Mid-Peak Impact </v>
      </c>
      <c r="W36" s="64" t="s">
        <v>184</v>
      </c>
      <c r="X36" s="64" t="str">
        <f t="shared" ref="X36:X46" si="14">$V36&amp;"_"&amp;W36</f>
        <v>Mid-Peak Impact _NA</v>
      </c>
    </row>
    <row r="37" spans="1:24" outlineLevel="1" x14ac:dyDescent="0.35">
      <c r="A37" s="64" t="s">
        <v>169</v>
      </c>
      <c r="B37" s="64" t="s">
        <v>160</v>
      </c>
      <c r="C37" s="64" t="s">
        <v>163</v>
      </c>
      <c r="D37" s="64">
        <v>-0.230813345479781</v>
      </c>
      <c r="E37" s="64">
        <v>0.22654811575737499</v>
      </c>
      <c r="F37" s="64">
        <v>0.31394594916313801</v>
      </c>
      <c r="G37" s="64">
        <v>12.391836641918101</v>
      </c>
      <c r="H37" s="64">
        <v>127</v>
      </c>
      <c r="I37" s="64">
        <v>12</v>
      </c>
      <c r="K37" s="64">
        <f t="shared" si="6"/>
        <v>-1.9234445456648416E-2</v>
      </c>
      <c r="L37" s="64">
        <f t="shared" si="7"/>
        <v>1.032653053493175</v>
      </c>
      <c r="M37" s="161">
        <f t="shared" si="8"/>
        <v>-1.8979763450283075E-2</v>
      </c>
      <c r="N37" s="162">
        <v>1</v>
      </c>
      <c r="P37" s="160" t="str">
        <f t="shared" si="9"/>
        <v>-0.23 (N/S)</v>
      </c>
      <c r="Q37" s="163" t="str">
        <f t="shared" si="10"/>
        <v>-0.02% (N/S)</v>
      </c>
      <c r="R37" s="164">
        <f t="shared" si="11"/>
        <v>-1.3601724307169203</v>
      </c>
      <c r="S37" s="160">
        <f t="shared" si="12"/>
        <v>-29.313294875932186</v>
      </c>
      <c r="T37" s="158">
        <f t="shared" si="13"/>
        <v>-1.9234445456648416E-2</v>
      </c>
      <c r="V37" s="64" t="str">
        <f>INDEX('99 Look-Up Tables'!$F$3:$F$6,MATCH('01 TOU Period Demand'!$C57,'99 Look-Up Tables'!$E$3:$E$6,0),1)</f>
        <v xml:space="preserve">Off-Peak Impact </v>
      </c>
      <c r="W37" s="64" t="s">
        <v>184</v>
      </c>
      <c r="X37" s="64" t="str">
        <f t="shared" si="14"/>
        <v>Off-Peak Impact _NA</v>
      </c>
    </row>
    <row r="38" spans="1:24" outlineLevel="1" x14ac:dyDescent="0.35">
      <c r="A38" s="64" t="s">
        <v>170</v>
      </c>
      <c r="B38" s="64" t="s">
        <v>160</v>
      </c>
      <c r="C38" s="64" t="s">
        <v>164</v>
      </c>
      <c r="D38" s="64">
        <v>8.4098700044539301E-2</v>
      </c>
      <c r="E38" s="64">
        <v>0.82661977879237503</v>
      </c>
      <c r="F38" s="64">
        <v>0.63153292588411203</v>
      </c>
      <c r="G38" s="64">
        <v>27.832094398510598</v>
      </c>
      <c r="H38" s="64">
        <v>57</v>
      </c>
      <c r="I38" s="64">
        <v>24</v>
      </c>
      <c r="K38" s="64">
        <f t="shared" si="6"/>
        <v>3.5041125018558041E-3</v>
      </c>
      <c r="L38" s="64">
        <f t="shared" si="7"/>
        <v>1.1596705999379415</v>
      </c>
      <c r="M38" s="161">
        <f t="shared" si="8"/>
        <v>3.0125418515210087E-3</v>
      </c>
      <c r="N38" s="162">
        <v>1</v>
      </c>
      <c r="P38" s="160" t="str">
        <f t="shared" si="9"/>
        <v>0.08 (N/S)</v>
      </c>
      <c r="Q38" s="163" t="str">
        <f t="shared" si="10"/>
        <v>0% (N/S)</v>
      </c>
      <c r="R38" s="164">
        <f t="shared" si="11"/>
        <v>7.5094255386783324</v>
      </c>
      <c r="S38" s="160">
        <f t="shared" si="12"/>
        <v>4.7936259025387402</v>
      </c>
      <c r="T38" s="158">
        <f t="shared" si="13"/>
        <v>3.5041125018558041E-3</v>
      </c>
      <c r="V38" s="64" t="str">
        <f>INDEX('99 Look-Up Tables'!$F$3:$F$6,MATCH('01 TOU Period Demand'!$C58,'99 Look-Up Tables'!$E$3:$E$6,0),1)</f>
        <v xml:space="preserve">Off-Peak Impact </v>
      </c>
      <c r="W38" s="64" t="s">
        <v>184</v>
      </c>
      <c r="X38" s="64" t="str">
        <f t="shared" si="14"/>
        <v>Off-Peak Impact _NA</v>
      </c>
    </row>
    <row r="39" spans="1:24" outlineLevel="1" x14ac:dyDescent="0.35">
      <c r="A39" s="64" t="s">
        <v>171</v>
      </c>
      <c r="B39" s="64" t="s">
        <v>165</v>
      </c>
      <c r="C39" s="64" t="s">
        <v>161</v>
      </c>
      <c r="D39" s="64">
        <v>0.15584676767022401</v>
      </c>
      <c r="E39" s="64">
        <v>0.104577288601773</v>
      </c>
      <c r="F39" s="64">
        <v>0.157939726102095</v>
      </c>
      <c r="G39" s="64">
        <v>6.4399497953311897</v>
      </c>
      <c r="H39" s="64">
        <v>127</v>
      </c>
      <c r="I39" s="64">
        <v>6</v>
      </c>
      <c r="K39" s="64">
        <f t="shared" si="6"/>
        <v>2.5974461278370668E-2</v>
      </c>
      <c r="L39" s="64">
        <f t="shared" si="7"/>
        <v>1.0733249658885315</v>
      </c>
      <c r="M39" s="161">
        <f t="shared" si="8"/>
        <v>2.3628195045376905E-2</v>
      </c>
      <c r="N39" s="162">
        <v>1</v>
      </c>
      <c r="P39" s="160" t="str">
        <f t="shared" si="9"/>
        <v>0.16 (N/S)</v>
      </c>
      <c r="Q39" s="163" t="str">
        <f t="shared" si="10"/>
        <v>0.02% (N/S)</v>
      </c>
      <c r="R39" s="164">
        <f t="shared" si="11"/>
        <v>1.0134295915350631</v>
      </c>
      <c r="S39" s="160">
        <f t="shared" si="12"/>
        <v>19.792539494118451</v>
      </c>
      <c r="T39" s="158">
        <f t="shared" si="13"/>
        <v>2.5974461278370668E-2</v>
      </c>
      <c r="V39" s="64" t="str">
        <f>INDEX('99 Look-Up Tables'!$F$3:$F$6,MATCH('01 TOU Period Demand'!$C59,'99 Look-Up Tables'!$E$3:$E$6,0),1)</f>
        <v xml:space="preserve">On-Peak Impact </v>
      </c>
      <c r="W39" s="64" t="s">
        <v>183</v>
      </c>
      <c r="X39" s="64" t="str">
        <f t="shared" si="14"/>
        <v>On-Peak Impact _RT</v>
      </c>
    </row>
    <row r="40" spans="1:24" outlineLevel="1" x14ac:dyDescent="0.35">
      <c r="A40" s="64" t="s">
        <v>172</v>
      </c>
      <c r="B40" s="64" t="s">
        <v>165</v>
      </c>
      <c r="C40" s="64" t="s">
        <v>162</v>
      </c>
      <c r="D40" s="64">
        <v>2.6921505531284199E-2</v>
      </c>
      <c r="E40" s="64">
        <v>0.75543908431814999</v>
      </c>
      <c r="F40" s="64">
        <v>0.142168367116076</v>
      </c>
      <c r="G40" s="64">
        <v>6.3714346276000597</v>
      </c>
      <c r="H40" s="64">
        <v>127</v>
      </c>
      <c r="I40" s="64">
        <v>6</v>
      </c>
      <c r="K40" s="64">
        <f t="shared" si="6"/>
        <v>4.4869175885473662E-3</v>
      </c>
      <c r="L40" s="64">
        <f t="shared" si="7"/>
        <v>1.0619057712666766</v>
      </c>
      <c r="M40" s="161">
        <f t="shared" si="8"/>
        <v>4.2075659702469331E-3</v>
      </c>
      <c r="N40" s="162">
        <v>1</v>
      </c>
      <c r="P40" s="160" t="str">
        <f t="shared" si="9"/>
        <v>0.03 (N/S)</v>
      </c>
      <c r="Q40" s="163" t="str">
        <f t="shared" si="10"/>
        <v>0% (N/S)</v>
      </c>
      <c r="R40" s="164">
        <f t="shared" si="11"/>
        <v>5.2808475718740508</v>
      </c>
      <c r="S40" s="160">
        <f t="shared" si="12"/>
        <v>3.4190312024730933</v>
      </c>
      <c r="T40" s="158">
        <f t="shared" si="13"/>
        <v>4.4869175885473662E-3</v>
      </c>
      <c r="V40" s="64" t="str">
        <f>INDEX('99 Look-Up Tables'!$F$3:$F$6,MATCH('01 TOU Period Demand'!$C60,'99 Look-Up Tables'!$E$3:$E$6,0),1)</f>
        <v xml:space="preserve">Mid-Peak Impact </v>
      </c>
      <c r="W40" s="64" t="s">
        <v>183</v>
      </c>
      <c r="X40" s="64" t="str">
        <f t="shared" si="14"/>
        <v>Mid-Peak Impact _RT</v>
      </c>
    </row>
    <row r="41" spans="1:24" outlineLevel="1" x14ac:dyDescent="0.35">
      <c r="A41" s="64" t="s">
        <v>173</v>
      </c>
      <c r="B41" s="64" t="s">
        <v>165</v>
      </c>
      <c r="C41" s="64" t="s">
        <v>163</v>
      </c>
      <c r="D41" s="64">
        <v>-0.19640747231310099</v>
      </c>
      <c r="E41" s="64">
        <v>0.22207009751931001</v>
      </c>
      <c r="F41" s="64">
        <v>0.26457867365169702</v>
      </c>
      <c r="G41" s="64">
        <v>12.3112693636155</v>
      </c>
      <c r="H41" s="64">
        <v>127</v>
      </c>
      <c r="I41" s="64">
        <v>12</v>
      </c>
      <c r="K41" s="64">
        <f t="shared" si="6"/>
        <v>-1.6367289359425084E-2</v>
      </c>
      <c r="L41" s="64">
        <f t="shared" si="7"/>
        <v>1.025939113634625</v>
      </c>
      <c r="M41" s="161">
        <f t="shared" si="8"/>
        <v>-1.6212109892404753E-2</v>
      </c>
      <c r="N41" s="162">
        <v>1</v>
      </c>
      <c r="P41" s="160" t="str">
        <f t="shared" si="9"/>
        <v>-0.2 (N/S)</v>
      </c>
      <c r="Q41" s="163" t="str">
        <f t="shared" si="10"/>
        <v>-0.02% (N/S)</v>
      </c>
      <c r="R41" s="164">
        <f t="shared" si="11"/>
        <v>-1.3470906709186787</v>
      </c>
      <c r="S41" s="160">
        <f t="shared" si="12"/>
        <v>-24.943748983763825</v>
      </c>
      <c r="T41" s="158">
        <f t="shared" si="13"/>
        <v>-1.6367289359425084E-2</v>
      </c>
      <c r="V41" s="64" t="str">
        <f>INDEX('99 Look-Up Tables'!$F$3:$F$6,MATCH('01 TOU Period Demand'!$C61,'99 Look-Up Tables'!$E$3:$E$6,0),1)</f>
        <v xml:space="preserve">Off-Peak Impact </v>
      </c>
      <c r="W41" s="64" t="s">
        <v>183</v>
      </c>
      <c r="X41" s="64" t="str">
        <f t="shared" si="14"/>
        <v>Off-Peak Impact _RT</v>
      </c>
    </row>
    <row r="42" spans="1:24" outlineLevel="1" x14ac:dyDescent="0.35">
      <c r="A42" s="64" t="s">
        <v>174</v>
      </c>
      <c r="B42" s="64" t="s">
        <v>165</v>
      </c>
      <c r="C42" s="64" t="s">
        <v>164</v>
      </c>
      <c r="D42" s="64">
        <v>-0.14871141576452601</v>
      </c>
      <c r="E42" s="64">
        <v>0.658963744279356</v>
      </c>
      <c r="F42" s="64">
        <v>0.55423560497073199</v>
      </c>
      <c r="G42" s="64">
        <v>28.155934253108502</v>
      </c>
      <c r="H42" s="64">
        <v>57</v>
      </c>
      <c r="I42" s="64">
        <v>24</v>
      </c>
      <c r="K42" s="64">
        <f t="shared" si="6"/>
        <v>-6.1963089901885841E-3</v>
      </c>
      <c r="L42" s="64">
        <f t="shared" si="7"/>
        <v>1.1731639272128542</v>
      </c>
      <c r="M42" s="161">
        <f t="shared" si="8"/>
        <v>-5.3097522959769774E-3</v>
      </c>
      <c r="N42" s="162">
        <v>1</v>
      </c>
      <c r="P42" s="160" t="str">
        <f t="shared" si="9"/>
        <v>-0.15 (N/S)</v>
      </c>
      <c r="Q42" s="163" t="str">
        <f t="shared" si="10"/>
        <v>-0.01% (N/S)</v>
      </c>
      <c r="R42" s="164">
        <f t="shared" si="11"/>
        <v>-3.726920372060238</v>
      </c>
      <c r="S42" s="160">
        <f t="shared" si="12"/>
        <v>-8.4765506985779826</v>
      </c>
      <c r="T42" s="158">
        <f t="shared" si="13"/>
        <v>-6.1963089901885841E-3</v>
      </c>
      <c r="V42" s="64" t="str">
        <f>INDEX('99 Look-Up Tables'!$F$3:$F$6,MATCH('01 TOU Period Demand'!$C62,'99 Look-Up Tables'!$E$3:$E$6,0),1)</f>
        <v xml:space="preserve">Off-Peak Impact </v>
      </c>
      <c r="W42" s="64" t="s">
        <v>183</v>
      </c>
      <c r="X42" s="64" t="str">
        <f t="shared" si="14"/>
        <v>Off-Peak Impact _RT</v>
      </c>
    </row>
    <row r="43" spans="1:24" outlineLevel="1" x14ac:dyDescent="0.35">
      <c r="A43" s="64" t="s">
        <v>175</v>
      </c>
      <c r="B43" s="64" t="s">
        <v>166</v>
      </c>
      <c r="C43" s="64" t="s">
        <v>161</v>
      </c>
      <c r="D43" s="64">
        <v>0.296530124110292</v>
      </c>
      <c r="E43" s="64">
        <v>4.4084965568462501E-3</v>
      </c>
      <c r="F43" s="64">
        <v>0.17129866155548601</v>
      </c>
      <c r="G43" s="64">
        <v>5.67088494358857</v>
      </c>
      <c r="H43" s="64">
        <v>127</v>
      </c>
      <c r="I43" s="64">
        <v>6</v>
      </c>
      <c r="K43" s="64">
        <f t="shared" si="6"/>
        <v>4.9421687351715336E-2</v>
      </c>
      <c r="L43" s="64">
        <f t="shared" si="7"/>
        <v>0.945147490598095</v>
      </c>
      <c r="M43" s="161">
        <f t="shared" si="8"/>
        <v>4.9691553335276729E-2</v>
      </c>
      <c r="N43" s="162">
        <v>0</v>
      </c>
      <c r="P43" s="160">
        <f t="shared" si="9"/>
        <v>0.296530124110292</v>
      </c>
      <c r="Q43" s="163">
        <f t="shared" si="10"/>
        <v>4.9691553335276729E-2</v>
      </c>
      <c r="R43" s="164">
        <f t="shared" si="11"/>
        <v>0.57767709796584732</v>
      </c>
      <c r="S43" s="160">
        <f t="shared" si="12"/>
        <v>37.659325762007086</v>
      </c>
      <c r="T43" s="158">
        <f t="shared" si="13"/>
        <v>4.9421687351715336E-2</v>
      </c>
      <c r="V43" s="64" t="str">
        <f>INDEX('99 Look-Up Tables'!$F$3:$F$6,MATCH('01 TOU Period Demand'!$C63,'99 Look-Up Tables'!$E$3:$E$6,0),1)</f>
        <v xml:space="preserve">On-Peak Impact </v>
      </c>
      <c r="W43" s="64" t="s">
        <v>101</v>
      </c>
      <c r="X43" s="64" t="str">
        <f t="shared" si="14"/>
        <v>On-Peak Impact _CPP</v>
      </c>
    </row>
    <row r="44" spans="1:24" outlineLevel="1" x14ac:dyDescent="0.35">
      <c r="A44" s="64" t="s">
        <v>176</v>
      </c>
      <c r="B44" s="64" t="s">
        <v>166</v>
      </c>
      <c r="C44" s="64" t="s">
        <v>162</v>
      </c>
      <c r="D44" s="64">
        <v>0.17432961113724299</v>
      </c>
      <c r="E44" s="64">
        <v>6.6485633432052396E-2</v>
      </c>
      <c r="F44" s="64">
        <v>0.15625364020375801</v>
      </c>
      <c r="G44" s="64">
        <v>5.8026662275929199</v>
      </c>
      <c r="H44" s="64">
        <v>127</v>
      </c>
      <c r="I44" s="64">
        <v>6</v>
      </c>
      <c r="K44" s="64">
        <f t="shared" si="6"/>
        <v>2.9054935189540498E-2</v>
      </c>
      <c r="L44" s="64">
        <f t="shared" si="7"/>
        <v>0.96711103793215336</v>
      </c>
      <c r="M44" s="161">
        <f t="shared" si="8"/>
        <v>2.9166761336457618E-2</v>
      </c>
      <c r="N44" s="162">
        <v>0</v>
      </c>
      <c r="P44" s="160">
        <f t="shared" si="9"/>
        <v>0.17432961113724299</v>
      </c>
      <c r="Q44" s="163">
        <f t="shared" si="10"/>
        <v>2.9166761336457618E-2</v>
      </c>
      <c r="R44" s="164">
        <f t="shared" si="11"/>
        <v>0.89631152839975958</v>
      </c>
      <c r="S44" s="160">
        <f t="shared" si="12"/>
        <v>22.13986061442986</v>
      </c>
      <c r="T44" s="158">
        <f t="shared" si="13"/>
        <v>2.9054935189540498E-2</v>
      </c>
      <c r="V44" s="64" t="str">
        <f>INDEX('99 Look-Up Tables'!$F$3:$F$6,MATCH('01 TOU Period Demand'!$C64,'99 Look-Up Tables'!$E$3:$E$6,0),1)</f>
        <v xml:space="preserve">Mid-Peak Impact </v>
      </c>
      <c r="W44" s="64" t="s">
        <v>101</v>
      </c>
      <c r="X44" s="64" t="str">
        <f t="shared" si="14"/>
        <v>Mid-Peak Impact _CPP</v>
      </c>
    </row>
    <row r="45" spans="1:24" outlineLevel="1" x14ac:dyDescent="0.35">
      <c r="A45" s="64" t="s">
        <v>177</v>
      </c>
      <c r="B45" s="64" t="s">
        <v>166</v>
      </c>
      <c r="C45" s="64" t="s">
        <v>163</v>
      </c>
      <c r="D45" s="64">
        <v>-0.22434636918053</v>
      </c>
      <c r="E45" s="64">
        <v>0.22816319435524901</v>
      </c>
      <c r="F45" s="64">
        <v>0.30621194387370798</v>
      </c>
      <c r="G45" s="64">
        <v>11.699293916237799</v>
      </c>
      <c r="H45" s="64">
        <v>127</v>
      </c>
      <c r="I45" s="64">
        <v>12</v>
      </c>
      <c r="K45" s="64">
        <f t="shared" si="6"/>
        <v>-1.8695530765044165E-2</v>
      </c>
      <c r="L45" s="64">
        <f t="shared" si="7"/>
        <v>0.97494115968648332</v>
      </c>
      <c r="M45" s="161">
        <f t="shared" si="8"/>
        <v>-1.9550971214510104E-2</v>
      </c>
      <c r="N45" s="162">
        <v>1</v>
      </c>
      <c r="P45" s="160" t="str">
        <f t="shared" si="9"/>
        <v>-0.22 (N/S)</v>
      </c>
      <c r="Q45" s="163" t="str">
        <f t="shared" si="10"/>
        <v>-0.02% (N/S)</v>
      </c>
      <c r="R45" s="164">
        <f t="shared" si="11"/>
        <v>-1.3649070630927007</v>
      </c>
      <c r="S45" s="160">
        <f t="shared" si="12"/>
        <v>-28.491988885927309</v>
      </c>
      <c r="T45" s="158">
        <f t="shared" si="13"/>
        <v>-1.8695530765044165E-2</v>
      </c>
      <c r="V45" s="64" t="str">
        <f>INDEX('99 Look-Up Tables'!$F$3:$F$6,MATCH('01 TOU Period Demand'!$C65,'99 Look-Up Tables'!$E$3:$E$6,0),1)</f>
        <v xml:space="preserve">Off-Peak Impact </v>
      </c>
      <c r="W45" s="64" t="s">
        <v>101</v>
      </c>
      <c r="X45" s="64" t="str">
        <f t="shared" si="14"/>
        <v>Off-Peak Impact _CPP</v>
      </c>
    </row>
    <row r="46" spans="1:24" outlineLevel="1" x14ac:dyDescent="0.35">
      <c r="A46" s="64" t="s">
        <v>178</v>
      </c>
      <c r="B46" s="64" t="s">
        <v>166</v>
      </c>
      <c r="C46" s="64" t="s">
        <v>164</v>
      </c>
      <c r="D46" s="64">
        <v>8.4098700044538496E-2</v>
      </c>
      <c r="E46" s="64">
        <v>0.82662118740227097</v>
      </c>
      <c r="F46" s="64">
        <v>0.63153820785441805</v>
      </c>
      <c r="G46" s="64">
        <v>27.832094398510598</v>
      </c>
      <c r="H46" s="64">
        <v>57</v>
      </c>
      <c r="I46" s="64">
        <v>24</v>
      </c>
      <c r="K46" s="64">
        <f t="shared" si="6"/>
        <v>3.5041125018557707E-3</v>
      </c>
      <c r="L46" s="64">
        <f t="shared" si="7"/>
        <v>1.1596705999379415</v>
      </c>
      <c r="M46" s="161">
        <f t="shared" si="8"/>
        <v>3.0125418515209801E-3</v>
      </c>
      <c r="N46" s="162">
        <v>1</v>
      </c>
      <c r="P46" s="160" t="str">
        <f t="shared" si="9"/>
        <v>0.08 (N/S)</v>
      </c>
      <c r="Q46" s="163" t="str">
        <f t="shared" si="10"/>
        <v>0% (N/S)</v>
      </c>
      <c r="R46" s="164">
        <f t="shared" si="11"/>
        <v>7.5094883454792614</v>
      </c>
      <c r="S46" s="160">
        <f t="shared" si="12"/>
        <v>4.793625902538694</v>
      </c>
      <c r="T46" s="158">
        <f t="shared" si="13"/>
        <v>3.5041125018557707E-3</v>
      </c>
      <c r="V46" s="64" t="str">
        <f>INDEX('99 Look-Up Tables'!$F$3:$F$6,MATCH('01 TOU Period Demand'!$C66,'99 Look-Up Tables'!$E$3:$E$6,0),1)</f>
        <v xml:space="preserve">Off-Peak Impact </v>
      </c>
      <c r="W46" s="64" t="s">
        <v>101</v>
      </c>
      <c r="X46" s="64" t="str">
        <f t="shared" si="14"/>
        <v>Off-Peak Impact _CPP</v>
      </c>
    </row>
    <row r="47" spans="1:24" x14ac:dyDescent="0.35">
      <c r="M47" s="161"/>
      <c r="N47" s="162"/>
      <c r="P47" s="160"/>
      <c r="Q47" s="163"/>
      <c r="R47" s="164"/>
      <c r="S47" s="160"/>
      <c r="T47" s="158"/>
    </row>
    <row r="49" spans="1:18" s="143" customFormat="1" x14ac:dyDescent="0.35">
      <c r="A49" s="142" t="s">
        <v>362</v>
      </c>
    </row>
    <row r="51" spans="1:18" outlineLevel="1" x14ac:dyDescent="0.35">
      <c r="A51" s="64" t="s">
        <v>202</v>
      </c>
      <c r="B51" s="64" t="s">
        <v>203</v>
      </c>
    </row>
    <row r="52" spans="1:18" outlineLevel="1" x14ac:dyDescent="0.35">
      <c r="A52" s="64" t="s">
        <v>204</v>
      </c>
      <c r="B52" s="64" t="s">
        <v>205</v>
      </c>
    </row>
    <row r="53" spans="1:18" outlineLevel="1" x14ac:dyDescent="0.35"/>
    <row r="54" spans="1:18" outlineLevel="1" x14ac:dyDescent="0.35">
      <c r="A54" s="64" t="s">
        <v>190</v>
      </c>
      <c r="B54" s="64" t="s">
        <v>191</v>
      </c>
      <c r="C54" s="64" t="s">
        <v>192</v>
      </c>
      <c r="D54" s="64" t="s">
        <v>193</v>
      </c>
      <c r="E54" s="64" t="s">
        <v>194</v>
      </c>
      <c r="F54" s="64" t="s">
        <v>195</v>
      </c>
      <c r="G54" s="64" t="s">
        <v>196</v>
      </c>
      <c r="H54" s="64" t="s">
        <v>197</v>
      </c>
      <c r="I54" s="64" t="s">
        <v>150</v>
      </c>
      <c r="J54" s="64" t="s">
        <v>198</v>
      </c>
      <c r="K54" s="64" t="s">
        <v>151</v>
      </c>
      <c r="O54" s="64" t="s">
        <v>189</v>
      </c>
      <c r="P54" s="64" t="s">
        <v>155</v>
      </c>
      <c r="Q54" s="64" t="s">
        <v>156</v>
      </c>
    </row>
    <row r="55" spans="1:18" outlineLevel="1" x14ac:dyDescent="0.35">
      <c r="A55" s="64" t="s">
        <v>65</v>
      </c>
      <c r="B55" s="64" t="s">
        <v>160</v>
      </c>
      <c r="C55" s="64">
        <v>1</v>
      </c>
      <c r="D55" s="64">
        <v>1.21904356542857E-2</v>
      </c>
      <c r="E55" s="64">
        <v>1.07200088038096</v>
      </c>
      <c r="F55" s="64" t="s">
        <v>199</v>
      </c>
      <c r="G55" s="64">
        <v>1.5471700033371401E-2</v>
      </c>
      <c r="H55" s="64">
        <v>0.78791830425821197</v>
      </c>
      <c r="I55" s="64">
        <v>0.43074489753039302</v>
      </c>
      <c r="J55" s="64">
        <v>1.6448569217793301</v>
      </c>
      <c r="K55" s="64">
        <v>2.5448732891584398E-2</v>
      </c>
      <c r="O55" s="64">
        <f>D55*(-1)</f>
        <v>-1.21904356542857E-2</v>
      </c>
      <c r="P55" s="151">
        <f>O55/E55</f>
        <v>-1.1371665711648996E-2</v>
      </c>
      <c r="Q55" s="64">
        <f>IF(I55&gt;0.1,1,0)</f>
        <v>1</v>
      </c>
      <c r="R55" s="64" t="s">
        <v>184</v>
      </c>
    </row>
    <row r="56" spans="1:18" outlineLevel="1" x14ac:dyDescent="0.35">
      <c r="A56" s="64" t="s">
        <v>65</v>
      </c>
      <c r="B56" s="64" t="s">
        <v>165</v>
      </c>
      <c r="C56" s="64">
        <v>2</v>
      </c>
      <c r="D56" s="64">
        <v>1.3216496527650799E-2</v>
      </c>
      <c r="E56" s="64">
        <v>1.07154680044962</v>
      </c>
      <c r="F56" s="64" t="s">
        <v>200</v>
      </c>
      <c r="G56" s="64">
        <v>1.31574992169659E-2</v>
      </c>
      <c r="H56" s="64">
        <v>1.0044839303968001</v>
      </c>
      <c r="I56" s="64">
        <v>0.31514576969904701</v>
      </c>
      <c r="J56" s="64">
        <v>1.6448558629053001</v>
      </c>
      <c r="K56" s="64">
        <v>2.1642189728198299E-2</v>
      </c>
      <c r="O56" s="64">
        <f t="shared" ref="O56:O57" si="15">D56*(-1)</f>
        <v>-1.3216496527650799E-2</v>
      </c>
      <c r="P56" s="151">
        <f t="shared" ref="P56:P57" si="16">O56/E56</f>
        <v>-1.2334035734235005E-2</v>
      </c>
      <c r="Q56" s="64">
        <f t="shared" ref="Q56:Q57" si="17">IF(I56&gt;0.1,1,0)</f>
        <v>1</v>
      </c>
      <c r="R56" s="64" t="s">
        <v>183</v>
      </c>
    </row>
    <row r="57" spans="1:18" outlineLevel="1" x14ac:dyDescent="0.35">
      <c r="A57" s="64" t="s">
        <v>65</v>
      </c>
      <c r="B57" s="64" t="s">
        <v>166</v>
      </c>
      <c r="C57" s="64">
        <v>3</v>
      </c>
      <c r="D57" s="64">
        <v>1.1818467361711099E-2</v>
      </c>
      <c r="E57" s="64">
        <v>1.03216712759047</v>
      </c>
      <c r="F57" s="64" t="s">
        <v>201</v>
      </c>
      <c r="G57" s="64">
        <v>1.52082133125952E-2</v>
      </c>
      <c r="H57" s="64">
        <v>0.77711083601932096</v>
      </c>
      <c r="I57" s="64">
        <v>0.43709380879130399</v>
      </c>
      <c r="J57" s="64">
        <v>1.64485716965263</v>
      </c>
      <c r="K57" s="64">
        <v>2.5015338704828801E-2</v>
      </c>
      <c r="O57" s="64">
        <f t="shared" si="15"/>
        <v>-1.1818467361711099E-2</v>
      </c>
      <c r="P57" s="151">
        <f t="shared" si="16"/>
        <v>-1.1450148959210295E-2</v>
      </c>
      <c r="Q57" s="64">
        <f t="shared" si="17"/>
        <v>1</v>
      </c>
      <c r="R57" s="64" t="s">
        <v>101</v>
      </c>
    </row>
    <row r="58" spans="1:18" outlineLevel="1" x14ac:dyDescent="0.3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ED9C-03FB-496F-82DB-837905AFA9B7}">
  <sheetPr>
    <tabColor rgb="FFFFC000"/>
  </sheetPr>
  <dimension ref="A4:P47"/>
  <sheetViews>
    <sheetView topLeftCell="A28" workbookViewId="0">
      <selection activeCell="F33" sqref="F33"/>
    </sheetView>
  </sheetViews>
  <sheetFormatPr defaultRowHeight="14.5" outlineLevelRow="1" x14ac:dyDescent="0.35"/>
  <cols>
    <col min="1" max="1" width="8.7265625" style="64"/>
    <col min="2" max="2" width="33.453125" style="64" customWidth="1"/>
    <col min="3" max="16384" width="8.7265625" style="64"/>
  </cols>
  <sheetData>
    <row r="4" spans="1:4" x14ac:dyDescent="0.35">
      <c r="A4" s="64" t="s">
        <v>65</v>
      </c>
    </row>
    <row r="5" spans="1:4" x14ac:dyDescent="0.35">
      <c r="B5" s="176"/>
      <c r="C5" s="176" t="s">
        <v>49</v>
      </c>
      <c r="D5" s="176" t="s">
        <v>48</v>
      </c>
    </row>
    <row r="6" spans="1:4" x14ac:dyDescent="0.35">
      <c r="B6" s="126" t="s">
        <v>101</v>
      </c>
      <c r="C6" s="178">
        <f>K25</f>
        <v>7.6628472391398667E-2</v>
      </c>
      <c r="D6" s="193">
        <f t="shared" ref="D6:D7" si="0">L25</f>
        <v>5.7642359346115349E-2</v>
      </c>
    </row>
    <row r="7" spans="1:4" x14ac:dyDescent="0.35">
      <c r="B7" s="126" t="s">
        <v>183</v>
      </c>
      <c r="C7" s="178" t="str">
        <f t="shared" ref="C7" si="1">K26</f>
        <v>0.036 (N/S)</v>
      </c>
      <c r="D7" s="193" t="str">
        <f t="shared" si="0"/>
        <v>2.4% (N/S)</v>
      </c>
    </row>
    <row r="9" spans="1:4" x14ac:dyDescent="0.35">
      <c r="A9" s="64" t="s">
        <v>66</v>
      </c>
    </row>
    <row r="10" spans="1:4" x14ac:dyDescent="0.35">
      <c r="B10" s="176"/>
      <c r="C10" s="176" t="s">
        <v>49</v>
      </c>
      <c r="D10" s="176" t="s">
        <v>48</v>
      </c>
    </row>
    <row r="11" spans="1:4" x14ac:dyDescent="0.35">
      <c r="B11" s="126" t="s">
        <v>101</v>
      </c>
      <c r="C11" s="178" t="str">
        <f>K40</f>
        <v>0.018 (N/S)</v>
      </c>
      <c r="D11" s="178" t="str">
        <f t="shared" ref="D11:D12" si="2">L40</f>
        <v>1.4% (N/S)</v>
      </c>
    </row>
    <row r="12" spans="1:4" x14ac:dyDescent="0.35">
      <c r="B12" s="126" t="s">
        <v>183</v>
      </c>
      <c r="C12" s="178" t="str">
        <f t="shared" ref="C12" si="3">K41</f>
        <v>0.006 (N/S)</v>
      </c>
      <c r="D12" s="178" t="str">
        <f t="shared" si="2"/>
        <v>0.5% (N/S)</v>
      </c>
    </row>
    <row r="20" spans="1:16" s="115" customFormat="1" ht="23.5" x14ac:dyDescent="0.55000000000000004">
      <c r="A20" s="114" t="s">
        <v>447</v>
      </c>
    </row>
    <row r="22" spans="1:16" outlineLevel="1" x14ac:dyDescent="0.35"/>
    <row r="23" spans="1:16" outlineLevel="1" x14ac:dyDescent="0.35">
      <c r="C23" s="190">
        <v>-1</v>
      </c>
      <c r="D23" s="190">
        <v>1</v>
      </c>
      <c r="E23" s="190">
        <v>1</v>
      </c>
      <c r="F23" s="190">
        <v>1</v>
      </c>
    </row>
    <row r="24" spans="1:16" outlineLevel="1" x14ac:dyDescent="0.35">
      <c r="C24" s="190" t="s">
        <v>149</v>
      </c>
      <c r="D24" s="190" t="s">
        <v>150</v>
      </c>
      <c r="E24" s="64" t="s">
        <v>152</v>
      </c>
      <c r="F24" s="190" t="s">
        <v>367</v>
      </c>
      <c r="H24" s="64" t="s">
        <v>49</v>
      </c>
      <c r="I24" s="64" t="s">
        <v>48</v>
      </c>
      <c r="K24" s="64" t="s">
        <v>49</v>
      </c>
      <c r="L24" s="64" t="s">
        <v>48</v>
      </c>
    </row>
    <row r="25" spans="1:16" outlineLevel="1" x14ac:dyDescent="0.35">
      <c r="B25" s="64" t="s">
        <v>101</v>
      </c>
      <c r="C25" s="64">
        <f t="shared" ref="C25:F26" si="4">INDEX($A$29:$N$31,MATCH($B25,$P$29:$P$31,0),MATCH(C$24,$A$28:$N$28,0))*C$23</f>
        <v>0.459770834348392</v>
      </c>
      <c r="D25" s="64">
        <f t="shared" si="4"/>
        <v>1.2970773592244399E-3</v>
      </c>
      <c r="E25" s="64">
        <f t="shared" si="4"/>
        <v>7.5164959174631303</v>
      </c>
      <c r="F25" s="64">
        <f t="shared" si="4"/>
        <v>6</v>
      </c>
      <c r="H25" s="64">
        <f>C25/F25</f>
        <v>7.6628472391398667E-2</v>
      </c>
      <c r="I25" s="64">
        <f>(C25/(E25+C25))</f>
        <v>5.7642359346115349E-2</v>
      </c>
      <c r="K25" s="159">
        <f>IF($D25&gt;=0.1,ROUND(H25,3)&amp;" (N/S)",H25)</f>
        <v>7.6628472391398667E-2</v>
      </c>
      <c r="L25" s="151">
        <f>IF($D25&gt;=0.1,ROUND(I25,3)*100&amp;"% (N/S)",I25)</f>
        <v>5.7642359346115349E-2</v>
      </c>
    </row>
    <row r="26" spans="1:16" outlineLevel="1" x14ac:dyDescent="0.35">
      <c r="B26" s="64" t="s">
        <v>183</v>
      </c>
      <c r="C26" s="64">
        <f t="shared" si="4"/>
        <v>0.21370190599050501</v>
      </c>
      <c r="D26" s="64">
        <f t="shared" si="4"/>
        <v>0.10478404702871499</v>
      </c>
      <c r="E26" s="64">
        <f t="shared" si="4"/>
        <v>8.6024395410414805</v>
      </c>
      <c r="F26" s="64">
        <f t="shared" si="4"/>
        <v>6</v>
      </c>
      <c r="H26" s="64">
        <f>C26/F26</f>
        <v>3.5616984331750833E-2</v>
      </c>
      <c r="I26" s="64">
        <f>(C26/(E26+C26))</f>
        <v>2.4239845432884842E-2</v>
      </c>
      <c r="K26" s="159" t="str">
        <f>IF($D26&gt;=0.1,ROUND(H26,3)&amp;" (N/S)",H26)</f>
        <v>0.036 (N/S)</v>
      </c>
      <c r="L26" s="151" t="str">
        <f>IF($D26&gt;=0.1,ROUND(I26,3)*100&amp;"% (N/S)",I26)</f>
        <v>2.4% (N/S)</v>
      </c>
    </row>
    <row r="27" spans="1:16" outlineLevel="1" x14ac:dyDescent="0.35"/>
    <row r="28" spans="1:16" outlineLevel="1" x14ac:dyDescent="0.35">
      <c r="A28" s="64" t="s">
        <v>190</v>
      </c>
      <c r="B28" s="64" t="s">
        <v>191</v>
      </c>
      <c r="C28" s="64" t="s">
        <v>192</v>
      </c>
      <c r="D28" s="64" t="s">
        <v>149</v>
      </c>
      <c r="E28" s="64" t="s">
        <v>364</v>
      </c>
      <c r="F28" s="64" t="s">
        <v>365</v>
      </c>
      <c r="G28" s="64" t="s">
        <v>366</v>
      </c>
      <c r="H28" s="64" t="s">
        <v>197</v>
      </c>
      <c r="I28" s="64" t="s">
        <v>150</v>
      </c>
      <c r="J28" s="64" t="s">
        <v>198</v>
      </c>
      <c r="K28" s="64" t="s">
        <v>151</v>
      </c>
      <c r="L28" s="64" t="s">
        <v>152</v>
      </c>
      <c r="M28" s="64" t="s">
        <v>153</v>
      </c>
      <c r="N28" s="64" t="s">
        <v>367</v>
      </c>
    </row>
    <row r="29" spans="1:16" outlineLevel="1" x14ac:dyDescent="0.35">
      <c r="A29" s="64" t="s">
        <v>65</v>
      </c>
      <c r="B29" s="64" t="s">
        <v>160</v>
      </c>
      <c r="C29" s="64">
        <v>1</v>
      </c>
      <c r="D29" s="64">
        <v>-0.62817033799261401</v>
      </c>
      <c r="E29" s="64">
        <v>39.662987649989503</v>
      </c>
      <c r="F29" s="64">
        <v>24.488988536476999</v>
      </c>
      <c r="G29" s="64">
        <v>0.14501255459882101</v>
      </c>
      <c r="H29" s="64">
        <v>-4.3318341624313401</v>
      </c>
      <c r="I29" s="64">
        <v>1.4808766167781099E-5</v>
      </c>
      <c r="J29" s="64">
        <v>1.6448764368192501</v>
      </c>
      <c r="K29" s="64">
        <v>0.238527734102567</v>
      </c>
      <c r="L29" s="64">
        <v>7.9454863017019797</v>
      </c>
      <c r="M29" s="64">
        <v>64</v>
      </c>
      <c r="N29" s="64">
        <v>6</v>
      </c>
      <c r="P29" s="64" t="s">
        <v>184</v>
      </c>
    </row>
    <row r="30" spans="1:16" outlineLevel="1" x14ac:dyDescent="0.35">
      <c r="A30" s="64" t="s">
        <v>65</v>
      </c>
      <c r="B30" s="64" t="s">
        <v>165</v>
      </c>
      <c r="C30" s="64">
        <v>2</v>
      </c>
      <c r="D30" s="64">
        <v>-0.21370190599050501</v>
      </c>
      <c r="E30" s="64">
        <v>39.688827313428497</v>
      </c>
      <c r="F30" s="64">
        <v>24.494405707123398</v>
      </c>
      <c r="G30" s="64">
        <v>0.13174356066335</v>
      </c>
      <c r="H30" s="64">
        <v>-1.6221051329908001</v>
      </c>
      <c r="I30" s="64">
        <v>0.10478404702871499</v>
      </c>
      <c r="J30" s="64">
        <v>1.6448691319383799</v>
      </c>
      <c r="K30" s="64">
        <v>0.21670091626679699</v>
      </c>
      <c r="L30" s="64">
        <v>8.6024395410414805</v>
      </c>
      <c r="M30" s="64">
        <v>64</v>
      </c>
      <c r="N30" s="64">
        <v>6</v>
      </c>
      <c r="P30" s="64" t="s">
        <v>183</v>
      </c>
    </row>
    <row r="31" spans="1:16" outlineLevel="1" x14ac:dyDescent="0.35">
      <c r="A31" s="64" t="s">
        <v>65</v>
      </c>
      <c r="B31" s="64" t="s">
        <v>166</v>
      </c>
      <c r="C31" s="64">
        <v>3</v>
      </c>
      <c r="D31" s="64">
        <v>-0.459770834348392</v>
      </c>
      <c r="E31" s="64">
        <v>37.868563150291401</v>
      </c>
      <c r="F31" s="64">
        <v>24.1708887355874</v>
      </c>
      <c r="G31" s="64">
        <v>0.14292875113060299</v>
      </c>
      <c r="H31" s="64">
        <v>-3.2167834023000101</v>
      </c>
      <c r="I31" s="64">
        <v>1.2970773592244399E-3</v>
      </c>
      <c r="J31" s="64">
        <v>1.6448799755768899</v>
      </c>
      <c r="K31" s="64">
        <v>0.23510064066894201</v>
      </c>
      <c r="L31" s="64">
        <v>7.5164959174631303</v>
      </c>
      <c r="M31" s="64">
        <v>64</v>
      </c>
      <c r="N31" s="64">
        <v>6</v>
      </c>
      <c r="P31" s="64" t="s">
        <v>101</v>
      </c>
    </row>
    <row r="32" spans="1:16" outlineLevel="1" x14ac:dyDescent="0.35"/>
    <row r="35" spans="1:16" s="115" customFormat="1" ht="23.5" x14ac:dyDescent="0.55000000000000004">
      <c r="A35" s="114" t="s">
        <v>448</v>
      </c>
    </row>
    <row r="36" spans="1:16" x14ac:dyDescent="0.35">
      <c r="A36" s="64" t="s">
        <v>449</v>
      </c>
    </row>
    <row r="37" spans="1:16" outlineLevel="1" x14ac:dyDescent="0.35">
      <c r="A37" s="64" t="s">
        <v>450</v>
      </c>
    </row>
    <row r="38" spans="1:16" outlineLevel="1" x14ac:dyDescent="0.35">
      <c r="C38" s="190">
        <v>-1</v>
      </c>
      <c r="D38" s="190">
        <v>1</v>
      </c>
      <c r="E38" s="190">
        <v>1</v>
      </c>
      <c r="F38" s="190">
        <v>1</v>
      </c>
    </row>
    <row r="39" spans="1:16" outlineLevel="1" x14ac:dyDescent="0.35">
      <c r="C39" s="190" t="s">
        <v>149</v>
      </c>
      <c r="D39" s="190" t="s">
        <v>150</v>
      </c>
      <c r="E39" s="64" t="s">
        <v>152</v>
      </c>
      <c r="F39" s="190" t="s">
        <v>367</v>
      </c>
      <c r="H39" s="64" t="s">
        <v>49</v>
      </c>
      <c r="I39" s="64" t="s">
        <v>48</v>
      </c>
      <c r="K39" s="64" t="s">
        <v>49</v>
      </c>
      <c r="L39" s="64" t="s">
        <v>48</v>
      </c>
    </row>
    <row r="40" spans="1:16" outlineLevel="1" x14ac:dyDescent="0.35">
      <c r="B40" s="64" t="s">
        <v>101</v>
      </c>
      <c r="C40" s="64">
        <f>INDEX($A$44:$N$46,MATCH($B40,$P$44:$P$46,0),MATCH(C$24,$A$43:$N$43,0))*C$23</f>
        <v>3.5340717671406299E-2</v>
      </c>
      <c r="D40" s="64">
        <f t="shared" ref="D40:F41" si="5">INDEX($A$44:$N$46,MATCH($B40,$P$44:$P$46,0),MATCH(D$24,$A$43:$N$43,0))*D$23</f>
        <v>0.43102926515992701</v>
      </c>
      <c r="E40" s="64">
        <f t="shared" si="5"/>
        <v>2.5605462414081499</v>
      </c>
      <c r="F40" s="64">
        <f t="shared" si="5"/>
        <v>2</v>
      </c>
      <c r="H40" s="64">
        <f>C40/F40</f>
        <v>1.767035883570315E-2</v>
      </c>
      <c r="I40" s="64">
        <f>(C40/(E40+C40))</f>
        <v>1.3614120425312098E-2</v>
      </c>
      <c r="K40" s="159" t="str">
        <f>IF($D40&gt;=0.1,ROUND(H40,3)&amp;" (N/S)",H40)</f>
        <v>0.018 (N/S)</v>
      </c>
      <c r="L40" s="151" t="str">
        <f>IF($D40&gt;=0.1,ROUND(I40,3)*100&amp;"% (N/S)",I40)</f>
        <v>1.4% (N/S)</v>
      </c>
    </row>
    <row r="41" spans="1:16" outlineLevel="1" x14ac:dyDescent="0.35">
      <c r="B41" s="64" t="s">
        <v>183</v>
      </c>
      <c r="C41" s="64">
        <f t="shared" ref="C41" si="6">INDEX($A$44:$N$46,MATCH($B41,$P$44:$P$46,0),MATCH(C$24,$A$43:$N$43,0))*C$23</f>
        <v>1.2030574935653701E-2</v>
      </c>
      <c r="D41" s="64">
        <f t="shared" si="5"/>
        <v>0.76811338355643499</v>
      </c>
      <c r="E41" s="64">
        <f t="shared" si="5"/>
        <v>2.5824718917554099</v>
      </c>
      <c r="F41" s="64">
        <f t="shared" si="5"/>
        <v>2</v>
      </c>
      <c r="H41" s="64">
        <f>C41/F41</f>
        <v>6.0152874678268504E-3</v>
      </c>
      <c r="I41" s="64">
        <f>(C41/(E41+C41))</f>
        <v>4.6369487368408905E-3</v>
      </c>
      <c r="K41" s="159" t="str">
        <f>IF($D41&gt;=0.1,ROUND(H41,3)&amp;" (N/S)",H41)</f>
        <v>0.006 (N/S)</v>
      </c>
      <c r="L41" s="151" t="str">
        <f>IF($D41&gt;=0.1,ROUND(I41,3)*100&amp;"% (N/S)",I41)</f>
        <v>0.5% (N/S)</v>
      </c>
    </row>
    <row r="42" spans="1:16" outlineLevel="1" x14ac:dyDescent="0.35"/>
    <row r="43" spans="1:16" outlineLevel="1" x14ac:dyDescent="0.35">
      <c r="A43" s="64" t="s">
        <v>190</v>
      </c>
      <c r="B43" s="64" t="s">
        <v>191</v>
      </c>
      <c r="C43" s="64" t="s">
        <v>192</v>
      </c>
      <c r="D43" s="64" t="s">
        <v>149</v>
      </c>
      <c r="G43" s="64" t="s">
        <v>366</v>
      </c>
      <c r="H43" s="64" t="s">
        <v>197</v>
      </c>
      <c r="I43" s="64" t="s">
        <v>150</v>
      </c>
      <c r="J43" s="64" t="s">
        <v>198</v>
      </c>
      <c r="K43" s="64" t="s">
        <v>151</v>
      </c>
      <c r="L43" s="64" t="s">
        <v>152</v>
      </c>
      <c r="M43" s="64" t="s">
        <v>153</v>
      </c>
      <c r="N43" s="64" t="s">
        <v>367</v>
      </c>
      <c r="O43" s="64" t="s">
        <v>452</v>
      </c>
    </row>
    <row r="44" spans="1:16" outlineLevel="1" x14ac:dyDescent="0.35">
      <c r="A44" s="64" t="s">
        <v>66</v>
      </c>
      <c r="B44" s="64" t="s">
        <v>427</v>
      </c>
      <c r="C44" s="64">
        <v>5</v>
      </c>
      <c r="D44" s="64">
        <v>-6.01573869754903E-2</v>
      </c>
      <c r="G44" s="64">
        <v>4.5399128753403198E-2</v>
      </c>
      <c r="H44" s="64">
        <v>-1.3250780054007301</v>
      </c>
      <c r="I44" s="64">
        <v>0.18515009765271601</v>
      </c>
      <c r="J44" s="64">
        <v>1.6448778726195199</v>
      </c>
      <c r="K44" s="64">
        <v>7.4676022322677393E-2</v>
      </c>
      <c r="L44" s="64">
        <v>2.5534573728004402</v>
      </c>
      <c r="M44" s="64">
        <v>60</v>
      </c>
      <c r="N44" s="64">
        <v>2</v>
      </c>
      <c r="O44" s="64" t="s">
        <v>454</v>
      </c>
      <c r="P44" s="64" t="s">
        <v>184</v>
      </c>
    </row>
    <row r="45" spans="1:16" outlineLevel="1" x14ac:dyDescent="0.35">
      <c r="A45" s="64" t="s">
        <v>66</v>
      </c>
      <c r="B45" s="64" t="s">
        <v>165</v>
      </c>
      <c r="C45" s="64">
        <v>2</v>
      </c>
      <c r="D45" s="64">
        <v>-1.2030574935653701E-2</v>
      </c>
      <c r="G45" s="64">
        <v>4.0803128641938601E-2</v>
      </c>
      <c r="H45" s="64">
        <v>-0.294844423358467</v>
      </c>
      <c r="I45" s="64">
        <v>0.76811338355643499</v>
      </c>
      <c r="J45" s="64">
        <v>1.64486991870856</v>
      </c>
      <c r="K45" s="64">
        <v>6.7115838892320298E-2</v>
      </c>
      <c r="L45" s="64">
        <v>2.5824718917554099</v>
      </c>
      <c r="M45" s="64">
        <v>60</v>
      </c>
      <c r="N45" s="64">
        <v>2</v>
      </c>
      <c r="O45" s="64" t="s">
        <v>451</v>
      </c>
      <c r="P45" s="64" t="s">
        <v>183</v>
      </c>
    </row>
    <row r="46" spans="1:16" outlineLevel="1" x14ac:dyDescent="0.35">
      <c r="A46" s="64" t="s">
        <v>66</v>
      </c>
      <c r="B46" s="64" t="s">
        <v>453</v>
      </c>
      <c r="C46" s="64">
        <v>4</v>
      </c>
      <c r="D46" s="64">
        <v>-3.5340717671406299E-2</v>
      </c>
      <c r="G46" s="64">
        <v>4.48806625528907E-2</v>
      </c>
      <c r="H46" s="64">
        <v>-0.78743752122104105</v>
      </c>
      <c r="I46" s="64">
        <v>0.43102926515992701</v>
      </c>
      <c r="J46" s="64">
        <v>1.6448820056757001</v>
      </c>
      <c r="K46" s="64">
        <v>7.3823394236053205E-2</v>
      </c>
      <c r="L46" s="64">
        <v>2.5605462414081499</v>
      </c>
      <c r="M46" s="64">
        <v>60</v>
      </c>
      <c r="N46" s="64">
        <v>2</v>
      </c>
      <c r="O46" s="64" t="s">
        <v>454</v>
      </c>
      <c r="P46" s="64" t="s">
        <v>101</v>
      </c>
    </row>
    <row r="47" spans="1:16" outlineLevel="1" x14ac:dyDescent="0.3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1ECB-1CC6-474A-A31B-7BE782D23C3C}">
  <sheetPr>
    <tabColor rgb="FFFFC000"/>
  </sheetPr>
  <dimension ref="A1:P50"/>
  <sheetViews>
    <sheetView topLeftCell="A34" workbookViewId="0">
      <selection activeCell="I49" sqref="I49"/>
    </sheetView>
  </sheetViews>
  <sheetFormatPr defaultRowHeight="14.5" outlineLevelRow="1" x14ac:dyDescent="0.35"/>
  <cols>
    <col min="1" max="5" width="8.7265625" style="64"/>
    <col min="6" max="6" width="11.36328125" style="64" bestFit="1" customWidth="1"/>
    <col min="7" max="9" width="8.7265625" style="64"/>
    <col min="10" max="10" width="21.81640625" style="64" customWidth="1"/>
    <col min="11" max="16384" width="8.7265625" style="64"/>
  </cols>
  <sheetData>
    <row r="1" spans="2:14" x14ac:dyDescent="0.35">
      <c r="B1" s="64" t="s">
        <v>461</v>
      </c>
    </row>
    <row r="2" spans="2:14" x14ac:dyDescent="0.35">
      <c r="E2" s="137"/>
      <c r="F2" s="137" t="s">
        <v>49</v>
      </c>
      <c r="G2" s="137" t="s">
        <v>48</v>
      </c>
      <c r="H2" s="137" t="s">
        <v>156</v>
      </c>
      <c r="I2" s="137"/>
      <c r="J2" s="137" t="s">
        <v>49</v>
      </c>
      <c r="K2" s="137" t="s">
        <v>48</v>
      </c>
      <c r="M2" s="64" t="s">
        <v>463</v>
      </c>
      <c r="N2" s="64" t="s">
        <v>464</v>
      </c>
    </row>
    <row r="3" spans="2:14" x14ac:dyDescent="0.35">
      <c r="E3" s="132" t="s">
        <v>101</v>
      </c>
      <c r="F3" s="132">
        <f>INDEX($K$25:$O$27,MATCH($E3,$P$25:$P$27,0),MATCH(F$2,$K$23:$O$23,0))</f>
        <v>8.1750052973388141E-3</v>
      </c>
      <c r="G3" s="132">
        <f>INDEX($K$25:$O$27,MATCH($E3,$P$25:$P$27,0),MATCH(G$2,$K$23:$O$23,0))</f>
        <v>7.9073418990229568E-3</v>
      </c>
      <c r="H3" s="132">
        <f>INDEX($K$25:$O$27,MATCH($E3,$P$25:$P$27,0),MATCH(H$2,$K$23:$O$23,0))</f>
        <v>1</v>
      </c>
      <c r="I3" s="132"/>
      <c r="J3" s="132" t="str">
        <f>IF(H3=1,ROUND(F3,4)&amp; " (N/S)",F3)</f>
        <v>0.0082 (N/S)</v>
      </c>
      <c r="K3" s="132" t="str">
        <f>IF(H3=1,ROUND(G3,4)*100&amp; "% (N/S)",G3)</f>
        <v>0.79% (N/S)</v>
      </c>
      <c r="M3" s="64">
        <f>$J$25</f>
        <v>4416</v>
      </c>
      <c r="N3" s="64">
        <f>M3/SUM(M3,M9)</f>
        <v>0.50410958904109593</v>
      </c>
    </row>
    <row r="4" spans="2:14" x14ac:dyDescent="0.35">
      <c r="E4" s="132" t="s">
        <v>183</v>
      </c>
      <c r="F4" s="132">
        <f>INDEX($K$25:$O$27,MATCH($E4,$P$25:$P$27,0),MATCH(F$2,$K$23:$O$23,0))</f>
        <v>-2.3117592811934557E-3</v>
      </c>
      <c r="G4" s="132">
        <f>INDEX($K$25:$O$27,MATCH($E4,$P$25:$P$27,0),MATCH(G$2,$K$23:$O$23,0))</f>
        <v>-2.1333712978265874E-3</v>
      </c>
      <c r="H4" s="132">
        <f>INDEX($K$25:$O$27,MATCH($E4,$P$25:$P$27,0),MATCH(H$2,$K$23:$O$23,0))</f>
        <v>1</v>
      </c>
      <c r="I4" s="132"/>
      <c r="J4" s="132" t="str">
        <f t="shared" ref="J4" si="0">IF(H4=1,ROUND(F4,4)&amp; " (N/S)",F4)</f>
        <v>-0.0023 (N/S)</v>
      </c>
      <c r="K4" s="132" t="str">
        <f>IF(H4=1,ROUND(G4,4)*100&amp; "% (N/S)",G4)</f>
        <v>-0.21% (N/S)</v>
      </c>
      <c r="M4" s="64">
        <f>$J$25</f>
        <v>4416</v>
      </c>
      <c r="N4" s="64">
        <f>M4/SUM(M4,M10)</f>
        <v>0.50410958904109593</v>
      </c>
    </row>
    <row r="5" spans="2:14" x14ac:dyDescent="0.35">
      <c r="E5" s="117" t="s">
        <v>313</v>
      </c>
    </row>
    <row r="6" spans="2:14" x14ac:dyDescent="0.35">
      <c r="E6" s="117"/>
    </row>
    <row r="7" spans="2:14" x14ac:dyDescent="0.35">
      <c r="B7" s="64" t="s">
        <v>462</v>
      </c>
      <c r="E7" s="117"/>
    </row>
    <row r="8" spans="2:14" x14ac:dyDescent="0.35">
      <c r="E8" s="137"/>
      <c r="F8" s="137" t="s">
        <v>49</v>
      </c>
      <c r="G8" s="137" t="s">
        <v>48</v>
      </c>
      <c r="H8" s="137" t="s">
        <v>156</v>
      </c>
      <c r="I8" s="137"/>
      <c r="J8" s="137" t="s">
        <v>49</v>
      </c>
      <c r="K8" s="137" t="s">
        <v>48</v>
      </c>
    </row>
    <row r="9" spans="2:14" x14ac:dyDescent="0.35">
      <c r="E9" s="132" t="s">
        <v>101</v>
      </c>
      <c r="F9" s="132">
        <f>INDEX($K$37:$O$39,MATCH($E9,$P$37:$P$39,0),MATCH(F$8,$K$35:$O$35,0))</f>
        <v>-8.7295194285450968E-3</v>
      </c>
      <c r="G9" s="132">
        <f>INDEX($K$37:$O$39,MATCH($E9,$P$37:$P$39,0),MATCH(G$8,$K$35:$O$35,0))</f>
        <v>-9.1655653570064492E-3</v>
      </c>
      <c r="H9" s="132">
        <f>INDEX($K$37:$O$39,MATCH($E9,$P$37:$P$39,0),MATCH(H$8,$K$35:$O$35,0))</f>
        <v>1</v>
      </c>
      <c r="I9" s="132"/>
      <c r="J9" s="132" t="str">
        <f>IF(H9=1,ROUND(F9,4)&amp; " (N/S)",F9)</f>
        <v>-0.0087 (N/S)</v>
      </c>
      <c r="K9" s="132" t="str">
        <f>IF(H9=1,ROUND(G9,4)*100&amp; "% (N/S)",G9)</f>
        <v>-0.92% (N/S)</v>
      </c>
      <c r="M9" s="64">
        <f>$J$37</f>
        <v>4344</v>
      </c>
      <c r="N9" s="64">
        <f>1-N3</f>
        <v>0.49589041095890407</v>
      </c>
    </row>
    <row r="10" spans="2:14" x14ac:dyDescent="0.35">
      <c r="E10" s="132" t="s">
        <v>183</v>
      </c>
      <c r="F10" s="132">
        <f>INDEX($K$37:$O$39,MATCH($E10,$P$37:$P$39,0),MATCH(F$8,$K$35:$O$35,0))</f>
        <v>2.6351694636775318E-3</v>
      </c>
      <c r="G10" s="132">
        <f>INDEX($K$37:$O$39,MATCH($E10,$P$37:$P$39,0),MATCH(G$8,$K$35:$O$35,0))</f>
        <v>2.784576175113988E-3</v>
      </c>
      <c r="H10" s="132">
        <f>INDEX($K$37:$O$39,MATCH($E10,$P$37:$P$39,0),MATCH(H$8,$K$35:$O$35,0))</f>
        <v>1</v>
      </c>
      <c r="I10" s="132"/>
      <c r="J10" s="132" t="str">
        <f t="shared" ref="J10" si="1">IF(H10=1,ROUND(F10,4)&amp; " (N/S)",F10)</f>
        <v>0.0026 (N/S)</v>
      </c>
      <c r="K10" s="132" t="str">
        <f>IF(H10=1,ROUND(G10,4)*100&amp; "% (N/S)",G10)</f>
        <v>0.28% (N/S)</v>
      </c>
      <c r="M10" s="64">
        <f>$J$37</f>
        <v>4344</v>
      </c>
      <c r="N10" s="64">
        <f>1-N4</f>
        <v>0.49589041095890407</v>
      </c>
    </row>
    <row r="11" spans="2:14" x14ac:dyDescent="0.35">
      <c r="E11" s="117" t="s">
        <v>313</v>
      </c>
    </row>
    <row r="12" spans="2:14" x14ac:dyDescent="0.35">
      <c r="E12" s="117"/>
    </row>
    <row r="13" spans="2:14" x14ac:dyDescent="0.35">
      <c r="B13" s="64" t="s">
        <v>465</v>
      </c>
      <c r="E13" s="117"/>
    </row>
    <row r="14" spans="2:14" x14ac:dyDescent="0.35">
      <c r="E14" s="137"/>
      <c r="F14" s="137" t="s">
        <v>49</v>
      </c>
      <c r="G14" s="137" t="s">
        <v>48</v>
      </c>
      <c r="H14" s="137" t="s">
        <v>156</v>
      </c>
      <c r="I14" s="137"/>
      <c r="J14" s="137" t="s">
        <v>49</v>
      </c>
      <c r="K14" s="137" t="s">
        <v>48</v>
      </c>
    </row>
    <row r="15" spans="2:14" x14ac:dyDescent="0.35">
      <c r="E15" s="132" t="s">
        <v>101</v>
      </c>
      <c r="F15" s="132">
        <f>INDEX($K$48:$O$50,MATCH($E15,$P$48:$P$50,0),MATCH(F$14,$K$46:$O$46,0))</f>
        <v>-2.0778641604471458E-4</v>
      </c>
      <c r="G15" s="132">
        <f t="shared" ref="G15:H16" si="2">INDEX($K$48:$O$50,MATCH($E15,$P$48:$P$50,0),MATCH(G$14,$K$46:$O$46,0))</f>
        <v>-2.0915166789004888E-4</v>
      </c>
      <c r="H15" s="132">
        <f t="shared" si="2"/>
        <v>1</v>
      </c>
      <c r="I15" s="132"/>
      <c r="J15" s="132" t="str">
        <f>IF(H15=1,ROUND(F15,4)&amp; " (N/S)",F15)</f>
        <v>-0.0002 (N/S)</v>
      </c>
      <c r="K15" s="132" t="str">
        <f>IF(H15=1,ROUND(G15,4)*100&amp; "% (N/S)",G15)</f>
        <v>-0.02% (N/S)</v>
      </c>
    </row>
    <row r="16" spans="2:14" x14ac:dyDescent="0.35">
      <c r="E16" s="132" t="s">
        <v>183</v>
      </c>
      <c r="F16" s="132">
        <f t="shared" ref="F16:H16" si="3">INDEX($K$48:$O$50,MATCH($E16,$P$48:$P$50,0),MATCH(F$14,$K$46:$O$46,0))</f>
        <v>1.4137524708503416E-4</v>
      </c>
      <c r="G16" s="132">
        <f t="shared" si="2"/>
        <v>1.392111368204205E-4</v>
      </c>
      <c r="H16" s="132">
        <f t="shared" si="2"/>
        <v>1</v>
      </c>
      <c r="I16" s="132"/>
      <c r="J16" s="132" t="str">
        <f t="shared" ref="J16" si="4">IF(H16=1,ROUND(F16,4)&amp; " (N/S)",F16)</f>
        <v>0.0001 (N/S)</v>
      </c>
      <c r="K16" s="132" t="str">
        <f>IF(H16=1,ROUND(G16,4)*100&amp; "% (N/S)",G16)</f>
        <v>0.01% (N/S)</v>
      </c>
    </row>
    <row r="17" spans="1:16" x14ac:dyDescent="0.35">
      <c r="E17" s="117"/>
    </row>
    <row r="18" spans="1:16" s="115" customFormat="1" ht="23.5" x14ac:dyDescent="0.55000000000000004">
      <c r="B18" s="114" t="s">
        <v>455</v>
      </c>
    </row>
    <row r="19" spans="1:16" outlineLevel="1" x14ac:dyDescent="0.35">
      <c r="B19" s="64" t="s">
        <v>179</v>
      </c>
      <c r="C19" s="64" t="s">
        <v>495</v>
      </c>
    </row>
    <row r="20" spans="1:16" outlineLevel="1" x14ac:dyDescent="0.35">
      <c r="B20" s="64" t="s">
        <v>181</v>
      </c>
      <c r="C20" s="64" t="s">
        <v>457</v>
      </c>
    </row>
    <row r="21" spans="1:16" outlineLevel="1" x14ac:dyDescent="0.35"/>
    <row r="22" spans="1:16" outlineLevel="1" x14ac:dyDescent="0.35">
      <c r="D22" s="64">
        <v>-1</v>
      </c>
      <c r="E22" s="64">
        <v>1</v>
      </c>
      <c r="F22" s="64">
        <v>1</v>
      </c>
      <c r="G22" s="64">
        <v>1</v>
      </c>
      <c r="H22" s="64">
        <v>1</v>
      </c>
    </row>
    <row r="23" spans="1:16" outlineLevel="1" x14ac:dyDescent="0.35">
      <c r="C23" s="64" t="s">
        <v>190</v>
      </c>
      <c r="D23" s="64" t="s">
        <v>227</v>
      </c>
      <c r="E23" s="64" t="s">
        <v>150</v>
      </c>
      <c r="F23" s="64" t="s">
        <v>228</v>
      </c>
      <c r="G23" s="64" t="s">
        <v>493</v>
      </c>
      <c r="H23" s="64" t="s">
        <v>494</v>
      </c>
      <c r="L23" s="64" t="s">
        <v>49</v>
      </c>
      <c r="N23" s="64" t="s">
        <v>48</v>
      </c>
      <c r="O23" s="64" t="s">
        <v>156</v>
      </c>
    </row>
    <row r="24" spans="1:16" outlineLevel="1" x14ac:dyDescent="0.35">
      <c r="F24" s="64" t="s">
        <v>231</v>
      </c>
      <c r="J24" s="64" t="s">
        <v>229</v>
      </c>
      <c r="K24" s="64" t="s">
        <v>230</v>
      </c>
      <c r="L24" s="64" t="s">
        <v>232</v>
      </c>
      <c r="M24" s="64" t="s">
        <v>233</v>
      </c>
      <c r="N24" s="64" t="s">
        <v>234</v>
      </c>
      <c r="O24" s="64" t="s">
        <v>235</v>
      </c>
      <c r="P24" s="64" t="s">
        <v>185</v>
      </c>
    </row>
    <row r="25" spans="1:16" outlineLevel="1" x14ac:dyDescent="0.35">
      <c r="A25" s="64">
        <v>1</v>
      </c>
      <c r="B25" s="64" t="s">
        <v>165</v>
      </c>
      <c r="D25" s="64">
        <v>-10.2087289857503</v>
      </c>
      <c r="E25" s="64">
        <v>0.86026779280684995</v>
      </c>
      <c r="F25" s="64">
        <v>4795.4652833186201</v>
      </c>
      <c r="G25" s="64">
        <v>57.993152282100098</v>
      </c>
      <c r="H25" s="64">
        <v>681486</v>
      </c>
      <c r="J25" s="64">
        <v>4416</v>
      </c>
      <c r="K25" s="64">
        <f>D25</f>
        <v>-10.2087289857503</v>
      </c>
      <c r="L25" s="64">
        <f>K25/J25</f>
        <v>-2.3117592811934557E-3</v>
      </c>
      <c r="M25" s="64">
        <f>F25/J25</f>
        <v>1.0859296384326584</v>
      </c>
      <c r="N25" s="157">
        <f>D25/(F25+D25)</f>
        <v>-2.1333712978265874E-3</v>
      </c>
      <c r="O25" s="64">
        <f>IF(E25&gt;0.1,1,0)</f>
        <v>1</v>
      </c>
      <c r="P25" s="64" t="s">
        <v>183</v>
      </c>
    </row>
    <row r="26" spans="1:16" outlineLevel="1" x14ac:dyDescent="0.35">
      <c r="A26" s="64">
        <v>2</v>
      </c>
      <c r="B26" s="64" t="s">
        <v>166</v>
      </c>
      <c r="D26" s="64">
        <v>36.100823393048202</v>
      </c>
      <c r="E26" s="64">
        <v>0.58185027523237198</v>
      </c>
      <c r="F26" s="64">
        <v>4529.3807068173601</v>
      </c>
      <c r="G26" s="64">
        <v>65.556275971796794</v>
      </c>
      <c r="H26" s="64">
        <v>430116</v>
      </c>
      <c r="J26" s="64">
        <v>4416</v>
      </c>
      <c r="K26" s="64">
        <f>D26</f>
        <v>36.100823393048202</v>
      </c>
      <c r="L26" s="64">
        <f>K26/J26</f>
        <v>8.1750052973388141E-3</v>
      </c>
      <c r="M26" s="64">
        <f>F26/J26</f>
        <v>1.0256749788988586</v>
      </c>
      <c r="N26" s="157">
        <f>D26/(F26+D26)</f>
        <v>7.9073418990229568E-3</v>
      </c>
      <c r="O26" s="64">
        <f>IF(E26&gt;0.1,1,0)</f>
        <v>1</v>
      </c>
      <c r="P26" s="64" t="s">
        <v>101</v>
      </c>
    </row>
    <row r="27" spans="1:16" outlineLevel="1" x14ac:dyDescent="0.35">
      <c r="A27" s="64">
        <v>3</v>
      </c>
      <c r="B27" s="64" t="s">
        <v>160</v>
      </c>
      <c r="D27" s="64">
        <v>52.140109832962402</v>
      </c>
      <c r="E27" s="64">
        <v>0.43531986913937798</v>
      </c>
      <c r="F27" s="64">
        <v>4704.1645397062102</v>
      </c>
      <c r="G27" s="64">
        <v>66.835899324551605</v>
      </c>
      <c r="H27" s="64">
        <v>462474</v>
      </c>
      <c r="J27" s="64">
        <v>4416</v>
      </c>
      <c r="K27" s="64">
        <f>D27</f>
        <v>52.140109832962402</v>
      </c>
      <c r="L27" s="64">
        <f>K27/J27</f>
        <v>1.180709008898605E-2</v>
      </c>
      <c r="M27" s="64">
        <f>F27/J27</f>
        <v>1.0652546512015875</v>
      </c>
      <c r="N27" s="157">
        <f>D27/(F27+D27)</f>
        <v>1.0962315006044479E-2</v>
      </c>
      <c r="O27" s="64">
        <f>IF(E27&gt;0.1,1,0)</f>
        <v>1</v>
      </c>
      <c r="P27" s="64" t="s">
        <v>184</v>
      </c>
    </row>
    <row r="28" spans="1:16" outlineLevel="1" x14ac:dyDescent="0.35"/>
    <row r="30" spans="1:16" s="115" customFormat="1" ht="23.5" x14ac:dyDescent="0.55000000000000004">
      <c r="B30" s="114" t="s">
        <v>456</v>
      </c>
    </row>
    <row r="31" spans="1:16" x14ac:dyDescent="0.35">
      <c r="B31" s="64" t="s">
        <v>179</v>
      </c>
      <c r="C31" s="64" t="s">
        <v>495</v>
      </c>
    </row>
    <row r="32" spans="1:16" x14ac:dyDescent="0.35">
      <c r="B32" s="64" t="s">
        <v>181</v>
      </c>
      <c r="C32" s="64" t="s">
        <v>457</v>
      </c>
    </row>
    <row r="34" spans="1:16" outlineLevel="1" x14ac:dyDescent="0.35">
      <c r="D34" s="64">
        <v>-1</v>
      </c>
      <c r="E34" s="64">
        <v>1</v>
      </c>
      <c r="F34" s="64">
        <v>1</v>
      </c>
    </row>
    <row r="35" spans="1:16" outlineLevel="1" x14ac:dyDescent="0.35">
      <c r="C35" s="64" t="s">
        <v>190</v>
      </c>
      <c r="D35" s="64" t="s">
        <v>460</v>
      </c>
      <c r="E35" s="64" t="s">
        <v>150</v>
      </c>
      <c r="F35" s="64" t="s">
        <v>459</v>
      </c>
      <c r="G35" s="64" t="s">
        <v>493</v>
      </c>
      <c r="H35" s="64" t="s">
        <v>494</v>
      </c>
      <c r="L35" s="64" t="s">
        <v>49</v>
      </c>
      <c r="N35" s="64" t="s">
        <v>48</v>
      </c>
      <c r="O35" s="64" t="s">
        <v>156</v>
      </c>
    </row>
    <row r="36" spans="1:16" outlineLevel="1" x14ac:dyDescent="0.35">
      <c r="E36" s="64" t="s">
        <v>150</v>
      </c>
      <c r="J36" s="64" t="s">
        <v>458</v>
      </c>
      <c r="K36" s="64" t="s">
        <v>230</v>
      </c>
      <c r="L36" s="64" t="s">
        <v>232</v>
      </c>
      <c r="M36" s="64" t="s">
        <v>233</v>
      </c>
      <c r="N36" s="64" t="s">
        <v>234</v>
      </c>
      <c r="O36" s="64" t="s">
        <v>235</v>
      </c>
      <c r="P36" s="64" t="s">
        <v>185</v>
      </c>
    </row>
    <row r="37" spans="1:16" outlineLevel="1" x14ac:dyDescent="0.35">
      <c r="A37" s="64">
        <v>1</v>
      </c>
      <c r="B37" s="64" t="s">
        <v>165</v>
      </c>
      <c r="C37" s="64" t="s">
        <v>66</v>
      </c>
      <c r="D37" s="64">
        <v>11.447176150215199</v>
      </c>
      <c r="E37" s="64">
        <v>0.83766886910805205</v>
      </c>
      <c r="F37" s="64">
        <v>4099.4750720969896</v>
      </c>
      <c r="G37" s="64">
        <v>55.873610631926397</v>
      </c>
      <c r="H37" s="64">
        <v>668796</v>
      </c>
      <c r="J37" s="64">
        <v>4344</v>
      </c>
      <c r="K37" s="64">
        <v>11.447176150215199</v>
      </c>
      <c r="L37" s="64">
        <v>2.6351694636775318E-3</v>
      </c>
      <c r="M37" s="64">
        <v>0.94370973114571588</v>
      </c>
      <c r="N37" s="157">
        <v>2.784576175113988E-3</v>
      </c>
      <c r="O37" s="64">
        <f>IF(E37&gt;0.1,1,0)</f>
        <v>1</v>
      </c>
      <c r="P37" s="64" t="s">
        <v>183</v>
      </c>
    </row>
    <row r="38" spans="1:16" outlineLevel="1" x14ac:dyDescent="0.35">
      <c r="A38" s="64">
        <v>2</v>
      </c>
      <c r="B38" s="64" t="s">
        <v>430</v>
      </c>
      <c r="C38" s="64" t="s">
        <v>66</v>
      </c>
      <c r="D38" s="64">
        <v>-37.921032397599902</v>
      </c>
      <c r="E38" s="64">
        <v>0.54771850779583697</v>
      </c>
      <c r="F38" s="64">
        <v>4175.2580018636299</v>
      </c>
      <c r="G38" s="64">
        <v>63.077364988573599</v>
      </c>
      <c r="H38" s="64">
        <v>417202</v>
      </c>
      <c r="J38" s="64">
        <v>4344</v>
      </c>
      <c r="K38" s="64">
        <v>-37.921032397599902</v>
      </c>
      <c r="L38" s="64">
        <v>-8.7295194285450968E-3</v>
      </c>
      <c r="M38" s="64">
        <v>0.96115515696676568</v>
      </c>
      <c r="N38" s="157">
        <v>-9.1655653570064492E-3</v>
      </c>
      <c r="O38" s="64">
        <f>IF(E38&gt;0.1,1,0)</f>
        <v>1</v>
      </c>
      <c r="P38" s="64" t="s">
        <v>101</v>
      </c>
    </row>
    <row r="39" spans="1:16" outlineLevel="1" x14ac:dyDescent="0.35">
      <c r="A39" s="64">
        <v>3</v>
      </c>
      <c r="B39" t="s">
        <v>427</v>
      </c>
      <c r="C39" s="64" t="s">
        <v>66</v>
      </c>
      <c r="D39" s="64">
        <v>-38.914740850711098</v>
      </c>
      <c r="E39" s="64">
        <v>0.54536763491731399</v>
      </c>
      <c r="F39" s="64">
        <v>4175.2580018636299</v>
      </c>
      <c r="G39" s="64">
        <v>64.3520322966706</v>
      </c>
      <c r="H39" s="64">
        <v>450106</v>
      </c>
      <c r="J39" s="64">
        <v>4344</v>
      </c>
      <c r="K39" s="64">
        <v>-38.914740850711098</v>
      </c>
      <c r="L39" s="64">
        <v>-8.9582736764988718E-3</v>
      </c>
      <c r="M39" s="64">
        <v>0.96115515696676568</v>
      </c>
      <c r="N39" s="157">
        <v>-9.4080056695250089E-3</v>
      </c>
      <c r="O39" s="64">
        <f>IF(E39&gt;0.1,1,0)</f>
        <v>1</v>
      </c>
      <c r="P39" s="64" t="s">
        <v>184</v>
      </c>
    </row>
    <row r="40" spans="1:16" outlineLevel="1" x14ac:dyDescent="0.35"/>
    <row r="43" spans="1:16" s="115" customFormat="1" ht="23.5" x14ac:dyDescent="0.55000000000000004">
      <c r="B43" s="114" t="s">
        <v>491</v>
      </c>
    </row>
    <row r="44" spans="1:16" x14ac:dyDescent="0.35">
      <c r="B44" s="64" t="s">
        <v>179</v>
      </c>
      <c r="C44" s="64" t="s">
        <v>495</v>
      </c>
    </row>
    <row r="45" spans="1:16" x14ac:dyDescent="0.35">
      <c r="B45" s="64" t="s">
        <v>181</v>
      </c>
    </row>
    <row r="46" spans="1:16" x14ac:dyDescent="0.35">
      <c r="C46" s="64" t="s">
        <v>190</v>
      </c>
      <c r="D46" s="64" t="s">
        <v>465</v>
      </c>
      <c r="E46" s="64" t="s">
        <v>150</v>
      </c>
      <c r="F46" s="64" t="s">
        <v>492</v>
      </c>
      <c r="G46" s="64" t="s">
        <v>496</v>
      </c>
      <c r="L46" s="64" t="s">
        <v>49</v>
      </c>
      <c r="N46" s="64" t="s">
        <v>48</v>
      </c>
      <c r="O46" s="64" t="s">
        <v>156</v>
      </c>
    </row>
    <row r="47" spans="1:16" x14ac:dyDescent="0.35">
      <c r="E47" s="64" t="s">
        <v>150</v>
      </c>
      <c r="J47" s="64" t="s">
        <v>497</v>
      </c>
      <c r="K47" s="64" t="s">
        <v>230</v>
      </c>
      <c r="L47" s="64" t="s">
        <v>232</v>
      </c>
      <c r="M47" s="64" t="s">
        <v>233</v>
      </c>
      <c r="N47" s="64" t="s">
        <v>234</v>
      </c>
      <c r="O47" s="64" t="s">
        <v>235</v>
      </c>
      <c r="P47" s="64" t="s">
        <v>185</v>
      </c>
    </row>
    <row r="48" spans="1:16" x14ac:dyDescent="0.35">
      <c r="A48" s="64">
        <v>1</v>
      </c>
      <c r="B48" s="64" t="s">
        <v>165</v>
      </c>
      <c r="D48" s="64">
        <f>SUM(D37,D25)</f>
        <v>1.2384471644648993</v>
      </c>
      <c r="E48" s="64">
        <f>TDIST(ABS(D48/G48),H48,2)</f>
        <v>0.98773004011373366</v>
      </c>
      <c r="F48" s="64">
        <f>SUM(F37,F25)</f>
        <v>8894.9403554156088</v>
      </c>
      <c r="G48" s="64">
        <f>SQRT(G37^2+G25^2)</f>
        <v>80.52990796383024</v>
      </c>
      <c r="H48" s="64">
        <f>SUM(H37,H25)</f>
        <v>1350282</v>
      </c>
      <c r="J48" s="64">
        <f>SUM(J37,J25)</f>
        <v>8760</v>
      </c>
      <c r="K48" s="64">
        <f>SUM(K37,K25)</f>
        <v>1.2384471644648993</v>
      </c>
      <c r="L48" s="64">
        <f>K48/J48</f>
        <v>1.4137524708503416E-4</v>
      </c>
      <c r="M48" s="64">
        <f>F48/J48</f>
        <v>1.0154041501615991</v>
      </c>
      <c r="N48" s="279">
        <f>(D48/(F48+D48))</f>
        <v>1.392111368204205E-4</v>
      </c>
      <c r="O48" s="64">
        <f>IF(E48&gt;0.1,1,0)</f>
        <v>1</v>
      </c>
      <c r="P48" s="64" t="s">
        <v>183</v>
      </c>
    </row>
    <row r="49" spans="1:16" x14ac:dyDescent="0.35">
      <c r="A49" s="64">
        <v>2</v>
      </c>
      <c r="B49" s="64" t="s">
        <v>430</v>
      </c>
      <c r="D49" s="64">
        <f t="shared" ref="D49:F50" si="5">SUM(D38,D26)</f>
        <v>-1.8202090045516996</v>
      </c>
      <c r="E49" s="64">
        <f t="shared" ref="E49:E50" si="6">TDIST(ABS(D49/G49),H49,2)</f>
        <v>0.9840370915075467</v>
      </c>
      <c r="F49" s="64">
        <f t="shared" si="5"/>
        <v>8704.63870868099</v>
      </c>
      <c r="G49" s="64">
        <f t="shared" ref="G49:G50" si="7">SQRT(G38^2+G26^2)</f>
        <v>90.974607958441425</v>
      </c>
      <c r="H49" s="64">
        <f t="shared" ref="H49:H50" si="8">SUM(H38,H26)</f>
        <v>847318</v>
      </c>
      <c r="J49" s="64">
        <f t="shared" ref="J49:K49" si="9">SUM(J38,J26)</f>
        <v>8760</v>
      </c>
      <c r="K49" s="64">
        <f t="shared" si="9"/>
        <v>-1.8202090045516996</v>
      </c>
      <c r="L49" s="64">
        <f t="shared" ref="L49:L50" si="10">K49/J49</f>
        <v>-2.0778641604471458E-4</v>
      </c>
      <c r="M49" s="64">
        <f t="shared" ref="M49:M50" si="11">F49/J49</f>
        <v>0.99368021788595773</v>
      </c>
      <c r="N49" s="279">
        <f t="shared" ref="N49:N50" si="12">(D49/(F49+D49))</f>
        <v>-2.0915166789004888E-4</v>
      </c>
      <c r="O49" s="64">
        <f>IF(E49&gt;0.1,1,0)</f>
        <v>1</v>
      </c>
      <c r="P49" s="64" t="s">
        <v>101</v>
      </c>
    </row>
    <row r="50" spans="1:16" x14ac:dyDescent="0.35">
      <c r="A50" s="64">
        <v>3</v>
      </c>
      <c r="B50" t="s">
        <v>427</v>
      </c>
      <c r="D50" s="64">
        <f t="shared" si="5"/>
        <v>13.225368982251304</v>
      </c>
      <c r="E50" s="64">
        <f t="shared" si="6"/>
        <v>0.88664980410332583</v>
      </c>
      <c r="F50" s="64">
        <f t="shared" si="5"/>
        <v>8879.4225415698402</v>
      </c>
      <c r="G50" s="64">
        <f t="shared" si="7"/>
        <v>92.780501719021402</v>
      </c>
      <c r="H50" s="64">
        <f t="shared" si="8"/>
        <v>912580</v>
      </c>
      <c r="J50" s="64">
        <f t="shared" ref="J50:K50" si="13">SUM(J39,J27)</f>
        <v>8760</v>
      </c>
      <c r="K50" s="64">
        <f t="shared" si="13"/>
        <v>13.225368982251304</v>
      </c>
      <c r="L50" s="64">
        <f t="shared" si="10"/>
        <v>1.5097453176085964E-3</v>
      </c>
      <c r="M50" s="64">
        <f t="shared" si="11"/>
        <v>1.0136327102248677</v>
      </c>
      <c r="N50" s="279">
        <f t="shared" si="12"/>
        <v>1.4872250779835742E-3</v>
      </c>
      <c r="O50" s="64">
        <f>IF(E50&gt;0.1,1,0)</f>
        <v>1</v>
      </c>
      <c r="P50" s="64" t="s">
        <v>184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01BD-8B97-4A7D-8F36-24D2B1D50DD0}">
  <sheetPr>
    <tabColor rgb="FFFFC000"/>
  </sheetPr>
  <dimension ref="A4:G57"/>
  <sheetViews>
    <sheetView topLeftCell="A34" workbookViewId="0">
      <selection activeCell="B57" sqref="B57"/>
    </sheetView>
  </sheetViews>
  <sheetFormatPr defaultRowHeight="14.5" x14ac:dyDescent="0.35"/>
  <cols>
    <col min="1" max="1" width="8.7265625" style="64"/>
    <col min="2" max="2" width="20.36328125" style="64" customWidth="1"/>
    <col min="3" max="16384" width="8.7265625" style="64"/>
  </cols>
  <sheetData>
    <row r="4" spans="1:7" s="115" customFormat="1" ht="23.5" x14ac:dyDescent="0.55000000000000004">
      <c r="A4" s="114" t="s">
        <v>466</v>
      </c>
    </row>
    <row r="5" spans="1:7" x14ac:dyDescent="0.35">
      <c r="A5" s="64" t="s">
        <v>204</v>
      </c>
      <c r="B5" s="64" t="s">
        <v>240</v>
      </c>
    </row>
    <row r="6" spans="1:7" x14ac:dyDescent="0.35">
      <c r="A6" s="64" t="s">
        <v>241</v>
      </c>
      <c r="B6" s="64" t="s">
        <v>471</v>
      </c>
    </row>
    <row r="9" spans="1:7" x14ac:dyDescent="0.35">
      <c r="C9" s="238" t="s">
        <v>236</v>
      </c>
      <c r="D9" s="240" t="s">
        <v>237</v>
      </c>
      <c r="E9" s="241"/>
      <c r="F9" s="238" t="s">
        <v>238</v>
      </c>
      <c r="G9" s="242" t="s">
        <v>468</v>
      </c>
    </row>
    <row r="10" spans="1:7" x14ac:dyDescent="0.35">
      <c r="A10" s="64" t="s">
        <v>242</v>
      </c>
      <c r="B10" s="64" t="s">
        <v>243</v>
      </c>
      <c r="C10" s="239"/>
      <c r="D10" s="89" t="s">
        <v>49</v>
      </c>
      <c r="E10" s="90" t="s">
        <v>48</v>
      </c>
      <c r="F10" s="239"/>
      <c r="G10" s="243"/>
    </row>
    <row r="11" spans="1:7" x14ac:dyDescent="0.35">
      <c r="A11" s="64">
        <v>1</v>
      </c>
      <c r="B11" s="64" t="str">
        <f>"Critical Peak Day "&amp;A11</f>
        <v>Critical Peak Day 1</v>
      </c>
      <c r="C11" s="91">
        <v>43252</v>
      </c>
      <c r="D11" s="92">
        <v>0.604406360416471</v>
      </c>
      <c r="E11" s="93">
        <v>0.31469226196086786</v>
      </c>
      <c r="F11" s="94">
        <v>0.10691420151143502</v>
      </c>
      <c r="G11" s="95">
        <v>24.24</v>
      </c>
    </row>
    <row r="12" spans="1:7" x14ac:dyDescent="0.35">
      <c r="A12" s="64">
        <f>A11+1</f>
        <v>2</v>
      </c>
      <c r="B12" s="64" t="str">
        <f t="shared" ref="B12:B28" si="0">"Critical Peak Day "&amp;A12</f>
        <v>Critical Peak Day 2</v>
      </c>
      <c r="C12" s="96">
        <v>43269</v>
      </c>
      <c r="D12" s="97">
        <v>0.64559838868261099</v>
      </c>
      <c r="E12" s="98">
        <v>0.32750836233290936</v>
      </c>
      <c r="F12" s="99">
        <v>9.3162374066319747E-2</v>
      </c>
      <c r="G12" s="100">
        <v>25.414999999999999</v>
      </c>
    </row>
    <row r="13" spans="1:7" x14ac:dyDescent="0.35">
      <c r="A13" s="64">
        <f t="shared" ref="A13:A28" si="1">A12+1</f>
        <v>3</v>
      </c>
      <c r="B13" s="64" t="str">
        <f t="shared" si="0"/>
        <v>Critical Peak Day 3</v>
      </c>
      <c r="C13" s="91">
        <v>43280</v>
      </c>
      <c r="D13" s="92">
        <v>0.82905064757228097</v>
      </c>
      <c r="E13" s="93">
        <v>0.36473582864691123</v>
      </c>
      <c r="F13" s="101">
        <v>8.9514212311610233E-2</v>
      </c>
      <c r="G13" s="102">
        <v>28.1</v>
      </c>
    </row>
    <row r="14" spans="1:7" x14ac:dyDescent="0.35">
      <c r="A14" s="64">
        <f t="shared" si="1"/>
        <v>4</v>
      </c>
      <c r="B14" s="64" t="str">
        <f t="shared" si="0"/>
        <v>Critical Peak Day 4</v>
      </c>
      <c r="C14" s="96">
        <v>43284</v>
      </c>
      <c r="D14" s="97">
        <v>0.90317109609486002</v>
      </c>
      <c r="E14" s="98">
        <v>0.39872965567203439</v>
      </c>
      <c r="F14" s="99">
        <v>9.1473997310321881E-2</v>
      </c>
      <c r="G14" s="100">
        <v>30.13</v>
      </c>
    </row>
    <row r="15" spans="1:7" x14ac:dyDescent="0.35">
      <c r="A15" s="64">
        <f t="shared" si="1"/>
        <v>5</v>
      </c>
      <c r="B15" s="64" t="str">
        <f t="shared" si="0"/>
        <v>Critical Peak Day 5</v>
      </c>
      <c r="C15" s="91">
        <v>43285</v>
      </c>
      <c r="D15" s="92">
        <v>1.0010403327614299</v>
      </c>
      <c r="E15" s="93">
        <v>0.40809858972842966</v>
      </c>
      <c r="F15" s="101">
        <v>9.3409290709105294E-2</v>
      </c>
      <c r="G15" s="102">
        <v>30.84</v>
      </c>
    </row>
    <row r="16" spans="1:7" x14ac:dyDescent="0.35">
      <c r="A16" s="64">
        <f t="shared" si="1"/>
        <v>6</v>
      </c>
      <c r="B16" s="64" t="str">
        <f t="shared" si="0"/>
        <v>Critical Peak Day 6</v>
      </c>
      <c r="C16" s="96">
        <v>43286</v>
      </c>
      <c r="D16" s="97">
        <v>0.68061324514493504</v>
      </c>
      <c r="E16" s="98">
        <v>0.34559910824016771</v>
      </c>
      <c r="F16" s="99">
        <v>9.5019098117303469E-2</v>
      </c>
      <c r="G16" s="100">
        <v>25.46</v>
      </c>
    </row>
    <row r="17" spans="1:7" x14ac:dyDescent="0.35">
      <c r="A17" s="64">
        <f t="shared" si="1"/>
        <v>7</v>
      </c>
      <c r="B17" s="64" t="str">
        <f t="shared" si="0"/>
        <v>Critical Peak Day 7</v>
      </c>
      <c r="C17" s="91">
        <v>43297</v>
      </c>
      <c r="D17" s="92">
        <v>0.64247729145704802</v>
      </c>
      <c r="E17" s="93">
        <v>0.3257883632916353</v>
      </c>
      <c r="F17" s="101">
        <v>9.2956337768811501E-2</v>
      </c>
      <c r="G17" s="102">
        <v>25.184999999999999</v>
      </c>
    </row>
    <row r="18" spans="1:7" x14ac:dyDescent="0.35">
      <c r="A18" s="64">
        <f t="shared" si="1"/>
        <v>8</v>
      </c>
      <c r="B18" s="64" t="str">
        <f t="shared" si="0"/>
        <v>Critical Peak Day 8</v>
      </c>
      <c r="C18" s="96">
        <v>43298</v>
      </c>
      <c r="D18" s="97">
        <v>0.46886565564920801</v>
      </c>
      <c r="E18" s="98">
        <v>0.30849010346019695</v>
      </c>
      <c r="F18" s="99">
        <v>0.13336985102253102</v>
      </c>
      <c r="G18" s="100">
        <v>22.105</v>
      </c>
    </row>
    <row r="19" spans="1:7" x14ac:dyDescent="0.35">
      <c r="A19" s="64">
        <f t="shared" si="1"/>
        <v>9</v>
      </c>
      <c r="B19" s="64" t="str">
        <f t="shared" si="0"/>
        <v>Critical Peak Day 9</v>
      </c>
      <c r="C19" s="91">
        <v>43305</v>
      </c>
      <c r="D19" s="92">
        <v>0.63390573848846099</v>
      </c>
      <c r="E19" s="93">
        <v>0.35442905875671743</v>
      </c>
      <c r="F19" s="101">
        <v>9.4499215784692142E-2</v>
      </c>
      <c r="G19" s="102">
        <v>25.265000000000001</v>
      </c>
    </row>
    <row r="20" spans="1:7" x14ac:dyDescent="0.35">
      <c r="A20" s="64">
        <f t="shared" si="1"/>
        <v>10</v>
      </c>
      <c r="B20" s="64" t="str">
        <f t="shared" si="0"/>
        <v>Critical Peak Day 10</v>
      </c>
      <c r="C20" s="96">
        <v>43319</v>
      </c>
      <c r="D20" s="97">
        <v>0.65055914541073201</v>
      </c>
      <c r="E20" s="98">
        <v>0.33396765904432174</v>
      </c>
      <c r="F20" s="99">
        <v>9.3702324226154501E-2</v>
      </c>
      <c r="G20" s="100">
        <v>25.74</v>
      </c>
    </row>
    <row r="21" spans="1:7" x14ac:dyDescent="0.35">
      <c r="A21" s="64">
        <f t="shared" si="1"/>
        <v>11</v>
      </c>
      <c r="B21" s="64" t="str">
        <f t="shared" si="0"/>
        <v>Critical Peak Day 11</v>
      </c>
      <c r="C21" s="91">
        <v>43327</v>
      </c>
      <c r="D21" s="92">
        <v>0.75978161892715501</v>
      </c>
      <c r="E21" s="93">
        <v>0.36528995211009124</v>
      </c>
      <c r="F21" s="101">
        <v>9.0151265050064822E-2</v>
      </c>
      <c r="G21" s="102">
        <v>26.91</v>
      </c>
    </row>
    <row r="22" spans="1:7" x14ac:dyDescent="0.35">
      <c r="A22" s="64">
        <f t="shared" si="1"/>
        <v>12</v>
      </c>
      <c r="B22" s="64" t="str">
        <f t="shared" si="0"/>
        <v>Critical Peak Day 12</v>
      </c>
      <c r="C22" s="96">
        <v>43328</v>
      </c>
      <c r="D22" s="97">
        <v>0.531105107447573</v>
      </c>
      <c r="E22" s="98">
        <v>0.32242191690702948</v>
      </c>
      <c r="F22" s="99">
        <v>0.11238088398835347</v>
      </c>
      <c r="G22" s="100">
        <v>23.315000000000001</v>
      </c>
    </row>
    <row r="23" spans="1:7" x14ac:dyDescent="0.35">
      <c r="A23" s="64">
        <f t="shared" si="1"/>
        <v>13</v>
      </c>
      <c r="B23" s="64" t="str">
        <f t="shared" si="0"/>
        <v>Critical Peak Day 13</v>
      </c>
      <c r="C23" s="91">
        <v>43329</v>
      </c>
      <c r="D23" s="92">
        <v>0.56055009032331704</v>
      </c>
      <c r="E23" s="93">
        <v>0.32542142569848248</v>
      </c>
      <c r="F23" s="101">
        <v>0.10547427941670202</v>
      </c>
      <c r="G23" s="102">
        <v>23.925000000000001</v>
      </c>
    </row>
    <row r="24" spans="1:7" x14ac:dyDescent="0.35">
      <c r="A24" s="64">
        <f t="shared" si="1"/>
        <v>14</v>
      </c>
      <c r="B24" s="64" t="str">
        <f t="shared" si="0"/>
        <v>Critical Peak Day 14</v>
      </c>
      <c r="C24" s="96">
        <v>43332</v>
      </c>
      <c r="D24" s="97">
        <v>0.60837218144670402</v>
      </c>
      <c r="E24" s="98">
        <v>0.35028143149222341</v>
      </c>
      <c r="F24" s="99">
        <v>9.7802622656654278E-2</v>
      </c>
      <c r="G24" s="100">
        <v>24.92</v>
      </c>
    </row>
    <row r="25" spans="1:7" x14ac:dyDescent="0.35">
      <c r="A25" s="64">
        <f t="shared" si="1"/>
        <v>15</v>
      </c>
      <c r="B25" s="64" t="str">
        <f t="shared" si="0"/>
        <v>Critical Peak Day 15</v>
      </c>
      <c r="C25" s="91">
        <v>43339</v>
      </c>
      <c r="D25" s="92">
        <v>0.81164957784237302</v>
      </c>
      <c r="E25" s="93">
        <v>0.37507392678510287</v>
      </c>
      <c r="F25" s="101">
        <v>9.0431555276727874E-2</v>
      </c>
      <c r="G25" s="102">
        <v>28.67</v>
      </c>
    </row>
    <row r="26" spans="1:7" x14ac:dyDescent="0.35">
      <c r="A26" s="64">
        <f t="shared" si="1"/>
        <v>16</v>
      </c>
      <c r="B26" s="64" t="str">
        <f t="shared" si="0"/>
        <v>Critical Peak Day 16</v>
      </c>
      <c r="C26" s="96">
        <v>43348</v>
      </c>
      <c r="D26" s="97">
        <v>0.82701290908347402</v>
      </c>
      <c r="E26" s="98">
        <v>0.3507320675521125</v>
      </c>
      <c r="F26" s="99">
        <v>9.1971223410193453E-2</v>
      </c>
      <c r="G26" s="100">
        <v>29.1</v>
      </c>
    </row>
    <row r="27" spans="1:7" x14ac:dyDescent="0.35">
      <c r="A27" s="64">
        <f t="shared" si="1"/>
        <v>17</v>
      </c>
      <c r="B27" s="64" t="str">
        <f t="shared" si="0"/>
        <v>Critical Peak Day 17</v>
      </c>
      <c r="C27" s="91">
        <v>43349</v>
      </c>
      <c r="D27" s="92">
        <v>0.395146984335986</v>
      </c>
      <c r="E27" s="93">
        <v>0.26080945968845015</v>
      </c>
      <c r="F27" s="101">
        <v>0.17103708884933139</v>
      </c>
      <c r="G27" s="102">
        <v>20.9</v>
      </c>
    </row>
    <row r="28" spans="1:7" x14ac:dyDescent="0.35">
      <c r="A28" s="64">
        <f t="shared" si="1"/>
        <v>18</v>
      </c>
      <c r="B28" s="64" t="str">
        <f t="shared" si="0"/>
        <v>Critical Peak Day 18</v>
      </c>
      <c r="C28" s="96">
        <v>43360</v>
      </c>
      <c r="D28" s="97">
        <v>0.53734674004552496</v>
      </c>
      <c r="E28" s="98">
        <v>0.29838700695617737</v>
      </c>
      <c r="F28" s="103">
        <v>0.11065252254825916</v>
      </c>
      <c r="G28" s="104">
        <v>23.6</v>
      </c>
    </row>
    <row r="29" spans="1:7" ht="31.5" x14ac:dyDescent="0.35">
      <c r="B29" s="64" t="s">
        <v>62</v>
      </c>
      <c r="C29" s="105" t="s">
        <v>239</v>
      </c>
      <c r="D29" s="106">
        <v>0.67065202064398599</v>
      </c>
      <c r="E29" s="107">
        <v>0.34406616596156187</v>
      </c>
      <c r="F29" s="108">
        <v>8.9250184630490392E-2</v>
      </c>
      <c r="G29" s="109">
        <v>25.7500699604362</v>
      </c>
    </row>
    <row r="33" spans="1:7" s="115" customFormat="1" ht="23.5" x14ac:dyDescent="0.55000000000000004">
      <c r="A33" s="114" t="s">
        <v>467</v>
      </c>
    </row>
    <row r="34" spans="1:7" x14ac:dyDescent="0.35">
      <c r="A34" s="64" t="s">
        <v>204</v>
      </c>
      <c r="B34" s="64" t="s">
        <v>469</v>
      </c>
    </row>
    <row r="35" spans="1:7" x14ac:dyDescent="0.35">
      <c r="A35" s="64" t="s">
        <v>241</v>
      </c>
      <c r="B35" s="64" t="s">
        <v>470</v>
      </c>
    </row>
    <row r="37" spans="1:7" x14ac:dyDescent="0.35">
      <c r="C37" s="238" t="s">
        <v>236</v>
      </c>
      <c r="D37" s="240" t="s">
        <v>237</v>
      </c>
      <c r="E37" s="241"/>
      <c r="F37" s="238" t="s">
        <v>238</v>
      </c>
      <c r="G37" s="242" t="s">
        <v>468</v>
      </c>
    </row>
    <row r="38" spans="1:7" x14ac:dyDescent="0.35">
      <c r="A38" s="64" t="s">
        <v>242</v>
      </c>
      <c r="B38" s="64" t="s">
        <v>243</v>
      </c>
      <c r="C38" s="239"/>
      <c r="D38" s="214" t="s">
        <v>49</v>
      </c>
      <c r="E38" s="90" t="s">
        <v>48</v>
      </c>
      <c r="F38" s="239"/>
      <c r="G38" s="243"/>
    </row>
    <row r="39" spans="1:7" x14ac:dyDescent="0.35">
      <c r="A39" s="64">
        <v>1</v>
      </c>
      <c r="B39" s="64" t="str">
        <f>"Critical Peak Day "&amp;A39</f>
        <v>Critical Peak Day 1</v>
      </c>
      <c r="C39" s="216">
        <v>43438</v>
      </c>
      <c r="D39" s="217">
        <v>0.12699264898527801</v>
      </c>
      <c r="E39" s="218">
        <v>9.7267574730380224E-2</v>
      </c>
      <c r="F39" s="219">
        <v>0.55676355075564854</v>
      </c>
      <c r="G39" s="220">
        <v>-1.7549999999999999</v>
      </c>
    </row>
    <row r="40" spans="1:7" x14ac:dyDescent="0.35">
      <c r="A40" s="64">
        <f>A39+1</f>
        <v>2</v>
      </c>
      <c r="B40" s="64" t="str">
        <f t="shared" ref="B40:B56" si="2">"Critical Peak Day "&amp;A40</f>
        <v>Critical Peak Day 2</v>
      </c>
      <c r="C40" s="221">
        <v>43440</v>
      </c>
      <c r="D40" s="222">
        <v>0.16636406675394799</v>
      </c>
      <c r="E40" s="223">
        <v>0.12958646487697542</v>
      </c>
      <c r="F40" s="224">
        <v>0.39012315647963264</v>
      </c>
      <c r="G40" s="225">
        <v>-2.5049999999999999</v>
      </c>
    </row>
    <row r="41" spans="1:7" x14ac:dyDescent="0.35">
      <c r="A41" s="64">
        <f t="shared" ref="A41:A56" si="3">A40+1</f>
        <v>3</v>
      </c>
      <c r="B41" s="64" t="str">
        <f t="shared" si="2"/>
        <v>Critical Peak Day 3</v>
      </c>
      <c r="C41" s="216">
        <v>43447</v>
      </c>
      <c r="D41" s="217">
        <v>0.16364815492667301</v>
      </c>
      <c r="E41" s="218">
        <v>0.13129240661759725</v>
      </c>
      <c r="F41" s="226">
        <v>0.39714523236032673</v>
      </c>
      <c r="G41" s="227">
        <v>0.23499999999999999</v>
      </c>
    </row>
    <row r="42" spans="1:7" x14ac:dyDescent="0.35">
      <c r="A42" s="64">
        <f t="shared" si="3"/>
        <v>4</v>
      </c>
      <c r="B42" s="64" t="str">
        <f t="shared" si="2"/>
        <v>Critical Peak Day 4</v>
      </c>
      <c r="C42" s="221">
        <v>43476</v>
      </c>
      <c r="D42" s="222">
        <v>0.17671379007085</v>
      </c>
      <c r="E42" s="223">
        <v>0.13263611143472412</v>
      </c>
      <c r="F42" s="224">
        <v>0.40004518645821868</v>
      </c>
      <c r="G42" s="225">
        <v>-7.11</v>
      </c>
    </row>
    <row r="43" spans="1:7" x14ac:dyDescent="0.35">
      <c r="A43" s="64">
        <f t="shared" si="3"/>
        <v>5</v>
      </c>
      <c r="B43" s="64" t="str">
        <f t="shared" si="2"/>
        <v>Critical Peak Day 5</v>
      </c>
      <c r="C43" s="216">
        <v>43481</v>
      </c>
      <c r="D43" s="217">
        <v>0.232904588396395</v>
      </c>
      <c r="E43" s="218">
        <v>0.17298156328486899</v>
      </c>
      <c r="F43" s="226">
        <v>0.28602682091708731</v>
      </c>
      <c r="G43" s="227">
        <v>-8.1</v>
      </c>
    </row>
    <row r="44" spans="1:7" x14ac:dyDescent="0.35">
      <c r="A44" s="64">
        <f t="shared" si="3"/>
        <v>6</v>
      </c>
      <c r="B44" s="64" t="str">
        <f t="shared" si="2"/>
        <v>Critical Peak Day 6</v>
      </c>
      <c r="C44" s="221">
        <v>43486</v>
      </c>
      <c r="D44" s="222" t="s">
        <v>156</v>
      </c>
      <c r="E44" s="223" t="s">
        <v>156</v>
      </c>
      <c r="F44" s="224" t="s">
        <v>156</v>
      </c>
      <c r="G44" s="225">
        <v>-14.1</v>
      </c>
    </row>
    <row r="45" spans="1:7" x14ac:dyDescent="0.35">
      <c r="A45" s="64">
        <f t="shared" si="3"/>
        <v>7</v>
      </c>
      <c r="B45" s="64" t="str">
        <f t="shared" si="2"/>
        <v>Critical Peak Day 7</v>
      </c>
      <c r="C45" s="216">
        <v>43487</v>
      </c>
      <c r="D45" s="217" t="s">
        <v>156</v>
      </c>
      <c r="E45" s="218" t="s">
        <v>156</v>
      </c>
      <c r="F45" s="226" t="s">
        <v>156</v>
      </c>
      <c r="G45" s="227">
        <v>-5.2</v>
      </c>
    </row>
    <row r="46" spans="1:7" x14ac:dyDescent="0.35">
      <c r="A46" s="64">
        <f t="shared" si="3"/>
        <v>8</v>
      </c>
      <c r="B46" s="64" t="str">
        <f t="shared" si="2"/>
        <v>Critical Peak Day 8</v>
      </c>
      <c r="C46" s="221">
        <v>43493</v>
      </c>
      <c r="D46" s="222">
        <v>0.133439082881185</v>
      </c>
      <c r="E46" s="223">
        <v>9.3722488527707287E-2</v>
      </c>
      <c r="F46" s="224">
        <v>0.57292741547170078</v>
      </c>
      <c r="G46" s="225">
        <v>-9.6</v>
      </c>
    </row>
    <row r="47" spans="1:7" x14ac:dyDescent="0.35">
      <c r="A47" s="64">
        <f t="shared" si="3"/>
        <v>9</v>
      </c>
      <c r="B47" s="64" t="str">
        <f t="shared" si="2"/>
        <v>Critical Peak Day 9</v>
      </c>
      <c r="C47" s="216">
        <v>43494</v>
      </c>
      <c r="D47" s="217" t="s">
        <v>156</v>
      </c>
      <c r="E47" s="218" t="s">
        <v>156</v>
      </c>
      <c r="F47" s="226" t="s">
        <v>156</v>
      </c>
      <c r="G47" s="227">
        <v>-13.4</v>
      </c>
    </row>
    <row r="48" spans="1:7" x14ac:dyDescent="0.35">
      <c r="A48" s="64">
        <f t="shared" si="3"/>
        <v>10</v>
      </c>
      <c r="B48" s="64" t="str">
        <f t="shared" si="2"/>
        <v>Critical Peak Day 10</v>
      </c>
      <c r="C48" s="221">
        <v>43497</v>
      </c>
      <c r="D48" s="222" t="s">
        <v>156</v>
      </c>
      <c r="E48" s="223" t="s">
        <v>156</v>
      </c>
      <c r="F48" s="224" t="s">
        <v>156</v>
      </c>
      <c r="G48" s="225">
        <v>-16.8</v>
      </c>
    </row>
    <row r="49" spans="1:7" x14ac:dyDescent="0.35">
      <c r="A49" s="64">
        <f t="shared" si="3"/>
        <v>11</v>
      </c>
      <c r="B49" s="64" t="str">
        <f t="shared" si="2"/>
        <v>Critical Peak Day 11</v>
      </c>
      <c r="C49" s="216">
        <v>43502</v>
      </c>
      <c r="D49" s="217">
        <v>0.100100899623324</v>
      </c>
      <c r="E49" s="218">
        <v>8.1768667397937631E-2</v>
      </c>
      <c r="F49" s="226">
        <v>0.60427630954586709</v>
      </c>
      <c r="G49" s="227">
        <v>-0.1</v>
      </c>
    </row>
    <row r="50" spans="1:7" x14ac:dyDescent="0.35">
      <c r="A50" s="64">
        <f t="shared" si="3"/>
        <v>12</v>
      </c>
      <c r="B50" s="64" t="str">
        <f t="shared" si="2"/>
        <v>Critical Peak Day 12</v>
      </c>
      <c r="C50" s="221">
        <v>43508</v>
      </c>
      <c r="D50" s="222" t="s">
        <v>156</v>
      </c>
      <c r="E50" s="223" t="s">
        <v>156</v>
      </c>
      <c r="F50" s="224" t="s">
        <v>156</v>
      </c>
      <c r="G50" s="225">
        <v>0.2</v>
      </c>
    </row>
    <row r="51" spans="1:7" x14ac:dyDescent="0.35">
      <c r="A51" s="64">
        <f t="shared" si="3"/>
        <v>13</v>
      </c>
      <c r="B51" s="64" t="str">
        <f t="shared" si="2"/>
        <v>Critical Peak Day 13</v>
      </c>
      <c r="C51" s="216">
        <v>43515</v>
      </c>
      <c r="D51" s="217">
        <v>0.223702432072929</v>
      </c>
      <c r="E51" s="218">
        <v>0.15769840664597312</v>
      </c>
      <c r="F51" s="226">
        <v>0.33005529484147805</v>
      </c>
      <c r="G51" s="227">
        <v>-9.1999999999999993</v>
      </c>
    </row>
    <row r="52" spans="1:7" x14ac:dyDescent="0.35">
      <c r="A52" s="64">
        <f t="shared" si="3"/>
        <v>14</v>
      </c>
      <c r="B52" s="64" t="str">
        <f t="shared" si="2"/>
        <v>Critical Peak Day 14</v>
      </c>
      <c r="C52" s="221">
        <v>43516</v>
      </c>
      <c r="D52" s="222">
        <v>0.10942139808703</v>
      </c>
      <c r="E52" s="223">
        <v>9.023977478538879E-2</v>
      </c>
      <c r="F52" s="224">
        <v>0.53325238694742638</v>
      </c>
      <c r="G52" s="225">
        <v>-0.9</v>
      </c>
    </row>
    <row r="53" spans="1:7" x14ac:dyDescent="0.35">
      <c r="A53" s="64">
        <f t="shared" si="3"/>
        <v>15</v>
      </c>
      <c r="B53" s="64" t="str">
        <f t="shared" si="2"/>
        <v>Critical Peak Day 15</v>
      </c>
      <c r="C53" s="216">
        <v>43523</v>
      </c>
      <c r="D53" s="217">
        <v>0.17050487137224199</v>
      </c>
      <c r="E53" s="218">
        <v>0.12907595586580956</v>
      </c>
      <c r="F53" s="226">
        <v>0.35730001446638338</v>
      </c>
      <c r="G53" s="227">
        <v>-8.1</v>
      </c>
    </row>
    <row r="54" spans="1:7" x14ac:dyDescent="0.35">
      <c r="A54" s="64">
        <f t="shared" si="3"/>
        <v>16</v>
      </c>
      <c r="B54" s="64" t="str">
        <f t="shared" si="2"/>
        <v>Critical Peak Day 16</v>
      </c>
      <c r="C54" s="221">
        <v>43528</v>
      </c>
      <c r="D54" s="222">
        <v>0.21570223490302001</v>
      </c>
      <c r="E54" s="223">
        <v>0.1563921615025344</v>
      </c>
      <c r="F54" s="224">
        <v>0.41556013957301519</v>
      </c>
      <c r="G54" s="225">
        <v>-11.1</v>
      </c>
    </row>
    <row r="55" spans="1:7" x14ac:dyDescent="0.35">
      <c r="A55" s="64">
        <f t="shared" si="3"/>
        <v>17</v>
      </c>
      <c r="B55" s="64" t="str">
        <f t="shared" si="2"/>
        <v>Critical Peak Day 17</v>
      </c>
      <c r="C55" s="216">
        <v>43529</v>
      </c>
      <c r="D55" s="217">
        <v>0.167208716288749</v>
      </c>
      <c r="E55" s="218">
        <v>0.12299971637476671</v>
      </c>
      <c r="F55" s="226">
        <v>0.53296579731517257</v>
      </c>
      <c r="G55" s="227">
        <v>-11.4</v>
      </c>
    </row>
    <row r="56" spans="1:7" x14ac:dyDescent="0.35">
      <c r="A56" s="64">
        <f t="shared" si="3"/>
        <v>18</v>
      </c>
      <c r="B56" s="64" t="str">
        <f t="shared" si="2"/>
        <v>Critical Peak Day 18</v>
      </c>
      <c r="C56" s="221">
        <v>43530</v>
      </c>
      <c r="D56" s="222">
        <v>0.16730186777724501</v>
      </c>
      <c r="E56" s="223">
        <v>0.12357815408494136</v>
      </c>
      <c r="F56" s="228">
        <v>0.52394681339069549</v>
      </c>
      <c r="G56" s="229">
        <v>-10.9</v>
      </c>
    </row>
    <row r="57" spans="1:7" ht="31.5" x14ac:dyDescent="0.35">
      <c r="B57" s="64" t="s">
        <v>62</v>
      </c>
      <c r="C57" s="105" t="s">
        <v>239</v>
      </c>
      <c r="D57" s="230">
        <v>0.13418768365603301</v>
      </c>
      <c r="E57" s="231">
        <v>0.1024087526983222</v>
      </c>
      <c r="F57" s="232">
        <v>0.30817957862153655</v>
      </c>
      <c r="G57" s="233">
        <v>-7.1952334062727896</v>
      </c>
    </row>
  </sheetData>
  <mergeCells count="8">
    <mergeCell ref="C9:C10"/>
    <mergeCell ref="D9:E9"/>
    <mergeCell ref="F9:F10"/>
    <mergeCell ref="G9:G10"/>
    <mergeCell ref="C37:C38"/>
    <mergeCell ref="D37:E37"/>
    <mergeCell ref="F37:F38"/>
    <mergeCell ref="G37:G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64A8C-5974-4432-BB90-05F8F630D880}">
  <sheetPr>
    <tabColor theme="1"/>
  </sheetPr>
  <dimension ref="A1"/>
  <sheetViews>
    <sheetView workbookViewId="0"/>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C750F-73CA-45F3-822D-46B805EA3DC8}">
  <sheetPr>
    <tabColor rgb="FFFFC000"/>
  </sheetPr>
  <dimension ref="A2:R591"/>
  <sheetViews>
    <sheetView topLeftCell="A4" workbookViewId="0">
      <selection activeCell="C16" sqref="C16"/>
    </sheetView>
  </sheetViews>
  <sheetFormatPr defaultRowHeight="14.5" outlineLevelRow="1" x14ac:dyDescent="0.35"/>
  <cols>
    <col min="1" max="1" width="8.7265625" style="64"/>
    <col min="2" max="2" width="26.36328125" style="64" customWidth="1"/>
    <col min="3" max="3" width="20.08984375" style="64" customWidth="1"/>
    <col min="4" max="5" width="15.26953125" style="64" customWidth="1"/>
    <col min="6" max="6" width="15.1796875" style="64" customWidth="1"/>
    <col min="7" max="7" width="8.90625" style="64" customWidth="1"/>
    <col min="8" max="8" width="21.26953125" style="64" customWidth="1"/>
    <col min="9" max="9" width="30.7265625" style="64" customWidth="1"/>
    <col min="10" max="16384" width="8.7265625" style="64"/>
  </cols>
  <sheetData>
    <row r="2" spans="2:11" ht="15" thickBot="1" x14ac:dyDescent="0.4">
      <c r="B2" s="113" t="s">
        <v>356</v>
      </c>
    </row>
    <row r="3" spans="2:11" ht="21.5" thickBot="1" x14ac:dyDescent="0.55000000000000004">
      <c r="B3" s="122" t="s">
        <v>281</v>
      </c>
      <c r="I3" s="168" t="s">
        <v>320</v>
      </c>
      <c r="J3" s="169"/>
      <c r="K3" s="170"/>
    </row>
    <row r="4" spans="2:11" ht="21" x14ac:dyDescent="0.5">
      <c r="B4" s="189" t="s">
        <v>476</v>
      </c>
      <c r="I4" s="187"/>
      <c r="J4" s="145"/>
      <c r="K4" s="188"/>
    </row>
    <row r="5" spans="2:11" x14ac:dyDescent="0.35">
      <c r="I5" s="250" t="s">
        <v>312</v>
      </c>
      <c r="J5" s="251"/>
      <c r="K5" s="252"/>
    </row>
    <row r="6" spans="2:11" ht="29" x14ac:dyDescent="0.35">
      <c r="B6" s="155" t="s">
        <v>307</v>
      </c>
      <c r="C6" s="152">
        <f ca="1">(F19-E19)/E19</f>
        <v>3.0303684703122712E-3</v>
      </c>
      <c r="I6" s="123" t="s">
        <v>314</v>
      </c>
      <c r="J6" s="165">
        <f ca="1">E14-C14</f>
        <v>57.32559199030311</v>
      </c>
      <c r="K6" s="166" t="s">
        <v>110</v>
      </c>
    </row>
    <row r="7" spans="2:11" ht="43.5" x14ac:dyDescent="0.35">
      <c r="B7" s="155" t="s">
        <v>308</v>
      </c>
      <c r="C7" s="152">
        <f ca="1">(C14-F14)/F14</f>
        <v>-1.2032221555079017E-2</v>
      </c>
      <c r="I7" s="123" t="s">
        <v>315</v>
      </c>
      <c r="J7" s="167">
        <f>'03 Seasonal Demand Impacts'!D27</f>
        <v>52.140109832962402</v>
      </c>
      <c r="K7" s="166" t="s">
        <v>110</v>
      </c>
    </row>
    <row r="8" spans="2:11" ht="29" customHeight="1" x14ac:dyDescent="0.35">
      <c r="B8" s="156" t="s">
        <v>309</v>
      </c>
      <c r="C8" s="153">
        <f ca="1">C7/C6</f>
        <v>-3.9705473683994374</v>
      </c>
      <c r="I8" s="244" t="s">
        <v>316</v>
      </c>
      <c r="J8" s="245"/>
      <c r="K8" s="246"/>
    </row>
    <row r="9" spans="2:11" ht="33.5" customHeight="1" x14ac:dyDescent="0.35">
      <c r="I9" s="247" t="s">
        <v>317</v>
      </c>
      <c r="J9" s="248"/>
      <c r="K9" s="249"/>
    </row>
    <row r="10" spans="2:11" ht="25" customHeight="1" x14ac:dyDescent="0.35">
      <c r="B10" s="138"/>
      <c r="C10" s="138" t="s">
        <v>270</v>
      </c>
      <c r="D10" s="138" t="s">
        <v>401</v>
      </c>
      <c r="E10" s="138" t="s">
        <v>302</v>
      </c>
      <c r="F10" s="138" t="s">
        <v>303</v>
      </c>
      <c r="I10" s="265" t="s">
        <v>319</v>
      </c>
      <c r="J10" s="266"/>
      <c r="K10" s="267"/>
    </row>
    <row r="11" spans="2:11" ht="29" x14ac:dyDescent="0.35">
      <c r="B11" s="135" t="s">
        <v>304</v>
      </c>
      <c r="C11" s="141" t="s">
        <v>271</v>
      </c>
      <c r="D11" s="141" t="s">
        <v>271</v>
      </c>
      <c r="E11" s="141" t="s">
        <v>272</v>
      </c>
      <c r="F11" s="141" t="s">
        <v>272</v>
      </c>
      <c r="I11" s="268" t="s">
        <v>318</v>
      </c>
      <c r="J11" s="269"/>
      <c r="K11" s="270"/>
    </row>
    <row r="12" spans="2:11" ht="29" x14ac:dyDescent="0.35">
      <c r="B12" s="135" t="s">
        <v>301</v>
      </c>
      <c r="C12" s="141" t="s">
        <v>299</v>
      </c>
      <c r="D12" s="141" t="s">
        <v>300</v>
      </c>
      <c r="E12" s="141" t="s">
        <v>300</v>
      </c>
      <c r="F12" s="141" t="s">
        <v>299</v>
      </c>
    </row>
    <row r="13" spans="2:11" ht="21.5" customHeight="1" x14ac:dyDescent="0.5">
      <c r="B13" s="139"/>
      <c r="C13" s="140"/>
      <c r="D13" s="140"/>
      <c r="E13" s="140"/>
      <c r="F13" s="140"/>
      <c r="I13" s="168" t="s">
        <v>484</v>
      </c>
      <c r="J13" s="169"/>
      <c r="K13" s="170"/>
    </row>
    <row r="14" spans="2:11" ht="27" customHeight="1" x14ac:dyDescent="0.35">
      <c r="B14" s="135" t="s">
        <v>110</v>
      </c>
      <c r="C14" s="136">
        <f ca="1">INDEX($L$36:$M$36,1,MATCH(C$11,$L$28:$M$28,0))</f>
        <v>4707.0142041053687</v>
      </c>
      <c r="D14" s="136">
        <f ca="1">INDEX($L$36:$M$36,1,MATCH(D$11,$L$28:$M$28,0))</f>
        <v>4707.0142041053687</v>
      </c>
      <c r="E14" s="136">
        <f ca="1">INDEX($L$36:$M$36,1,MATCH(E$11,$L$28:$M$28,0))</f>
        <v>4764.3397960956718</v>
      </c>
      <c r="F14" s="136">
        <f ca="1">INDEX($L$36:$M$36,1,MATCH(F$11,$L$28:$M$28,0))</f>
        <v>4764.3397960956718</v>
      </c>
      <c r="I14" s="262" t="s">
        <v>322</v>
      </c>
      <c r="J14" s="263"/>
      <c r="K14" s="264"/>
    </row>
    <row r="15" spans="2:11" ht="36.5" customHeight="1" x14ac:dyDescent="0.35">
      <c r="B15" s="123" t="s">
        <v>277</v>
      </c>
      <c r="C15" s="125">
        <f ca="1">INDEX($O$52:$R$52,1,MATCH(C$12&amp;"_"&amp;C$11,$O$42:$R$42,0))</f>
        <v>375.98222369156008</v>
      </c>
      <c r="D15" s="125">
        <f t="shared" ref="D15:F15" ca="1" si="0">INDEX($O$52:$R$52,1,MATCH(D$12&amp;"_"&amp;D$11,$O$42:$R$42,0))</f>
        <v>380.2643853995591</v>
      </c>
      <c r="E15" s="125">
        <f t="shared" ca="1" si="0"/>
        <v>388.00129414616168</v>
      </c>
      <c r="F15" s="125">
        <f t="shared" ca="1" si="0"/>
        <v>389.89814327159092</v>
      </c>
      <c r="I15" s="259" t="s">
        <v>323</v>
      </c>
      <c r="J15" s="260"/>
      <c r="K15" s="261"/>
    </row>
    <row r="16" spans="2:11" ht="27.5" customHeight="1" x14ac:dyDescent="0.35">
      <c r="B16" s="123" t="s">
        <v>278</v>
      </c>
      <c r="C16" s="125">
        <f ca="1">C14*$E$143</f>
        <v>96.964492604570594</v>
      </c>
      <c r="D16" s="125">
        <f ca="1">D14*$E$143</f>
        <v>96.964492604570594</v>
      </c>
      <c r="E16" s="125">
        <f ca="1">E14*$E$143</f>
        <v>98.145399799570839</v>
      </c>
      <c r="F16" s="125">
        <f ca="1">F14*$E$143</f>
        <v>98.145399799570839</v>
      </c>
      <c r="I16" s="253" t="s">
        <v>324</v>
      </c>
      <c r="J16" s="254"/>
      <c r="K16" s="255"/>
    </row>
    <row r="17" spans="1:13" ht="35" customHeight="1" x14ac:dyDescent="0.35">
      <c r="A17" s="64">
        <v>6</v>
      </c>
      <c r="B17" s="123" t="str">
        <f>"Fixed Costs for "&amp;A17&amp;" Months"</f>
        <v>Fixed Costs for 6 Months</v>
      </c>
      <c r="C17" s="125">
        <f>$A$17*$E$133</f>
        <v>139.80000000000001</v>
      </c>
      <c r="D17" s="125">
        <f>$A$17*$E$133</f>
        <v>139.80000000000001</v>
      </c>
      <c r="E17" s="125">
        <f>$A$17*$E$133</f>
        <v>139.80000000000001</v>
      </c>
      <c r="F17" s="125">
        <f>$A$17*$E$133</f>
        <v>139.80000000000001</v>
      </c>
      <c r="I17" s="253" t="s">
        <v>327</v>
      </c>
      <c r="J17" s="254"/>
      <c r="K17" s="255"/>
    </row>
    <row r="18" spans="1:13" ht="40.5" customHeight="1" x14ac:dyDescent="0.35">
      <c r="B18" s="123" t="s">
        <v>279</v>
      </c>
      <c r="C18" s="125">
        <f ca="1">SUM(C$15:C$17)*$E$149</f>
        <v>30.637335814806534</v>
      </c>
      <c r="D18" s="125">
        <f ca="1">SUM(D$15:D$17)*$E$149</f>
        <v>30.851443900206483</v>
      </c>
      <c r="E18" s="125">
        <f ca="1">SUM(E$15:E$17)*$E$149</f>
        <v>31.297334697286626</v>
      </c>
      <c r="F18" s="125">
        <f ca="1">SUM(F$15:F$17)*$E$149</f>
        <v>31.392177153558091</v>
      </c>
      <c r="I18" s="253" t="s">
        <v>325</v>
      </c>
      <c r="J18" s="254"/>
      <c r="K18" s="255"/>
    </row>
    <row r="19" spans="1:13" ht="29.5" customHeight="1" x14ac:dyDescent="0.35">
      <c r="B19" s="123" t="s">
        <v>293</v>
      </c>
      <c r="C19" s="125">
        <f ca="1">SUM(C15:C18)</f>
        <v>643.3840521109372</v>
      </c>
      <c r="D19" s="125">
        <f ca="1">SUM(D15:D18)</f>
        <v>647.88032190433614</v>
      </c>
      <c r="E19" s="125">
        <f t="shared" ref="E19:F19" ca="1" si="1">SUM(E15:E18)</f>
        <v>657.24402864301908</v>
      </c>
      <c r="F19" s="125">
        <f t="shared" ca="1" si="1"/>
        <v>659.2357202247199</v>
      </c>
      <c r="I19" s="256" t="s">
        <v>326</v>
      </c>
      <c r="J19" s="257"/>
      <c r="K19" s="258"/>
    </row>
    <row r="21" spans="1:13" x14ac:dyDescent="0.35">
      <c r="D21" s="112"/>
    </row>
    <row r="22" spans="1:13" x14ac:dyDescent="0.35">
      <c r="D22" s="205"/>
    </row>
    <row r="23" spans="1:13" x14ac:dyDescent="0.35">
      <c r="A23" s="113"/>
    </row>
    <row r="24" spans="1:13" s="115" customFormat="1" ht="23.5" x14ac:dyDescent="0.55000000000000004">
      <c r="A24" s="114" t="s">
        <v>287</v>
      </c>
    </row>
    <row r="25" spans="1:13" x14ac:dyDescent="0.35">
      <c r="A25" s="113"/>
    </row>
    <row r="26" spans="1:13" s="143" customFormat="1" x14ac:dyDescent="0.35">
      <c r="A26" s="142" t="s">
        <v>310</v>
      </c>
    </row>
    <row r="27" spans="1:13" hidden="1" outlineLevel="1" x14ac:dyDescent="0.35">
      <c r="A27" s="113"/>
      <c r="B27" s="113" t="s">
        <v>297</v>
      </c>
      <c r="D27" s="64" t="s">
        <v>289</v>
      </c>
      <c r="H27" s="64" t="s">
        <v>290</v>
      </c>
      <c r="L27" s="64" t="s">
        <v>291</v>
      </c>
    </row>
    <row r="28" spans="1:13" ht="43.5" hidden="1" outlineLevel="1" x14ac:dyDescent="0.35">
      <c r="A28" s="113"/>
      <c r="B28" s="137"/>
      <c r="C28" s="137"/>
      <c r="D28" s="137" t="s">
        <v>271</v>
      </c>
      <c r="E28" s="137" t="s">
        <v>272</v>
      </c>
      <c r="F28" s="137"/>
      <c r="G28" s="137"/>
      <c r="H28" s="137" t="s">
        <v>271</v>
      </c>
      <c r="I28" s="137" t="s">
        <v>272</v>
      </c>
      <c r="J28" s="137"/>
      <c r="K28" s="137"/>
      <c r="L28" s="137" t="s">
        <v>271</v>
      </c>
      <c r="M28" s="137" t="s">
        <v>272</v>
      </c>
    </row>
    <row r="29" spans="1:13" hidden="1" outlineLevel="1" x14ac:dyDescent="0.35">
      <c r="A29" s="113"/>
      <c r="B29" s="126" t="s">
        <v>161</v>
      </c>
      <c r="C29" s="126">
        <v>0</v>
      </c>
      <c r="D29" s="124">
        <f t="shared" ref="D29:E34" si="2">(1-$C29)*INDEX($H$61:$I$63,MATCH($B29,$B$61:$B$63,0),MATCH(D$28,$H$60:$I$60,0))</f>
        <v>618.12645885115433</v>
      </c>
      <c r="E29" s="124">
        <f t="shared" si="2"/>
        <v>650.44824237917612</v>
      </c>
      <c r="F29" s="126"/>
      <c r="G29" s="126"/>
      <c r="H29" s="124">
        <f t="shared" ref="H29:I34" ca="1" si="3">H90</f>
        <v>158.63821767827488</v>
      </c>
      <c r="I29" s="124">
        <f t="shared" ca="1" si="3"/>
        <v>170.16228053027882</v>
      </c>
      <c r="J29" s="126"/>
      <c r="K29" s="126"/>
      <c r="L29" s="124">
        <f t="shared" ref="L29:M34" ca="1" si="4">H29+D29</f>
        <v>776.76467652942915</v>
      </c>
      <c r="M29" s="124">
        <f t="shared" ca="1" si="4"/>
        <v>820.61052290945497</v>
      </c>
    </row>
    <row r="30" spans="1:13" hidden="1" outlineLevel="1" x14ac:dyDescent="0.35">
      <c r="A30" s="113"/>
      <c r="B30" s="126" t="s">
        <v>162</v>
      </c>
      <c r="C30" s="126">
        <v>0</v>
      </c>
      <c r="D30" s="124">
        <f t="shared" si="2"/>
        <v>632.49061880762849</v>
      </c>
      <c r="E30" s="124">
        <f t="shared" si="2"/>
        <v>651.49254642158792</v>
      </c>
      <c r="F30" s="126"/>
      <c r="G30" s="126"/>
      <c r="H30" s="124">
        <f t="shared" ca="1" si="3"/>
        <v>112.26141391892261</v>
      </c>
      <c r="I30" s="124">
        <f t="shared" ca="1" si="3"/>
        <v>118.16342628440682</v>
      </c>
      <c r="J30" s="126"/>
      <c r="K30" s="126"/>
      <c r="L30" s="124">
        <f t="shared" ca="1" si="4"/>
        <v>744.75203272655108</v>
      </c>
      <c r="M30" s="124">
        <f t="shared" ca="1" si="4"/>
        <v>769.65597270599471</v>
      </c>
    </row>
    <row r="31" spans="1:13" hidden="1" outlineLevel="1" x14ac:dyDescent="0.35">
      <c r="A31" s="113"/>
      <c r="B31" s="126" t="s">
        <v>163</v>
      </c>
      <c r="C31" s="126">
        <v>0</v>
      </c>
      <c r="D31" s="124">
        <f t="shared" si="2"/>
        <v>2861.6524175850245</v>
      </c>
      <c r="E31" s="124">
        <f t="shared" si="2"/>
        <v>2841.9922892468858</v>
      </c>
      <c r="F31" s="126"/>
      <c r="G31" s="126"/>
      <c r="H31" s="124">
        <f t="shared" ca="1" si="3"/>
        <v>300.83059946545535</v>
      </c>
      <c r="I31" s="124">
        <f t="shared" ca="1" si="3"/>
        <v>296.9679368700352</v>
      </c>
      <c r="J31" s="126"/>
      <c r="K31" s="126"/>
      <c r="L31" s="124">
        <f t="shared" ca="1" si="4"/>
        <v>3162.4830170504797</v>
      </c>
      <c r="M31" s="124">
        <f t="shared" ca="1" si="4"/>
        <v>3138.9602261169211</v>
      </c>
    </row>
    <row r="32" spans="1:13" hidden="1" outlineLevel="1" x14ac:dyDescent="0.35">
      <c r="A32" s="113"/>
      <c r="B32" s="126" t="s">
        <v>161</v>
      </c>
      <c r="C32" s="126">
        <v>1</v>
      </c>
      <c r="D32" s="124">
        <f t="shared" si="2"/>
        <v>0</v>
      </c>
      <c r="E32" s="124">
        <f t="shared" si="2"/>
        <v>0</v>
      </c>
      <c r="F32" s="126"/>
      <c r="G32" s="126"/>
      <c r="H32" s="124">
        <f t="shared" ca="1" si="3"/>
        <v>0</v>
      </c>
      <c r="I32" s="124">
        <f t="shared" ca="1" si="3"/>
        <v>0</v>
      </c>
      <c r="J32" s="126"/>
      <c r="K32" s="126"/>
      <c r="L32" s="124">
        <f t="shared" ca="1" si="4"/>
        <v>0</v>
      </c>
      <c r="M32" s="124">
        <f t="shared" ca="1" si="4"/>
        <v>0</v>
      </c>
    </row>
    <row r="33" spans="1:18" hidden="1" outlineLevel="1" x14ac:dyDescent="0.35">
      <c r="A33" s="113"/>
      <c r="B33" s="126" t="s">
        <v>162</v>
      </c>
      <c r="C33" s="126">
        <v>1</v>
      </c>
      <c r="D33" s="124">
        <f t="shared" si="2"/>
        <v>0</v>
      </c>
      <c r="E33" s="124">
        <f t="shared" si="2"/>
        <v>0</v>
      </c>
      <c r="F33" s="126"/>
      <c r="G33" s="126"/>
      <c r="H33" s="124">
        <f t="shared" ca="1" si="3"/>
        <v>23.014477798909002</v>
      </c>
      <c r="I33" s="124">
        <f t="shared" ca="1" si="3"/>
        <v>35.113074363301045</v>
      </c>
      <c r="J33" s="126"/>
      <c r="K33" s="126"/>
      <c r="L33" s="124">
        <f t="shared" ca="1" si="4"/>
        <v>23.014477798909002</v>
      </c>
      <c r="M33" s="124">
        <f t="shared" ca="1" si="4"/>
        <v>35.113074363301045</v>
      </c>
    </row>
    <row r="34" spans="1:18" hidden="1" outlineLevel="1" x14ac:dyDescent="0.35">
      <c r="A34" s="113"/>
      <c r="B34" s="126" t="s">
        <v>163</v>
      </c>
      <c r="C34" s="126">
        <v>1</v>
      </c>
      <c r="D34" s="124">
        <f t="shared" si="2"/>
        <v>0</v>
      </c>
      <c r="E34" s="124">
        <f t="shared" si="2"/>
        <v>0</v>
      </c>
      <c r="F34" s="126"/>
      <c r="G34" s="126"/>
      <c r="H34" s="124">
        <f t="shared" ca="1" si="3"/>
        <v>0</v>
      </c>
      <c r="I34" s="124">
        <f t="shared" ca="1" si="3"/>
        <v>0</v>
      </c>
      <c r="J34" s="126"/>
      <c r="K34" s="126"/>
      <c r="L34" s="124">
        <f t="shared" ca="1" si="4"/>
        <v>0</v>
      </c>
      <c r="M34" s="124">
        <f t="shared" ca="1" si="4"/>
        <v>0</v>
      </c>
    </row>
    <row r="35" spans="1:18" hidden="1" outlineLevel="1" x14ac:dyDescent="0.35">
      <c r="A35" s="113"/>
      <c r="D35" s="111"/>
      <c r="E35" s="111"/>
      <c r="H35" s="111"/>
      <c r="I35" s="111"/>
    </row>
    <row r="36" spans="1:18" hidden="1" outlineLevel="1" x14ac:dyDescent="0.35">
      <c r="A36" s="113"/>
      <c r="B36" s="126" t="s">
        <v>273</v>
      </c>
      <c r="C36" s="126"/>
      <c r="D36" s="124">
        <f>SUM(D29:D34)</f>
        <v>4112.2694952438069</v>
      </c>
      <c r="E36" s="124">
        <f>SUM(E29:E34)</f>
        <v>4143.9330780476503</v>
      </c>
      <c r="F36" s="126"/>
      <c r="G36" s="126"/>
      <c r="H36" s="124">
        <f ca="1">H97</f>
        <v>594.74470886156178</v>
      </c>
      <c r="I36" s="124">
        <f ca="1">I97</f>
        <v>620.40671804802184</v>
      </c>
      <c r="J36" s="126"/>
      <c r="K36" s="126"/>
      <c r="L36" s="124">
        <f ca="1">H36+D36</f>
        <v>4707.0142041053687</v>
      </c>
      <c r="M36" s="124">
        <f ca="1">I36+E36</f>
        <v>4764.3397960956718</v>
      </c>
    </row>
    <row r="37" spans="1:18" hidden="1" outlineLevel="1" x14ac:dyDescent="0.35">
      <c r="A37" s="113"/>
      <c r="B37" s="64" t="s">
        <v>274</v>
      </c>
      <c r="D37" s="111" t="str">
        <f>IF(D36=H65,"Good Check", "Bad Check")</f>
        <v>Good Check</v>
      </c>
      <c r="E37" s="111" t="str">
        <f>IF(E36=I65,"Good Check", "Bad Check")</f>
        <v>Good Check</v>
      </c>
      <c r="H37" s="111" t="str">
        <f ca="1">IF(H36=H97,"Good Check", "Bad Check")</f>
        <v>Good Check</v>
      </c>
      <c r="I37" s="111" t="str">
        <f ca="1">IF(I36=I97,"Good Check", "Bad Check")</f>
        <v>Good Check</v>
      </c>
      <c r="L37" s="111"/>
      <c r="M37" s="111"/>
    </row>
    <row r="38" spans="1:18" collapsed="1" x14ac:dyDescent="0.35">
      <c r="A38" s="113"/>
      <c r="D38" s="111"/>
      <c r="E38" s="111"/>
      <c r="H38" s="111"/>
      <c r="I38" s="111"/>
      <c r="L38" s="111"/>
      <c r="M38" s="111"/>
    </row>
    <row r="39" spans="1:18" x14ac:dyDescent="0.35">
      <c r="A39" s="113"/>
      <c r="D39" s="111"/>
      <c r="E39" s="111"/>
      <c r="H39" s="111"/>
      <c r="I39" s="111"/>
      <c r="L39" s="111"/>
      <c r="M39" s="111"/>
    </row>
    <row r="40" spans="1:18" s="143" customFormat="1" x14ac:dyDescent="0.35">
      <c r="A40" s="142" t="s">
        <v>293</v>
      </c>
      <c r="D40" s="154"/>
      <c r="E40" s="154"/>
      <c r="H40" s="154"/>
      <c r="I40" s="154"/>
      <c r="L40" s="154"/>
      <c r="M40" s="154"/>
    </row>
    <row r="41" spans="1:18" hidden="1" outlineLevel="1" x14ac:dyDescent="0.35">
      <c r="A41" s="113"/>
      <c r="D41" s="111" t="s">
        <v>289</v>
      </c>
      <c r="E41" s="111"/>
      <c r="H41" s="111" t="s">
        <v>305</v>
      </c>
      <c r="I41" s="111"/>
      <c r="L41" s="111" t="s">
        <v>291</v>
      </c>
      <c r="M41" s="111"/>
    </row>
    <row r="42" spans="1:18" hidden="1" outlineLevel="1" x14ac:dyDescent="0.35">
      <c r="A42" s="113"/>
      <c r="D42" s="111"/>
      <c r="E42" s="111"/>
      <c r="H42" s="111"/>
      <c r="I42" s="111"/>
      <c r="O42" s="111" t="str">
        <f>O$43&amp;"_"&amp;O$44</f>
        <v>Actual Cost_Actual kWh</v>
      </c>
      <c r="P42" s="111" t="str">
        <f t="shared" ref="P42:R42" si="5">P$43&amp;"_"&amp;P$44</f>
        <v>Counterfactual Cost_Actual kWh</v>
      </c>
      <c r="Q42" s="111" t="str">
        <f t="shared" si="5"/>
        <v>Counterfactual Cost_Counterfactual kWh</v>
      </c>
      <c r="R42" s="111" t="str">
        <f t="shared" si="5"/>
        <v>Actual Cost_Counterfactual kWh</v>
      </c>
    </row>
    <row r="43" spans="1:18" ht="43.5" hidden="1" outlineLevel="1" x14ac:dyDescent="0.35">
      <c r="A43" s="113"/>
      <c r="B43" s="134"/>
      <c r="C43" s="134"/>
      <c r="D43" s="137" t="s">
        <v>299</v>
      </c>
      <c r="E43" s="137" t="s">
        <v>300</v>
      </c>
      <c r="F43" s="137" t="s">
        <v>300</v>
      </c>
      <c r="G43" s="137" t="s">
        <v>299</v>
      </c>
      <c r="H43" s="134"/>
      <c r="I43" s="134" t="s">
        <v>296</v>
      </c>
      <c r="J43" s="137" t="s">
        <v>299</v>
      </c>
      <c r="K43" s="137" t="s">
        <v>300</v>
      </c>
      <c r="L43" s="137" t="s">
        <v>300</v>
      </c>
      <c r="M43" s="137" t="s">
        <v>299</v>
      </c>
      <c r="N43" s="134"/>
      <c r="O43" s="137" t="s">
        <v>299</v>
      </c>
      <c r="P43" s="137" t="s">
        <v>300</v>
      </c>
      <c r="Q43" s="137" t="s">
        <v>300</v>
      </c>
      <c r="R43" s="137" t="s">
        <v>299</v>
      </c>
    </row>
    <row r="44" spans="1:18" ht="43.5" hidden="1" outlineLevel="1" x14ac:dyDescent="0.35">
      <c r="A44" s="113"/>
      <c r="B44" s="134"/>
      <c r="C44" s="134" t="s">
        <v>306</v>
      </c>
      <c r="D44" s="137" t="s">
        <v>271</v>
      </c>
      <c r="E44" s="137" t="s">
        <v>271</v>
      </c>
      <c r="F44" s="137" t="s">
        <v>272</v>
      </c>
      <c r="G44" s="137" t="s">
        <v>272</v>
      </c>
      <c r="H44" s="147"/>
      <c r="I44" s="147"/>
      <c r="J44" s="137" t="s">
        <v>271</v>
      </c>
      <c r="K44" s="137" t="s">
        <v>271</v>
      </c>
      <c r="L44" s="137" t="s">
        <v>272</v>
      </c>
      <c r="M44" s="137" t="s">
        <v>272</v>
      </c>
      <c r="N44" s="147"/>
      <c r="O44" s="137" t="s">
        <v>271</v>
      </c>
      <c r="P44" s="137" t="s">
        <v>271</v>
      </c>
      <c r="Q44" s="137" t="s">
        <v>272</v>
      </c>
      <c r="R44" s="137" t="s">
        <v>272</v>
      </c>
    </row>
    <row r="45" spans="1:18" hidden="1" outlineLevel="1" x14ac:dyDescent="0.35">
      <c r="A45" s="113"/>
      <c r="B45" s="126" t="s">
        <v>161</v>
      </c>
      <c r="C45" s="126">
        <v>0</v>
      </c>
      <c r="D45" s="125">
        <f>INDEX($I$70:$L$72,MATCH($B45,$B$70:$B$72,0),MATCH(D$43&amp;"_"&amp;D$44,$I$67:$L$67,0))</f>
        <v>81.592692568352376</v>
      </c>
      <c r="E45" s="125">
        <f t="shared" ref="E45:G45" si="6">INDEX($I$70:$L$72,MATCH($B45,$B$70:$B$72,0),MATCH(E$43&amp;"_"&amp;E$44,$I$67:$L$67,0))</f>
        <v>81.592692568352376</v>
      </c>
      <c r="F45" s="125">
        <f t="shared" si="6"/>
        <v>85.859167994051248</v>
      </c>
      <c r="G45" s="125">
        <f t="shared" si="6"/>
        <v>85.859167994051248</v>
      </c>
      <c r="H45" s="124"/>
      <c r="I45" s="124">
        <f>C104</f>
        <v>0</v>
      </c>
      <c r="J45" s="125">
        <f t="shared" ref="J45:M50" ca="1" si="7">INDEX($D$104:$G$109,MATCH($B45&amp;"_"&amp;$I45,$H$104:$H$109,0),MATCH(J$43&amp;"_"&amp;J$44,$D$100:$G$100,0))</f>
        <v>20.940244733532285</v>
      </c>
      <c r="K45" s="125">
        <f t="shared" ca="1" si="7"/>
        <v>20.940244733532285</v>
      </c>
      <c r="L45" s="125">
        <f t="shared" ca="1" si="7"/>
        <v>22.461421029996806</v>
      </c>
      <c r="M45" s="125">
        <f t="shared" ca="1" si="7"/>
        <v>22.461421029996806</v>
      </c>
      <c r="N45" s="124"/>
      <c r="O45" s="124">
        <f t="shared" ref="O45:R50" ca="1" si="8">J45+D45</f>
        <v>102.53293730188466</v>
      </c>
      <c r="P45" s="124">
        <f t="shared" ca="1" si="8"/>
        <v>102.53293730188466</v>
      </c>
      <c r="Q45" s="124">
        <f t="shared" ca="1" si="8"/>
        <v>108.32058902404805</v>
      </c>
      <c r="R45" s="124">
        <f t="shared" ca="1" si="8"/>
        <v>108.32058902404805</v>
      </c>
    </row>
    <row r="46" spans="1:18" hidden="1" outlineLevel="1" x14ac:dyDescent="0.35">
      <c r="A46" s="113"/>
      <c r="B46" s="126" t="s">
        <v>162</v>
      </c>
      <c r="C46" s="126">
        <v>0</v>
      </c>
      <c r="D46" s="125">
        <f t="shared" ref="D46:G47" si="9">INDEX($I$70:$L$72,MATCH($B46,$B$70:$B$72,0),MATCH(D$43&amp;"_"&amp;D$44,$I$67:$L$67,0))</f>
        <v>59.45411816791708</v>
      </c>
      <c r="E46" s="125">
        <f t="shared" si="9"/>
        <v>59.45411816791708</v>
      </c>
      <c r="F46" s="125">
        <f t="shared" si="9"/>
        <v>61.240299363629262</v>
      </c>
      <c r="G46" s="125">
        <f t="shared" si="9"/>
        <v>61.240299363629262</v>
      </c>
      <c r="H46" s="124"/>
      <c r="I46" s="124">
        <f t="shared" ref="I46:I50" si="10">C105</f>
        <v>0</v>
      </c>
      <c r="J46" s="125">
        <f t="shared" ca="1" si="7"/>
        <v>10.552572908378727</v>
      </c>
      <c r="K46" s="125">
        <f t="shared" ca="1" si="7"/>
        <v>10.552572908378727</v>
      </c>
      <c r="L46" s="125">
        <f t="shared" ca="1" si="7"/>
        <v>11.107362070734242</v>
      </c>
      <c r="M46" s="125">
        <f t="shared" ca="1" si="7"/>
        <v>11.107362070734242</v>
      </c>
      <c r="N46" s="124"/>
      <c r="O46" s="124">
        <f t="shared" ca="1" si="8"/>
        <v>70.006691076295809</v>
      </c>
      <c r="P46" s="124">
        <f t="shared" ca="1" si="8"/>
        <v>70.006691076295809</v>
      </c>
      <c r="Q46" s="124">
        <f t="shared" ca="1" si="8"/>
        <v>72.347661434363502</v>
      </c>
      <c r="R46" s="124">
        <f t="shared" ca="1" si="8"/>
        <v>72.347661434363502</v>
      </c>
    </row>
    <row r="47" spans="1:18" hidden="1" outlineLevel="1" x14ac:dyDescent="0.35">
      <c r="A47" s="113"/>
      <c r="B47" s="126" t="s">
        <v>163</v>
      </c>
      <c r="C47" s="126">
        <v>0</v>
      </c>
      <c r="D47" s="125">
        <f t="shared" si="9"/>
        <v>171.69914505510147</v>
      </c>
      <c r="E47" s="125">
        <f t="shared" si="9"/>
        <v>186.0074071430266</v>
      </c>
      <c r="F47" s="125">
        <f t="shared" si="9"/>
        <v>184.72949880104758</v>
      </c>
      <c r="G47" s="125">
        <f t="shared" si="9"/>
        <v>170.51953735481314</v>
      </c>
      <c r="H47" s="124"/>
      <c r="I47" s="124">
        <f t="shared" si="10"/>
        <v>0</v>
      </c>
      <c r="J47" s="125">
        <f t="shared" ca="1" si="7"/>
        <v>18.049835967927319</v>
      </c>
      <c r="K47" s="125">
        <f t="shared" ca="1" si="7"/>
        <v>19.5539889652546</v>
      </c>
      <c r="L47" s="125">
        <f t="shared" ca="1" si="7"/>
        <v>19.302915896552289</v>
      </c>
      <c r="M47" s="125">
        <f t="shared" ca="1" si="7"/>
        <v>17.818076212202111</v>
      </c>
      <c r="N47" s="124"/>
      <c r="O47" s="124">
        <f t="shared" ca="1" si="8"/>
        <v>189.74898102302879</v>
      </c>
      <c r="P47" s="124">
        <f t="shared" ca="1" si="8"/>
        <v>205.5613961082812</v>
      </c>
      <c r="Q47" s="124">
        <f t="shared" ca="1" si="8"/>
        <v>204.03241469759988</v>
      </c>
      <c r="R47" s="124">
        <f t="shared" ca="1" si="8"/>
        <v>188.33761356701524</v>
      </c>
    </row>
    <row r="48" spans="1:18" hidden="1" outlineLevel="1" x14ac:dyDescent="0.35">
      <c r="A48" s="113"/>
      <c r="B48" s="126" t="s">
        <v>161</v>
      </c>
      <c r="C48" s="126">
        <v>1</v>
      </c>
      <c r="D48" s="124"/>
      <c r="E48" s="124"/>
      <c r="F48" s="124"/>
      <c r="G48" s="126"/>
      <c r="H48" s="124"/>
      <c r="I48" s="124">
        <f t="shared" si="10"/>
        <v>1</v>
      </c>
      <c r="J48" s="125">
        <f t="shared" ca="1" si="7"/>
        <v>0</v>
      </c>
      <c r="K48" s="125">
        <f t="shared" ca="1" si="7"/>
        <v>0</v>
      </c>
      <c r="L48" s="125">
        <f t="shared" ca="1" si="7"/>
        <v>0</v>
      </c>
      <c r="M48" s="125">
        <f t="shared" ca="1" si="7"/>
        <v>0</v>
      </c>
      <c r="N48" s="124"/>
      <c r="O48" s="124">
        <f t="shared" ca="1" si="8"/>
        <v>0</v>
      </c>
      <c r="P48" s="124">
        <f t="shared" ca="1" si="8"/>
        <v>0</v>
      </c>
      <c r="Q48" s="124">
        <f t="shared" ca="1" si="8"/>
        <v>0</v>
      </c>
      <c r="R48" s="124">
        <f t="shared" ca="1" si="8"/>
        <v>0</v>
      </c>
    </row>
    <row r="49" spans="1:18" hidden="1" outlineLevel="1" x14ac:dyDescent="0.35">
      <c r="A49" s="113"/>
      <c r="B49" s="126" t="s">
        <v>162</v>
      </c>
      <c r="C49" s="126">
        <v>1</v>
      </c>
      <c r="D49" s="124"/>
      <c r="E49" s="124"/>
      <c r="F49" s="124"/>
      <c r="G49" s="126"/>
      <c r="H49" s="124"/>
      <c r="I49" s="124">
        <f t="shared" si="10"/>
        <v>1</v>
      </c>
      <c r="J49" s="125">
        <f t="shared" ca="1" si="7"/>
        <v>13.693614290350856</v>
      </c>
      <c r="K49" s="125">
        <f t="shared" ca="1" si="7"/>
        <v>2.163360913097446</v>
      </c>
      <c r="L49" s="125">
        <f t="shared" ca="1" si="7"/>
        <v>3.3006289901502983</v>
      </c>
      <c r="M49" s="125">
        <f t="shared" ca="1" si="7"/>
        <v>20.892279246164122</v>
      </c>
      <c r="N49" s="124"/>
      <c r="O49" s="124">
        <f t="shared" ca="1" si="8"/>
        <v>13.693614290350856</v>
      </c>
      <c r="P49" s="124">
        <f t="shared" ca="1" si="8"/>
        <v>2.163360913097446</v>
      </c>
      <c r="Q49" s="124">
        <f t="shared" ca="1" si="8"/>
        <v>3.3006289901502983</v>
      </c>
      <c r="R49" s="124">
        <f t="shared" ca="1" si="8"/>
        <v>20.892279246164122</v>
      </c>
    </row>
    <row r="50" spans="1:18" hidden="1" outlineLevel="1" x14ac:dyDescent="0.35">
      <c r="A50" s="113"/>
      <c r="B50" s="126" t="s">
        <v>163</v>
      </c>
      <c r="C50" s="126">
        <v>1</v>
      </c>
      <c r="D50" s="124"/>
      <c r="E50" s="124"/>
      <c r="F50" s="124"/>
      <c r="G50" s="126"/>
      <c r="H50" s="124"/>
      <c r="I50" s="124">
        <f t="shared" si="10"/>
        <v>1</v>
      </c>
      <c r="J50" s="125">
        <f t="shared" ca="1" si="7"/>
        <v>0</v>
      </c>
      <c r="K50" s="125">
        <f t="shared" ca="1" si="7"/>
        <v>0</v>
      </c>
      <c r="L50" s="125">
        <f t="shared" ca="1" si="7"/>
        <v>0</v>
      </c>
      <c r="M50" s="125">
        <f t="shared" ca="1" si="7"/>
        <v>0</v>
      </c>
      <c r="N50" s="124"/>
      <c r="O50" s="124">
        <f t="shared" ca="1" si="8"/>
        <v>0</v>
      </c>
      <c r="P50" s="124">
        <f t="shared" ca="1" si="8"/>
        <v>0</v>
      </c>
      <c r="Q50" s="124">
        <f t="shared" ca="1" si="8"/>
        <v>0</v>
      </c>
      <c r="R50" s="124">
        <f t="shared" ca="1" si="8"/>
        <v>0</v>
      </c>
    </row>
    <row r="51" spans="1:18" hidden="1" outlineLevel="1" x14ac:dyDescent="0.35">
      <c r="A51" s="113"/>
      <c r="D51" s="111"/>
      <c r="E51" s="111"/>
      <c r="F51" s="111"/>
      <c r="H51" s="111"/>
      <c r="I51" s="111"/>
      <c r="J51" s="111"/>
      <c r="K51" s="111"/>
      <c r="N51" s="111"/>
      <c r="O51" s="111"/>
      <c r="P51" s="111"/>
    </row>
    <row r="52" spans="1:18" hidden="1" outlineLevel="1" x14ac:dyDescent="0.35">
      <c r="A52" s="113"/>
      <c r="B52" s="126" t="s">
        <v>288</v>
      </c>
      <c r="C52" s="126"/>
      <c r="D52" s="125">
        <f>SUM(D45:D50)</f>
        <v>312.74595579137093</v>
      </c>
      <c r="E52" s="125">
        <f>SUM(E45:E50)</f>
        <v>327.05421787929606</v>
      </c>
      <c r="F52" s="125">
        <f t="shared" ref="F52:G52" si="11">SUM(F45:F50)</f>
        <v>331.82896615872812</v>
      </c>
      <c r="G52" s="125">
        <f t="shared" si="11"/>
        <v>317.61900471249362</v>
      </c>
      <c r="H52" s="125"/>
      <c r="I52" s="125"/>
      <c r="J52" s="125">
        <f t="shared" ref="J52:M52" ca="1" si="12">SUM(J45:J50)</f>
        <v>63.236267900189183</v>
      </c>
      <c r="K52" s="125">
        <f t="shared" ref="K52" ca="1" si="13">SUM(K45:K50)</f>
        <v>53.210167520263056</v>
      </c>
      <c r="L52" s="125">
        <f t="shared" ca="1" si="12"/>
        <v>56.172327987433633</v>
      </c>
      <c r="M52" s="125">
        <f t="shared" ca="1" si="12"/>
        <v>72.279138559097277</v>
      </c>
      <c r="N52" s="124"/>
      <c r="O52" s="125">
        <f t="shared" ref="O52:R52" ca="1" si="14">SUM(O45:O50)</f>
        <v>375.98222369156008</v>
      </c>
      <c r="P52" s="125">
        <f t="shared" ref="P52" ca="1" si="15">SUM(P45:P50)</f>
        <v>380.2643853995591</v>
      </c>
      <c r="Q52" s="125">
        <f t="shared" ca="1" si="14"/>
        <v>388.00129414616168</v>
      </c>
      <c r="R52" s="125">
        <f t="shared" ca="1" si="14"/>
        <v>389.89814327159092</v>
      </c>
    </row>
    <row r="53" spans="1:18" collapsed="1" x14ac:dyDescent="0.35">
      <c r="A53" s="113"/>
    </row>
    <row r="55" spans="1:18" s="143" customFormat="1" x14ac:dyDescent="0.35">
      <c r="A55" s="142" t="s">
        <v>285</v>
      </c>
    </row>
    <row r="56" spans="1:18" x14ac:dyDescent="0.35">
      <c r="A56" s="116"/>
    </row>
    <row r="57" spans="1:18" x14ac:dyDescent="0.35">
      <c r="A57" s="117"/>
    </row>
    <row r="58" spans="1:18" x14ac:dyDescent="0.35">
      <c r="A58" s="117"/>
      <c r="B58" s="113" t="s">
        <v>297</v>
      </c>
    </row>
    <row r="59" spans="1:18" hidden="1" outlineLevel="1" x14ac:dyDescent="0.35">
      <c r="A59" s="117"/>
      <c r="D59" s="64">
        <v>1</v>
      </c>
      <c r="E59" s="64">
        <v>0</v>
      </c>
      <c r="H59" s="64">
        <v>1</v>
      </c>
      <c r="I59" s="64">
        <v>0</v>
      </c>
    </row>
    <row r="60" spans="1:18" ht="29" hidden="1" outlineLevel="1" x14ac:dyDescent="0.35">
      <c r="B60" s="138" t="s">
        <v>259</v>
      </c>
      <c r="C60" s="138"/>
      <c r="D60" s="138" t="s">
        <v>271</v>
      </c>
      <c r="E60" s="138" t="s">
        <v>272</v>
      </c>
      <c r="F60" s="138"/>
      <c r="G60" s="138" t="s">
        <v>280</v>
      </c>
      <c r="H60" s="138" t="s">
        <v>271</v>
      </c>
      <c r="I60" s="138" t="s">
        <v>272</v>
      </c>
    </row>
    <row r="61" spans="1:18" hidden="1" outlineLevel="1" x14ac:dyDescent="0.35">
      <c r="B61" s="126" t="s">
        <v>161</v>
      </c>
      <c r="C61" s="126"/>
      <c r="D61" s="124">
        <f t="shared" ref="D61:E63" si="16">SUMIFS(L$78:L$81,$O$78:$O$81,$B61)</f>
        <v>618.12645885115433</v>
      </c>
      <c r="E61" s="124">
        <f t="shared" si="16"/>
        <v>650.44824237917612</v>
      </c>
      <c r="F61" s="126"/>
      <c r="G61" s="126">
        <f>IF(AND($B$3&lt;&gt;"No",$B61="Off-Peak"),0,1)</f>
        <v>1</v>
      </c>
      <c r="H61" s="124">
        <f t="shared" ref="H61:I63" si="17">INDEX($D61:$E61,1,MATCH(H$59*$G61,$D$59:$E$59,0))</f>
        <v>618.12645885115433</v>
      </c>
      <c r="I61" s="124">
        <f t="shared" si="17"/>
        <v>650.44824237917612</v>
      </c>
    </row>
    <row r="62" spans="1:18" hidden="1" outlineLevel="1" x14ac:dyDescent="0.35">
      <c r="B62" s="126" t="s">
        <v>162</v>
      </c>
      <c r="C62" s="126"/>
      <c r="D62" s="124">
        <f t="shared" si="16"/>
        <v>632.49061880762849</v>
      </c>
      <c r="E62" s="124">
        <f t="shared" si="16"/>
        <v>651.49254642158792</v>
      </c>
      <c r="F62" s="126"/>
      <c r="G62" s="126">
        <f>IF(AND($B$3&lt;&gt;"No",$B62="Off-Peak"),0,1)</f>
        <v>1</v>
      </c>
      <c r="H62" s="124">
        <f t="shared" si="17"/>
        <v>632.49061880762849</v>
      </c>
      <c r="I62" s="124">
        <f t="shared" si="17"/>
        <v>651.49254642158792</v>
      </c>
    </row>
    <row r="63" spans="1:18" hidden="1" outlineLevel="1" x14ac:dyDescent="0.35">
      <c r="B63" s="126" t="s">
        <v>163</v>
      </c>
      <c r="C63" s="126"/>
      <c r="D63" s="124">
        <f t="shared" si="16"/>
        <v>2861.6524175850245</v>
      </c>
      <c r="E63" s="124">
        <f t="shared" si="16"/>
        <v>2841.9922892468858</v>
      </c>
      <c r="F63" s="126"/>
      <c r="G63" s="126">
        <f>IF(AND($B$3&lt;&gt;"No",$B63="Off-Peak"),0,1)</f>
        <v>1</v>
      </c>
      <c r="H63" s="124">
        <f t="shared" si="17"/>
        <v>2861.6524175850245</v>
      </c>
      <c r="I63" s="124">
        <f t="shared" si="17"/>
        <v>2841.9922892468858</v>
      </c>
    </row>
    <row r="64" spans="1:18" hidden="1" outlineLevel="1" x14ac:dyDescent="0.35"/>
    <row r="65" spans="1:15" hidden="1" outlineLevel="1" x14ac:dyDescent="0.35">
      <c r="B65" s="126" t="s">
        <v>273</v>
      </c>
      <c r="C65" s="126"/>
      <c r="D65" s="124">
        <f>SUM(D61:D63)</f>
        <v>4112.2694952438069</v>
      </c>
      <c r="E65" s="124">
        <f>SUM(E61:E63)</f>
        <v>4143.9330780476503</v>
      </c>
      <c r="F65" s="126"/>
      <c r="G65" s="126"/>
      <c r="H65" s="124">
        <f>SUM(H61:H63)</f>
        <v>4112.2694952438069</v>
      </c>
      <c r="I65" s="124">
        <f>SUM(I61:I63)</f>
        <v>4143.9330780476503</v>
      </c>
    </row>
    <row r="66" spans="1:15" collapsed="1" x14ac:dyDescent="0.35">
      <c r="D66" s="111"/>
      <c r="E66" s="111"/>
      <c r="H66" s="111"/>
      <c r="I66" s="111"/>
    </row>
    <row r="67" spans="1:15" x14ac:dyDescent="0.35">
      <c r="B67" s="113" t="s">
        <v>276</v>
      </c>
      <c r="D67" s="111" t="str">
        <f>D$68&amp;"_"&amp;D$69</f>
        <v>Actual Cost_Actual kWh</v>
      </c>
      <c r="E67" s="111" t="str">
        <f>E$68&amp;"_"&amp;E$69</f>
        <v>Counterfactual Cost_Actual kWh</v>
      </c>
      <c r="F67" s="111" t="str">
        <f t="shared" ref="F67:G67" si="18">F$68&amp;"_"&amp;F$69</f>
        <v>Counterfactual Cost_Counterfactual kWh</v>
      </c>
      <c r="G67" s="111" t="str">
        <f t="shared" si="18"/>
        <v>Actual Cost_Counterfactual kWh</v>
      </c>
      <c r="I67" s="111" t="str">
        <f>I$68&amp;"_"&amp;I$69</f>
        <v>Actual Cost_Actual kWh</v>
      </c>
      <c r="J67" s="111" t="str">
        <f t="shared" ref="J67:L67" si="19">J$68&amp;"_"&amp;J$69</f>
        <v>Counterfactual Cost_Actual kWh</v>
      </c>
      <c r="K67" s="111" t="str">
        <f t="shared" si="19"/>
        <v>Counterfactual Cost_Counterfactual kWh</v>
      </c>
      <c r="L67" s="111" t="str">
        <f t="shared" si="19"/>
        <v>Actual Cost_Counterfactual kWh</v>
      </c>
    </row>
    <row r="68" spans="1:15" ht="43.5" hidden="1" outlineLevel="1" x14ac:dyDescent="0.35">
      <c r="B68" s="134"/>
      <c r="C68" s="134"/>
      <c r="D68" s="137" t="s">
        <v>299</v>
      </c>
      <c r="E68" s="137" t="s">
        <v>300</v>
      </c>
      <c r="F68" s="137" t="s">
        <v>300</v>
      </c>
      <c r="G68" s="137" t="s">
        <v>299</v>
      </c>
      <c r="H68" s="134"/>
      <c r="I68" s="137" t="s">
        <v>299</v>
      </c>
      <c r="J68" s="137" t="s">
        <v>300</v>
      </c>
      <c r="K68" s="137" t="s">
        <v>300</v>
      </c>
      <c r="L68" s="137" t="s">
        <v>299</v>
      </c>
    </row>
    <row r="69" spans="1:15" ht="43.5" hidden="1" outlineLevel="1" x14ac:dyDescent="0.35">
      <c r="B69" s="138" t="s">
        <v>259</v>
      </c>
      <c r="C69" s="138"/>
      <c r="D69" s="137" t="s">
        <v>271</v>
      </c>
      <c r="E69" s="137" t="s">
        <v>271</v>
      </c>
      <c r="F69" s="137" t="s">
        <v>272</v>
      </c>
      <c r="G69" s="137" t="s">
        <v>272</v>
      </c>
      <c r="H69" s="138" t="s">
        <v>280</v>
      </c>
      <c r="I69" s="137" t="s">
        <v>271</v>
      </c>
      <c r="J69" s="137" t="s">
        <v>271</v>
      </c>
      <c r="K69" s="137" t="s">
        <v>272</v>
      </c>
      <c r="L69" s="137" t="s">
        <v>272</v>
      </c>
    </row>
    <row r="70" spans="1:15" hidden="1" outlineLevel="1" x14ac:dyDescent="0.35">
      <c r="B70" s="146" t="s">
        <v>161</v>
      </c>
      <c r="C70" s="146"/>
      <c r="D70" s="149">
        <f>INDEX($D$123:$E$126,MATCH($B70,$B$123:$B$126,0),MATCH(D$68,$D$121:$E$121,0))*INDEX($D$61:$E$63,MATCH($B70,$B$61:$B$63,0),MATCH(D$69,$D$60:$E$60,0))</f>
        <v>81.592692568352376</v>
      </c>
      <c r="E70" s="149">
        <f>INDEX($D$123:$E$126,MATCH($B70,$B$123:$B$126,0),MATCH(E$68,$D$121:$E$121,0))*INDEX($D$61:$E$63,MATCH($B70,$B$61:$B$63,0),MATCH(E$69,$D$60:$E$60,0))</f>
        <v>81.592692568352376</v>
      </c>
      <c r="F70" s="149">
        <f t="shared" ref="F70:F72" si="20">INDEX($D$123:$E$126,MATCH($B70,$B$123:$B$126,0),MATCH(F$68,$D$121:$E$121,0))*INDEX($D$61:$E$63,MATCH($B70,$B$61:$B$63,0),MATCH(F$69,$D$60:$E$60,0))</f>
        <v>85.859167994051248</v>
      </c>
      <c r="G70" s="146"/>
      <c r="H70" s="146">
        <f>IF(AND($B$3&lt;&gt;"No",$B70="Off-Peak"),0,1)</f>
        <v>1</v>
      </c>
      <c r="I70" s="149">
        <f>INDEX($D$123:$E$126,MATCH($B70,$B$123:$B$126,0),MATCH(I$68,$D$121:$E$121,0))*INDEX($H$61:$I$63,MATCH($B70,$B$61:$B$63,0),MATCH(I$69,$H$60:$I$60,0))</f>
        <v>81.592692568352376</v>
      </c>
      <c r="J70" s="149">
        <f>INDEX($D$123:$E$126,MATCH($B70,$B$123:$B$126,0),MATCH(J$68,$D$121:$E$121,0))*INDEX($H$61:$I$63,MATCH($B70,$B$61:$B$63,0),MATCH(J$69,$H$60:$I$60,0))</f>
        <v>81.592692568352376</v>
      </c>
      <c r="K70" s="149">
        <f t="shared" ref="K70:L72" si="21">INDEX($D$123:$E$126,MATCH($B70,$B$123:$B$126,0),MATCH(K$68,$D$121:$E$121,0))*INDEX($H$61:$I$63,MATCH($B70,$B$61:$B$63,0),MATCH(K$69,$H$60:$I$60,0))</f>
        <v>85.859167994051248</v>
      </c>
      <c r="L70" s="149">
        <f t="shared" si="21"/>
        <v>85.859167994051248</v>
      </c>
    </row>
    <row r="71" spans="1:15" hidden="1" outlineLevel="1" x14ac:dyDescent="0.35">
      <c r="B71" s="126" t="s">
        <v>162</v>
      </c>
      <c r="C71" s="126"/>
      <c r="D71" s="149">
        <f t="shared" ref="D71:E72" si="22">INDEX($D$123:$E$126,MATCH($B71,$B$123:$B$126,0),MATCH(D$68,$D$121:$E$121,0))*INDEX($D$61:$E$63,MATCH($B71,$B$61:$B$63,0),MATCH(D$69,$D$60:$E$60,0))</f>
        <v>59.45411816791708</v>
      </c>
      <c r="E71" s="149">
        <f t="shared" si="22"/>
        <v>59.45411816791708</v>
      </c>
      <c r="F71" s="149">
        <f t="shared" si="20"/>
        <v>61.240299363629262</v>
      </c>
      <c r="G71" s="126"/>
      <c r="H71" s="126">
        <f>IF(AND($B$3&lt;&gt;"No",$B71="Off-Peak"),0,1)</f>
        <v>1</v>
      </c>
      <c r="I71" s="149">
        <f t="shared" ref="I71:J72" si="23">INDEX($D$123:$E$126,MATCH($B71,$B$123:$B$126,0),MATCH(I$68,$D$121:$E$121,0))*INDEX($H$61:$I$63,MATCH($B71,$B$61:$B$63,0),MATCH(I$69,$H$60:$I$60,0))</f>
        <v>59.45411816791708</v>
      </c>
      <c r="J71" s="149">
        <f t="shared" si="23"/>
        <v>59.45411816791708</v>
      </c>
      <c r="K71" s="149">
        <f t="shared" si="21"/>
        <v>61.240299363629262</v>
      </c>
      <c r="L71" s="149">
        <f t="shared" si="21"/>
        <v>61.240299363629262</v>
      </c>
    </row>
    <row r="72" spans="1:15" hidden="1" outlineLevel="1" x14ac:dyDescent="0.35">
      <c r="B72" s="126" t="s">
        <v>163</v>
      </c>
      <c r="C72" s="126"/>
      <c r="D72" s="149">
        <f t="shared" si="22"/>
        <v>171.69914505510147</v>
      </c>
      <c r="E72" s="149">
        <f t="shared" si="22"/>
        <v>186.0074071430266</v>
      </c>
      <c r="F72" s="149">
        <f t="shared" si="20"/>
        <v>184.72949880104758</v>
      </c>
      <c r="G72" s="126"/>
      <c r="H72" s="126">
        <f>IF(AND($B$3&lt;&gt;"No",$B72="Off-Peak"),0,1)</f>
        <v>1</v>
      </c>
      <c r="I72" s="149">
        <f t="shared" si="23"/>
        <v>171.69914505510147</v>
      </c>
      <c r="J72" s="149">
        <f t="shared" si="23"/>
        <v>186.0074071430266</v>
      </c>
      <c r="K72" s="149">
        <f t="shared" si="21"/>
        <v>184.72949880104758</v>
      </c>
      <c r="L72" s="149">
        <f t="shared" si="21"/>
        <v>170.51953735481314</v>
      </c>
    </row>
    <row r="73" spans="1:15" hidden="1" outlineLevel="1" x14ac:dyDescent="0.35"/>
    <row r="74" spans="1:15" hidden="1" outlineLevel="1" x14ac:dyDescent="0.35">
      <c r="B74" s="126" t="s">
        <v>273</v>
      </c>
      <c r="C74" s="126"/>
      <c r="D74" s="125">
        <f>SUM(D70:D72)</f>
        <v>312.74595579137093</v>
      </c>
      <c r="E74" s="125">
        <f>SUM(E70:E72)</f>
        <v>327.05421787929606</v>
      </c>
      <c r="F74" s="125">
        <f>SUM(F70:F72)</f>
        <v>331.82896615872812</v>
      </c>
      <c r="G74" s="125"/>
      <c r="H74" s="125"/>
      <c r="I74" s="125">
        <f t="shared" ref="I74:L74" si="24">SUM(I70:I72)</f>
        <v>312.74595579137093</v>
      </c>
      <c r="J74" s="125">
        <f t="shared" ref="J74" si="25">SUM(J70:J72)</f>
        <v>327.05421787929606</v>
      </c>
      <c r="K74" s="125">
        <f t="shared" si="24"/>
        <v>331.82896615872812</v>
      </c>
      <c r="L74" s="125">
        <f t="shared" si="24"/>
        <v>317.61900471249362</v>
      </c>
    </row>
    <row r="75" spans="1:15" collapsed="1" x14ac:dyDescent="0.35"/>
    <row r="76" spans="1:15" x14ac:dyDescent="0.35">
      <c r="A76" s="117"/>
      <c r="B76" s="113" t="s">
        <v>311</v>
      </c>
      <c r="H76" s="148" t="s">
        <v>282</v>
      </c>
      <c r="I76" s="148"/>
      <c r="J76" s="148"/>
      <c r="L76" s="64" t="s">
        <v>283</v>
      </c>
    </row>
    <row r="77" spans="1:15" s="118" customFormat="1" ht="43.5" hidden="1" outlineLevel="1" x14ac:dyDescent="0.35">
      <c r="A77" s="137" t="s">
        <v>245</v>
      </c>
      <c r="B77" s="137" t="s">
        <v>206</v>
      </c>
      <c r="C77" s="137"/>
      <c r="D77" s="137" t="s">
        <v>149</v>
      </c>
      <c r="E77" s="137" t="s">
        <v>152</v>
      </c>
      <c r="F77" s="137" t="s">
        <v>153</v>
      </c>
      <c r="G77" s="137"/>
      <c r="H77" s="137" t="s">
        <v>271</v>
      </c>
      <c r="I77" s="137" t="s">
        <v>272</v>
      </c>
      <c r="J77" s="137" t="s">
        <v>275</v>
      </c>
      <c r="K77" s="137"/>
      <c r="L77" s="137" t="s">
        <v>271</v>
      </c>
      <c r="M77" s="137" t="s">
        <v>272</v>
      </c>
      <c r="O77" s="137" t="s">
        <v>284</v>
      </c>
    </row>
    <row r="78" spans="1:15" hidden="1" outlineLevel="1" x14ac:dyDescent="0.35">
      <c r="A78" s="126" t="s">
        <v>166</v>
      </c>
      <c r="B78" s="126" t="s">
        <v>161</v>
      </c>
      <c r="C78" s="126"/>
      <c r="D78" s="126">
        <f>INDEX('01 TOU Period Demand'!$D$55:$I$66,MATCH($A78&amp;"_"&amp;$B78,'01 TOU Period Demand'!$A$55:$A$66,0),MATCH(D$77,'01 TOU Period Demand'!$D$54:$I$54,0))</f>
        <v>0.296530124110292</v>
      </c>
      <c r="E78" s="126">
        <f>INDEX('01 TOU Period Demand'!$D$55:$I$66,MATCH($A78&amp;"_"&amp;$B78,'01 TOU Period Demand'!$A$55:$A$66,0),MATCH(E$77,'01 TOU Period Demand'!$D$54:$I$54,0))</f>
        <v>5.67088494358857</v>
      </c>
      <c r="F78" s="126">
        <f>INDEX('01 TOU Period Demand'!$D$55:$I$66,MATCH($A78&amp;"_"&amp;$B78,'01 TOU Period Demand'!$A$55:$A$66,0),MATCH(F$77,'01 TOU Period Demand'!$D$54:$I$54,0))</f>
        <v>127</v>
      </c>
      <c r="G78" s="126"/>
      <c r="H78" s="126">
        <f>E78</f>
        <v>5.67088494358857</v>
      </c>
      <c r="I78" s="126">
        <f>E78+D78</f>
        <v>5.9674150676988624</v>
      </c>
      <c r="J78" s="126">
        <f>IF(ISERROR(FIND("Weekend",$B78,1)),SUMPRODUCT(1/COUNTIF($B$157:$B$588,$B$157:$B$588)),0)</f>
        <v>17.999999999999964</v>
      </c>
      <c r="K78" s="126"/>
      <c r="L78" s="126">
        <f t="shared" ref="L78:M81" si="26">H78*($F78-$J78)</f>
        <v>618.12645885115433</v>
      </c>
      <c r="M78" s="126">
        <f t="shared" si="26"/>
        <v>650.44824237917612</v>
      </c>
      <c r="O78" s="126" t="str">
        <f>INDEX('99 Look-Up Tables'!$G$3:$G$6,MATCH('05a Sum OwnPrice Elast Daily'!$B78,'99 Look-Up Tables'!$E$3:$E$6,0),1)</f>
        <v>On-Peak</v>
      </c>
    </row>
    <row r="79" spans="1:15" hidden="1" outlineLevel="1" x14ac:dyDescent="0.35">
      <c r="A79" s="126" t="s">
        <v>166</v>
      </c>
      <c r="B79" s="126" t="s">
        <v>162</v>
      </c>
      <c r="C79" s="126"/>
      <c r="D79" s="126">
        <f>INDEX('01 TOU Period Demand'!$D$55:$I$66,MATCH($A79&amp;"_"&amp;$B79,'01 TOU Period Demand'!$A$55:$A$66,0),MATCH(D$77,'01 TOU Period Demand'!$D$54:$I$54,0))</f>
        <v>0.17432961113724299</v>
      </c>
      <c r="E79" s="126">
        <f>INDEX('01 TOU Period Demand'!$D$55:$I$66,MATCH($A79&amp;"_"&amp;$B79,'01 TOU Period Demand'!$A$55:$A$66,0),MATCH(E$77,'01 TOU Period Demand'!$D$54:$I$54,0))</f>
        <v>5.8026662275929199</v>
      </c>
      <c r="F79" s="126">
        <f>INDEX('01 TOU Period Demand'!$D$55:$I$66,MATCH($A79&amp;"_"&amp;$B79,'01 TOU Period Demand'!$A$55:$A$66,0),MATCH(F$77,'01 TOU Period Demand'!$D$54:$I$54,0))</f>
        <v>127</v>
      </c>
      <c r="G79" s="126"/>
      <c r="H79" s="126">
        <f>E79</f>
        <v>5.8026662275929199</v>
      </c>
      <c r="I79" s="126">
        <f>E79+D79</f>
        <v>5.9769958387301632</v>
      </c>
      <c r="J79" s="126">
        <f>IF(ISERROR(FIND("Weekend",$B79,1)),SUMPRODUCT(1/COUNTIF($B$157:$B$588,$B$157:$B$588)),0)</f>
        <v>17.999999999999964</v>
      </c>
      <c r="K79" s="126"/>
      <c r="L79" s="126">
        <f t="shared" si="26"/>
        <v>632.49061880762849</v>
      </c>
      <c r="M79" s="126">
        <f t="shared" si="26"/>
        <v>651.49254642158792</v>
      </c>
      <c r="O79" s="126" t="str">
        <f>INDEX('99 Look-Up Tables'!$G$3:$G$6,MATCH('05a Sum OwnPrice Elast Daily'!$B79,'99 Look-Up Tables'!$E$3:$E$6,0),1)</f>
        <v>Mid-Peak</v>
      </c>
    </row>
    <row r="80" spans="1:15" hidden="1" outlineLevel="1" x14ac:dyDescent="0.35">
      <c r="A80" s="126" t="s">
        <v>166</v>
      </c>
      <c r="B80" s="126" t="s">
        <v>163</v>
      </c>
      <c r="C80" s="126"/>
      <c r="D80" s="126">
        <f>INDEX('01 TOU Period Demand'!$D$55:$I$66,MATCH($A80&amp;"_"&amp;$B80,'01 TOU Period Demand'!$A$55:$A$66,0),MATCH(D$77,'01 TOU Period Demand'!$D$54:$I$54,0))</f>
        <v>-0.22434636918053</v>
      </c>
      <c r="E80" s="126">
        <f>INDEX('01 TOU Period Demand'!$D$55:$I$66,MATCH($A80&amp;"_"&amp;$B80,'01 TOU Period Demand'!$A$55:$A$66,0),MATCH(E$77,'01 TOU Period Demand'!$D$54:$I$54,0))</f>
        <v>11.699293916237799</v>
      </c>
      <c r="F80" s="126">
        <f>INDEX('01 TOU Period Demand'!$D$55:$I$66,MATCH($A80&amp;"_"&amp;$B80,'01 TOU Period Demand'!$A$55:$A$66,0),MATCH(F$77,'01 TOU Period Demand'!$D$54:$I$54,0))</f>
        <v>127</v>
      </c>
      <c r="G80" s="126"/>
      <c r="H80" s="126">
        <f>E80</f>
        <v>11.699293916237799</v>
      </c>
      <c r="I80" s="126">
        <f>E80+D80</f>
        <v>11.474947547057269</v>
      </c>
      <c r="J80" s="126">
        <f>IF(ISERROR(FIND("Weekend",$B80,1)),SUMPRODUCT(1/COUNTIF($B$157:$B$588,$B$157:$B$588)),0)</f>
        <v>17.999999999999964</v>
      </c>
      <c r="K80" s="126"/>
      <c r="L80" s="126">
        <f t="shared" si="26"/>
        <v>1275.2230368699204</v>
      </c>
      <c r="M80" s="126">
        <f t="shared" si="26"/>
        <v>1250.7692826292428</v>
      </c>
      <c r="O80" s="126" t="str">
        <f>INDEX('99 Look-Up Tables'!$G$3:$G$6,MATCH('05a Sum OwnPrice Elast Daily'!$B80,'99 Look-Up Tables'!$E$3:$E$6,0),1)</f>
        <v>Off-Peak</v>
      </c>
    </row>
    <row r="81" spans="1:15" hidden="1" outlineLevel="1" x14ac:dyDescent="0.35">
      <c r="A81" s="126" t="s">
        <v>166</v>
      </c>
      <c r="B81" s="126" t="s">
        <v>164</v>
      </c>
      <c r="C81" s="126"/>
      <c r="D81" s="126">
        <f>INDEX('01 TOU Period Demand'!$D$55:$I$66,MATCH($A81&amp;"_"&amp;$B81,'01 TOU Period Demand'!$A$55:$A$66,0),MATCH(D$77,'01 TOU Period Demand'!$D$54:$I$54,0))</f>
        <v>8.4098700044538496E-2</v>
      </c>
      <c r="E81" s="126">
        <f>INDEX('01 TOU Period Demand'!$D$55:$I$66,MATCH($A81&amp;"_"&amp;$B81,'01 TOU Period Demand'!$A$55:$A$66,0),MATCH(E$77,'01 TOU Period Demand'!$D$54:$I$54,0))</f>
        <v>27.832094398510598</v>
      </c>
      <c r="F81" s="126">
        <f>INDEX('01 TOU Period Demand'!$D$55:$I$66,MATCH($A81&amp;"_"&amp;$B81,'01 TOU Period Demand'!$A$55:$A$66,0),MATCH(F$77,'01 TOU Period Demand'!$D$54:$I$54,0))</f>
        <v>57</v>
      </c>
      <c r="G81" s="126"/>
      <c r="H81" s="126">
        <f>E81</f>
        <v>27.832094398510598</v>
      </c>
      <c r="I81" s="126">
        <f>E81+D81</f>
        <v>27.916193098555137</v>
      </c>
      <c r="J81" s="126">
        <f>IF(ISERROR(FIND("Weekend",$B81,1)),SUMPRODUCT(1/COUNTIF($B$157:$B$588,$B$157:$B$588)),0)</f>
        <v>0</v>
      </c>
      <c r="K81" s="126"/>
      <c r="L81" s="126">
        <f t="shared" si="26"/>
        <v>1586.4293807151041</v>
      </c>
      <c r="M81" s="126">
        <f t="shared" si="26"/>
        <v>1591.2230066176428</v>
      </c>
      <c r="O81" s="126" t="str">
        <f>INDEX('99 Look-Up Tables'!$G$3:$G$6,MATCH('05a Sum OwnPrice Elast Daily'!$B81,'99 Look-Up Tables'!$E$3:$E$6,0),1)</f>
        <v>Off-Peak</v>
      </c>
    </row>
    <row r="82" spans="1:15" collapsed="1" x14ac:dyDescent="0.35"/>
    <row r="84" spans="1:15" s="143" customFormat="1" x14ac:dyDescent="0.35">
      <c r="A84" s="142" t="s">
        <v>286</v>
      </c>
    </row>
    <row r="85" spans="1:15" s="145" customFormat="1" x14ac:dyDescent="0.35">
      <c r="A85" s="144"/>
    </row>
    <row r="86" spans="1:15" x14ac:dyDescent="0.35">
      <c r="B86" s="113" t="s">
        <v>297</v>
      </c>
    </row>
    <row r="87" spans="1:15" hidden="1" outlineLevel="1" x14ac:dyDescent="0.35">
      <c r="D87" s="64">
        <v>1</v>
      </c>
      <c r="E87" s="64">
        <v>0</v>
      </c>
      <c r="H87" s="64">
        <v>1</v>
      </c>
      <c r="I87" s="64">
        <v>0</v>
      </c>
    </row>
    <row r="88" spans="1:15" hidden="1" outlineLevel="1" x14ac:dyDescent="0.35">
      <c r="B88" s="113"/>
      <c r="D88" s="64" t="s">
        <v>255</v>
      </c>
      <c r="E88" s="64" t="s">
        <v>256</v>
      </c>
    </row>
    <row r="89" spans="1:15" ht="29" hidden="1" outlineLevel="1" x14ac:dyDescent="0.35">
      <c r="B89" s="137" t="s">
        <v>206</v>
      </c>
      <c r="C89" s="137" t="s">
        <v>296</v>
      </c>
      <c r="D89" s="137" t="s">
        <v>271</v>
      </c>
      <c r="E89" s="137" t="s">
        <v>272</v>
      </c>
      <c r="G89" s="137" t="s">
        <v>280</v>
      </c>
      <c r="H89" s="137" t="s">
        <v>271</v>
      </c>
      <c r="I89" s="137" t="s">
        <v>272</v>
      </c>
      <c r="K89" s="64" t="s">
        <v>186</v>
      </c>
    </row>
    <row r="90" spans="1:15" hidden="1" outlineLevel="1" x14ac:dyDescent="0.35">
      <c r="B90" s="126" t="s">
        <v>161</v>
      </c>
      <c r="C90" s="126">
        <v>0</v>
      </c>
      <c r="D90" s="126">
        <f t="shared" ref="D90:E95" ca="1" si="27">SUMIFS(OFFSET($A$157,0,MATCH(D$88,$B$156:$K$156,0),COUNT($K$157:$K$588),1),$N$157:$N$588,$B90,$F$157:$F$588,$C90)</f>
        <v>158.63821767827488</v>
      </c>
      <c r="E90" s="126">
        <f t="shared" ca="1" si="27"/>
        <v>170.16228053027882</v>
      </c>
      <c r="G90" s="126">
        <f t="shared" ref="G90:G95" si="28">IF(AND($B$3&lt;&gt;"No",$B90="Off-Peak"),0,1)</f>
        <v>1</v>
      </c>
      <c r="H90" s="126">
        <f t="shared" ref="H90:I95" ca="1" si="29">INDEX($D90:$E90,1,MATCH(H$87*$G90,$D$87:$E$87,0))</f>
        <v>158.63821767827488</v>
      </c>
      <c r="I90" s="126">
        <f t="shared" ca="1" si="29"/>
        <v>170.16228053027882</v>
      </c>
      <c r="K90" s="64" t="str">
        <f>$B90&amp;"_"&amp;$C90</f>
        <v>On-Peak_0</v>
      </c>
    </row>
    <row r="91" spans="1:15" hidden="1" outlineLevel="1" x14ac:dyDescent="0.35">
      <c r="B91" s="126" t="s">
        <v>162</v>
      </c>
      <c r="C91" s="126">
        <v>0</v>
      </c>
      <c r="D91" s="126">
        <f t="shared" ca="1" si="27"/>
        <v>112.26141391892261</v>
      </c>
      <c r="E91" s="126">
        <f t="shared" ca="1" si="27"/>
        <v>118.16342628440682</v>
      </c>
      <c r="G91" s="126">
        <f t="shared" si="28"/>
        <v>1</v>
      </c>
      <c r="H91" s="126">
        <f t="shared" ca="1" si="29"/>
        <v>112.26141391892261</v>
      </c>
      <c r="I91" s="126">
        <f t="shared" ca="1" si="29"/>
        <v>118.16342628440682</v>
      </c>
      <c r="K91" s="64" t="str">
        <f t="shared" ref="K91:K95" si="30">$B91&amp;"_"&amp;$C91</f>
        <v>Mid-Peak_0</v>
      </c>
    </row>
    <row r="92" spans="1:15" hidden="1" outlineLevel="1" x14ac:dyDescent="0.35">
      <c r="B92" s="126" t="s">
        <v>163</v>
      </c>
      <c r="C92" s="126">
        <v>0</v>
      </c>
      <c r="D92" s="126">
        <f t="shared" ca="1" si="27"/>
        <v>300.83059946545535</v>
      </c>
      <c r="E92" s="126">
        <f t="shared" ca="1" si="27"/>
        <v>296.9679368700352</v>
      </c>
      <c r="G92" s="126">
        <f t="shared" si="28"/>
        <v>1</v>
      </c>
      <c r="H92" s="126">
        <f t="shared" ca="1" si="29"/>
        <v>300.83059946545535</v>
      </c>
      <c r="I92" s="126">
        <f t="shared" ca="1" si="29"/>
        <v>296.9679368700352</v>
      </c>
      <c r="K92" s="64" t="str">
        <f t="shared" si="30"/>
        <v>Off-Peak_0</v>
      </c>
    </row>
    <row r="93" spans="1:15" hidden="1" outlineLevel="1" x14ac:dyDescent="0.35">
      <c r="B93" s="126" t="s">
        <v>161</v>
      </c>
      <c r="C93" s="126">
        <v>1</v>
      </c>
      <c r="D93" s="126">
        <f t="shared" ca="1" si="27"/>
        <v>0</v>
      </c>
      <c r="E93" s="126">
        <f t="shared" ca="1" si="27"/>
        <v>0</v>
      </c>
      <c r="G93" s="126">
        <f t="shared" si="28"/>
        <v>1</v>
      </c>
      <c r="H93" s="126">
        <f t="shared" ca="1" si="29"/>
        <v>0</v>
      </c>
      <c r="I93" s="126">
        <f t="shared" ca="1" si="29"/>
        <v>0</v>
      </c>
      <c r="K93" s="64" t="str">
        <f t="shared" si="30"/>
        <v>On-Peak_1</v>
      </c>
    </row>
    <row r="94" spans="1:15" hidden="1" outlineLevel="1" x14ac:dyDescent="0.35">
      <c r="B94" s="126" t="s">
        <v>162</v>
      </c>
      <c r="C94" s="126">
        <v>1</v>
      </c>
      <c r="D94" s="126">
        <f t="shared" ca="1" si="27"/>
        <v>23.014477798909002</v>
      </c>
      <c r="E94" s="126">
        <f t="shared" ca="1" si="27"/>
        <v>35.113074363301045</v>
      </c>
      <c r="G94" s="126">
        <f t="shared" si="28"/>
        <v>1</v>
      </c>
      <c r="H94" s="126">
        <f t="shared" ca="1" si="29"/>
        <v>23.014477798909002</v>
      </c>
      <c r="I94" s="126">
        <f t="shared" ca="1" si="29"/>
        <v>35.113074363301045</v>
      </c>
      <c r="K94" s="64" t="str">
        <f t="shared" si="30"/>
        <v>Mid-Peak_1</v>
      </c>
    </row>
    <row r="95" spans="1:15" hidden="1" outlineLevel="1" x14ac:dyDescent="0.35">
      <c r="B95" s="126" t="s">
        <v>163</v>
      </c>
      <c r="C95" s="126">
        <v>1</v>
      </c>
      <c r="D95" s="126">
        <f t="shared" ca="1" si="27"/>
        <v>0</v>
      </c>
      <c r="E95" s="126">
        <f t="shared" ca="1" si="27"/>
        <v>0</v>
      </c>
      <c r="G95" s="126">
        <f t="shared" si="28"/>
        <v>1</v>
      </c>
      <c r="H95" s="126">
        <f t="shared" ca="1" si="29"/>
        <v>0</v>
      </c>
      <c r="I95" s="126">
        <f t="shared" ca="1" si="29"/>
        <v>0</v>
      </c>
      <c r="K95" s="64" t="str">
        <f t="shared" si="30"/>
        <v>Off-Peak_1</v>
      </c>
    </row>
    <row r="96" spans="1:15" hidden="1" outlineLevel="1" x14ac:dyDescent="0.35"/>
    <row r="97" spans="2:11" hidden="1" outlineLevel="1" x14ac:dyDescent="0.35">
      <c r="B97" s="127" t="s">
        <v>273</v>
      </c>
      <c r="C97" s="127"/>
      <c r="D97" s="127">
        <f ca="1">SUM(D90:D95)</f>
        <v>594.74470886156178</v>
      </c>
      <c r="E97" s="127">
        <f ca="1">SUM(E90:E95)</f>
        <v>620.40671804802184</v>
      </c>
      <c r="H97" s="113">
        <f ca="1">SUM(H90:H95)</f>
        <v>594.74470886156178</v>
      </c>
      <c r="I97" s="113">
        <f ca="1">SUM(I90:I95)</f>
        <v>620.40671804802184</v>
      </c>
    </row>
    <row r="98" spans="2:11" hidden="1" outlineLevel="1" x14ac:dyDescent="0.35">
      <c r="B98" s="64" t="s">
        <v>298</v>
      </c>
      <c r="D98" s="64" t="str">
        <f ca="1">IF(D97=SUM(G$157:G$588),"Good", "Bad Check")</f>
        <v>Good</v>
      </c>
      <c r="E98" s="64" t="str">
        <f ca="1">IF(E97=SUM(H$157:H$588),"Good", "Bad Check")</f>
        <v>Good</v>
      </c>
    </row>
    <row r="99" spans="2:11" collapsed="1" x14ac:dyDescent="0.35"/>
    <row r="100" spans="2:11" x14ac:dyDescent="0.35">
      <c r="B100" s="113" t="s">
        <v>276</v>
      </c>
      <c r="D100" s="64" t="str">
        <f>D$101&amp;"_"&amp;D$102</f>
        <v>Actual Cost_Actual kWh</v>
      </c>
      <c r="E100" s="64" t="str">
        <f>E$101&amp;"_"&amp;E$102</f>
        <v>Counterfactual Cost_Actual kWh</v>
      </c>
      <c r="F100" s="64" t="str">
        <f t="shared" ref="F100:G100" si="31">F$101&amp;"_"&amp;F$102</f>
        <v>Counterfactual Cost_Counterfactual kWh</v>
      </c>
      <c r="G100" s="64" t="str">
        <f t="shared" si="31"/>
        <v>Actual Cost_Counterfactual kWh</v>
      </c>
    </row>
    <row r="101" spans="2:11" ht="29" hidden="1" outlineLevel="1" x14ac:dyDescent="0.35">
      <c r="B101" s="134"/>
      <c r="C101" s="134"/>
      <c r="D101" s="137" t="s">
        <v>299</v>
      </c>
      <c r="E101" s="137" t="s">
        <v>300</v>
      </c>
      <c r="F101" s="137" t="s">
        <v>300</v>
      </c>
      <c r="G101" s="137" t="s">
        <v>299</v>
      </c>
    </row>
    <row r="102" spans="2:11" ht="43.5" hidden="1" outlineLevel="1" x14ac:dyDescent="0.35">
      <c r="B102" s="206"/>
      <c r="C102" s="134"/>
      <c r="D102" s="137" t="s">
        <v>271</v>
      </c>
      <c r="E102" s="137" t="s">
        <v>271</v>
      </c>
      <c r="F102" s="137" t="s">
        <v>272</v>
      </c>
      <c r="G102" s="137" t="s">
        <v>272</v>
      </c>
    </row>
    <row r="103" spans="2:11" hidden="1" outlineLevel="1" x14ac:dyDescent="0.35">
      <c r="B103" s="134" t="s">
        <v>206</v>
      </c>
      <c r="C103" s="134" t="s">
        <v>296</v>
      </c>
      <c r="D103" s="134"/>
      <c r="E103" s="134"/>
      <c r="F103" s="134"/>
      <c r="G103" s="134"/>
    </row>
    <row r="104" spans="2:11" hidden="1" outlineLevel="1" x14ac:dyDescent="0.35">
      <c r="B104" s="126" t="s">
        <v>161</v>
      </c>
      <c r="C104" s="126">
        <v>0</v>
      </c>
      <c r="D104" s="125">
        <f t="shared" ref="D104:G109" ca="1" si="32">IF(AND($C104=1,D$101=$D$121),$D$126,INDEX($D$123:$E$125,MATCH($B104,$B$123:$B$125,0),MATCH(D$101,$D$121:$E$121,0)))*INDEX($H$90:$I$95,MATCH($B104&amp;"_"&amp;$C104,$K$90:$K$95,0),MATCH(D$102,$H$89:$I$89,0))</f>
        <v>20.940244733532285</v>
      </c>
      <c r="E104" s="125">
        <f t="shared" ca="1" si="32"/>
        <v>20.940244733532285</v>
      </c>
      <c r="F104" s="125">
        <f t="shared" ca="1" si="32"/>
        <v>22.461421029996806</v>
      </c>
      <c r="G104" s="125">
        <f t="shared" ca="1" si="32"/>
        <v>22.461421029996806</v>
      </c>
      <c r="H104" s="64" t="str">
        <f>$B104&amp;"_"&amp;$C104</f>
        <v>On-Peak_0</v>
      </c>
    </row>
    <row r="105" spans="2:11" hidden="1" outlineLevel="1" x14ac:dyDescent="0.35">
      <c r="B105" s="126" t="s">
        <v>162</v>
      </c>
      <c r="C105" s="126">
        <v>0</v>
      </c>
      <c r="D105" s="125">
        <f t="shared" ca="1" si="32"/>
        <v>10.552572908378727</v>
      </c>
      <c r="E105" s="125">
        <f t="shared" ca="1" si="32"/>
        <v>10.552572908378727</v>
      </c>
      <c r="F105" s="125">
        <f t="shared" ca="1" si="32"/>
        <v>11.107362070734242</v>
      </c>
      <c r="G105" s="125">
        <f t="shared" ca="1" si="32"/>
        <v>11.107362070734242</v>
      </c>
      <c r="H105" s="64" t="str">
        <f t="shared" ref="H105:H109" si="33">$B105&amp;"_"&amp;$C105</f>
        <v>Mid-Peak_0</v>
      </c>
    </row>
    <row r="106" spans="2:11" hidden="1" outlineLevel="1" x14ac:dyDescent="0.35">
      <c r="B106" s="126" t="s">
        <v>163</v>
      </c>
      <c r="C106" s="126">
        <v>0</v>
      </c>
      <c r="D106" s="125">
        <f t="shared" ca="1" si="32"/>
        <v>18.049835967927319</v>
      </c>
      <c r="E106" s="125">
        <f t="shared" ca="1" si="32"/>
        <v>19.5539889652546</v>
      </c>
      <c r="F106" s="125">
        <f t="shared" ca="1" si="32"/>
        <v>19.302915896552289</v>
      </c>
      <c r="G106" s="125">
        <f t="shared" ca="1" si="32"/>
        <v>17.818076212202111</v>
      </c>
      <c r="H106" s="64" t="str">
        <f t="shared" si="33"/>
        <v>Off-Peak_0</v>
      </c>
    </row>
    <row r="107" spans="2:11" hidden="1" outlineLevel="1" x14ac:dyDescent="0.35">
      <c r="B107" s="126" t="s">
        <v>161</v>
      </c>
      <c r="C107" s="126">
        <v>1</v>
      </c>
      <c r="D107" s="125">
        <f t="shared" ca="1" si="32"/>
        <v>0</v>
      </c>
      <c r="E107" s="125">
        <f t="shared" ca="1" si="32"/>
        <v>0</v>
      </c>
      <c r="F107" s="125">
        <f t="shared" ca="1" si="32"/>
        <v>0</v>
      </c>
      <c r="G107" s="125">
        <f t="shared" ca="1" si="32"/>
        <v>0</v>
      </c>
      <c r="H107" s="64" t="str">
        <f t="shared" si="33"/>
        <v>On-Peak_1</v>
      </c>
    </row>
    <row r="108" spans="2:11" hidden="1" outlineLevel="1" x14ac:dyDescent="0.35">
      <c r="B108" s="126" t="s">
        <v>162</v>
      </c>
      <c r="C108" s="126">
        <v>1</v>
      </c>
      <c r="D108" s="125">
        <f t="shared" ca="1" si="32"/>
        <v>13.693614290350856</v>
      </c>
      <c r="E108" s="125">
        <f t="shared" ca="1" si="32"/>
        <v>2.163360913097446</v>
      </c>
      <c r="F108" s="125">
        <f t="shared" ca="1" si="32"/>
        <v>3.3006289901502983</v>
      </c>
      <c r="G108" s="125">
        <f t="shared" ca="1" si="32"/>
        <v>20.892279246164122</v>
      </c>
      <c r="H108" s="64" t="str">
        <f t="shared" si="33"/>
        <v>Mid-Peak_1</v>
      </c>
      <c r="I108" s="112"/>
      <c r="J108" s="112"/>
      <c r="K108" s="112"/>
    </row>
    <row r="109" spans="2:11" hidden="1" outlineLevel="1" x14ac:dyDescent="0.35">
      <c r="B109" s="126" t="s">
        <v>163</v>
      </c>
      <c r="C109" s="126">
        <v>1</v>
      </c>
      <c r="D109" s="125">
        <f t="shared" ca="1" si="32"/>
        <v>0</v>
      </c>
      <c r="E109" s="125">
        <f t="shared" ca="1" si="32"/>
        <v>0</v>
      </c>
      <c r="F109" s="125">
        <f t="shared" ca="1" si="32"/>
        <v>0</v>
      </c>
      <c r="G109" s="125">
        <f t="shared" ca="1" si="32"/>
        <v>0</v>
      </c>
      <c r="H109" s="64" t="str">
        <f t="shared" si="33"/>
        <v>Off-Peak_1</v>
      </c>
    </row>
    <row r="110" spans="2:11" hidden="1" outlineLevel="1" x14ac:dyDescent="0.35"/>
    <row r="111" spans="2:11" hidden="1" outlineLevel="1" x14ac:dyDescent="0.35">
      <c r="B111" s="64" t="s">
        <v>293</v>
      </c>
      <c r="D111" s="112">
        <f ca="1">SUM(D104:D109)</f>
        <v>63.236267900189183</v>
      </c>
      <c r="E111" s="112"/>
      <c r="F111" s="112">
        <f t="shared" ref="F111:G111" ca="1" si="34">SUM(F104:F109)</f>
        <v>56.172327987433633</v>
      </c>
      <c r="G111" s="112">
        <f t="shared" ca="1" si="34"/>
        <v>72.279138559097277</v>
      </c>
    </row>
    <row r="112" spans="2:11" collapsed="1" x14ac:dyDescent="0.35"/>
    <row r="115" spans="1:6" s="115" customFormat="1" ht="23.5" x14ac:dyDescent="0.55000000000000004">
      <c r="A115" s="114" t="s">
        <v>244</v>
      </c>
    </row>
    <row r="116" spans="1:6" x14ac:dyDescent="0.35">
      <c r="A116" s="113"/>
    </row>
    <row r="117" spans="1:6" x14ac:dyDescent="0.35">
      <c r="A117" s="64" t="s">
        <v>208</v>
      </c>
      <c r="B117" s="119" t="s">
        <v>225</v>
      </c>
      <c r="C117" s="119"/>
      <c r="D117" s="64" t="s">
        <v>267</v>
      </c>
    </row>
    <row r="118" spans="1:6" x14ac:dyDescent="0.35">
      <c r="B118" s="119" t="s">
        <v>266</v>
      </c>
      <c r="C118" s="119"/>
      <c r="D118" s="64" t="s">
        <v>268</v>
      </c>
    </row>
    <row r="119" spans="1:6" x14ac:dyDescent="0.35">
      <c r="A119" s="64" t="s">
        <v>226</v>
      </c>
      <c r="B119" s="120">
        <v>43511</v>
      </c>
      <c r="C119" s="120"/>
    </row>
    <row r="120" spans="1:6" hidden="1" outlineLevel="1" x14ac:dyDescent="0.35">
      <c r="B120" s="120"/>
      <c r="C120" s="120"/>
    </row>
    <row r="121" spans="1:6" hidden="1" outlineLevel="1" x14ac:dyDescent="0.35">
      <c r="B121" s="120" t="s">
        <v>265</v>
      </c>
      <c r="C121" s="120"/>
      <c r="D121" s="64" t="s">
        <v>299</v>
      </c>
      <c r="E121" s="64" t="s">
        <v>300</v>
      </c>
    </row>
    <row r="122" spans="1:6" hidden="1" outlineLevel="1" x14ac:dyDescent="0.35">
      <c r="B122" s="134" t="s">
        <v>206</v>
      </c>
      <c r="C122" s="134"/>
      <c r="D122" s="134" t="s">
        <v>265</v>
      </c>
      <c r="E122" s="134" t="s">
        <v>269</v>
      </c>
      <c r="F122" s="134"/>
    </row>
    <row r="123" spans="1:6" hidden="1" outlineLevel="1" x14ac:dyDescent="0.35">
      <c r="B123" s="126" t="s">
        <v>161</v>
      </c>
      <c r="C123" s="126"/>
      <c r="D123" s="129">
        <v>0.13200000000000001</v>
      </c>
      <c r="E123" s="129">
        <v>0.13200000000000001</v>
      </c>
      <c r="F123" s="126" t="s">
        <v>221</v>
      </c>
    </row>
    <row r="124" spans="1:6" hidden="1" outlineLevel="1" x14ac:dyDescent="0.35">
      <c r="B124" s="126" t="s">
        <v>162</v>
      </c>
      <c r="C124" s="126"/>
      <c r="D124" s="129">
        <v>9.4E-2</v>
      </c>
      <c r="E124" s="129">
        <v>9.4E-2</v>
      </c>
      <c r="F124" s="126" t="s">
        <v>221</v>
      </c>
    </row>
    <row r="125" spans="1:6" hidden="1" outlineLevel="1" x14ac:dyDescent="0.35">
      <c r="B125" s="126" t="s">
        <v>163</v>
      </c>
      <c r="C125" s="126"/>
      <c r="D125" s="129">
        <v>0.06</v>
      </c>
      <c r="E125" s="129">
        <v>6.5000000000000002E-2</v>
      </c>
      <c r="F125" s="126" t="s">
        <v>221</v>
      </c>
    </row>
    <row r="126" spans="1:6" hidden="1" outlineLevel="1" x14ac:dyDescent="0.35">
      <c r="B126" s="126" t="s">
        <v>207</v>
      </c>
      <c r="C126" s="126"/>
      <c r="D126" s="130">
        <v>0.59499999999999997</v>
      </c>
      <c r="E126" s="129">
        <v>0</v>
      </c>
      <c r="F126" s="126" t="s">
        <v>221</v>
      </c>
    </row>
    <row r="127" spans="1:6" hidden="1" outlineLevel="1" x14ac:dyDescent="0.35"/>
    <row r="128" spans="1:6" hidden="1" outlineLevel="1" x14ac:dyDescent="0.35">
      <c r="D128" s="64" t="s">
        <v>210</v>
      </c>
    </row>
    <row r="129" spans="4:6" hidden="1" outlineLevel="1" x14ac:dyDescent="0.35">
      <c r="D129" s="126" t="s">
        <v>211</v>
      </c>
      <c r="E129" s="129">
        <v>22.48</v>
      </c>
      <c r="F129" s="126" t="s">
        <v>220</v>
      </c>
    </row>
    <row r="130" spans="4:6" hidden="1" outlineLevel="1" x14ac:dyDescent="0.35">
      <c r="D130" s="126" t="s">
        <v>212</v>
      </c>
      <c r="E130" s="129">
        <v>0.56999999999999995</v>
      </c>
      <c r="F130" s="126" t="s">
        <v>220</v>
      </c>
    </row>
    <row r="131" spans="4:6" hidden="1" outlineLevel="1" x14ac:dyDescent="0.35">
      <c r="D131" s="126" t="s">
        <v>219</v>
      </c>
      <c r="E131" s="129">
        <v>0.25</v>
      </c>
      <c r="F131" s="126" t="s">
        <v>220</v>
      </c>
    </row>
    <row r="132" spans="4:6" hidden="1" outlineLevel="1" x14ac:dyDescent="0.35">
      <c r="D132" s="126"/>
      <c r="E132" s="129"/>
      <c r="F132" s="126"/>
    </row>
    <row r="133" spans="4:6" hidden="1" outlineLevel="1" x14ac:dyDescent="0.35">
      <c r="D133" s="127" t="s">
        <v>294</v>
      </c>
      <c r="E133" s="133">
        <f>SUM(E129:E131)</f>
        <v>23.3</v>
      </c>
      <c r="F133" s="127" t="s">
        <v>220</v>
      </c>
    </row>
    <row r="134" spans="4:6" hidden="1" outlineLevel="1" x14ac:dyDescent="0.35"/>
    <row r="135" spans="4:6" hidden="1" outlineLevel="1" x14ac:dyDescent="0.35">
      <c r="D135" s="64" t="s">
        <v>213</v>
      </c>
    </row>
    <row r="136" spans="4:6" hidden="1" outlineLevel="1" x14ac:dyDescent="0.35">
      <c r="D136" s="132" t="s">
        <v>209</v>
      </c>
      <c r="E136" s="130">
        <v>3.2000000000000002E-3</v>
      </c>
      <c r="F136" s="126" t="s">
        <v>221</v>
      </c>
    </row>
    <row r="137" spans="4:6" hidden="1" outlineLevel="1" x14ac:dyDescent="0.35">
      <c r="D137" s="132" t="s">
        <v>214</v>
      </c>
      <c r="E137" s="130">
        <v>6.8999999999999999E-3</v>
      </c>
      <c r="F137" s="126" t="s">
        <v>221</v>
      </c>
    </row>
    <row r="138" spans="4:6" hidden="1" outlineLevel="1" x14ac:dyDescent="0.35">
      <c r="D138" s="132" t="s">
        <v>215</v>
      </c>
      <c r="E138" s="130">
        <v>6.6E-3</v>
      </c>
      <c r="F138" s="126" t="s">
        <v>221</v>
      </c>
    </row>
    <row r="139" spans="4:6" ht="29" hidden="1" outlineLevel="1" x14ac:dyDescent="0.35">
      <c r="D139" s="132" t="s">
        <v>216</v>
      </c>
      <c r="E139" s="130">
        <v>3.0000000000000001E-3</v>
      </c>
      <c r="F139" s="126" t="s">
        <v>221</v>
      </c>
    </row>
    <row r="140" spans="4:6" ht="29" hidden="1" outlineLevel="1" x14ac:dyDescent="0.35">
      <c r="D140" s="132" t="s">
        <v>217</v>
      </c>
      <c r="E140" s="130">
        <v>4.0000000000000002E-4</v>
      </c>
      <c r="F140" s="126" t="s">
        <v>221</v>
      </c>
    </row>
    <row r="141" spans="4:6" ht="29" hidden="1" outlineLevel="1" x14ac:dyDescent="0.35">
      <c r="D141" s="132" t="s">
        <v>218</v>
      </c>
      <c r="E141" s="130">
        <v>5.0000000000000001E-4</v>
      </c>
      <c r="F141" s="126" t="s">
        <v>221</v>
      </c>
    </row>
    <row r="142" spans="4:6" hidden="1" outlineLevel="1" x14ac:dyDescent="0.35">
      <c r="D142" s="126"/>
      <c r="E142" s="130"/>
      <c r="F142" s="126"/>
    </row>
    <row r="143" spans="4:6" ht="43.5" hidden="1" outlineLevel="1" x14ac:dyDescent="0.35">
      <c r="D143" s="128" t="s">
        <v>292</v>
      </c>
      <c r="E143" s="131">
        <f>SUM(E136:E141)</f>
        <v>2.06E-2</v>
      </c>
      <c r="F143" s="126" t="s">
        <v>221</v>
      </c>
    </row>
    <row r="144" spans="4:6" hidden="1" outlineLevel="1" x14ac:dyDescent="0.35"/>
    <row r="145" spans="1:14" hidden="1" outlineLevel="1" x14ac:dyDescent="0.35">
      <c r="D145" s="64" t="s">
        <v>222</v>
      </c>
    </row>
    <row r="146" spans="1:14" hidden="1" outlineLevel="1" x14ac:dyDescent="0.35">
      <c r="D146" s="64" t="s">
        <v>223</v>
      </c>
      <c r="E146" s="121">
        <v>0.13</v>
      </c>
    </row>
    <row r="147" spans="1:14" hidden="1" outlineLevel="1" x14ac:dyDescent="0.35">
      <c r="D147" s="64" t="s">
        <v>224</v>
      </c>
      <c r="E147" s="121">
        <v>-0.08</v>
      </c>
    </row>
    <row r="148" spans="1:14" hidden="1" outlineLevel="1" x14ac:dyDescent="0.35">
      <c r="E148" s="121"/>
    </row>
    <row r="149" spans="1:14" hidden="1" outlineLevel="1" x14ac:dyDescent="0.35">
      <c r="D149" s="64" t="s">
        <v>295</v>
      </c>
      <c r="E149" s="121">
        <f>SUM(E146:E147)</f>
        <v>0.05</v>
      </c>
    </row>
    <row r="150" spans="1:14" collapsed="1" x14ac:dyDescent="0.35"/>
    <row r="151" spans="1:14" s="115" customFormat="1" ht="23.5" x14ac:dyDescent="0.55000000000000004">
      <c r="A151" s="114" t="s">
        <v>247</v>
      </c>
    </row>
    <row r="153" spans="1:14" x14ac:dyDescent="0.35">
      <c r="A153" s="64" t="s">
        <v>202</v>
      </c>
      <c r="B153" s="64" t="s">
        <v>248</v>
      </c>
    </row>
    <row r="154" spans="1:14" x14ac:dyDescent="0.35">
      <c r="A154" s="64" t="s">
        <v>249</v>
      </c>
      <c r="B154" s="64" t="s">
        <v>250</v>
      </c>
    </row>
    <row r="155" spans="1:14" hidden="1" outlineLevel="1" x14ac:dyDescent="0.35">
      <c r="M155" s="64">
        <v>1</v>
      </c>
      <c r="N155" s="64">
        <v>0</v>
      </c>
    </row>
    <row r="156" spans="1:14" hidden="1" outlineLevel="1" x14ac:dyDescent="0.35">
      <c r="B156" s="64" t="s">
        <v>251</v>
      </c>
      <c r="D156" s="64" t="s">
        <v>252</v>
      </c>
      <c r="E156" s="64" t="s">
        <v>253</v>
      </c>
      <c r="F156" s="64" t="s">
        <v>254</v>
      </c>
      <c r="G156" s="64" t="s">
        <v>255</v>
      </c>
      <c r="H156" s="64" t="s">
        <v>256</v>
      </c>
      <c r="I156" s="64" t="s">
        <v>257</v>
      </c>
      <c r="J156" s="64" t="s">
        <v>258</v>
      </c>
      <c r="K156" s="64" t="s">
        <v>153</v>
      </c>
      <c r="M156" s="64" t="s">
        <v>263</v>
      </c>
      <c r="N156" s="64" t="s">
        <v>264</v>
      </c>
    </row>
    <row r="157" spans="1:14" hidden="1" outlineLevel="1" x14ac:dyDescent="0.35">
      <c r="B157" s="120">
        <v>43252</v>
      </c>
      <c r="C157" s="120"/>
      <c r="D157" s="64">
        <v>1</v>
      </c>
      <c r="E157" s="64" t="s">
        <v>163</v>
      </c>
      <c r="F157" s="64">
        <v>0</v>
      </c>
      <c r="G157" s="64">
        <v>1.32759322033898</v>
      </c>
      <c r="H157" s="64">
        <v>1.23961527984669</v>
      </c>
      <c r="I157" s="64">
        <v>-8.7977940492290296E-2</v>
      </c>
      <c r="J157" s="64">
        <v>590</v>
      </c>
      <c r="K157" s="64">
        <v>1</v>
      </c>
      <c r="M157" s="64" t="str">
        <f>IF(M$155*$F157=1,"Critical Peak",INDEX('99 Look-Up Tables'!$G$3:$G$6,MATCH('05a Sum OwnPrice Elast Daily'!$E157,'99 Look-Up Tables'!$E$3:$E$6,0),1))</f>
        <v>Off-Peak</v>
      </c>
      <c r="N157" s="64" t="str">
        <f>IF(N$155*$F157=1,"Critical Peak",INDEX('99 Look-Up Tables'!$G$3:$G$6,MATCH('05a Sum OwnPrice Elast Daily'!$E157,'99 Look-Up Tables'!$E$3:$E$6,0),1))</f>
        <v>Off-Peak</v>
      </c>
    </row>
    <row r="158" spans="1:14" hidden="1" outlineLevel="1" x14ac:dyDescent="0.35">
      <c r="B158" s="120">
        <v>43252</v>
      </c>
      <c r="C158" s="120"/>
      <c r="D158" s="64">
        <v>2</v>
      </c>
      <c r="E158" s="64" t="s">
        <v>163</v>
      </c>
      <c r="F158" s="64">
        <v>0</v>
      </c>
      <c r="G158" s="64">
        <v>1.1393728813559301</v>
      </c>
      <c r="H158" s="64">
        <v>1.0761698374511699</v>
      </c>
      <c r="I158" s="64">
        <v>-6.3203043904764097E-2</v>
      </c>
      <c r="J158" s="64">
        <v>590</v>
      </c>
      <c r="K158" s="64">
        <v>1</v>
      </c>
      <c r="M158" s="64" t="str">
        <f>IF(M$155*$F158=1,"Critical Peak",INDEX('99 Look-Up Tables'!$G$3:$G$6,MATCH('05a Sum OwnPrice Elast Daily'!$E158,'99 Look-Up Tables'!$E$3:$E$6,0),1))</f>
        <v>Off-Peak</v>
      </c>
      <c r="N158" s="64" t="str">
        <f>IF(N$155*$F158=1,"Critical Peak",INDEX('99 Look-Up Tables'!$G$3:$G$6,MATCH('05a Sum OwnPrice Elast Daily'!$E158,'99 Look-Up Tables'!$E$3:$E$6,0),1))</f>
        <v>Off-Peak</v>
      </c>
    </row>
    <row r="159" spans="1:14" hidden="1" outlineLevel="1" x14ac:dyDescent="0.35">
      <c r="B159" s="120">
        <v>43252</v>
      </c>
      <c r="C159" s="120"/>
      <c r="D159" s="64">
        <v>3</v>
      </c>
      <c r="E159" s="64" t="s">
        <v>163</v>
      </c>
      <c r="F159" s="64">
        <v>0</v>
      </c>
      <c r="G159" s="64">
        <v>0.99864406779660997</v>
      </c>
      <c r="H159" s="64">
        <v>0.98463278437338098</v>
      </c>
      <c r="I159" s="64">
        <v>-1.40112834232296E-2</v>
      </c>
      <c r="J159" s="64">
        <v>590</v>
      </c>
      <c r="K159" s="64">
        <v>1</v>
      </c>
      <c r="M159" s="64" t="str">
        <f>IF(M$155*$F159=1,"Critical Peak",INDEX('99 Look-Up Tables'!$G$3:$G$6,MATCH('05a Sum OwnPrice Elast Daily'!$E159,'99 Look-Up Tables'!$E$3:$E$6,0),1))</f>
        <v>Off-Peak</v>
      </c>
      <c r="N159" s="64" t="str">
        <f>IF(N$155*$F159=1,"Critical Peak",INDEX('99 Look-Up Tables'!$G$3:$G$6,MATCH('05a Sum OwnPrice Elast Daily'!$E159,'99 Look-Up Tables'!$E$3:$E$6,0),1))</f>
        <v>Off-Peak</v>
      </c>
    </row>
    <row r="160" spans="1:14" hidden="1" outlineLevel="1" x14ac:dyDescent="0.35">
      <c r="B160" s="120">
        <v>43252</v>
      </c>
      <c r="C160" s="120"/>
      <c r="D160" s="64">
        <v>4</v>
      </c>
      <c r="E160" s="64" t="s">
        <v>163</v>
      </c>
      <c r="F160" s="64">
        <v>0</v>
      </c>
      <c r="G160" s="64">
        <v>0.91459322033898305</v>
      </c>
      <c r="H160" s="64">
        <v>0.901221637750802</v>
      </c>
      <c r="I160" s="64">
        <v>-1.33715825881806E-2</v>
      </c>
      <c r="J160" s="64">
        <v>590</v>
      </c>
      <c r="K160" s="64">
        <v>1</v>
      </c>
      <c r="M160" s="64" t="str">
        <f>IF(M$155*$F160=1,"Critical Peak",INDEX('99 Look-Up Tables'!$G$3:$G$6,MATCH('05a Sum OwnPrice Elast Daily'!$E160,'99 Look-Up Tables'!$E$3:$E$6,0),1))</f>
        <v>Off-Peak</v>
      </c>
      <c r="N160" s="64" t="str">
        <f>IF(N$155*$F160=1,"Critical Peak",INDEX('99 Look-Up Tables'!$G$3:$G$6,MATCH('05a Sum OwnPrice Elast Daily'!$E160,'99 Look-Up Tables'!$E$3:$E$6,0),1))</f>
        <v>Off-Peak</v>
      </c>
    </row>
    <row r="161" spans="2:14" hidden="1" outlineLevel="1" x14ac:dyDescent="0.35">
      <c r="B161" s="120">
        <v>43252</v>
      </c>
      <c r="C161" s="120"/>
      <c r="D161" s="64">
        <v>5</v>
      </c>
      <c r="E161" s="64" t="s">
        <v>163</v>
      </c>
      <c r="F161" s="64">
        <v>0</v>
      </c>
      <c r="G161" s="64">
        <v>0.83345762711864402</v>
      </c>
      <c r="H161" s="64">
        <v>0.83902067298373995</v>
      </c>
      <c r="I161" s="64">
        <v>5.5630458650963201E-3</v>
      </c>
      <c r="J161" s="64">
        <v>590</v>
      </c>
      <c r="K161" s="64">
        <v>1</v>
      </c>
      <c r="M161" s="64" t="str">
        <f>IF(M$155*$F161=1,"Critical Peak",INDEX('99 Look-Up Tables'!$G$3:$G$6,MATCH('05a Sum OwnPrice Elast Daily'!$E161,'99 Look-Up Tables'!$E$3:$E$6,0),1))</f>
        <v>Off-Peak</v>
      </c>
      <c r="N161" s="64" t="str">
        <f>IF(N$155*$F161=1,"Critical Peak",INDEX('99 Look-Up Tables'!$G$3:$G$6,MATCH('05a Sum OwnPrice Elast Daily'!$E161,'99 Look-Up Tables'!$E$3:$E$6,0),1))</f>
        <v>Off-Peak</v>
      </c>
    </row>
    <row r="162" spans="2:14" hidden="1" outlineLevel="1" x14ac:dyDescent="0.35">
      <c r="B162" s="120">
        <v>43252</v>
      </c>
      <c r="C162" s="120"/>
      <c r="D162" s="64">
        <v>6</v>
      </c>
      <c r="E162" s="64" t="s">
        <v>163</v>
      </c>
      <c r="F162" s="64">
        <v>0</v>
      </c>
      <c r="G162" s="64">
        <v>0.83159322033898297</v>
      </c>
      <c r="H162" s="64">
        <v>0.82982636635643503</v>
      </c>
      <c r="I162" s="64">
        <v>-1.76685398254761E-3</v>
      </c>
      <c r="J162" s="64">
        <v>590</v>
      </c>
      <c r="K162" s="64">
        <v>1</v>
      </c>
      <c r="M162" s="64" t="str">
        <f>IF(M$155*$F162=1,"Critical Peak",INDEX('99 Look-Up Tables'!$G$3:$G$6,MATCH('05a Sum OwnPrice Elast Daily'!$E162,'99 Look-Up Tables'!$E$3:$E$6,0),1))</f>
        <v>Off-Peak</v>
      </c>
      <c r="N162" s="64" t="str">
        <f>IF(N$155*$F162=1,"Critical Peak",INDEX('99 Look-Up Tables'!$G$3:$G$6,MATCH('05a Sum OwnPrice Elast Daily'!$E162,'99 Look-Up Tables'!$E$3:$E$6,0),1))</f>
        <v>Off-Peak</v>
      </c>
    </row>
    <row r="163" spans="2:14" hidden="1" outlineLevel="1" x14ac:dyDescent="0.35">
      <c r="B163" s="120">
        <v>43252</v>
      </c>
      <c r="C163" s="120"/>
      <c r="D163" s="64">
        <v>7</v>
      </c>
      <c r="E163" s="64" t="s">
        <v>163</v>
      </c>
      <c r="F163" s="64">
        <v>0</v>
      </c>
      <c r="G163" s="64">
        <v>0.90888135593220298</v>
      </c>
      <c r="H163" s="64">
        <v>0.935100766366595</v>
      </c>
      <c r="I163" s="64">
        <v>2.6219410434391299E-2</v>
      </c>
      <c r="J163" s="64">
        <v>590</v>
      </c>
      <c r="K163" s="64">
        <v>1</v>
      </c>
      <c r="M163" s="64" t="str">
        <f>IF(M$155*$F163=1,"Critical Peak",INDEX('99 Look-Up Tables'!$G$3:$G$6,MATCH('05a Sum OwnPrice Elast Daily'!$E163,'99 Look-Up Tables'!$E$3:$E$6,0),1))</f>
        <v>Off-Peak</v>
      </c>
      <c r="N163" s="64" t="str">
        <f>IF(N$155*$F163=1,"Critical Peak",INDEX('99 Look-Up Tables'!$G$3:$G$6,MATCH('05a Sum OwnPrice Elast Daily'!$E163,'99 Look-Up Tables'!$E$3:$E$6,0),1))</f>
        <v>Off-Peak</v>
      </c>
    </row>
    <row r="164" spans="2:14" hidden="1" outlineLevel="1" x14ac:dyDescent="0.35">
      <c r="B164" s="120">
        <v>43252</v>
      </c>
      <c r="C164" s="120"/>
      <c r="D164" s="64">
        <v>8</v>
      </c>
      <c r="E164" s="64" t="s">
        <v>162</v>
      </c>
      <c r="F164" s="64">
        <v>0</v>
      </c>
      <c r="G164" s="64">
        <v>1.02489830508475</v>
      </c>
      <c r="H164" s="64">
        <v>1.0285009283142901</v>
      </c>
      <c r="I164" s="64">
        <v>3.60262322954493E-3</v>
      </c>
      <c r="J164" s="64">
        <v>590</v>
      </c>
      <c r="K164" s="64">
        <v>1</v>
      </c>
      <c r="M164" s="64" t="str">
        <f>IF(M$155*$F164=1,"Critical Peak",INDEX('99 Look-Up Tables'!$G$3:$G$6,MATCH('05a Sum OwnPrice Elast Daily'!$E164,'99 Look-Up Tables'!$E$3:$E$6,0),1))</f>
        <v>Mid-Peak</v>
      </c>
      <c r="N164" s="64" t="str">
        <f>IF(N$155*$F164=1,"Critical Peak",INDEX('99 Look-Up Tables'!$G$3:$G$6,MATCH('05a Sum OwnPrice Elast Daily'!$E164,'99 Look-Up Tables'!$E$3:$E$6,0),1))</f>
        <v>Mid-Peak</v>
      </c>
    </row>
    <row r="165" spans="2:14" hidden="1" outlineLevel="1" x14ac:dyDescent="0.35">
      <c r="B165" s="120">
        <v>43252</v>
      </c>
      <c r="C165" s="120"/>
      <c r="D165" s="64">
        <v>9</v>
      </c>
      <c r="E165" s="64" t="s">
        <v>162</v>
      </c>
      <c r="F165" s="64">
        <v>0</v>
      </c>
      <c r="G165" s="64">
        <v>1.0759152542372901</v>
      </c>
      <c r="H165" s="64">
        <v>1.0471691014365301</v>
      </c>
      <c r="I165" s="64">
        <v>-2.8746152800753402E-2</v>
      </c>
      <c r="J165" s="64">
        <v>590</v>
      </c>
      <c r="K165" s="64">
        <v>1</v>
      </c>
      <c r="M165" s="64" t="str">
        <f>IF(M$155*$F165=1,"Critical Peak",INDEX('99 Look-Up Tables'!$G$3:$G$6,MATCH('05a Sum OwnPrice Elast Daily'!$E165,'99 Look-Up Tables'!$E$3:$E$6,0),1))</f>
        <v>Mid-Peak</v>
      </c>
      <c r="N165" s="64" t="str">
        <f>IF(N$155*$F165=1,"Critical Peak",INDEX('99 Look-Up Tables'!$G$3:$G$6,MATCH('05a Sum OwnPrice Elast Daily'!$E165,'99 Look-Up Tables'!$E$3:$E$6,0),1))</f>
        <v>Mid-Peak</v>
      </c>
    </row>
    <row r="166" spans="2:14" hidden="1" outlineLevel="1" x14ac:dyDescent="0.35">
      <c r="B166" s="120">
        <v>43252</v>
      </c>
      <c r="C166" s="120"/>
      <c r="D166" s="64">
        <v>10</v>
      </c>
      <c r="E166" s="64" t="s">
        <v>162</v>
      </c>
      <c r="F166" s="64">
        <v>0</v>
      </c>
      <c r="G166" s="64">
        <v>1.0680847457627101</v>
      </c>
      <c r="H166" s="64">
        <v>1.0646869565477901</v>
      </c>
      <c r="I166" s="64">
        <v>-3.3977892149235E-3</v>
      </c>
      <c r="J166" s="64">
        <v>590</v>
      </c>
      <c r="K166" s="64">
        <v>1</v>
      </c>
      <c r="M166" s="64" t="str">
        <f>IF(M$155*$F166=1,"Critical Peak",INDEX('99 Look-Up Tables'!$G$3:$G$6,MATCH('05a Sum OwnPrice Elast Daily'!$E166,'99 Look-Up Tables'!$E$3:$E$6,0),1))</f>
        <v>Mid-Peak</v>
      </c>
      <c r="N166" s="64" t="str">
        <f>IF(N$155*$F166=1,"Critical Peak",INDEX('99 Look-Up Tables'!$G$3:$G$6,MATCH('05a Sum OwnPrice Elast Daily'!$E166,'99 Look-Up Tables'!$E$3:$E$6,0),1))</f>
        <v>Mid-Peak</v>
      </c>
    </row>
    <row r="167" spans="2:14" hidden="1" outlineLevel="1" x14ac:dyDescent="0.35">
      <c r="B167" s="120">
        <v>43252</v>
      </c>
      <c r="C167" s="120"/>
      <c r="D167" s="64">
        <v>11</v>
      </c>
      <c r="E167" s="64" t="s">
        <v>162</v>
      </c>
      <c r="F167" s="64">
        <v>0</v>
      </c>
      <c r="G167" s="64">
        <v>1.10767796610169</v>
      </c>
      <c r="H167" s="64">
        <v>1.1062621463401301</v>
      </c>
      <c r="I167" s="64">
        <v>-1.4158197615634E-3</v>
      </c>
      <c r="J167" s="64">
        <v>590</v>
      </c>
      <c r="K167" s="64">
        <v>1</v>
      </c>
      <c r="M167" s="64" t="str">
        <f>IF(M$155*$F167=1,"Critical Peak",INDEX('99 Look-Up Tables'!$G$3:$G$6,MATCH('05a Sum OwnPrice Elast Daily'!$E167,'99 Look-Up Tables'!$E$3:$E$6,0),1))</f>
        <v>Mid-Peak</v>
      </c>
      <c r="N167" s="64" t="str">
        <f>IF(N$155*$F167=1,"Critical Peak",INDEX('99 Look-Up Tables'!$G$3:$G$6,MATCH('05a Sum OwnPrice Elast Daily'!$E167,'99 Look-Up Tables'!$E$3:$E$6,0),1))</f>
        <v>Mid-Peak</v>
      </c>
    </row>
    <row r="168" spans="2:14" hidden="1" outlineLevel="1" x14ac:dyDescent="0.35">
      <c r="B168" s="120">
        <v>43252</v>
      </c>
      <c r="C168" s="120"/>
      <c r="D168" s="64">
        <v>12</v>
      </c>
      <c r="E168" s="64" t="s">
        <v>161</v>
      </c>
      <c r="F168" s="64">
        <v>0</v>
      </c>
      <c r="G168" s="64">
        <v>1.1595423728813601</v>
      </c>
      <c r="H168" s="64">
        <v>1.18414554357742</v>
      </c>
      <c r="I168" s="64">
        <v>2.4603170696063499E-2</v>
      </c>
      <c r="J168" s="64">
        <v>590</v>
      </c>
      <c r="K168" s="64">
        <v>1</v>
      </c>
      <c r="M168" s="64" t="str">
        <f>IF(M$155*$F168=1,"Critical Peak",INDEX('99 Look-Up Tables'!$G$3:$G$6,MATCH('05a Sum OwnPrice Elast Daily'!$E168,'99 Look-Up Tables'!$E$3:$E$6,0),1))</f>
        <v>On-Peak</v>
      </c>
      <c r="N168" s="64" t="str">
        <f>IF(N$155*$F168=1,"Critical Peak",INDEX('99 Look-Up Tables'!$G$3:$G$6,MATCH('05a Sum OwnPrice Elast Daily'!$E168,'99 Look-Up Tables'!$E$3:$E$6,0),1))</f>
        <v>On-Peak</v>
      </c>
    </row>
    <row r="169" spans="2:14" hidden="1" outlineLevel="1" x14ac:dyDescent="0.35">
      <c r="B169" s="120">
        <v>43252</v>
      </c>
      <c r="C169" s="120"/>
      <c r="D169" s="64">
        <v>13</v>
      </c>
      <c r="E169" s="64" t="s">
        <v>161</v>
      </c>
      <c r="F169" s="64">
        <v>0</v>
      </c>
      <c r="G169" s="64">
        <v>1.28250847457627</v>
      </c>
      <c r="H169" s="64">
        <v>1.2629043314951101</v>
      </c>
      <c r="I169" s="64">
        <v>-1.9604143081159198E-2</v>
      </c>
      <c r="J169" s="64">
        <v>590</v>
      </c>
      <c r="K169" s="64">
        <v>1</v>
      </c>
      <c r="M169" s="64" t="str">
        <f>IF(M$155*$F169=1,"Critical Peak",INDEX('99 Look-Up Tables'!$G$3:$G$6,MATCH('05a Sum OwnPrice Elast Daily'!$E169,'99 Look-Up Tables'!$E$3:$E$6,0),1))</f>
        <v>On-Peak</v>
      </c>
      <c r="N169" s="64" t="str">
        <f>IF(N$155*$F169=1,"Critical Peak",INDEX('99 Look-Up Tables'!$G$3:$G$6,MATCH('05a Sum OwnPrice Elast Daily'!$E169,'99 Look-Up Tables'!$E$3:$E$6,0),1))</f>
        <v>On-Peak</v>
      </c>
    </row>
    <row r="170" spans="2:14" hidden="1" outlineLevel="1" x14ac:dyDescent="0.35">
      <c r="B170" s="120">
        <v>43252</v>
      </c>
      <c r="C170" s="120"/>
      <c r="D170" s="64">
        <v>14</v>
      </c>
      <c r="E170" s="64" t="s">
        <v>161</v>
      </c>
      <c r="F170" s="64">
        <v>0</v>
      </c>
      <c r="G170" s="64">
        <v>1.34979661016949</v>
      </c>
      <c r="H170" s="64">
        <v>1.3416379721409</v>
      </c>
      <c r="I170" s="64">
        <v>-8.1586380285922598E-3</v>
      </c>
      <c r="J170" s="64">
        <v>590</v>
      </c>
      <c r="K170" s="64">
        <v>1</v>
      </c>
      <c r="M170" s="64" t="str">
        <f>IF(M$155*$F170=1,"Critical Peak",INDEX('99 Look-Up Tables'!$G$3:$G$6,MATCH('05a Sum OwnPrice Elast Daily'!$E170,'99 Look-Up Tables'!$E$3:$E$6,0),1))</f>
        <v>On-Peak</v>
      </c>
      <c r="N170" s="64" t="str">
        <f>IF(N$155*$F170=1,"Critical Peak",INDEX('99 Look-Up Tables'!$G$3:$G$6,MATCH('05a Sum OwnPrice Elast Daily'!$E170,'99 Look-Up Tables'!$E$3:$E$6,0),1))</f>
        <v>On-Peak</v>
      </c>
    </row>
    <row r="171" spans="2:14" hidden="1" outlineLevel="1" x14ac:dyDescent="0.35">
      <c r="B171" s="120">
        <v>43252</v>
      </c>
      <c r="C171" s="120"/>
      <c r="D171" s="64">
        <v>15</v>
      </c>
      <c r="E171" s="64" t="s">
        <v>161</v>
      </c>
      <c r="F171" s="64">
        <v>0</v>
      </c>
      <c r="G171" s="64">
        <v>1.41862711864407</v>
      </c>
      <c r="H171" s="64">
        <v>1.4300623237958801</v>
      </c>
      <c r="I171" s="64">
        <v>1.14352051518073E-2</v>
      </c>
      <c r="J171" s="64">
        <v>590</v>
      </c>
      <c r="K171" s="64">
        <v>1</v>
      </c>
      <c r="M171" s="64" t="str">
        <f>IF(M$155*$F171=1,"Critical Peak",INDEX('99 Look-Up Tables'!$G$3:$G$6,MATCH('05a Sum OwnPrice Elast Daily'!$E171,'99 Look-Up Tables'!$E$3:$E$6,0),1))</f>
        <v>On-Peak</v>
      </c>
      <c r="N171" s="64" t="str">
        <f>IF(N$155*$F171=1,"Critical Peak",INDEX('99 Look-Up Tables'!$G$3:$G$6,MATCH('05a Sum OwnPrice Elast Daily'!$E171,'99 Look-Up Tables'!$E$3:$E$6,0),1))</f>
        <v>On-Peak</v>
      </c>
    </row>
    <row r="172" spans="2:14" hidden="1" outlineLevel="1" x14ac:dyDescent="0.35">
      <c r="B172" s="120">
        <v>43252</v>
      </c>
      <c r="C172" s="120"/>
      <c r="D172" s="64">
        <v>16</v>
      </c>
      <c r="E172" s="64" t="s">
        <v>161</v>
      </c>
      <c r="F172" s="64">
        <v>0</v>
      </c>
      <c r="G172" s="64">
        <v>1.5434745762711899</v>
      </c>
      <c r="H172" s="64">
        <v>1.5214825936766501</v>
      </c>
      <c r="I172" s="64">
        <v>-2.19919825945331E-2</v>
      </c>
      <c r="J172" s="64">
        <v>590</v>
      </c>
      <c r="K172" s="64">
        <v>1</v>
      </c>
      <c r="M172" s="64" t="str">
        <f>IF(M$155*$F172=1,"Critical Peak",INDEX('99 Look-Up Tables'!$G$3:$G$6,MATCH('05a Sum OwnPrice Elast Daily'!$E172,'99 Look-Up Tables'!$E$3:$E$6,0),1))</f>
        <v>On-Peak</v>
      </c>
      <c r="N172" s="64" t="str">
        <f>IF(N$155*$F172=1,"Critical Peak",INDEX('99 Look-Up Tables'!$G$3:$G$6,MATCH('05a Sum OwnPrice Elast Daily'!$E172,'99 Look-Up Tables'!$E$3:$E$6,0),1))</f>
        <v>On-Peak</v>
      </c>
    </row>
    <row r="173" spans="2:14" hidden="1" outlineLevel="1" x14ac:dyDescent="0.35">
      <c r="B173" s="120">
        <v>43252</v>
      </c>
      <c r="C173" s="120"/>
      <c r="D173" s="64">
        <v>17</v>
      </c>
      <c r="E173" s="64" t="s">
        <v>161</v>
      </c>
      <c r="F173" s="64">
        <v>0</v>
      </c>
      <c r="G173" s="64">
        <v>1.7143898305084699</v>
      </c>
      <c r="H173" s="64">
        <v>1.67248578934201</v>
      </c>
      <c r="I173" s="64">
        <v>-4.19040411664654E-2</v>
      </c>
      <c r="J173" s="64">
        <v>590</v>
      </c>
      <c r="K173" s="64">
        <v>1</v>
      </c>
      <c r="M173" s="64" t="str">
        <f>IF(M$155*$F173=1,"Critical Peak",INDEX('99 Look-Up Tables'!$G$3:$G$6,MATCH('05a Sum OwnPrice Elast Daily'!$E173,'99 Look-Up Tables'!$E$3:$E$6,0),1))</f>
        <v>On-Peak</v>
      </c>
      <c r="N173" s="64" t="str">
        <f>IF(N$155*$F173=1,"Critical Peak",INDEX('99 Look-Up Tables'!$G$3:$G$6,MATCH('05a Sum OwnPrice Elast Daily'!$E173,'99 Look-Up Tables'!$E$3:$E$6,0),1))</f>
        <v>On-Peak</v>
      </c>
    </row>
    <row r="174" spans="2:14" hidden="1" outlineLevel="1" x14ac:dyDescent="0.35">
      <c r="B174" s="120">
        <v>43252</v>
      </c>
      <c r="C174" s="120"/>
      <c r="D174" s="64">
        <v>18</v>
      </c>
      <c r="E174" s="64" t="s">
        <v>162</v>
      </c>
      <c r="F174" s="64">
        <v>0</v>
      </c>
      <c r="G174" s="64">
        <v>1.8884237288135599</v>
      </c>
      <c r="H174" s="64">
        <v>1.8276529683962099</v>
      </c>
      <c r="I174" s="64">
        <v>-6.07707604173452E-2</v>
      </c>
      <c r="J174" s="64">
        <v>590</v>
      </c>
      <c r="K174" s="64">
        <v>1</v>
      </c>
      <c r="M174" s="64" t="str">
        <f>IF(M$155*$F174=1,"Critical Peak",INDEX('99 Look-Up Tables'!$G$3:$G$6,MATCH('05a Sum OwnPrice Elast Daily'!$E174,'99 Look-Up Tables'!$E$3:$E$6,0),1))</f>
        <v>Mid-Peak</v>
      </c>
      <c r="N174" s="64" t="str">
        <f>IF(N$155*$F174=1,"Critical Peak",INDEX('99 Look-Up Tables'!$G$3:$G$6,MATCH('05a Sum OwnPrice Elast Daily'!$E174,'99 Look-Up Tables'!$E$3:$E$6,0),1))</f>
        <v>Mid-Peak</v>
      </c>
    </row>
    <row r="175" spans="2:14" hidden="1" outlineLevel="1" x14ac:dyDescent="0.35">
      <c r="B175" s="120">
        <v>43252</v>
      </c>
      <c r="C175" s="120"/>
      <c r="D175" s="64">
        <v>19</v>
      </c>
      <c r="E175" s="64" t="s">
        <v>162</v>
      </c>
      <c r="F175" s="64">
        <v>1</v>
      </c>
      <c r="G175" s="64">
        <v>1.31622033898305</v>
      </c>
      <c r="H175" s="64">
        <v>1.86008028668457</v>
      </c>
      <c r="I175" s="64">
        <v>0.54385994770151402</v>
      </c>
      <c r="J175" s="64">
        <v>590</v>
      </c>
      <c r="K175" s="64">
        <v>1</v>
      </c>
      <c r="M175" s="64" t="str">
        <f>IF(M$155*$F175=1,"Critical Peak",INDEX('99 Look-Up Tables'!$G$3:$G$6,MATCH('05a Sum OwnPrice Elast Daily'!$E175,'99 Look-Up Tables'!$E$3:$E$6,0),1))</f>
        <v>Critical Peak</v>
      </c>
      <c r="N175" s="64" t="str">
        <f>IF(N$155*$F175=1,"Critical Peak",INDEX('99 Look-Up Tables'!$G$3:$G$6,MATCH('05a Sum OwnPrice Elast Daily'!$E175,'99 Look-Up Tables'!$E$3:$E$6,0),1))</f>
        <v>Mid-Peak</v>
      </c>
    </row>
    <row r="176" spans="2:14" hidden="1" outlineLevel="1" x14ac:dyDescent="0.35">
      <c r="B176" s="120">
        <v>43252</v>
      </c>
      <c r="C176" s="120"/>
      <c r="D176" s="64">
        <v>20</v>
      </c>
      <c r="E176" s="64" t="s">
        <v>163</v>
      </c>
      <c r="F176" s="64">
        <v>0</v>
      </c>
      <c r="G176" s="64">
        <v>1.9163389830508499</v>
      </c>
      <c r="H176" s="64">
        <v>1.93045384436566</v>
      </c>
      <c r="I176" s="64">
        <v>1.41148613148148E-2</v>
      </c>
      <c r="J176" s="64">
        <v>590</v>
      </c>
      <c r="K176" s="64">
        <v>1</v>
      </c>
      <c r="M176" s="64" t="str">
        <f>IF(M$155*$F176=1,"Critical Peak",INDEX('99 Look-Up Tables'!$G$3:$G$6,MATCH('05a Sum OwnPrice Elast Daily'!$E176,'99 Look-Up Tables'!$E$3:$E$6,0),1))</f>
        <v>Off-Peak</v>
      </c>
      <c r="N176" s="64" t="str">
        <f>IF(N$155*$F176=1,"Critical Peak",INDEX('99 Look-Up Tables'!$G$3:$G$6,MATCH('05a Sum OwnPrice Elast Daily'!$E176,'99 Look-Up Tables'!$E$3:$E$6,0),1))</f>
        <v>Off-Peak</v>
      </c>
    </row>
    <row r="177" spans="2:14" hidden="1" outlineLevel="1" x14ac:dyDescent="0.35">
      <c r="B177" s="120">
        <v>43252</v>
      </c>
      <c r="C177" s="120"/>
      <c r="D177" s="64">
        <v>21</v>
      </c>
      <c r="E177" s="64" t="s">
        <v>163</v>
      </c>
      <c r="F177" s="64">
        <v>0</v>
      </c>
      <c r="G177" s="64">
        <v>1.80783050847458</v>
      </c>
      <c r="H177" s="64">
        <v>1.89140693098852</v>
      </c>
      <c r="I177" s="64">
        <v>8.3576422513942594E-2</v>
      </c>
      <c r="J177" s="64">
        <v>590</v>
      </c>
      <c r="K177" s="64">
        <v>1</v>
      </c>
      <c r="M177" s="64" t="str">
        <f>IF(M$155*$F177=1,"Critical Peak",INDEX('99 Look-Up Tables'!$G$3:$G$6,MATCH('05a Sum OwnPrice Elast Daily'!$E177,'99 Look-Up Tables'!$E$3:$E$6,0),1))</f>
        <v>Off-Peak</v>
      </c>
      <c r="N177" s="64" t="str">
        <f>IF(N$155*$F177=1,"Critical Peak",INDEX('99 Look-Up Tables'!$G$3:$G$6,MATCH('05a Sum OwnPrice Elast Daily'!$E177,'99 Look-Up Tables'!$E$3:$E$6,0),1))</f>
        <v>Off-Peak</v>
      </c>
    </row>
    <row r="178" spans="2:14" hidden="1" outlineLevel="1" x14ac:dyDescent="0.35">
      <c r="B178" s="120">
        <v>43252</v>
      </c>
      <c r="C178" s="120"/>
      <c r="D178" s="64">
        <v>22</v>
      </c>
      <c r="E178" s="64" t="s">
        <v>163</v>
      </c>
      <c r="F178" s="64">
        <v>0</v>
      </c>
      <c r="G178" s="64">
        <v>1.6743389830508499</v>
      </c>
      <c r="H178" s="64">
        <v>1.5537923319415701</v>
      </c>
      <c r="I178" s="64">
        <v>-0.12054665110927899</v>
      </c>
      <c r="J178" s="64">
        <v>590</v>
      </c>
      <c r="K178" s="64">
        <v>1</v>
      </c>
      <c r="M178" s="64" t="str">
        <f>IF(M$155*$F178=1,"Critical Peak",INDEX('99 Look-Up Tables'!$G$3:$G$6,MATCH('05a Sum OwnPrice Elast Daily'!$E178,'99 Look-Up Tables'!$E$3:$E$6,0),1))</f>
        <v>Off-Peak</v>
      </c>
      <c r="N178" s="64" t="str">
        <f>IF(N$155*$F178=1,"Critical Peak",INDEX('99 Look-Up Tables'!$G$3:$G$6,MATCH('05a Sum OwnPrice Elast Daily'!$E178,'99 Look-Up Tables'!$E$3:$E$6,0),1))</f>
        <v>Off-Peak</v>
      </c>
    </row>
    <row r="179" spans="2:14" hidden="1" outlineLevel="1" x14ac:dyDescent="0.35">
      <c r="B179" s="120">
        <v>43252</v>
      </c>
      <c r="C179" s="120"/>
      <c r="D179" s="64">
        <v>23</v>
      </c>
      <c r="E179" s="64" t="s">
        <v>163</v>
      </c>
      <c r="F179" s="64">
        <v>0</v>
      </c>
      <c r="G179" s="64">
        <v>1.4690338983050799</v>
      </c>
      <c r="H179" s="64">
        <v>1.52174355653246</v>
      </c>
      <c r="I179" s="64">
        <v>5.27096582273784E-2</v>
      </c>
      <c r="J179" s="64">
        <v>590</v>
      </c>
      <c r="K179" s="64">
        <v>1</v>
      </c>
      <c r="M179" s="64" t="str">
        <f>IF(M$155*$F179=1,"Critical Peak",INDEX('99 Look-Up Tables'!$G$3:$G$6,MATCH('05a Sum OwnPrice Elast Daily'!$E179,'99 Look-Up Tables'!$E$3:$E$6,0),1))</f>
        <v>Off-Peak</v>
      </c>
      <c r="N179" s="64" t="str">
        <f>IF(N$155*$F179=1,"Critical Peak",INDEX('99 Look-Up Tables'!$G$3:$G$6,MATCH('05a Sum OwnPrice Elast Daily'!$E179,'99 Look-Up Tables'!$E$3:$E$6,0),1))</f>
        <v>Off-Peak</v>
      </c>
    </row>
    <row r="180" spans="2:14" hidden="1" outlineLevel="1" x14ac:dyDescent="0.35">
      <c r="B180" s="120">
        <v>43252</v>
      </c>
      <c r="C180" s="120"/>
      <c r="D180" s="64">
        <v>24</v>
      </c>
      <c r="E180" s="64" t="s">
        <v>163</v>
      </c>
      <c r="F180" s="64">
        <v>0</v>
      </c>
      <c r="G180" s="64">
        <v>1.2213050847457601</v>
      </c>
      <c r="H180" s="64">
        <v>1.2817512091621699</v>
      </c>
      <c r="I180" s="64">
        <v>6.0446124416402403E-2</v>
      </c>
      <c r="J180" s="64">
        <v>590</v>
      </c>
      <c r="K180" s="64">
        <v>1</v>
      </c>
      <c r="M180" s="64" t="str">
        <f>IF(M$155*$F180=1,"Critical Peak",INDEX('99 Look-Up Tables'!$G$3:$G$6,MATCH('05a Sum OwnPrice Elast Daily'!$E180,'99 Look-Up Tables'!$E$3:$E$6,0),1))</f>
        <v>Off-Peak</v>
      </c>
      <c r="N180" s="64" t="str">
        <f>IF(N$155*$F180=1,"Critical Peak",INDEX('99 Look-Up Tables'!$G$3:$G$6,MATCH('05a Sum OwnPrice Elast Daily'!$E180,'99 Look-Up Tables'!$E$3:$E$6,0),1))</f>
        <v>Off-Peak</v>
      </c>
    </row>
    <row r="181" spans="2:14" hidden="1" outlineLevel="1" x14ac:dyDescent="0.35">
      <c r="B181" s="120">
        <v>43269</v>
      </c>
      <c r="C181" s="120"/>
      <c r="D181" s="64">
        <v>1</v>
      </c>
      <c r="E181" s="64" t="s">
        <v>163</v>
      </c>
      <c r="F181" s="64">
        <v>0</v>
      </c>
      <c r="G181" s="64">
        <v>1.6215423728813601</v>
      </c>
      <c r="H181" s="64">
        <v>1.55704275497038</v>
      </c>
      <c r="I181" s="64">
        <v>-6.4499617910974902E-2</v>
      </c>
      <c r="J181" s="64">
        <v>590</v>
      </c>
      <c r="K181" s="64">
        <v>1</v>
      </c>
      <c r="M181" s="64" t="str">
        <f>IF(M$155*$F181=1,"Critical Peak",INDEX('99 Look-Up Tables'!$G$3:$G$6,MATCH('05a Sum OwnPrice Elast Daily'!$E181,'99 Look-Up Tables'!$E$3:$E$6,0),1))</f>
        <v>Off-Peak</v>
      </c>
      <c r="N181" s="64" t="str">
        <f>IF(N$155*$F181=1,"Critical Peak",INDEX('99 Look-Up Tables'!$G$3:$G$6,MATCH('05a Sum OwnPrice Elast Daily'!$E181,'99 Look-Up Tables'!$E$3:$E$6,0),1))</f>
        <v>Off-Peak</v>
      </c>
    </row>
    <row r="182" spans="2:14" hidden="1" outlineLevel="1" x14ac:dyDescent="0.35">
      <c r="B182" s="120">
        <v>43269</v>
      </c>
      <c r="C182" s="120"/>
      <c r="D182" s="64">
        <v>2</v>
      </c>
      <c r="E182" s="64" t="s">
        <v>163</v>
      </c>
      <c r="F182" s="64">
        <v>0</v>
      </c>
      <c r="G182" s="64">
        <v>1.36632203389831</v>
      </c>
      <c r="H182" s="64">
        <v>1.31665998014068</v>
      </c>
      <c r="I182" s="64">
        <v>-4.9662053757621102E-2</v>
      </c>
      <c r="J182" s="64">
        <v>590</v>
      </c>
      <c r="K182" s="64">
        <v>1</v>
      </c>
      <c r="M182" s="64" t="str">
        <f>IF(M$155*$F182=1,"Critical Peak",INDEX('99 Look-Up Tables'!$G$3:$G$6,MATCH('05a Sum OwnPrice Elast Daily'!$E182,'99 Look-Up Tables'!$E$3:$E$6,0),1))</f>
        <v>Off-Peak</v>
      </c>
      <c r="N182" s="64" t="str">
        <f>IF(N$155*$F182=1,"Critical Peak",INDEX('99 Look-Up Tables'!$G$3:$G$6,MATCH('05a Sum OwnPrice Elast Daily'!$E182,'99 Look-Up Tables'!$E$3:$E$6,0),1))</f>
        <v>Off-Peak</v>
      </c>
    </row>
    <row r="183" spans="2:14" hidden="1" outlineLevel="1" x14ac:dyDescent="0.35">
      <c r="B183" s="120">
        <v>43269</v>
      </c>
      <c r="C183" s="120"/>
      <c r="D183" s="64">
        <v>3</v>
      </c>
      <c r="E183" s="64" t="s">
        <v>163</v>
      </c>
      <c r="F183" s="64">
        <v>0</v>
      </c>
      <c r="G183" s="64">
        <v>1.25110169491525</v>
      </c>
      <c r="H183" s="64">
        <v>1.22030359698527</v>
      </c>
      <c r="I183" s="64">
        <v>-3.0798097929988801E-2</v>
      </c>
      <c r="J183" s="64">
        <v>590</v>
      </c>
      <c r="K183" s="64">
        <v>1</v>
      </c>
      <c r="M183" s="64" t="str">
        <f>IF(M$155*$F183=1,"Critical Peak",INDEX('99 Look-Up Tables'!$G$3:$G$6,MATCH('05a Sum OwnPrice Elast Daily'!$E183,'99 Look-Up Tables'!$E$3:$E$6,0),1))</f>
        <v>Off-Peak</v>
      </c>
      <c r="N183" s="64" t="str">
        <f>IF(N$155*$F183=1,"Critical Peak",INDEX('99 Look-Up Tables'!$G$3:$G$6,MATCH('05a Sum OwnPrice Elast Daily'!$E183,'99 Look-Up Tables'!$E$3:$E$6,0),1))</f>
        <v>Off-Peak</v>
      </c>
    </row>
    <row r="184" spans="2:14" hidden="1" outlineLevel="1" x14ac:dyDescent="0.35">
      <c r="B184" s="120">
        <v>43269</v>
      </c>
      <c r="C184" s="120"/>
      <c r="D184" s="64">
        <v>4</v>
      </c>
      <c r="E184" s="64" t="s">
        <v>163</v>
      </c>
      <c r="F184" s="64">
        <v>0</v>
      </c>
      <c r="G184" s="64">
        <v>1.1502203389830501</v>
      </c>
      <c r="H184" s="64">
        <v>1.07912954132602</v>
      </c>
      <c r="I184" s="64">
        <v>-7.1090797657032495E-2</v>
      </c>
      <c r="J184" s="64">
        <v>590</v>
      </c>
      <c r="K184" s="64">
        <v>1</v>
      </c>
      <c r="M184" s="64" t="str">
        <f>IF(M$155*$F184=1,"Critical Peak",INDEX('99 Look-Up Tables'!$G$3:$G$6,MATCH('05a Sum OwnPrice Elast Daily'!$E184,'99 Look-Up Tables'!$E$3:$E$6,0),1))</f>
        <v>Off-Peak</v>
      </c>
      <c r="N184" s="64" t="str">
        <f>IF(N$155*$F184=1,"Critical Peak",INDEX('99 Look-Up Tables'!$G$3:$G$6,MATCH('05a Sum OwnPrice Elast Daily'!$E184,'99 Look-Up Tables'!$E$3:$E$6,0),1))</f>
        <v>Off-Peak</v>
      </c>
    </row>
    <row r="185" spans="2:14" hidden="1" outlineLevel="1" x14ac:dyDescent="0.35">
      <c r="B185" s="120">
        <v>43269</v>
      </c>
      <c r="C185" s="120"/>
      <c r="D185" s="64">
        <v>5</v>
      </c>
      <c r="E185" s="64" t="s">
        <v>163</v>
      </c>
      <c r="F185" s="64">
        <v>0</v>
      </c>
      <c r="G185" s="64">
        <v>1.0765762711864399</v>
      </c>
      <c r="H185" s="64">
        <v>1.0130535025604499</v>
      </c>
      <c r="I185" s="64">
        <v>-6.3522768625988796E-2</v>
      </c>
      <c r="J185" s="64">
        <v>590</v>
      </c>
      <c r="K185" s="64">
        <v>1</v>
      </c>
      <c r="M185" s="64" t="str">
        <f>IF(M$155*$F185=1,"Critical Peak",INDEX('99 Look-Up Tables'!$G$3:$G$6,MATCH('05a Sum OwnPrice Elast Daily'!$E185,'99 Look-Up Tables'!$E$3:$E$6,0),1))</f>
        <v>Off-Peak</v>
      </c>
      <c r="N185" s="64" t="str">
        <f>IF(N$155*$F185=1,"Critical Peak",INDEX('99 Look-Up Tables'!$G$3:$G$6,MATCH('05a Sum OwnPrice Elast Daily'!$E185,'99 Look-Up Tables'!$E$3:$E$6,0),1))</f>
        <v>Off-Peak</v>
      </c>
    </row>
    <row r="186" spans="2:14" hidden="1" outlineLevel="1" x14ac:dyDescent="0.35">
      <c r="B186" s="120">
        <v>43269</v>
      </c>
      <c r="C186" s="120"/>
      <c r="D186" s="64">
        <v>6</v>
      </c>
      <c r="E186" s="64" t="s">
        <v>163</v>
      </c>
      <c r="F186" s="64">
        <v>0</v>
      </c>
      <c r="G186" s="64">
        <v>1.09371186440678</v>
      </c>
      <c r="H186" s="64">
        <v>0.99801075799378403</v>
      </c>
      <c r="I186" s="64">
        <v>-9.5701106412995299E-2</v>
      </c>
      <c r="J186" s="64">
        <v>590</v>
      </c>
      <c r="K186" s="64">
        <v>1</v>
      </c>
      <c r="M186" s="64" t="str">
        <f>IF(M$155*$F186=1,"Critical Peak",INDEX('99 Look-Up Tables'!$G$3:$G$6,MATCH('05a Sum OwnPrice Elast Daily'!$E186,'99 Look-Up Tables'!$E$3:$E$6,0),1))</f>
        <v>Off-Peak</v>
      </c>
      <c r="N186" s="64" t="str">
        <f>IF(N$155*$F186=1,"Critical Peak",INDEX('99 Look-Up Tables'!$G$3:$G$6,MATCH('05a Sum OwnPrice Elast Daily'!$E186,'99 Look-Up Tables'!$E$3:$E$6,0),1))</f>
        <v>Off-Peak</v>
      </c>
    </row>
    <row r="187" spans="2:14" hidden="1" outlineLevel="1" x14ac:dyDescent="0.35">
      <c r="B187" s="120">
        <v>43269</v>
      </c>
      <c r="C187" s="120"/>
      <c r="D187" s="64">
        <v>7</v>
      </c>
      <c r="E187" s="64" t="s">
        <v>163</v>
      </c>
      <c r="F187" s="64">
        <v>0</v>
      </c>
      <c r="G187" s="64">
        <v>1.1950677966101699</v>
      </c>
      <c r="H187" s="64">
        <v>1.10477453579568</v>
      </c>
      <c r="I187" s="64">
        <v>-9.0293260814494306E-2</v>
      </c>
      <c r="J187" s="64">
        <v>590</v>
      </c>
      <c r="K187" s="64">
        <v>1</v>
      </c>
      <c r="M187" s="64" t="str">
        <f>IF(M$155*$F187=1,"Critical Peak",INDEX('99 Look-Up Tables'!$G$3:$G$6,MATCH('05a Sum OwnPrice Elast Daily'!$E187,'99 Look-Up Tables'!$E$3:$E$6,0),1))</f>
        <v>Off-Peak</v>
      </c>
      <c r="N187" s="64" t="str">
        <f>IF(N$155*$F187=1,"Critical Peak",INDEX('99 Look-Up Tables'!$G$3:$G$6,MATCH('05a Sum OwnPrice Elast Daily'!$E187,'99 Look-Up Tables'!$E$3:$E$6,0),1))</f>
        <v>Off-Peak</v>
      </c>
    </row>
    <row r="188" spans="2:14" hidden="1" outlineLevel="1" x14ac:dyDescent="0.35">
      <c r="B188" s="120">
        <v>43269</v>
      </c>
      <c r="C188" s="120"/>
      <c r="D188" s="64">
        <v>8</v>
      </c>
      <c r="E188" s="64" t="s">
        <v>162</v>
      </c>
      <c r="F188" s="64">
        <v>0</v>
      </c>
      <c r="G188" s="64">
        <v>1.27222033898305</v>
      </c>
      <c r="H188" s="64">
        <v>1.2360154055475701</v>
      </c>
      <c r="I188" s="64">
        <v>-3.6204933435477801E-2</v>
      </c>
      <c r="J188" s="64">
        <v>590</v>
      </c>
      <c r="K188" s="64">
        <v>1</v>
      </c>
      <c r="M188" s="64" t="str">
        <f>IF(M$155*$F188=1,"Critical Peak",INDEX('99 Look-Up Tables'!$G$3:$G$6,MATCH('05a Sum OwnPrice Elast Daily'!$E188,'99 Look-Up Tables'!$E$3:$E$6,0),1))</f>
        <v>Mid-Peak</v>
      </c>
      <c r="N188" s="64" t="str">
        <f>IF(N$155*$F188=1,"Critical Peak",INDEX('99 Look-Up Tables'!$G$3:$G$6,MATCH('05a Sum OwnPrice Elast Daily'!$E188,'99 Look-Up Tables'!$E$3:$E$6,0),1))</f>
        <v>Mid-Peak</v>
      </c>
    </row>
    <row r="189" spans="2:14" hidden="1" outlineLevel="1" x14ac:dyDescent="0.35">
      <c r="B189" s="120">
        <v>43269</v>
      </c>
      <c r="C189" s="120"/>
      <c r="D189" s="64">
        <v>9</v>
      </c>
      <c r="E189" s="64" t="s">
        <v>162</v>
      </c>
      <c r="F189" s="64">
        <v>0</v>
      </c>
      <c r="G189" s="64">
        <v>1.2793898305084701</v>
      </c>
      <c r="H189" s="64">
        <v>1.31304735558249</v>
      </c>
      <c r="I189" s="64">
        <v>3.3657525074011901E-2</v>
      </c>
      <c r="J189" s="64">
        <v>590</v>
      </c>
      <c r="K189" s="64">
        <v>1</v>
      </c>
      <c r="M189" s="64" t="str">
        <f>IF(M$155*$F189=1,"Critical Peak",INDEX('99 Look-Up Tables'!$G$3:$G$6,MATCH('05a Sum OwnPrice Elast Daily'!$E189,'99 Look-Up Tables'!$E$3:$E$6,0),1))</f>
        <v>Mid-Peak</v>
      </c>
      <c r="N189" s="64" t="str">
        <f>IF(N$155*$F189=1,"Critical Peak",INDEX('99 Look-Up Tables'!$G$3:$G$6,MATCH('05a Sum OwnPrice Elast Daily'!$E189,'99 Look-Up Tables'!$E$3:$E$6,0),1))</f>
        <v>Mid-Peak</v>
      </c>
    </row>
    <row r="190" spans="2:14" hidden="1" outlineLevel="1" x14ac:dyDescent="0.35">
      <c r="B190" s="120">
        <v>43269</v>
      </c>
      <c r="C190" s="120"/>
      <c r="D190" s="64">
        <v>10</v>
      </c>
      <c r="E190" s="64" t="s">
        <v>162</v>
      </c>
      <c r="F190" s="64">
        <v>0</v>
      </c>
      <c r="G190" s="64">
        <v>1.29472881355932</v>
      </c>
      <c r="H190" s="64">
        <v>1.3902727624053299</v>
      </c>
      <c r="I190" s="64">
        <v>9.5543948846007601E-2</v>
      </c>
      <c r="J190" s="64">
        <v>590</v>
      </c>
      <c r="K190" s="64">
        <v>1</v>
      </c>
      <c r="M190" s="64" t="str">
        <f>IF(M$155*$F190=1,"Critical Peak",INDEX('99 Look-Up Tables'!$G$3:$G$6,MATCH('05a Sum OwnPrice Elast Daily'!$E190,'99 Look-Up Tables'!$E$3:$E$6,0),1))</f>
        <v>Mid-Peak</v>
      </c>
      <c r="N190" s="64" t="str">
        <f>IF(N$155*$F190=1,"Critical Peak",INDEX('99 Look-Up Tables'!$G$3:$G$6,MATCH('05a Sum OwnPrice Elast Daily'!$E190,'99 Look-Up Tables'!$E$3:$E$6,0),1))</f>
        <v>Mid-Peak</v>
      </c>
    </row>
    <row r="191" spans="2:14" hidden="1" outlineLevel="1" x14ac:dyDescent="0.35">
      <c r="B191" s="120">
        <v>43269</v>
      </c>
      <c r="C191" s="120"/>
      <c r="D191" s="64">
        <v>11</v>
      </c>
      <c r="E191" s="64" t="s">
        <v>162</v>
      </c>
      <c r="F191" s="64">
        <v>0</v>
      </c>
      <c r="G191" s="64">
        <v>1.36508474576271</v>
      </c>
      <c r="H191" s="64">
        <v>1.5140964116765301</v>
      </c>
      <c r="I191" s="64">
        <v>0.14901166591382201</v>
      </c>
      <c r="J191" s="64">
        <v>590</v>
      </c>
      <c r="K191" s="64">
        <v>1</v>
      </c>
      <c r="M191" s="64" t="str">
        <f>IF(M$155*$F191=1,"Critical Peak",INDEX('99 Look-Up Tables'!$G$3:$G$6,MATCH('05a Sum OwnPrice Elast Daily'!$E191,'99 Look-Up Tables'!$E$3:$E$6,0),1))</f>
        <v>Mid-Peak</v>
      </c>
      <c r="N191" s="64" t="str">
        <f>IF(N$155*$F191=1,"Critical Peak",INDEX('99 Look-Up Tables'!$G$3:$G$6,MATCH('05a Sum OwnPrice Elast Daily'!$E191,'99 Look-Up Tables'!$E$3:$E$6,0),1))</f>
        <v>Mid-Peak</v>
      </c>
    </row>
    <row r="192" spans="2:14" hidden="1" outlineLevel="1" x14ac:dyDescent="0.35">
      <c r="B192" s="120">
        <v>43269</v>
      </c>
      <c r="C192" s="120"/>
      <c r="D192" s="64">
        <v>12</v>
      </c>
      <c r="E192" s="64" t="s">
        <v>161</v>
      </c>
      <c r="F192" s="64">
        <v>0</v>
      </c>
      <c r="G192" s="64">
        <v>1.48216949152542</v>
      </c>
      <c r="H192" s="64">
        <v>1.63731702480636</v>
      </c>
      <c r="I192" s="64">
        <v>0.15514753328094</v>
      </c>
      <c r="J192" s="64">
        <v>590</v>
      </c>
      <c r="K192" s="64">
        <v>1</v>
      </c>
      <c r="M192" s="64" t="str">
        <f>IF(M$155*$F192=1,"Critical Peak",INDEX('99 Look-Up Tables'!$G$3:$G$6,MATCH('05a Sum OwnPrice Elast Daily'!$E192,'99 Look-Up Tables'!$E$3:$E$6,0),1))</f>
        <v>On-Peak</v>
      </c>
      <c r="N192" s="64" t="str">
        <f>IF(N$155*$F192=1,"Critical Peak",INDEX('99 Look-Up Tables'!$G$3:$G$6,MATCH('05a Sum OwnPrice Elast Daily'!$E192,'99 Look-Up Tables'!$E$3:$E$6,0),1))</f>
        <v>On-Peak</v>
      </c>
    </row>
    <row r="193" spans="2:14" hidden="1" outlineLevel="1" x14ac:dyDescent="0.35">
      <c r="B193" s="120">
        <v>43269</v>
      </c>
      <c r="C193" s="120"/>
      <c r="D193" s="64">
        <v>13</v>
      </c>
      <c r="E193" s="64" t="s">
        <v>161</v>
      </c>
      <c r="F193" s="64">
        <v>0</v>
      </c>
      <c r="G193" s="64">
        <v>1.53179661016949</v>
      </c>
      <c r="H193" s="64">
        <v>1.78058541622454</v>
      </c>
      <c r="I193" s="64">
        <v>0.248788806055048</v>
      </c>
      <c r="J193" s="64">
        <v>590</v>
      </c>
      <c r="K193" s="64">
        <v>1</v>
      </c>
      <c r="M193" s="64" t="str">
        <f>IF(M$155*$F193=1,"Critical Peak",INDEX('99 Look-Up Tables'!$G$3:$G$6,MATCH('05a Sum OwnPrice Elast Daily'!$E193,'99 Look-Up Tables'!$E$3:$E$6,0),1))</f>
        <v>On-Peak</v>
      </c>
      <c r="N193" s="64" t="str">
        <f>IF(N$155*$F193=1,"Critical Peak",INDEX('99 Look-Up Tables'!$G$3:$G$6,MATCH('05a Sum OwnPrice Elast Daily'!$E193,'99 Look-Up Tables'!$E$3:$E$6,0),1))</f>
        <v>On-Peak</v>
      </c>
    </row>
    <row r="194" spans="2:14" hidden="1" outlineLevel="1" x14ac:dyDescent="0.35">
      <c r="B194" s="120">
        <v>43269</v>
      </c>
      <c r="C194" s="120"/>
      <c r="D194" s="64">
        <v>14</v>
      </c>
      <c r="E194" s="64" t="s">
        <v>161</v>
      </c>
      <c r="F194" s="64">
        <v>0</v>
      </c>
      <c r="G194" s="64">
        <v>1.49991525423729</v>
      </c>
      <c r="H194" s="64">
        <v>1.86129522757539</v>
      </c>
      <c r="I194" s="64">
        <v>0.36137997333810101</v>
      </c>
      <c r="J194" s="64">
        <v>590</v>
      </c>
      <c r="K194" s="64">
        <v>1</v>
      </c>
      <c r="M194" s="64" t="str">
        <f>IF(M$155*$F194=1,"Critical Peak",INDEX('99 Look-Up Tables'!$G$3:$G$6,MATCH('05a Sum OwnPrice Elast Daily'!$E194,'99 Look-Up Tables'!$E$3:$E$6,0),1))</f>
        <v>On-Peak</v>
      </c>
      <c r="N194" s="64" t="str">
        <f>IF(N$155*$F194=1,"Critical Peak",INDEX('99 Look-Up Tables'!$G$3:$G$6,MATCH('05a Sum OwnPrice Elast Daily'!$E194,'99 Look-Up Tables'!$E$3:$E$6,0),1))</f>
        <v>On-Peak</v>
      </c>
    </row>
    <row r="195" spans="2:14" hidden="1" outlineLevel="1" x14ac:dyDescent="0.35">
      <c r="B195" s="120">
        <v>43269</v>
      </c>
      <c r="C195" s="120"/>
      <c r="D195" s="64">
        <v>15</v>
      </c>
      <c r="E195" s="64" t="s">
        <v>161</v>
      </c>
      <c r="F195" s="64">
        <v>0</v>
      </c>
      <c r="G195" s="64">
        <v>1.59074576271186</v>
      </c>
      <c r="H195" s="64">
        <v>1.91904343424692</v>
      </c>
      <c r="I195" s="64">
        <v>0.32829767153505901</v>
      </c>
      <c r="J195" s="64">
        <v>590</v>
      </c>
      <c r="K195" s="64">
        <v>1</v>
      </c>
      <c r="M195" s="64" t="str">
        <f>IF(M$155*$F195=1,"Critical Peak",INDEX('99 Look-Up Tables'!$G$3:$G$6,MATCH('05a Sum OwnPrice Elast Daily'!$E195,'99 Look-Up Tables'!$E$3:$E$6,0),1))</f>
        <v>On-Peak</v>
      </c>
      <c r="N195" s="64" t="str">
        <f>IF(N$155*$F195=1,"Critical Peak",INDEX('99 Look-Up Tables'!$G$3:$G$6,MATCH('05a Sum OwnPrice Elast Daily'!$E195,'99 Look-Up Tables'!$E$3:$E$6,0),1))</f>
        <v>On-Peak</v>
      </c>
    </row>
    <row r="196" spans="2:14" hidden="1" outlineLevel="1" x14ac:dyDescent="0.35">
      <c r="B196" s="120">
        <v>43269</v>
      </c>
      <c r="C196" s="120"/>
      <c r="D196" s="64">
        <v>16</v>
      </c>
      <c r="E196" s="64" t="s">
        <v>161</v>
      </c>
      <c r="F196" s="64">
        <v>0</v>
      </c>
      <c r="G196" s="64">
        <v>1.64572881355932</v>
      </c>
      <c r="H196" s="64">
        <v>1.9742039657108199</v>
      </c>
      <c r="I196" s="64">
        <v>0.32847515215150003</v>
      </c>
      <c r="J196" s="64">
        <v>590</v>
      </c>
      <c r="K196" s="64">
        <v>1</v>
      </c>
      <c r="M196" s="64" t="str">
        <f>IF(M$155*$F196=1,"Critical Peak",INDEX('99 Look-Up Tables'!$G$3:$G$6,MATCH('05a Sum OwnPrice Elast Daily'!$E196,'99 Look-Up Tables'!$E$3:$E$6,0),1))</f>
        <v>On-Peak</v>
      </c>
      <c r="N196" s="64" t="str">
        <f>IF(N$155*$F196=1,"Critical Peak",INDEX('99 Look-Up Tables'!$G$3:$G$6,MATCH('05a Sum OwnPrice Elast Daily'!$E196,'99 Look-Up Tables'!$E$3:$E$6,0),1))</f>
        <v>On-Peak</v>
      </c>
    </row>
    <row r="197" spans="2:14" hidden="1" outlineLevel="1" x14ac:dyDescent="0.35">
      <c r="B197" s="120">
        <v>43269</v>
      </c>
      <c r="C197" s="120"/>
      <c r="D197" s="64">
        <v>17</v>
      </c>
      <c r="E197" s="64" t="s">
        <v>161</v>
      </c>
      <c r="F197" s="64">
        <v>0</v>
      </c>
      <c r="G197" s="64">
        <v>1.73549152542373</v>
      </c>
      <c r="H197" s="64">
        <v>2.08565900828963</v>
      </c>
      <c r="I197" s="64">
        <v>0.35016748286589799</v>
      </c>
      <c r="J197" s="64">
        <v>590</v>
      </c>
      <c r="K197" s="64">
        <v>1</v>
      </c>
      <c r="M197" s="64" t="str">
        <f>IF(M$155*$F197=1,"Critical Peak",INDEX('99 Look-Up Tables'!$G$3:$G$6,MATCH('05a Sum OwnPrice Elast Daily'!$E197,'99 Look-Up Tables'!$E$3:$E$6,0),1))</f>
        <v>On-Peak</v>
      </c>
      <c r="N197" s="64" t="str">
        <f>IF(N$155*$F197=1,"Critical Peak",INDEX('99 Look-Up Tables'!$G$3:$G$6,MATCH('05a Sum OwnPrice Elast Daily'!$E197,'99 Look-Up Tables'!$E$3:$E$6,0),1))</f>
        <v>On-Peak</v>
      </c>
    </row>
    <row r="198" spans="2:14" hidden="1" outlineLevel="1" x14ac:dyDescent="0.35">
      <c r="B198" s="120">
        <v>43269</v>
      </c>
      <c r="C198" s="120"/>
      <c r="D198" s="64">
        <v>18</v>
      </c>
      <c r="E198" s="64" t="s">
        <v>162</v>
      </c>
      <c r="F198" s="64">
        <v>1</v>
      </c>
      <c r="G198" s="64">
        <v>1.3256440677966099</v>
      </c>
      <c r="H198" s="64">
        <v>2.0999846834653102</v>
      </c>
      <c r="I198" s="64">
        <v>0.77434061566869705</v>
      </c>
      <c r="J198" s="64">
        <v>590</v>
      </c>
      <c r="K198" s="64">
        <v>1</v>
      </c>
      <c r="M198" s="64" t="str">
        <f>IF(M$155*$F198=1,"Critical Peak",INDEX('99 Look-Up Tables'!$G$3:$G$6,MATCH('05a Sum OwnPrice Elast Daily'!$E198,'99 Look-Up Tables'!$E$3:$E$6,0),1))</f>
        <v>Critical Peak</v>
      </c>
      <c r="N198" s="64" t="str">
        <f>IF(N$155*$F198=1,"Critical Peak",INDEX('99 Look-Up Tables'!$G$3:$G$6,MATCH('05a Sum OwnPrice Elast Daily'!$E198,'99 Look-Up Tables'!$E$3:$E$6,0),1))</f>
        <v>Mid-Peak</v>
      </c>
    </row>
    <row r="199" spans="2:14" hidden="1" outlineLevel="1" x14ac:dyDescent="0.35">
      <c r="B199" s="120">
        <v>43269</v>
      </c>
      <c r="C199" s="120"/>
      <c r="D199" s="64">
        <v>19</v>
      </c>
      <c r="E199" s="64" t="s">
        <v>162</v>
      </c>
      <c r="F199" s="64">
        <v>0</v>
      </c>
      <c r="G199" s="64">
        <v>1.89950847457627</v>
      </c>
      <c r="H199" s="64">
        <v>2.1652360575250902</v>
      </c>
      <c r="I199" s="64">
        <v>0.26572758294881998</v>
      </c>
      <c r="J199" s="64">
        <v>590</v>
      </c>
      <c r="K199" s="64">
        <v>1</v>
      </c>
      <c r="M199" s="64" t="str">
        <f>IF(M$155*$F199=1,"Critical Peak",INDEX('99 Look-Up Tables'!$G$3:$G$6,MATCH('05a Sum OwnPrice Elast Daily'!$E199,'99 Look-Up Tables'!$E$3:$E$6,0),1))</f>
        <v>Mid-Peak</v>
      </c>
      <c r="N199" s="64" t="str">
        <f>IF(N$155*$F199=1,"Critical Peak",INDEX('99 Look-Up Tables'!$G$3:$G$6,MATCH('05a Sum OwnPrice Elast Daily'!$E199,'99 Look-Up Tables'!$E$3:$E$6,0),1))</f>
        <v>Mid-Peak</v>
      </c>
    </row>
    <row r="200" spans="2:14" hidden="1" outlineLevel="1" x14ac:dyDescent="0.35">
      <c r="B200" s="120">
        <v>43269</v>
      </c>
      <c r="C200" s="120"/>
      <c r="D200" s="64">
        <v>20</v>
      </c>
      <c r="E200" s="64" t="s">
        <v>163</v>
      </c>
      <c r="F200" s="64">
        <v>0</v>
      </c>
      <c r="G200" s="64">
        <v>2.06333898305085</v>
      </c>
      <c r="H200" s="64">
        <v>2.2201206328807301</v>
      </c>
      <c r="I200" s="64">
        <v>0.15678164982988199</v>
      </c>
      <c r="J200" s="64">
        <v>590</v>
      </c>
      <c r="K200" s="64">
        <v>1</v>
      </c>
      <c r="M200" s="64" t="str">
        <f>IF(M$155*$F200=1,"Critical Peak",INDEX('99 Look-Up Tables'!$G$3:$G$6,MATCH('05a Sum OwnPrice Elast Daily'!$E200,'99 Look-Up Tables'!$E$3:$E$6,0),1))</f>
        <v>Off-Peak</v>
      </c>
      <c r="N200" s="64" t="str">
        <f>IF(N$155*$F200=1,"Critical Peak",INDEX('99 Look-Up Tables'!$G$3:$G$6,MATCH('05a Sum OwnPrice Elast Daily'!$E200,'99 Look-Up Tables'!$E$3:$E$6,0),1))</f>
        <v>Off-Peak</v>
      </c>
    </row>
    <row r="201" spans="2:14" hidden="1" outlineLevel="1" x14ac:dyDescent="0.35">
      <c r="B201" s="120">
        <v>43269</v>
      </c>
      <c r="C201" s="120"/>
      <c r="D201" s="64">
        <v>21</v>
      </c>
      <c r="E201" s="64" t="s">
        <v>163</v>
      </c>
      <c r="F201" s="64">
        <v>0</v>
      </c>
      <c r="G201" s="64">
        <v>2.08491525423729</v>
      </c>
      <c r="H201" s="64">
        <v>2.1066224298024601</v>
      </c>
      <c r="I201" s="64">
        <v>2.1707175565169899E-2</v>
      </c>
      <c r="J201" s="64">
        <v>590</v>
      </c>
      <c r="K201" s="64">
        <v>1</v>
      </c>
      <c r="M201" s="64" t="str">
        <f>IF(M$155*$F201=1,"Critical Peak",INDEX('99 Look-Up Tables'!$G$3:$G$6,MATCH('05a Sum OwnPrice Elast Daily'!$E201,'99 Look-Up Tables'!$E$3:$E$6,0),1))</f>
        <v>Off-Peak</v>
      </c>
      <c r="N201" s="64" t="str">
        <f>IF(N$155*$F201=1,"Critical Peak",INDEX('99 Look-Up Tables'!$G$3:$G$6,MATCH('05a Sum OwnPrice Elast Daily'!$E201,'99 Look-Up Tables'!$E$3:$E$6,0),1))</f>
        <v>Off-Peak</v>
      </c>
    </row>
    <row r="202" spans="2:14" hidden="1" outlineLevel="1" x14ac:dyDescent="0.35">
      <c r="B202" s="120">
        <v>43269</v>
      </c>
      <c r="C202" s="120"/>
      <c r="D202" s="64">
        <v>22</v>
      </c>
      <c r="E202" s="64" t="s">
        <v>163</v>
      </c>
      <c r="F202" s="64">
        <v>0</v>
      </c>
      <c r="G202" s="64">
        <v>2.05374576271186</v>
      </c>
      <c r="H202" s="64">
        <v>1.9986144874101801</v>
      </c>
      <c r="I202" s="64">
        <v>-5.5131275301685899E-2</v>
      </c>
      <c r="J202" s="64">
        <v>590</v>
      </c>
      <c r="K202" s="64">
        <v>1</v>
      </c>
      <c r="M202" s="64" t="str">
        <f>IF(M$155*$F202=1,"Critical Peak",INDEX('99 Look-Up Tables'!$G$3:$G$6,MATCH('05a Sum OwnPrice Elast Daily'!$E202,'99 Look-Up Tables'!$E$3:$E$6,0),1))</f>
        <v>Off-Peak</v>
      </c>
      <c r="N202" s="64" t="str">
        <f>IF(N$155*$F202=1,"Critical Peak",INDEX('99 Look-Up Tables'!$G$3:$G$6,MATCH('05a Sum OwnPrice Elast Daily'!$E202,'99 Look-Up Tables'!$E$3:$E$6,0),1))</f>
        <v>Off-Peak</v>
      </c>
    </row>
    <row r="203" spans="2:14" hidden="1" outlineLevel="1" x14ac:dyDescent="0.35">
      <c r="B203" s="120">
        <v>43269</v>
      </c>
      <c r="C203" s="120"/>
      <c r="D203" s="64">
        <v>23</v>
      </c>
      <c r="E203" s="64" t="s">
        <v>163</v>
      </c>
      <c r="F203" s="64">
        <v>0</v>
      </c>
      <c r="G203" s="64">
        <v>1.78286440677966</v>
      </c>
      <c r="H203" s="64">
        <v>1.7719957515654601</v>
      </c>
      <c r="I203" s="64">
        <v>-1.0868655214199399E-2</v>
      </c>
      <c r="J203" s="64">
        <v>590</v>
      </c>
      <c r="K203" s="64">
        <v>1</v>
      </c>
      <c r="M203" s="64" t="str">
        <f>IF(M$155*$F203=1,"Critical Peak",INDEX('99 Look-Up Tables'!$G$3:$G$6,MATCH('05a Sum OwnPrice Elast Daily'!$E203,'99 Look-Up Tables'!$E$3:$E$6,0),1))</f>
        <v>Off-Peak</v>
      </c>
      <c r="N203" s="64" t="str">
        <f>IF(N$155*$F203=1,"Critical Peak",INDEX('99 Look-Up Tables'!$G$3:$G$6,MATCH('05a Sum OwnPrice Elast Daily'!$E203,'99 Look-Up Tables'!$E$3:$E$6,0),1))</f>
        <v>Off-Peak</v>
      </c>
    </row>
    <row r="204" spans="2:14" hidden="1" outlineLevel="1" x14ac:dyDescent="0.35">
      <c r="B204" s="120">
        <v>43269</v>
      </c>
      <c r="C204" s="120"/>
      <c r="D204" s="64">
        <v>24</v>
      </c>
      <c r="E204" s="64" t="s">
        <v>163</v>
      </c>
      <c r="F204" s="64">
        <v>0</v>
      </c>
      <c r="G204" s="64">
        <v>1.47974576271186</v>
      </c>
      <c r="H204" s="64">
        <v>1.45817846883299</v>
      </c>
      <c r="I204" s="64">
        <v>-2.15672938788747E-2</v>
      </c>
      <c r="J204" s="64">
        <v>590</v>
      </c>
      <c r="K204" s="64">
        <v>1</v>
      </c>
      <c r="M204" s="64" t="str">
        <f>IF(M$155*$F204=1,"Critical Peak",INDEX('99 Look-Up Tables'!$G$3:$G$6,MATCH('05a Sum OwnPrice Elast Daily'!$E204,'99 Look-Up Tables'!$E$3:$E$6,0),1))</f>
        <v>Off-Peak</v>
      </c>
      <c r="N204" s="64" t="str">
        <f>IF(N$155*$F204=1,"Critical Peak",INDEX('99 Look-Up Tables'!$G$3:$G$6,MATCH('05a Sum OwnPrice Elast Daily'!$E204,'99 Look-Up Tables'!$E$3:$E$6,0),1))</f>
        <v>Off-Peak</v>
      </c>
    </row>
    <row r="205" spans="2:14" hidden="1" outlineLevel="1" x14ac:dyDescent="0.35">
      <c r="B205" s="120">
        <v>43280</v>
      </c>
      <c r="C205" s="120"/>
      <c r="D205" s="64">
        <v>1</v>
      </c>
      <c r="E205" s="64" t="s">
        <v>163</v>
      </c>
      <c r="F205" s="64">
        <v>0</v>
      </c>
      <c r="G205" s="64">
        <v>1.3991864406779699</v>
      </c>
      <c r="H205" s="64">
        <v>1.30257692532291</v>
      </c>
      <c r="I205" s="64">
        <v>-9.6609515355060196E-2</v>
      </c>
      <c r="J205" s="64">
        <v>590</v>
      </c>
      <c r="K205" s="64">
        <v>1</v>
      </c>
      <c r="M205" s="64" t="str">
        <f>IF(M$155*$F205=1,"Critical Peak",INDEX('99 Look-Up Tables'!$G$3:$G$6,MATCH('05a Sum OwnPrice Elast Daily'!$E205,'99 Look-Up Tables'!$E$3:$E$6,0),1))</f>
        <v>Off-Peak</v>
      </c>
      <c r="N205" s="64" t="str">
        <f>IF(N$155*$F205=1,"Critical Peak",INDEX('99 Look-Up Tables'!$G$3:$G$6,MATCH('05a Sum OwnPrice Elast Daily'!$E205,'99 Look-Up Tables'!$E$3:$E$6,0),1))</f>
        <v>Off-Peak</v>
      </c>
    </row>
    <row r="206" spans="2:14" hidden="1" outlineLevel="1" x14ac:dyDescent="0.35">
      <c r="B206" s="120">
        <v>43280</v>
      </c>
      <c r="C206" s="120"/>
      <c r="D206" s="64">
        <v>2</v>
      </c>
      <c r="E206" s="64" t="s">
        <v>163</v>
      </c>
      <c r="F206" s="64">
        <v>0</v>
      </c>
      <c r="G206" s="64">
        <v>1.12006779661017</v>
      </c>
      <c r="H206" s="64">
        <v>1.10420643067571</v>
      </c>
      <c r="I206" s="64">
        <v>-1.58613659344558E-2</v>
      </c>
      <c r="J206" s="64">
        <v>590</v>
      </c>
      <c r="K206" s="64">
        <v>1</v>
      </c>
      <c r="M206" s="64" t="str">
        <f>IF(M$155*$F206=1,"Critical Peak",INDEX('99 Look-Up Tables'!$G$3:$G$6,MATCH('05a Sum OwnPrice Elast Daily'!$E206,'99 Look-Up Tables'!$E$3:$E$6,0),1))</f>
        <v>Off-Peak</v>
      </c>
      <c r="N206" s="64" t="str">
        <f>IF(N$155*$F206=1,"Critical Peak",INDEX('99 Look-Up Tables'!$G$3:$G$6,MATCH('05a Sum OwnPrice Elast Daily'!$E206,'99 Look-Up Tables'!$E$3:$E$6,0),1))</f>
        <v>Off-Peak</v>
      </c>
    </row>
    <row r="207" spans="2:14" hidden="1" outlineLevel="1" x14ac:dyDescent="0.35">
      <c r="B207" s="120">
        <v>43280</v>
      </c>
      <c r="C207" s="120"/>
      <c r="D207" s="64">
        <v>3</v>
      </c>
      <c r="E207" s="64" t="s">
        <v>163</v>
      </c>
      <c r="F207" s="64">
        <v>0</v>
      </c>
      <c r="G207" s="64">
        <v>0.96769491525423701</v>
      </c>
      <c r="H207" s="64">
        <v>1.02139380816565</v>
      </c>
      <c r="I207" s="64">
        <v>5.3698892911413602E-2</v>
      </c>
      <c r="J207" s="64">
        <v>590</v>
      </c>
      <c r="K207" s="64">
        <v>1</v>
      </c>
      <c r="M207" s="64" t="str">
        <f>IF(M$155*$F207=1,"Critical Peak",INDEX('99 Look-Up Tables'!$G$3:$G$6,MATCH('05a Sum OwnPrice Elast Daily'!$E207,'99 Look-Up Tables'!$E$3:$E$6,0),1))</f>
        <v>Off-Peak</v>
      </c>
      <c r="N207" s="64" t="str">
        <f>IF(N$155*$F207=1,"Critical Peak",INDEX('99 Look-Up Tables'!$G$3:$G$6,MATCH('05a Sum OwnPrice Elast Daily'!$E207,'99 Look-Up Tables'!$E$3:$E$6,0),1))</f>
        <v>Off-Peak</v>
      </c>
    </row>
    <row r="208" spans="2:14" hidden="1" outlineLevel="1" x14ac:dyDescent="0.35">
      <c r="B208" s="120">
        <v>43280</v>
      </c>
      <c r="C208" s="120"/>
      <c r="D208" s="64">
        <v>4</v>
      </c>
      <c r="E208" s="64" t="s">
        <v>163</v>
      </c>
      <c r="F208" s="64">
        <v>0</v>
      </c>
      <c r="G208" s="64">
        <v>0.86993220338983002</v>
      </c>
      <c r="H208" s="64">
        <v>0.90218192718938395</v>
      </c>
      <c r="I208" s="64">
        <v>3.2249723799553098E-2</v>
      </c>
      <c r="J208" s="64">
        <v>590</v>
      </c>
      <c r="K208" s="64">
        <v>1</v>
      </c>
      <c r="M208" s="64" t="str">
        <f>IF(M$155*$F208=1,"Critical Peak",INDEX('99 Look-Up Tables'!$G$3:$G$6,MATCH('05a Sum OwnPrice Elast Daily'!$E208,'99 Look-Up Tables'!$E$3:$E$6,0),1))</f>
        <v>Off-Peak</v>
      </c>
      <c r="N208" s="64" t="str">
        <f>IF(N$155*$F208=1,"Critical Peak",INDEX('99 Look-Up Tables'!$G$3:$G$6,MATCH('05a Sum OwnPrice Elast Daily'!$E208,'99 Look-Up Tables'!$E$3:$E$6,0),1))</f>
        <v>Off-Peak</v>
      </c>
    </row>
    <row r="209" spans="2:14" hidden="1" outlineLevel="1" x14ac:dyDescent="0.35">
      <c r="B209" s="120">
        <v>43280</v>
      </c>
      <c r="C209" s="120"/>
      <c r="D209" s="64">
        <v>5</v>
      </c>
      <c r="E209" s="64" t="s">
        <v>163</v>
      </c>
      <c r="F209" s="64">
        <v>0</v>
      </c>
      <c r="G209" s="64">
        <v>0.822864406779661</v>
      </c>
      <c r="H209" s="64">
        <v>0.86123643804639705</v>
      </c>
      <c r="I209" s="64">
        <v>3.8372031266736398E-2</v>
      </c>
      <c r="J209" s="64">
        <v>590</v>
      </c>
      <c r="K209" s="64">
        <v>1</v>
      </c>
      <c r="M209" s="64" t="str">
        <f>IF(M$155*$F209=1,"Critical Peak",INDEX('99 Look-Up Tables'!$G$3:$G$6,MATCH('05a Sum OwnPrice Elast Daily'!$E209,'99 Look-Up Tables'!$E$3:$E$6,0),1))</f>
        <v>Off-Peak</v>
      </c>
      <c r="N209" s="64" t="str">
        <f>IF(N$155*$F209=1,"Critical Peak",INDEX('99 Look-Up Tables'!$G$3:$G$6,MATCH('05a Sum OwnPrice Elast Daily'!$E209,'99 Look-Up Tables'!$E$3:$E$6,0),1))</f>
        <v>Off-Peak</v>
      </c>
    </row>
    <row r="210" spans="2:14" hidden="1" outlineLevel="1" x14ac:dyDescent="0.35">
      <c r="B210" s="120">
        <v>43280</v>
      </c>
      <c r="C210" s="120"/>
      <c r="D210" s="64">
        <v>6</v>
      </c>
      <c r="E210" s="64" t="s">
        <v>163</v>
      </c>
      <c r="F210" s="64">
        <v>0</v>
      </c>
      <c r="G210" s="64">
        <v>0.83459322033898298</v>
      </c>
      <c r="H210" s="64">
        <v>0.78345185747897195</v>
      </c>
      <c r="I210" s="64">
        <v>-5.1141362860011502E-2</v>
      </c>
      <c r="J210" s="64">
        <v>590</v>
      </c>
      <c r="K210" s="64">
        <v>1</v>
      </c>
      <c r="M210" s="64" t="str">
        <f>IF(M$155*$F210=1,"Critical Peak",INDEX('99 Look-Up Tables'!$G$3:$G$6,MATCH('05a Sum OwnPrice Elast Daily'!$E210,'99 Look-Up Tables'!$E$3:$E$6,0),1))</f>
        <v>Off-Peak</v>
      </c>
      <c r="N210" s="64" t="str">
        <f>IF(N$155*$F210=1,"Critical Peak",INDEX('99 Look-Up Tables'!$G$3:$G$6,MATCH('05a Sum OwnPrice Elast Daily'!$E210,'99 Look-Up Tables'!$E$3:$E$6,0),1))</f>
        <v>Off-Peak</v>
      </c>
    </row>
    <row r="211" spans="2:14" hidden="1" outlineLevel="1" x14ac:dyDescent="0.35">
      <c r="B211" s="120">
        <v>43280</v>
      </c>
      <c r="C211" s="120"/>
      <c r="D211" s="64">
        <v>7</v>
      </c>
      <c r="E211" s="64" t="s">
        <v>163</v>
      </c>
      <c r="F211" s="64">
        <v>0</v>
      </c>
      <c r="G211" s="64">
        <v>0.89652542372881405</v>
      </c>
      <c r="H211" s="64">
        <v>0.87698509091099097</v>
      </c>
      <c r="I211" s="64">
        <v>-1.9540332817822199E-2</v>
      </c>
      <c r="J211" s="64">
        <v>590</v>
      </c>
      <c r="K211" s="64">
        <v>1</v>
      </c>
      <c r="M211" s="64" t="str">
        <f>IF(M$155*$F211=1,"Critical Peak",INDEX('99 Look-Up Tables'!$G$3:$G$6,MATCH('05a Sum OwnPrice Elast Daily'!$E211,'99 Look-Up Tables'!$E$3:$E$6,0),1))</f>
        <v>Off-Peak</v>
      </c>
      <c r="N211" s="64" t="str">
        <f>IF(N$155*$F211=1,"Critical Peak",INDEX('99 Look-Up Tables'!$G$3:$G$6,MATCH('05a Sum OwnPrice Elast Daily'!$E211,'99 Look-Up Tables'!$E$3:$E$6,0),1))</f>
        <v>Off-Peak</v>
      </c>
    </row>
    <row r="212" spans="2:14" hidden="1" outlineLevel="1" x14ac:dyDescent="0.35">
      <c r="B212" s="120">
        <v>43280</v>
      </c>
      <c r="C212" s="120"/>
      <c r="D212" s="64">
        <v>8</v>
      </c>
      <c r="E212" s="64" t="s">
        <v>162</v>
      </c>
      <c r="F212" s="64">
        <v>0</v>
      </c>
      <c r="G212" s="64">
        <v>0.93337288135593199</v>
      </c>
      <c r="H212" s="64">
        <v>0.964893894800403</v>
      </c>
      <c r="I212" s="64">
        <v>3.1521013444470398E-2</v>
      </c>
      <c r="J212" s="64">
        <v>590</v>
      </c>
      <c r="K212" s="64">
        <v>1</v>
      </c>
      <c r="M212" s="64" t="str">
        <f>IF(M$155*$F212=1,"Critical Peak",INDEX('99 Look-Up Tables'!$G$3:$G$6,MATCH('05a Sum OwnPrice Elast Daily'!$E212,'99 Look-Up Tables'!$E$3:$E$6,0),1))</f>
        <v>Mid-Peak</v>
      </c>
      <c r="N212" s="64" t="str">
        <f>IF(N$155*$F212=1,"Critical Peak",INDEX('99 Look-Up Tables'!$G$3:$G$6,MATCH('05a Sum OwnPrice Elast Daily'!$E212,'99 Look-Up Tables'!$E$3:$E$6,0),1))</f>
        <v>Mid-Peak</v>
      </c>
    </row>
    <row r="213" spans="2:14" hidden="1" outlineLevel="1" x14ac:dyDescent="0.35">
      <c r="B213" s="120">
        <v>43280</v>
      </c>
      <c r="C213" s="120"/>
      <c r="D213" s="64">
        <v>9</v>
      </c>
      <c r="E213" s="64" t="s">
        <v>162</v>
      </c>
      <c r="F213" s="64">
        <v>0</v>
      </c>
      <c r="G213" s="64">
        <v>1.1033898305084699</v>
      </c>
      <c r="H213" s="64">
        <v>1.10405475054813</v>
      </c>
      <c r="I213" s="64">
        <v>6.6492003965198997E-4</v>
      </c>
      <c r="J213" s="64">
        <v>590</v>
      </c>
      <c r="K213" s="64">
        <v>1</v>
      </c>
      <c r="M213" s="64" t="str">
        <f>IF(M$155*$F213=1,"Critical Peak",INDEX('99 Look-Up Tables'!$G$3:$G$6,MATCH('05a Sum OwnPrice Elast Daily'!$E213,'99 Look-Up Tables'!$E$3:$E$6,0),1))</f>
        <v>Mid-Peak</v>
      </c>
      <c r="N213" s="64" t="str">
        <f>IF(N$155*$F213=1,"Critical Peak",INDEX('99 Look-Up Tables'!$G$3:$G$6,MATCH('05a Sum OwnPrice Elast Daily'!$E213,'99 Look-Up Tables'!$E$3:$E$6,0),1))</f>
        <v>Mid-Peak</v>
      </c>
    </row>
    <row r="214" spans="2:14" hidden="1" outlineLevel="1" x14ac:dyDescent="0.35">
      <c r="B214" s="120">
        <v>43280</v>
      </c>
      <c r="C214" s="120"/>
      <c r="D214" s="64">
        <v>10</v>
      </c>
      <c r="E214" s="64" t="s">
        <v>162</v>
      </c>
      <c r="F214" s="64">
        <v>0</v>
      </c>
      <c r="G214" s="64">
        <v>1.2196440677966101</v>
      </c>
      <c r="H214" s="64">
        <v>1.2052820801080699</v>
      </c>
      <c r="I214" s="64">
        <v>-1.43619876885422E-2</v>
      </c>
      <c r="J214" s="64">
        <v>590</v>
      </c>
      <c r="K214" s="64">
        <v>1</v>
      </c>
      <c r="M214" s="64" t="str">
        <f>IF(M$155*$F214=1,"Critical Peak",INDEX('99 Look-Up Tables'!$G$3:$G$6,MATCH('05a Sum OwnPrice Elast Daily'!$E214,'99 Look-Up Tables'!$E$3:$E$6,0),1))</f>
        <v>Mid-Peak</v>
      </c>
      <c r="N214" s="64" t="str">
        <f>IF(N$155*$F214=1,"Critical Peak",INDEX('99 Look-Up Tables'!$G$3:$G$6,MATCH('05a Sum OwnPrice Elast Daily'!$E214,'99 Look-Up Tables'!$E$3:$E$6,0),1))</f>
        <v>Mid-Peak</v>
      </c>
    </row>
    <row r="215" spans="2:14" hidden="1" outlineLevel="1" x14ac:dyDescent="0.35">
      <c r="B215" s="120">
        <v>43280</v>
      </c>
      <c r="C215" s="120"/>
      <c r="D215" s="64">
        <v>11</v>
      </c>
      <c r="E215" s="64" t="s">
        <v>162</v>
      </c>
      <c r="F215" s="64">
        <v>0</v>
      </c>
      <c r="G215" s="64">
        <v>1.33350847457627</v>
      </c>
      <c r="H215" s="64">
        <v>1.37939894283249</v>
      </c>
      <c r="I215" s="64">
        <v>4.5890468256217599E-2</v>
      </c>
      <c r="J215" s="64">
        <v>590</v>
      </c>
      <c r="K215" s="64">
        <v>1</v>
      </c>
      <c r="M215" s="64" t="str">
        <f>IF(M$155*$F215=1,"Critical Peak",INDEX('99 Look-Up Tables'!$G$3:$G$6,MATCH('05a Sum OwnPrice Elast Daily'!$E215,'99 Look-Up Tables'!$E$3:$E$6,0),1))</f>
        <v>Mid-Peak</v>
      </c>
      <c r="N215" s="64" t="str">
        <f>IF(N$155*$F215=1,"Critical Peak",INDEX('99 Look-Up Tables'!$G$3:$G$6,MATCH('05a Sum OwnPrice Elast Daily'!$E215,'99 Look-Up Tables'!$E$3:$E$6,0),1))</f>
        <v>Mid-Peak</v>
      </c>
    </row>
    <row r="216" spans="2:14" hidden="1" outlineLevel="1" x14ac:dyDescent="0.35">
      <c r="B216" s="120">
        <v>43280</v>
      </c>
      <c r="C216" s="120"/>
      <c r="D216" s="64">
        <v>12</v>
      </c>
      <c r="E216" s="64" t="s">
        <v>161</v>
      </c>
      <c r="F216" s="64">
        <v>0</v>
      </c>
      <c r="G216" s="64">
        <v>1.4664915254237301</v>
      </c>
      <c r="H216" s="64">
        <v>1.50441144430514</v>
      </c>
      <c r="I216" s="64">
        <v>3.7919918881412502E-2</v>
      </c>
      <c r="J216" s="64">
        <v>590</v>
      </c>
      <c r="K216" s="64">
        <v>1</v>
      </c>
      <c r="M216" s="64" t="str">
        <f>IF(M$155*$F216=1,"Critical Peak",INDEX('99 Look-Up Tables'!$G$3:$G$6,MATCH('05a Sum OwnPrice Elast Daily'!$E216,'99 Look-Up Tables'!$E$3:$E$6,0),1))</f>
        <v>On-Peak</v>
      </c>
      <c r="N216" s="64" t="str">
        <f>IF(N$155*$F216=1,"Critical Peak",INDEX('99 Look-Up Tables'!$G$3:$G$6,MATCH('05a Sum OwnPrice Elast Daily'!$E216,'99 Look-Up Tables'!$E$3:$E$6,0),1))</f>
        <v>On-Peak</v>
      </c>
    </row>
    <row r="217" spans="2:14" hidden="1" outlineLevel="1" x14ac:dyDescent="0.35">
      <c r="B217" s="120">
        <v>43280</v>
      </c>
      <c r="C217" s="120"/>
      <c r="D217" s="64">
        <v>13</v>
      </c>
      <c r="E217" s="64" t="s">
        <v>161</v>
      </c>
      <c r="F217" s="64">
        <v>0</v>
      </c>
      <c r="G217" s="64">
        <v>1.58822033898305</v>
      </c>
      <c r="H217" s="64">
        <v>1.6217472927719501</v>
      </c>
      <c r="I217" s="64">
        <v>3.3526953788894497E-2</v>
      </c>
      <c r="J217" s="64">
        <v>590</v>
      </c>
      <c r="K217" s="64">
        <v>1</v>
      </c>
      <c r="M217" s="64" t="str">
        <f>IF(M$155*$F217=1,"Critical Peak",INDEX('99 Look-Up Tables'!$G$3:$G$6,MATCH('05a Sum OwnPrice Elast Daily'!$E217,'99 Look-Up Tables'!$E$3:$E$6,0),1))</f>
        <v>On-Peak</v>
      </c>
      <c r="N217" s="64" t="str">
        <f>IF(N$155*$F217=1,"Critical Peak",INDEX('99 Look-Up Tables'!$G$3:$G$6,MATCH('05a Sum OwnPrice Elast Daily'!$E217,'99 Look-Up Tables'!$E$3:$E$6,0),1))</f>
        <v>On-Peak</v>
      </c>
    </row>
    <row r="218" spans="2:14" hidden="1" outlineLevel="1" x14ac:dyDescent="0.35">
      <c r="B218" s="120">
        <v>43280</v>
      </c>
      <c r="C218" s="120"/>
      <c r="D218" s="64">
        <v>14</v>
      </c>
      <c r="E218" s="64" t="s">
        <v>161</v>
      </c>
      <c r="F218" s="64">
        <v>0</v>
      </c>
      <c r="G218" s="64">
        <v>1.67093220338983</v>
      </c>
      <c r="H218" s="64">
        <v>1.7486439740880899</v>
      </c>
      <c r="I218" s="64">
        <v>7.7711770698264196E-2</v>
      </c>
      <c r="J218" s="64">
        <v>590</v>
      </c>
      <c r="K218" s="64">
        <v>1</v>
      </c>
      <c r="M218" s="64" t="str">
        <f>IF(M$155*$F218=1,"Critical Peak",INDEX('99 Look-Up Tables'!$G$3:$G$6,MATCH('05a Sum OwnPrice Elast Daily'!$E218,'99 Look-Up Tables'!$E$3:$E$6,0),1))</f>
        <v>On-Peak</v>
      </c>
      <c r="N218" s="64" t="str">
        <f>IF(N$155*$F218=1,"Critical Peak",INDEX('99 Look-Up Tables'!$G$3:$G$6,MATCH('05a Sum OwnPrice Elast Daily'!$E218,'99 Look-Up Tables'!$E$3:$E$6,0),1))</f>
        <v>On-Peak</v>
      </c>
    </row>
    <row r="219" spans="2:14" hidden="1" outlineLevel="1" x14ac:dyDescent="0.35">
      <c r="B219" s="120">
        <v>43280</v>
      </c>
      <c r="C219" s="120"/>
      <c r="D219" s="64">
        <v>15</v>
      </c>
      <c r="E219" s="64" t="s">
        <v>161</v>
      </c>
      <c r="F219" s="64">
        <v>0</v>
      </c>
      <c r="G219" s="64">
        <v>1.7364406779660999</v>
      </c>
      <c r="H219" s="64">
        <v>1.8376699939718699</v>
      </c>
      <c r="I219" s="64">
        <v>0.10122931600577199</v>
      </c>
      <c r="J219" s="64">
        <v>590</v>
      </c>
      <c r="K219" s="64">
        <v>1</v>
      </c>
      <c r="M219" s="64" t="str">
        <f>IF(M$155*$F219=1,"Critical Peak",INDEX('99 Look-Up Tables'!$G$3:$G$6,MATCH('05a Sum OwnPrice Elast Daily'!$E219,'99 Look-Up Tables'!$E$3:$E$6,0),1))</f>
        <v>On-Peak</v>
      </c>
      <c r="N219" s="64" t="str">
        <f>IF(N$155*$F219=1,"Critical Peak",INDEX('99 Look-Up Tables'!$G$3:$G$6,MATCH('05a Sum OwnPrice Elast Daily'!$E219,'99 Look-Up Tables'!$E$3:$E$6,0),1))</f>
        <v>On-Peak</v>
      </c>
    </row>
    <row r="220" spans="2:14" hidden="1" outlineLevel="1" x14ac:dyDescent="0.35">
      <c r="B220" s="120">
        <v>43280</v>
      </c>
      <c r="C220" s="120"/>
      <c r="D220" s="64">
        <v>16</v>
      </c>
      <c r="E220" s="64" t="s">
        <v>161</v>
      </c>
      <c r="F220" s="64">
        <v>0</v>
      </c>
      <c r="G220" s="64">
        <v>1.8204915254237299</v>
      </c>
      <c r="H220" s="64">
        <v>1.9724323410484399</v>
      </c>
      <c r="I220" s="64">
        <v>0.15194081562470699</v>
      </c>
      <c r="J220" s="64">
        <v>590</v>
      </c>
      <c r="K220" s="64">
        <v>1</v>
      </c>
      <c r="M220" s="64" t="str">
        <f>IF(M$155*$F220=1,"Critical Peak",INDEX('99 Look-Up Tables'!$G$3:$G$6,MATCH('05a Sum OwnPrice Elast Daily'!$E220,'99 Look-Up Tables'!$E$3:$E$6,0),1))</f>
        <v>On-Peak</v>
      </c>
      <c r="N220" s="64" t="str">
        <f>IF(N$155*$F220=1,"Critical Peak",INDEX('99 Look-Up Tables'!$G$3:$G$6,MATCH('05a Sum OwnPrice Elast Daily'!$E220,'99 Look-Up Tables'!$E$3:$E$6,0),1))</f>
        <v>On-Peak</v>
      </c>
    </row>
    <row r="221" spans="2:14" hidden="1" outlineLevel="1" x14ac:dyDescent="0.35">
      <c r="B221" s="120">
        <v>43280</v>
      </c>
      <c r="C221" s="120"/>
      <c r="D221" s="64">
        <v>17</v>
      </c>
      <c r="E221" s="64" t="s">
        <v>161</v>
      </c>
      <c r="F221" s="64">
        <v>0</v>
      </c>
      <c r="G221" s="64">
        <v>1.97915254237288</v>
      </c>
      <c r="H221" s="64">
        <v>2.1442897156913001</v>
      </c>
      <c r="I221" s="64">
        <v>0.16513717331841701</v>
      </c>
      <c r="J221" s="64">
        <v>590</v>
      </c>
      <c r="K221" s="64">
        <v>1</v>
      </c>
      <c r="M221" s="64" t="str">
        <f>IF(M$155*$F221=1,"Critical Peak",INDEX('99 Look-Up Tables'!$G$3:$G$6,MATCH('05a Sum OwnPrice Elast Daily'!$E221,'99 Look-Up Tables'!$E$3:$E$6,0),1))</f>
        <v>On-Peak</v>
      </c>
      <c r="N221" s="64" t="str">
        <f>IF(N$155*$F221=1,"Critical Peak",INDEX('99 Look-Up Tables'!$G$3:$G$6,MATCH('05a Sum OwnPrice Elast Daily'!$E221,'99 Look-Up Tables'!$E$3:$E$6,0),1))</f>
        <v>On-Peak</v>
      </c>
    </row>
    <row r="222" spans="2:14" hidden="1" outlineLevel="1" x14ac:dyDescent="0.35">
      <c r="B222" s="120">
        <v>43280</v>
      </c>
      <c r="C222" s="120"/>
      <c r="D222" s="64">
        <v>18</v>
      </c>
      <c r="E222" s="64" t="s">
        <v>162</v>
      </c>
      <c r="F222" s="64">
        <v>0</v>
      </c>
      <c r="G222" s="64">
        <v>2.1887288135593201</v>
      </c>
      <c r="H222" s="64">
        <v>2.3003683017102001</v>
      </c>
      <c r="I222" s="64">
        <v>0.111639488150883</v>
      </c>
      <c r="J222" s="64">
        <v>590</v>
      </c>
      <c r="K222" s="64">
        <v>1</v>
      </c>
      <c r="M222" s="64" t="str">
        <f>IF(M$155*$F222=1,"Critical Peak",INDEX('99 Look-Up Tables'!$G$3:$G$6,MATCH('05a Sum OwnPrice Elast Daily'!$E222,'99 Look-Up Tables'!$E$3:$E$6,0),1))</f>
        <v>Mid-Peak</v>
      </c>
      <c r="N222" s="64" t="str">
        <f>IF(N$155*$F222=1,"Critical Peak",INDEX('99 Look-Up Tables'!$G$3:$G$6,MATCH('05a Sum OwnPrice Elast Daily'!$E222,'99 Look-Up Tables'!$E$3:$E$6,0),1))</f>
        <v>Mid-Peak</v>
      </c>
    </row>
    <row r="223" spans="2:14" hidden="1" outlineLevel="1" x14ac:dyDescent="0.35">
      <c r="B223" s="120">
        <v>43280</v>
      </c>
      <c r="C223" s="120"/>
      <c r="D223" s="64">
        <v>19</v>
      </c>
      <c r="E223" s="64" t="s">
        <v>162</v>
      </c>
      <c r="F223" s="64">
        <v>1</v>
      </c>
      <c r="G223" s="64">
        <v>1.4439661016949199</v>
      </c>
      <c r="H223" s="64">
        <v>2.3438976972747501</v>
      </c>
      <c r="I223" s="64">
        <v>0.89993159557983904</v>
      </c>
      <c r="J223" s="64">
        <v>590</v>
      </c>
      <c r="K223" s="64">
        <v>1</v>
      </c>
      <c r="M223" s="64" t="str">
        <f>IF(M$155*$F223=1,"Critical Peak",INDEX('99 Look-Up Tables'!$G$3:$G$6,MATCH('05a Sum OwnPrice Elast Daily'!$E223,'99 Look-Up Tables'!$E$3:$E$6,0),1))</f>
        <v>Critical Peak</v>
      </c>
      <c r="N223" s="64" t="str">
        <f>IF(N$155*$F223=1,"Critical Peak",INDEX('99 Look-Up Tables'!$G$3:$G$6,MATCH('05a Sum OwnPrice Elast Daily'!$E223,'99 Look-Up Tables'!$E$3:$E$6,0),1))</f>
        <v>Mid-Peak</v>
      </c>
    </row>
    <row r="224" spans="2:14" hidden="1" outlineLevel="1" x14ac:dyDescent="0.35">
      <c r="B224" s="120">
        <v>43280</v>
      </c>
      <c r="C224" s="120"/>
      <c r="D224" s="64">
        <v>20</v>
      </c>
      <c r="E224" s="64" t="s">
        <v>163</v>
      </c>
      <c r="F224" s="64">
        <v>0</v>
      </c>
      <c r="G224" s="64">
        <v>2.3350338983050798</v>
      </c>
      <c r="H224" s="64">
        <v>2.3704230523200298</v>
      </c>
      <c r="I224" s="64">
        <v>3.5389154014945502E-2</v>
      </c>
      <c r="J224" s="64">
        <v>590</v>
      </c>
      <c r="K224" s="64">
        <v>1</v>
      </c>
      <c r="M224" s="64" t="str">
        <f>IF(M$155*$F224=1,"Critical Peak",INDEX('99 Look-Up Tables'!$G$3:$G$6,MATCH('05a Sum OwnPrice Elast Daily'!$E224,'99 Look-Up Tables'!$E$3:$E$6,0),1))</f>
        <v>Off-Peak</v>
      </c>
      <c r="N224" s="64" t="str">
        <f>IF(N$155*$F224=1,"Critical Peak",INDEX('99 Look-Up Tables'!$G$3:$G$6,MATCH('05a Sum OwnPrice Elast Daily'!$E224,'99 Look-Up Tables'!$E$3:$E$6,0),1))</f>
        <v>Off-Peak</v>
      </c>
    </row>
    <row r="225" spans="2:14" hidden="1" outlineLevel="1" x14ac:dyDescent="0.35">
      <c r="B225" s="120">
        <v>43280</v>
      </c>
      <c r="C225" s="120"/>
      <c r="D225" s="64">
        <v>21</v>
      </c>
      <c r="E225" s="64" t="s">
        <v>163</v>
      </c>
      <c r="F225" s="64">
        <v>0</v>
      </c>
      <c r="G225" s="64">
        <v>2.3483559322033898</v>
      </c>
      <c r="H225" s="64">
        <v>2.3378240897162601</v>
      </c>
      <c r="I225" s="64">
        <v>-1.05318424871288E-2</v>
      </c>
      <c r="J225" s="64">
        <v>590</v>
      </c>
      <c r="K225" s="64">
        <v>1</v>
      </c>
      <c r="M225" s="64" t="str">
        <f>IF(M$155*$F225=1,"Critical Peak",INDEX('99 Look-Up Tables'!$G$3:$G$6,MATCH('05a Sum OwnPrice Elast Daily'!$E225,'99 Look-Up Tables'!$E$3:$E$6,0),1))</f>
        <v>Off-Peak</v>
      </c>
      <c r="N225" s="64" t="str">
        <f>IF(N$155*$F225=1,"Critical Peak",INDEX('99 Look-Up Tables'!$G$3:$G$6,MATCH('05a Sum OwnPrice Elast Daily'!$E225,'99 Look-Up Tables'!$E$3:$E$6,0),1))</f>
        <v>Off-Peak</v>
      </c>
    </row>
    <row r="226" spans="2:14" hidden="1" outlineLevel="1" x14ac:dyDescent="0.35">
      <c r="B226" s="120">
        <v>43280</v>
      </c>
      <c r="C226" s="120"/>
      <c r="D226" s="64">
        <v>22</v>
      </c>
      <c r="E226" s="64" t="s">
        <v>163</v>
      </c>
      <c r="F226" s="64">
        <v>0</v>
      </c>
      <c r="G226" s="64">
        <v>2.2489322033898298</v>
      </c>
      <c r="H226" s="64">
        <v>2.3074805638892499</v>
      </c>
      <c r="I226" s="64">
        <v>5.85483604994156E-2</v>
      </c>
      <c r="J226" s="64">
        <v>590</v>
      </c>
      <c r="K226" s="64">
        <v>1</v>
      </c>
      <c r="M226" s="64" t="str">
        <f>IF(M$155*$F226=1,"Critical Peak",INDEX('99 Look-Up Tables'!$G$3:$G$6,MATCH('05a Sum OwnPrice Elast Daily'!$E226,'99 Look-Up Tables'!$E$3:$E$6,0),1))</f>
        <v>Off-Peak</v>
      </c>
      <c r="N226" s="64" t="str">
        <f>IF(N$155*$F226=1,"Critical Peak",INDEX('99 Look-Up Tables'!$G$3:$G$6,MATCH('05a Sum OwnPrice Elast Daily'!$E226,'99 Look-Up Tables'!$E$3:$E$6,0),1))</f>
        <v>Off-Peak</v>
      </c>
    </row>
    <row r="227" spans="2:14" hidden="1" outlineLevel="1" x14ac:dyDescent="0.35">
      <c r="B227" s="120">
        <v>43280</v>
      </c>
      <c r="C227" s="120"/>
      <c r="D227" s="64">
        <v>23</v>
      </c>
      <c r="E227" s="64" t="s">
        <v>163</v>
      </c>
      <c r="F227" s="64">
        <v>0</v>
      </c>
      <c r="G227" s="64">
        <v>2.09571186440678</v>
      </c>
      <c r="H227" s="64">
        <v>2.09998225460309</v>
      </c>
      <c r="I227" s="64">
        <v>4.2703901963139501E-3</v>
      </c>
      <c r="J227" s="64">
        <v>590</v>
      </c>
      <c r="K227" s="64">
        <v>1</v>
      </c>
      <c r="M227" s="64" t="str">
        <f>IF(M$155*$F227=1,"Critical Peak",INDEX('99 Look-Up Tables'!$G$3:$G$6,MATCH('05a Sum OwnPrice Elast Daily'!$E227,'99 Look-Up Tables'!$E$3:$E$6,0),1))</f>
        <v>Off-Peak</v>
      </c>
      <c r="N227" s="64" t="str">
        <f>IF(N$155*$F227=1,"Critical Peak",INDEX('99 Look-Up Tables'!$G$3:$G$6,MATCH('05a Sum OwnPrice Elast Daily'!$E227,'99 Look-Up Tables'!$E$3:$E$6,0),1))</f>
        <v>Off-Peak</v>
      </c>
    </row>
    <row r="228" spans="2:14" hidden="1" outlineLevel="1" x14ac:dyDescent="0.35">
      <c r="B228" s="120">
        <v>43280</v>
      </c>
      <c r="C228" s="120"/>
      <c r="D228" s="64">
        <v>24</v>
      </c>
      <c r="E228" s="64" t="s">
        <v>163</v>
      </c>
      <c r="F228" s="64">
        <v>0</v>
      </c>
      <c r="G228" s="64">
        <v>1.84430508474576</v>
      </c>
      <c r="H228" s="64">
        <v>1.7753126372752199</v>
      </c>
      <c r="I228" s="64">
        <v>-6.89924474705471E-2</v>
      </c>
      <c r="J228" s="64">
        <v>590</v>
      </c>
      <c r="K228" s="64">
        <v>1</v>
      </c>
      <c r="M228" s="64" t="str">
        <f>IF(M$155*$F228=1,"Critical Peak",INDEX('99 Look-Up Tables'!$G$3:$G$6,MATCH('05a Sum OwnPrice Elast Daily'!$E228,'99 Look-Up Tables'!$E$3:$E$6,0),1))</f>
        <v>Off-Peak</v>
      </c>
      <c r="N228" s="64" t="str">
        <f>IF(N$155*$F228=1,"Critical Peak",INDEX('99 Look-Up Tables'!$G$3:$G$6,MATCH('05a Sum OwnPrice Elast Daily'!$E228,'99 Look-Up Tables'!$E$3:$E$6,0),1))</f>
        <v>Off-Peak</v>
      </c>
    </row>
    <row r="229" spans="2:14" hidden="1" outlineLevel="1" x14ac:dyDescent="0.35">
      <c r="B229" s="120">
        <v>43284</v>
      </c>
      <c r="C229" s="120"/>
      <c r="D229" s="64">
        <v>1</v>
      </c>
      <c r="E229" s="64" t="s">
        <v>163</v>
      </c>
      <c r="F229" s="64">
        <v>0</v>
      </c>
      <c r="G229" s="64">
        <v>1.33693262411348</v>
      </c>
      <c r="H229" s="64">
        <v>1.4884937786727599</v>
      </c>
      <c r="I229" s="64">
        <v>0.15156115455928501</v>
      </c>
      <c r="J229" s="64">
        <v>564</v>
      </c>
      <c r="K229" s="64">
        <v>1</v>
      </c>
      <c r="M229" s="64" t="str">
        <f>IF(M$155*$F229=1,"Critical Peak",INDEX('99 Look-Up Tables'!$G$3:$G$6,MATCH('05a Sum OwnPrice Elast Daily'!$E229,'99 Look-Up Tables'!$E$3:$E$6,0),1))</f>
        <v>Off-Peak</v>
      </c>
      <c r="N229" s="64" t="str">
        <f>IF(N$155*$F229=1,"Critical Peak",INDEX('99 Look-Up Tables'!$G$3:$G$6,MATCH('05a Sum OwnPrice Elast Daily'!$E229,'99 Look-Up Tables'!$E$3:$E$6,0),1))</f>
        <v>Off-Peak</v>
      </c>
    </row>
    <row r="230" spans="2:14" hidden="1" outlineLevel="1" x14ac:dyDescent="0.35">
      <c r="B230" s="120">
        <v>43284</v>
      </c>
      <c r="C230" s="120"/>
      <c r="D230" s="64">
        <v>2</v>
      </c>
      <c r="E230" s="64" t="s">
        <v>163</v>
      </c>
      <c r="F230" s="64">
        <v>0</v>
      </c>
      <c r="G230" s="64">
        <v>1.1657978723404301</v>
      </c>
      <c r="H230" s="64">
        <v>1.2651002805407601</v>
      </c>
      <c r="I230" s="64">
        <v>9.9302408200333495E-2</v>
      </c>
      <c r="J230" s="64">
        <v>564</v>
      </c>
      <c r="K230" s="64">
        <v>1</v>
      </c>
      <c r="M230" s="64" t="str">
        <f>IF(M$155*$F230=1,"Critical Peak",INDEX('99 Look-Up Tables'!$G$3:$G$6,MATCH('05a Sum OwnPrice Elast Daily'!$E230,'99 Look-Up Tables'!$E$3:$E$6,0),1))</f>
        <v>Off-Peak</v>
      </c>
      <c r="N230" s="64" t="str">
        <f>IF(N$155*$F230=1,"Critical Peak",INDEX('99 Look-Up Tables'!$G$3:$G$6,MATCH('05a Sum OwnPrice Elast Daily'!$E230,'99 Look-Up Tables'!$E$3:$E$6,0),1))</f>
        <v>Off-Peak</v>
      </c>
    </row>
    <row r="231" spans="2:14" hidden="1" outlineLevel="1" x14ac:dyDescent="0.35">
      <c r="B231" s="120">
        <v>43284</v>
      </c>
      <c r="C231" s="120"/>
      <c r="D231" s="64">
        <v>3</v>
      </c>
      <c r="E231" s="64" t="s">
        <v>163</v>
      </c>
      <c r="F231" s="64">
        <v>0</v>
      </c>
      <c r="G231" s="64">
        <v>1.05542553191489</v>
      </c>
      <c r="H231" s="64">
        <v>1.1036873261689</v>
      </c>
      <c r="I231" s="64">
        <v>4.8261794254006798E-2</v>
      </c>
      <c r="J231" s="64">
        <v>564</v>
      </c>
      <c r="K231" s="64">
        <v>1</v>
      </c>
      <c r="M231" s="64" t="str">
        <f>IF(M$155*$F231=1,"Critical Peak",INDEX('99 Look-Up Tables'!$G$3:$G$6,MATCH('05a Sum OwnPrice Elast Daily'!$E231,'99 Look-Up Tables'!$E$3:$E$6,0),1))</f>
        <v>Off-Peak</v>
      </c>
      <c r="N231" s="64" t="str">
        <f>IF(N$155*$F231=1,"Critical Peak",INDEX('99 Look-Up Tables'!$G$3:$G$6,MATCH('05a Sum OwnPrice Elast Daily'!$E231,'99 Look-Up Tables'!$E$3:$E$6,0),1))</f>
        <v>Off-Peak</v>
      </c>
    </row>
    <row r="232" spans="2:14" hidden="1" outlineLevel="1" x14ac:dyDescent="0.35">
      <c r="B232" s="120">
        <v>43284</v>
      </c>
      <c r="C232" s="120"/>
      <c r="D232" s="64">
        <v>4</v>
      </c>
      <c r="E232" s="64" t="s">
        <v>163</v>
      </c>
      <c r="F232" s="64">
        <v>0</v>
      </c>
      <c r="G232" s="64">
        <v>0.937446808510638</v>
      </c>
      <c r="H232" s="64">
        <v>0.96981674796928197</v>
      </c>
      <c r="I232" s="64">
        <v>3.2369939458643603E-2</v>
      </c>
      <c r="J232" s="64">
        <v>564</v>
      </c>
      <c r="K232" s="64">
        <v>1</v>
      </c>
      <c r="M232" s="64" t="str">
        <f>IF(M$155*$F232=1,"Critical Peak",INDEX('99 Look-Up Tables'!$G$3:$G$6,MATCH('05a Sum OwnPrice Elast Daily'!$E232,'99 Look-Up Tables'!$E$3:$E$6,0),1))</f>
        <v>Off-Peak</v>
      </c>
      <c r="N232" s="64" t="str">
        <f>IF(N$155*$F232=1,"Critical Peak",INDEX('99 Look-Up Tables'!$G$3:$G$6,MATCH('05a Sum OwnPrice Elast Daily'!$E232,'99 Look-Up Tables'!$E$3:$E$6,0),1))</f>
        <v>Off-Peak</v>
      </c>
    </row>
    <row r="233" spans="2:14" hidden="1" outlineLevel="1" x14ac:dyDescent="0.35">
      <c r="B233" s="120">
        <v>43284</v>
      </c>
      <c r="C233" s="120"/>
      <c r="D233" s="64">
        <v>5</v>
      </c>
      <c r="E233" s="64" t="s">
        <v>163</v>
      </c>
      <c r="F233" s="64">
        <v>0</v>
      </c>
      <c r="G233" s="64">
        <v>0.85682624113475203</v>
      </c>
      <c r="H233" s="64">
        <v>0.88901611461140795</v>
      </c>
      <c r="I233" s="64">
        <v>3.2189873476655799E-2</v>
      </c>
      <c r="J233" s="64">
        <v>564</v>
      </c>
      <c r="K233" s="64">
        <v>1</v>
      </c>
      <c r="M233" s="64" t="str">
        <f>IF(M$155*$F233=1,"Critical Peak",INDEX('99 Look-Up Tables'!$G$3:$G$6,MATCH('05a Sum OwnPrice Elast Daily'!$E233,'99 Look-Up Tables'!$E$3:$E$6,0),1))</f>
        <v>Off-Peak</v>
      </c>
      <c r="N233" s="64" t="str">
        <f>IF(N$155*$F233=1,"Critical Peak",INDEX('99 Look-Up Tables'!$G$3:$G$6,MATCH('05a Sum OwnPrice Elast Daily'!$E233,'99 Look-Up Tables'!$E$3:$E$6,0),1))</f>
        <v>Off-Peak</v>
      </c>
    </row>
    <row r="234" spans="2:14" hidden="1" outlineLevel="1" x14ac:dyDescent="0.35">
      <c r="B234" s="120">
        <v>43284</v>
      </c>
      <c r="C234" s="120"/>
      <c r="D234" s="64">
        <v>6</v>
      </c>
      <c r="E234" s="64" t="s">
        <v>163</v>
      </c>
      <c r="F234" s="64">
        <v>0</v>
      </c>
      <c r="G234" s="64">
        <v>0.84907801418439699</v>
      </c>
      <c r="H234" s="64">
        <v>0.92434867620947903</v>
      </c>
      <c r="I234" s="64">
        <v>7.5270662025081606E-2</v>
      </c>
      <c r="J234" s="64">
        <v>564</v>
      </c>
      <c r="K234" s="64">
        <v>1</v>
      </c>
      <c r="M234" s="64" t="str">
        <f>IF(M$155*$F234=1,"Critical Peak",INDEX('99 Look-Up Tables'!$G$3:$G$6,MATCH('05a Sum OwnPrice Elast Daily'!$E234,'99 Look-Up Tables'!$E$3:$E$6,0),1))</f>
        <v>Off-Peak</v>
      </c>
      <c r="N234" s="64" t="str">
        <f>IF(N$155*$F234=1,"Critical Peak",INDEX('99 Look-Up Tables'!$G$3:$G$6,MATCH('05a Sum OwnPrice Elast Daily'!$E234,'99 Look-Up Tables'!$E$3:$E$6,0),1))</f>
        <v>Off-Peak</v>
      </c>
    </row>
    <row r="235" spans="2:14" hidden="1" outlineLevel="1" x14ac:dyDescent="0.35">
      <c r="B235" s="120">
        <v>43284</v>
      </c>
      <c r="C235" s="120"/>
      <c r="D235" s="64">
        <v>7</v>
      </c>
      <c r="E235" s="64" t="s">
        <v>163</v>
      </c>
      <c r="F235" s="64">
        <v>0</v>
      </c>
      <c r="G235" s="64">
        <v>0.89998226950354598</v>
      </c>
      <c r="H235" s="64">
        <v>0.995113667751236</v>
      </c>
      <c r="I235" s="64">
        <v>9.5131398247689805E-2</v>
      </c>
      <c r="J235" s="64">
        <v>564</v>
      </c>
      <c r="K235" s="64">
        <v>1</v>
      </c>
      <c r="M235" s="64" t="str">
        <f>IF(M$155*$F235=1,"Critical Peak",INDEX('99 Look-Up Tables'!$G$3:$G$6,MATCH('05a Sum OwnPrice Elast Daily'!$E235,'99 Look-Up Tables'!$E$3:$E$6,0),1))</f>
        <v>Off-Peak</v>
      </c>
      <c r="N235" s="64" t="str">
        <f>IF(N$155*$F235=1,"Critical Peak",INDEX('99 Look-Up Tables'!$G$3:$G$6,MATCH('05a Sum OwnPrice Elast Daily'!$E235,'99 Look-Up Tables'!$E$3:$E$6,0),1))</f>
        <v>Off-Peak</v>
      </c>
    </row>
    <row r="236" spans="2:14" hidden="1" outlineLevel="1" x14ac:dyDescent="0.35">
      <c r="B236" s="120">
        <v>43284</v>
      </c>
      <c r="C236" s="120"/>
      <c r="D236" s="64">
        <v>8</v>
      </c>
      <c r="E236" s="64" t="s">
        <v>162</v>
      </c>
      <c r="F236" s="64">
        <v>0</v>
      </c>
      <c r="G236" s="64">
        <v>0.95306737588652501</v>
      </c>
      <c r="H236" s="64">
        <v>1.0737266535040799</v>
      </c>
      <c r="I236" s="64">
        <v>0.120659277617558</v>
      </c>
      <c r="J236" s="64">
        <v>564</v>
      </c>
      <c r="K236" s="64">
        <v>1</v>
      </c>
      <c r="M236" s="64" t="str">
        <f>IF(M$155*$F236=1,"Critical Peak",INDEX('99 Look-Up Tables'!$G$3:$G$6,MATCH('05a Sum OwnPrice Elast Daily'!$E236,'99 Look-Up Tables'!$E$3:$E$6,0),1))</f>
        <v>Mid-Peak</v>
      </c>
      <c r="N236" s="64" t="str">
        <f>IF(N$155*$F236=1,"Critical Peak",INDEX('99 Look-Up Tables'!$G$3:$G$6,MATCH('05a Sum OwnPrice Elast Daily'!$E236,'99 Look-Up Tables'!$E$3:$E$6,0),1))</f>
        <v>Mid-Peak</v>
      </c>
    </row>
    <row r="237" spans="2:14" hidden="1" outlineLevel="1" x14ac:dyDescent="0.35">
      <c r="B237" s="120">
        <v>43284</v>
      </c>
      <c r="C237" s="120"/>
      <c r="D237" s="64">
        <v>9</v>
      </c>
      <c r="E237" s="64" t="s">
        <v>162</v>
      </c>
      <c r="F237" s="64">
        <v>0</v>
      </c>
      <c r="G237" s="64">
        <v>1.0329078014184401</v>
      </c>
      <c r="H237" s="64">
        <v>1.1818151315216101</v>
      </c>
      <c r="I237" s="64">
        <v>0.14890733010316601</v>
      </c>
      <c r="J237" s="64">
        <v>564</v>
      </c>
      <c r="K237" s="64">
        <v>1</v>
      </c>
      <c r="M237" s="64" t="str">
        <f>IF(M$155*$F237=1,"Critical Peak",INDEX('99 Look-Up Tables'!$G$3:$G$6,MATCH('05a Sum OwnPrice Elast Daily'!$E237,'99 Look-Up Tables'!$E$3:$E$6,0),1))</f>
        <v>Mid-Peak</v>
      </c>
      <c r="N237" s="64" t="str">
        <f>IF(N$155*$F237=1,"Critical Peak",INDEX('99 Look-Up Tables'!$G$3:$G$6,MATCH('05a Sum OwnPrice Elast Daily'!$E237,'99 Look-Up Tables'!$E$3:$E$6,0),1))</f>
        <v>Mid-Peak</v>
      </c>
    </row>
    <row r="238" spans="2:14" hidden="1" outlineLevel="1" x14ac:dyDescent="0.35">
      <c r="B238" s="120">
        <v>43284</v>
      </c>
      <c r="C238" s="120"/>
      <c r="D238" s="64">
        <v>10</v>
      </c>
      <c r="E238" s="64" t="s">
        <v>162</v>
      </c>
      <c r="F238" s="64">
        <v>0</v>
      </c>
      <c r="G238" s="64">
        <v>1.1523226950354599</v>
      </c>
      <c r="H238" s="64">
        <v>1.3165661559739701</v>
      </c>
      <c r="I238" s="64">
        <v>0.164243460938508</v>
      </c>
      <c r="J238" s="64">
        <v>564</v>
      </c>
      <c r="K238" s="64">
        <v>1</v>
      </c>
      <c r="M238" s="64" t="str">
        <f>IF(M$155*$F238=1,"Critical Peak",INDEX('99 Look-Up Tables'!$G$3:$G$6,MATCH('05a Sum OwnPrice Elast Daily'!$E238,'99 Look-Up Tables'!$E$3:$E$6,0),1))</f>
        <v>Mid-Peak</v>
      </c>
      <c r="N238" s="64" t="str">
        <f>IF(N$155*$F238=1,"Critical Peak",INDEX('99 Look-Up Tables'!$G$3:$G$6,MATCH('05a Sum OwnPrice Elast Daily'!$E238,'99 Look-Up Tables'!$E$3:$E$6,0),1))</f>
        <v>Mid-Peak</v>
      </c>
    </row>
    <row r="239" spans="2:14" hidden="1" outlineLevel="1" x14ac:dyDescent="0.35">
      <c r="B239" s="120">
        <v>43284</v>
      </c>
      <c r="C239" s="120"/>
      <c r="D239" s="64">
        <v>11</v>
      </c>
      <c r="E239" s="64" t="s">
        <v>162</v>
      </c>
      <c r="F239" s="64">
        <v>0</v>
      </c>
      <c r="G239" s="64">
        <v>1.2698758865248201</v>
      </c>
      <c r="H239" s="64">
        <v>1.4132978247240899</v>
      </c>
      <c r="I239" s="64">
        <v>0.14342193819927099</v>
      </c>
      <c r="J239" s="64">
        <v>564</v>
      </c>
      <c r="K239" s="64">
        <v>1</v>
      </c>
      <c r="M239" s="64" t="str">
        <f>IF(M$155*$F239=1,"Critical Peak",INDEX('99 Look-Up Tables'!$G$3:$G$6,MATCH('05a Sum OwnPrice Elast Daily'!$E239,'99 Look-Up Tables'!$E$3:$E$6,0),1))</f>
        <v>Mid-Peak</v>
      </c>
      <c r="N239" s="64" t="str">
        <f>IF(N$155*$F239=1,"Critical Peak",INDEX('99 Look-Up Tables'!$G$3:$G$6,MATCH('05a Sum OwnPrice Elast Daily'!$E239,'99 Look-Up Tables'!$E$3:$E$6,0),1))</f>
        <v>Mid-Peak</v>
      </c>
    </row>
    <row r="240" spans="2:14" hidden="1" outlineLevel="1" x14ac:dyDescent="0.35">
      <c r="B240" s="120">
        <v>43284</v>
      </c>
      <c r="C240" s="120"/>
      <c r="D240" s="64">
        <v>12</v>
      </c>
      <c r="E240" s="64" t="s">
        <v>161</v>
      </c>
      <c r="F240" s="64">
        <v>0</v>
      </c>
      <c r="G240" s="64">
        <v>1.2847872340425499</v>
      </c>
      <c r="H240" s="64">
        <v>1.50822028623534</v>
      </c>
      <c r="I240" s="64">
        <v>0.223433052192788</v>
      </c>
      <c r="J240" s="64">
        <v>564</v>
      </c>
      <c r="K240" s="64">
        <v>1</v>
      </c>
      <c r="M240" s="64" t="str">
        <f>IF(M$155*$F240=1,"Critical Peak",INDEX('99 Look-Up Tables'!$G$3:$G$6,MATCH('05a Sum OwnPrice Elast Daily'!$E240,'99 Look-Up Tables'!$E$3:$E$6,0),1))</f>
        <v>On-Peak</v>
      </c>
      <c r="N240" s="64" t="str">
        <f>IF(N$155*$F240=1,"Critical Peak",INDEX('99 Look-Up Tables'!$G$3:$G$6,MATCH('05a Sum OwnPrice Elast Daily'!$E240,'99 Look-Up Tables'!$E$3:$E$6,0),1))</f>
        <v>On-Peak</v>
      </c>
    </row>
    <row r="241" spans="2:14" hidden="1" outlineLevel="1" x14ac:dyDescent="0.35">
      <c r="B241" s="120">
        <v>43284</v>
      </c>
      <c r="C241" s="120"/>
      <c r="D241" s="64">
        <v>13</v>
      </c>
      <c r="E241" s="64" t="s">
        <v>161</v>
      </c>
      <c r="F241" s="64">
        <v>0</v>
      </c>
      <c r="G241" s="64">
        <v>1.41808510638298</v>
      </c>
      <c r="H241" s="64">
        <v>1.6098631571352899</v>
      </c>
      <c r="I241" s="64">
        <v>0.191778050752311</v>
      </c>
      <c r="J241" s="64">
        <v>564</v>
      </c>
      <c r="K241" s="64">
        <v>1</v>
      </c>
      <c r="M241" s="64" t="str">
        <f>IF(M$155*$F241=1,"Critical Peak",INDEX('99 Look-Up Tables'!$G$3:$G$6,MATCH('05a Sum OwnPrice Elast Daily'!$E241,'99 Look-Up Tables'!$E$3:$E$6,0),1))</f>
        <v>On-Peak</v>
      </c>
      <c r="N241" s="64" t="str">
        <f>IF(N$155*$F241=1,"Critical Peak",INDEX('99 Look-Up Tables'!$G$3:$G$6,MATCH('05a Sum OwnPrice Elast Daily'!$E241,'99 Look-Up Tables'!$E$3:$E$6,0),1))</f>
        <v>On-Peak</v>
      </c>
    </row>
    <row r="242" spans="2:14" hidden="1" outlineLevel="1" x14ac:dyDescent="0.35">
      <c r="B242" s="120">
        <v>43284</v>
      </c>
      <c r="C242" s="120"/>
      <c r="D242" s="64">
        <v>14</v>
      </c>
      <c r="E242" s="64" t="s">
        <v>161</v>
      </c>
      <c r="F242" s="64">
        <v>0</v>
      </c>
      <c r="G242" s="64">
        <v>1.47003546099291</v>
      </c>
      <c r="H242" s="64">
        <v>1.69379977013345</v>
      </c>
      <c r="I242" s="64">
        <v>0.22376430914054399</v>
      </c>
      <c r="J242" s="64">
        <v>564</v>
      </c>
      <c r="K242" s="64">
        <v>1</v>
      </c>
      <c r="M242" s="64" t="str">
        <f>IF(M$155*$F242=1,"Critical Peak",INDEX('99 Look-Up Tables'!$G$3:$G$6,MATCH('05a Sum OwnPrice Elast Daily'!$E242,'99 Look-Up Tables'!$E$3:$E$6,0),1))</f>
        <v>On-Peak</v>
      </c>
      <c r="N242" s="64" t="str">
        <f>IF(N$155*$F242=1,"Critical Peak",INDEX('99 Look-Up Tables'!$G$3:$G$6,MATCH('05a Sum OwnPrice Elast Daily'!$E242,'99 Look-Up Tables'!$E$3:$E$6,0),1))</f>
        <v>On-Peak</v>
      </c>
    </row>
    <row r="243" spans="2:14" hidden="1" outlineLevel="1" x14ac:dyDescent="0.35">
      <c r="B243" s="120">
        <v>43284</v>
      </c>
      <c r="C243" s="120"/>
      <c r="D243" s="64">
        <v>15</v>
      </c>
      <c r="E243" s="64" t="s">
        <v>161</v>
      </c>
      <c r="F243" s="64">
        <v>0</v>
      </c>
      <c r="G243" s="64">
        <v>1.6348049645390099</v>
      </c>
      <c r="H243" s="64">
        <v>1.80354175095664</v>
      </c>
      <c r="I243" s="64">
        <v>0.16873678641763001</v>
      </c>
      <c r="J243" s="64">
        <v>564</v>
      </c>
      <c r="K243" s="64">
        <v>1</v>
      </c>
      <c r="M243" s="64" t="str">
        <f>IF(M$155*$F243=1,"Critical Peak",INDEX('99 Look-Up Tables'!$G$3:$G$6,MATCH('05a Sum OwnPrice Elast Daily'!$E243,'99 Look-Up Tables'!$E$3:$E$6,0),1))</f>
        <v>On-Peak</v>
      </c>
      <c r="N243" s="64" t="str">
        <f>IF(N$155*$F243=1,"Critical Peak",INDEX('99 Look-Up Tables'!$G$3:$G$6,MATCH('05a Sum OwnPrice Elast Daily'!$E243,'99 Look-Up Tables'!$E$3:$E$6,0),1))</f>
        <v>On-Peak</v>
      </c>
    </row>
    <row r="244" spans="2:14" hidden="1" outlineLevel="1" x14ac:dyDescent="0.35">
      <c r="B244" s="120">
        <v>43284</v>
      </c>
      <c r="C244" s="120"/>
      <c r="D244" s="64">
        <v>16</v>
      </c>
      <c r="E244" s="64" t="s">
        <v>161</v>
      </c>
      <c r="F244" s="64">
        <v>0</v>
      </c>
      <c r="G244" s="64">
        <v>1.81315602836879</v>
      </c>
      <c r="H244" s="64">
        <v>1.8934145133695599</v>
      </c>
      <c r="I244" s="64">
        <v>8.0258485000767404E-2</v>
      </c>
      <c r="J244" s="64">
        <v>564</v>
      </c>
      <c r="K244" s="64">
        <v>1</v>
      </c>
      <c r="M244" s="64" t="str">
        <f>IF(M$155*$F244=1,"Critical Peak",INDEX('99 Look-Up Tables'!$G$3:$G$6,MATCH('05a Sum OwnPrice Elast Daily'!$E244,'99 Look-Up Tables'!$E$3:$E$6,0),1))</f>
        <v>On-Peak</v>
      </c>
      <c r="N244" s="64" t="str">
        <f>IF(N$155*$F244=1,"Critical Peak",INDEX('99 Look-Up Tables'!$G$3:$G$6,MATCH('05a Sum OwnPrice Elast Daily'!$E244,'99 Look-Up Tables'!$E$3:$E$6,0),1))</f>
        <v>On-Peak</v>
      </c>
    </row>
    <row r="245" spans="2:14" hidden="1" outlineLevel="1" x14ac:dyDescent="0.35">
      <c r="B245" s="120">
        <v>43284</v>
      </c>
      <c r="C245" s="120"/>
      <c r="D245" s="64">
        <v>17</v>
      </c>
      <c r="E245" s="64" t="s">
        <v>161</v>
      </c>
      <c r="F245" s="64">
        <v>0</v>
      </c>
      <c r="G245" s="64">
        <v>1.9583865248226999</v>
      </c>
      <c r="H245" s="64">
        <v>2.01912000190914</v>
      </c>
      <c r="I245" s="64">
        <v>6.0733477086443798E-2</v>
      </c>
      <c r="J245" s="64">
        <v>564</v>
      </c>
      <c r="K245" s="64">
        <v>1</v>
      </c>
      <c r="M245" s="64" t="str">
        <f>IF(M$155*$F245=1,"Critical Peak",INDEX('99 Look-Up Tables'!$G$3:$G$6,MATCH('05a Sum OwnPrice Elast Daily'!$E245,'99 Look-Up Tables'!$E$3:$E$6,0),1))</f>
        <v>On-Peak</v>
      </c>
      <c r="N245" s="64" t="str">
        <f>IF(N$155*$F245=1,"Critical Peak",INDEX('99 Look-Up Tables'!$G$3:$G$6,MATCH('05a Sum OwnPrice Elast Daily'!$E245,'99 Look-Up Tables'!$E$3:$E$6,0),1))</f>
        <v>On-Peak</v>
      </c>
    </row>
    <row r="246" spans="2:14" hidden="1" outlineLevel="1" x14ac:dyDescent="0.35">
      <c r="B246" s="120">
        <v>43284</v>
      </c>
      <c r="C246" s="120"/>
      <c r="D246" s="64">
        <v>18</v>
      </c>
      <c r="E246" s="64" t="s">
        <v>162</v>
      </c>
      <c r="F246" s="64">
        <v>1</v>
      </c>
      <c r="G246" s="64">
        <v>1.3619503546099301</v>
      </c>
      <c r="H246" s="64">
        <v>2.2418870163317202</v>
      </c>
      <c r="I246" s="64">
        <v>0.87993666172179097</v>
      </c>
      <c r="J246" s="64">
        <v>564</v>
      </c>
      <c r="K246" s="64">
        <v>1</v>
      </c>
      <c r="M246" s="64" t="str">
        <f>IF(M$155*$F246=1,"Critical Peak",INDEX('99 Look-Up Tables'!$G$3:$G$6,MATCH('05a Sum OwnPrice Elast Daily'!$E246,'99 Look-Up Tables'!$E$3:$E$6,0),1))</f>
        <v>Critical Peak</v>
      </c>
      <c r="N246" s="64" t="str">
        <f>IF(N$155*$F246=1,"Critical Peak",INDEX('99 Look-Up Tables'!$G$3:$G$6,MATCH('05a Sum OwnPrice Elast Daily'!$E246,'99 Look-Up Tables'!$E$3:$E$6,0),1))</f>
        <v>Mid-Peak</v>
      </c>
    </row>
    <row r="247" spans="2:14" hidden="1" outlineLevel="1" x14ac:dyDescent="0.35">
      <c r="B247" s="120">
        <v>43284</v>
      </c>
      <c r="C247" s="120"/>
      <c r="D247" s="64">
        <v>19</v>
      </c>
      <c r="E247" s="64" t="s">
        <v>162</v>
      </c>
      <c r="F247" s="64">
        <v>0</v>
      </c>
      <c r="G247" s="64">
        <v>2.1710815602836901</v>
      </c>
      <c r="H247" s="64">
        <v>2.2933957410575001</v>
      </c>
      <c r="I247" s="64">
        <v>0.12231418077381399</v>
      </c>
      <c r="J247" s="64">
        <v>564</v>
      </c>
      <c r="K247" s="64">
        <v>1</v>
      </c>
      <c r="M247" s="64" t="str">
        <f>IF(M$155*$F247=1,"Critical Peak",INDEX('99 Look-Up Tables'!$G$3:$G$6,MATCH('05a Sum OwnPrice Elast Daily'!$E247,'99 Look-Up Tables'!$E$3:$E$6,0),1))</f>
        <v>Mid-Peak</v>
      </c>
      <c r="N247" s="64" t="str">
        <f>IF(N$155*$F247=1,"Critical Peak",INDEX('99 Look-Up Tables'!$G$3:$G$6,MATCH('05a Sum OwnPrice Elast Daily'!$E247,'99 Look-Up Tables'!$E$3:$E$6,0),1))</f>
        <v>Mid-Peak</v>
      </c>
    </row>
    <row r="248" spans="2:14" hidden="1" outlineLevel="1" x14ac:dyDescent="0.35">
      <c r="B248" s="120">
        <v>43284</v>
      </c>
      <c r="C248" s="120"/>
      <c r="D248" s="64">
        <v>20</v>
      </c>
      <c r="E248" s="64" t="s">
        <v>163</v>
      </c>
      <c r="F248" s="64">
        <v>0</v>
      </c>
      <c r="G248" s="64">
        <v>2.3412765957446799</v>
      </c>
      <c r="H248" s="64">
        <v>2.43700520081897</v>
      </c>
      <c r="I248" s="64">
        <v>9.5728605074286002E-2</v>
      </c>
      <c r="J248" s="64">
        <v>564</v>
      </c>
      <c r="K248" s="64">
        <v>1</v>
      </c>
      <c r="M248" s="64" t="str">
        <f>IF(M$155*$F248=1,"Critical Peak",INDEX('99 Look-Up Tables'!$G$3:$G$6,MATCH('05a Sum OwnPrice Elast Daily'!$E248,'99 Look-Up Tables'!$E$3:$E$6,0),1))</f>
        <v>Off-Peak</v>
      </c>
      <c r="N248" s="64" t="str">
        <f>IF(N$155*$F248=1,"Critical Peak",INDEX('99 Look-Up Tables'!$G$3:$G$6,MATCH('05a Sum OwnPrice Elast Daily'!$E248,'99 Look-Up Tables'!$E$3:$E$6,0),1))</f>
        <v>Off-Peak</v>
      </c>
    </row>
    <row r="249" spans="2:14" hidden="1" outlineLevel="1" x14ac:dyDescent="0.35">
      <c r="B249" s="120">
        <v>43284</v>
      </c>
      <c r="C249" s="120"/>
      <c r="D249" s="64">
        <v>21</v>
      </c>
      <c r="E249" s="64" t="s">
        <v>163</v>
      </c>
      <c r="F249" s="64">
        <v>0</v>
      </c>
      <c r="G249" s="64">
        <v>2.3370567375886502</v>
      </c>
      <c r="H249" s="64">
        <v>2.3511828763243199</v>
      </c>
      <c r="I249" s="64">
        <v>1.41261387356673E-2</v>
      </c>
      <c r="J249" s="64">
        <v>564</v>
      </c>
      <c r="K249" s="64">
        <v>1</v>
      </c>
      <c r="M249" s="64" t="str">
        <f>IF(M$155*$F249=1,"Critical Peak",INDEX('99 Look-Up Tables'!$G$3:$G$6,MATCH('05a Sum OwnPrice Elast Daily'!$E249,'99 Look-Up Tables'!$E$3:$E$6,0),1))</f>
        <v>Off-Peak</v>
      </c>
      <c r="N249" s="64" t="str">
        <f>IF(N$155*$F249=1,"Critical Peak",INDEX('99 Look-Up Tables'!$G$3:$G$6,MATCH('05a Sum OwnPrice Elast Daily'!$E249,'99 Look-Up Tables'!$E$3:$E$6,0),1))</f>
        <v>Off-Peak</v>
      </c>
    </row>
    <row r="250" spans="2:14" hidden="1" outlineLevel="1" x14ac:dyDescent="0.35">
      <c r="B250" s="120">
        <v>43284</v>
      </c>
      <c r="C250" s="120"/>
      <c r="D250" s="64">
        <v>22</v>
      </c>
      <c r="E250" s="64" t="s">
        <v>163</v>
      </c>
      <c r="F250" s="64">
        <v>0</v>
      </c>
      <c r="G250" s="64">
        <v>2.3004078014184399</v>
      </c>
      <c r="H250" s="64">
        <v>2.3241677732527002</v>
      </c>
      <c r="I250" s="64">
        <v>2.3759971834258199E-2</v>
      </c>
      <c r="J250" s="64">
        <v>564</v>
      </c>
      <c r="K250" s="64">
        <v>1</v>
      </c>
      <c r="M250" s="64" t="str">
        <f>IF(M$155*$F250=1,"Critical Peak",INDEX('99 Look-Up Tables'!$G$3:$G$6,MATCH('05a Sum OwnPrice Elast Daily'!$E250,'99 Look-Up Tables'!$E$3:$E$6,0),1))</f>
        <v>Off-Peak</v>
      </c>
      <c r="N250" s="64" t="str">
        <f>IF(N$155*$F250=1,"Critical Peak",INDEX('99 Look-Up Tables'!$G$3:$G$6,MATCH('05a Sum OwnPrice Elast Daily'!$E250,'99 Look-Up Tables'!$E$3:$E$6,0),1))</f>
        <v>Off-Peak</v>
      </c>
    </row>
    <row r="251" spans="2:14" hidden="1" outlineLevel="1" x14ac:dyDescent="0.35">
      <c r="B251" s="120">
        <v>43284</v>
      </c>
      <c r="C251" s="120"/>
      <c r="D251" s="64">
        <v>23</v>
      </c>
      <c r="E251" s="64" t="s">
        <v>163</v>
      </c>
      <c r="F251" s="64">
        <v>0</v>
      </c>
      <c r="G251" s="64">
        <v>2.1432446808510601</v>
      </c>
      <c r="H251" s="64">
        <v>2.0981299638687201</v>
      </c>
      <c r="I251" s="64">
        <v>-4.5114716982348001E-2</v>
      </c>
      <c r="J251" s="64">
        <v>564</v>
      </c>
      <c r="K251" s="64">
        <v>1</v>
      </c>
      <c r="M251" s="64" t="str">
        <f>IF(M$155*$F251=1,"Critical Peak",INDEX('99 Look-Up Tables'!$G$3:$G$6,MATCH('05a Sum OwnPrice Elast Daily'!$E251,'99 Look-Up Tables'!$E$3:$E$6,0),1))</f>
        <v>Off-Peak</v>
      </c>
      <c r="N251" s="64" t="str">
        <f>IF(N$155*$F251=1,"Critical Peak",INDEX('99 Look-Up Tables'!$G$3:$G$6,MATCH('05a Sum OwnPrice Elast Daily'!$E251,'99 Look-Up Tables'!$E$3:$E$6,0),1))</f>
        <v>Off-Peak</v>
      </c>
    </row>
    <row r="252" spans="2:14" hidden="1" outlineLevel="1" x14ac:dyDescent="0.35">
      <c r="B252" s="120">
        <v>43284</v>
      </c>
      <c r="C252" s="120"/>
      <c r="D252" s="64">
        <v>24</v>
      </c>
      <c r="E252" s="64" t="s">
        <v>163</v>
      </c>
      <c r="F252" s="64">
        <v>0</v>
      </c>
      <c r="G252" s="64">
        <v>1.7891134751773099</v>
      </c>
      <c r="H252" s="64">
        <v>1.8161034856462199</v>
      </c>
      <c r="I252" s="64">
        <v>2.6990010468913601E-2</v>
      </c>
      <c r="J252" s="64">
        <v>564</v>
      </c>
      <c r="K252" s="64">
        <v>1</v>
      </c>
      <c r="M252" s="64" t="str">
        <f>IF(M$155*$F252=1,"Critical Peak",INDEX('99 Look-Up Tables'!$G$3:$G$6,MATCH('05a Sum OwnPrice Elast Daily'!$E252,'99 Look-Up Tables'!$E$3:$E$6,0),1))</f>
        <v>Off-Peak</v>
      </c>
      <c r="N252" s="64" t="str">
        <f>IF(N$155*$F252=1,"Critical Peak",INDEX('99 Look-Up Tables'!$G$3:$G$6,MATCH('05a Sum OwnPrice Elast Daily'!$E252,'99 Look-Up Tables'!$E$3:$E$6,0),1))</f>
        <v>Off-Peak</v>
      </c>
    </row>
    <row r="253" spans="2:14" hidden="1" outlineLevel="1" x14ac:dyDescent="0.35">
      <c r="B253" s="120">
        <v>43285</v>
      </c>
      <c r="C253" s="120"/>
      <c r="D253" s="64">
        <v>1</v>
      </c>
      <c r="E253" s="64" t="s">
        <v>163</v>
      </c>
      <c r="F253" s="64">
        <v>0</v>
      </c>
      <c r="G253" s="64">
        <v>1.4763829787234</v>
      </c>
      <c r="H253" s="64">
        <v>1.5512611875479101</v>
      </c>
      <c r="I253" s="64">
        <v>7.48782088245009E-2</v>
      </c>
      <c r="J253" s="64">
        <v>564</v>
      </c>
      <c r="K253" s="64">
        <v>1</v>
      </c>
      <c r="M253" s="64" t="str">
        <f>IF(M$155*$F253=1,"Critical Peak",INDEX('99 Look-Up Tables'!$G$3:$G$6,MATCH('05a Sum OwnPrice Elast Daily'!$E253,'99 Look-Up Tables'!$E$3:$E$6,0),1))</f>
        <v>Off-Peak</v>
      </c>
      <c r="N253" s="64" t="str">
        <f>IF(N$155*$F253=1,"Critical Peak",INDEX('99 Look-Up Tables'!$G$3:$G$6,MATCH('05a Sum OwnPrice Elast Daily'!$E253,'99 Look-Up Tables'!$E$3:$E$6,0),1))</f>
        <v>Off-Peak</v>
      </c>
    </row>
    <row r="254" spans="2:14" hidden="1" outlineLevel="1" x14ac:dyDescent="0.35">
      <c r="B254" s="120">
        <v>43285</v>
      </c>
      <c r="C254" s="120"/>
      <c r="D254" s="64">
        <v>2</v>
      </c>
      <c r="E254" s="64" t="s">
        <v>163</v>
      </c>
      <c r="F254" s="64">
        <v>0</v>
      </c>
      <c r="G254" s="64">
        <v>1.22406028368794</v>
      </c>
      <c r="H254" s="64">
        <v>1.2966654086670899</v>
      </c>
      <c r="I254" s="64">
        <v>7.2605124979144994E-2</v>
      </c>
      <c r="J254" s="64">
        <v>564</v>
      </c>
      <c r="K254" s="64">
        <v>1</v>
      </c>
      <c r="M254" s="64" t="str">
        <f>IF(M$155*$F254=1,"Critical Peak",INDEX('99 Look-Up Tables'!$G$3:$G$6,MATCH('05a Sum OwnPrice Elast Daily'!$E254,'99 Look-Up Tables'!$E$3:$E$6,0),1))</f>
        <v>Off-Peak</v>
      </c>
      <c r="N254" s="64" t="str">
        <f>IF(N$155*$F254=1,"Critical Peak",INDEX('99 Look-Up Tables'!$G$3:$G$6,MATCH('05a Sum OwnPrice Elast Daily'!$E254,'99 Look-Up Tables'!$E$3:$E$6,0),1))</f>
        <v>Off-Peak</v>
      </c>
    </row>
    <row r="255" spans="2:14" hidden="1" outlineLevel="1" x14ac:dyDescent="0.35">
      <c r="B255" s="120">
        <v>43285</v>
      </c>
      <c r="C255" s="120"/>
      <c r="D255" s="64">
        <v>3</v>
      </c>
      <c r="E255" s="64" t="s">
        <v>163</v>
      </c>
      <c r="F255" s="64">
        <v>0</v>
      </c>
      <c r="G255" s="64">
        <v>1.07086879432624</v>
      </c>
      <c r="H255" s="64">
        <v>1.10729938877698</v>
      </c>
      <c r="I255" s="64">
        <v>3.6430594450736299E-2</v>
      </c>
      <c r="J255" s="64">
        <v>564</v>
      </c>
      <c r="K255" s="64">
        <v>1</v>
      </c>
      <c r="M255" s="64" t="str">
        <f>IF(M$155*$F255=1,"Critical Peak",INDEX('99 Look-Up Tables'!$G$3:$G$6,MATCH('05a Sum OwnPrice Elast Daily'!$E255,'99 Look-Up Tables'!$E$3:$E$6,0),1))</f>
        <v>Off-Peak</v>
      </c>
      <c r="N255" s="64" t="str">
        <f>IF(N$155*$F255=1,"Critical Peak",INDEX('99 Look-Up Tables'!$G$3:$G$6,MATCH('05a Sum OwnPrice Elast Daily'!$E255,'99 Look-Up Tables'!$E$3:$E$6,0),1))</f>
        <v>Off-Peak</v>
      </c>
    </row>
    <row r="256" spans="2:14" hidden="1" outlineLevel="1" x14ac:dyDescent="0.35">
      <c r="B256" s="120">
        <v>43285</v>
      </c>
      <c r="C256" s="120"/>
      <c r="D256" s="64">
        <v>4</v>
      </c>
      <c r="E256" s="64" t="s">
        <v>163</v>
      </c>
      <c r="F256" s="64">
        <v>0</v>
      </c>
      <c r="G256" s="64">
        <v>1.0097695035461001</v>
      </c>
      <c r="H256" s="64">
        <v>0.99540848948675698</v>
      </c>
      <c r="I256" s="64">
        <v>-1.4361014059342401E-2</v>
      </c>
      <c r="J256" s="64">
        <v>564</v>
      </c>
      <c r="K256" s="64">
        <v>1</v>
      </c>
      <c r="M256" s="64" t="str">
        <f>IF(M$155*$F256=1,"Critical Peak",INDEX('99 Look-Up Tables'!$G$3:$G$6,MATCH('05a Sum OwnPrice Elast Daily'!$E256,'99 Look-Up Tables'!$E$3:$E$6,0),1))</f>
        <v>Off-Peak</v>
      </c>
      <c r="N256" s="64" t="str">
        <f>IF(N$155*$F256=1,"Critical Peak",INDEX('99 Look-Up Tables'!$G$3:$G$6,MATCH('05a Sum OwnPrice Elast Daily'!$E256,'99 Look-Up Tables'!$E$3:$E$6,0),1))</f>
        <v>Off-Peak</v>
      </c>
    </row>
    <row r="257" spans="2:14" hidden="1" outlineLevel="1" x14ac:dyDescent="0.35">
      <c r="B257" s="120">
        <v>43285</v>
      </c>
      <c r="C257" s="120"/>
      <c r="D257" s="64">
        <v>5</v>
      </c>
      <c r="E257" s="64" t="s">
        <v>163</v>
      </c>
      <c r="F257" s="64">
        <v>0</v>
      </c>
      <c r="G257" s="64">
        <v>0.93547872340425497</v>
      </c>
      <c r="H257" s="64">
        <v>0.92451641741879698</v>
      </c>
      <c r="I257" s="64">
        <v>-1.0962305985458699E-2</v>
      </c>
      <c r="J257" s="64">
        <v>564</v>
      </c>
      <c r="K257" s="64">
        <v>1</v>
      </c>
      <c r="M257" s="64" t="str">
        <f>IF(M$155*$F257=1,"Critical Peak",INDEX('99 Look-Up Tables'!$G$3:$G$6,MATCH('05a Sum OwnPrice Elast Daily'!$E257,'99 Look-Up Tables'!$E$3:$E$6,0),1))</f>
        <v>Off-Peak</v>
      </c>
      <c r="N257" s="64" t="str">
        <f>IF(N$155*$F257=1,"Critical Peak",INDEX('99 Look-Up Tables'!$G$3:$G$6,MATCH('05a Sum OwnPrice Elast Daily'!$E257,'99 Look-Up Tables'!$E$3:$E$6,0),1))</f>
        <v>Off-Peak</v>
      </c>
    </row>
    <row r="258" spans="2:14" hidden="1" outlineLevel="1" x14ac:dyDescent="0.35">
      <c r="B258" s="120">
        <v>43285</v>
      </c>
      <c r="C258" s="120"/>
      <c r="D258" s="64">
        <v>6</v>
      </c>
      <c r="E258" s="64" t="s">
        <v>163</v>
      </c>
      <c r="F258" s="64">
        <v>0</v>
      </c>
      <c r="G258" s="64">
        <v>0.96634751773049599</v>
      </c>
      <c r="H258" s="64">
        <v>0.97037177101168604</v>
      </c>
      <c r="I258" s="64">
        <v>4.0242532811897002E-3</v>
      </c>
      <c r="J258" s="64">
        <v>564</v>
      </c>
      <c r="K258" s="64">
        <v>1</v>
      </c>
      <c r="M258" s="64" t="str">
        <f>IF(M$155*$F258=1,"Critical Peak",INDEX('99 Look-Up Tables'!$G$3:$G$6,MATCH('05a Sum OwnPrice Elast Daily'!$E258,'99 Look-Up Tables'!$E$3:$E$6,0),1))</f>
        <v>Off-Peak</v>
      </c>
      <c r="N258" s="64" t="str">
        <f>IF(N$155*$F258=1,"Critical Peak",INDEX('99 Look-Up Tables'!$G$3:$G$6,MATCH('05a Sum OwnPrice Elast Daily'!$E258,'99 Look-Up Tables'!$E$3:$E$6,0),1))</f>
        <v>Off-Peak</v>
      </c>
    </row>
    <row r="259" spans="2:14" hidden="1" outlineLevel="1" x14ac:dyDescent="0.35">
      <c r="B259" s="120">
        <v>43285</v>
      </c>
      <c r="C259" s="120"/>
      <c r="D259" s="64">
        <v>7</v>
      </c>
      <c r="E259" s="64" t="s">
        <v>163</v>
      </c>
      <c r="F259" s="64">
        <v>0</v>
      </c>
      <c r="G259" s="64">
        <v>1.0625</v>
      </c>
      <c r="H259" s="64">
        <v>1.0601315938748099</v>
      </c>
      <c r="I259" s="64">
        <v>-2.36840612519217E-3</v>
      </c>
      <c r="J259" s="64">
        <v>564</v>
      </c>
      <c r="K259" s="64">
        <v>1</v>
      </c>
      <c r="M259" s="64" t="str">
        <f>IF(M$155*$F259=1,"Critical Peak",INDEX('99 Look-Up Tables'!$G$3:$G$6,MATCH('05a Sum OwnPrice Elast Daily'!$E259,'99 Look-Up Tables'!$E$3:$E$6,0),1))</f>
        <v>Off-Peak</v>
      </c>
      <c r="N259" s="64" t="str">
        <f>IF(N$155*$F259=1,"Critical Peak",INDEX('99 Look-Up Tables'!$G$3:$G$6,MATCH('05a Sum OwnPrice Elast Daily'!$E259,'99 Look-Up Tables'!$E$3:$E$6,0),1))</f>
        <v>Off-Peak</v>
      </c>
    </row>
    <row r="260" spans="2:14" hidden="1" outlineLevel="1" x14ac:dyDescent="0.35">
      <c r="B260" s="120">
        <v>43285</v>
      </c>
      <c r="C260" s="120"/>
      <c r="D260" s="64">
        <v>8</v>
      </c>
      <c r="E260" s="64" t="s">
        <v>162</v>
      </c>
      <c r="F260" s="64">
        <v>0</v>
      </c>
      <c r="G260" s="64">
        <v>1.02540780141844</v>
      </c>
      <c r="H260" s="64">
        <v>1.1160128547547099</v>
      </c>
      <c r="I260" s="64">
        <v>9.0605053336265895E-2</v>
      </c>
      <c r="J260" s="64">
        <v>564</v>
      </c>
      <c r="K260" s="64">
        <v>1</v>
      </c>
      <c r="M260" s="64" t="str">
        <f>IF(M$155*$F260=1,"Critical Peak",INDEX('99 Look-Up Tables'!$G$3:$G$6,MATCH('05a Sum OwnPrice Elast Daily'!$E260,'99 Look-Up Tables'!$E$3:$E$6,0),1))</f>
        <v>Mid-Peak</v>
      </c>
      <c r="N260" s="64" t="str">
        <f>IF(N$155*$F260=1,"Critical Peak",INDEX('99 Look-Up Tables'!$G$3:$G$6,MATCH('05a Sum OwnPrice Elast Daily'!$E260,'99 Look-Up Tables'!$E$3:$E$6,0),1))</f>
        <v>Mid-Peak</v>
      </c>
    </row>
    <row r="261" spans="2:14" hidden="1" outlineLevel="1" x14ac:dyDescent="0.35">
      <c r="B261" s="120">
        <v>43285</v>
      </c>
      <c r="C261" s="120"/>
      <c r="D261" s="64">
        <v>9</v>
      </c>
      <c r="E261" s="64" t="s">
        <v>162</v>
      </c>
      <c r="F261" s="64">
        <v>0</v>
      </c>
      <c r="G261" s="64">
        <v>1.11008865248227</v>
      </c>
      <c r="H261" s="64">
        <v>1.2096673565868901</v>
      </c>
      <c r="I261" s="64">
        <v>9.9578704104621399E-2</v>
      </c>
      <c r="J261" s="64">
        <v>564</v>
      </c>
      <c r="K261" s="64">
        <v>1</v>
      </c>
      <c r="M261" s="64" t="str">
        <f>IF(M$155*$F261=1,"Critical Peak",INDEX('99 Look-Up Tables'!$G$3:$G$6,MATCH('05a Sum OwnPrice Elast Daily'!$E261,'99 Look-Up Tables'!$E$3:$E$6,0),1))</f>
        <v>Mid-Peak</v>
      </c>
      <c r="N261" s="64" t="str">
        <f>IF(N$155*$F261=1,"Critical Peak",INDEX('99 Look-Up Tables'!$G$3:$G$6,MATCH('05a Sum OwnPrice Elast Daily'!$E261,'99 Look-Up Tables'!$E$3:$E$6,0),1))</f>
        <v>Mid-Peak</v>
      </c>
    </row>
    <row r="262" spans="2:14" hidden="1" outlineLevel="1" x14ac:dyDescent="0.35">
      <c r="B262" s="120">
        <v>43285</v>
      </c>
      <c r="C262" s="120"/>
      <c r="D262" s="64">
        <v>10</v>
      </c>
      <c r="E262" s="64" t="s">
        <v>162</v>
      </c>
      <c r="F262" s="64">
        <v>0</v>
      </c>
      <c r="G262" s="64">
        <v>1.24280141843972</v>
      </c>
      <c r="H262" s="64">
        <v>1.3255112629480501</v>
      </c>
      <c r="I262" s="64">
        <v>8.2709844508330604E-2</v>
      </c>
      <c r="J262" s="64">
        <v>564</v>
      </c>
      <c r="K262" s="64">
        <v>1</v>
      </c>
      <c r="M262" s="64" t="str">
        <f>IF(M$155*$F262=1,"Critical Peak",INDEX('99 Look-Up Tables'!$G$3:$G$6,MATCH('05a Sum OwnPrice Elast Daily'!$E262,'99 Look-Up Tables'!$E$3:$E$6,0),1))</f>
        <v>Mid-Peak</v>
      </c>
      <c r="N262" s="64" t="str">
        <f>IF(N$155*$F262=1,"Critical Peak",INDEX('99 Look-Up Tables'!$G$3:$G$6,MATCH('05a Sum OwnPrice Elast Daily'!$E262,'99 Look-Up Tables'!$E$3:$E$6,0),1))</f>
        <v>Mid-Peak</v>
      </c>
    </row>
    <row r="263" spans="2:14" hidden="1" outlineLevel="1" x14ac:dyDescent="0.35">
      <c r="B263" s="120">
        <v>43285</v>
      </c>
      <c r="C263" s="120"/>
      <c r="D263" s="64">
        <v>11</v>
      </c>
      <c r="E263" s="64" t="s">
        <v>162</v>
      </c>
      <c r="F263" s="64">
        <v>0</v>
      </c>
      <c r="G263" s="64">
        <v>1.4031560283687901</v>
      </c>
      <c r="H263" s="64">
        <v>1.4495842493128299</v>
      </c>
      <c r="I263" s="64">
        <v>4.6428220944038097E-2</v>
      </c>
      <c r="J263" s="64">
        <v>564</v>
      </c>
      <c r="K263" s="64">
        <v>1</v>
      </c>
      <c r="M263" s="64" t="str">
        <f>IF(M$155*$F263=1,"Critical Peak",INDEX('99 Look-Up Tables'!$G$3:$G$6,MATCH('05a Sum OwnPrice Elast Daily'!$E263,'99 Look-Up Tables'!$E$3:$E$6,0),1))</f>
        <v>Mid-Peak</v>
      </c>
      <c r="N263" s="64" t="str">
        <f>IF(N$155*$F263=1,"Critical Peak",INDEX('99 Look-Up Tables'!$G$3:$G$6,MATCH('05a Sum OwnPrice Elast Daily'!$E263,'99 Look-Up Tables'!$E$3:$E$6,0),1))</f>
        <v>Mid-Peak</v>
      </c>
    </row>
    <row r="264" spans="2:14" hidden="1" outlineLevel="1" x14ac:dyDescent="0.35">
      <c r="B264" s="120">
        <v>43285</v>
      </c>
      <c r="C264" s="120"/>
      <c r="D264" s="64">
        <v>12</v>
      </c>
      <c r="E264" s="64" t="s">
        <v>161</v>
      </c>
      <c r="F264" s="64">
        <v>0</v>
      </c>
      <c r="G264" s="64">
        <v>1.5359751773049599</v>
      </c>
      <c r="H264" s="64">
        <v>1.5997093092852299</v>
      </c>
      <c r="I264" s="64">
        <v>6.3734131980265701E-2</v>
      </c>
      <c r="J264" s="64">
        <v>564</v>
      </c>
      <c r="K264" s="64">
        <v>1</v>
      </c>
      <c r="M264" s="64" t="str">
        <f>IF(M$155*$F264=1,"Critical Peak",INDEX('99 Look-Up Tables'!$G$3:$G$6,MATCH('05a Sum OwnPrice Elast Daily'!$E264,'99 Look-Up Tables'!$E$3:$E$6,0),1))</f>
        <v>On-Peak</v>
      </c>
      <c r="N264" s="64" t="str">
        <f>IF(N$155*$F264=1,"Critical Peak",INDEX('99 Look-Up Tables'!$G$3:$G$6,MATCH('05a Sum OwnPrice Elast Daily'!$E264,'99 Look-Up Tables'!$E$3:$E$6,0),1))</f>
        <v>On-Peak</v>
      </c>
    </row>
    <row r="265" spans="2:14" hidden="1" outlineLevel="1" x14ac:dyDescent="0.35">
      <c r="B265" s="120">
        <v>43285</v>
      </c>
      <c r="C265" s="120"/>
      <c r="D265" s="64">
        <v>13</v>
      </c>
      <c r="E265" s="64" t="s">
        <v>161</v>
      </c>
      <c r="F265" s="64">
        <v>0</v>
      </c>
      <c r="G265" s="64">
        <v>1.67436170212766</v>
      </c>
      <c r="H265" s="64">
        <v>1.72285426013988</v>
      </c>
      <c r="I265" s="64">
        <v>4.8492558012217898E-2</v>
      </c>
      <c r="J265" s="64">
        <v>564</v>
      </c>
      <c r="K265" s="64">
        <v>1</v>
      </c>
      <c r="M265" s="64" t="str">
        <f>IF(M$155*$F265=1,"Critical Peak",INDEX('99 Look-Up Tables'!$G$3:$G$6,MATCH('05a Sum OwnPrice Elast Daily'!$E265,'99 Look-Up Tables'!$E$3:$E$6,0),1))</f>
        <v>On-Peak</v>
      </c>
      <c r="N265" s="64" t="str">
        <f>IF(N$155*$F265=1,"Critical Peak",INDEX('99 Look-Up Tables'!$G$3:$G$6,MATCH('05a Sum OwnPrice Elast Daily'!$E265,'99 Look-Up Tables'!$E$3:$E$6,0),1))</f>
        <v>On-Peak</v>
      </c>
    </row>
    <row r="266" spans="2:14" hidden="1" outlineLevel="1" x14ac:dyDescent="0.35">
      <c r="B266" s="120">
        <v>43285</v>
      </c>
      <c r="C266" s="120"/>
      <c r="D266" s="64">
        <v>14</v>
      </c>
      <c r="E266" s="64" t="s">
        <v>161</v>
      </c>
      <c r="F266" s="64">
        <v>0</v>
      </c>
      <c r="G266" s="64">
        <v>1.86624113475177</v>
      </c>
      <c r="H266" s="64">
        <v>1.82001793744199</v>
      </c>
      <c r="I266" s="64">
        <v>-4.6223197309782499E-2</v>
      </c>
      <c r="J266" s="64">
        <v>564</v>
      </c>
      <c r="K266" s="64">
        <v>1</v>
      </c>
      <c r="M266" s="64" t="str">
        <f>IF(M$155*$F266=1,"Critical Peak",INDEX('99 Look-Up Tables'!$G$3:$G$6,MATCH('05a Sum OwnPrice Elast Daily'!$E266,'99 Look-Up Tables'!$E$3:$E$6,0),1))</f>
        <v>On-Peak</v>
      </c>
      <c r="N266" s="64" t="str">
        <f>IF(N$155*$F266=1,"Critical Peak",INDEX('99 Look-Up Tables'!$G$3:$G$6,MATCH('05a Sum OwnPrice Elast Daily'!$E266,'99 Look-Up Tables'!$E$3:$E$6,0),1))</f>
        <v>On-Peak</v>
      </c>
    </row>
    <row r="267" spans="2:14" hidden="1" outlineLevel="1" x14ac:dyDescent="0.35">
      <c r="B267" s="120">
        <v>43285</v>
      </c>
      <c r="C267" s="120"/>
      <c r="D267" s="64">
        <v>15</v>
      </c>
      <c r="E267" s="64" t="s">
        <v>161</v>
      </c>
      <c r="F267" s="64">
        <v>0</v>
      </c>
      <c r="G267" s="64">
        <v>1.97519503546099</v>
      </c>
      <c r="H267" s="64">
        <v>1.9305172450869801</v>
      </c>
      <c r="I267" s="64">
        <v>-4.4677790374015799E-2</v>
      </c>
      <c r="J267" s="64">
        <v>564</v>
      </c>
      <c r="K267" s="64">
        <v>1</v>
      </c>
      <c r="M267" s="64" t="str">
        <f>IF(M$155*$F267=1,"Critical Peak",INDEX('99 Look-Up Tables'!$G$3:$G$6,MATCH('05a Sum OwnPrice Elast Daily'!$E267,'99 Look-Up Tables'!$E$3:$E$6,0),1))</f>
        <v>On-Peak</v>
      </c>
      <c r="N267" s="64" t="str">
        <f>IF(N$155*$F267=1,"Critical Peak",INDEX('99 Look-Up Tables'!$G$3:$G$6,MATCH('05a Sum OwnPrice Elast Daily'!$E267,'99 Look-Up Tables'!$E$3:$E$6,0),1))</f>
        <v>On-Peak</v>
      </c>
    </row>
    <row r="268" spans="2:14" hidden="1" outlineLevel="1" x14ac:dyDescent="0.35">
      <c r="B268" s="120">
        <v>43285</v>
      </c>
      <c r="C268" s="120"/>
      <c r="D268" s="64">
        <v>16</v>
      </c>
      <c r="E268" s="64" t="s">
        <v>161</v>
      </c>
      <c r="F268" s="64">
        <v>0</v>
      </c>
      <c r="G268" s="64">
        <v>2.0939539007092201</v>
      </c>
      <c r="H268" s="64">
        <v>2.0115657084465499</v>
      </c>
      <c r="I268" s="64">
        <v>-8.2388192262673604E-2</v>
      </c>
      <c r="J268" s="64">
        <v>564</v>
      </c>
      <c r="K268" s="64">
        <v>1</v>
      </c>
      <c r="M268" s="64" t="str">
        <f>IF(M$155*$F268=1,"Critical Peak",INDEX('99 Look-Up Tables'!$G$3:$G$6,MATCH('05a Sum OwnPrice Elast Daily'!$E268,'99 Look-Up Tables'!$E$3:$E$6,0),1))</f>
        <v>On-Peak</v>
      </c>
      <c r="N268" s="64" t="str">
        <f>IF(N$155*$F268=1,"Critical Peak",INDEX('99 Look-Up Tables'!$G$3:$G$6,MATCH('05a Sum OwnPrice Elast Daily'!$E268,'99 Look-Up Tables'!$E$3:$E$6,0),1))</f>
        <v>On-Peak</v>
      </c>
    </row>
    <row r="269" spans="2:14" hidden="1" outlineLevel="1" x14ac:dyDescent="0.35">
      <c r="B269" s="120">
        <v>43285</v>
      </c>
      <c r="C269" s="120"/>
      <c r="D269" s="64">
        <v>17</v>
      </c>
      <c r="E269" s="64" t="s">
        <v>161</v>
      </c>
      <c r="F269" s="64">
        <v>0</v>
      </c>
      <c r="G269" s="64">
        <v>2.2145921985815602</v>
      </c>
      <c r="H269" s="64">
        <v>2.11926768504593</v>
      </c>
      <c r="I269" s="64">
        <v>-9.5324513535635105E-2</v>
      </c>
      <c r="J269" s="64">
        <v>564</v>
      </c>
      <c r="K269" s="64">
        <v>1</v>
      </c>
      <c r="M269" s="64" t="str">
        <f>IF(M$155*$F269=1,"Critical Peak",INDEX('99 Look-Up Tables'!$G$3:$G$6,MATCH('05a Sum OwnPrice Elast Daily'!$E269,'99 Look-Up Tables'!$E$3:$E$6,0),1))</f>
        <v>On-Peak</v>
      </c>
      <c r="N269" s="64" t="str">
        <f>IF(N$155*$F269=1,"Critical Peak",INDEX('99 Look-Up Tables'!$G$3:$G$6,MATCH('05a Sum OwnPrice Elast Daily'!$E269,'99 Look-Up Tables'!$E$3:$E$6,0),1))</f>
        <v>On-Peak</v>
      </c>
    </row>
    <row r="270" spans="2:14" hidden="1" outlineLevel="1" x14ac:dyDescent="0.35">
      <c r="B270" s="120">
        <v>43285</v>
      </c>
      <c r="C270" s="120"/>
      <c r="D270" s="64">
        <v>18</v>
      </c>
      <c r="E270" s="64" t="s">
        <v>162</v>
      </c>
      <c r="F270" s="64">
        <v>0</v>
      </c>
      <c r="G270" s="64">
        <v>2.31265957446809</v>
      </c>
      <c r="H270" s="64">
        <v>2.2863683770794601</v>
      </c>
      <c r="I270" s="64">
        <v>-2.62911973886246E-2</v>
      </c>
      <c r="J270" s="64">
        <v>564</v>
      </c>
      <c r="K270" s="64">
        <v>1</v>
      </c>
      <c r="M270" s="64" t="str">
        <f>IF(M$155*$F270=1,"Critical Peak",INDEX('99 Look-Up Tables'!$G$3:$G$6,MATCH('05a Sum OwnPrice Elast Daily'!$E270,'99 Look-Up Tables'!$E$3:$E$6,0),1))</f>
        <v>Mid-Peak</v>
      </c>
      <c r="N270" s="64" t="str">
        <f>IF(N$155*$F270=1,"Critical Peak",INDEX('99 Look-Up Tables'!$G$3:$G$6,MATCH('05a Sum OwnPrice Elast Daily'!$E270,'99 Look-Up Tables'!$E$3:$E$6,0),1))</f>
        <v>Mid-Peak</v>
      </c>
    </row>
    <row r="271" spans="2:14" hidden="1" outlineLevel="1" x14ac:dyDescent="0.35">
      <c r="B271" s="120">
        <v>43285</v>
      </c>
      <c r="C271" s="120"/>
      <c r="D271" s="64">
        <v>19</v>
      </c>
      <c r="E271" s="64" t="s">
        <v>162</v>
      </c>
      <c r="F271" s="64">
        <v>1</v>
      </c>
      <c r="G271" s="64">
        <v>1.4518971631205699</v>
      </c>
      <c r="H271" s="64">
        <v>2.2702862939366302</v>
      </c>
      <c r="I271" s="64">
        <v>0.81838913081605802</v>
      </c>
      <c r="J271" s="64">
        <v>564</v>
      </c>
      <c r="K271" s="64">
        <v>1</v>
      </c>
      <c r="M271" s="64" t="str">
        <f>IF(M$155*$F271=1,"Critical Peak",INDEX('99 Look-Up Tables'!$G$3:$G$6,MATCH('05a Sum OwnPrice Elast Daily'!$E271,'99 Look-Up Tables'!$E$3:$E$6,0),1))</f>
        <v>Critical Peak</v>
      </c>
      <c r="N271" s="64" t="str">
        <f>IF(N$155*$F271=1,"Critical Peak",INDEX('99 Look-Up Tables'!$G$3:$G$6,MATCH('05a Sum OwnPrice Elast Daily'!$E271,'99 Look-Up Tables'!$E$3:$E$6,0),1))</f>
        <v>Mid-Peak</v>
      </c>
    </row>
    <row r="272" spans="2:14" hidden="1" outlineLevel="1" x14ac:dyDescent="0.35">
      <c r="B272" s="120">
        <v>43285</v>
      </c>
      <c r="C272" s="120"/>
      <c r="D272" s="64">
        <v>20</v>
      </c>
      <c r="E272" s="64" t="s">
        <v>163</v>
      </c>
      <c r="F272" s="64">
        <v>0</v>
      </c>
      <c r="G272" s="64">
        <v>2.4481737588652499</v>
      </c>
      <c r="H272" s="64">
        <v>2.3889326821052901</v>
      </c>
      <c r="I272" s="64">
        <v>-5.9241076759962499E-2</v>
      </c>
      <c r="J272" s="64">
        <v>564</v>
      </c>
      <c r="K272" s="64">
        <v>1</v>
      </c>
      <c r="M272" s="64" t="str">
        <f>IF(M$155*$F272=1,"Critical Peak",INDEX('99 Look-Up Tables'!$G$3:$G$6,MATCH('05a Sum OwnPrice Elast Daily'!$E272,'99 Look-Up Tables'!$E$3:$E$6,0),1))</f>
        <v>Off-Peak</v>
      </c>
      <c r="N272" s="64" t="str">
        <f>IF(N$155*$F272=1,"Critical Peak",INDEX('99 Look-Up Tables'!$G$3:$G$6,MATCH('05a Sum OwnPrice Elast Daily'!$E272,'99 Look-Up Tables'!$E$3:$E$6,0),1))</f>
        <v>Off-Peak</v>
      </c>
    </row>
    <row r="273" spans="2:14" hidden="1" outlineLevel="1" x14ac:dyDescent="0.35">
      <c r="B273" s="120">
        <v>43285</v>
      </c>
      <c r="C273" s="120"/>
      <c r="D273" s="64">
        <v>21</v>
      </c>
      <c r="E273" s="64" t="s">
        <v>163</v>
      </c>
      <c r="F273" s="64">
        <v>0</v>
      </c>
      <c r="G273" s="64">
        <v>2.54957446808511</v>
      </c>
      <c r="H273" s="64">
        <v>2.40948536031352</v>
      </c>
      <c r="I273" s="64">
        <v>-0.140089107771591</v>
      </c>
      <c r="J273" s="64">
        <v>564</v>
      </c>
      <c r="K273" s="64">
        <v>1</v>
      </c>
      <c r="M273" s="64" t="str">
        <f>IF(M$155*$F273=1,"Critical Peak",INDEX('99 Look-Up Tables'!$G$3:$G$6,MATCH('05a Sum OwnPrice Elast Daily'!$E273,'99 Look-Up Tables'!$E$3:$E$6,0),1))</f>
        <v>Off-Peak</v>
      </c>
      <c r="N273" s="64" t="str">
        <f>IF(N$155*$F273=1,"Critical Peak",INDEX('99 Look-Up Tables'!$G$3:$G$6,MATCH('05a Sum OwnPrice Elast Daily'!$E273,'99 Look-Up Tables'!$E$3:$E$6,0),1))</f>
        <v>Off-Peak</v>
      </c>
    </row>
    <row r="274" spans="2:14" hidden="1" outlineLevel="1" x14ac:dyDescent="0.35">
      <c r="B274" s="120">
        <v>43285</v>
      </c>
      <c r="C274" s="120"/>
      <c r="D274" s="64">
        <v>22</v>
      </c>
      <c r="E274" s="64" t="s">
        <v>163</v>
      </c>
      <c r="F274" s="64">
        <v>0</v>
      </c>
      <c r="G274" s="64">
        <v>2.5644503546099302</v>
      </c>
      <c r="H274" s="64">
        <v>2.5643842417043698</v>
      </c>
      <c r="I274" s="64">
        <v>-6.6112905556555801E-5</v>
      </c>
      <c r="J274" s="64">
        <v>564</v>
      </c>
      <c r="K274" s="64">
        <v>1</v>
      </c>
      <c r="M274" s="64" t="str">
        <f>IF(M$155*$F274=1,"Critical Peak",INDEX('99 Look-Up Tables'!$G$3:$G$6,MATCH('05a Sum OwnPrice Elast Daily'!$E274,'99 Look-Up Tables'!$E$3:$E$6,0),1))</f>
        <v>Off-Peak</v>
      </c>
      <c r="N274" s="64" t="str">
        <f>IF(N$155*$F274=1,"Critical Peak",INDEX('99 Look-Up Tables'!$G$3:$G$6,MATCH('05a Sum OwnPrice Elast Daily'!$E274,'99 Look-Up Tables'!$E$3:$E$6,0),1))</f>
        <v>Off-Peak</v>
      </c>
    </row>
    <row r="275" spans="2:14" hidden="1" outlineLevel="1" x14ac:dyDescent="0.35">
      <c r="B275" s="120">
        <v>43285</v>
      </c>
      <c r="C275" s="120"/>
      <c r="D275" s="64">
        <v>23</v>
      </c>
      <c r="E275" s="64" t="s">
        <v>163</v>
      </c>
      <c r="F275" s="64">
        <v>0</v>
      </c>
      <c r="G275" s="64">
        <v>2.3981028368794299</v>
      </c>
      <c r="H275" s="64">
        <v>2.3193066087413001</v>
      </c>
      <c r="I275" s="64">
        <v>-7.8796228138129004E-2</v>
      </c>
      <c r="J275" s="64">
        <v>564</v>
      </c>
      <c r="K275" s="64">
        <v>1</v>
      </c>
      <c r="M275" s="64" t="str">
        <f>IF(M$155*$F275=1,"Critical Peak",INDEX('99 Look-Up Tables'!$G$3:$G$6,MATCH('05a Sum OwnPrice Elast Daily'!$E275,'99 Look-Up Tables'!$E$3:$E$6,0),1))</f>
        <v>Off-Peak</v>
      </c>
      <c r="N275" s="64" t="str">
        <f>IF(N$155*$F275=1,"Critical Peak",INDEX('99 Look-Up Tables'!$G$3:$G$6,MATCH('05a Sum OwnPrice Elast Daily'!$E275,'99 Look-Up Tables'!$E$3:$E$6,0),1))</f>
        <v>Off-Peak</v>
      </c>
    </row>
    <row r="276" spans="2:14" hidden="1" outlineLevel="1" x14ac:dyDescent="0.35">
      <c r="B276" s="120">
        <v>43285</v>
      </c>
      <c r="C276" s="120"/>
      <c r="D276" s="64">
        <v>24</v>
      </c>
      <c r="E276" s="64" t="s">
        <v>163</v>
      </c>
      <c r="F276" s="64">
        <v>0</v>
      </c>
      <c r="G276" s="64">
        <v>2.0970744680851099</v>
      </c>
      <c r="H276" s="64">
        <v>2.0300691844472198</v>
      </c>
      <c r="I276" s="64">
        <v>-6.7005283637889698E-2</v>
      </c>
      <c r="J276" s="64">
        <v>564</v>
      </c>
      <c r="K276" s="64">
        <v>1</v>
      </c>
      <c r="M276" s="64" t="str">
        <f>IF(M$155*$F276=1,"Critical Peak",INDEX('99 Look-Up Tables'!$G$3:$G$6,MATCH('05a Sum OwnPrice Elast Daily'!$E276,'99 Look-Up Tables'!$E$3:$E$6,0),1))</f>
        <v>Off-Peak</v>
      </c>
      <c r="N276" s="64" t="str">
        <f>IF(N$155*$F276=1,"Critical Peak",INDEX('99 Look-Up Tables'!$G$3:$G$6,MATCH('05a Sum OwnPrice Elast Daily'!$E276,'99 Look-Up Tables'!$E$3:$E$6,0),1))</f>
        <v>Off-Peak</v>
      </c>
    </row>
    <row r="277" spans="2:14" hidden="1" outlineLevel="1" x14ac:dyDescent="0.35">
      <c r="B277" s="120">
        <v>43286</v>
      </c>
      <c r="C277" s="120"/>
      <c r="D277" s="64">
        <v>1</v>
      </c>
      <c r="E277" s="64" t="s">
        <v>163</v>
      </c>
      <c r="F277" s="64">
        <v>0</v>
      </c>
      <c r="G277" s="64">
        <v>1.79320921985816</v>
      </c>
      <c r="H277" s="64">
        <v>1.7292074621634701</v>
      </c>
      <c r="I277" s="64">
        <v>-6.4001757694682596E-2</v>
      </c>
      <c r="J277" s="64">
        <v>564</v>
      </c>
      <c r="K277" s="64">
        <v>1</v>
      </c>
      <c r="M277" s="64" t="str">
        <f>IF(M$155*$F277=1,"Critical Peak",INDEX('99 Look-Up Tables'!$G$3:$G$6,MATCH('05a Sum OwnPrice Elast Daily'!$E277,'99 Look-Up Tables'!$E$3:$E$6,0),1))</f>
        <v>Off-Peak</v>
      </c>
      <c r="N277" s="64" t="str">
        <f>IF(N$155*$F277=1,"Critical Peak",INDEX('99 Look-Up Tables'!$G$3:$G$6,MATCH('05a Sum OwnPrice Elast Daily'!$E277,'99 Look-Up Tables'!$E$3:$E$6,0),1))</f>
        <v>Off-Peak</v>
      </c>
    </row>
    <row r="278" spans="2:14" hidden="1" outlineLevel="1" x14ac:dyDescent="0.35">
      <c r="B278" s="120">
        <v>43286</v>
      </c>
      <c r="C278" s="120"/>
      <c r="D278" s="64">
        <v>2</v>
      </c>
      <c r="E278" s="64" t="s">
        <v>163</v>
      </c>
      <c r="F278" s="64">
        <v>0</v>
      </c>
      <c r="G278" s="64">
        <v>1.55</v>
      </c>
      <c r="H278" s="64">
        <v>1.48261407685589</v>
      </c>
      <c r="I278" s="64">
        <v>-6.7385923144110904E-2</v>
      </c>
      <c r="J278" s="64">
        <v>564</v>
      </c>
      <c r="K278" s="64">
        <v>1</v>
      </c>
      <c r="M278" s="64" t="str">
        <f>IF(M$155*$F278=1,"Critical Peak",INDEX('99 Look-Up Tables'!$G$3:$G$6,MATCH('05a Sum OwnPrice Elast Daily'!$E278,'99 Look-Up Tables'!$E$3:$E$6,0),1))</f>
        <v>Off-Peak</v>
      </c>
      <c r="N278" s="64" t="str">
        <f>IF(N$155*$F278=1,"Critical Peak",INDEX('99 Look-Up Tables'!$G$3:$G$6,MATCH('05a Sum OwnPrice Elast Daily'!$E278,'99 Look-Up Tables'!$E$3:$E$6,0),1))</f>
        <v>Off-Peak</v>
      </c>
    </row>
    <row r="279" spans="2:14" hidden="1" outlineLevel="1" x14ac:dyDescent="0.35">
      <c r="B279" s="120">
        <v>43286</v>
      </c>
      <c r="C279" s="120"/>
      <c r="D279" s="64">
        <v>3</v>
      </c>
      <c r="E279" s="64" t="s">
        <v>163</v>
      </c>
      <c r="F279" s="64">
        <v>0</v>
      </c>
      <c r="G279" s="64">
        <v>1.4309751773049599</v>
      </c>
      <c r="H279" s="64">
        <v>1.34204123851007</v>
      </c>
      <c r="I279" s="64">
        <v>-8.8933938794890102E-2</v>
      </c>
      <c r="J279" s="64">
        <v>564</v>
      </c>
      <c r="K279" s="64">
        <v>1</v>
      </c>
      <c r="M279" s="64" t="str">
        <f>IF(M$155*$F279=1,"Critical Peak",INDEX('99 Look-Up Tables'!$G$3:$G$6,MATCH('05a Sum OwnPrice Elast Daily'!$E279,'99 Look-Up Tables'!$E$3:$E$6,0),1))</f>
        <v>Off-Peak</v>
      </c>
      <c r="N279" s="64" t="str">
        <f>IF(N$155*$F279=1,"Critical Peak",INDEX('99 Look-Up Tables'!$G$3:$G$6,MATCH('05a Sum OwnPrice Elast Daily'!$E279,'99 Look-Up Tables'!$E$3:$E$6,0),1))</f>
        <v>Off-Peak</v>
      </c>
    </row>
    <row r="280" spans="2:14" hidden="1" outlineLevel="1" x14ac:dyDescent="0.35">
      <c r="B280" s="120">
        <v>43286</v>
      </c>
      <c r="C280" s="120"/>
      <c r="D280" s="64">
        <v>4</v>
      </c>
      <c r="E280" s="64" t="s">
        <v>163</v>
      </c>
      <c r="F280" s="64">
        <v>0</v>
      </c>
      <c r="G280" s="64">
        <v>1.28833333333333</v>
      </c>
      <c r="H280" s="64">
        <v>1.19383812373186</v>
      </c>
      <c r="I280" s="64">
        <v>-9.4495209601470495E-2</v>
      </c>
      <c r="J280" s="64">
        <v>564</v>
      </c>
      <c r="K280" s="64">
        <v>1</v>
      </c>
      <c r="M280" s="64" t="str">
        <f>IF(M$155*$F280=1,"Critical Peak",INDEX('99 Look-Up Tables'!$G$3:$G$6,MATCH('05a Sum OwnPrice Elast Daily'!$E280,'99 Look-Up Tables'!$E$3:$E$6,0),1))</f>
        <v>Off-Peak</v>
      </c>
      <c r="N280" s="64" t="str">
        <f>IF(N$155*$F280=1,"Critical Peak",INDEX('99 Look-Up Tables'!$G$3:$G$6,MATCH('05a Sum OwnPrice Elast Daily'!$E280,'99 Look-Up Tables'!$E$3:$E$6,0),1))</f>
        <v>Off-Peak</v>
      </c>
    </row>
    <row r="281" spans="2:14" hidden="1" outlineLevel="1" x14ac:dyDescent="0.35">
      <c r="B281" s="120">
        <v>43286</v>
      </c>
      <c r="C281" s="120"/>
      <c r="D281" s="64">
        <v>5</v>
      </c>
      <c r="E281" s="64" t="s">
        <v>163</v>
      </c>
      <c r="F281" s="64">
        <v>0</v>
      </c>
      <c r="G281" s="64">
        <v>1.21003546099291</v>
      </c>
      <c r="H281" s="64">
        <v>1.12748893980349</v>
      </c>
      <c r="I281" s="64">
        <v>-8.2546521189416203E-2</v>
      </c>
      <c r="J281" s="64">
        <v>564</v>
      </c>
      <c r="K281" s="64">
        <v>1</v>
      </c>
      <c r="M281" s="64" t="str">
        <f>IF(M$155*$F281=1,"Critical Peak",INDEX('99 Look-Up Tables'!$G$3:$G$6,MATCH('05a Sum OwnPrice Elast Daily'!$E281,'99 Look-Up Tables'!$E$3:$E$6,0),1))</f>
        <v>Off-Peak</v>
      </c>
      <c r="N281" s="64" t="str">
        <f>IF(N$155*$F281=1,"Critical Peak",INDEX('99 Look-Up Tables'!$G$3:$G$6,MATCH('05a Sum OwnPrice Elast Daily'!$E281,'99 Look-Up Tables'!$E$3:$E$6,0),1))</f>
        <v>Off-Peak</v>
      </c>
    </row>
    <row r="282" spans="2:14" hidden="1" outlineLevel="1" x14ac:dyDescent="0.35">
      <c r="B282" s="120">
        <v>43286</v>
      </c>
      <c r="C282" s="120"/>
      <c r="D282" s="64">
        <v>6</v>
      </c>
      <c r="E282" s="64" t="s">
        <v>163</v>
      </c>
      <c r="F282" s="64">
        <v>0</v>
      </c>
      <c r="G282" s="64">
        <v>1.2115248226950399</v>
      </c>
      <c r="H282" s="64">
        <v>1.04283591521051</v>
      </c>
      <c r="I282" s="64">
        <v>-0.168688907484527</v>
      </c>
      <c r="J282" s="64">
        <v>564</v>
      </c>
      <c r="K282" s="64">
        <v>1</v>
      </c>
      <c r="M282" s="64" t="str">
        <f>IF(M$155*$F282=1,"Critical Peak",INDEX('99 Look-Up Tables'!$G$3:$G$6,MATCH('05a Sum OwnPrice Elast Daily'!$E282,'99 Look-Up Tables'!$E$3:$E$6,0),1))</f>
        <v>Off-Peak</v>
      </c>
      <c r="N282" s="64" t="str">
        <f>IF(N$155*$F282=1,"Critical Peak",INDEX('99 Look-Up Tables'!$G$3:$G$6,MATCH('05a Sum OwnPrice Elast Daily'!$E282,'99 Look-Up Tables'!$E$3:$E$6,0),1))</f>
        <v>Off-Peak</v>
      </c>
    </row>
    <row r="283" spans="2:14" hidden="1" outlineLevel="1" x14ac:dyDescent="0.35">
      <c r="B283" s="120">
        <v>43286</v>
      </c>
      <c r="C283" s="120"/>
      <c r="D283" s="64">
        <v>7</v>
      </c>
      <c r="E283" s="64" t="s">
        <v>163</v>
      </c>
      <c r="F283" s="64">
        <v>0</v>
      </c>
      <c r="G283" s="64">
        <v>1.26460992907801</v>
      </c>
      <c r="H283" s="64">
        <v>1.1404409463629901</v>
      </c>
      <c r="I283" s="64">
        <v>-0.124168982715022</v>
      </c>
      <c r="J283" s="64">
        <v>564</v>
      </c>
      <c r="K283" s="64">
        <v>1</v>
      </c>
      <c r="M283" s="64" t="str">
        <f>IF(M$155*$F283=1,"Critical Peak",INDEX('99 Look-Up Tables'!$G$3:$G$6,MATCH('05a Sum OwnPrice Elast Daily'!$E283,'99 Look-Up Tables'!$E$3:$E$6,0),1))</f>
        <v>Off-Peak</v>
      </c>
      <c r="N283" s="64" t="str">
        <f>IF(N$155*$F283=1,"Critical Peak",INDEX('99 Look-Up Tables'!$G$3:$G$6,MATCH('05a Sum OwnPrice Elast Daily'!$E283,'99 Look-Up Tables'!$E$3:$E$6,0),1))</f>
        <v>Off-Peak</v>
      </c>
    </row>
    <row r="284" spans="2:14" hidden="1" outlineLevel="1" x14ac:dyDescent="0.35">
      <c r="B284" s="120">
        <v>43286</v>
      </c>
      <c r="C284" s="120"/>
      <c r="D284" s="64">
        <v>8</v>
      </c>
      <c r="E284" s="64" t="s">
        <v>162</v>
      </c>
      <c r="F284" s="64">
        <v>0</v>
      </c>
      <c r="G284" s="64">
        <v>1.2841489361702101</v>
      </c>
      <c r="H284" s="64">
        <v>1.2486470685964299</v>
      </c>
      <c r="I284" s="64">
        <v>-3.5501867573784103E-2</v>
      </c>
      <c r="J284" s="64">
        <v>564</v>
      </c>
      <c r="K284" s="64">
        <v>1</v>
      </c>
      <c r="M284" s="64" t="str">
        <f>IF(M$155*$F284=1,"Critical Peak",INDEX('99 Look-Up Tables'!$G$3:$G$6,MATCH('05a Sum OwnPrice Elast Daily'!$E284,'99 Look-Up Tables'!$E$3:$E$6,0),1))</f>
        <v>Mid-Peak</v>
      </c>
      <c r="N284" s="64" t="str">
        <f>IF(N$155*$F284=1,"Critical Peak",INDEX('99 Look-Up Tables'!$G$3:$G$6,MATCH('05a Sum OwnPrice Elast Daily'!$E284,'99 Look-Up Tables'!$E$3:$E$6,0),1))</f>
        <v>Mid-Peak</v>
      </c>
    </row>
    <row r="285" spans="2:14" hidden="1" outlineLevel="1" x14ac:dyDescent="0.35">
      <c r="B285" s="120">
        <v>43286</v>
      </c>
      <c r="C285" s="120"/>
      <c r="D285" s="64">
        <v>9</v>
      </c>
      <c r="E285" s="64" t="s">
        <v>162</v>
      </c>
      <c r="F285" s="64">
        <v>0</v>
      </c>
      <c r="G285" s="64">
        <v>1.34289007092199</v>
      </c>
      <c r="H285" s="64">
        <v>1.36620083510983</v>
      </c>
      <c r="I285" s="64">
        <v>2.3310764187839301E-2</v>
      </c>
      <c r="J285" s="64">
        <v>564</v>
      </c>
      <c r="K285" s="64">
        <v>1</v>
      </c>
      <c r="M285" s="64" t="str">
        <f>IF(M$155*$F285=1,"Critical Peak",INDEX('99 Look-Up Tables'!$G$3:$G$6,MATCH('05a Sum OwnPrice Elast Daily'!$E285,'99 Look-Up Tables'!$E$3:$E$6,0),1))</f>
        <v>Mid-Peak</v>
      </c>
      <c r="N285" s="64" t="str">
        <f>IF(N$155*$F285=1,"Critical Peak",INDEX('99 Look-Up Tables'!$G$3:$G$6,MATCH('05a Sum OwnPrice Elast Daily'!$E285,'99 Look-Up Tables'!$E$3:$E$6,0),1))</f>
        <v>Mid-Peak</v>
      </c>
    </row>
    <row r="286" spans="2:14" hidden="1" outlineLevel="1" x14ac:dyDescent="0.35">
      <c r="B286" s="120">
        <v>43286</v>
      </c>
      <c r="C286" s="120"/>
      <c r="D286" s="64">
        <v>10</v>
      </c>
      <c r="E286" s="64" t="s">
        <v>162</v>
      </c>
      <c r="F286" s="64">
        <v>0</v>
      </c>
      <c r="G286" s="64">
        <v>1.4350000000000001</v>
      </c>
      <c r="H286" s="64">
        <v>1.4731324457689401</v>
      </c>
      <c r="I286" s="64">
        <v>3.8132445768935999E-2</v>
      </c>
      <c r="J286" s="64">
        <v>564</v>
      </c>
      <c r="K286" s="64">
        <v>1</v>
      </c>
      <c r="M286" s="64" t="str">
        <f>IF(M$155*$F286=1,"Critical Peak",INDEX('99 Look-Up Tables'!$G$3:$G$6,MATCH('05a Sum OwnPrice Elast Daily'!$E286,'99 Look-Up Tables'!$E$3:$E$6,0),1))</f>
        <v>Mid-Peak</v>
      </c>
      <c r="N286" s="64" t="str">
        <f>IF(N$155*$F286=1,"Critical Peak",INDEX('99 Look-Up Tables'!$G$3:$G$6,MATCH('05a Sum OwnPrice Elast Daily'!$E286,'99 Look-Up Tables'!$E$3:$E$6,0),1))</f>
        <v>Mid-Peak</v>
      </c>
    </row>
    <row r="287" spans="2:14" hidden="1" outlineLevel="1" x14ac:dyDescent="0.35">
      <c r="B287" s="120">
        <v>43286</v>
      </c>
      <c r="C287" s="120"/>
      <c r="D287" s="64">
        <v>11</v>
      </c>
      <c r="E287" s="64" t="s">
        <v>162</v>
      </c>
      <c r="F287" s="64">
        <v>0</v>
      </c>
      <c r="G287" s="64">
        <v>1.52060283687943</v>
      </c>
      <c r="H287" s="64">
        <v>1.5624803978923101</v>
      </c>
      <c r="I287" s="64">
        <v>4.1877561012879302E-2</v>
      </c>
      <c r="J287" s="64">
        <v>564</v>
      </c>
      <c r="K287" s="64">
        <v>1</v>
      </c>
      <c r="M287" s="64" t="str">
        <f>IF(M$155*$F287=1,"Critical Peak",INDEX('99 Look-Up Tables'!$G$3:$G$6,MATCH('05a Sum OwnPrice Elast Daily'!$E287,'99 Look-Up Tables'!$E$3:$E$6,0),1))</f>
        <v>Mid-Peak</v>
      </c>
      <c r="N287" s="64" t="str">
        <f>IF(N$155*$F287=1,"Critical Peak",INDEX('99 Look-Up Tables'!$G$3:$G$6,MATCH('05a Sum OwnPrice Elast Daily'!$E287,'99 Look-Up Tables'!$E$3:$E$6,0),1))</f>
        <v>Mid-Peak</v>
      </c>
    </row>
    <row r="288" spans="2:14" hidden="1" outlineLevel="1" x14ac:dyDescent="0.35">
      <c r="B288" s="120">
        <v>43286</v>
      </c>
      <c r="C288" s="120"/>
      <c r="D288" s="64">
        <v>12</v>
      </c>
      <c r="E288" s="64" t="s">
        <v>161</v>
      </c>
      <c r="F288" s="64">
        <v>0</v>
      </c>
      <c r="G288" s="64">
        <v>1.66624113475177</v>
      </c>
      <c r="H288" s="64">
        <v>1.7611199878723101</v>
      </c>
      <c r="I288" s="64">
        <v>9.4878853120536705E-2</v>
      </c>
      <c r="J288" s="64">
        <v>564</v>
      </c>
      <c r="K288" s="64">
        <v>1</v>
      </c>
      <c r="M288" s="64" t="str">
        <f>IF(M$155*$F288=1,"Critical Peak",INDEX('99 Look-Up Tables'!$G$3:$G$6,MATCH('05a Sum OwnPrice Elast Daily'!$E288,'99 Look-Up Tables'!$E$3:$E$6,0),1))</f>
        <v>On-Peak</v>
      </c>
      <c r="N288" s="64" t="str">
        <f>IF(N$155*$F288=1,"Critical Peak",INDEX('99 Look-Up Tables'!$G$3:$G$6,MATCH('05a Sum OwnPrice Elast Daily'!$E288,'99 Look-Up Tables'!$E$3:$E$6,0),1))</f>
        <v>On-Peak</v>
      </c>
    </row>
    <row r="289" spans="2:14" hidden="1" outlineLevel="1" x14ac:dyDescent="0.35">
      <c r="B289" s="120">
        <v>43286</v>
      </c>
      <c r="C289" s="120"/>
      <c r="D289" s="64">
        <v>13</v>
      </c>
      <c r="E289" s="64" t="s">
        <v>161</v>
      </c>
      <c r="F289" s="64">
        <v>0</v>
      </c>
      <c r="G289" s="64">
        <v>1.8375177304964501</v>
      </c>
      <c r="H289" s="64">
        <v>1.87903052782788</v>
      </c>
      <c r="I289" s="64">
        <v>4.1512797331426599E-2</v>
      </c>
      <c r="J289" s="64">
        <v>564</v>
      </c>
      <c r="K289" s="64">
        <v>1</v>
      </c>
      <c r="M289" s="64" t="str">
        <f>IF(M$155*$F289=1,"Critical Peak",INDEX('99 Look-Up Tables'!$G$3:$G$6,MATCH('05a Sum OwnPrice Elast Daily'!$E289,'99 Look-Up Tables'!$E$3:$E$6,0),1))</f>
        <v>On-Peak</v>
      </c>
      <c r="N289" s="64" t="str">
        <f>IF(N$155*$F289=1,"Critical Peak",INDEX('99 Look-Up Tables'!$G$3:$G$6,MATCH('05a Sum OwnPrice Elast Daily'!$E289,'99 Look-Up Tables'!$E$3:$E$6,0),1))</f>
        <v>On-Peak</v>
      </c>
    </row>
    <row r="290" spans="2:14" hidden="1" outlineLevel="1" x14ac:dyDescent="0.35">
      <c r="B290" s="120">
        <v>43286</v>
      </c>
      <c r="C290" s="120"/>
      <c r="D290" s="64">
        <v>14</v>
      </c>
      <c r="E290" s="64" t="s">
        <v>161</v>
      </c>
      <c r="F290" s="64">
        <v>0</v>
      </c>
      <c r="G290" s="64">
        <v>1.9391489361702099</v>
      </c>
      <c r="H290" s="64">
        <v>1.91581147956178</v>
      </c>
      <c r="I290" s="64">
        <v>-2.3337456608429199E-2</v>
      </c>
      <c r="J290" s="64">
        <v>564</v>
      </c>
      <c r="K290" s="64">
        <v>1</v>
      </c>
      <c r="M290" s="64" t="str">
        <f>IF(M$155*$F290=1,"Critical Peak",INDEX('99 Look-Up Tables'!$G$3:$G$6,MATCH('05a Sum OwnPrice Elast Daily'!$E290,'99 Look-Up Tables'!$E$3:$E$6,0),1))</f>
        <v>On-Peak</v>
      </c>
      <c r="N290" s="64" t="str">
        <f>IF(N$155*$F290=1,"Critical Peak",INDEX('99 Look-Up Tables'!$G$3:$G$6,MATCH('05a Sum OwnPrice Elast Daily'!$E290,'99 Look-Up Tables'!$E$3:$E$6,0),1))</f>
        <v>On-Peak</v>
      </c>
    </row>
    <row r="291" spans="2:14" hidden="1" outlineLevel="1" x14ac:dyDescent="0.35">
      <c r="B291" s="120">
        <v>43286</v>
      </c>
      <c r="C291" s="120"/>
      <c r="D291" s="64">
        <v>15</v>
      </c>
      <c r="E291" s="64" t="s">
        <v>161</v>
      </c>
      <c r="F291" s="64">
        <v>0</v>
      </c>
      <c r="G291" s="64">
        <v>1.6733687943262401</v>
      </c>
      <c r="H291" s="64">
        <v>1.8031184333357</v>
      </c>
      <c r="I291" s="64">
        <v>0.12974963900945399</v>
      </c>
      <c r="J291" s="64">
        <v>564</v>
      </c>
      <c r="K291" s="64">
        <v>1</v>
      </c>
      <c r="M291" s="64" t="str">
        <f>IF(M$155*$F291=1,"Critical Peak",INDEX('99 Look-Up Tables'!$G$3:$G$6,MATCH('05a Sum OwnPrice Elast Daily'!$E291,'99 Look-Up Tables'!$E$3:$E$6,0),1))</f>
        <v>On-Peak</v>
      </c>
      <c r="N291" s="64" t="str">
        <f>IF(N$155*$F291=1,"Critical Peak",INDEX('99 Look-Up Tables'!$G$3:$G$6,MATCH('05a Sum OwnPrice Elast Daily'!$E291,'99 Look-Up Tables'!$E$3:$E$6,0),1))</f>
        <v>On-Peak</v>
      </c>
    </row>
    <row r="292" spans="2:14" hidden="1" outlineLevel="1" x14ac:dyDescent="0.35">
      <c r="B292" s="120">
        <v>43286</v>
      </c>
      <c r="C292" s="120"/>
      <c r="D292" s="64">
        <v>16</v>
      </c>
      <c r="E292" s="64" t="s">
        <v>161</v>
      </c>
      <c r="F292" s="64">
        <v>0</v>
      </c>
      <c r="G292" s="64">
        <v>1.6186170212766</v>
      </c>
      <c r="H292" s="64">
        <v>1.8596059386099</v>
      </c>
      <c r="I292" s="64">
        <v>0.24098891733330599</v>
      </c>
      <c r="J292" s="64">
        <v>564</v>
      </c>
      <c r="K292" s="64">
        <v>1</v>
      </c>
      <c r="M292" s="64" t="str">
        <f>IF(M$155*$F292=1,"Critical Peak",INDEX('99 Look-Up Tables'!$G$3:$G$6,MATCH('05a Sum OwnPrice Elast Daily'!$E292,'99 Look-Up Tables'!$E$3:$E$6,0),1))</f>
        <v>On-Peak</v>
      </c>
      <c r="N292" s="64" t="str">
        <f>IF(N$155*$F292=1,"Critical Peak",INDEX('99 Look-Up Tables'!$G$3:$G$6,MATCH('05a Sum OwnPrice Elast Daily'!$E292,'99 Look-Up Tables'!$E$3:$E$6,0),1))</f>
        <v>On-Peak</v>
      </c>
    </row>
    <row r="293" spans="2:14" hidden="1" outlineLevel="1" x14ac:dyDescent="0.35">
      <c r="B293" s="120">
        <v>43286</v>
      </c>
      <c r="C293" s="120"/>
      <c r="D293" s="64">
        <v>17</v>
      </c>
      <c r="E293" s="64" t="s">
        <v>161</v>
      </c>
      <c r="F293" s="64">
        <v>0</v>
      </c>
      <c r="G293" s="64">
        <v>1.7079078014184399</v>
      </c>
      <c r="H293" s="64">
        <v>1.9383163264033401</v>
      </c>
      <c r="I293" s="64">
        <v>0.230408524984898</v>
      </c>
      <c r="J293" s="64">
        <v>564</v>
      </c>
      <c r="K293" s="64">
        <v>1</v>
      </c>
      <c r="M293" s="64" t="str">
        <f>IF(M$155*$F293=1,"Critical Peak",INDEX('99 Look-Up Tables'!$G$3:$G$6,MATCH('05a Sum OwnPrice Elast Daily'!$E293,'99 Look-Up Tables'!$E$3:$E$6,0),1))</f>
        <v>On-Peak</v>
      </c>
      <c r="N293" s="64" t="str">
        <f>IF(N$155*$F293=1,"Critical Peak",INDEX('99 Look-Up Tables'!$G$3:$G$6,MATCH('05a Sum OwnPrice Elast Daily'!$E293,'99 Look-Up Tables'!$E$3:$E$6,0),1))</f>
        <v>On-Peak</v>
      </c>
    </row>
    <row r="294" spans="2:14" hidden="1" outlineLevel="1" x14ac:dyDescent="0.35">
      <c r="B294" s="120">
        <v>43286</v>
      </c>
      <c r="C294" s="120"/>
      <c r="D294" s="64">
        <v>18</v>
      </c>
      <c r="E294" s="64" t="s">
        <v>162</v>
      </c>
      <c r="F294" s="64">
        <v>0</v>
      </c>
      <c r="G294" s="64">
        <v>1.78780141843972</v>
      </c>
      <c r="H294" s="64">
        <v>2.0030819857469302</v>
      </c>
      <c r="I294" s="64">
        <v>0.21528056730721201</v>
      </c>
      <c r="J294" s="64">
        <v>564</v>
      </c>
      <c r="K294" s="64">
        <v>1</v>
      </c>
      <c r="M294" s="64" t="str">
        <f>IF(M$155*$F294=1,"Critical Peak",INDEX('99 Look-Up Tables'!$G$3:$G$6,MATCH('05a Sum OwnPrice Elast Daily'!$E294,'99 Look-Up Tables'!$E$3:$E$6,0),1))</f>
        <v>Mid-Peak</v>
      </c>
      <c r="N294" s="64" t="str">
        <f>IF(N$155*$F294=1,"Critical Peak",INDEX('99 Look-Up Tables'!$G$3:$G$6,MATCH('05a Sum OwnPrice Elast Daily'!$E294,'99 Look-Up Tables'!$E$3:$E$6,0),1))</f>
        <v>Mid-Peak</v>
      </c>
    </row>
    <row r="295" spans="2:14" hidden="1" outlineLevel="1" x14ac:dyDescent="0.35">
      <c r="B295" s="120">
        <v>43286</v>
      </c>
      <c r="C295" s="120"/>
      <c r="D295" s="64">
        <v>19</v>
      </c>
      <c r="E295" s="64" t="s">
        <v>162</v>
      </c>
      <c r="F295" s="64">
        <v>1</v>
      </c>
      <c r="G295" s="64">
        <v>1.28875886524823</v>
      </c>
      <c r="H295" s="64">
        <v>2.0543606524500602</v>
      </c>
      <c r="I295" s="64">
        <v>0.76560178720183603</v>
      </c>
      <c r="J295" s="64">
        <v>564</v>
      </c>
      <c r="K295" s="64">
        <v>1</v>
      </c>
      <c r="M295" s="64" t="str">
        <f>IF(M$155*$F295=1,"Critical Peak",INDEX('99 Look-Up Tables'!$G$3:$G$6,MATCH('05a Sum OwnPrice Elast Daily'!$E295,'99 Look-Up Tables'!$E$3:$E$6,0),1))</f>
        <v>Critical Peak</v>
      </c>
      <c r="N295" s="64" t="str">
        <f>IF(N$155*$F295=1,"Critical Peak",INDEX('99 Look-Up Tables'!$G$3:$G$6,MATCH('05a Sum OwnPrice Elast Daily'!$E295,'99 Look-Up Tables'!$E$3:$E$6,0),1))</f>
        <v>Mid-Peak</v>
      </c>
    </row>
    <row r="296" spans="2:14" hidden="1" outlineLevel="1" x14ac:dyDescent="0.35">
      <c r="B296" s="120">
        <v>43286</v>
      </c>
      <c r="C296" s="120"/>
      <c r="D296" s="64">
        <v>20</v>
      </c>
      <c r="E296" s="64" t="s">
        <v>163</v>
      </c>
      <c r="F296" s="64">
        <v>0</v>
      </c>
      <c r="G296" s="64">
        <v>1.99274822695035</v>
      </c>
      <c r="H296" s="64">
        <v>2.1070697877424598</v>
      </c>
      <c r="I296" s="64">
        <v>0.11432156079210901</v>
      </c>
      <c r="J296" s="64">
        <v>564</v>
      </c>
      <c r="K296" s="64">
        <v>1</v>
      </c>
      <c r="M296" s="64" t="str">
        <f>IF(M$155*$F296=1,"Critical Peak",INDEX('99 Look-Up Tables'!$G$3:$G$6,MATCH('05a Sum OwnPrice Elast Daily'!$E296,'99 Look-Up Tables'!$E$3:$E$6,0),1))</f>
        <v>Off-Peak</v>
      </c>
      <c r="N296" s="64" t="str">
        <f>IF(N$155*$F296=1,"Critical Peak",INDEX('99 Look-Up Tables'!$G$3:$G$6,MATCH('05a Sum OwnPrice Elast Daily'!$E296,'99 Look-Up Tables'!$E$3:$E$6,0),1))</f>
        <v>Off-Peak</v>
      </c>
    </row>
    <row r="297" spans="2:14" hidden="1" outlineLevel="1" x14ac:dyDescent="0.35">
      <c r="B297" s="120">
        <v>43286</v>
      </c>
      <c r="C297" s="120"/>
      <c r="D297" s="64">
        <v>21</v>
      </c>
      <c r="E297" s="64" t="s">
        <v>163</v>
      </c>
      <c r="F297" s="64">
        <v>0</v>
      </c>
      <c r="G297" s="64">
        <v>1.93409574468085</v>
      </c>
      <c r="H297" s="64">
        <v>2.0691716751674698</v>
      </c>
      <c r="I297" s="64">
        <v>0.13507593048662001</v>
      </c>
      <c r="J297" s="64">
        <v>564</v>
      </c>
      <c r="K297" s="64">
        <v>1</v>
      </c>
      <c r="M297" s="64" t="str">
        <f>IF(M$155*$F297=1,"Critical Peak",INDEX('99 Look-Up Tables'!$G$3:$G$6,MATCH('05a Sum OwnPrice Elast Daily'!$E297,'99 Look-Up Tables'!$E$3:$E$6,0),1))</f>
        <v>Off-Peak</v>
      </c>
      <c r="N297" s="64" t="str">
        <f>IF(N$155*$F297=1,"Critical Peak",INDEX('99 Look-Up Tables'!$G$3:$G$6,MATCH('05a Sum OwnPrice Elast Daily'!$E297,'99 Look-Up Tables'!$E$3:$E$6,0),1))</f>
        <v>Off-Peak</v>
      </c>
    </row>
    <row r="298" spans="2:14" hidden="1" outlineLevel="1" x14ac:dyDescent="0.35">
      <c r="B298" s="120">
        <v>43286</v>
      </c>
      <c r="C298" s="120"/>
      <c r="D298" s="64">
        <v>22</v>
      </c>
      <c r="E298" s="64" t="s">
        <v>163</v>
      </c>
      <c r="F298" s="64">
        <v>0</v>
      </c>
      <c r="G298" s="64">
        <v>2.0245921985815598</v>
      </c>
      <c r="H298" s="64">
        <v>2.1002517009763899</v>
      </c>
      <c r="I298" s="64">
        <v>7.5659502394827702E-2</v>
      </c>
      <c r="J298" s="64">
        <v>564</v>
      </c>
      <c r="K298" s="64">
        <v>1</v>
      </c>
      <c r="M298" s="64" t="str">
        <f>IF(M$155*$F298=1,"Critical Peak",INDEX('99 Look-Up Tables'!$G$3:$G$6,MATCH('05a Sum OwnPrice Elast Daily'!$E298,'99 Look-Up Tables'!$E$3:$E$6,0),1))</f>
        <v>Off-Peak</v>
      </c>
      <c r="N298" s="64" t="str">
        <f>IF(N$155*$F298=1,"Critical Peak",INDEX('99 Look-Up Tables'!$G$3:$G$6,MATCH('05a Sum OwnPrice Elast Daily'!$E298,'99 Look-Up Tables'!$E$3:$E$6,0),1))</f>
        <v>Off-Peak</v>
      </c>
    </row>
    <row r="299" spans="2:14" hidden="1" outlineLevel="1" x14ac:dyDescent="0.35">
      <c r="B299" s="120">
        <v>43286</v>
      </c>
      <c r="C299" s="120"/>
      <c r="D299" s="64">
        <v>23</v>
      </c>
      <c r="E299" s="64" t="s">
        <v>163</v>
      </c>
      <c r="F299" s="64">
        <v>0</v>
      </c>
      <c r="G299" s="64">
        <v>1.8519503546099301</v>
      </c>
      <c r="H299" s="64">
        <v>1.9084246986490501</v>
      </c>
      <c r="I299" s="64">
        <v>5.6474344039124803E-2</v>
      </c>
      <c r="J299" s="64">
        <v>564</v>
      </c>
      <c r="K299" s="64">
        <v>1</v>
      </c>
      <c r="M299" s="64" t="str">
        <f>IF(M$155*$F299=1,"Critical Peak",INDEX('99 Look-Up Tables'!$G$3:$G$6,MATCH('05a Sum OwnPrice Elast Daily'!$E299,'99 Look-Up Tables'!$E$3:$E$6,0),1))</f>
        <v>Off-Peak</v>
      </c>
      <c r="N299" s="64" t="str">
        <f>IF(N$155*$F299=1,"Critical Peak",INDEX('99 Look-Up Tables'!$G$3:$G$6,MATCH('05a Sum OwnPrice Elast Daily'!$E299,'99 Look-Up Tables'!$E$3:$E$6,0),1))</f>
        <v>Off-Peak</v>
      </c>
    </row>
    <row r="300" spans="2:14" hidden="1" outlineLevel="1" x14ac:dyDescent="0.35">
      <c r="B300" s="120">
        <v>43286</v>
      </c>
      <c r="C300" s="120"/>
      <c r="D300" s="64">
        <v>24</v>
      </c>
      <c r="E300" s="64" t="s">
        <v>163</v>
      </c>
      <c r="F300" s="64">
        <v>0</v>
      </c>
      <c r="G300" s="64">
        <v>1.6019326241134799</v>
      </c>
      <c r="H300" s="64">
        <v>1.67548150661579</v>
      </c>
      <c r="I300" s="64">
        <v>7.3548882502316296E-2</v>
      </c>
      <c r="J300" s="64">
        <v>564</v>
      </c>
      <c r="K300" s="64">
        <v>1</v>
      </c>
      <c r="M300" s="64" t="str">
        <f>IF(M$155*$F300=1,"Critical Peak",INDEX('99 Look-Up Tables'!$G$3:$G$6,MATCH('05a Sum OwnPrice Elast Daily'!$E300,'99 Look-Up Tables'!$E$3:$E$6,0),1))</f>
        <v>Off-Peak</v>
      </c>
      <c r="N300" s="64" t="str">
        <f>IF(N$155*$F300=1,"Critical Peak",INDEX('99 Look-Up Tables'!$G$3:$G$6,MATCH('05a Sum OwnPrice Elast Daily'!$E300,'99 Look-Up Tables'!$E$3:$E$6,0),1))</f>
        <v>Off-Peak</v>
      </c>
    </row>
    <row r="301" spans="2:14" hidden="1" outlineLevel="1" x14ac:dyDescent="0.35">
      <c r="B301" s="120">
        <v>43297</v>
      </c>
      <c r="C301" s="120"/>
      <c r="D301" s="64">
        <v>1</v>
      </c>
      <c r="E301" s="64" t="s">
        <v>163</v>
      </c>
      <c r="F301" s="64">
        <v>0</v>
      </c>
      <c r="G301" s="64">
        <v>1.5944326241134801</v>
      </c>
      <c r="H301" s="64">
        <v>1.5589468128998401</v>
      </c>
      <c r="I301" s="64">
        <v>-3.5485811213636101E-2</v>
      </c>
      <c r="J301" s="64">
        <v>564</v>
      </c>
      <c r="K301" s="64">
        <v>1</v>
      </c>
      <c r="M301" s="64" t="str">
        <f>IF(M$155*$F301=1,"Critical Peak",INDEX('99 Look-Up Tables'!$G$3:$G$6,MATCH('05a Sum OwnPrice Elast Daily'!$E301,'99 Look-Up Tables'!$E$3:$E$6,0),1))</f>
        <v>Off-Peak</v>
      </c>
      <c r="N301" s="64" t="str">
        <f>IF(N$155*$F301=1,"Critical Peak",INDEX('99 Look-Up Tables'!$G$3:$G$6,MATCH('05a Sum OwnPrice Elast Daily'!$E301,'99 Look-Up Tables'!$E$3:$E$6,0),1))</f>
        <v>Off-Peak</v>
      </c>
    </row>
    <row r="302" spans="2:14" hidden="1" outlineLevel="1" x14ac:dyDescent="0.35">
      <c r="B302" s="120">
        <v>43297</v>
      </c>
      <c r="C302" s="120"/>
      <c r="D302" s="64">
        <v>2</v>
      </c>
      <c r="E302" s="64" t="s">
        <v>163</v>
      </c>
      <c r="F302" s="64">
        <v>0</v>
      </c>
      <c r="G302" s="64">
        <v>1.36943262411348</v>
      </c>
      <c r="H302" s="64">
        <v>1.3356807462215401</v>
      </c>
      <c r="I302" s="64">
        <v>-3.3751877891937301E-2</v>
      </c>
      <c r="J302" s="64">
        <v>564</v>
      </c>
      <c r="K302" s="64">
        <v>1</v>
      </c>
      <c r="M302" s="64" t="str">
        <f>IF(M$155*$F302=1,"Critical Peak",INDEX('99 Look-Up Tables'!$G$3:$G$6,MATCH('05a Sum OwnPrice Elast Daily'!$E302,'99 Look-Up Tables'!$E$3:$E$6,0),1))</f>
        <v>Off-Peak</v>
      </c>
      <c r="N302" s="64" t="str">
        <f>IF(N$155*$F302=1,"Critical Peak",INDEX('99 Look-Up Tables'!$G$3:$G$6,MATCH('05a Sum OwnPrice Elast Daily'!$E302,'99 Look-Up Tables'!$E$3:$E$6,0),1))</f>
        <v>Off-Peak</v>
      </c>
    </row>
    <row r="303" spans="2:14" hidden="1" outlineLevel="1" x14ac:dyDescent="0.35">
      <c r="B303" s="120">
        <v>43297</v>
      </c>
      <c r="C303" s="120"/>
      <c r="D303" s="64">
        <v>3</v>
      </c>
      <c r="E303" s="64" t="s">
        <v>163</v>
      </c>
      <c r="F303" s="64">
        <v>0</v>
      </c>
      <c r="G303" s="64">
        <v>1.2347340425531901</v>
      </c>
      <c r="H303" s="64">
        <v>1.20576369401974</v>
      </c>
      <c r="I303" s="64">
        <v>-2.8970348533453E-2</v>
      </c>
      <c r="J303" s="64">
        <v>564</v>
      </c>
      <c r="K303" s="64">
        <v>1</v>
      </c>
      <c r="M303" s="64" t="str">
        <f>IF(M$155*$F303=1,"Critical Peak",INDEX('99 Look-Up Tables'!$G$3:$G$6,MATCH('05a Sum OwnPrice Elast Daily'!$E303,'99 Look-Up Tables'!$E$3:$E$6,0),1))</f>
        <v>Off-Peak</v>
      </c>
      <c r="N303" s="64" t="str">
        <f>IF(N$155*$F303=1,"Critical Peak",INDEX('99 Look-Up Tables'!$G$3:$G$6,MATCH('05a Sum OwnPrice Elast Daily'!$E303,'99 Look-Up Tables'!$E$3:$E$6,0),1))</f>
        <v>Off-Peak</v>
      </c>
    </row>
    <row r="304" spans="2:14" hidden="1" outlineLevel="1" x14ac:dyDescent="0.35">
      <c r="B304" s="120">
        <v>43297</v>
      </c>
      <c r="C304" s="120"/>
      <c r="D304" s="64">
        <v>4</v>
      </c>
      <c r="E304" s="64" t="s">
        <v>163</v>
      </c>
      <c r="F304" s="64">
        <v>0</v>
      </c>
      <c r="G304" s="64">
        <v>1.12656028368794</v>
      </c>
      <c r="H304" s="64">
        <v>1.0644516971238001</v>
      </c>
      <c r="I304" s="64">
        <v>-6.2108586564146903E-2</v>
      </c>
      <c r="J304" s="64">
        <v>564</v>
      </c>
      <c r="K304" s="64">
        <v>1</v>
      </c>
      <c r="M304" s="64" t="str">
        <f>IF(M$155*$F304=1,"Critical Peak",INDEX('99 Look-Up Tables'!$G$3:$G$6,MATCH('05a Sum OwnPrice Elast Daily'!$E304,'99 Look-Up Tables'!$E$3:$E$6,0),1))</f>
        <v>Off-Peak</v>
      </c>
      <c r="N304" s="64" t="str">
        <f>IF(N$155*$F304=1,"Critical Peak",INDEX('99 Look-Up Tables'!$G$3:$G$6,MATCH('05a Sum OwnPrice Elast Daily'!$E304,'99 Look-Up Tables'!$E$3:$E$6,0),1))</f>
        <v>Off-Peak</v>
      </c>
    </row>
    <row r="305" spans="2:14" hidden="1" outlineLevel="1" x14ac:dyDescent="0.35">
      <c r="B305" s="120">
        <v>43297</v>
      </c>
      <c r="C305" s="120"/>
      <c r="D305" s="64">
        <v>5</v>
      </c>
      <c r="E305" s="64" t="s">
        <v>163</v>
      </c>
      <c r="F305" s="64">
        <v>0</v>
      </c>
      <c r="G305" s="64">
        <v>1.0663829787234</v>
      </c>
      <c r="H305" s="64">
        <v>0.99316261460854105</v>
      </c>
      <c r="I305" s="64">
        <v>-7.3220364114863601E-2</v>
      </c>
      <c r="J305" s="64">
        <v>564</v>
      </c>
      <c r="K305" s="64">
        <v>1</v>
      </c>
      <c r="M305" s="64" t="str">
        <f>IF(M$155*$F305=1,"Critical Peak",INDEX('99 Look-Up Tables'!$G$3:$G$6,MATCH('05a Sum OwnPrice Elast Daily'!$E305,'99 Look-Up Tables'!$E$3:$E$6,0),1))</f>
        <v>Off-Peak</v>
      </c>
      <c r="N305" s="64" t="str">
        <f>IF(N$155*$F305=1,"Critical Peak",INDEX('99 Look-Up Tables'!$G$3:$G$6,MATCH('05a Sum OwnPrice Elast Daily'!$E305,'99 Look-Up Tables'!$E$3:$E$6,0),1))</f>
        <v>Off-Peak</v>
      </c>
    </row>
    <row r="306" spans="2:14" hidden="1" outlineLevel="1" x14ac:dyDescent="0.35">
      <c r="B306" s="120">
        <v>43297</v>
      </c>
      <c r="C306" s="120"/>
      <c r="D306" s="64">
        <v>6</v>
      </c>
      <c r="E306" s="64" t="s">
        <v>163</v>
      </c>
      <c r="F306" s="64">
        <v>0</v>
      </c>
      <c r="G306" s="64">
        <v>1.05514184397163</v>
      </c>
      <c r="H306" s="64">
        <v>0.97148797310245605</v>
      </c>
      <c r="I306" s="64">
        <v>-8.3653870869175501E-2</v>
      </c>
      <c r="J306" s="64">
        <v>564</v>
      </c>
      <c r="K306" s="64">
        <v>1</v>
      </c>
      <c r="M306" s="64" t="str">
        <f>IF(M$155*$F306=1,"Critical Peak",INDEX('99 Look-Up Tables'!$G$3:$G$6,MATCH('05a Sum OwnPrice Elast Daily'!$E306,'99 Look-Up Tables'!$E$3:$E$6,0),1))</f>
        <v>Off-Peak</v>
      </c>
      <c r="N306" s="64" t="str">
        <f>IF(N$155*$F306=1,"Critical Peak",INDEX('99 Look-Up Tables'!$G$3:$G$6,MATCH('05a Sum OwnPrice Elast Daily'!$E306,'99 Look-Up Tables'!$E$3:$E$6,0),1))</f>
        <v>Off-Peak</v>
      </c>
    </row>
    <row r="307" spans="2:14" hidden="1" outlineLevel="1" x14ac:dyDescent="0.35">
      <c r="B307" s="120">
        <v>43297</v>
      </c>
      <c r="C307" s="120"/>
      <c r="D307" s="64">
        <v>7</v>
      </c>
      <c r="E307" s="64" t="s">
        <v>163</v>
      </c>
      <c r="F307" s="64">
        <v>0</v>
      </c>
      <c r="G307" s="64">
        <v>1.0838297872340401</v>
      </c>
      <c r="H307" s="64">
        <v>1.0781751653464899</v>
      </c>
      <c r="I307" s="64">
        <v>-5.6546218875481698E-3</v>
      </c>
      <c r="J307" s="64">
        <v>564</v>
      </c>
      <c r="K307" s="64">
        <v>1</v>
      </c>
      <c r="M307" s="64" t="str">
        <f>IF(M$155*$F307=1,"Critical Peak",INDEX('99 Look-Up Tables'!$G$3:$G$6,MATCH('05a Sum OwnPrice Elast Daily'!$E307,'99 Look-Up Tables'!$E$3:$E$6,0),1))</f>
        <v>Off-Peak</v>
      </c>
      <c r="N307" s="64" t="str">
        <f>IF(N$155*$F307=1,"Critical Peak",INDEX('99 Look-Up Tables'!$G$3:$G$6,MATCH('05a Sum OwnPrice Elast Daily'!$E307,'99 Look-Up Tables'!$E$3:$E$6,0),1))</f>
        <v>Off-Peak</v>
      </c>
    </row>
    <row r="308" spans="2:14" hidden="1" outlineLevel="1" x14ac:dyDescent="0.35">
      <c r="B308" s="120">
        <v>43297</v>
      </c>
      <c r="C308" s="120"/>
      <c r="D308" s="64">
        <v>8</v>
      </c>
      <c r="E308" s="64" t="s">
        <v>162</v>
      </c>
      <c r="F308" s="64">
        <v>0</v>
      </c>
      <c r="G308" s="64">
        <v>1.1246099290780101</v>
      </c>
      <c r="H308" s="64">
        <v>1.1534728834638299</v>
      </c>
      <c r="I308" s="64">
        <v>2.8862954385819199E-2</v>
      </c>
      <c r="J308" s="64">
        <v>564</v>
      </c>
      <c r="K308" s="64">
        <v>1</v>
      </c>
      <c r="M308" s="64" t="str">
        <f>IF(M$155*$F308=1,"Critical Peak",INDEX('99 Look-Up Tables'!$G$3:$G$6,MATCH('05a Sum OwnPrice Elast Daily'!$E308,'99 Look-Up Tables'!$E$3:$E$6,0),1))</f>
        <v>Mid-Peak</v>
      </c>
      <c r="N308" s="64" t="str">
        <f>IF(N$155*$F308=1,"Critical Peak",INDEX('99 Look-Up Tables'!$G$3:$G$6,MATCH('05a Sum OwnPrice Elast Daily'!$E308,'99 Look-Up Tables'!$E$3:$E$6,0),1))</f>
        <v>Mid-Peak</v>
      </c>
    </row>
    <row r="309" spans="2:14" hidden="1" outlineLevel="1" x14ac:dyDescent="0.35">
      <c r="B309" s="120">
        <v>43297</v>
      </c>
      <c r="C309" s="120"/>
      <c r="D309" s="64">
        <v>9</v>
      </c>
      <c r="E309" s="64" t="s">
        <v>162</v>
      </c>
      <c r="F309" s="64">
        <v>0</v>
      </c>
      <c r="G309" s="64">
        <v>1.2422872340425499</v>
      </c>
      <c r="H309" s="64">
        <v>1.2844909757863301</v>
      </c>
      <c r="I309" s="64">
        <v>4.2203741743777799E-2</v>
      </c>
      <c r="J309" s="64">
        <v>564</v>
      </c>
      <c r="K309" s="64">
        <v>1</v>
      </c>
      <c r="M309" s="64" t="str">
        <f>IF(M$155*$F309=1,"Critical Peak",INDEX('99 Look-Up Tables'!$G$3:$G$6,MATCH('05a Sum OwnPrice Elast Daily'!$E309,'99 Look-Up Tables'!$E$3:$E$6,0),1))</f>
        <v>Mid-Peak</v>
      </c>
      <c r="N309" s="64" t="str">
        <f>IF(N$155*$F309=1,"Critical Peak",INDEX('99 Look-Up Tables'!$G$3:$G$6,MATCH('05a Sum OwnPrice Elast Daily'!$E309,'99 Look-Up Tables'!$E$3:$E$6,0),1))</f>
        <v>Mid-Peak</v>
      </c>
    </row>
    <row r="310" spans="2:14" hidden="1" outlineLevel="1" x14ac:dyDescent="0.35">
      <c r="B310" s="120">
        <v>43297</v>
      </c>
      <c r="C310" s="120"/>
      <c r="D310" s="64">
        <v>10</v>
      </c>
      <c r="E310" s="64" t="s">
        <v>162</v>
      </c>
      <c r="F310" s="64">
        <v>0</v>
      </c>
      <c r="G310" s="64">
        <v>1.3597872340425501</v>
      </c>
      <c r="H310" s="64">
        <v>1.40694925799475</v>
      </c>
      <c r="I310" s="64">
        <v>4.71620239521943E-2</v>
      </c>
      <c r="J310" s="64">
        <v>564</v>
      </c>
      <c r="K310" s="64">
        <v>1</v>
      </c>
      <c r="M310" s="64" t="str">
        <f>IF(M$155*$F310=1,"Critical Peak",INDEX('99 Look-Up Tables'!$G$3:$G$6,MATCH('05a Sum OwnPrice Elast Daily'!$E310,'99 Look-Up Tables'!$E$3:$E$6,0),1))</f>
        <v>Mid-Peak</v>
      </c>
      <c r="N310" s="64" t="str">
        <f>IF(N$155*$F310=1,"Critical Peak",INDEX('99 Look-Up Tables'!$G$3:$G$6,MATCH('05a Sum OwnPrice Elast Daily'!$E310,'99 Look-Up Tables'!$E$3:$E$6,0),1))</f>
        <v>Mid-Peak</v>
      </c>
    </row>
    <row r="311" spans="2:14" hidden="1" outlineLevel="1" x14ac:dyDescent="0.35">
      <c r="B311" s="120">
        <v>43297</v>
      </c>
      <c r="C311" s="120"/>
      <c r="D311" s="64">
        <v>11</v>
      </c>
      <c r="E311" s="64" t="s">
        <v>162</v>
      </c>
      <c r="F311" s="64">
        <v>0</v>
      </c>
      <c r="G311" s="64">
        <v>1.4866134751773099</v>
      </c>
      <c r="H311" s="64">
        <v>1.5248696826513199</v>
      </c>
      <c r="I311" s="64">
        <v>3.82562074740153E-2</v>
      </c>
      <c r="J311" s="64">
        <v>564</v>
      </c>
      <c r="K311" s="64">
        <v>1</v>
      </c>
      <c r="M311" s="64" t="str">
        <f>IF(M$155*$F311=1,"Critical Peak",INDEX('99 Look-Up Tables'!$G$3:$G$6,MATCH('05a Sum OwnPrice Elast Daily'!$E311,'99 Look-Up Tables'!$E$3:$E$6,0),1))</f>
        <v>Mid-Peak</v>
      </c>
      <c r="N311" s="64" t="str">
        <f>IF(N$155*$F311=1,"Critical Peak",INDEX('99 Look-Up Tables'!$G$3:$G$6,MATCH('05a Sum OwnPrice Elast Daily'!$E311,'99 Look-Up Tables'!$E$3:$E$6,0),1))</f>
        <v>Mid-Peak</v>
      </c>
    </row>
    <row r="312" spans="2:14" hidden="1" outlineLevel="1" x14ac:dyDescent="0.35">
      <c r="B312" s="120">
        <v>43297</v>
      </c>
      <c r="C312" s="120"/>
      <c r="D312" s="64">
        <v>12</v>
      </c>
      <c r="E312" s="64" t="s">
        <v>161</v>
      </c>
      <c r="F312" s="64">
        <v>0</v>
      </c>
      <c r="G312" s="64">
        <v>1.64241134751773</v>
      </c>
      <c r="H312" s="64">
        <v>1.6958602758836101</v>
      </c>
      <c r="I312" s="64">
        <v>5.34489283658829E-2</v>
      </c>
      <c r="J312" s="64">
        <v>564</v>
      </c>
      <c r="K312" s="64">
        <v>1</v>
      </c>
      <c r="M312" s="64" t="str">
        <f>IF(M$155*$F312=1,"Critical Peak",INDEX('99 Look-Up Tables'!$G$3:$G$6,MATCH('05a Sum OwnPrice Elast Daily'!$E312,'99 Look-Up Tables'!$E$3:$E$6,0),1))</f>
        <v>On-Peak</v>
      </c>
      <c r="N312" s="64" t="str">
        <f>IF(N$155*$F312=1,"Critical Peak",INDEX('99 Look-Up Tables'!$G$3:$G$6,MATCH('05a Sum OwnPrice Elast Daily'!$E312,'99 Look-Up Tables'!$E$3:$E$6,0),1))</f>
        <v>On-Peak</v>
      </c>
    </row>
    <row r="313" spans="2:14" hidden="1" outlineLevel="1" x14ac:dyDescent="0.35">
      <c r="B313" s="120">
        <v>43297</v>
      </c>
      <c r="C313" s="120"/>
      <c r="D313" s="64">
        <v>13</v>
      </c>
      <c r="E313" s="64" t="s">
        <v>161</v>
      </c>
      <c r="F313" s="64">
        <v>0</v>
      </c>
      <c r="G313" s="64">
        <v>1.72918439716312</v>
      </c>
      <c r="H313" s="64">
        <v>1.79807172218282</v>
      </c>
      <c r="I313" s="64">
        <v>6.8887325019699297E-2</v>
      </c>
      <c r="J313" s="64">
        <v>564</v>
      </c>
      <c r="K313" s="64">
        <v>1</v>
      </c>
      <c r="M313" s="64" t="str">
        <f>IF(M$155*$F313=1,"Critical Peak",INDEX('99 Look-Up Tables'!$G$3:$G$6,MATCH('05a Sum OwnPrice Elast Daily'!$E313,'99 Look-Up Tables'!$E$3:$E$6,0),1))</f>
        <v>On-Peak</v>
      </c>
      <c r="N313" s="64" t="str">
        <f>IF(N$155*$F313=1,"Critical Peak",INDEX('99 Look-Up Tables'!$G$3:$G$6,MATCH('05a Sum OwnPrice Elast Daily'!$E313,'99 Look-Up Tables'!$E$3:$E$6,0),1))</f>
        <v>On-Peak</v>
      </c>
    </row>
    <row r="314" spans="2:14" hidden="1" outlineLevel="1" x14ac:dyDescent="0.35">
      <c r="B314" s="120">
        <v>43297</v>
      </c>
      <c r="C314" s="120"/>
      <c r="D314" s="64">
        <v>14</v>
      </c>
      <c r="E314" s="64" t="s">
        <v>161</v>
      </c>
      <c r="F314" s="64">
        <v>0</v>
      </c>
      <c r="G314" s="64">
        <v>1.81374113475177</v>
      </c>
      <c r="H314" s="64">
        <v>1.8738391444123199</v>
      </c>
      <c r="I314" s="64">
        <v>6.00980096605487E-2</v>
      </c>
      <c r="J314" s="64">
        <v>564</v>
      </c>
      <c r="K314" s="64">
        <v>1</v>
      </c>
      <c r="M314" s="64" t="str">
        <f>IF(M$155*$F314=1,"Critical Peak",INDEX('99 Look-Up Tables'!$G$3:$G$6,MATCH('05a Sum OwnPrice Elast Daily'!$E314,'99 Look-Up Tables'!$E$3:$E$6,0),1))</f>
        <v>On-Peak</v>
      </c>
      <c r="N314" s="64" t="str">
        <f>IF(N$155*$F314=1,"Critical Peak",INDEX('99 Look-Up Tables'!$G$3:$G$6,MATCH('05a Sum OwnPrice Elast Daily'!$E314,'99 Look-Up Tables'!$E$3:$E$6,0),1))</f>
        <v>On-Peak</v>
      </c>
    </row>
    <row r="315" spans="2:14" hidden="1" outlineLevel="1" x14ac:dyDescent="0.35">
      <c r="B315" s="120">
        <v>43297</v>
      </c>
      <c r="C315" s="120"/>
      <c r="D315" s="64">
        <v>15</v>
      </c>
      <c r="E315" s="64" t="s">
        <v>161</v>
      </c>
      <c r="F315" s="64">
        <v>0</v>
      </c>
      <c r="G315" s="64">
        <v>1.8844858156028399</v>
      </c>
      <c r="H315" s="64">
        <v>1.92914182651696</v>
      </c>
      <c r="I315" s="64">
        <v>4.4656010914124897E-2</v>
      </c>
      <c r="J315" s="64">
        <v>564</v>
      </c>
      <c r="K315" s="64">
        <v>1</v>
      </c>
      <c r="M315" s="64" t="str">
        <f>IF(M$155*$F315=1,"Critical Peak",INDEX('99 Look-Up Tables'!$G$3:$G$6,MATCH('05a Sum OwnPrice Elast Daily'!$E315,'99 Look-Up Tables'!$E$3:$E$6,0),1))</f>
        <v>On-Peak</v>
      </c>
      <c r="N315" s="64" t="str">
        <f>IF(N$155*$F315=1,"Critical Peak",INDEX('99 Look-Up Tables'!$G$3:$G$6,MATCH('05a Sum OwnPrice Elast Daily'!$E315,'99 Look-Up Tables'!$E$3:$E$6,0),1))</f>
        <v>On-Peak</v>
      </c>
    </row>
    <row r="316" spans="2:14" hidden="1" outlineLevel="1" x14ac:dyDescent="0.35">
      <c r="B316" s="120">
        <v>43297</v>
      </c>
      <c r="C316" s="120"/>
      <c r="D316" s="64">
        <v>16</v>
      </c>
      <c r="E316" s="64" t="s">
        <v>161</v>
      </c>
      <c r="F316" s="64">
        <v>0</v>
      </c>
      <c r="G316" s="64">
        <v>1.99804964539007</v>
      </c>
      <c r="H316" s="64">
        <v>1.96010096971137</v>
      </c>
      <c r="I316" s="64">
        <v>-3.79486756787034E-2</v>
      </c>
      <c r="J316" s="64">
        <v>564</v>
      </c>
      <c r="K316" s="64">
        <v>1</v>
      </c>
      <c r="M316" s="64" t="str">
        <f>IF(M$155*$F316=1,"Critical Peak",INDEX('99 Look-Up Tables'!$G$3:$G$6,MATCH('05a Sum OwnPrice Elast Daily'!$E316,'99 Look-Up Tables'!$E$3:$E$6,0),1))</f>
        <v>On-Peak</v>
      </c>
      <c r="N316" s="64" t="str">
        <f>IF(N$155*$F316=1,"Critical Peak",INDEX('99 Look-Up Tables'!$G$3:$G$6,MATCH('05a Sum OwnPrice Elast Daily'!$E316,'99 Look-Up Tables'!$E$3:$E$6,0),1))</f>
        <v>On-Peak</v>
      </c>
    </row>
    <row r="317" spans="2:14" hidden="1" outlineLevel="1" x14ac:dyDescent="0.35">
      <c r="B317" s="120">
        <v>43297</v>
      </c>
      <c r="C317" s="120"/>
      <c r="D317" s="64">
        <v>17</v>
      </c>
      <c r="E317" s="64" t="s">
        <v>161</v>
      </c>
      <c r="F317" s="64">
        <v>0</v>
      </c>
      <c r="G317" s="64">
        <v>2.0507269503546102</v>
      </c>
      <c r="H317" s="64">
        <v>2.0319729082820999</v>
      </c>
      <c r="I317" s="64">
        <v>-1.8754042072507301E-2</v>
      </c>
      <c r="J317" s="64">
        <v>564</v>
      </c>
      <c r="K317" s="64">
        <v>1</v>
      </c>
      <c r="M317" s="64" t="str">
        <f>IF(M$155*$F317=1,"Critical Peak",INDEX('99 Look-Up Tables'!$G$3:$G$6,MATCH('05a Sum OwnPrice Elast Daily'!$E317,'99 Look-Up Tables'!$E$3:$E$6,0),1))</f>
        <v>On-Peak</v>
      </c>
      <c r="N317" s="64" t="str">
        <f>IF(N$155*$F317=1,"Critical Peak",INDEX('99 Look-Up Tables'!$G$3:$G$6,MATCH('05a Sum OwnPrice Elast Daily'!$E317,'99 Look-Up Tables'!$E$3:$E$6,0),1))</f>
        <v>On-Peak</v>
      </c>
    </row>
    <row r="318" spans="2:14" hidden="1" outlineLevel="1" x14ac:dyDescent="0.35">
      <c r="B318" s="120">
        <v>43297</v>
      </c>
      <c r="C318" s="120"/>
      <c r="D318" s="64">
        <v>18</v>
      </c>
      <c r="E318" s="64" t="s">
        <v>162</v>
      </c>
      <c r="F318" s="64">
        <v>1</v>
      </c>
      <c r="G318" s="64">
        <v>1.32959219858156</v>
      </c>
      <c r="H318" s="64">
        <v>2.0072281667501102</v>
      </c>
      <c r="I318" s="64">
        <v>0.67763596816854998</v>
      </c>
      <c r="J318" s="64">
        <v>564</v>
      </c>
      <c r="K318" s="64">
        <v>1</v>
      </c>
      <c r="M318" s="64" t="str">
        <f>IF(M$155*$F318=1,"Critical Peak",INDEX('99 Look-Up Tables'!$G$3:$G$6,MATCH('05a Sum OwnPrice Elast Daily'!$E318,'99 Look-Up Tables'!$E$3:$E$6,0),1))</f>
        <v>Critical Peak</v>
      </c>
      <c r="N318" s="64" t="str">
        <f>IF(N$155*$F318=1,"Critical Peak",INDEX('99 Look-Up Tables'!$G$3:$G$6,MATCH('05a Sum OwnPrice Elast Daily'!$E318,'99 Look-Up Tables'!$E$3:$E$6,0),1))</f>
        <v>Mid-Peak</v>
      </c>
    </row>
    <row r="319" spans="2:14" hidden="1" outlineLevel="1" x14ac:dyDescent="0.35">
      <c r="B319" s="120">
        <v>43297</v>
      </c>
      <c r="C319" s="120"/>
      <c r="D319" s="64">
        <v>19</v>
      </c>
      <c r="E319" s="64" t="s">
        <v>162</v>
      </c>
      <c r="F319" s="64">
        <v>0</v>
      </c>
      <c r="G319" s="64">
        <v>2.0271631205673799</v>
      </c>
      <c r="H319" s="64">
        <v>2.14560835745199</v>
      </c>
      <c r="I319" s="64">
        <v>0.11844523688460901</v>
      </c>
      <c r="J319" s="64">
        <v>564</v>
      </c>
      <c r="K319" s="64">
        <v>1</v>
      </c>
      <c r="M319" s="64" t="str">
        <f>IF(M$155*$F319=1,"Critical Peak",INDEX('99 Look-Up Tables'!$G$3:$G$6,MATCH('05a Sum OwnPrice Elast Daily'!$E319,'99 Look-Up Tables'!$E$3:$E$6,0),1))</f>
        <v>Mid-Peak</v>
      </c>
      <c r="N319" s="64" t="str">
        <f>IF(N$155*$F319=1,"Critical Peak",INDEX('99 Look-Up Tables'!$G$3:$G$6,MATCH('05a Sum OwnPrice Elast Daily'!$E319,'99 Look-Up Tables'!$E$3:$E$6,0),1))</f>
        <v>Mid-Peak</v>
      </c>
    </row>
    <row r="320" spans="2:14" hidden="1" outlineLevel="1" x14ac:dyDescent="0.35">
      <c r="B320" s="120">
        <v>43297</v>
      </c>
      <c r="C320" s="120"/>
      <c r="D320" s="64">
        <v>20</v>
      </c>
      <c r="E320" s="64" t="s">
        <v>163</v>
      </c>
      <c r="F320" s="64">
        <v>0</v>
      </c>
      <c r="G320" s="64">
        <v>2.0916312056737598</v>
      </c>
      <c r="H320" s="64">
        <v>2.1552991554067602</v>
      </c>
      <c r="I320" s="64">
        <v>6.3667949733004797E-2</v>
      </c>
      <c r="J320" s="64">
        <v>564</v>
      </c>
      <c r="K320" s="64">
        <v>1</v>
      </c>
      <c r="M320" s="64" t="str">
        <f>IF(M$155*$F320=1,"Critical Peak",INDEX('99 Look-Up Tables'!$G$3:$G$6,MATCH('05a Sum OwnPrice Elast Daily'!$E320,'99 Look-Up Tables'!$E$3:$E$6,0),1))</f>
        <v>Off-Peak</v>
      </c>
      <c r="N320" s="64" t="str">
        <f>IF(N$155*$F320=1,"Critical Peak",INDEX('99 Look-Up Tables'!$G$3:$G$6,MATCH('05a Sum OwnPrice Elast Daily'!$E320,'99 Look-Up Tables'!$E$3:$E$6,0),1))</f>
        <v>Off-Peak</v>
      </c>
    </row>
    <row r="321" spans="2:14" hidden="1" outlineLevel="1" x14ac:dyDescent="0.35">
      <c r="B321" s="120">
        <v>43297</v>
      </c>
      <c r="C321" s="120"/>
      <c r="D321" s="64">
        <v>21</v>
      </c>
      <c r="E321" s="64" t="s">
        <v>163</v>
      </c>
      <c r="F321" s="64">
        <v>0</v>
      </c>
      <c r="G321" s="64">
        <v>2.0368085106382998</v>
      </c>
      <c r="H321" s="64">
        <v>2.11374494514925</v>
      </c>
      <c r="I321" s="64">
        <v>7.6936434510956594E-2</v>
      </c>
      <c r="J321" s="64">
        <v>564</v>
      </c>
      <c r="K321" s="64">
        <v>1</v>
      </c>
      <c r="M321" s="64" t="str">
        <f>IF(M$155*$F321=1,"Critical Peak",INDEX('99 Look-Up Tables'!$G$3:$G$6,MATCH('05a Sum OwnPrice Elast Daily'!$E321,'99 Look-Up Tables'!$E$3:$E$6,0),1))</f>
        <v>Off-Peak</v>
      </c>
      <c r="N321" s="64" t="str">
        <f>IF(N$155*$F321=1,"Critical Peak",INDEX('99 Look-Up Tables'!$G$3:$G$6,MATCH('05a Sum OwnPrice Elast Daily'!$E321,'99 Look-Up Tables'!$E$3:$E$6,0),1))</f>
        <v>Off-Peak</v>
      </c>
    </row>
    <row r="322" spans="2:14" hidden="1" outlineLevel="1" x14ac:dyDescent="0.35">
      <c r="B322" s="120">
        <v>43297</v>
      </c>
      <c r="C322" s="120"/>
      <c r="D322" s="64">
        <v>22</v>
      </c>
      <c r="E322" s="64" t="s">
        <v>163</v>
      </c>
      <c r="F322" s="64">
        <v>0</v>
      </c>
      <c r="G322" s="64">
        <v>2.0373404255319101</v>
      </c>
      <c r="H322" s="64">
        <v>2.08128391843201</v>
      </c>
      <c r="I322" s="64">
        <v>4.3943492900091002E-2</v>
      </c>
      <c r="J322" s="64">
        <v>564</v>
      </c>
      <c r="K322" s="64">
        <v>1</v>
      </c>
      <c r="M322" s="64" t="str">
        <f>IF(M$155*$F322=1,"Critical Peak",INDEX('99 Look-Up Tables'!$G$3:$G$6,MATCH('05a Sum OwnPrice Elast Daily'!$E322,'99 Look-Up Tables'!$E$3:$E$6,0),1))</f>
        <v>Off-Peak</v>
      </c>
      <c r="N322" s="64" t="str">
        <f>IF(N$155*$F322=1,"Critical Peak",INDEX('99 Look-Up Tables'!$G$3:$G$6,MATCH('05a Sum OwnPrice Elast Daily'!$E322,'99 Look-Up Tables'!$E$3:$E$6,0),1))</f>
        <v>Off-Peak</v>
      </c>
    </row>
    <row r="323" spans="2:14" hidden="1" outlineLevel="1" x14ac:dyDescent="0.35">
      <c r="B323" s="120">
        <v>43297</v>
      </c>
      <c r="C323" s="120"/>
      <c r="D323" s="64">
        <v>23</v>
      </c>
      <c r="E323" s="64" t="s">
        <v>163</v>
      </c>
      <c r="F323" s="64">
        <v>0</v>
      </c>
      <c r="G323" s="64">
        <v>1.8604432624113501</v>
      </c>
      <c r="H323" s="64">
        <v>1.86436318247885</v>
      </c>
      <c r="I323" s="64">
        <v>3.9199200675037703E-3</v>
      </c>
      <c r="J323" s="64">
        <v>564</v>
      </c>
      <c r="K323" s="64">
        <v>1</v>
      </c>
      <c r="M323" s="64" t="str">
        <f>IF(M$155*$F323=1,"Critical Peak",INDEX('99 Look-Up Tables'!$G$3:$G$6,MATCH('05a Sum OwnPrice Elast Daily'!$E323,'99 Look-Up Tables'!$E$3:$E$6,0),1))</f>
        <v>Off-Peak</v>
      </c>
      <c r="N323" s="64" t="str">
        <f>IF(N$155*$F323=1,"Critical Peak",INDEX('99 Look-Up Tables'!$G$3:$G$6,MATCH('05a Sum OwnPrice Elast Daily'!$E323,'99 Look-Up Tables'!$E$3:$E$6,0),1))</f>
        <v>Off-Peak</v>
      </c>
    </row>
    <row r="324" spans="2:14" hidden="1" outlineLevel="1" x14ac:dyDescent="0.35">
      <c r="B324" s="120">
        <v>43297</v>
      </c>
      <c r="C324" s="120"/>
      <c r="D324" s="64">
        <v>24</v>
      </c>
      <c r="E324" s="64" t="s">
        <v>163</v>
      </c>
      <c r="F324" s="64">
        <v>0</v>
      </c>
      <c r="G324" s="64">
        <v>1.60262411347518</v>
      </c>
      <c r="H324" s="64">
        <v>1.6220632813199301</v>
      </c>
      <c r="I324" s="64">
        <v>1.94391678447513E-2</v>
      </c>
      <c r="J324" s="64">
        <v>564</v>
      </c>
      <c r="K324" s="64">
        <v>1</v>
      </c>
      <c r="M324" s="64" t="str">
        <f>IF(M$155*$F324=1,"Critical Peak",INDEX('99 Look-Up Tables'!$G$3:$G$6,MATCH('05a Sum OwnPrice Elast Daily'!$E324,'99 Look-Up Tables'!$E$3:$E$6,0),1))</f>
        <v>Off-Peak</v>
      </c>
      <c r="N324" s="64" t="str">
        <f>IF(N$155*$F324=1,"Critical Peak",INDEX('99 Look-Up Tables'!$G$3:$G$6,MATCH('05a Sum OwnPrice Elast Daily'!$E324,'99 Look-Up Tables'!$E$3:$E$6,0),1))</f>
        <v>Off-Peak</v>
      </c>
    </row>
    <row r="325" spans="2:14" hidden="1" outlineLevel="1" x14ac:dyDescent="0.35">
      <c r="B325" s="120">
        <v>43298</v>
      </c>
      <c r="C325" s="120"/>
      <c r="D325" s="64">
        <v>1</v>
      </c>
      <c r="E325" s="64" t="s">
        <v>163</v>
      </c>
      <c r="F325" s="64">
        <v>0</v>
      </c>
      <c r="G325" s="64">
        <v>1.35304347826087</v>
      </c>
      <c r="H325" s="64">
        <v>1.2902925662661799</v>
      </c>
      <c r="I325" s="64">
        <v>-6.2750911994686298E-2</v>
      </c>
      <c r="J325" s="64">
        <v>575</v>
      </c>
      <c r="K325" s="64">
        <v>1</v>
      </c>
      <c r="M325" s="64" t="str">
        <f>IF(M$155*$F325=1,"Critical Peak",INDEX('99 Look-Up Tables'!$G$3:$G$6,MATCH('05a Sum OwnPrice Elast Daily'!$E325,'99 Look-Up Tables'!$E$3:$E$6,0),1))</f>
        <v>Off-Peak</v>
      </c>
      <c r="N325" s="64" t="str">
        <f>IF(N$155*$F325=1,"Critical Peak",INDEX('99 Look-Up Tables'!$G$3:$G$6,MATCH('05a Sum OwnPrice Elast Daily'!$E325,'99 Look-Up Tables'!$E$3:$E$6,0),1))</f>
        <v>Off-Peak</v>
      </c>
    </row>
    <row r="326" spans="2:14" hidden="1" outlineLevel="1" x14ac:dyDescent="0.35">
      <c r="B326" s="120">
        <v>43298</v>
      </c>
      <c r="C326" s="120"/>
      <c r="D326" s="64">
        <v>2</v>
      </c>
      <c r="E326" s="64" t="s">
        <v>163</v>
      </c>
      <c r="F326" s="64">
        <v>0</v>
      </c>
      <c r="G326" s="64">
        <v>1.1786631944444399</v>
      </c>
      <c r="H326" s="64">
        <v>1.08785781252247</v>
      </c>
      <c r="I326" s="64">
        <v>-9.0805381921976999E-2</v>
      </c>
      <c r="J326" s="64">
        <v>576</v>
      </c>
      <c r="K326" s="64">
        <v>1</v>
      </c>
      <c r="M326" s="64" t="str">
        <f>IF(M$155*$F326=1,"Critical Peak",INDEX('99 Look-Up Tables'!$G$3:$G$6,MATCH('05a Sum OwnPrice Elast Daily'!$E326,'99 Look-Up Tables'!$E$3:$E$6,0),1))</f>
        <v>Off-Peak</v>
      </c>
      <c r="N326" s="64" t="str">
        <f>IF(N$155*$F326=1,"Critical Peak",INDEX('99 Look-Up Tables'!$G$3:$G$6,MATCH('05a Sum OwnPrice Elast Daily'!$E326,'99 Look-Up Tables'!$E$3:$E$6,0),1))</f>
        <v>Off-Peak</v>
      </c>
    </row>
    <row r="327" spans="2:14" hidden="1" outlineLevel="1" x14ac:dyDescent="0.35">
      <c r="B327" s="120">
        <v>43298</v>
      </c>
      <c r="C327" s="120"/>
      <c r="D327" s="64">
        <v>3</v>
      </c>
      <c r="E327" s="64" t="s">
        <v>163</v>
      </c>
      <c r="F327" s="64">
        <v>0</v>
      </c>
      <c r="G327" s="64">
        <v>1.0489756944444399</v>
      </c>
      <c r="H327" s="64">
        <v>0.98359448905097202</v>
      </c>
      <c r="I327" s="64">
        <v>-6.5381205393472003E-2</v>
      </c>
      <c r="J327" s="64">
        <v>576</v>
      </c>
      <c r="K327" s="64">
        <v>1</v>
      </c>
      <c r="M327" s="64" t="str">
        <f>IF(M$155*$F327=1,"Critical Peak",INDEX('99 Look-Up Tables'!$G$3:$G$6,MATCH('05a Sum OwnPrice Elast Daily'!$E327,'99 Look-Up Tables'!$E$3:$E$6,0),1))</f>
        <v>Off-Peak</v>
      </c>
      <c r="N327" s="64" t="str">
        <f>IF(N$155*$F327=1,"Critical Peak",INDEX('99 Look-Up Tables'!$G$3:$G$6,MATCH('05a Sum OwnPrice Elast Daily'!$E327,'99 Look-Up Tables'!$E$3:$E$6,0),1))</f>
        <v>Off-Peak</v>
      </c>
    </row>
    <row r="328" spans="2:14" hidden="1" outlineLevel="1" x14ac:dyDescent="0.35">
      <c r="B328" s="120">
        <v>43298</v>
      </c>
      <c r="C328" s="120"/>
      <c r="D328" s="64">
        <v>4</v>
      </c>
      <c r="E328" s="64" t="s">
        <v>163</v>
      </c>
      <c r="F328" s="64">
        <v>0</v>
      </c>
      <c r="G328" s="64">
        <v>0.919722222222222</v>
      </c>
      <c r="H328" s="64">
        <v>0.88775361585133805</v>
      </c>
      <c r="I328" s="64">
        <v>-3.1968606370884299E-2</v>
      </c>
      <c r="J328" s="64">
        <v>576</v>
      </c>
      <c r="K328" s="64">
        <v>1</v>
      </c>
      <c r="M328" s="64" t="str">
        <f>IF(M$155*$F328=1,"Critical Peak",INDEX('99 Look-Up Tables'!$G$3:$G$6,MATCH('05a Sum OwnPrice Elast Daily'!$E328,'99 Look-Up Tables'!$E$3:$E$6,0),1))</f>
        <v>Off-Peak</v>
      </c>
      <c r="N328" s="64" t="str">
        <f>IF(N$155*$F328=1,"Critical Peak",INDEX('99 Look-Up Tables'!$G$3:$G$6,MATCH('05a Sum OwnPrice Elast Daily'!$E328,'99 Look-Up Tables'!$E$3:$E$6,0),1))</f>
        <v>Off-Peak</v>
      </c>
    </row>
    <row r="329" spans="2:14" hidden="1" outlineLevel="1" x14ac:dyDescent="0.35">
      <c r="B329" s="120">
        <v>43298</v>
      </c>
      <c r="C329" s="120"/>
      <c r="D329" s="64">
        <v>5</v>
      </c>
      <c r="E329" s="64" t="s">
        <v>163</v>
      </c>
      <c r="F329" s="64">
        <v>0</v>
      </c>
      <c r="G329" s="64">
        <v>0.88114583333333296</v>
      </c>
      <c r="H329" s="64">
        <v>0.89167047340488603</v>
      </c>
      <c r="I329" s="64">
        <v>1.0524640071552901E-2</v>
      </c>
      <c r="J329" s="64">
        <v>576</v>
      </c>
      <c r="K329" s="64">
        <v>1</v>
      </c>
      <c r="M329" s="64" t="str">
        <f>IF(M$155*$F329=1,"Critical Peak",INDEX('99 Look-Up Tables'!$G$3:$G$6,MATCH('05a Sum OwnPrice Elast Daily'!$E329,'99 Look-Up Tables'!$E$3:$E$6,0),1))</f>
        <v>Off-Peak</v>
      </c>
      <c r="N329" s="64" t="str">
        <f>IF(N$155*$F329=1,"Critical Peak",INDEX('99 Look-Up Tables'!$G$3:$G$6,MATCH('05a Sum OwnPrice Elast Daily'!$E329,'99 Look-Up Tables'!$E$3:$E$6,0),1))</f>
        <v>Off-Peak</v>
      </c>
    </row>
    <row r="330" spans="2:14" hidden="1" outlineLevel="1" x14ac:dyDescent="0.35">
      <c r="B330" s="120">
        <v>43298</v>
      </c>
      <c r="C330" s="120"/>
      <c r="D330" s="64">
        <v>6</v>
      </c>
      <c r="E330" s="64" t="s">
        <v>163</v>
      </c>
      <c r="F330" s="64">
        <v>0</v>
      </c>
      <c r="G330" s="64">
        <v>0.88067708333333306</v>
      </c>
      <c r="H330" s="64">
        <v>0.86412273444134902</v>
      </c>
      <c r="I330" s="64">
        <v>-1.6554348891984601E-2</v>
      </c>
      <c r="J330" s="64">
        <v>576</v>
      </c>
      <c r="K330" s="64">
        <v>1</v>
      </c>
      <c r="M330" s="64" t="str">
        <f>IF(M$155*$F330=1,"Critical Peak",INDEX('99 Look-Up Tables'!$G$3:$G$6,MATCH('05a Sum OwnPrice Elast Daily'!$E330,'99 Look-Up Tables'!$E$3:$E$6,0),1))</f>
        <v>Off-Peak</v>
      </c>
      <c r="N330" s="64" t="str">
        <f>IF(N$155*$F330=1,"Critical Peak",INDEX('99 Look-Up Tables'!$G$3:$G$6,MATCH('05a Sum OwnPrice Elast Daily'!$E330,'99 Look-Up Tables'!$E$3:$E$6,0),1))</f>
        <v>Off-Peak</v>
      </c>
    </row>
    <row r="331" spans="2:14" hidden="1" outlineLevel="1" x14ac:dyDescent="0.35">
      <c r="B331" s="120">
        <v>43298</v>
      </c>
      <c r="C331" s="120"/>
      <c r="D331" s="64">
        <v>7</v>
      </c>
      <c r="E331" s="64" t="s">
        <v>163</v>
      </c>
      <c r="F331" s="64">
        <v>0</v>
      </c>
      <c r="G331" s="64">
        <v>0.91166666666666696</v>
      </c>
      <c r="H331" s="64">
        <v>0.88187065772048101</v>
      </c>
      <c r="I331" s="64">
        <v>-2.97960089461854E-2</v>
      </c>
      <c r="J331" s="64">
        <v>576</v>
      </c>
      <c r="K331" s="64">
        <v>1</v>
      </c>
      <c r="M331" s="64" t="str">
        <f>IF(M$155*$F331=1,"Critical Peak",INDEX('99 Look-Up Tables'!$G$3:$G$6,MATCH('05a Sum OwnPrice Elast Daily'!$E331,'99 Look-Up Tables'!$E$3:$E$6,0),1))</f>
        <v>Off-Peak</v>
      </c>
      <c r="N331" s="64" t="str">
        <f>IF(N$155*$F331=1,"Critical Peak",INDEX('99 Look-Up Tables'!$G$3:$G$6,MATCH('05a Sum OwnPrice Elast Daily'!$E331,'99 Look-Up Tables'!$E$3:$E$6,0),1))</f>
        <v>Off-Peak</v>
      </c>
    </row>
    <row r="332" spans="2:14" hidden="1" outlineLevel="1" x14ac:dyDescent="0.35">
      <c r="B332" s="120">
        <v>43298</v>
      </c>
      <c r="C332" s="120"/>
      <c r="D332" s="64">
        <v>8</v>
      </c>
      <c r="E332" s="64" t="s">
        <v>162</v>
      </c>
      <c r="F332" s="64">
        <v>0</v>
      </c>
      <c r="G332" s="64">
        <v>0.97822916666666704</v>
      </c>
      <c r="H332" s="64">
        <v>0.909258100356096</v>
      </c>
      <c r="I332" s="64">
        <v>-6.89710663105704E-2</v>
      </c>
      <c r="J332" s="64">
        <v>576</v>
      </c>
      <c r="K332" s="64">
        <v>1</v>
      </c>
      <c r="M332" s="64" t="str">
        <f>IF(M$155*$F332=1,"Critical Peak",INDEX('99 Look-Up Tables'!$G$3:$G$6,MATCH('05a Sum OwnPrice Elast Daily'!$E332,'99 Look-Up Tables'!$E$3:$E$6,0),1))</f>
        <v>Mid-Peak</v>
      </c>
      <c r="N332" s="64" t="str">
        <f>IF(N$155*$F332=1,"Critical Peak",INDEX('99 Look-Up Tables'!$G$3:$G$6,MATCH('05a Sum OwnPrice Elast Daily'!$E332,'99 Look-Up Tables'!$E$3:$E$6,0),1))</f>
        <v>Mid-Peak</v>
      </c>
    </row>
    <row r="333" spans="2:14" hidden="1" outlineLevel="1" x14ac:dyDescent="0.35">
      <c r="B333" s="120">
        <v>43298</v>
      </c>
      <c r="C333" s="120"/>
      <c r="D333" s="64">
        <v>9</v>
      </c>
      <c r="E333" s="64" t="s">
        <v>162</v>
      </c>
      <c r="F333" s="64">
        <v>0</v>
      </c>
      <c r="G333" s="64">
        <v>0.99706597222222204</v>
      </c>
      <c r="H333" s="64">
        <v>0.95578301313476799</v>
      </c>
      <c r="I333" s="64">
        <v>-4.1282959087453899E-2</v>
      </c>
      <c r="J333" s="64">
        <v>576</v>
      </c>
      <c r="K333" s="64">
        <v>1</v>
      </c>
      <c r="M333" s="64" t="str">
        <f>IF(M$155*$F333=1,"Critical Peak",INDEX('99 Look-Up Tables'!$G$3:$G$6,MATCH('05a Sum OwnPrice Elast Daily'!$E333,'99 Look-Up Tables'!$E$3:$E$6,0),1))</f>
        <v>Mid-Peak</v>
      </c>
      <c r="N333" s="64" t="str">
        <f>IF(N$155*$F333=1,"Critical Peak",INDEX('99 Look-Up Tables'!$G$3:$G$6,MATCH('05a Sum OwnPrice Elast Daily'!$E333,'99 Look-Up Tables'!$E$3:$E$6,0),1))</f>
        <v>Mid-Peak</v>
      </c>
    </row>
    <row r="334" spans="2:14" hidden="1" outlineLevel="1" x14ac:dyDescent="0.35">
      <c r="B334" s="120">
        <v>43298</v>
      </c>
      <c r="C334" s="120"/>
      <c r="D334" s="64">
        <v>10</v>
      </c>
      <c r="E334" s="64" t="s">
        <v>162</v>
      </c>
      <c r="F334" s="64">
        <v>0</v>
      </c>
      <c r="G334" s="64">
        <v>1.0242534722222201</v>
      </c>
      <c r="H334" s="64">
        <v>0.98768438713141005</v>
      </c>
      <c r="I334" s="64">
        <v>-3.6569085090812303E-2</v>
      </c>
      <c r="J334" s="64">
        <v>576</v>
      </c>
      <c r="K334" s="64">
        <v>1</v>
      </c>
      <c r="M334" s="64" t="str">
        <f>IF(M$155*$F334=1,"Critical Peak",INDEX('99 Look-Up Tables'!$G$3:$G$6,MATCH('05a Sum OwnPrice Elast Daily'!$E334,'99 Look-Up Tables'!$E$3:$E$6,0),1))</f>
        <v>Mid-Peak</v>
      </c>
      <c r="N334" s="64" t="str">
        <f>IF(N$155*$F334=1,"Critical Peak",INDEX('99 Look-Up Tables'!$G$3:$G$6,MATCH('05a Sum OwnPrice Elast Daily'!$E334,'99 Look-Up Tables'!$E$3:$E$6,0),1))</f>
        <v>Mid-Peak</v>
      </c>
    </row>
    <row r="335" spans="2:14" hidden="1" outlineLevel="1" x14ac:dyDescent="0.35">
      <c r="B335" s="120">
        <v>43298</v>
      </c>
      <c r="C335" s="120"/>
      <c r="D335" s="64">
        <v>11</v>
      </c>
      <c r="E335" s="64" t="s">
        <v>162</v>
      </c>
      <c r="F335" s="64">
        <v>0</v>
      </c>
      <c r="G335" s="64">
        <v>1.0318229166666699</v>
      </c>
      <c r="H335" s="64">
        <v>1.0665305385369801</v>
      </c>
      <c r="I335" s="64">
        <v>3.4707621870311699E-2</v>
      </c>
      <c r="J335" s="64">
        <v>576</v>
      </c>
      <c r="K335" s="64">
        <v>1</v>
      </c>
      <c r="M335" s="64" t="str">
        <f>IF(M$155*$F335=1,"Critical Peak",INDEX('99 Look-Up Tables'!$G$3:$G$6,MATCH('05a Sum OwnPrice Elast Daily'!$E335,'99 Look-Up Tables'!$E$3:$E$6,0),1))</f>
        <v>Mid-Peak</v>
      </c>
      <c r="N335" s="64" t="str">
        <f>IF(N$155*$F335=1,"Critical Peak",INDEX('99 Look-Up Tables'!$G$3:$G$6,MATCH('05a Sum OwnPrice Elast Daily'!$E335,'99 Look-Up Tables'!$E$3:$E$6,0),1))</f>
        <v>Mid-Peak</v>
      </c>
    </row>
    <row r="336" spans="2:14" hidden="1" outlineLevel="1" x14ac:dyDescent="0.35">
      <c r="B336" s="120">
        <v>43298</v>
      </c>
      <c r="C336" s="120"/>
      <c r="D336" s="64">
        <v>12</v>
      </c>
      <c r="E336" s="64" t="s">
        <v>161</v>
      </c>
      <c r="F336" s="64">
        <v>0</v>
      </c>
      <c r="G336" s="64">
        <v>1.06753472222222</v>
      </c>
      <c r="H336" s="64">
        <v>1.0906848843085399</v>
      </c>
      <c r="I336" s="64">
        <v>2.3150162086322201E-2</v>
      </c>
      <c r="J336" s="64">
        <v>576</v>
      </c>
      <c r="K336" s="64">
        <v>1</v>
      </c>
      <c r="M336" s="64" t="str">
        <f>IF(M$155*$F336=1,"Critical Peak",INDEX('99 Look-Up Tables'!$G$3:$G$6,MATCH('05a Sum OwnPrice Elast Daily'!$E336,'99 Look-Up Tables'!$E$3:$E$6,0),1))</f>
        <v>On-Peak</v>
      </c>
      <c r="N336" s="64" t="str">
        <f>IF(N$155*$F336=1,"Critical Peak",INDEX('99 Look-Up Tables'!$G$3:$G$6,MATCH('05a Sum OwnPrice Elast Daily'!$E336,'99 Look-Up Tables'!$E$3:$E$6,0),1))</f>
        <v>On-Peak</v>
      </c>
    </row>
    <row r="337" spans="2:14" hidden="1" outlineLevel="1" x14ac:dyDescent="0.35">
      <c r="B337" s="120">
        <v>43298</v>
      </c>
      <c r="C337" s="120"/>
      <c r="D337" s="64">
        <v>13</v>
      </c>
      <c r="E337" s="64" t="s">
        <v>161</v>
      </c>
      <c r="F337" s="64">
        <v>0</v>
      </c>
      <c r="G337" s="64">
        <v>1.11612847222222</v>
      </c>
      <c r="H337" s="64">
        <v>1.1343531703177501</v>
      </c>
      <c r="I337" s="64">
        <v>1.8224698095526199E-2</v>
      </c>
      <c r="J337" s="64">
        <v>576</v>
      </c>
      <c r="K337" s="64">
        <v>1</v>
      </c>
      <c r="M337" s="64" t="str">
        <f>IF(M$155*$F337=1,"Critical Peak",INDEX('99 Look-Up Tables'!$G$3:$G$6,MATCH('05a Sum OwnPrice Elast Daily'!$E337,'99 Look-Up Tables'!$E$3:$E$6,0),1))</f>
        <v>On-Peak</v>
      </c>
      <c r="N337" s="64" t="str">
        <f>IF(N$155*$F337=1,"Critical Peak",INDEX('99 Look-Up Tables'!$G$3:$G$6,MATCH('05a Sum OwnPrice Elast Daily'!$E337,'99 Look-Up Tables'!$E$3:$E$6,0),1))</f>
        <v>On-Peak</v>
      </c>
    </row>
    <row r="338" spans="2:14" hidden="1" outlineLevel="1" x14ac:dyDescent="0.35">
      <c r="B338" s="120">
        <v>43298</v>
      </c>
      <c r="C338" s="120"/>
      <c r="D338" s="64">
        <v>14</v>
      </c>
      <c r="E338" s="64" t="s">
        <v>161</v>
      </c>
      <c r="F338" s="64">
        <v>0</v>
      </c>
      <c r="G338" s="64">
        <v>1.13579861111111</v>
      </c>
      <c r="H338" s="64">
        <v>1.17790702449478</v>
      </c>
      <c r="I338" s="64">
        <v>4.2108413383670003E-2</v>
      </c>
      <c r="J338" s="64">
        <v>576</v>
      </c>
      <c r="K338" s="64">
        <v>1</v>
      </c>
      <c r="M338" s="64" t="str">
        <f>IF(M$155*$F338=1,"Critical Peak",INDEX('99 Look-Up Tables'!$G$3:$G$6,MATCH('05a Sum OwnPrice Elast Daily'!$E338,'99 Look-Up Tables'!$E$3:$E$6,0),1))</f>
        <v>On-Peak</v>
      </c>
      <c r="N338" s="64" t="str">
        <f>IF(N$155*$F338=1,"Critical Peak",INDEX('99 Look-Up Tables'!$G$3:$G$6,MATCH('05a Sum OwnPrice Elast Daily'!$E338,'99 Look-Up Tables'!$E$3:$E$6,0),1))</f>
        <v>On-Peak</v>
      </c>
    </row>
    <row r="339" spans="2:14" hidden="1" outlineLevel="1" x14ac:dyDescent="0.35">
      <c r="B339" s="120">
        <v>43298</v>
      </c>
      <c r="C339" s="120"/>
      <c r="D339" s="64">
        <v>15</v>
      </c>
      <c r="E339" s="64" t="s">
        <v>161</v>
      </c>
      <c r="F339" s="64">
        <v>0</v>
      </c>
      <c r="G339" s="64">
        <v>1.14335069444444</v>
      </c>
      <c r="H339" s="64">
        <v>1.19372455384426</v>
      </c>
      <c r="I339" s="64">
        <v>5.0373859399812503E-2</v>
      </c>
      <c r="J339" s="64">
        <v>576</v>
      </c>
      <c r="K339" s="64">
        <v>1</v>
      </c>
      <c r="M339" s="64" t="str">
        <f>IF(M$155*$F339=1,"Critical Peak",INDEX('99 Look-Up Tables'!$G$3:$G$6,MATCH('05a Sum OwnPrice Elast Daily'!$E339,'99 Look-Up Tables'!$E$3:$E$6,0),1))</f>
        <v>On-Peak</v>
      </c>
      <c r="N339" s="64" t="str">
        <f>IF(N$155*$F339=1,"Critical Peak",INDEX('99 Look-Up Tables'!$G$3:$G$6,MATCH('05a Sum OwnPrice Elast Daily'!$E339,'99 Look-Up Tables'!$E$3:$E$6,0),1))</f>
        <v>On-Peak</v>
      </c>
    </row>
    <row r="340" spans="2:14" hidden="1" outlineLevel="1" x14ac:dyDescent="0.35">
      <c r="B340" s="120">
        <v>43298</v>
      </c>
      <c r="C340" s="120"/>
      <c r="D340" s="64">
        <v>16</v>
      </c>
      <c r="E340" s="64" t="s">
        <v>161</v>
      </c>
      <c r="F340" s="64">
        <v>0</v>
      </c>
      <c r="G340" s="64">
        <v>1.2236805555555601</v>
      </c>
      <c r="H340" s="64">
        <v>1.24781957943443</v>
      </c>
      <c r="I340" s="64">
        <v>2.4139023878878001E-2</v>
      </c>
      <c r="J340" s="64">
        <v>576</v>
      </c>
      <c r="K340" s="64">
        <v>1</v>
      </c>
      <c r="M340" s="64" t="str">
        <f>IF(M$155*$F340=1,"Critical Peak",INDEX('99 Look-Up Tables'!$G$3:$G$6,MATCH('05a Sum OwnPrice Elast Daily'!$E340,'99 Look-Up Tables'!$E$3:$E$6,0),1))</f>
        <v>On-Peak</v>
      </c>
      <c r="N340" s="64" t="str">
        <f>IF(N$155*$F340=1,"Critical Peak",INDEX('99 Look-Up Tables'!$G$3:$G$6,MATCH('05a Sum OwnPrice Elast Daily'!$E340,'99 Look-Up Tables'!$E$3:$E$6,0),1))</f>
        <v>On-Peak</v>
      </c>
    </row>
    <row r="341" spans="2:14" hidden="1" outlineLevel="1" x14ac:dyDescent="0.35">
      <c r="B341" s="120">
        <v>43298</v>
      </c>
      <c r="C341" s="120"/>
      <c r="D341" s="64">
        <v>17</v>
      </c>
      <c r="E341" s="64" t="s">
        <v>161</v>
      </c>
      <c r="F341" s="64">
        <v>0</v>
      </c>
      <c r="G341" s="64">
        <v>1.3337326388888899</v>
      </c>
      <c r="H341" s="64">
        <v>1.3618745698862</v>
      </c>
      <c r="I341" s="64">
        <v>2.8141930997308499E-2</v>
      </c>
      <c r="J341" s="64">
        <v>576</v>
      </c>
      <c r="K341" s="64">
        <v>1</v>
      </c>
      <c r="M341" s="64" t="str">
        <f>IF(M$155*$F341=1,"Critical Peak",INDEX('99 Look-Up Tables'!$G$3:$G$6,MATCH('05a Sum OwnPrice Elast Daily'!$E341,'99 Look-Up Tables'!$E$3:$E$6,0),1))</f>
        <v>On-Peak</v>
      </c>
      <c r="N341" s="64" t="str">
        <f>IF(N$155*$F341=1,"Critical Peak",INDEX('99 Look-Up Tables'!$G$3:$G$6,MATCH('05a Sum OwnPrice Elast Daily'!$E341,'99 Look-Up Tables'!$E$3:$E$6,0),1))</f>
        <v>On-Peak</v>
      </c>
    </row>
    <row r="342" spans="2:14" hidden="1" outlineLevel="1" x14ac:dyDescent="0.35">
      <c r="B342" s="120">
        <v>43298</v>
      </c>
      <c r="C342" s="120"/>
      <c r="D342" s="64">
        <v>18</v>
      </c>
      <c r="E342" s="64" t="s">
        <v>162</v>
      </c>
      <c r="F342" s="64">
        <v>1</v>
      </c>
      <c r="G342" s="64">
        <v>1.0510069444444401</v>
      </c>
      <c r="H342" s="64">
        <v>1.52149850498615</v>
      </c>
      <c r="I342" s="64">
        <v>0.47049156054170799</v>
      </c>
      <c r="J342" s="64">
        <v>576</v>
      </c>
      <c r="K342" s="64">
        <v>1</v>
      </c>
      <c r="M342" s="64" t="str">
        <f>IF(M$155*$F342=1,"Critical Peak",INDEX('99 Look-Up Tables'!$G$3:$G$6,MATCH('05a Sum OwnPrice Elast Daily'!$E342,'99 Look-Up Tables'!$E$3:$E$6,0),1))</f>
        <v>Critical Peak</v>
      </c>
      <c r="N342" s="64" t="str">
        <f>IF(N$155*$F342=1,"Critical Peak",INDEX('99 Look-Up Tables'!$G$3:$G$6,MATCH('05a Sum OwnPrice Elast Daily'!$E342,'99 Look-Up Tables'!$E$3:$E$6,0),1))</f>
        <v>Mid-Peak</v>
      </c>
    </row>
    <row r="343" spans="2:14" hidden="1" outlineLevel="1" x14ac:dyDescent="0.35">
      <c r="B343" s="120">
        <v>43298</v>
      </c>
      <c r="C343" s="120"/>
      <c r="D343" s="64">
        <v>19</v>
      </c>
      <c r="E343" s="64" t="s">
        <v>162</v>
      </c>
      <c r="F343" s="64">
        <v>0</v>
      </c>
      <c r="G343" s="64">
        <v>1.5058506944444401</v>
      </c>
      <c r="H343" s="64">
        <v>1.4928480197695799</v>
      </c>
      <c r="I343" s="64">
        <v>-1.30026746748648E-2</v>
      </c>
      <c r="J343" s="64">
        <v>576</v>
      </c>
      <c r="K343" s="64">
        <v>1</v>
      </c>
      <c r="M343" s="64" t="str">
        <f>IF(M$155*$F343=1,"Critical Peak",INDEX('99 Look-Up Tables'!$G$3:$G$6,MATCH('05a Sum OwnPrice Elast Daily'!$E343,'99 Look-Up Tables'!$E$3:$E$6,0),1))</f>
        <v>Mid-Peak</v>
      </c>
      <c r="N343" s="64" t="str">
        <f>IF(N$155*$F343=1,"Critical Peak",INDEX('99 Look-Up Tables'!$G$3:$G$6,MATCH('05a Sum OwnPrice Elast Daily'!$E343,'99 Look-Up Tables'!$E$3:$E$6,0),1))</f>
        <v>Mid-Peak</v>
      </c>
    </row>
    <row r="344" spans="2:14" hidden="1" outlineLevel="1" x14ac:dyDescent="0.35">
      <c r="B344" s="120">
        <v>43298</v>
      </c>
      <c r="C344" s="120"/>
      <c r="D344" s="64">
        <v>20</v>
      </c>
      <c r="E344" s="64" t="s">
        <v>163</v>
      </c>
      <c r="F344" s="64">
        <v>0</v>
      </c>
      <c r="G344" s="64">
        <v>1.50515625</v>
      </c>
      <c r="H344" s="64">
        <v>1.5554601879233001</v>
      </c>
      <c r="I344" s="64">
        <v>5.0303937923301199E-2</v>
      </c>
      <c r="J344" s="64">
        <v>576</v>
      </c>
      <c r="K344" s="64">
        <v>1</v>
      </c>
      <c r="M344" s="64" t="str">
        <f>IF(M$155*$F344=1,"Critical Peak",INDEX('99 Look-Up Tables'!$G$3:$G$6,MATCH('05a Sum OwnPrice Elast Daily'!$E344,'99 Look-Up Tables'!$E$3:$E$6,0),1))</f>
        <v>Off-Peak</v>
      </c>
      <c r="N344" s="64" t="str">
        <f>IF(N$155*$F344=1,"Critical Peak",INDEX('99 Look-Up Tables'!$G$3:$G$6,MATCH('05a Sum OwnPrice Elast Daily'!$E344,'99 Look-Up Tables'!$E$3:$E$6,0),1))</f>
        <v>Off-Peak</v>
      </c>
    </row>
    <row r="345" spans="2:14" hidden="1" outlineLevel="1" x14ac:dyDescent="0.35">
      <c r="B345" s="120">
        <v>43298</v>
      </c>
      <c r="C345" s="120"/>
      <c r="D345" s="64">
        <v>21</v>
      </c>
      <c r="E345" s="64" t="s">
        <v>163</v>
      </c>
      <c r="F345" s="64">
        <v>0</v>
      </c>
      <c r="G345" s="64">
        <v>1.4810243055555601</v>
      </c>
      <c r="H345" s="64">
        <v>1.5613666073813399</v>
      </c>
      <c r="I345" s="64">
        <v>8.0342301825785806E-2</v>
      </c>
      <c r="J345" s="64">
        <v>576</v>
      </c>
      <c r="K345" s="64">
        <v>1</v>
      </c>
      <c r="M345" s="64" t="str">
        <f>IF(M$155*$F345=1,"Critical Peak",INDEX('99 Look-Up Tables'!$G$3:$G$6,MATCH('05a Sum OwnPrice Elast Daily'!$E345,'99 Look-Up Tables'!$E$3:$E$6,0),1))</f>
        <v>Off-Peak</v>
      </c>
      <c r="N345" s="64" t="str">
        <f>IF(N$155*$F345=1,"Critical Peak",INDEX('99 Look-Up Tables'!$G$3:$G$6,MATCH('05a Sum OwnPrice Elast Daily'!$E345,'99 Look-Up Tables'!$E$3:$E$6,0),1))</f>
        <v>Off-Peak</v>
      </c>
    </row>
    <row r="346" spans="2:14" hidden="1" outlineLevel="1" x14ac:dyDescent="0.35">
      <c r="B346" s="120">
        <v>43298</v>
      </c>
      <c r="C346" s="120"/>
      <c r="D346" s="64">
        <v>22</v>
      </c>
      <c r="E346" s="64" t="s">
        <v>163</v>
      </c>
      <c r="F346" s="64">
        <v>0</v>
      </c>
      <c r="G346" s="64">
        <v>1.4568576388888901</v>
      </c>
      <c r="H346" s="64">
        <v>1.56850825870288</v>
      </c>
      <c r="I346" s="64">
        <v>0.111650619813996</v>
      </c>
      <c r="J346" s="64">
        <v>576</v>
      </c>
      <c r="K346" s="64">
        <v>1</v>
      </c>
      <c r="M346" s="64" t="str">
        <f>IF(M$155*$F346=1,"Critical Peak",INDEX('99 Look-Up Tables'!$G$3:$G$6,MATCH('05a Sum OwnPrice Elast Daily'!$E346,'99 Look-Up Tables'!$E$3:$E$6,0),1))</f>
        <v>Off-Peak</v>
      </c>
      <c r="N346" s="64" t="str">
        <f>IF(N$155*$F346=1,"Critical Peak",INDEX('99 Look-Up Tables'!$G$3:$G$6,MATCH('05a Sum OwnPrice Elast Daily'!$E346,'99 Look-Up Tables'!$E$3:$E$6,0),1))</f>
        <v>Off-Peak</v>
      </c>
    </row>
    <row r="347" spans="2:14" hidden="1" outlineLevel="1" x14ac:dyDescent="0.35">
      <c r="B347" s="120">
        <v>43298</v>
      </c>
      <c r="C347" s="120"/>
      <c r="D347" s="64">
        <v>23</v>
      </c>
      <c r="E347" s="64" t="s">
        <v>163</v>
      </c>
      <c r="F347" s="64">
        <v>0</v>
      </c>
      <c r="G347" s="64">
        <v>1.3202777777777801</v>
      </c>
      <c r="H347" s="64">
        <v>1.48313299477815</v>
      </c>
      <c r="I347" s="64">
        <v>0.162855217000374</v>
      </c>
      <c r="J347" s="64">
        <v>576</v>
      </c>
      <c r="K347" s="64">
        <v>1</v>
      </c>
      <c r="M347" s="64" t="str">
        <f>IF(M$155*$F347=1,"Critical Peak",INDEX('99 Look-Up Tables'!$G$3:$G$6,MATCH('05a Sum OwnPrice Elast Daily'!$E347,'99 Look-Up Tables'!$E$3:$E$6,0),1))</f>
        <v>Off-Peak</v>
      </c>
      <c r="N347" s="64" t="str">
        <f>IF(N$155*$F347=1,"Critical Peak",INDEX('99 Look-Up Tables'!$G$3:$G$6,MATCH('05a Sum OwnPrice Elast Daily'!$E347,'99 Look-Up Tables'!$E$3:$E$6,0),1))</f>
        <v>Off-Peak</v>
      </c>
    </row>
    <row r="348" spans="2:14" hidden="1" outlineLevel="1" x14ac:dyDescent="0.35">
      <c r="B348" s="120">
        <v>43298</v>
      </c>
      <c r="C348" s="120"/>
      <c r="D348" s="64">
        <v>24</v>
      </c>
      <c r="E348" s="64" t="s">
        <v>163</v>
      </c>
      <c r="F348" s="64">
        <v>0</v>
      </c>
      <c r="G348" s="64">
        <v>1.1468750000000001</v>
      </c>
      <c r="H348" s="64">
        <v>1.21067643075751</v>
      </c>
      <c r="I348" s="64">
        <v>6.3801430757512503E-2</v>
      </c>
      <c r="J348" s="64">
        <v>576</v>
      </c>
      <c r="K348" s="64">
        <v>1</v>
      </c>
      <c r="M348" s="64" t="str">
        <f>IF(M$155*$F348=1,"Critical Peak",INDEX('99 Look-Up Tables'!$G$3:$G$6,MATCH('05a Sum OwnPrice Elast Daily'!$E348,'99 Look-Up Tables'!$E$3:$E$6,0),1))</f>
        <v>Off-Peak</v>
      </c>
      <c r="N348" s="64" t="str">
        <f>IF(N$155*$F348=1,"Critical Peak",INDEX('99 Look-Up Tables'!$G$3:$G$6,MATCH('05a Sum OwnPrice Elast Daily'!$E348,'99 Look-Up Tables'!$E$3:$E$6,0),1))</f>
        <v>Off-Peak</v>
      </c>
    </row>
    <row r="349" spans="2:14" hidden="1" outlineLevel="1" x14ac:dyDescent="0.35">
      <c r="B349" s="120">
        <v>43305</v>
      </c>
      <c r="C349" s="120"/>
      <c r="D349" s="64">
        <v>1</v>
      </c>
      <c r="E349" s="64" t="s">
        <v>163</v>
      </c>
      <c r="F349" s="64">
        <v>0</v>
      </c>
      <c r="G349" s="64">
        <v>1.2131660899654</v>
      </c>
      <c r="H349" s="64">
        <v>1.22354322315766</v>
      </c>
      <c r="I349" s="64">
        <v>1.03771331922645E-2</v>
      </c>
      <c r="J349" s="64">
        <v>578</v>
      </c>
      <c r="K349" s="64">
        <v>1</v>
      </c>
      <c r="M349" s="64" t="str">
        <f>IF(M$155*$F349=1,"Critical Peak",INDEX('99 Look-Up Tables'!$G$3:$G$6,MATCH('05a Sum OwnPrice Elast Daily'!$E349,'99 Look-Up Tables'!$E$3:$E$6,0),1))</f>
        <v>Off-Peak</v>
      </c>
      <c r="N349" s="64" t="str">
        <f>IF(N$155*$F349=1,"Critical Peak",INDEX('99 Look-Up Tables'!$G$3:$G$6,MATCH('05a Sum OwnPrice Elast Daily'!$E349,'99 Look-Up Tables'!$E$3:$E$6,0),1))</f>
        <v>Off-Peak</v>
      </c>
    </row>
    <row r="350" spans="2:14" hidden="1" outlineLevel="1" x14ac:dyDescent="0.35">
      <c r="B350" s="120">
        <v>43305</v>
      </c>
      <c r="C350" s="120"/>
      <c r="D350" s="64">
        <v>2</v>
      </c>
      <c r="E350" s="64" t="s">
        <v>163</v>
      </c>
      <c r="F350" s="64">
        <v>0</v>
      </c>
      <c r="G350" s="64">
        <v>1.02929310344828</v>
      </c>
      <c r="H350" s="64">
        <v>1.00146783112427</v>
      </c>
      <c r="I350" s="64">
        <v>-2.7825272324003902E-2</v>
      </c>
      <c r="J350" s="64">
        <v>580</v>
      </c>
      <c r="K350" s="64">
        <v>1</v>
      </c>
      <c r="M350" s="64" t="str">
        <f>IF(M$155*$F350=1,"Critical Peak",INDEX('99 Look-Up Tables'!$G$3:$G$6,MATCH('05a Sum OwnPrice Elast Daily'!$E350,'99 Look-Up Tables'!$E$3:$E$6,0),1))</f>
        <v>Off-Peak</v>
      </c>
      <c r="N350" s="64" t="str">
        <f>IF(N$155*$F350=1,"Critical Peak",INDEX('99 Look-Up Tables'!$G$3:$G$6,MATCH('05a Sum OwnPrice Elast Daily'!$E350,'99 Look-Up Tables'!$E$3:$E$6,0),1))</f>
        <v>Off-Peak</v>
      </c>
    </row>
    <row r="351" spans="2:14" hidden="1" outlineLevel="1" x14ac:dyDescent="0.35">
      <c r="B351" s="120">
        <v>43305</v>
      </c>
      <c r="C351" s="120"/>
      <c r="D351" s="64">
        <v>3</v>
      </c>
      <c r="E351" s="64" t="s">
        <v>163</v>
      </c>
      <c r="F351" s="64">
        <v>0</v>
      </c>
      <c r="G351" s="64">
        <v>0.90668965517241396</v>
      </c>
      <c r="H351" s="64">
        <v>0.88385257027820396</v>
      </c>
      <c r="I351" s="64">
        <v>-2.2837084894209599E-2</v>
      </c>
      <c r="J351" s="64">
        <v>580</v>
      </c>
      <c r="K351" s="64">
        <v>1</v>
      </c>
      <c r="M351" s="64" t="str">
        <f>IF(M$155*$F351=1,"Critical Peak",INDEX('99 Look-Up Tables'!$G$3:$G$6,MATCH('05a Sum OwnPrice Elast Daily'!$E351,'99 Look-Up Tables'!$E$3:$E$6,0),1))</f>
        <v>Off-Peak</v>
      </c>
      <c r="N351" s="64" t="str">
        <f>IF(N$155*$F351=1,"Critical Peak",INDEX('99 Look-Up Tables'!$G$3:$G$6,MATCH('05a Sum OwnPrice Elast Daily'!$E351,'99 Look-Up Tables'!$E$3:$E$6,0),1))</f>
        <v>Off-Peak</v>
      </c>
    </row>
    <row r="352" spans="2:14" hidden="1" outlineLevel="1" x14ac:dyDescent="0.35">
      <c r="B352" s="120">
        <v>43305</v>
      </c>
      <c r="C352" s="120"/>
      <c r="D352" s="64">
        <v>4</v>
      </c>
      <c r="E352" s="64" t="s">
        <v>163</v>
      </c>
      <c r="F352" s="64">
        <v>0</v>
      </c>
      <c r="G352" s="64">
        <v>0.83627586206896598</v>
      </c>
      <c r="H352" s="64">
        <v>0.82315870727224105</v>
      </c>
      <c r="I352" s="64">
        <v>-1.31171547967246E-2</v>
      </c>
      <c r="J352" s="64">
        <v>580</v>
      </c>
      <c r="K352" s="64">
        <v>1</v>
      </c>
      <c r="M352" s="64" t="str">
        <f>IF(M$155*$F352=1,"Critical Peak",INDEX('99 Look-Up Tables'!$G$3:$G$6,MATCH('05a Sum OwnPrice Elast Daily'!$E352,'99 Look-Up Tables'!$E$3:$E$6,0),1))</f>
        <v>Off-Peak</v>
      </c>
      <c r="N352" s="64" t="str">
        <f>IF(N$155*$F352=1,"Critical Peak",INDEX('99 Look-Up Tables'!$G$3:$G$6,MATCH('05a Sum OwnPrice Elast Daily'!$E352,'99 Look-Up Tables'!$E$3:$E$6,0),1))</f>
        <v>Off-Peak</v>
      </c>
    </row>
    <row r="353" spans="2:14" hidden="1" outlineLevel="1" x14ac:dyDescent="0.35">
      <c r="B353" s="120">
        <v>43305</v>
      </c>
      <c r="C353" s="120"/>
      <c r="D353" s="64">
        <v>5</v>
      </c>
      <c r="E353" s="64" t="s">
        <v>163</v>
      </c>
      <c r="F353" s="64">
        <v>0</v>
      </c>
      <c r="G353" s="64">
        <v>0.82255172413793098</v>
      </c>
      <c r="H353" s="64">
        <v>0.74103218187612796</v>
      </c>
      <c r="I353" s="64">
        <v>-8.1519542261803496E-2</v>
      </c>
      <c r="J353" s="64">
        <v>580</v>
      </c>
      <c r="K353" s="64">
        <v>1</v>
      </c>
      <c r="M353" s="64" t="str">
        <f>IF(M$155*$F353=1,"Critical Peak",INDEX('99 Look-Up Tables'!$G$3:$G$6,MATCH('05a Sum OwnPrice Elast Daily'!$E353,'99 Look-Up Tables'!$E$3:$E$6,0),1))</f>
        <v>Off-Peak</v>
      </c>
      <c r="N353" s="64" t="str">
        <f>IF(N$155*$F353=1,"Critical Peak",INDEX('99 Look-Up Tables'!$G$3:$G$6,MATCH('05a Sum OwnPrice Elast Daily'!$E353,'99 Look-Up Tables'!$E$3:$E$6,0),1))</f>
        <v>Off-Peak</v>
      </c>
    </row>
    <row r="354" spans="2:14" hidden="1" outlineLevel="1" x14ac:dyDescent="0.35">
      <c r="B354" s="120">
        <v>43305</v>
      </c>
      <c r="C354" s="120"/>
      <c r="D354" s="64">
        <v>6</v>
      </c>
      <c r="E354" s="64" t="s">
        <v>163</v>
      </c>
      <c r="F354" s="64">
        <v>0</v>
      </c>
      <c r="G354" s="64">
        <v>0.81112068965517203</v>
      </c>
      <c r="H354" s="64">
        <v>0.77090866154297299</v>
      </c>
      <c r="I354" s="64">
        <v>-4.0212028112199198E-2</v>
      </c>
      <c r="J354" s="64">
        <v>580</v>
      </c>
      <c r="K354" s="64">
        <v>1</v>
      </c>
      <c r="M354" s="64" t="str">
        <f>IF(M$155*$F354=1,"Critical Peak",INDEX('99 Look-Up Tables'!$G$3:$G$6,MATCH('05a Sum OwnPrice Elast Daily'!$E354,'99 Look-Up Tables'!$E$3:$E$6,0),1))</f>
        <v>Off-Peak</v>
      </c>
      <c r="N354" s="64" t="str">
        <f>IF(N$155*$F354=1,"Critical Peak",INDEX('99 Look-Up Tables'!$G$3:$G$6,MATCH('05a Sum OwnPrice Elast Daily'!$E354,'99 Look-Up Tables'!$E$3:$E$6,0),1))</f>
        <v>Off-Peak</v>
      </c>
    </row>
    <row r="355" spans="2:14" hidden="1" outlineLevel="1" x14ac:dyDescent="0.35">
      <c r="B355" s="120">
        <v>43305</v>
      </c>
      <c r="C355" s="120"/>
      <c r="D355" s="64">
        <v>7</v>
      </c>
      <c r="E355" s="64" t="s">
        <v>163</v>
      </c>
      <c r="F355" s="64">
        <v>0</v>
      </c>
      <c r="G355" s="64">
        <v>0.85817241379310305</v>
      </c>
      <c r="H355" s="64">
        <v>0.84794729237726096</v>
      </c>
      <c r="I355" s="64">
        <v>-1.0225121415842199E-2</v>
      </c>
      <c r="J355" s="64">
        <v>580</v>
      </c>
      <c r="K355" s="64">
        <v>1</v>
      </c>
      <c r="M355" s="64" t="str">
        <f>IF(M$155*$F355=1,"Critical Peak",INDEX('99 Look-Up Tables'!$G$3:$G$6,MATCH('05a Sum OwnPrice Elast Daily'!$E355,'99 Look-Up Tables'!$E$3:$E$6,0),1))</f>
        <v>Off-Peak</v>
      </c>
      <c r="N355" s="64" t="str">
        <f>IF(N$155*$F355=1,"Critical Peak",INDEX('99 Look-Up Tables'!$G$3:$G$6,MATCH('05a Sum OwnPrice Elast Daily'!$E355,'99 Look-Up Tables'!$E$3:$E$6,0),1))</f>
        <v>Off-Peak</v>
      </c>
    </row>
    <row r="356" spans="2:14" hidden="1" outlineLevel="1" x14ac:dyDescent="0.35">
      <c r="B356" s="120">
        <v>43305</v>
      </c>
      <c r="C356" s="120"/>
      <c r="D356" s="64">
        <v>8</v>
      </c>
      <c r="E356" s="64" t="s">
        <v>162</v>
      </c>
      <c r="F356" s="64">
        <v>0</v>
      </c>
      <c r="G356" s="64">
        <v>0.85991379310344795</v>
      </c>
      <c r="H356" s="64">
        <v>0.876130638494234</v>
      </c>
      <c r="I356" s="64">
        <v>1.62168453907857E-2</v>
      </c>
      <c r="J356" s="64">
        <v>580</v>
      </c>
      <c r="K356" s="64">
        <v>1</v>
      </c>
      <c r="M356" s="64" t="str">
        <f>IF(M$155*$F356=1,"Critical Peak",INDEX('99 Look-Up Tables'!$G$3:$G$6,MATCH('05a Sum OwnPrice Elast Daily'!$E356,'99 Look-Up Tables'!$E$3:$E$6,0),1))</f>
        <v>Mid-Peak</v>
      </c>
      <c r="N356" s="64" t="str">
        <f>IF(N$155*$F356=1,"Critical Peak",INDEX('99 Look-Up Tables'!$G$3:$G$6,MATCH('05a Sum OwnPrice Elast Daily'!$E356,'99 Look-Up Tables'!$E$3:$E$6,0),1))</f>
        <v>Mid-Peak</v>
      </c>
    </row>
    <row r="357" spans="2:14" hidden="1" outlineLevel="1" x14ac:dyDescent="0.35">
      <c r="B357" s="120">
        <v>43305</v>
      </c>
      <c r="C357" s="120"/>
      <c r="D357" s="64">
        <v>9</v>
      </c>
      <c r="E357" s="64" t="s">
        <v>162</v>
      </c>
      <c r="F357" s="64">
        <v>0</v>
      </c>
      <c r="G357" s="64">
        <v>0.93715517241379298</v>
      </c>
      <c r="H357" s="64">
        <v>0.96360942192231103</v>
      </c>
      <c r="I357" s="64">
        <v>2.6454249508517502E-2</v>
      </c>
      <c r="J357" s="64">
        <v>580</v>
      </c>
      <c r="K357" s="64">
        <v>1</v>
      </c>
      <c r="M357" s="64" t="str">
        <f>IF(M$155*$F357=1,"Critical Peak",INDEX('99 Look-Up Tables'!$G$3:$G$6,MATCH('05a Sum OwnPrice Elast Daily'!$E357,'99 Look-Up Tables'!$E$3:$E$6,0),1))</f>
        <v>Mid-Peak</v>
      </c>
      <c r="N357" s="64" t="str">
        <f>IF(N$155*$F357=1,"Critical Peak",INDEX('99 Look-Up Tables'!$G$3:$G$6,MATCH('05a Sum OwnPrice Elast Daily'!$E357,'99 Look-Up Tables'!$E$3:$E$6,0),1))</f>
        <v>Mid-Peak</v>
      </c>
    </row>
    <row r="358" spans="2:14" hidden="1" outlineLevel="1" x14ac:dyDescent="0.35">
      <c r="B358" s="120">
        <v>43305</v>
      </c>
      <c r="C358" s="120"/>
      <c r="D358" s="64">
        <v>10</v>
      </c>
      <c r="E358" s="64" t="s">
        <v>162</v>
      </c>
      <c r="F358" s="64">
        <v>0</v>
      </c>
      <c r="G358" s="64">
        <v>0.93644827586206902</v>
      </c>
      <c r="H358" s="64">
        <v>1.03836094023804</v>
      </c>
      <c r="I358" s="64">
        <v>0.10191266437596599</v>
      </c>
      <c r="J358" s="64">
        <v>580</v>
      </c>
      <c r="K358" s="64">
        <v>1</v>
      </c>
      <c r="M358" s="64" t="str">
        <f>IF(M$155*$F358=1,"Critical Peak",INDEX('99 Look-Up Tables'!$G$3:$G$6,MATCH('05a Sum OwnPrice Elast Daily'!$E358,'99 Look-Up Tables'!$E$3:$E$6,0),1))</f>
        <v>Mid-Peak</v>
      </c>
      <c r="N358" s="64" t="str">
        <f>IF(N$155*$F358=1,"Critical Peak",INDEX('99 Look-Up Tables'!$G$3:$G$6,MATCH('05a Sum OwnPrice Elast Daily'!$E358,'99 Look-Up Tables'!$E$3:$E$6,0),1))</f>
        <v>Mid-Peak</v>
      </c>
    </row>
    <row r="359" spans="2:14" hidden="1" outlineLevel="1" x14ac:dyDescent="0.35">
      <c r="B359" s="120">
        <v>43305</v>
      </c>
      <c r="C359" s="120"/>
      <c r="D359" s="64">
        <v>11</v>
      </c>
      <c r="E359" s="64" t="s">
        <v>162</v>
      </c>
      <c r="F359" s="64">
        <v>0</v>
      </c>
      <c r="G359" s="64">
        <v>1.00386206896552</v>
      </c>
      <c r="H359" s="64">
        <v>1.0680689660893701</v>
      </c>
      <c r="I359" s="64">
        <v>6.4206897123849596E-2</v>
      </c>
      <c r="J359" s="64">
        <v>580</v>
      </c>
      <c r="K359" s="64">
        <v>1</v>
      </c>
      <c r="M359" s="64" t="str">
        <f>IF(M$155*$F359=1,"Critical Peak",INDEX('99 Look-Up Tables'!$G$3:$G$6,MATCH('05a Sum OwnPrice Elast Daily'!$E359,'99 Look-Up Tables'!$E$3:$E$6,0),1))</f>
        <v>Mid-Peak</v>
      </c>
      <c r="N359" s="64" t="str">
        <f>IF(N$155*$F359=1,"Critical Peak",INDEX('99 Look-Up Tables'!$G$3:$G$6,MATCH('05a Sum OwnPrice Elast Daily'!$E359,'99 Look-Up Tables'!$E$3:$E$6,0),1))</f>
        <v>Mid-Peak</v>
      </c>
    </row>
    <row r="360" spans="2:14" hidden="1" outlineLevel="1" x14ac:dyDescent="0.35">
      <c r="B360" s="120">
        <v>43305</v>
      </c>
      <c r="C360" s="120"/>
      <c r="D360" s="64">
        <v>12</v>
      </c>
      <c r="E360" s="64" t="s">
        <v>161</v>
      </c>
      <c r="F360" s="64">
        <v>0</v>
      </c>
      <c r="G360" s="64">
        <v>1.0372413793103401</v>
      </c>
      <c r="H360" s="64">
        <v>1.19911330264806</v>
      </c>
      <c r="I360" s="64">
        <v>0.16187192333771799</v>
      </c>
      <c r="J360" s="64">
        <v>580</v>
      </c>
      <c r="K360" s="64">
        <v>1</v>
      </c>
      <c r="M360" s="64" t="str">
        <f>IF(M$155*$F360=1,"Critical Peak",INDEX('99 Look-Up Tables'!$G$3:$G$6,MATCH('05a Sum OwnPrice Elast Daily'!$E360,'99 Look-Up Tables'!$E$3:$E$6,0),1))</f>
        <v>On-Peak</v>
      </c>
      <c r="N360" s="64" t="str">
        <f>IF(N$155*$F360=1,"Critical Peak",INDEX('99 Look-Up Tables'!$G$3:$G$6,MATCH('05a Sum OwnPrice Elast Daily'!$E360,'99 Look-Up Tables'!$E$3:$E$6,0),1))</f>
        <v>On-Peak</v>
      </c>
    </row>
    <row r="361" spans="2:14" hidden="1" outlineLevel="1" x14ac:dyDescent="0.35">
      <c r="B361" s="120">
        <v>43305</v>
      </c>
      <c r="C361" s="120"/>
      <c r="D361" s="64">
        <v>13</v>
      </c>
      <c r="E361" s="64" t="s">
        <v>161</v>
      </c>
      <c r="F361" s="64">
        <v>0</v>
      </c>
      <c r="G361" s="64">
        <v>1.10448275862069</v>
      </c>
      <c r="H361" s="64">
        <v>1.2818962715833</v>
      </c>
      <c r="I361" s="64">
        <v>0.17741351296261401</v>
      </c>
      <c r="J361" s="64">
        <v>580</v>
      </c>
      <c r="K361" s="64">
        <v>1</v>
      </c>
      <c r="M361" s="64" t="str">
        <f>IF(M$155*$F361=1,"Critical Peak",INDEX('99 Look-Up Tables'!$G$3:$G$6,MATCH('05a Sum OwnPrice Elast Daily'!$E361,'99 Look-Up Tables'!$E$3:$E$6,0),1))</f>
        <v>On-Peak</v>
      </c>
      <c r="N361" s="64" t="str">
        <f>IF(N$155*$F361=1,"Critical Peak",INDEX('99 Look-Up Tables'!$G$3:$G$6,MATCH('05a Sum OwnPrice Elast Daily'!$E361,'99 Look-Up Tables'!$E$3:$E$6,0),1))</f>
        <v>On-Peak</v>
      </c>
    </row>
    <row r="362" spans="2:14" hidden="1" outlineLevel="1" x14ac:dyDescent="0.35">
      <c r="B362" s="120">
        <v>43305</v>
      </c>
      <c r="C362" s="120"/>
      <c r="D362" s="64">
        <v>14</v>
      </c>
      <c r="E362" s="64" t="s">
        <v>161</v>
      </c>
      <c r="F362" s="64">
        <v>0</v>
      </c>
      <c r="G362" s="64">
        <v>1.16844827586207</v>
      </c>
      <c r="H362" s="64">
        <v>1.3539660517277301</v>
      </c>
      <c r="I362" s="64">
        <v>0.18551777586566001</v>
      </c>
      <c r="J362" s="64">
        <v>580</v>
      </c>
      <c r="K362" s="64">
        <v>1</v>
      </c>
      <c r="M362" s="64" t="str">
        <f>IF(M$155*$F362=1,"Critical Peak",INDEX('99 Look-Up Tables'!$G$3:$G$6,MATCH('05a Sum OwnPrice Elast Daily'!$E362,'99 Look-Up Tables'!$E$3:$E$6,0),1))</f>
        <v>On-Peak</v>
      </c>
      <c r="N362" s="64" t="str">
        <f>IF(N$155*$F362=1,"Critical Peak",INDEX('99 Look-Up Tables'!$G$3:$G$6,MATCH('05a Sum OwnPrice Elast Daily'!$E362,'99 Look-Up Tables'!$E$3:$E$6,0),1))</f>
        <v>On-Peak</v>
      </c>
    </row>
    <row r="363" spans="2:14" hidden="1" outlineLevel="1" x14ac:dyDescent="0.35">
      <c r="B363" s="120">
        <v>43305</v>
      </c>
      <c r="C363" s="120"/>
      <c r="D363" s="64">
        <v>15</v>
      </c>
      <c r="E363" s="64" t="s">
        <v>161</v>
      </c>
      <c r="F363" s="64">
        <v>0</v>
      </c>
      <c r="G363" s="64">
        <v>1.1594827586206899</v>
      </c>
      <c r="H363" s="64">
        <v>1.37985817322486</v>
      </c>
      <c r="I363" s="64">
        <v>0.22037541460416599</v>
      </c>
      <c r="J363" s="64">
        <v>580</v>
      </c>
      <c r="K363" s="64">
        <v>1</v>
      </c>
      <c r="M363" s="64" t="str">
        <f>IF(M$155*$F363=1,"Critical Peak",INDEX('99 Look-Up Tables'!$G$3:$G$6,MATCH('05a Sum OwnPrice Elast Daily'!$E363,'99 Look-Up Tables'!$E$3:$E$6,0),1))</f>
        <v>On-Peak</v>
      </c>
      <c r="N363" s="64" t="str">
        <f>IF(N$155*$F363=1,"Critical Peak",INDEX('99 Look-Up Tables'!$G$3:$G$6,MATCH('05a Sum OwnPrice Elast Daily'!$E363,'99 Look-Up Tables'!$E$3:$E$6,0),1))</f>
        <v>On-Peak</v>
      </c>
    </row>
    <row r="364" spans="2:14" hidden="1" outlineLevel="1" x14ac:dyDescent="0.35">
      <c r="B364" s="120">
        <v>43305</v>
      </c>
      <c r="C364" s="120"/>
      <c r="D364" s="64">
        <v>16</v>
      </c>
      <c r="E364" s="64" t="s">
        <v>161</v>
      </c>
      <c r="F364" s="64">
        <v>0</v>
      </c>
      <c r="G364" s="64">
        <v>1.3262586206896601</v>
      </c>
      <c r="H364" s="64">
        <v>1.4893946659302799</v>
      </c>
      <c r="I364" s="64">
        <v>0.163136045240625</v>
      </c>
      <c r="J364" s="64">
        <v>580</v>
      </c>
      <c r="K364" s="64">
        <v>1</v>
      </c>
      <c r="M364" s="64" t="str">
        <f>IF(M$155*$F364=1,"Critical Peak",INDEX('99 Look-Up Tables'!$G$3:$G$6,MATCH('05a Sum OwnPrice Elast Daily'!$E364,'99 Look-Up Tables'!$E$3:$E$6,0),1))</f>
        <v>On-Peak</v>
      </c>
      <c r="N364" s="64" t="str">
        <f>IF(N$155*$F364=1,"Critical Peak",INDEX('99 Look-Up Tables'!$G$3:$G$6,MATCH('05a Sum OwnPrice Elast Daily'!$E364,'99 Look-Up Tables'!$E$3:$E$6,0),1))</f>
        <v>On-Peak</v>
      </c>
    </row>
    <row r="365" spans="2:14" hidden="1" outlineLevel="1" x14ac:dyDescent="0.35">
      <c r="B365" s="120">
        <v>43305</v>
      </c>
      <c r="C365" s="120"/>
      <c r="D365" s="64">
        <v>17</v>
      </c>
      <c r="E365" s="64" t="s">
        <v>161</v>
      </c>
      <c r="F365" s="64">
        <v>0</v>
      </c>
      <c r="G365" s="64">
        <v>1.46668965517241</v>
      </c>
      <c r="H365" s="64">
        <v>1.6620341993009899</v>
      </c>
      <c r="I365" s="64">
        <v>0.19534454412857699</v>
      </c>
      <c r="J365" s="64">
        <v>580</v>
      </c>
      <c r="K365" s="64">
        <v>1</v>
      </c>
      <c r="M365" s="64" t="str">
        <f>IF(M$155*$F365=1,"Critical Peak",INDEX('99 Look-Up Tables'!$G$3:$G$6,MATCH('05a Sum OwnPrice Elast Daily'!$E365,'99 Look-Up Tables'!$E$3:$E$6,0),1))</f>
        <v>On-Peak</v>
      </c>
      <c r="N365" s="64" t="str">
        <f>IF(N$155*$F365=1,"Critical Peak",INDEX('99 Look-Up Tables'!$G$3:$G$6,MATCH('05a Sum OwnPrice Elast Daily'!$E365,'99 Look-Up Tables'!$E$3:$E$6,0),1))</f>
        <v>On-Peak</v>
      </c>
    </row>
    <row r="366" spans="2:14" hidden="1" outlineLevel="1" x14ac:dyDescent="0.35">
      <c r="B366" s="120">
        <v>43305</v>
      </c>
      <c r="C366" s="120"/>
      <c r="D366" s="64">
        <v>18</v>
      </c>
      <c r="E366" s="64" t="s">
        <v>162</v>
      </c>
      <c r="F366" s="64">
        <v>1</v>
      </c>
      <c r="G366" s="64">
        <v>1.1546206896551701</v>
      </c>
      <c r="H366" s="64">
        <v>1.8620573987137701</v>
      </c>
      <c r="I366" s="64">
        <v>0.70743670905859302</v>
      </c>
      <c r="J366" s="64">
        <v>580</v>
      </c>
      <c r="K366" s="64">
        <v>1</v>
      </c>
      <c r="M366" s="64" t="str">
        <f>IF(M$155*$F366=1,"Critical Peak",INDEX('99 Look-Up Tables'!$G$3:$G$6,MATCH('05a Sum OwnPrice Elast Daily'!$E366,'99 Look-Up Tables'!$E$3:$E$6,0),1))</f>
        <v>Critical Peak</v>
      </c>
      <c r="N366" s="64" t="str">
        <f>IF(N$155*$F366=1,"Critical Peak",INDEX('99 Look-Up Tables'!$G$3:$G$6,MATCH('05a Sum OwnPrice Elast Daily'!$E366,'99 Look-Up Tables'!$E$3:$E$6,0),1))</f>
        <v>Mid-Peak</v>
      </c>
    </row>
    <row r="367" spans="2:14" hidden="1" outlineLevel="1" x14ac:dyDescent="0.35">
      <c r="B367" s="120">
        <v>43305</v>
      </c>
      <c r="C367" s="120"/>
      <c r="D367" s="64">
        <v>19</v>
      </c>
      <c r="E367" s="64" t="s">
        <v>162</v>
      </c>
      <c r="F367" s="64">
        <v>0</v>
      </c>
      <c r="G367" s="64">
        <v>1.75970689655172</v>
      </c>
      <c r="H367" s="64">
        <v>1.88458952070286</v>
      </c>
      <c r="I367" s="64">
        <v>0.12488262415113099</v>
      </c>
      <c r="J367" s="64">
        <v>580</v>
      </c>
      <c r="K367" s="64">
        <v>1</v>
      </c>
      <c r="M367" s="64" t="str">
        <f>IF(M$155*$F367=1,"Critical Peak",INDEX('99 Look-Up Tables'!$G$3:$G$6,MATCH('05a Sum OwnPrice Elast Daily'!$E367,'99 Look-Up Tables'!$E$3:$E$6,0),1))</f>
        <v>Mid-Peak</v>
      </c>
      <c r="N367" s="64" t="str">
        <f>IF(N$155*$F367=1,"Critical Peak",INDEX('99 Look-Up Tables'!$G$3:$G$6,MATCH('05a Sum OwnPrice Elast Daily'!$E367,'99 Look-Up Tables'!$E$3:$E$6,0),1))</f>
        <v>Mid-Peak</v>
      </c>
    </row>
    <row r="368" spans="2:14" hidden="1" outlineLevel="1" x14ac:dyDescent="0.35">
      <c r="B368" s="120">
        <v>43305</v>
      </c>
      <c r="C368" s="120"/>
      <c r="D368" s="64">
        <v>20</v>
      </c>
      <c r="E368" s="64" t="s">
        <v>163</v>
      </c>
      <c r="F368" s="64">
        <v>0</v>
      </c>
      <c r="G368" s="64">
        <v>1.8204310344827599</v>
      </c>
      <c r="H368" s="64">
        <v>1.8798394248544701</v>
      </c>
      <c r="I368" s="64">
        <v>5.9408390371714803E-2</v>
      </c>
      <c r="J368" s="64">
        <v>580</v>
      </c>
      <c r="K368" s="64">
        <v>1</v>
      </c>
      <c r="M368" s="64" t="str">
        <f>IF(M$155*$F368=1,"Critical Peak",INDEX('99 Look-Up Tables'!$G$3:$G$6,MATCH('05a Sum OwnPrice Elast Daily'!$E368,'99 Look-Up Tables'!$E$3:$E$6,0),1))</f>
        <v>Off-Peak</v>
      </c>
      <c r="N368" s="64" t="str">
        <f>IF(N$155*$F368=1,"Critical Peak",INDEX('99 Look-Up Tables'!$G$3:$G$6,MATCH('05a Sum OwnPrice Elast Daily'!$E368,'99 Look-Up Tables'!$E$3:$E$6,0),1))</f>
        <v>Off-Peak</v>
      </c>
    </row>
    <row r="369" spans="2:14" hidden="1" outlineLevel="1" x14ac:dyDescent="0.35">
      <c r="B369" s="120">
        <v>43305</v>
      </c>
      <c r="C369" s="120"/>
      <c r="D369" s="64">
        <v>21</v>
      </c>
      <c r="E369" s="64" t="s">
        <v>163</v>
      </c>
      <c r="F369" s="64">
        <v>0</v>
      </c>
      <c r="G369" s="64">
        <v>1.8478620689655201</v>
      </c>
      <c r="H369" s="64">
        <v>1.8762450629195</v>
      </c>
      <c r="I369" s="64">
        <v>2.8382993953979901E-2</v>
      </c>
      <c r="J369" s="64">
        <v>580</v>
      </c>
      <c r="K369" s="64">
        <v>1</v>
      </c>
      <c r="M369" s="64" t="str">
        <f>IF(M$155*$F369=1,"Critical Peak",INDEX('99 Look-Up Tables'!$G$3:$G$6,MATCH('05a Sum OwnPrice Elast Daily'!$E369,'99 Look-Up Tables'!$E$3:$E$6,0),1))</f>
        <v>Off-Peak</v>
      </c>
      <c r="N369" s="64" t="str">
        <f>IF(N$155*$F369=1,"Critical Peak",INDEX('99 Look-Up Tables'!$G$3:$G$6,MATCH('05a Sum OwnPrice Elast Daily'!$E369,'99 Look-Up Tables'!$E$3:$E$6,0),1))</f>
        <v>Off-Peak</v>
      </c>
    </row>
    <row r="370" spans="2:14" hidden="1" outlineLevel="1" x14ac:dyDescent="0.35">
      <c r="B370" s="120">
        <v>43305</v>
      </c>
      <c r="C370" s="120"/>
      <c r="D370" s="64">
        <v>22</v>
      </c>
      <c r="E370" s="64" t="s">
        <v>163</v>
      </c>
      <c r="F370" s="64">
        <v>0</v>
      </c>
      <c r="G370" s="64">
        <v>1.8622931034482799</v>
      </c>
      <c r="H370" s="64">
        <v>1.79609919675354</v>
      </c>
      <c r="I370" s="64">
        <v>-6.6193906694732199E-2</v>
      </c>
      <c r="J370" s="64">
        <v>580</v>
      </c>
      <c r="K370" s="64">
        <v>1</v>
      </c>
      <c r="M370" s="64" t="str">
        <f>IF(M$155*$F370=1,"Critical Peak",INDEX('99 Look-Up Tables'!$G$3:$G$6,MATCH('05a Sum OwnPrice Elast Daily'!$E370,'99 Look-Up Tables'!$E$3:$E$6,0),1))</f>
        <v>Off-Peak</v>
      </c>
      <c r="N370" s="64" t="str">
        <f>IF(N$155*$F370=1,"Critical Peak",INDEX('99 Look-Up Tables'!$G$3:$G$6,MATCH('05a Sum OwnPrice Elast Daily'!$E370,'99 Look-Up Tables'!$E$3:$E$6,0),1))</f>
        <v>Off-Peak</v>
      </c>
    </row>
    <row r="371" spans="2:14" hidden="1" outlineLevel="1" x14ac:dyDescent="0.35">
      <c r="B371" s="120">
        <v>43305</v>
      </c>
      <c r="C371" s="120"/>
      <c r="D371" s="64">
        <v>23</v>
      </c>
      <c r="E371" s="64" t="s">
        <v>163</v>
      </c>
      <c r="F371" s="64">
        <v>0</v>
      </c>
      <c r="G371" s="64">
        <v>1.6883620689655201</v>
      </c>
      <c r="H371" s="64">
        <v>1.64983867856705</v>
      </c>
      <c r="I371" s="64">
        <v>-3.8523390398464502E-2</v>
      </c>
      <c r="J371" s="64">
        <v>580</v>
      </c>
      <c r="K371" s="64">
        <v>1</v>
      </c>
      <c r="M371" s="64" t="str">
        <f>IF(M$155*$F371=1,"Critical Peak",INDEX('99 Look-Up Tables'!$G$3:$G$6,MATCH('05a Sum OwnPrice Elast Daily'!$E371,'99 Look-Up Tables'!$E$3:$E$6,0),1))</f>
        <v>Off-Peak</v>
      </c>
      <c r="N371" s="64" t="str">
        <f>IF(N$155*$F371=1,"Critical Peak",INDEX('99 Look-Up Tables'!$G$3:$G$6,MATCH('05a Sum OwnPrice Elast Daily'!$E371,'99 Look-Up Tables'!$E$3:$E$6,0),1))</f>
        <v>Off-Peak</v>
      </c>
    </row>
    <row r="372" spans="2:14" hidden="1" outlineLevel="1" x14ac:dyDescent="0.35">
      <c r="B372" s="120">
        <v>43305</v>
      </c>
      <c r="C372" s="120"/>
      <c r="D372" s="64">
        <v>24</v>
      </c>
      <c r="E372" s="64" t="s">
        <v>163</v>
      </c>
      <c r="F372" s="64">
        <v>0</v>
      </c>
      <c r="G372" s="64">
        <v>1.40660344827586</v>
      </c>
      <c r="H372" s="64">
        <v>1.4149151752476099</v>
      </c>
      <c r="I372" s="64">
        <v>8.3117269717500608E-3</v>
      </c>
      <c r="J372" s="64">
        <v>580</v>
      </c>
      <c r="K372" s="64">
        <v>1</v>
      </c>
      <c r="M372" s="64" t="str">
        <f>IF(M$155*$F372=1,"Critical Peak",INDEX('99 Look-Up Tables'!$G$3:$G$6,MATCH('05a Sum OwnPrice Elast Daily'!$E372,'99 Look-Up Tables'!$E$3:$E$6,0),1))</f>
        <v>Off-Peak</v>
      </c>
      <c r="N372" s="64" t="str">
        <f>IF(N$155*$F372=1,"Critical Peak",INDEX('99 Look-Up Tables'!$G$3:$G$6,MATCH('05a Sum OwnPrice Elast Daily'!$E372,'99 Look-Up Tables'!$E$3:$E$6,0),1))</f>
        <v>Off-Peak</v>
      </c>
    </row>
    <row r="373" spans="2:14" hidden="1" outlineLevel="1" x14ac:dyDescent="0.35">
      <c r="B373" s="120">
        <v>43319</v>
      </c>
      <c r="C373" s="120"/>
      <c r="D373" s="64">
        <v>1</v>
      </c>
      <c r="E373" s="64" t="s">
        <v>163</v>
      </c>
      <c r="F373" s="64">
        <v>0</v>
      </c>
      <c r="G373" s="64">
        <v>1.22820921985816</v>
      </c>
      <c r="H373" s="64">
        <v>1.4714908896333201</v>
      </c>
      <c r="I373" s="64">
        <v>0.243281669775161</v>
      </c>
      <c r="J373" s="64">
        <v>564</v>
      </c>
      <c r="K373" s="64">
        <v>1</v>
      </c>
      <c r="M373" s="64" t="str">
        <f>IF(M$155*$F373=1,"Critical Peak",INDEX('99 Look-Up Tables'!$G$3:$G$6,MATCH('05a Sum OwnPrice Elast Daily'!$E373,'99 Look-Up Tables'!$E$3:$E$6,0),1))</f>
        <v>Off-Peak</v>
      </c>
      <c r="N373" s="64" t="str">
        <f>IF(N$155*$F373=1,"Critical Peak",INDEX('99 Look-Up Tables'!$G$3:$G$6,MATCH('05a Sum OwnPrice Elast Daily'!$E373,'99 Look-Up Tables'!$E$3:$E$6,0),1))</f>
        <v>Off-Peak</v>
      </c>
    </row>
    <row r="374" spans="2:14" hidden="1" outlineLevel="1" x14ac:dyDescent="0.35">
      <c r="B374" s="120">
        <v>43319</v>
      </c>
      <c r="C374" s="120"/>
      <c r="D374" s="64">
        <v>2</v>
      </c>
      <c r="E374" s="64" t="s">
        <v>163</v>
      </c>
      <c r="F374" s="64">
        <v>0</v>
      </c>
      <c r="G374" s="64">
        <v>1.1120035460992901</v>
      </c>
      <c r="H374" s="64">
        <v>1.2884543885751301</v>
      </c>
      <c r="I374" s="64">
        <v>0.17645084247583701</v>
      </c>
      <c r="J374" s="64">
        <v>564</v>
      </c>
      <c r="K374" s="64">
        <v>1</v>
      </c>
      <c r="M374" s="64" t="str">
        <f>IF(M$155*$F374=1,"Critical Peak",INDEX('99 Look-Up Tables'!$G$3:$G$6,MATCH('05a Sum OwnPrice Elast Daily'!$E374,'99 Look-Up Tables'!$E$3:$E$6,0),1))</f>
        <v>Off-Peak</v>
      </c>
      <c r="N374" s="64" t="str">
        <f>IF(N$155*$F374=1,"Critical Peak",INDEX('99 Look-Up Tables'!$G$3:$G$6,MATCH('05a Sum OwnPrice Elast Daily'!$E374,'99 Look-Up Tables'!$E$3:$E$6,0),1))</f>
        <v>Off-Peak</v>
      </c>
    </row>
    <row r="375" spans="2:14" hidden="1" outlineLevel="1" x14ac:dyDescent="0.35">
      <c r="B375" s="120">
        <v>43319</v>
      </c>
      <c r="C375" s="120"/>
      <c r="D375" s="64">
        <v>3</v>
      </c>
      <c r="E375" s="64" t="s">
        <v>163</v>
      </c>
      <c r="F375" s="64">
        <v>0</v>
      </c>
      <c r="G375" s="64">
        <v>1.01670212765957</v>
      </c>
      <c r="H375" s="64">
        <v>1.1561173549513299</v>
      </c>
      <c r="I375" s="64">
        <v>0.13941522729176001</v>
      </c>
      <c r="J375" s="64">
        <v>564</v>
      </c>
      <c r="K375" s="64">
        <v>1</v>
      </c>
      <c r="M375" s="64" t="str">
        <f>IF(M$155*$F375=1,"Critical Peak",INDEX('99 Look-Up Tables'!$G$3:$G$6,MATCH('05a Sum OwnPrice Elast Daily'!$E375,'99 Look-Up Tables'!$E$3:$E$6,0),1))</f>
        <v>Off-Peak</v>
      </c>
      <c r="N375" s="64" t="str">
        <f>IF(N$155*$F375=1,"Critical Peak",INDEX('99 Look-Up Tables'!$G$3:$G$6,MATCH('05a Sum OwnPrice Elast Daily'!$E375,'99 Look-Up Tables'!$E$3:$E$6,0),1))</f>
        <v>Off-Peak</v>
      </c>
    </row>
    <row r="376" spans="2:14" hidden="1" outlineLevel="1" x14ac:dyDescent="0.35">
      <c r="B376" s="120">
        <v>43319</v>
      </c>
      <c r="C376" s="120"/>
      <c r="D376" s="64">
        <v>4</v>
      </c>
      <c r="E376" s="64" t="s">
        <v>163</v>
      </c>
      <c r="F376" s="64">
        <v>0</v>
      </c>
      <c r="G376" s="64">
        <v>0.947960992907801</v>
      </c>
      <c r="H376" s="64">
        <v>1.03101382725758</v>
      </c>
      <c r="I376" s="64">
        <v>8.3052834349776797E-2</v>
      </c>
      <c r="J376" s="64">
        <v>564</v>
      </c>
      <c r="K376" s="64">
        <v>1</v>
      </c>
      <c r="M376" s="64" t="str">
        <f>IF(M$155*$F376=1,"Critical Peak",INDEX('99 Look-Up Tables'!$G$3:$G$6,MATCH('05a Sum OwnPrice Elast Daily'!$E376,'99 Look-Up Tables'!$E$3:$E$6,0),1))</f>
        <v>Off-Peak</v>
      </c>
      <c r="N376" s="64" t="str">
        <f>IF(N$155*$F376=1,"Critical Peak",INDEX('99 Look-Up Tables'!$G$3:$G$6,MATCH('05a Sum OwnPrice Elast Daily'!$E376,'99 Look-Up Tables'!$E$3:$E$6,0),1))</f>
        <v>Off-Peak</v>
      </c>
    </row>
    <row r="377" spans="2:14" hidden="1" outlineLevel="1" x14ac:dyDescent="0.35">
      <c r="B377" s="120">
        <v>43319</v>
      </c>
      <c r="C377" s="120"/>
      <c r="D377" s="64">
        <v>5</v>
      </c>
      <c r="E377" s="64" t="s">
        <v>163</v>
      </c>
      <c r="F377" s="64">
        <v>0</v>
      </c>
      <c r="G377" s="64">
        <v>0.91315602836879395</v>
      </c>
      <c r="H377" s="64">
        <v>0.96844048740132904</v>
      </c>
      <c r="I377" s="64">
        <v>5.5284459032534601E-2</v>
      </c>
      <c r="J377" s="64">
        <v>564</v>
      </c>
      <c r="K377" s="64">
        <v>1</v>
      </c>
      <c r="M377" s="64" t="str">
        <f>IF(M$155*$F377=1,"Critical Peak",INDEX('99 Look-Up Tables'!$G$3:$G$6,MATCH('05a Sum OwnPrice Elast Daily'!$E377,'99 Look-Up Tables'!$E$3:$E$6,0),1))</f>
        <v>Off-Peak</v>
      </c>
      <c r="N377" s="64" t="str">
        <f>IF(N$155*$F377=1,"Critical Peak",INDEX('99 Look-Up Tables'!$G$3:$G$6,MATCH('05a Sum OwnPrice Elast Daily'!$E377,'99 Look-Up Tables'!$E$3:$E$6,0),1))</f>
        <v>Off-Peak</v>
      </c>
    </row>
    <row r="378" spans="2:14" hidden="1" outlineLevel="1" x14ac:dyDescent="0.35">
      <c r="B378" s="120">
        <v>43319</v>
      </c>
      <c r="C378" s="120"/>
      <c r="D378" s="64">
        <v>6</v>
      </c>
      <c r="E378" s="64" t="s">
        <v>163</v>
      </c>
      <c r="F378" s="64">
        <v>0</v>
      </c>
      <c r="G378" s="64">
        <v>0.92324468085106404</v>
      </c>
      <c r="H378" s="64">
        <v>0.99861705301952997</v>
      </c>
      <c r="I378" s="64">
        <v>7.5372372168466095E-2</v>
      </c>
      <c r="J378" s="64">
        <v>564</v>
      </c>
      <c r="K378" s="64">
        <v>1</v>
      </c>
      <c r="M378" s="64" t="str">
        <f>IF(M$155*$F378=1,"Critical Peak",INDEX('99 Look-Up Tables'!$G$3:$G$6,MATCH('05a Sum OwnPrice Elast Daily'!$E378,'99 Look-Up Tables'!$E$3:$E$6,0),1))</f>
        <v>Off-Peak</v>
      </c>
      <c r="N378" s="64" t="str">
        <f>IF(N$155*$F378=1,"Critical Peak",INDEX('99 Look-Up Tables'!$G$3:$G$6,MATCH('05a Sum OwnPrice Elast Daily'!$E378,'99 Look-Up Tables'!$E$3:$E$6,0),1))</f>
        <v>Off-Peak</v>
      </c>
    </row>
    <row r="379" spans="2:14" hidden="1" outlineLevel="1" x14ac:dyDescent="0.35">
      <c r="B379" s="120">
        <v>43319</v>
      </c>
      <c r="C379" s="120"/>
      <c r="D379" s="64">
        <v>7</v>
      </c>
      <c r="E379" s="64" t="s">
        <v>163</v>
      </c>
      <c r="F379" s="64">
        <v>0</v>
      </c>
      <c r="G379" s="64">
        <v>0.95312056737588702</v>
      </c>
      <c r="H379" s="64">
        <v>1.0481979597119899</v>
      </c>
      <c r="I379" s="64">
        <v>9.5077392336102601E-2</v>
      </c>
      <c r="J379" s="64">
        <v>564</v>
      </c>
      <c r="K379" s="64">
        <v>1</v>
      </c>
      <c r="M379" s="64" t="str">
        <f>IF(M$155*$F379=1,"Critical Peak",INDEX('99 Look-Up Tables'!$G$3:$G$6,MATCH('05a Sum OwnPrice Elast Daily'!$E379,'99 Look-Up Tables'!$E$3:$E$6,0),1))</f>
        <v>Off-Peak</v>
      </c>
      <c r="N379" s="64" t="str">
        <f>IF(N$155*$F379=1,"Critical Peak",INDEX('99 Look-Up Tables'!$G$3:$G$6,MATCH('05a Sum OwnPrice Elast Daily'!$E379,'99 Look-Up Tables'!$E$3:$E$6,0),1))</f>
        <v>Off-Peak</v>
      </c>
    </row>
    <row r="380" spans="2:14" hidden="1" outlineLevel="1" x14ac:dyDescent="0.35">
      <c r="B380" s="120">
        <v>43319</v>
      </c>
      <c r="C380" s="120"/>
      <c r="D380" s="64">
        <v>8</v>
      </c>
      <c r="E380" s="64" t="s">
        <v>162</v>
      </c>
      <c r="F380" s="64">
        <v>0</v>
      </c>
      <c r="G380" s="64">
        <v>0.96528368794326203</v>
      </c>
      <c r="H380" s="64">
        <v>1.11301060420405</v>
      </c>
      <c r="I380" s="64">
        <v>0.14772691626078299</v>
      </c>
      <c r="J380" s="64">
        <v>564</v>
      </c>
      <c r="K380" s="64">
        <v>1</v>
      </c>
      <c r="M380" s="64" t="str">
        <f>IF(M$155*$F380=1,"Critical Peak",INDEX('99 Look-Up Tables'!$G$3:$G$6,MATCH('05a Sum OwnPrice Elast Daily'!$E380,'99 Look-Up Tables'!$E$3:$E$6,0),1))</f>
        <v>Mid-Peak</v>
      </c>
      <c r="N380" s="64" t="str">
        <f>IF(N$155*$F380=1,"Critical Peak",INDEX('99 Look-Up Tables'!$G$3:$G$6,MATCH('05a Sum OwnPrice Elast Daily'!$E380,'99 Look-Up Tables'!$E$3:$E$6,0),1))</f>
        <v>Mid-Peak</v>
      </c>
    </row>
    <row r="381" spans="2:14" hidden="1" outlineLevel="1" x14ac:dyDescent="0.35">
      <c r="B381" s="120">
        <v>43319</v>
      </c>
      <c r="C381" s="120"/>
      <c r="D381" s="64">
        <v>9</v>
      </c>
      <c r="E381" s="64" t="s">
        <v>162</v>
      </c>
      <c r="F381" s="64">
        <v>0</v>
      </c>
      <c r="G381" s="64">
        <v>1.0262588652482301</v>
      </c>
      <c r="H381" s="64">
        <v>1.15863443839953</v>
      </c>
      <c r="I381" s="64">
        <v>0.13237557315130499</v>
      </c>
      <c r="J381" s="64">
        <v>564</v>
      </c>
      <c r="K381" s="64">
        <v>1</v>
      </c>
      <c r="M381" s="64" t="str">
        <f>IF(M$155*$F381=1,"Critical Peak",INDEX('99 Look-Up Tables'!$G$3:$G$6,MATCH('05a Sum OwnPrice Elast Daily'!$E381,'99 Look-Up Tables'!$E$3:$E$6,0),1))</f>
        <v>Mid-Peak</v>
      </c>
      <c r="N381" s="64" t="str">
        <f>IF(N$155*$F381=1,"Critical Peak",INDEX('99 Look-Up Tables'!$G$3:$G$6,MATCH('05a Sum OwnPrice Elast Daily'!$E381,'99 Look-Up Tables'!$E$3:$E$6,0),1))</f>
        <v>Mid-Peak</v>
      </c>
    </row>
    <row r="382" spans="2:14" hidden="1" outlineLevel="1" x14ac:dyDescent="0.35">
      <c r="B382" s="120">
        <v>43319</v>
      </c>
      <c r="C382" s="120"/>
      <c r="D382" s="64">
        <v>10</v>
      </c>
      <c r="E382" s="64" t="s">
        <v>162</v>
      </c>
      <c r="F382" s="64">
        <v>0</v>
      </c>
      <c r="G382" s="64">
        <v>1.11801418439716</v>
      </c>
      <c r="H382" s="64">
        <v>1.2104062380882501</v>
      </c>
      <c r="I382" s="64">
        <v>9.2392053691091394E-2</v>
      </c>
      <c r="J382" s="64">
        <v>564</v>
      </c>
      <c r="K382" s="64">
        <v>1</v>
      </c>
      <c r="M382" s="64" t="str">
        <f>IF(M$155*$F382=1,"Critical Peak",INDEX('99 Look-Up Tables'!$G$3:$G$6,MATCH('05a Sum OwnPrice Elast Daily'!$E382,'99 Look-Up Tables'!$E$3:$E$6,0),1))</f>
        <v>Mid-Peak</v>
      </c>
      <c r="N382" s="64" t="str">
        <f>IF(N$155*$F382=1,"Critical Peak",INDEX('99 Look-Up Tables'!$G$3:$G$6,MATCH('05a Sum OwnPrice Elast Daily'!$E382,'99 Look-Up Tables'!$E$3:$E$6,0),1))</f>
        <v>Mid-Peak</v>
      </c>
    </row>
    <row r="383" spans="2:14" hidden="1" outlineLevel="1" x14ac:dyDescent="0.35">
      <c r="B383" s="120">
        <v>43319</v>
      </c>
      <c r="C383" s="120"/>
      <c r="D383" s="64">
        <v>11</v>
      </c>
      <c r="E383" s="64" t="s">
        <v>162</v>
      </c>
      <c r="F383" s="64">
        <v>0</v>
      </c>
      <c r="G383" s="64">
        <v>1.1360638297872301</v>
      </c>
      <c r="H383" s="64">
        <v>1.2779548052838099</v>
      </c>
      <c r="I383" s="64">
        <v>0.14189097549657601</v>
      </c>
      <c r="J383" s="64">
        <v>564</v>
      </c>
      <c r="K383" s="64">
        <v>1</v>
      </c>
      <c r="M383" s="64" t="str">
        <f>IF(M$155*$F383=1,"Critical Peak",INDEX('99 Look-Up Tables'!$G$3:$G$6,MATCH('05a Sum OwnPrice Elast Daily'!$E383,'99 Look-Up Tables'!$E$3:$E$6,0),1))</f>
        <v>Mid-Peak</v>
      </c>
      <c r="N383" s="64" t="str">
        <f>IF(N$155*$F383=1,"Critical Peak",INDEX('99 Look-Up Tables'!$G$3:$G$6,MATCH('05a Sum OwnPrice Elast Daily'!$E383,'99 Look-Up Tables'!$E$3:$E$6,0),1))</f>
        <v>Mid-Peak</v>
      </c>
    </row>
    <row r="384" spans="2:14" hidden="1" outlineLevel="1" x14ac:dyDescent="0.35">
      <c r="B384" s="120">
        <v>43319</v>
      </c>
      <c r="C384" s="120"/>
      <c r="D384" s="64">
        <v>12</v>
      </c>
      <c r="E384" s="64" t="s">
        <v>161</v>
      </c>
      <c r="F384" s="64">
        <v>0</v>
      </c>
      <c r="G384" s="64">
        <v>1.14647163120567</v>
      </c>
      <c r="H384" s="64">
        <v>1.39024378794229</v>
      </c>
      <c r="I384" s="64">
        <v>0.24377215673661301</v>
      </c>
      <c r="J384" s="64">
        <v>564</v>
      </c>
      <c r="K384" s="64">
        <v>1</v>
      </c>
      <c r="M384" s="64" t="str">
        <f>IF(M$155*$F384=1,"Critical Peak",INDEX('99 Look-Up Tables'!$G$3:$G$6,MATCH('05a Sum OwnPrice Elast Daily'!$E384,'99 Look-Up Tables'!$E$3:$E$6,0),1))</f>
        <v>On-Peak</v>
      </c>
      <c r="N384" s="64" t="str">
        <f>IF(N$155*$F384=1,"Critical Peak",INDEX('99 Look-Up Tables'!$G$3:$G$6,MATCH('05a Sum OwnPrice Elast Daily'!$E384,'99 Look-Up Tables'!$E$3:$E$6,0),1))</f>
        <v>On-Peak</v>
      </c>
    </row>
    <row r="385" spans="2:14" hidden="1" outlineLevel="1" x14ac:dyDescent="0.35">
      <c r="B385" s="120">
        <v>43319</v>
      </c>
      <c r="C385" s="120"/>
      <c r="D385" s="64">
        <v>13</v>
      </c>
      <c r="E385" s="64" t="s">
        <v>161</v>
      </c>
      <c r="F385" s="64">
        <v>0</v>
      </c>
      <c r="G385" s="64">
        <v>1.26946808510638</v>
      </c>
      <c r="H385" s="64">
        <v>1.48733827968513</v>
      </c>
      <c r="I385" s="64">
        <v>0.21787019457874701</v>
      </c>
      <c r="J385" s="64">
        <v>564</v>
      </c>
      <c r="K385" s="64">
        <v>1</v>
      </c>
      <c r="M385" s="64" t="str">
        <f>IF(M$155*$F385=1,"Critical Peak",INDEX('99 Look-Up Tables'!$G$3:$G$6,MATCH('05a Sum OwnPrice Elast Daily'!$E385,'99 Look-Up Tables'!$E$3:$E$6,0),1))</f>
        <v>On-Peak</v>
      </c>
      <c r="N385" s="64" t="str">
        <f>IF(N$155*$F385=1,"Critical Peak",INDEX('99 Look-Up Tables'!$G$3:$G$6,MATCH('05a Sum OwnPrice Elast Daily'!$E385,'99 Look-Up Tables'!$E$3:$E$6,0),1))</f>
        <v>On-Peak</v>
      </c>
    </row>
    <row r="386" spans="2:14" hidden="1" outlineLevel="1" x14ac:dyDescent="0.35">
      <c r="B386" s="120">
        <v>43319</v>
      </c>
      <c r="C386" s="120"/>
      <c r="D386" s="64">
        <v>14</v>
      </c>
      <c r="E386" s="64" t="s">
        <v>161</v>
      </c>
      <c r="F386" s="64">
        <v>0</v>
      </c>
      <c r="G386" s="64">
        <v>1.34468085106383</v>
      </c>
      <c r="H386" s="64">
        <v>1.5460270550809201</v>
      </c>
      <c r="I386" s="64">
        <v>0.201346204017089</v>
      </c>
      <c r="J386" s="64">
        <v>564</v>
      </c>
      <c r="K386" s="64">
        <v>1</v>
      </c>
      <c r="M386" s="64" t="str">
        <f>IF(M$155*$F386=1,"Critical Peak",INDEX('99 Look-Up Tables'!$G$3:$G$6,MATCH('05a Sum OwnPrice Elast Daily'!$E386,'99 Look-Up Tables'!$E$3:$E$6,0),1))</f>
        <v>On-Peak</v>
      </c>
      <c r="N386" s="64" t="str">
        <f>IF(N$155*$F386=1,"Critical Peak",INDEX('99 Look-Up Tables'!$G$3:$G$6,MATCH('05a Sum OwnPrice Elast Daily'!$E386,'99 Look-Up Tables'!$E$3:$E$6,0),1))</f>
        <v>On-Peak</v>
      </c>
    </row>
    <row r="387" spans="2:14" hidden="1" outlineLevel="1" x14ac:dyDescent="0.35">
      <c r="B387" s="120">
        <v>43319</v>
      </c>
      <c r="C387" s="120"/>
      <c r="D387" s="64">
        <v>15</v>
      </c>
      <c r="E387" s="64" t="s">
        <v>161</v>
      </c>
      <c r="F387" s="64">
        <v>0</v>
      </c>
      <c r="G387" s="64">
        <v>1.4533687943262401</v>
      </c>
      <c r="H387" s="64">
        <v>1.6238958328753901</v>
      </c>
      <c r="I387" s="64">
        <v>0.17052703854915099</v>
      </c>
      <c r="J387" s="64">
        <v>564</v>
      </c>
      <c r="K387" s="64">
        <v>1</v>
      </c>
      <c r="M387" s="64" t="str">
        <f>IF(M$155*$F387=1,"Critical Peak",INDEX('99 Look-Up Tables'!$G$3:$G$6,MATCH('05a Sum OwnPrice Elast Daily'!$E387,'99 Look-Up Tables'!$E$3:$E$6,0),1))</f>
        <v>On-Peak</v>
      </c>
      <c r="N387" s="64" t="str">
        <f>IF(N$155*$F387=1,"Critical Peak",INDEX('99 Look-Up Tables'!$G$3:$G$6,MATCH('05a Sum OwnPrice Elast Daily'!$E387,'99 Look-Up Tables'!$E$3:$E$6,0),1))</f>
        <v>On-Peak</v>
      </c>
    </row>
    <row r="388" spans="2:14" hidden="1" outlineLevel="1" x14ac:dyDescent="0.35">
      <c r="B388" s="120">
        <v>43319</v>
      </c>
      <c r="C388" s="120"/>
      <c r="D388" s="64">
        <v>16</v>
      </c>
      <c r="E388" s="64" t="s">
        <v>161</v>
      </c>
      <c r="F388" s="64">
        <v>0</v>
      </c>
      <c r="G388" s="64">
        <v>1.57308510638298</v>
      </c>
      <c r="H388" s="64">
        <v>1.69817378706217</v>
      </c>
      <c r="I388" s="64">
        <v>0.12508868067919399</v>
      </c>
      <c r="J388" s="64">
        <v>564</v>
      </c>
      <c r="K388" s="64">
        <v>1</v>
      </c>
      <c r="M388" s="64" t="str">
        <f>IF(M$155*$F388=1,"Critical Peak",INDEX('99 Look-Up Tables'!$G$3:$G$6,MATCH('05a Sum OwnPrice Elast Daily'!$E388,'99 Look-Up Tables'!$E$3:$E$6,0),1))</f>
        <v>On-Peak</v>
      </c>
      <c r="N388" s="64" t="str">
        <f>IF(N$155*$F388=1,"Critical Peak",INDEX('99 Look-Up Tables'!$G$3:$G$6,MATCH('05a Sum OwnPrice Elast Daily'!$E388,'99 Look-Up Tables'!$E$3:$E$6,0),1))</f>
        <v>On-Peak</v>
      </c>
    </row>
    <row r="389" spans="2:14" hidden="1" outlineLevel="1" x14ac:dyDescent="0.35">
      <c r="B389" s="120">
        <v>43319</v>
      </c>
      <c r="C389" s="120"/>
      <c r="D389" s="64">
        <v>17</v>
      </c>
      <c r="E389" s="64" t="s">
        <v>161</v>
      </c>
      <c r="F389" s="64">
        <v>0</v>
      </c>
      <c r="G389" s="64">
        <v>1.71540780141844</v>
      </c>
      <c r="H389" s="64">
        <v>1.81633854352845</v>
      </c>
      <c r="I389" s="64">
        <v>0.100930742110012</v>
      </c>
      <c r="J389" s="64">
        <v>564</v>
      </c>
      <c r="K389" s="64">
        <v>1</v>
      </c>
      <c r="M389" s="64" t="str">
        <f>IF(M$155*$F389=1,"Critical Peak",INDEX('99 Look-Up Tables'!$G$3:$G$6,MATCH('05a Sum OwnPrice Elast Daily'!$E389,'99 Look-Up Tables'!$E$3:$E$6,0),1))</f>
        <v>On-Peak</v>
      </c>
      <c r="N389" s="64" t="str">
        <f>IF(N$155*$F389=1,"Critical Peak",INDEX('99 Look-Up Tables'!$G$3:$G$6,MATCH('05a Sum OwnPrice Elast Daily'!$E389,'99 Look-Up Tables'!$E$3:$E$6,0),1))</f>
        <v>On-Peak</v>
      </c>
    </row>
    <row r="390" spans="2:14" hidden="1" outlineLevel="1" x14ac:dyDescent="0.35">
      <c r="B390" s="120">
        <v>43319</v>
      </c>
      <c r="C390" s="120"/>
      <c r="D390" s="64">
        <v>18</v>
      </c>
      <c r="E390" s="64" t="s">
        <v>162</v>
      </c>
      <c r="F390" s="64">
        <v>1</v>
      </c>
      <c r="G390" s="64">
        <v>1.29741134751773</v>
      </c>
      <c r="H390" s="64">
        <v>1.97297027459577</v>
      </c>
      <c r="I390" s="64">
        <v>0.67555892707804399</v>
      </c>
      <c r="J390" s="64">
        <v>564</v>
      </c>
      <c r="K390" s="64">
        <v>1</v>
      </c>
      <c r="M390" s="64" t="str">
        <f>IF(M$155*$F390=1,"Critical Peak",INDEX('99 Look-Up Tables'!$G$3:$G$6,MATCH('05a Sum OwnPrice Elast Daily'!$E390,'99 Look-Up Tables'!$E$3:$E$6,0),1))</f>
        <v>Critical Peak</v>
      </c>
      <c r="N390" s="64" t="str">
        <f>IF(N$155*$F390=1,"Critical Peak",INDEX('99 Look-Up Tables'!$G$3:$G$6,MATCH('05a Sum OwnPrice Elast Daily'!$E390,'99 Look-Up Tables'!$E$3:$E$6,0),1))</f>
        <v>Mid-Peak</v>
      </c>
    </row>
    <row r="391" spans="2:14" hidden="1" outlineLevel="1" x14ac:dyDescent="0.35">
      <c r="B391" s="120">
        <v>43319</v>
      </c>
      <c r="C391" s="120"/>
      <c r="D391" s="64">
        <v>19</v>
      </c>
      <c r="E391" s="64" t="s">
        <v>162</v>
      </c>
      <c r="F391" s="64">
        <v>0</v>
      </c>
      <c r="G391" s="64">
        <v>1.9281205673758901</v>
      </c>
      <c r="H391" s="64">
        <v>1.9855115264541501</v>
      </c>
      <c r="I391" s="64">
        <v>5.7390959078261403E-2</v>
      </c>
      <c r="J391" s="64">
        <v>564</v>
      </c>
      <c r="K391" s="64">
        <v>1</v>
      </c>
      <c r="M391" s="64" t="str">
        <f>IF(M$155*$F391=1,"Critical Peak",INDEX('99 Look-Up Tables'!$G$3:$G$6,MATCH('05a Sum OwnPrice Elast Daily'!$E391,'99 Look-Up Tables'!$E$3:$E$6,0),1))</f>
        <v>Mid-Peak</v>
      </c>
      <c r="N391" s="64" t="str">
        <f>IF(N$155*$F391=1,"Critical Peak",INDEX('99 Look-Up Tables'!$G$3:$G$6,MATCH('05a Sum OwnPrice Elast Daily'!$E391,'99 Look-Up Tables'!$E$3:$E$6,0),1))</f>
        <v>Mid-Peak</v>
      </c>
    </row>
    <row r="392" spans="2:14" hidden="1" outlineLevel="1" x14ac:dyDescent="0.35">
      <c r="B392" s="120">
        <v>43319</v>
      </c>
      <c r="C392" s="120"/>
      <c r="D392" s="64">
        <v>20</v>
      </c>
      <c r="E392" s="64" t="s">
        <v>163</v>
      </c>
      <c r="F392" s="64">
        <v>0</v>
      </c>
      <c r="G392" s="64">
        <v>2.0849113475177301</v>
      </c>
      <c r="H392" s="64">
        <v>2.1440034109310599</v>
      </c>
      <c r="I392" s="64">
        <v>5.9092063413325499E-2</v>
      </c>
      <c r="J392" s="64">
        <v>564</v>
      </c>
      <c r="K392" s="64">
        <v>1</v>
      </c>
      <c r="M392" s="64" t="str">
        <f>IF(M$155*$F392=1,"Critical Peak",INDEX('99 Look-Up Tables'!$G$3:$G$6,MATCH('05a Sum OwnPrice Elast Daily'!$E392,'99 Look-Up Tables'!$E$3:$E$6,0),1))</f>
        <v>Off-Peak</v>
      </c>
      <c r="N392" s="64" t="str">
        <f>IF(N$155*$F392=1,"Critical Peak",INDEX('99 Look-Up Tables'!$G$3:$G$6,MATCH('05a Sum OwnPrice Elast Daily'!$E392,'99 Look-Up Tables'!$E$3:$E$6,0),1))</f>
        <v>Off-Peak</v>
      </c>
    </row>
    <row r="393" spans="2:14" hidden="1" outlineLevel="1" x14ac:dyDescent="0.35">
      <c r="B393" s="120">
        <v>43319</v>
      </c>
      <c r="C393" s="120"/>
      <c r="D393" s="64">
        <v>21</v>
      </c>
      <c r="E393" s="64" t="s">
        <v>163</v>
      </c>
      <c r="F393" s="64">
        <v>0</v>
      </c>
      <c r="G393" s="64">
        <v>2.02941489361702</v>
      </c>
      <c r="H393" s="64">
        <v>2.0737954332731499</v>
      </c>
      <c r="I393" s="64">
        <v>4.4380539656129002E-2</v>
      </c>
      <c r="J393" s="64">
        <v>564</v>
      </c>
      <c r="K393" s="64">
        <v>1</v>
      </c>
      <c r="M393" s="64" t="str">
        <f>IF(M$155*$F393=1,"Critical Peak",INDEX('99 Look-Up Tables'!$G$3:$G$6,MATCH('05a Sum OwnPrice Elast Daily'!$E393,'99 Look-Up Tables'!$E$3:$E$6,0),1))</f>
        <v>Off-Peak</v>
      </c>
      <c r="N393" s="64" t="str">
        <f>IF(N$155*$F393=1,"Critical Peak",INDEX('99 Look-Up Tables'!$G$3:$G$6,MATCH('05a Sum OwnPrice Elast Daily'!$E393,'99 Look-Up Tables'!$E$3:$E$6,0),1))</f>
        <v>Off-Peak</v>
      </c>
    </row>
    <row r="394" spans="2:14" hidden="1" outlineLevel="1" x14ac:dyDescent="0.35">
      <c r="B394" s="120">
        <v>43319</v>
      </c>
      <c r="C394" s="120"/>
      <c r="D394" s="64">
        <v>22</v>
      </c>
      <c r="E394" s="64" t="s">
        <v>163</v>
      </c>
      <c r="F394" s="64">
        <v>0</v>
      </c>
      <c r="G394" s="64">
        <v>2.0562411347517702</v>
      </c>
      <c r="H394" s="64">
        <v>1.9357126694397799</v>
      </c>
      <c r="I394" s="64">
        <v>-0.12052846531198901</v>
      </c>
      <c r="J394" s="64">
        <v>564</v>
      </c>
      <c r="K394" s="64">
        <v>1</v>
      </c>
      <c r="M394" s="64" t="str">
        <f>IF(M$155*$F394=1,"Critical Peak",INDEX('99 Look-Up Tables'!$G$3:$G$6,MATCH('05a Sum OwnPrice Elast Daily'!$E394,'99 Look-Up Tables'!$E$3:$E$6,0),1))</f>
        <v>Off-Peak</v>
      </c>
      <c r="N394" s="64" t="str">
        <f>IF(N$155*$F394=1,"Critical Peak",INDEX('99 Look-Up Tables'!$G$3:$G$6,MATCH('05a Sum OwnPrice Elast Daily'!$E394,'99 Look-Up Tables'!$E$3:$E$6,0),1))</f>
        <v>Off-Peak</v>
      </c>
    </row>
    <row r="395" spans="2:14" hidden="1" outlineLevel="1" x14ac:dyDescent="0.35">
      <c r="B395" s="120">
        <v>43319</v>
      </c>
      <c r="C395" s="120"/>
      <c r="D395" s="64">
        <v>23</v>
      </c>
      <c r="E395" s="64" t="s">
        <v>163</v>
      </c>
      <c r="F395" s="64">
        <v>0</v>
      </c>
      <c r="G395" s="64">
        <v>1.85774822695035</v>
      </c>
      <c r="H395" s="64">
        <v>1.7726007666300101</v>
      </c>
      <c r="I395" s="64">
        <v>-8.5147460320347701E-2</v>
      </c>
      <c r="J395" s="64">
        <v>564</v>
      </c>
      <c r="K395" s="64">
        <v>1</v>
      </c>
      <c r="M395" s="64" t="str">
        <f>IF(M$155*$F395=1,"Critical Peak",INDEX('99 Look-Up Tables'!$G$3:$G$6,MATCH('05a Sum OwnPrice Elast Daily'!$E395,'99 Look-Up Tables'!$E$3:$E$6,0),1))</f>
        <v>Off-Peak</v>
      </c>
      <c r="N395" s="64" t="str">
        <f>IF(N$155*$F395=1,"Critical Peak",INDEX('99 Look-Up Tables'!$G$3:$G$6,MATCH('05a Sum OwnPrice Elast Daily'!$E395,'99 Look-Up Tables'!$E$3:$E$6,0),1))</f>
        <v>Off-Peak</v>
      </c>
    </row>
    <row r="396" spans="2:14" hidden="1" outlineLevel="1" x14ac:dyDescent="0.35">
      <c r="B396" s="120">
        <v>43319</v>
      </c>
      <c r="C396" s="120"/>
      <c r="D396" s="64">
        <v>24</v>
      </c>
      <c r="E396" s="64" t="s">
        <v>163</v>
      </c>
      <c r="F396" s="64">
        <v>0</v>
      </c>
      <c r="G396" s="64">
        <v>1.5523758865248201</v>
      </c>
      <c r="H396" s="64">
        <v>1.5236075697623499</v>
      </c>
      <c r="I396" s="64">
        <v>-2.8768316762477202E-2</v>
      </c>
      <c r="J396" s="64">
        <v>564</v>
      </c>
      <c r="K396" s="64">
        <v>1</v>
      </c>
      <c r="M396" s="64" t="str">
        <f>IF(M$155*$F396=1,"Critical Peak",INDEX('99 Look-Up Tables'!$G$3:$G$6,MATCH('05a Sum OwnPrice Elast Daily'!$E396,'99 Look-Up Tables'!$E$3:$E$6,0),1))</f>
        <v>Off-Peak</v>
      </c>
      <c r="N396" s="64" t="str">
        <f>IF(N$155*$F396=1,"Critical Peak",INDEX('99 Look-Up Tables'!$G$3:$G$6,MATCH('05a Sum OwnPrice Elast Daily'!$E396,'99 Look-Up Tables'!$E$3:$E$6,0),1))</f>
        <v>Off-Peak</v>
      </c>
    </row>
    <row r="397" spans="2:14" hidden="1" outlineLevel="1" x14ac:dyDescent="0.35">
      <c r="B397" s="120">
        <v>43327</v>
      </c>
      <c r="C397" s="120"/>
      <c r="D397" s="64">
        <v>1</v>
      </c>
      <c r="E397" s="64" t="s">
        <v>163</v>
      </c>
      <c r="F397" s="64">
        <v>0</v>
      </c>
      <c r="G397" s="64">
        <v>1.31265957446809</v>
      </c>
      <c r="H397" s="64">
        <v>1.3558524413511099</v>
      </c>
      <c r="I397" s="64">
        <v>4.3192866883021999E-2</v>
      </c>
      <c r="J397" s="64">
        <v>564</v>
      </c>
      <c r="K397" s="64">
        <v>1</v>
      </c>
      <c r="M397" s="64" t="str">
        <f>IF(M$155*$F397=1,"Critical Peak",INDEX('99 Look-Up Tables'!$G$3:$G$6,MATCH('05a Sum OwnPrice Elast Daily'!$E397,'99 Look-Up Tables'!$E$3:$E$6,0),1))</f>
        <v>Off-Peak</v>
      </c>
      <c r="N397" s="64" t="str">
        <f>IF(N$155*$F397=1,"Critical Peak",INDEX('99 Look-Up Tables'!$G$3:$G$6,MATCH('05a Sum OwnPrice Elast Daily'!$E397,'99 Look-Up Tables'!$E$3:$E$6,0),1))</f>
        <v>Off-Peak</v>
      </c>
    </row>
    <row r="398" spans="2:14" hidden="1" outlineLevel="1" x14ac:dyDescent="0.35">
      <c r="B398" s="120">
        <v>43327</v>
      </c>
      <c r="C398" s="120"/>
      <c r="D398" s="64">
        <v>2</v>
      </c>
      <c r="E398" s="64" t="s">
        <v>163</v>
      </c>
      <c r="F398" s="64">
        <v>0</v>
      </c>
      <c r="G398" s="64">
        <v>1.1372340425531899</v>
      </c>
      <c r="H398" s="64">
        <v>1.16684487282535</v>
      </c>
      <c r="I398" s="64">
        <v>2.96108302721587E-2</v>
      </c>
      <c r="J398" s="64">
        <v>564</v>
      </c>
      <c r="K398" s="64">
        <v>1</v>
      </c>
      <c r="M398" s="64" t="str">
        <f>IF(M$155*$F398=1,"Critical Peak",INDEX('99 Look-Up Tables'!$G$3:$G$6,MATCH('05a Sum OwnPrice Elast Daily'!$E398,'99 Look-Up Tables'!$E$3:$E$6,0),1))</f>
        <v>Off-Peak</v>
      </c>
      <c r="N398" s="64" t="str">
        <f>IF(N$155*$F398=1,"Critical Peak",INDEX('99 Look-Up Tables'!$G$3:$G$6,MATCH('05a Sum OwnPrice Elast Daily'!$E398,'99 Look-Up Tables'!$E$3:$E$6,0),1))</f>
        <v>Off-Peak</v>
      </c>
    </row>
    <row r="399" spans="2:14" hidden="1" outlineLevel="1" x14ac:dyDescent="0.35">
      <c r="B399" s="120">
        <v>43327</v>
      </c>
      <c r="C399" s="120"/>
      <c r="D399" s="64">
        <v>3</v>
      </c>
      <c r="E399" s="64" t="s">
        <v>163</v>
      </c>
      <c r="F399" s="64">
        <v>0</v>
      </c>
      <c r="G399" s="64">
        <v>1.0211702127659601</v>
      </c>
      <c r="H399" s="64">
        <v>1.0003501485350399</v>
      </c>
      <c r="I399" s="64">
        <v>-2.0820064230917E-2</v>
      </c>
      <c r="J399" s="64">
        <v>564</v>
      </c>
      <c r="K399" s="64">
        <v>1</v>
      </c>
      <c r="M399" s="64" t="str">
        <f>IF(M$155*$F399=1,"Critical Peak",INDEX('99 Look-Up Tables'!$G$3:$G$6,MATCH('05a Sum OwnPrice Elast Daily'!$E399,'99 Look-Up Tables'!$E$3:$E$6,0),1))</f>
        <v>Off-Peak</v>
      </c>
      <c r="N399" s="64" t="str">
        <f>IF(N$155*$F399=1,"Critical Peak",INDEX('99 Look-Up Tables'!$G$3:$G$6,MATCH('05a Sum OwnPrice Elast Daily'!$E399,'99 Look-Up Tables'!$E$3:$E$6,0),1))</f>
        <v>Off-Peak</v>
      </c>
    </row>
    <row r="400" spans="2:14" hidden="1" outlineLevel="1" x14ac:dyDescent="0.35">
      <c r="B400" s="120">
        <v>43327</v>
      </c>
      <c r="C400" s="120"/>
      <c r="D400" s="64">
        <v>4</v>
      </c>
      <c r="E400" s="64" t="s">
        <v>163</v>
      </c>
      <c r="F400" s="64">
        <v>0</v>
      </c>
      <c r="G400" s="64">
        <v>0.94485815602836898</v>
      </c>
      <c r="H400" s="64">
        <v>0.92331919372056603</v>
      </c>
      <c r="I400" s="64">
        <v>-2.1538962307803E-2</v>
      </c>
      <c r="J400" s="64">
        <v>564</v>
      </c>
      <c r="K400" s="64">
        <v>1</v>
      </c>
      <c r="M400" s="64" t="str">
        <f>IF(M$155*$F400=1,"Critical Peak",INDEX('99 Look-Up Tables'!$G$3:$G$6,MATCH('05a Sum OwnPrice Elast Daily'!$E400,'99 Look-Up Tables'!$E$3:$E$6,0),1))</f>
        <v>Off-Peak</v>
      </c>
      <c r="N400" s="64" t="str">
        <f>IF(N$155*$F400=1,"Critical Peak",INDEX('99 Look-Up Tables'!$G$3:$G$6,MATCH('05a Sum OwnPrice Elast Daily'!$E400,'99 Look-Up Tables'!$E$3:$E$6,0),1))</f>
        <v>Off-Peak</v>
      </c>
    </row>
    <row r="401" spans="2:14" hidden="1" outlineLevel="1" x14ac:dyDescent="0.35">
      <c r="B401" s="120">
        <v>43327</v>
      </c>
      <c r="C401" s="120"/>
      <c r="D401" s="64">
        <v>5</v>
      </c>
      <c r="E401" s="64" t="s">
        <v>163</v>
      </c>
      <c r="F401" s="64">
        <v>0</v>
      </c>
      <c r="G401" s="64">
        <v>0.86657801418439695</v>
      </c>
      <c r="H401" s="64">
        <v>0.91631144943101595</v>
      </c>
      <c r="I401" s="64">
        <v>4.9733435246618399E-2</v>
      </c>
      <c r="J401" s="64">
        <v>564</v>
      </c>
      <c r="K401" s="64">
        <v>1</v>
      </c>
      <c r="M401" s="64" t="str">
        <f>IF(M$155*$F401=1,"Critical Peak",INDEX('99 Look-Up Tables'!$G$3:$G$6,MATCH('05a Sum OwnPrice Elast Daily'!$E401,'99 Look-Up Tables'!$E$3:$E$6,0),1))</f>
        <v>Off-Peak</v>
      </c>
      <c r="N401" s="64" t="str">
        <f>IF(N$155*$F401=1,"Critical Peak",INDEX('99 Look-Up Tables'!$G$3:$G$6,MATCH('05a Sum OwnPrice Elast Daily'!$E401,'99 Look-Up Tables'!$E$3:$E$6,0),1))</f>
        <v>Off-Peak</v>
      </c>
    </row>
    <row r="402" spans="2:14" hidden="1" outlineLevel="1" x14ac:dyDescent="0.35">
      <c r="B402" s="120">
        <v>43327</v>
      </c>
      <c r="C402" s="120"/>
      <c r="D402" s="64">
        <v>6</v>
      </c>
      <c r="E402" s="64" t="s">
        <v>163</v>
      </c>
      <c r="F402" s="64">
        <v>0</v>
      </c>
      <c r="G402" s="64">
        <v>0.86923758865248202</v>
      </c>
      <c r="H402" s="64">
        <v>0.92305336772953805</v>
      </c>
      <c r="I402" s="64">
        <v>5.3815779077055502E-2</v>
      </c>
      <c r="J402" s="64">
        <v>564</v>
      </c>
      <c r="K402" s="64">
        <v>1</v>
      </c>
      <c r="M402" s="64" t="str">
        <f>IF(M$155*$F402=1,"Critical Peak",INDEX('99 Look-Up Tables'!$G$3:$G$6,MATCH('05a Sum OwnPrice Elast Daily'!$E402,'99 Look-Up Tables'!$E$3:$E$6,0),1))</f>
        <v>Off-Peak</v>
      </c>
      <c r="N402" s="64" t="str">
        <f>IF(N$155*$F402=1,"Critical Peak",INDEX('99 Look-Up Tables'!$G$3:$G$6,MATCH('05a Sum OwnPrice Elast Daily'!$E402,'99 Look-Up Tables'!$E$3:$E$6,0),1))</f>
        <v>Off-Peak</v>
      </c>
    </row>
    <row r="403" spans="2:14" hidden="1" outlineLevel="1" x14ac:dyDescent="0.35">
      <c r="B403" s="120">
        <v>43327</v>
      </c>
      <c r="C403" s="120"/>
      <c r="D403" s="64">
        <v>7</v>
      </c>
      <c r="E403" s="64" t="s">
        <v>163</v>
      </c>
      <c r="F403" s="64">
        <v>0</v>
      </c>
      <c r="G403" s="64">
        <v>0.90934397163120595</v>
      </c>
      <c r="H403" s="64">
        <v>0.97018201577845897</v>
      </c>
      <c r="I403" s="64">
        <v>6.0838044147253502E-2</v>
      </c>
      <c r="J403" s="64">
        <v>564</v>
      </c>
      <c r="K403" s="64">
        <v>1</v>
      </c>
      <c r="M403" s="64" t="str">
        <f>IF(M$155*$F403=1,"Critical Peak",INDEX('99 Look-Up Tables'!$G$3:$G$6,MATCH('05a Sum OwnPrice Elast Daily'!$E403,'99 Look-Up Tables'!$E$3:$E$6,0),1))</f>
        <v>Off-Peak</v>
      </c>
      <c r="N403" s="64" t="str">
        <f>IF(N$155*$F403=1,"Critical Peak",INDEX('99 Look-Up Tables'!$G$3:$G$6,MATCH('05a Sum OwnPrice Elast Daily'!$E403,'99 Look-Up Tables'!$E$3:$E$6,0),1))</f>
        <v>Off-Peak</v>
      </c>
    </row>
    <row r="404" spans="2:14" hidden="1" outlineLevel="1" x14ac:dyDescent="0.35">
      <c r="B404" s="120">
        <v>43327</v>
      </c>
      <c r="C404" s="120"/>
      <c r="D404" s="64">
        <v>8</v>
      </c>
      <c r="E404" s="64" t="s">
        <v>162</v>
      </c>
      <c r="F404" s="64">
        <v>0</v>
      </c>
      <c r="G404" s="64">
        <v>0.87780141843971604</v>
      </c>
      <c r="H404" s="64">
        <v>1.02630881450344</v>
      </c>
      <c r="I404" s="64">
        <v>0.14850739606372099</v>
      </c>
      <c r="J404" s="64">
        <v>564</v>
      </c>
      <c r="K404" s="64">
        <v>1</v>
      </c>
      <c r="M404" s="64" t="str">
        <f>IF(M$155*$F404=1,"Critical Peak",INDEX('99 Look-Up Tables'!$G$3:$G$6,MATCH('05a Sum OwnPrice Elast Daily'!$E404,'99 Look-Up Tables'!$E$3:$E$6,0),1))</f>
        <v>Mid-Peak</v>
      </c>
      <c r="N404" s="64" t="str">
        <f>IF(N$155*$F404=1,"Critical Peak",INDEX('99 Look-Up Tables'!$G$3:$G$6,MATCH('05a Sum OwnPrice Elast Daily'!$E404,'99 Look-Up Tables'!$E$3:$E$6,0),1))</f>
        <v>Mid-Peak</v>
      </c>
    </row>
    <row r="405" spans="2:14" hidden="1" outlineLevel="1" x14ac:dyDescent="0.35">
      <c r="B405" s="120">
        <v>43327</v>
      </c>
      <c r="C405" s="120"/>
      <c r="D405" s="64">
        <v>9</v>
      </c>
      <c r="E405" s="64" t="s">
        <v>162</v>
      </c>
      <c r="F405" s="64">
        <v>0</v>
      </c>
      <c r="G405" s="64">
        <v>0.95867021276595699</v>
      </c>
      <c r="H405" s="64">
        <v>1.1226671450911101</v>
      </c>
      <c r="I405" s="64">
        <v>0.163996932325152</v>
      </c>
      <c r="J405" s="64">
        <v>564</v>
      </c>
      <c r="K405" s="64">
        <v>1</v>
      </c>
      <c r="M405" s="64" t="str">
        <f>IF(M$155*$F405=1,"Critical Peak",INDEX('99 Look-Up Tables'!$G$3:$G$6,MATCH('05a Sum OwnPrice Elast Daily'!$E405,'99 Look-Up Tables'!$E$3:$E$6,0),1))</f>
        <v>Mid-Peak</v>
      </c>
      <c r="N405" s="64" t="str">
        <f>IF(N$155*$F405=1,"Critical Peak",INDEX('99 Look-Up Tables'!$G$3:$G$6,MATCH('05a Sum OwnPrice Elast Daily'!$E405,'99 Look-Up Tables'!$E$3:$E$6,0),1))</f>
        <v>Mid-Peak</v>
      </c>
    </row>
    <row r="406" spans="2:14" hidden="1" outlineLevel="1" x14ac:dyDescent="0.35">
      <c r="B406" s="120">
        <v>43327</v>
      </c>
      <c r="C406" s="120"/>
      <c r="D406" s="64">
        <v>10</v>
      </c>
      <c r="E406" s="64" t="s">
        <v>162</v>
      </c>
      <c r="F406" s="64">
        <v>0</v>
      </c>
      <c r="G406" s="64">
        <v>1.04347517730496</v>
      </c>
      <c r="H406" s="64">
        <v>1.1903319698030901</v>
      </c>
      <c r="I406" s="64">
        <v>0.146856792498121</v>
      </c>
      <c r="J406" s="64">
        <v>564</v>
      </c>
      <c r="K406" s="64">
        <v>1</v>
      </c>
      <c r="M406" s="64" t="str">
        <f>IF(M$155*$F406=1,"Critical Peak",INDEX('99 Look-Up Tables'!$G$3:$G$6,MATCH('05a Sum OwnPrice Elast Daily'!$E406,'99 Look-Up Tables'!$E$3:$E$6,0),1))</f>
        <v>Mid-Peak</v>
      </c>
      <c r="N406" s="64" t="str">
        <f>IF(N$155*$F406=1,"Critical Peak",INDEX('99 Look-Up Tables'!$G$3:$G$6,MATCH('05a Sum OwnPrice Elast Daily'!$E406,'99 Look-Up Tables'!$E$3:$E$6,0),1))</f>
        <v>Mid-Peak</v>
      </c>
    </row>
    <row r="407" spans="2:14" hidden="1" outlineLevel="1" x14ac:dyDescent="0.35">
      <c r="B407" s="120">
        <v>43327</v>
      </c>
      <c r="C407" s="120"/>
      <c r="D407" s="64">
        <v>11</v>
      </c>
      <c r="E407" s="64" t="s">
        <v>162</v>
      </c>
      <c r="F407" s="64">
        <v>0</v>
      </c>
      <c r="G407" s="64">
        <v>1.1163475177305</v>
      </c>
      <c r="H407" s="64">
        <v>1.31123198889016</v>
      </c>
      <c r="I407" s="64">
        <v>0.19488447115966501</v>
      </c>
      <c r="J407" s="64">
        <v>564</v>
      </c>
      <c r="K407" s="64">
        <v>1</v>
      </c>
      <c r="M407" s="64" t="str">
        <f>IF(M$155*$F407=1,"Critical Peak",INDEX('99 Look-Up Tables'!$G$3:$G$6,MATCH('05a Sum OwnPrice Elast Daily'!$E407,'99 Look-Up Tables'!$E$3:$E$6,0),1))</f>
        <v>Mid-Peak</v>
      </c>
      <c r="N407" s="64" t="str">
        <f>IF(N$155*$F407=1,"Critical Peak",INDEX('99 Look-Up Tables'!$G$3:$G$6,MATCH('05a Sum OwnPrice Elast Daily'!$E407,'99 Look-Up Tables'!$E$3:$E$6,0),1))</f>
        <v>Mid-Peak</v>
      </c>
    </row>
    <row r="408" spans="2:14" hidden="1" outlineLevel="1" x14ac:dyDescent="0.35">
      <c r="B408" s="120">
        <v>43327</v>
      </c>
      <c r="C408" s="120"/>
      <c r="D408" s="64">
        <v>12</v>
      </c>
      <c r="E408" s="64" t="s">
        <v>161</v>
      </c>
      <c r="F408" s="64">
        <v>0</v>
      </c>
      <c r="G408" s="64">
        <v>1.2717553191489399</v>
      </c>
      <c r="H408" s="64">
        <v>1.4362106995613599</v>
      </c>
      <c r="I408" s="64">
        <v>0.164455380412425</v>
      </c>
      <c r="J408" s="64">
        <v>564</v>
      </c>
      <c r="K408" s="64">
        <v>1</v>
      </c>
      <c r="M408" s="64" t="str">
        <f>IF(M$155*$F408=1,"Critical Peak",INDEX('99 Look-Up Tables'!$G$3:$G$6,MATCH('05a Sum OwnPrice Elast Daily'!$E408,'99 Look-Up Tables'!$E$3:$E$6,0),1))</f>
        <v>On-Peak</v>
      </c>
      <c r="N408" s="64" t="str">
        <f>IF(N$155*$F408=1,"Critical Peak",INDEX('99 Look-Up Tables'!$G$3:$G$6,MATCH('05a Sum OwnPrice Elast Daily'!$E408,'99 Look-Up Tables'!$E$3:$E$6,0),1))</f>
        <v>On-Peak</v>
      </c>
    </row>
    <row r="409" spans="2:14" hidden="1" outlineLevel="1" x14ac:dyDescent="0.35">
      <c r="B409" s="120">
        <v>43327</v>
      </c>
      <c r="C409" s="120"/>
      <c r="D409" s="64">
        <v>13</v>
      </c>
      <c r="E409" s="64" t="s">
        <v>161</v>
      </c>
      <c r="F409" s="64">
        <v>0</v>
      </c>
      <c r="G409" s="64">
        <v>1.3524822695035501</v>
      </c>
      <c r="H409" s="64">
        <v>1.5479341566740601</v>
      </c>
      <c r="I409" s="64">
        <v>0.19545188717051201</v>
      </c>
      <c r="J409" s="64">
        <v>564</v>
      </c>
      <c r="K409" s="64">
        <v>1</v>
      </c>
      <c r="M409" s="64" t="str">
        <f>IF(M$155*$F409=1,"Critical Peak",INDEX('99 Look-Up Tables'!$G$3:$G$6,MATCH('05a Sum OwnPrice Elast Daily'!$E409,'99 Look-Up Tables'!$E$3:$E$6,0),1))</f>
        <v>On-Peak</v>
      </c>
      <c r="N409" s="64" t="str">
        <f>IF(N$155*$F409=1,"Critical Peak",INDEX('99 Look-Up Tables'!$G$3:$G$6,MATCH('05a Sum OwnPrice Elast Daily'!$E409,'99 Look-Up Tables'!$E$3:$E$6,0),1))</f>
        <v>On-Peak</v>
      </c>
    </row>
    <row r="410" spans="2:14" hidden="1" outlineLevel="1" x14ac:dyDescent="0.35">
      <c r="B410" s="120">
        <v>43327</v>
      </c>
      <c r="C410" s="120"/>
      <c r="D410" s="64">
        <v>14</v>
      </c>
      <c r="E410" s="64" t="s">
        <v>161</v>
      </c>
      <c r="F410" s="64">
        <v>0</v>
      </c>
      <c r="G410" s="64">
        <v>1.4869326241134799</v>
      </c>
      <c r="H410" s="64">
        <v>1.6292032643788701</v>
      </c>
      <c r="I410" s="64">
        <v>0.14227064026538999</v>
      </c>
      <c r="J410" s="64">
        <v>564</v>
      </c>
      <c r="K410" s="64">
        <v>1</v>
      </c>
      <c r="M410" s="64" t="str">
        <f>IF(M$155*$F410=1,"Critical Peak",INDEX('99 Look-Up Tables'!$G$3:$G$6,MATCH('05a Sum OwnPrice Elast Daily'!$E410,'99 Look-Up Tables'!$E$3:$E$6,0),1))</f>
        <v>On-Peak</v>
      </c>
      <c r="N410" s="64" t="str">
        <f>IF(N$155*$F410=1,"Critical Peak",INDEX('99 Look-Up Tables'!$G$3:$G$6,MATCH('05a Sum OwnPrice Elast Daily'!$E410,'99 Look-Up Tables'!$E$3:$E$6,0),1))</f>
        <v>On-Peak</v>
      </c>
    </row>
    <row r="411" spans="2:14" hidden="1" outlineLevel="1" x14ac:dyDescent="0.35">
      <c r="B411" s="120">
        <v>43327</v>
      </c>
      <c r="C411" s="120"/>
      <c r="D411" s="64">
        <v>15</v>
      </c>
      <c r="E411" s="64" t="s">
        <v>161</v>
      </c>
      <c r="F411" s="64">
        <v>0</v>
      </c>
      <c r="G411" s="64">
        <v>1.5454964539007101</v>
      </c>
      <c r="H411" s="64">
        <v>1.70210095171406</v>
      </c>
      <c r="I411" s="64">
        <v>0.156604497813354</v>
      </c>
      <c r="J411" s="64">
        <v>564</v>
      </c>
      <c r="K411" s="64">
        <v>1</v>
      </c>
      <c r="M411" s="64" t="str">
        <f>IF(M$155*$F411=1,"Critical Peak",INDEX('99 Look-Up Tables'!$G$3:$G$6,MATCH('05a Sum OwnPrice Elast Daily'!$E411,'99 Look-Up Tables'!$E$3:$E$6,0),1))</f>
        <v>On-Peak</v>
      </c>
      <c r="N411" s="64" t="str">
        <f>IF(N$155*$F411=1,"Critical Peak",INDEX('99 Look-Up Tables'!$G$3:$G$6,MATCH('05a Sum OwnPrice Elast Daily'!$E411,'99 Look-Up Tables'!$E$3:$E$6,0),1))</f>
        <v>On-Peak</v>
      </c>
    </row>
    <row r="412" spans="2:14" hidden="1" outlineLevel="1" x14ac:dyDescent="0.35">
      <c r="B412" s="120">
        <v>43327</v>
      </c>
      <c r="C412" s="120"/>
      <c r="D412" s="64">
        <v>16</v>
      </c>
      <c r="E412" s="64" t="s">
        <v>161</v>
      </c>
      <c r="F412" s="64">
        <v>0</v>
      </c>
      <c r="G412" s="64">
        <v>1.5783687943262401</v>
      </c>
      <c r="H412" s="64">
        <v>1.7956860512975901</v>
      </c>
      <c r="I412" s="64">
        <v>0.21731725697134999</v>
      </c>
      <c r="J412" s="64">
        <v>564</v>
      </c>
      <c r="K412" s="64">
        <v>1</v>
      </c>
      <c r="M412" s="64" t="str">
        <f>IF(M$155*$F412=1,"Critical Peak",INDEX('99 Look-Up Tables'!$G$3:$G$6,MATCH('05a Sum OwnPrice Elast Daily'!$E412,'99 Look-Up Tables'!$E$3:$E$6,0),1))</f>
        <v>On-Peak</v>
      </c>
      <c r="N412" s="64" t="str">
        <f>IF(N$155*$F412=1,"Critical Peak",INDEX('99 Look-Up Tables'!$G$3:$G$6,MATCH('05a Sum OwnPrice Elast Daily'!$E412,'99 Look-Up Tables'!$E$3:$E$6,0),1))</f>
        <v>On-Peak</v>
      </c>
    </row>
    <row r="413" spans="2:14" hidden="1" outlineLevel="1" x14ac:dyDescent="0.35">
      <c r="B413" s="120">
        <v>43327</v>
      </c>
      <c r="C413" s="120"/>
      <c r="D413" s="64">
        <v>17</v>
      </c>
      <c r="E413" s="64" t="s">
        <v>161</v>
      </c>
      <c r="F413" s="64">
        <v>0</v>
      </c>
      <c r="G413" s="64">
        <v>1.7128723404255299</v>
      </c>
      <c r="H413" s="64">
        <v>1.92398332749415</v>
      </c>
      <c r="I413" s="64">
        <v>0.21111098706862</v>
      </c>
      <c r="J413" s="64">
        <v>564</v>
      </c>
      <c r="K413" s="64">
        <v>1</v>
      </c>
      <c r="M413" s="64" t="str">
        <f>IF(M$155*$F413=1,"Critical Peak",INDEX('99 Look-Up Tables'!$G$3:$G$6,MATCH('05a Sum OwnPrice Elast Daily'!$E413,'99 Look-Up Tables'!$E$3:$E$6,0),1))</f>
        <v>On-Peak</v>
      </c>
      <c r="N413" s="64" t="str">
        <f>IF(N$155*$F413=1,"Critical Peak",INDEX('99 Look-Up Tables'!$G$3:$G$6,MATCH('05a Sum OwnPrice Elast Daily'!$E413,'99 Look-Up Tables'!$E$3:$E$6,0),1))</f>
        <v>On-Peak</v>
      </c>
    </row>
    <row r="414" spans="2:14" hidden="1" outlineLevel="1" x14ac:dyDescent="0.35">
      <c r="B414" s="120">
        <v>43327</v>
      </c>
      <c r="C414" s="120"/>
      <c r="D414" s="64">
        <v>18</v>
      </c>
      <c r="E414" s="64" t="s">
        <v>162</v>
      </c>
      <c r="F414" s="64">
        <v>0</v>
      </c>
      <c r="G414" s="64">
        <v>1.8441134751773001</v>
      </c>
      <c r="H414" s="64">
        <v>2.1043058708367202</v>
      </c>
      <c r="I414" s="64">
        <v>0.26019239565941099</v>
      </c>
      <c r="J414" s="64">
        <v>564</v>
      </c>
      <c r="K414" s="64">
        <v>1</v>
      </c>
      <c r="M414" s="64" t="str">
        <f>IF(M$155*$F414=1,"Critical Peak",INDEX('99 Look-Up Tables'!$G$3:$G$6,MATCH('05a Sum OwnPrice Elast Daily'!$E414,'99 Look-Up Tables'!$E$3:$E$6,0),1))</f>
        <v>Mid-Peak</v>
      </c>
      <c r="N414" s="64" t="str">
        <f>IF(N$155*$F414=1,"Critical Peak",INDEX('99 Look-Up Tables'!$G$3:$G$6,MATCH('05a Sum OwnPrice Elast Daily'!$E414,'99 Look-Up Tables'!$E$3:$E$6,0),1))</f>
        <v>Mid-Peak</v>
      </c>
    </row>
    <row r="415" spans="2:14" hidden="1" outlineLevel="1" x14ac:dyDescent="0.35">
      <c r="B415" s="120">
        <v>43327</v>
      </c>
      <c r="C415" s="120"/>
      <c r="D415" s="64">
        <v>19</v>
      </c>
      <c r="E415" s="64" t="s">
        <v>162</v>
      </c>
      <c r="F415" s="64">
        <v>1</v>
      </c>
      <c r="G415" s="64">
        <v>1.3201595744680901</v>
      </c>
      <c r="H415" s="64">
        <v>2.1397280457088699</v>
      </c>
      <c r="I415" s="64">
        <v>0.81956847124078103</v>
      </c>
      <c r="J415" s="64">
        <v>564</v>
      </c>
      <c r="K415" s="64">
        <v>1</v>
      </c>
      <c r="M415" s="64" t="str">
        <f>IF(M$155*$F415=1,"Critical Peak",INDEX('99 Look-Up Tables'!$G$3:$G$6,MATCH('05a Sum OwnPrice Elast Daily'!$E415,'99 Look-Up Tables'!$E$3:$E$6,0),1))</f>
        <v>Critical Peak</v>
      </c>
      <c r="N415" s="64" t="str">
        <f>IF(N$155*$F415=1,"Critical Peak",INDEX('99 Look-Up Tables'!$G$3:$G$6,MATCH('05a Sum OwnPrice Elast Daily'!$E415,'99 Look-Up Tables'!$E$3:$E$6,0),1))</f>
        <v>Mid-Peak</v>
      </c>
    </row>
    <row r="416" spans="2:14" hidden="1" outlineLevel="1" x14ac:dyDescent="0.35">
      <c r="B416" s="120">
        <v>43327</v>
      </c>
      <c r="C416" s="120"/>
      <c r="D416" s="64">
        <v>20</v>
      </c>
      <c r="E416" s="64" t="s">
        <v>163</v>
      </c>
      <c r="F416" s="64">
        <v>0</v>
      </c>
      <c r="G416" s="64">
        <v>2.0019503546099302</v>
      </c>
      <c r="H416" s="64">
        <v>2.2461092193173302</v>
      </c>
      <c r="I416" s="64">
        <v>0.244158864707406</v>
      </c>
      <c r="J416" s="64">
        <v>564</v>
      </c>
      <c r="K416" s="64">
        <v>1</v>
      </c>
      <c r="M416" s="64" t="str">
        <f>IF(M$155*$F416=1,"Critical Peak",INDEX('99 Look-Up Tables'!$G$3:$G$6,MATCH('05a Sum OwnPrice Elast Daily'!$E416,'99 Look-Up Tables'!$E$3:$E$6,0),1))</f>
        <v>Off-Peak</v>
      </c>
      <c r="N416" s="64" t="str">
        <f>IF(N$155*$F416=1,"Critical Peak",INDEX('99 Look-Up Tables'!$G$3:$G$6,MATCH('05a Sum OwnPrice Elast Daily'!$E416,'99 Look-Up Tables'!$E$3:$E$6,0),1))</f>
        <v>Off-Peak</v>
      </c>
    </row>
    <row r="417" spans="2:14" hidden="1" outlineLevel="1" x14ac:dyDescent="0.35">
      <c r="B417" s="120">
        <v>43327</v>
      </c>
      <c r="C417" s="120"/>
      <c r="D417" s="64">
        <v>21</v>
      </c>
      <c r="E417" s="64" t="s">
        <v>163</v>
      </c>
      <c r="F417" s="64">
        <v>0</v>
      </c>
      <c r="G417" s="64">
        <v>2.1039184397163102</v>
      </c>
      <c r="H417" s="64">
        <v>2.20029258687648</v>
      </c>
      <c r="I417" s="64">
        <v>9.6374147160168594E-2</v>
      </c>
      <c r="J417" s="64">
        <v>564</v>
      </c>
      <c r="K417" s="64">
        <v>1</v>
      </c>
      <c r="M417" s="64" t="str">
        <f>IF(M$155*$F417=1,"Critical Peak",INDEX('99 Look-Up Tables'!$G$3:$G$6,MATCH('05a Sum OwnPrice Elast Daily'!$E417,'99 Look-Up Tables'!$E$3:$E$6,0),1))</f>
        <v>Off-Peak</v>
      </c>
      <c r="N417" s="64" t="str">
        <f>IF(N$155*$F417=1,"Critical Peak",INDEX('99 Look-Up Tables'!$G$3:$G$6,MATCH('05a Sum OwnPrice Elast Daily'!$E417,'99 Look-Up Tables'!$E$3:$E$6,0),1))</f>
        <v>Off-Peak</v>
      </c>
    </row>
    <row r="418" spans="2:14" hidden="1" outlineLevel="1" x14ac:dyDescent="0.35">
      <c r="B418" s="120">
        <v>43327</v>
      </c>
      <c r="C418" s="120"/>
      <c r="D418" s="64">
        <v>22</v>
      </c>
      <c r="E418" s="64" t="s">
        <v>163</v>
      </c>
      <c r="F418" s="64">
        <v>0</v>
      </c>
      <c r="G418" s="64">
        <v>2.12553191489362</v>
      </c>
      <c r="H418" s="64">
        <v>2.1203030361974302</v>
      </c>
      <c r="I418" s="64">
        <v>-5.2288786961906201E-3</v>
      </c>
      <c r="J418" s="64">
        <v>564</v>
      </c>
      <c r="K418" s="64">
        <v>1</v>
      </c>
      <c r="M418" s="64" t="str">
        <f>IF(M$155*$F418=1,"Critical Peak",INDEX('99 Look-Up Tables'!$G$3:$G$6,MATCH('05a Sum OwnPrice Elast Daily'!$E418,'99 Look-Up Tables'!$E$3:$E$6,0),1))</f>
        <v>Off-Peak</v>
      </c>
      <c r="N418" s="64" t="str">
        <f>IF(N$155*$F418=1,"Critical Peak",INDEX('99 Look-Up Tables'!$G$3:$G$6,MATCH('05a Sum OwnPrice Elast Daily'!$E418,'99 Look-Up Tables'!$E$3:$E$6,0),1))</f>
        <v>Off-Peak</v>
      </c>
    </row>
    <row r="419" spans="2:14" hidden="1" outlineLevel="1" x14ac:dyDescent="0.35">
      <c r="B419" s="120">
        <v>43327</v>
      </c>
      <c r="C419" s="120"/>
      <c r="D419" s="64">
        <v>23</v>
      </c>
      <c r="E419" s="64" t="s">
        <v>163</v>
      </c>
      <c r="F419" s="64">
        <v>0</v>
      </c>
      <c r="G419" s="64">
        <v>1.88769503546099</v>
      </c>
      <c r="H419" s="64">
        <v>1.99374754934679</v>
      </c>
      <c r="I419" s="64">
        <v>0.10605251388579701</v>
      </c>
      <c r="J419" s="64">
        <v>564</v>
      </c>
      <c r="K419" s="64">
        <v>1</v>
      </c>
      <c r="M419" s="64" t="str">
        <f>IF(M$155*$F419=1,"Critical Peak",INDEX('99 Look-Up Tables'!$G$3:$G$6,MATCH('05a Sum OwnPrice Elast Daily'!$E419,'99 Look-Up Tables'!$E$3:$E$6,0),1))</f>
        <v>Off-Peak</v>
      </c>
      <c r="N419" s="64" t="str">
        <f>IF(N$155*$F419=1,"Critical Peak",INDEX('99 Look-Up Tables'!$G$3:$G$6,MATCH('05a Sum OwnPrice Elast Daily'!$E419,'99 Look-Up Tables'!$E$3:$E$6,0),1))</f>
        <v>Off-Peak</v>
      </c>
    </row>
    <row r="420" spans="2:14" hidden="1" outlineLevel="1" x14ac:dyDescent="0.35">
      <c r="B420" s="120">
        <v>43327</v>
      </c>
      <c r="C420" s="120"/>
      <c r="D420" s="64">
        <v>24</v>
      </c>
      <c r="E420" s="64" t="s">
        <v>163</v>
      </c>
      <c r="F420" s="64">
        <v>0</v>
      </c>
      <c r="G420" s="64">
        <v>1.5384574468085099</v>
      </c>
      <c r="H420" s="64">
        <v>1.69976806797392</v>
      </c>
      <c r="I420" s="64">
        <v>0.16131062116540501</v>
      </c>
      <c r="J420" s="64">
        <v>564</v>
      </c>
      <c r="K420" s="64">
        <v>1</v>
      </c>
      <c r="M420" s="64" t="str">
        <f>IF(M$155*$F420=1,"Critical Peak",INDEX('99 Look-Up Tables'!$G$3:$G$6,MATCH('05a Sum OwnPrice Elast Daily'!$E420,'99 Look-Up Tables'!$E$3:$E$6,0),1))</f>
        <v>Off-Peak</v>
      </c>
      <c r="N420" s="64" t="str">
        <f>IF(N$155*$F420=1,"Critical Peak",INDEX('99 Look-Up Tables'!$G$3:$G$6,MATCH('05a Sum OwnPrice Elast Daily'!$E420,'99 Look-Up Tables'!$E$3:$E$6,0),1))</f>
        <v>Off-Peak</v>
      </c>
    </row>
    <row r="421" spans="2:14" hidden="1" outlineLevel="1" x14ac:dyDescent="0.35">
      <c r="B421" s="120">
        <v>43328</v>
      </c>
      <c r="C421" s="120"/>
      <c r="D421" s="64">
        <v>1</v>
      </c>
      <c r="E421" s="64" t="s">
        <v>163</v>
      </c>
      <c r="F421" s="64">
        <v>0</v>
      </c>
      <c r="G421" s="64">
        <v>1.3271403812825</v>
      </c>
      <c r="H421" s="64">
        <v>1.32307344859882</v>
      </c>
      <c r="I421" s="64">
        <v>-4.0669326836793402E-3</v>
      </c>
      <c r="J421" s="64">
        <v>577</v>
      </c>
      <c r="K421" s="64">
        <v>1</v>
      </c>
      <c r="M421" s="64" t="str">
        <f>IF(M$155*$F421=1,"Critical Peak",INDEX('99 Look-Up Tables'!$G$3:$G$6,MATCH('05a Sum OwnPrice Elast Daily'!$E421,'99 Look-Up Tables'!$E$3:$E$6,0),1))</f>
        <v>Off-Peak</v>
      </c>
      <c r="N421" s="64" t="str">
        <f>IF(N$155*$F421=1,"Critical Peak",INDEX('99 Look-Up Tables'!$G$3:$G$6,MATCH('05a Sum OwnPrice Elast Daily'!$E421,'99 Look-Up Tables'!$E$3:$E$6,0),1))</f>
        <v>Off-Peak</v>
      </c>
    </row>
    <row r="422" spans="2:14" hidden="1" outlineLevel="1" x14ac:dyDescent="0.35">
      <c r="B422" s="120">
        <v>43328</v>
      </c>
      <c r="C422" s="120"/>
      <c r="D422" s="64">
        <v>2</v>
      </c>
      <c r="E422" s="64" t="s">
        <v>163</v>
      </c>
      <c r="F422" s="64">
        <v>0</v>
      </c>
      <c r="G422" s="64">
        <v>1.1262694300518099</v>
      </c>
      <c r="H422" s="64">
        <v>1.11740928555665</v>
      </c>
      <c r="I422" s="64">
        <v>-8.8601444951674595E-3</v>
      </c>
      <c r="J422" s="64">
        <v>579</v>
      </c>
      <c r="K422" s="64">
        <v>1</v>
      </c>
      <c r="M422" s="64" t="str">
        <f>IF(M$155*$F422=1,"Critical Peak",INDEX('99 Look-Up Tables'!$G$3:$G$6,MATCH('05a Sum OwnPrice Elast Daily'!$E422,'99 Look-Up Tables'!$E$3:$E$6,0),1))</f>
        <v>Off-Peak</v>
      </c>
      <c r="N422" s="64" t="str">
        <f>IF(N$155*$F422=1,"Critical Peak",INDEX('99 Look-Up Tables'!$G$3:$G$6,MATCH('05a Sum OwnPrice Elast Daily'!$E422,'99 Look-Up Tables'!$E$3:$E$6,0),1))</f>
        <v>Off-Peak</v>
      </c>
    </row>
    <row r="423" spans="2:14" hidden="1" outlineLevel="1" x14ac:dyDescent="0.35">
      <c r="B423" s="120">
        <v>43328</v>
      </c>
      <c r="C423" s="120"/>
      <c r="D423" s="64">
        <v>3</v>
      </c>
      <c r="E423" s="64" t="s">
        <v>163</v>
      </c>
      <c r="F423" s="64">
        <v>0</v>
      </c>
      <c r="G423" s="64">
        <v>1.02350604490501</v>
      </c>
      <c r="H423" s="64">
        <v>0.95178640615049503</v>
      </c>
      <c r="I423" s="64">
        <v>-7.1719638754513607E-2</v>
      </c>
      <c r="J423" s="64">
        <v>579</v>
      </c>
      <c r="K423" s="64">
        <v>1</v>
      </c>
      <c r="M423" s="64" t="str">
        <f>IF(M$155*$F423=1,"Critical Peak",INDEX('99 Look-Up Tables'!$G$3:$G$6,MATCH('05a Sum OwnPrice Elast Daily'!$E423,'99 Look-Up Tables'!$E$3:$E$6,0),1))</f>
        <v>Off-Peak</v>
      </c>
      <c r="N423" s="64" t="str">
        <f>IF(N$155*$F423=1,"Critical Peak",INDEX('99 Look-Up Tables'!$G$3:$G$6,MATCH('05a Sum OwnPrice Elast Daily'!$E423,'99 Look-Up Tables'!$E$3:$E$6,0),1))</f>
        <v>Off-Peak</v>
      </c>
    </row>
    <row r="424" spans="2:14" hidden="1" outlineLevel="1" x14ac:dyDescent="0.35">
      <c r="B424" s="120">
        <v>43328</v>
      </c>
      <c r="C424" s="120"/>
      <c r="D424" s="64">
        <v>4</v>
      </c>
      <c r="E424" s="64" t="s">
        <v>163</v>
      </c>
      <c r="F424" s="64">
        <v>0</v>
      </c>
      <c r="G424" s="64">
        <v>0.91454231433506095</v>
      </c>
      <c r="H424" s="64">
        <v>0.90824630924168503</v>
      </c>
      <c r="I424" s="64">
        <v>-6.2960050933752801E-3</v>
      </c>
      <c r="J424" s="64">
        <v>579</v>
      </c>
      <c r="K424" s="64">
        <v>1</v>
      </c>
      <c r="M424" s="64" t="str">
        <f>IF(M$155*$F424=1,"Critical Peak",INDEX('99 Look-Up Tables'!$G$3:$G$6,MATCH('05a Sum OwnPrice Elast Daily'!$E424,'99 Look-Up Tables'!$E$3:$E$6,0),1))</f>
        <v>Off-Peak</v>
      </c>
      <c r="N424" s="64" t="str">
        <f>IF(N$155*$F424=1,"Critical Peak",INDEX('99 Look-Up Tables'!$G$3:$G$6,MATCH('05a Sum OwnPrice Elast Daily'!$E424,'99 Look-Up Tables'!$E$3:$E$6,0),1))</f>
        <v>Off-Peak</v>
      </c>
    </row>
    <row r="425" spans="2:14" hidden="1" outlineLevel="1" x14ac:dyDescent="0.35">
      <c r="B425" s="120">
        <v>43328</v>
      </c>
      <c r="C425" s="120"/>
      <c r="D425" s="64">
        <v>5</v>
      </c>
      <c r="E425" s="64" t="s">
        <v>163</v>
      </c>
      <c r="F425" s="64">
        <v>0</v>
      </c>
      <c r="G425" s="64">
        <v>0.86582037996545802</v>
      </c>
      <c r="H425" s="64">
        <v>0.859391866602777</v>
      </c>
      <c r="I425" s="64">
        <v>-6.4285133626804701E-3</v>
      </c>
      <c r="J425" s="64">
        <v>579</v>
      </c>
      <c r="K425" s="64">
        <v>1</v>
      </c>
      <c r="M425" s="64" t="str">
        <f>IF(M$155*$F425=1,"Critical Peak",INDEX('99 Look-Up Tables'!$G$3:$G$6,MATCH('05a Sum OwnPrice Elast Daily'!$E425,'99 Look-Up Tables'!$E$3:$E$6,0),1))</f>
        <v>Off-Peak</v>
      </c>
      <c r="N425" s="64" t="str">
        <f>IF(N$155*$F425=1,"Critical Peak",INDEX('99 Look-Up Tables'!$G$3:$G$6,MATCH('05a Sum OwnPrice Elast Daily'!$E425,'99 Look-Up Tables'!$E$3:$E$6,0),1))</f>
        <v>Off-Peak</v>
      </c>
    </row>
    <row r="426" spans="2:14" hidden="1" outlineLevel="1" x14ac:dyDescent="0.35">
      <c r="B426" s="120">
        <v>43328</v>
      </c>
      <c r="C426" s="120"/>
      <c r="D426" s="64">
        <v>6</v>
      </c>
      <c r="E426" s="64" t="s">
        <v>163</v>
      </c>
      <c r="F426" s="64">
        <v>0</v>
      </c>
      <c r="G426" s="64">
        <v>0.908756476683938</v>
      </c>
      <c r="H426" s="64">
        <v>0.84719055416153899</v>
      </c>
      <c r="I426" s="64">
        <v>-6.15659225223988E-2</v>
      </c>
      <c r="J426" s="64">
        <v>579</v>
      </c>
      <c r="K426" s="64">
        <v>1</v>
      </c>
      <c r="M426" s="64" t="str">
        <f>IF(M$155*$F426=1,"Critical Peak",INDEX('99 Look-Up Tables'!$G$3:$G$6,MATCH('05a Sum OwnPrice Elast Daily'!$E426,'99 Look-Up Tables'!$E$3:$E$6,0),1))</f>
        <v>Off-Peak</v>
      </c>
      <c r="N426" s="64" t="str">
        <f>IF(N$155*$F426=1,"Critical Peak",INDEX('99 Look-Up Tables'!$G$3:$G$6,MATCH('05a Sum OwnPrice Elast Daily'!$E426,'99 Look-Up Tables'!$E$3:$E$6,0),1))</f>
        <v>Off-Peak</v>
      </c>
    </row>
    <row r="427" spans="2:14" hidden="1" outlineLevel="1" x14ac:dyDescent="0.35">
      <c r="B427" s="120">
        <v>43328</v>
      </c>
      <c r="C427" s="120"/>
      <c r="D427" s="64">
        <v>7</v>
      </c>
      <c r="E427" s="64" t="s">
        <v>163</v>
      </c>
      <c r="F427" s="64">
        <v>0</v>
      </c>
      <c r="G427" s="64">
        <v>0.94272884283247005</v>
      </c>
      <c r="H427" s="64">
        <v>0.90160105664163004</v>
      </c>
      <c r="I427" s="64">
        <v>-4.1127786190839899E-2</v>
      </c>
      <c r="J427" s="64">
        <v>579</v>
      </c>
      <c r="K427" s="64">
        <v>1</v>
      </c>
      <c r="M427" s="64" t="str">
        <f>IF(M$155*$F427=1,"Critical Peak",INDEX('99 Look-Up Tables'!$G$3:$G$6,MATCH('05a Sum OwnPrice Elast Daily'!$E427,'99 Look-Up Tables'!$E$3:$E$6,0),1))</f>
        <v>Off-Peak</v>
      </c>
      <c r="N427" s="64" t="str">
        <f>IF(N$155*$F427=1,"Critical Peak",INDEX('99 Look-Up Tables'!$G$3:$G$6,MATCH('05a Sum OwnPrice Elast Daily'!$E427,'99 Look-Up Tables'!$E$3:$E$6,0),1))</f>
        <v>Off-Peak</v>
      </c>
    </row>
    <row r="428" spans="2:14" hidden="1" outlineLevel="1" x14ac:dyDescent="0.35">
      <c r="B428" s="120">
        <v>43328</v>
      </c>
      <c r="C428" s="120"/>
      <c r="D428" s="64">
        <v>8</v>
      </c>
      <c r="E428" s="64" t="s">
        <v>162</v>
      </c>
      <c r="F428" s="64">
        <v>0</v>
      </c>
      <c r="G428" s="64">
        <v>0.93772020725388605</v>
      </c>
      <c r="H428" s="64">
        <v>0.97098119829779295</v>
      </c>
      <c r="I428" s="64">
        <v>3.3260991043907298E-2</v>
      </c>
      <c r="J428" s="64">
        <v>579</v>
      </c>
      <c r="K428" s="64">
        <v>1</v>
      </c>
      <c r="M428" s="64" t="str">
        <f>IF(M$155*$F428=1,"Critical Peak",INDEX('99 Look-Up Tables'!$G$3:$G$6,MATCH('05a Sum OwnPrice Elast Daily'!$E428,'99 Look-Up Tables'!$E$3:$E$6,0),1))</f>
        <v>Mid-Peak</v>
      </c>
      <c r="N428" s="64" t="str">
        <f>IF(N$155*$F428=1,"Critical Peak",INDEX('99 Look-Up Tables'!$G$3:$G$6,MATCH('05a Sum OwnPrice Elast Daily'!$E428,'99 Look-Up Tables'!$E$3:$E$6,0),1))</f>
        <v>Mid-Peak</v>
      </c>
    </row>
    <row r="429" spans="2:14" hidden="1" outlineLevel="1" x14ac:dyDescent="0.35">
      <c r="B429" s="120">
        <v>43328</v>
      </c>
      <c r="C429" s="120"/>
      <c r="D429" s="64">
        <v>9</v>
      </c>
      <c r="E429" s="64" t="s">
        <v>162</v>
      </c>
      <c r="F429" s="64">
        <v>0</v>
      </c>
      <c r="G429" s="64">
        <v>1.0206908462866999</v>
      </c>
      <c r="H429" s="64">
        <v>1.03864692628663</v>
      </c>
      <c r="I429" s="64">
        <v>1.7956079999926201E-2</v>
      </c>
      <c r="J429" s="64">
        <v>579</v>
      </c>
      <c r="K429" s="64">
        <v>1</v>
      </c>
      <c r="M429" s="64" t="str">
        <f>IF(M$155*$F429=1,"Critical Peak",INDEX('99 Look-Up Tables'!$G$3:$G$6,MATCH('05a Sum OwnPrice Elast Daily'!$E429,'99 Look-Up Tables'!$E$3:$E$6,0),1))</f>
        <v>Mid-Peak</v>
      </c>
      <c r="N429" s="64" t="str">
        <f>IF(N$155*$F429=1,"Critical Peak",INDEX('99 Look-Up Tables'!$G$3:$G$6,MATCH('05a Sum OwnPrice Elast Daily'!$E429,'99 Look-Up Tables'!$E$3:$E$6,0),1))</f>
        <v>Mid-Peak</v>
      </c>
    </row>
    <row r="430" spans="2:14" hidden="1" outlineLevel="1" x14ac:dyDescent="0.35">
      <c r="B430" s="120">
        <v>43328</v>
      </c>
      <c r="C430" s="120"/>
      <c r="D430" s="64">
        <v>10</v>
      </c>
      <c r="E430" s="64" t="s">
        <v>162</v>
      </c>
      <c r="F430" s="64">
        <v>0</v>
      </c>
      <c r="G430" s="64">
        <v>1.0816753022452501</v>
      </c>
      <c r="H430" s="64">
        <v>1.1389577362940899</v>
      </c>
      <c r="I430" s="64">
        <v>5.72824340488364E-2</v>
      </c>
      <c r="J430" s="64">
        <v>579</v>
      </c>
      <c r="K430" s="64">
        <v>1</v>
      </c>
      <c r="M430" s="64" t="str">
        <f>IF(M$155*$F430=1,"Critical Peak",INDEX('99 Look-Up Tables'!$G$3:$G$6,MATCH('05a Sum OwnPrice Elast Daily'!$E430,'99 Look-Up Tables'!$E$3:$E$6,0),1))</f>
        <v>Mid-Peak</v>
      </c>
      <c r="N430" s="64" t="str">
        <f>IF(N$155*$F430=1,"Critical Peak",INDEX('99 Look-Up Tables'!$G$3:$G$6,MATCH('05a Sum OwnPrice Elast Daily'!$E430,'99 Look-Up Tables'!$E$3:$E$6,0),1))</f>
        <v>Mid-Peak</v>
      </c>
    </row>
    <row r="431" spans="2:14" hidden="1" outlineLevel="1" x14ac:dyDescent="0.35">
      <c r="B431" s="120">
        <v>43328</v>
      </c>
      <c r="C431" s="120"/>
      <c r="D431" s="64">
        <v>11</v>
      </c>
      <c r="E431" s="64" t="s">
        <v>162</v>
      </c>
      <c r="F431" s="64">
        <v>0</v>
      </c>
      <c r="G431" s="64">
        <v>1.0893264248704699</v>
      </c>
      <c r="H431" s="64">
        <v>1.15314642925197</v>
      </c>
      <c r="I431" s="64">
        <v>6.3820004381502399E-2</v>
      </c>
      <c r="J431" s="64">
        <v>579</v>
      </c>
      <c r="K431" s="64">
        <v>1</v>
      </c>
      <c r="M431" s="64" t="str">
        <f>IF(M$155*$F431=1,"Critical Peak",INDEX('99 Look-Up Tables'!$G$3:$G$6,MATCH('05a Sum OwnPrice Elast Daily'!$E431,'99 Look-Up Tables'!$E$3:$E$6,0),1))</f>
        <v>Mid-Peak</v>
      </c>
      <c r="N431" s="64" t="str">
        <f>IF(N$155*$F431=1,"Critical Peak",INDEX('99 Look-Up Tables'!$G$3:$G$6,MATCH('05a Sum OwnPrice Elast Daily'!$E431,'99 Look-Up Tables'!$E$3:$E$6,0),1))</f>
        <v>Mid-Peak</v>
      </c>
    </row>
    <row r="432" spans="2:14" hidden="1" outlineLevel="1" x14ac:dyDescent="0.35">
      <c r="B432" s="120">
        <v>43328</v>
      </c>
      <c r="C432" s="120"/>
      <c r="D432" s="64">
        <v>12</v>
      </c>
      <c r="E432" s="64" t="s">
        <v>161</v>
      </c>
      <c r="F432" s="64">
        <v>0</v>
      </c>
      <c r="G432" s="64">
        <v>1.12552677029361</v>
      </c>
      <c r="H432" s="64">
        <v>1.2278864416023401</v>
      </c>
      <c r="I432" s="64">
        <v>0.102359671308729</v>
      </c>
      <c r="J432" s="64">
        <v>579</v>
      </c>
      <c r="K432" s="64">
        <v>1</v>
      </c>
      <c r="M432" s="64" t="str">
        <f>IF(M$155*$F432=1,"Critical Peak",INDEX('99 Look-Up Tables'!$G$3:$G$6,MATCH('05a Sum OwnPrice Elast Daily'!$E432,'99 Look-Up Tables'!$E$3:$E$6,0),1))</f>
        <v>On-Peak</v>
      </c>
      <c r="N432" s="64" t="str">
        <f>IF(N$155*$F432=1,"Critical Peak",INDEX('99 Look-Up Tables'!$G$3:$G$6,MATCH('05a Sum OwnPrice Elast Daily'!$E432,'99 Look-Up Tables'!$E$3:$E$6,0),1))</f>
        <v>On-Peak</v>
      </c>
    </row>
    <row r="433" spans="2:14" hidden="1" outlineLevel="1" x14ac:dyDescent="0.35">
      <c r="B433" s="120">
        <v>43328</v>
      </c>
      <c r="C433" s="120"/>
      <c r="D433" s="64">
        <v>13</v>
      </c>
      <c r="E433" s="64" t="s">
        <v>161</v>
      </c>
      <c r="F433" s="64">
        <v>0</v>
      </c>
      <c r="G433" s="64">
        <v>1.14274611398964</v>
      </c>
      <c r="H433" s="64">
        <v>1.2915293330184301</v>
      </c>
      <c r="I433" s="64">
        <v>0.14878321902879299</v>
      </c>
      <c r="J433" s="64">
        <v>579</v>
      </c>
      <c r="K433" s="64">
        <v>1</v>
      </c>
      <c r="M433" s="64" t="str">
        <f>IF(M$155*$F433=1,"Critical Peak",INDEX('99 Look-Up Tables'!$G$3:$G$6,MATCH('05a Sum OwnPrice Elast Daily'!$E433,'99 Look-Up Tables'!$E$3:$E$6,0),1))</f>
        <v>On-Peak</v>
      </c>
      <c r="N433" s="64" t="str">
        <f>IF(N$155*$F433=1,"Critical Peak",INDEX('99 Look-Up Tables'!$G$3:$G$6,MATCH('05a Sum OwnPrice Elast Daily'!$E433,'99 Look-Up Tables'!$E$3:$E$6,0),1))</f>
        <v>On-Peak</v>
      </c>
    </row>
    <row r="434" spans="2:14" hidden="1" outlineLevel="1" x14ac:dyDescent="0.35">
      <c r="B434" s="120">
        <v>43328</v>
      </c>
      <c r="C434" s="120"/>
      <c r="D434" s="64">
        <v>14</v>
      </c>
      <c r="E434" s="64" t="s">
        <v>161</v>
      </c>
      <c r="F434" s="64">
        <v>0</v>
      </c>
      <c r="G434" s="64">
        <v>1.1746459412780701</v>
      </c>
      <c r="H434" s="64">
        <v>1.33321519449742</v>
      </c>
      <c r="I434" s="64">
        <v>0.158569253219354</v>
      </c>
      <c r="J434" s="64">
        <v>579</v>
      </c>
      <c r="K434" s="64">
        <v>1</v>
      </c>
      <c r="M434" s="64" t="str">
        <f>IF(M$155*$F434=1,"Critical Peak",INDEX('99 Look-Up Tables'!$G$3:$G$6,MATCH('05a Sum OwnPrice Elast Daily'!$E434,'99 Look-Up Tables'!$E$3:$E$6,0),1))</f>
        <v>On-Peak</v>
      </c>
      <c r="N434" s="64" t="str">
        <f>IF(N$155*$F434=1,"Critical Peak",INDEX('99 Look-Up Tables'!$G$3:$G$6,MATCH('05a Sum OwnPrice Elast Daily'!$E434,'99 Look-Up Tables'!$E$3:$E$6,0),1))</f>
        <v>On-Peak</v>
      </c>
    </row>
    <row r="435" spans="2:14" hidden="1" outlineLevel="1" x14ac:dyDescent="0.35">
      <c r="B435" s="120">
        <v>43328</v>
      </c>
      <c r="C435" s="120"/>
      <c r="D435" s="64">
        <v>15</v>
      </c>
      <c r="E435" s="64" t="s">
        <v>161</v>
      </c>
      <c r="F435" s="64">
        <v>0</v>
      </c>
      <c r="G435" s="64">
        <v>1.1840069084628699</v>
      </c>
      <c r="H435" s="64">
        <v>1.3059414652946999</v>
      </c>
      <c r="I435" s="64">
        <v>0.121934556831835</v>
      </c>
      <c r="J435" s="64">
        <v>579</v>
      </c>
      <c r="K435" s="64">
        <v>1</v>
      </c>
      <c r="M435" s="64" t="str">
        <f>IF(M$155*$F435=1,"Critical Peak",INDEX('99 Look-Up Tables'!$G$3:$G$6,MATCH('05a Sum OwnPrice Elast Daily'!$E435,'99 Look-Up Tables'!$E$3:$E$6,0),1))</f>
        <v>On-Peak</v>
      </c>
      <c r="N435" s="64" t="str">
        <f>IF(N$155*$F435=1,"Critical Peak",INDEX('99 Look-Up Tables'!$G$3:$G$6,MATCH('05a Sum OwnPrice Elast Daily'!$E435,'99 Look-Up Tables'!$E$3:$E$6,0),1))</f>
        <v>On-Peak</v>
      </c>
    </row>
    <row r="436" spans="2:14" hidden="1" outlineLevel="1" x14ac:dyDescent="0.35">
      <c r="B436" s="120">
        <v>43328</v>
      </c>
      <c r="C436" s="120"/>
      <c r="D436" s="64">
        <v>16</v>
      </c>
      <c r="E436" s="64" t="s">
        <v>161</v>
      </c>
      <c r="F436" s="64">
        <v>0</v>
      </c>
      <c r="G436" s="64">
        <v>1.17157167530225</v>
      </c>
      <c r="H436" s="64">
        <v>1.39348129104061</v>
      </c>
      <c r="I436" s="64">
        <v>0.22190961573836501</v>
      </c>
      <c r="J436" s="64">
        <v>579</v>
      </c>
      <c r="K436" s="64">
        <v>1</v>
      </c>
      <c r="M436" s="64" t="str">
        <f>IF(M$155*$F436=1,"Critical Peak",INDEX('99 Look-Up Tables'!$G$3:$G$6,MATCH('05a Sum OwnPrice Elast Daily'!$E436,'99 Look-Up Tables'!$E$3:$E$6,0),1))</f>
        <v>On-Peak</v>
      </c>
      <c r="N436" s="64" t="str">
        <f>IF(N$155*$F436=1,"Critical Peak",INDEX('99 Look-Up Tables'!$G$3:$G$6,MATCH('05a Sum OwnPrice Elast Daily'!$E436,'99 Look-Up Tables'!$E$3:$E$6,0),1))</f>
        <v>On-Peak</v>
      </c>
    </row>
    <row r="437" spans="2:14" hidden="1" outlineLevel="1" x14ac:dyDescent="0.35">
      <c r="B437" s="120">
        <v>43328</v>
      </c>
      <c r="C437" s="120"/>
      <c r="D437" s="64">
        <v>17</v>
      </c>
      <c r="E437" s="64" t="s">
        <v>161</v>
      </c>
      <c r="F437" s="64">
        <v>0</v>
      </c>
      <c r="G437" s="64">
        <v>1.30868739205527</v>
      </c>
      <c r="H437" s="64">
        <v>1.5461656309640801</v>
      </c>
      <c r="I437" s="64">
        <v>0.23747823890880801</v>
      </c>
      <c r="J437" s="64">
        <v>579</v>
      </c>
      <c r="K437" s="64">
        <v>1</v>
      </c>
      <c r="M437" s="64" t="str">
        <f>IF(M$155*$F437=1,"Critical Peak",INDEX('99 Look-Up Tables'!$G$3:$G$6,MATCH('05a Sum OwnPrice Elast Daily'!$E437,'99 Look-Up Tables'!$E$3:$E$6,0),1))</f>
        <v>On-Peak</v>
      </c>
      <c r="N437" s="64" t="str">
        <f>IF(N$155*$F437=1,"Critical Peak",INDEX('99 Look-Up Tables'!$G$3:$G$6,MATCH('05a Sum OwnPrice Elast Daily'!$E437,'99 Look-Up Tables'!$E$3:$E$6,0),1))</f>
        <v>On-Peak</v>
      </c>
    </row>
    <row r="438" spans="2:14" hidden="1" outlineLevel="1" x14ac:dyDescent="0.35">
      <c r="B438" s="120">
        <v>43328</v>
      </c>
      <c r="C438" s="120"/>
      <c r="D438" s="64">
        <v>18</v>
      </c>
      <c r="E438" s="64" t="s">
        <v>162</v>
      </c>
      <c r="F438" s="64">
        <v>1</v>
      </c>
      <c r="G438" s="64">
        <v>1.11613126079447</v>
      </c>
      <c r="H438" s="64">
        <v>1.7242650820026799</v>
      </c>
      <c r="I438" s="64">
        <v>0.60813382120821102</v>
      </c>
      <c r="J438" s="64">
        <v>579</v>
      </c>
      <c r="K438" s="64">
        <v>1</v>
      </c>
      <c r="M438" s="64" t="str">
        <f>IF(M$155*$F438=1,"Critical Peak",INDEX('99 Look-Up Tables'!$G$3:$G$6,MATCH('05a Sum OwnPrice Elast Daily'!$E438,'99 Look-Up Tables'!$E$3:$E$6,0),1))</f>
        <v>Critical Peak</v>
      </c>
      <c r="N438" s="64" t="str">
        <f>IF(N$155*$F438=1,"Critical Peak",INDEX('99 Look-Up Tables'!$G$3:$G$6,MATCH('05a Sum OwnPrice Elast Daily'!$E438,'99 Look-Up Tables'!$E$3:$E$6,0),1))</f>
        <v>Mid-Peak</v>
      </c>
    </row>
    <row r="439" spans="2:14" hidden="1" outlineLevel="1" x14ac:dyDescent="0.35">
      <c r="B439" s="120">
        <v>43328</v>
      </c>
      <c r="C439" s="120"/>
      <c r="D439" s="64">
        <v>19</v>
      </c>
      <c r="E439" s="64" t="s">
        <v>162</v>
      </c>
      <c r="F439" s="64">
        <v>0</v>
      </c>
      <c r="G439" s="64">
        <v>1.50195164075993</v>
      </c>
      <c r="H439" s="64">
        <v>1.65654025531073</v>
      </c>
      <c r="I439" s="64">
        <v>0.154588614550803</v>
      </c>
      <c r="J439" s="64">
        <v>579</v>
      </c>
      <c r="K439" s="64">
        <v>1</v>
      </c>
      <c r="M439" s="64" t="str">
        <f>IF(M$155*$F439=1,"Critical Peak",INDEX('99 Look-Up Tables'!$G$3:$G$6,MATCH('05a Sum OwnPrice Elast Daily'!$E439,'99 Look-Up Tables'!$E$3:$E$6,0),1))</f>
        <v>Mid-Peak</v>
      </c>
      <c r="N439" s="64" t="str">
        <f>IF(N$155*$F439=1,"Critical Peak",INDEX('99 Look-Up Tables'!$G$3:$G$6,MATCH('05a Sum OwnPrice Elast Daily'!$E439,'99 Look-Up Tables'!$E$3:$E$6,0),1))</f>
        <v>Mid-Peak</v>
      </c>
    </row>
    <row r="440" spans="2:14" hidden="1" outlineLevel="1" x14ac:dyDescent="0.35">
      <c r="B440" s="120">
        <v>43328</v>
      </c>
      <c r="C440" s="120"/>
      <c r="D440" s="64">
        <v>20</v>
      </c>
      <c r="E440" s="64" t="s">
        <v>163</v>
      </c>
      <c r="F440" s="64">
        <v>0</v>
      </c>
      <c r="G440" s="64">
        <v>1.61385146804836</v>
      </c>
      <c r="H440" s="64">
        <v>1.68928867713775</v>
      </c>
      <c r="I440" s="64">
        <v>7.5437209089387197E-2</v>
      </c>
      <c r="J440" s="64">
        <v>579</v>
      </c>
      <c r="K440" s="64">
        <v>1</v>
      </c>
      <c r="M440" s="64" t="str">
        <f>IF(M$155*$F440=1,"Critical Peak",INDEX('99 Look-Up Tables'!$G$3:$G$6,MATCH('05a Sum OwnPrice Elast Daily'!$E440,'99 Look-Up Tables'!$E$3:$E$6,0),1))</f>
        <v>Off-Peak</v>
      </c>
      <c r="N440" s="64" t="str">
        <f>IF(N$155*$F440=1,"Critical Peak",INDEX('99 Look-Up Tables'!$G$3:$G$6,MATCH('05a Sum OwnPrice Elast Daily'!$E440,'99 Look-Up Tables'!$E$3:$E$6,0),1))</f>
        <v>Off-Peak</v>
      </c>
    </row>
    <row r="441" spans="2:14" hidden="1" outlineLevel="1" x14ac:dyDescent="0.35">
      <c r="B441" s="120">
        <v>43328</v>
      </c>
      <c r="C441" s="120"/>
      <c r="D441" s="64">
        <v>21</v>
      </c>
      <c r="E441" s="64" t="s">
        <v>163</v>
      </c>
      <c r="F441" s="64">
        <v>0</v>
      </c>
      <c r="G441" s="64">
        <v>1.7131951640759899</v>
      </c>
      <c r="H441" s="64">
        <v>1.71828488284289</v>
      </c>
      <c r="I441" s="64">
        <v>5.0897187668985698E-3</v>
      </c>
      <c r="J441" s="64">
        <v>579</v>
      </c>
      <c r="K441" s="64">
        <v>1</v>
      </c>
      <c r="M441" s="64" t="str">
        <f>IF(M$155*$F441=1,"Critical Peak",INDEX('99 Look-Up Tables'!$G$3:$G$6,MATCH('05a Sum OwnPrice Elast Daily'!$E441,'99 Look-Up Tables'!$E$3:$E$6,0),1))</f>
        <v>Off-Peak</v>
      </c>
      <c r="N441" s="64" t="str">
        <f>IF(N$155*$F441=1,"Critical Peak",INDEX('99 Look-Up Tables'!$G$3:$G$6,MATCH('05a Sum OwnPrice Elast Daily'!$E441,'99 Look-Up Tables'!$E$3:$E$6,0),1))</f>
        <v>Off-Peak</v>
      </c>
    </row>
    <row r="442" spans="2:14" hidden="1" outlineLevel="1" x14ac:dyDescent="0.35">
      <c r="B442" s="120">
        <v>43328</v>
      </c>
      <c r="C442" s="120"/>
      <c r="D442" s="64">
        <v>22</v>
      </c>
      <c r="E442" s="64" t="s">
        <v>163</v>
      </c>
      <c r="F442" s="64">
        <v>0</v>
      </c>
      <c r="G442" s="64">
        <v>1.75108808290155</v>
      </c>
      <c r="H442" s="64">
        <v>1.75041556789113</v>
      </c>
      <c r="I442" s="64">
        <v>-6.7251501042830302E-4</v>
      </c>
      <c r="J442" s="64">
        <v>579</v>
      </c>
      <c r="K442" s="64">
        <v>1</v>
      </c>
      <c r="M442" s="64" t="str">
        <f>IF(M$155*$F442=1,"Critical Peak",INDEX('99 Look-Up Tables'!$G$3:$G$6,MATCH('05a Sum OwnPrice Elast Daily'!$E442,'99 Look-Up Tables'!$E$3:$E$6,0),1))</f>
        <v>Off-Peak</v>
      </c>
      <c r="N442" s="64" t="str">
        <f>IF(N$155*$F442=1,"Critical Peak",INDEX('99 Look-Up Tables'!$G$3:$G$6,MATCH('05a Sum OwnPrice Elast Daily'!$E442,'99 Look-Up Tables'!$E$3:$E$6,0),1))</f>
        <v>Off-Peak</v>
      </c>
    </row>
    <row r="443" spans="2:14" hidden="1" outlineLevel="1" x14ac:dyDescent="0.35">
      <c r="B443" s="120">
        <v>43328</v>
      </c>
      <c r="C443" s="120"/>
      <c r="D443" s="64">
        <v>23</v>
      </c>
      <c r="E443" s="64" t="s">
        <v>163</v>
      </c>
      <c r="F443" s="64">
        <v>0</v>
      </c>
      <c r="G443" s="64">
        <v>1.56440414507772</v>
      </c>
      <c r="H443" s="64">
        <v>1.57094447319279</v>
      </c>
      <c r="I443" s="64">
        <v>6.5403281150703497E-3</v>
      </c>
      <c r="J443" s="64">
        <v>579</v>
      </c>
      <c r="K443" s="64">
        <v>1</v>
      </c>
      <c r="M443" s="64" t="str">
        <f>IF(M$155*$F443=1,"Critical Peak",INDEX('99 Look-Up Tables'!$G$3:$G$6,MATCH('05a Sum OwnPrice Elast Daily'!$E443,'99 Look-Up Tables'!$E$3:$E$6,0),1))</f>
        <v>Off-Peak</v>
      </c>
      <c r="N443" s="64" t="str">
        <f>IF(N$155*$F443=1,"Critical Peak",INDEX('99 Look-Up Tables'!$G$3:$G$6,MATCH('05a Sum OwnPrice Elast Daily'!$E443,'99 Look-Up Tables'!$E$3:$E$6,0),1))</f>
        <v>Off-Peak</v>
      </c>
    </row>
    <row r="444" spans="2:14" hidden="1" outlineLevel="1" x14ac:dyDescent="0.35">
      <c r="B444" s="120">
        <v>43328</v>
      </c>
      <c r="C444" s="120"/>
      <c r="D444" s="64">
        <v>24</v>
      </c>
      <c r="E444" s="64" t="s">
        <v>163</v>
      </c>
      <c r="F444" s="64">
        <v>0</v>
      </c>
      <c r="G444" s="64">
        <v>1.37184801381693</v>
      </c>
      <c r="H444" s="64">
        <v>1.3620508993260501</v>
      </c>
      <c r="I444" s="64">
        <v>-9.79711449087225E-3</v>
      </c>
      <c r="J444" s="64">
        <v>579</v>
      </c>
      <c r="K444" s="64">
        <v>1</v>
      </c>
      <c r="M444" s="64" t="str">
        <f>IF(M$155*$F444=1,"Critical Peak",INDEX('99 Look-Up Tables'!$G$3:$G$6,MATCH('05a Sum OwnPrice Elast Daily'!$E444,'99 Look-Up Tables'!$E$3:$E$6,0),1))</f>
        <v>Off-Peak</v>
      </c>
      <c r="N444" s="64" t="str">
        <f>IF(N$155*$F444=1,"Critical Peak",INDEX('99 Look-Up Tables'!$G$3:$G$6,MATCH('05a Sum OwnPrice Elast Daily'!$E444,'99 Look-Up Tables'!$E$3:$E$6,0),1))</f>
        <v>Off-Peak</v>
      </c>
    </row>
    <row r="445" spans="2:14" hidden="1" outlineLevel="1" x14ac:dyDescent="0.35">
      <c r="B445" s="120">
        <v>43329</v>
      </c>
      <c r="C445" s="120"/>
      <c r="D445" s="64">
        <v>1</v>
      </c>
      <c r="E445" s="64" t="s">
        <v>163</v>
      </c>
      <c r="F445" s="64">
        <v>0</v>
      </c>
      <c r="G445" s="64">
        <v>1.1318262411347499</v>
      </c>
      <c r="H445" s="64">
        <v>1.30868370687161</v>
      </c>
      <c r="I445" s="64">
        <v>0.17685746573685601</v>
      </c>
      <c r="J445" s="64">
        <v>564</v>
      </c>
      <c r="K445" s="64">
        <v>1</v>
      </c>
      <c r="M445" s="64" t="str">
        <f>IF(M$155*$F445=1,"Critical Peak",INDEX('99 Look-Up Tables'!$G$3:$G$6,MATCH('05a Sum OwnPrice Elast Daily'!$E445,'99 Look-Up Tables'!$E$3:$E$6,0),1))</f>
        <v>Off-Peak</v>
      </c>
      <c r="N445" s="64" t="str">
        <f>IF(N$155*$F445=1,"Critical Peak",INDEX('99 Look-Up Tables'!$G$3:$G$6,MATCH('05a Sum OwnPrice Elast Daily'!$E445,'99 Look-Up Tables'!$E$3:$E$6,0),1))</f>
        <v>Off-Peak</v>
      </c>
    </row>
    <row r="446" spans="2:14" hidden="1" outlineLevel="1" x14ac:dyDescent="0.35">
      <c r="B446" s="120">
        <v>43329</v>
      </c>
      <c r="C446" s="120"/>
      <c r="D446" s="64">
        <v>2</v>
      </c>
      <c r="E446" s="64" t="s">
        <v>163</v>
      </c>
      <c r="F446" s="64">
        <v>0</v>
      </c>
      <c r="G446" s="64">
        <v>1.01037234042553</v>
      </c>
      <c r="H446" s="64">
        <v>1.1398589669440999</v>
      </c>
      <c r="I446" s="64">
        <v>0.12948662651857001</v>
      </c>
      <c r="J446" s="64">
        <v>564</v>
      </c>
      <c r="K446" s="64">
        <v>1</v>
      </c>
      <c r="M446" s="64" t="str">
        <f>IF(M$155*$F446=1,"Critical Peak",INDEX('99 Look-Up Tables'!$G$3:$G$6,MATCH('05a Sum OwnPrice Elast Daily'!$E446,'99 Look-Up Tables'!$E$3:$E$6,0),1))</f>
        <v>Off-Peak</v>
      </c>
      <c r="N446" s="64" t="str">
        <f>IF(N$155*$F446=1,"Critical Peak",INDEX('99 Look-Up Tables'!$G$3:$G$6,MATCH('05a Sum OwnPrice Elast Daily'!$E446,'99 Look-Up Tables'!$E$3:$E$6,0),1))</f>
        <v>Off-Peak</v>
      </c>
    </row>
    <row r="447" spans="2:14" hidden="1" outlineLevel="1" x14ac:dyDescent="0.35">
      <c r="B447" s="120">
        <v>43329</v>
      </c>
      <c r="C447" s="120"/>
      <c r="D447" s="64">
        <v>3</v>
      </c>
      <c r="E447" s="64" t="s">
        <v>163</v>
      </c>
      <c r="F447" s="64">
        <v>0</v>
      </c>
      <c r="G447" s="64">
        <v>0.95242907801418397</v>
      </c>
      <c r="H447" s="64">
        <v>1.0018001931378999</v>
      </c>
      <c r="I447" s="64">
        <v>4.9371115123711798E-2</v>
      </c>
      <c r="J447" s="64">
        <v>564</v>
      </c>
      <c r="K447" s="64">
        <v>1</v>
      </c>
      <c r="M447" s="64" t="str">
        <f>IF(M$155*$F447=1,"Critical Peak",INDEX('99 Look-Up Tables'!$G$3:$G$6,MATCH('05a Sum OwnPrice Elast Daily'!$E447,'99 Look-Up Tables'!$E$3:$E$6,0),1))</f>
        <v>Off-Peak</v>
      </c>
      <c r="N447" s="64" t="str">
        <f>IF(N$155*$F447=1,"Critical Peak",INDEX('99 Look-Up Tables'!$G$3:$G$6,MATCH('05a Sum OwnPrice Elast Daily'!$E447,'99 Look-Up Tables'!$E$3:$E$6,0),1))</f>
        <v>Off-Peak</v>
      </c>
    </row>
    <row r="448" spans="2:14" hidden="1" outlineLevel="1" x14ac:dyDescent="0.35">
      <c r="B448" s="120">
        <v>43329</v>
      </c>
      <c r="C448" s="120"/>
      <c r="D448" s="64">
        <v>4</v>
      </c>
      <c r="E448" s="64" t="s">
        <v>163</v>
      </c>
      <c r="F448" s="64">
        <v>0</v>
      </c>
      <c r="G448" s="64">
        <v>0.91265957446808499</v>
      </c>
      <c r="H448" s="64">
        <v>0.93119371273110796</v>
      </c>
      <c r="I448" s="64">
        <v>1.8534138263023098E-2</v>
      </c>
      <c r="J448" s="64">
        <v>564</v>
      </c>
      <c r="K448" s="64">
        <v>1</v>
      </c>
      <c r="M448" s="64" t="str">
        <f>IF(M$155*$F448=1,"Critical Peak",INDEX('99 Look-Up Tables'!$G$3:$G$6,MATCH('05a Sum OwnPrice Elast Daily'!$E448,'99 Look-Up Tables'!$E$3:$E$6,0),1))</f>
        <v>Off-Peak</v>
      </c>
      <c r="N448" s="64" t="str">
        <f>IF(N$155*$F448=1,"Critical Peak",INDEX('99 Look-Up Tables'!$G$3:$G$6,MATCH('05a Sum OwnPrice Elast Daily'!$E448,'99 Look-Up Tables'!$E$3:$E$6,0),1))</f>
        <v>Off-Peak</v>
      </c>
    </row>
    <row r="449" spans="2:14" hidden="1" outlineLevel="1" x14ac:dyDescent="0.35">
      <c r="B449" s="120">
        <v>43329</v>
      </c>
      <c r="C449" s="120"/>
      <c r="D449" s="64">
        <v>5</v>
      </c>
      <c r="E449" s="64" t="s">
        <v>163</v>
      </c>
      <c r="F449" s="64">
        <v>0</v>
      </c>
      <c r="G449" s="64">
        <v>0.85588652482269501</v>
      </c>
      <c r="H449" s="64">
        <v>0.904978314846826</v>
      </c>
      <c r="I449" s="64">
        <v>4.9091790024131103E-2</v>
      </c>
      <c r="J449" s="64">
        <v>564</v>
      </c>
      <c r="K449" s="64">
        <v>1</v>
      </c>
      <c r="M449" s="64" t="str">
        <f>IF(M$155*$F449=1,"Critical Peak",INDEX('99 Look-Up Tables'!$G$3:$G$6,MATCH('05a Sum OwnPrice Elast Daily'!$E449,'99 Look-Up Tables'!$E$3:$E$6,0),1))</f>
        <v>Off-Peak</v>
      </c>
      <c r="N449" s="64" t="str">
        <f>IF(N$155*$F449=1,"Critical Peak",INDEX('99 Look-Up Tables'!$G$3:$G$6,MATCH('05a Sum OwnPrice Elast Daily'!$E449,'99 Look-Up Tables'!$E$3:$E$6,0),1))</f>
        <v>Off-Peak</v>
      </c>
    </row>
    <row r="450" spans="2:14" hidden="1" outlineLevel="1" x14ac:dyDescent="0.35">
      <c r="B450" s="120">
        <v>43329</v>
      </c>
      <c r="C450" s="120"/>
      <c r="D450" s="64">
        <v>6</v>
      </c>
      <c r="E450" s="64" t="s">
        <v>163</v>
      </c>
      <c r="F450" s="64">
        <v>0</v>
      </c>
      <c r="G450" s="64">
        <v>0.85608156028368798</v>
      </c>
      <c r="H450" s="64">
        <v>0.93204671463919397</v>
      </c>
      <c r="I450" s="64">
        <v>7.5965154355505798E-2</v>
      </c>
      <c r="J450" s="64">
        <v>564</v>
      </c>
      <c r="K450" s="64">
        <v>1</v>
      </c>
      <c r="M450" s="64" t="str">
        <f>IF(M$155*$F450=1,"Critical Peak",INDEX('99 Look-Up Tables'!$G$3:$G$6,MATCH('05a Sum OwnPrice Elast Daily'!$E450,'99 Look-Up Tables'!$E$3:$E$6,0),1))</f>
        <v>Off-Peak</v>
      </c>
      <c r="N450" s="64" t="str">
        <f>IF(N$155*$F450=1,"Critical Peak",INDEX('99 Look-Up Tables'!$G$3:$G$6,MATCH('05a Sum OwnPrice Elast Daily'!$E450,'99 Look-Up Tables'!$E$3:$E$6,0),1))</f>
        <v>Off-Peak</v>
      </c>
    </row>
    <row r="451" spans="2:14" hidden="1" outlineLevel="1" x14ac:dyDescent="0.35">
      <c r="B451" s="120">
        <v>43329</v>
      </c>
      <c r="C451" s="120"/>
      <c r="D451" s="64">
        <v>7</v>
      </c>
      <c r="E451" s="64" t="s">
        <v>163</v>
      </c>
      <c r="F451" s="64">
        <v>0</v>
      </c>
      <c r="G451" s="64">
        <v>0.93576241134751803</v>
      </c>
      <c r="H451" s="64">
        <v>0.99524172075598805</v>
      </c>
      <c r="I451" s="64">
        <v>5.9479309408470203E-2</v>
      </c>
      <c r="J451" s="64">
        <v>564</v>
      </c>
      <c r="K451" s="64">
        <v>1</v>
      </c>
      <c r="M451" s="64" t="str">
        <f>IF(M$155*$F451=1,"Critical Peak",INDEX('99 Look-Up Tables'!$G$3:$G$6,MATCH('05a Sum OwnPrice Elast Daily'!$E451,'99 Look-Up Tables'!$E$3:$E$6,0),1))</f>
        <v>Off-Peak</v>
      </c>
      <c r="N451" s="64" t="str">
        <f>IF(N$155*$F451=1,"Critical Peak",INDEX('99 Look-Up Tables'!$G$3:$G$6,MATCH('05a Sum OwnPrice Elast Daily'!$E451,'99 Look-Up Tables'!$E$3:$E$6,0),1))</f>
        <v>Off-Peak</v>
      </c>
    </row>
    <row r="452" spans="2:14" hidden="1" outlineLevel="1" x14ac:dyDescent="0.35">
      <c r="B452" s="120">
        <v>43329</v>
      </c>
      <c r="C452" s="120"/>
      <c r="D452" s="64">
        <v>8</v>
      </c>
      <c r="E452" s="64" t="s">
        <v>162</v>
      </c>
      <c r="F452" s="64">
        <v>0</v>
      </c>
      <c r="G452" s="64">
        <v>0.95611702127659604</v>
      </c>
      <c r="H452" s="64">
        <v>1.04778076439069</v>
      </c>
      <c r="I452" s="64">
        <v>9.1663743114091006E-2</v>
      </c>
      <c r="J452" s="64">
        <v>564</v>
      </c>
      <c r="K452" s="64">
        <v>1</v>
      </c>
      <c r="M452" s="64" t="str">
        <f>IF(M$155*$F452=1,"Critical Peak",INDEX('99 Look-Up Tables'!$G$3:$G$6,MATCH('05a Sum OwnPrice Elast Daily'!$E452,'99 Look-Up Tables'!$E$3:$E$6,0),1))</f>
        <v>Mid-Peak</v>
      </c>
      <c r="N452" s="64" t="str">
        <f>IF(N$155*$F452=1,"Critical Peak",INDEX('99 Look-Up Tables'!$G$3:$G$6,MATCH('05a Sum OwnPrice Elast Daily'!$E452,'99 Look-Up Tables'!$E$3:$E$6,0),1))</f>
        <v>Mid-Peak</v>
      </c>
    </row>
    <row r="453" spans="2:14" hidden="1" outlineLevel="1" x14ac:dyDescent="0.35">
      <c r="B453" s="120">
        <v>43329</v>
      </c>
      <c r="C453" s="120"/>
      <c r="D453" s="64">
        <v>9</v>
      </c>
      <c r="E453" s="64" t="s">
        <v>162</v>
      </c>
      <c r="F453" s="64">
        <v>0</v>
      </c>
      <c r="G453" s="64">
        <v>0.99228723404255303</v>
      </c>
      <c r="H453" s="64">
        <v>1.1250309237166201</v>
      </c>
      <c r="I453" s="64">
        <v>0.13274368967406999</v>
      </c>
      <c r="J453" s="64">
        <v>564</v>
      </c>
      <c r="K453" s="64">
        <v>1</v>
      </c>
      <c r="M453" s="64" t="str">
        <f>IF(M$155*$F453=1,"Critical Peak",INDEX('99 Look-Up Tables'!$G$3:$G$6,MATCH('05a Sum OwnPrice Elast Daily'!$E453,'99 Look-Up Tables'!$E$3:$E$6,0),1))</f>
        <v>Mid-Peak</v>
      </c>
      <c r="N453" s="64" t="str">
        <f>IF(N$155*$F453=1,"Critical Peak",INDEX('99 Look-Up Tables'!$G$3:$G$6,MATCH('05a Sum OwnPrice Elast Daily'!$E453,'99 Look-Up Tables'!$E$3:$E$6,0),1))</f>
        <v>Mid-Peak</v>
      </c>
    </row>
    <row r="454" spans="2:14" hidden="1" outlineLevel="1" x14ac:dyDescent="0.35">
      <c r="B454" s="120">
        <v>43329</v>
      </c>
      <c r="C454" s="120"/>
      <c r="D454" s="64">
        <v>10</v>
      </c>
      <c r="E454" s="64" t="s">
        <v>162</v>
      </c>
      <c r="F454" s="64">
        <v>0</v>
      </c>
      <c r="G454" s="64">
        <v>1.0448404255319099</v>
      </c>
      <c r="H454" s="64">
        <v>1.16766342811563</v>
      </c>
      <c r="I454" s="64">
        <v>0.122823002583711</v>
      </c>
      <c r="J454" s="64">
        <v>564</v>
      </c>
      <c r="K454" s="64">
        <v>1</v>
      </c>
      <c r="M454" s="64" t="str">
        <f>IF(M$155*$F454=1,"Critical Peak",INDEX('99 Look-Up Tables'!$G$3:$G$6,MATCH('05a Sum OwnPrice Elast Daily'!$E454,'99 Look-Up Tables'!$E$3:$E$6,0),1))</f>
        <v>Mid-Peak</v>
      </c>
      <c r="N454" s="64" t="str">
        <f>IF(N$155*$F454=1,"Critical Peak",INDEX('99 Look-Up Tables'!$G$3:$G$6,MATCH('05a Sum OwnPrice Elast Daily'!$E454,'99 Look-Up Tables'!$E$3:$E$6,0),1))</f>
        <v>Mid-Peak</v>
      </c>
    </row>
    <row r="455" spans="2:14" hidden="1" outlineLevel="1" x14ac:dyDescent="0.35">
      <c r="B455" s="120">
        <v>43329</v>
      </c>
      <c r="C455" s="120"/>
      <c r="D455" s="64">
        <v>11</v>
      </c>
      <c r="E455" s="64" t="s">
        <v>162</v>
      </c>
      <c r="F455" s="64">
        <v>0</v>
      </c>
      <c r="G455" s="64">
        <v>1.1737411347517701</v>
      </c>
      <c r="H455" s="64">
        <v>1.26754086742299</v>
      </c>
      <c r="I455" s="64">
        <v>9.3799732671213498E-2</v>
      </c>
      <c r="J455" s="64">
        <v>564</v>
      </c>
      <c r="K455" s="64">
        <v>1</v>
      </c>
      <c r="M455" s="64" t="str">
        <f>IF(M$155*$F455=1,"Critical Peak",INDEX('99 Look-Up Tables'!$G$3:$G$6,MATCH('05a Sum OwnPrice Elast Daily'!$E455,'99 Look-Up Tables'!$E$3:$E$6,0),1))</f>
        <v>Mid-Peak</v>
      </c>
      <c r="N455" s="64" t="str">
        <f>IF(N$155*$F455=1,"Critical Peak",INDEX('99 Look-Up Tables'!$G$3:$G$6,MATCH('05a Sum OwnPrice Elast Daily'!$E455,'99 Look-Up Tables'!$E$3:$E$6,0),1))</f>
        <v>Mid-Peak</v>
      </c>
    </row>
    <row r="456" spans="2:14" hidden="1" outlineLevel="1" x14ac:dyDescent="0.35">
      <c r="B456" s="120">
        <v>43329</v>
      </c>
      <c r="C456" s="120"/>
      <c r="D456" s="64">
        <v>12</v>
      </c>
      <c r="E456" s="64" t="s">
        <v>161</v>
      </c>
      <c r="F456" s="64">
        <v>0</v>
      </c>
      <c r="G456" s="64">
        <v>1.2897163120567401</v>
      </c>
      <c r="H456" s="64">
        <v>1.4133049597787</v>
      </c>
      <c r="I456" s="64">
        <v>0.123588647721967</v>
      </c>
      <c r="J456" s="64">
        <v>564</v>
      </c>
      <c r="K456" s="64">
        <v>1</v>
      </c>
      <c r="M456" s="64" t="str">
        <f>IF(M$155*$F456=1,"Critical Peak",INDEX('99 Look-Up Tables'!$G$3:$G$6,MATCH('05a Sum OwnPrice Elast Daily'!$E456,'99 Look-Up Tables'!$E$3:$E$6,0),1))</f>
        <v>On-Peak</v>
      </c>
      <c r="N456" s="64" t="str">
        <f>IF(N$155*$F456=1,"Critical Peak",INDEX('99 Look-Up Tables'!$G$3:$G$6,MATCH('05a Sum OwnPrice Elast Daily'!$E456,'99 Look-Up Tables'!$E$3:$E$6,0),1))</f>
        <v>On-Peak</v>
      </c>
    </row>
    <row r="457" spans="2:14" hidden="1" outlineLevel="1" x14ac:dyDescent="0.35">
      <c r="B457" s="120">
        <v>43329</v>
      </c>
      <c r="C457" s="120"/>
      <c r="D457" s="64">
        <v>13</v>
      </c>
      <c r="E457" s="64" t="s">
        <v>161</v>
      </c>
      <c r="F457" s="64">
        <v>0</v>
      </c>
      <c r="G457" s="64">
        <v>1.37764184397163</v>
      </c>
      <c r="H457" s="64">
        <v>1.5309984455957</v>
      </c>
      <c r="I457" s="64">
        <v>0.153356601624065</v>
      </c>
      <c r="J457" s="64">
        <v>564</v>
      </c>
      <c r="K457" s="64">
        <v>1</v>
      </c>
      <c r="M457" s="64" t="str">
        <f>IF(M$155*$F457=1,"Critical Peak",INDEX('99 Look-Up Tables'!$G$3:$G$6,MATCH('05a Sum OwnPrice Elast Daily'!$E457,'99 Look-Up Tables'!$E$3:$E$6,0),1))</f>
        <v>On-Peak</v>
      </c>
      <c r="N457" s="64" t="str">
        <f>IF(N$155*$F457=1,"Critical Peak",INDEX('99 Look-Up Tables'!$G$3:$G$6,MATCH('05a Sum OwnPrice Elast Daily'!$E457,'99 Look-Up Tables'!$E$3:$E$6,0),1))</f>
        <v>On-Peak</v>
      </c>
    </row>
    <row r="458" spans="2:14" hidden="1" outlineLevel="1" x14ac:dyDescent="0.35">
      <c r="B458" s="120">
        <v>43329</v>
      </c>
      <c r="C458" s="120"/>
      <c r="D458" s="64">
        <v>14</v>
      </c>
      <c r="E458" s="64" t="s">
        <v>161</v>
      </c>
      <c r="F458" s="64">
        <v>0</v>
      </c>
      <c r="G458" s="64">
        <v>1.5000354609929101</v>
      </c>
      <c r="H458" s="64">
        <v>1.5994004835798299</v>
      </c>
      <c r="I458" s="64">
        <v>9.93650225869252E-2</v>
      </c>
      <c r="J458" s="64">
        <v>564</v>
      </c>
      <c r="K458" s="64">
        <v>1</v>
      </c>
      <c r="M458" s="64" t="str">
        <f>IF(M$155*$F458=1,"Critical Peak",INDEX('99 Look-Up Tables'!$G$3:$G$6,MATCH('05a Sum OwnPrice Elast Daily'!$E458,'99 Look-Up Tables'!$E$3:$E$6,0),1))</f>
        <v>On-Peak</v>
      </c>
      <c r="N458" s="64" t="str">
        <f>IF(N$155*$F458=1,"Critical Peak",INDEX('99 Look-Up Tables'!$G$3:$G$6,MATCH('05a Sum OwnPrice Elast Daily'!$E458,'99 Look-Up Tables'!$E$3:$E$6,0),1))</f>
        <v>On-Peak</v>
      </c>
    </row>
    <row r="459" spans="2:14" hidden="1" outlineLevel="1" x14ac:dyDescent="0.35">
      <c r="B459" s="120">
        <v>43329</v>
      </c>
      <c r="C459" s="120"/>
      <c r="D459" s="64">
        <v>15</v>
      </c>
      <c r="E459" s="64" t="s">
        <v>161</v>
      </c>
      <c r="F459" s="64">
        <v>0</v>
      </c>
      <c r="G459" s="64">
        <v>1.4743971631205699</v>
      </c>
      <c r="H459" s="64">
        <v>1.60178645100796</v>
      </c>
      <c r="I459" s="64">
        <v>0.12738928788739001</v>
      </c>
      <c r="J459" s="64">
        <v>564</v>
      </c>
      <c r="K459" s="64">
        <v>1</v>
      </c>
      <c r="M459" s="64" t="str">
        <f>IF(M$155*$F459=1,"Critical Peak",INDEX('99 Look-Up Tables'!$G$3:$G$6,MATCH('05a Sum OwnPrice Elast Daily'!$E459,'99 Look-Up Tables'!$E$3:$E$6,0),1))</f>
        <v>On-Peak</v>
      </c>
      <c r="N459" s="64" t="str">
        <f>IF(N$155*$F459=1,"Critical Peak",INDEX('99 Look-Up Tables'!$G$3:$G$6,MATCH('05a Sum OwnPrice Elast Daily'!$E459,'99 Look-Up Tables'!$E$3:$E$6,0),1))</f>
        <v>On-Peak</v>
      </c>
    </row>
    <row r="460" spans="2:14" hidden="1" outlineLevel="1" x14ac:dyDescent="0.35">
      <c r="B460" s="120">
        <v>43329</v>
      </c>
      <c r="C460" s="120"/>
      <c r="D460" s="64">
        <v>16</v>
      </c>
      <c r="E460" s="64" t="s">
        <v>161</v>
      </c>
      <c r="F460" s="64">
        <v>0</v>
      </c>
      <c r="G460" s="64">
        <v>1.4247695035461001</v>
      </c>
      <c r="H460" s="64">
        <v>1.6826673527507801</v>
      </c>
      <c r="I460" s="64">
        <v>0.257897849204685</v>
      </c>
      <c r="J460" s="64">
        <v>564</v>
      </c>
      <c r="K460" s="64">
        <v>1</v>
      </c>
      <c r="M460" s="64" t="str">
        <f>IF(M$155*$F460=1,"Critical Peak",INDEX('99 Look-Up Tables'!$G$3:$G$6,MATCH('05a Sum OwnPrice Elast Daily'!$E460,'99 Look-Up Tables'!$E$3:$E$6,0),1))</f>
        <v>On-Peak</v>
      </c>
      <c r="N460" s="64" t="str">
        <f>IF(N$155*$F460=1,"Critical Peak",INDEX('99 Look-Up Tables'!$G$3:$G$6,MATCH('05a Sum OwnPrice Elast Daily'!$E460,'99 Look-Up Tables'!$E$3:$E$6,0),1))</f>
        <v>On-Peak</v>
      </c>
    </row>
    <row r="461" spans="2:14" hidden="1" outlineLevel="1" x14ac:dyDescent="0.35">
      <c r="B461" s="120">
        <v>43329</v>
      </c>
      <c r="C461" s="120"/>
      <c r="D461" s="64">
        <v>17</v>
      </c>
      <c r="E461" s="64" t="s">
        <v>161</v>
      </c>
      <c r="F461" s="64">
        <v>0</v>
      </c>
      <c r="G461" s="64">
        <v>1.47026595744681</v>
      </c>
      <c r="H461" s="64">
        <v>1.7969186668708299</v>
      </c>
      <c r="I461" s="64">
        <v>0.32665270942402103</v>
      </c>
      <c r="J461" s="64">
        <v>564</v>
      </c>
      <c r="K461" s="64">
        <v>1</v>
      </c>
      <c r="M461" s="64" t="str">
        <f>IF(M$155*$F461=1,"Critical Peak",INDEX('99 Look-Up Tables'!$G$3:$G$6,MATCH('05a Sum OwnPrice Elast Daily'!$E461,'99 Look-Up Tables'!$E$3:$E$6,0),1))</f>
        <v>On-Peak</v>
      </c>
      <c r="N461" s="64" t="str">
        <f>IF(N$155*$F461=1,"Critical Peak",INDEX('99 Look-Up Tables'!$G$3:$G$6,MATCH('05a Sum OwnPrice Elast Daily'!$E461,'99 Look-Up Tables'!$E$3:$E$6,0),1))</f>
        <v>On-Peak</v>
      </c>
    </row>
    <row r="462" spans="2:14" hidden="1" outlineLevel="1" x14ac:dyDescent="0.35">
      <c r="B462" s="120">
        <v>43329</v>
      </c>
      <c r="C462" s="120"/>
      <c r="D462" s="64">
        <v>18</v>
      </c>
      <c r="E462" s="64" t="s">
        <v>162</v>
      </c>
      <c r="F462" s="64">
        <v>1</v>
      </c>
      <c r="G462" s="64">
        <v>1.16198581560284</v>
      </c>
      <c r="H462" s="64">
        <v>1.88540880146657</v>
      </c>
      <c r="I462" s="64">
        <v>0.72342298586373499</v>
      </c>
      <c r="J462" s="64">
        <v>564</v>
      </c>
      <c r="K462" s="64">
        <v>1</v>
      </c>
      <c r="M462" s="64" t="str">
        <f>IF(M$155*$F462=1,"Critical Peak",INDEX('99 Look-Up Tables'!$G$3:$G$6,MATCH('05a Sum OwnPrice Elast Daily'!$E462,'99 Look-Up Tables'!$E$3:$E$6,0),1))</f>
        <v>Critical Peak</v>
      </c>
      <c r="N462" s="64" t="str">
        <f>IF(N$155*$F462=1,"Critical Peak",INDEX('99 Look-Up Tables'!$G$3:$G$6,MATCH('05a Sum OwnPrice Elast Daily'!$E462,'99 Look-Up Tables'!$E$3:$E$6,0),1))</f>
        <v>Mid-Peak</v>
      </c>
    </row>
    <row r="463" spans="2:14" hidden="1" outlineLevel="1" x14ac:dyDescent="0.35">
      <c r="B463" s="120">
        <v>43329</v>
      </c>
      <c r="C463" s="120"/>
      <c r="D463" s="64">
        <v>19</v>
      </c>
      <c r="E463" s="64" t="s">
        <v>162</v>
      </c>
      <c r="F463" s="64">
        <v>0</v>
      </c>
      <c r="G463" s="64">
        <v>1.65776595744681</v>
      </c>
      <c r="H463" s="64">
        <v>1.9465550398084299</v>
      </c>
      <c r="I463" s="64">
        <v>0.28878908236161899</v>
      </c>
      <c r="J463" s="64">
        <v>564</v>
      </c>
      <c r="K463" s="64">
        <v>1</v>
      </c>
      <c r="M463" s="64" t="str">
        <f>IF(M$155*$F463=1,"Critical Peak",INDEX('99 Look-Up Tables'!$G$3:$G$6,MATCH('05a Sum OwnPrice Elast Daily'!$E463,'99 Look-Up Tables'!$E$3:$E$6,0),1))</f>
        <v>Mid-Peak</v>
      </c>
      <c r="N463" s="64" t="str">
        <f>IF(N$155*$F463=1,"Critical Peak",INDEX('99 Look-Up Tables'!$G$3:$G$6,MATCH('05a Sum OwnPrice Elast Daily'!$E463,'99 Look-Up Tables'!$E$3:$E$6,0),1))</f>
        <v>Mid-Peak</v>
      </c>
    </row>
    <row r="464" spans="2:14" hidden="1" outlineLevel="1" x14ac:dyDescent="0.35">
      <c r="B464" s="120">
        <v>43329</v>
      </c>
      <c r="C464" s="120"/>
      <c r="D464" s="64">
        <v>20</v>
      </c>
      <c r="E464" s="64" t="s">
        <v>163</v>
      </c>
      <c r="F464" s="64">
        <v>0</v>
      </c>
      <c r="G464" s="64">
        <v>1.7800354609929101</v>
      </c>
      <c r="H464" s="64">
        <v>1.98473803566388</v>
      </c>
      <c r="I464" s="64">
        <v>0.204702574670968</v>
      </c>
      <c r="J464" s="64">
        <v>564</v>
      </c>
      <c r="K464" s="64">
        <v>1</v>
      </c>
      <c r="M464" s="64" t="str">
        <f>IF(M$155*$F464=1,"Critical Peak",INDEX('99 Look-Up Tables'!$G$3:$G$6,MATCH('05a Sum OwnPrice Elast Daily'!$E464,'99 Look-Up Tables'!$E$3:$E$6,0),1))</f>
        <v>Off-Peak</v>
      </c>
      <c r="N464" s="64" t="str">
        <f>IF(N$155*$F464=1,"Critical Peak",INDEX('99 Look-Up Tables'!$G$3:$G$6,MATCH('05a Sum OwnPrice Elast Daily'!$E464,'99 Look-Up Tables'!$E$3:$E$6,0),1))</f>
        <v>Off-Peak</v>
      </c>
    </row>
    <row r="465" spans="2:14" hidden="1" outlineLevel="1" x14ac:dyDescent="0.35">
      <c r="B465" s="120">
        <v>43329</v>
      </c>
      <c r="C465" s="120"/>
      <c r="D465" s="64">
        <v>21</v>
      </c>
      <c r="E465" s="64" t="s">
        <v>163</v>
      </c>
      <c r="F465" s="64">
        <v>0</v>
      </c>
      <c r="G465" s="64">
        <v>1.8920567375886499</v>
      </c>
      <c r="H465" s="64">
        <v>1.9536837869677399</v>
      </c>
      <c r="I465" s="64">
        <v>6.16270493790919E-2</v>
      </c>
      <c r="J465" s="64">
        <v>564</v>
      </c>
      <c r="K465" s="64">
        <v>1</v>
      </c>
      <c r="M465" s="64" t="str">
        <f>IF(M$155*$F465=1,"Critical Peak",INDEX('99 Look-Up Tables'!$G$3:$G$6,MATCH('05a Sum OwnPrice Elast Daily'!$E465,'99 Look-Up Tables'!$E$3:$E$6,0),1))</f>
        <v>Off-Peak</v>
      </c>
      <c r="N465" s="64" t="str">
        <f>IF(N$155*$F465=1,"Critical Peak",INDEX('99 Look-Up Tables'!$G$3:$G$6,MATCH('05a Sum OwnPrice Elast Daily'!$E465,'99 Look-Up Tables'!$E$3:$E$6,0),1))</f>
        <v>Off-Peak</v>
      </c>
    </row>
    <row r="466" spans="2:14" hidden="1" outlineLevel="1" x14ac:dyDescent="0.35">
      <c r="B466" s="120">
        <v>43329</v>
      </c>
      <c r="C466" s="120"/>
      <c r="D466" s="64">
        <v>22</v>
      </c>
      <c r="E466" s="64" t="s">
        <v>163</v>
      </c>
      <c r="F466" s="64">
        <v>0</v>
      </c>
      <c r="G466" s="64">
        <v>1.83948581560284</v>
      </c>
      <c r="H466" s="64">
        <v>1.89388079444277</v>
      </c>
      <c r="I466" s="64">
        <v>5.4394978839930899E-2</v>
      </c>
      <c r="J466" s="64">
        <v>564</v>
      </c>
      <c r="K466" s="64">
        <v>1</v>
      </c>
      <c r="M466" s="64" t="str">
        <f>IF(M$155*$F466=1,"Critical Peak",INDEX('99 Look-Up Tables'!$G$3:$G$6,MATCH('05a Sum OwnPrice Elast Daily'!$E466,'99 Look-Up Tables'!$E$3:$E$6,0),1))</f>
        <v>Off-Peak</v>
      </c>
      <c r="N466" s="64" t="str">
        <f>IF(N$155*$F466=1,"Critical Peak",INDEX('99 Look-Up Tables'!$G$3:$G$6,MATCH('05a Sum OwnPrice Elast Daily'!$E466,'99 Look-Up Tables'!$E$3:$E$6,0),1))</f>
        <v>Off-Peak</v>
      </c>
    </row>
    <row r="467" spans="2:14" hidden="1" outlineLevel="1" x14ac:dyDescent="0.35">
      <c r="B467" s="120">
        <v>43329</v>
      </c>
      <c r="C467" s="120"/>
      <c r="D467" s="64">
        <v>23</v>
      </c>
      <c r="E467" s="64" t="s">
        <v>163</v>
      </c>
      <c r="F467" s="64">
        <v>0</v>
      </c>
      <c r="G467" s="64">
        <v>1.69491134751773</v>
      </c>
      <c r="H467" s="64">
        <v>1.73809699083099</v>
      </c>
      <c r="I467" s="64">
        <v>4.3185643313259602E-2</v>
      </c>
      <c r="J467" s="64">
        <v>564</v>
      </c>
      <c r="K467" s="64">
        <v>1</v>
      </c>
      <c r="M467" s="64" t="str">
        <f>IF(M$155*$F467=1,"Critical Peak",INDEX('99 Look-Up Tables'!$G$3:$G$6,MATCH('05a Sum OwnPrice Elast Daily'!$E467,'99 Look-Up Tables'!$E$3:$E$6,0),1))</f>
        <v>Off-Peak</v>
      </c>
      <c r="N467" s="64" t="str">
        <f>IF(N$155*$F467=1,"Critical Peak",INDEX('99 Look-Up Tables'!$G$3:$G$6,MATCH('05a Sum OwnPrice Elast Daily'!$E467,'99 Look-Up Tables'!$E$3:$E$6,0),1))</f>
        <v>Off-Peak</v>
      </c>
    </row>
    <row r="468" spans="2:14" hidden="1" outlineLevel="1" x14ac:dyDescent="0.35">
      <c r="B468" s="120">
        <v>43329</v>
      </c>
      <c r="C468" s="120"/>
      <c r="D468" s="64">
        <v>24</v>
      </c>
      <c r="E468" s="64" t="s">
        <v>163</v>
      </c>
      <c r="F468" s="64">
        <v>0</v>
      </c>
      <c r="G468" s="64">
        <v>1.5209397163120599</v>
      </c>
      <c r="H468" s="64">
        <v>1.51749981177253</v>
      </c>
      <c r="I468" s="64">
        <v>-3.43990453952256E-3</v>
      </c>
      <c r="J468" s="64">
        <v>564</v>
      </c>
      <c r="K468" s="64">
        <v>1</v>
      </c>
      <c r="M468" s="64" t="str">
        <f>IF(M$155*$F468=1,"Critical Peak",INDEX('99 Look-Up Tables'!$G$3:$G$6,MATCH('05a Sum OwnPrice Elast Daily'!$E468,'99 Look-Up Tables'!$E$3:$E$6,0),1))</f>
        <v>Off-Peak</v>
      </c>
      <c r="N468" s="64" t="str">
        <f>IF(N$155*$F468=1,"Critical Peak",INDEX('99 Look-Up Tables'!$G$3:$G$6,MATCH('05a Sum OwnPrice Elast Daily'!$E468,'99 Look-Up Tables'!$E$3:$E$6,0),1))</f>
        <v>Off-Peak</v>
      </c>
    </row>
    <row r="469" spans="2:14" hidden="1" outlineLevel="1" x14ac:dyDescent="0.35">
      <c r="B469" s="120">
        <v>43332</v>
      </c>
      <c r="C469" s="120"/>
      <c r="D469" s="64">
        <v>1</v>
      </c>
      <c r="E469" s="64" t="s">
        <v>163</v>
      </c>
      <c r="F469" s="64">
        <v>0</v>
      </c>
      <c r="G469" s="64">
        <v>1.07801739130435</v>
      </c>
      <c r="H469" s="64">
        <v>1.0086402266608001</v>
      </c>
      <c r="I469" s="64">
        <v>-6.9377164643546194E-2</v>
      </c>
      <c r="J469" s="64">
        <v>575</v>
      </c>
      <c r="K469" s="64">
        <v>1</v>
      </c>
      <c r="M469" s="64" t="str">
        <f>IF(M$155*$F469=1,"Critical Peak",INDEX('99 Look-Up Tables'!$G$3:$G$6,MATCH('05a Sum OwnPrice Elast Daily'!$E469,'99 Look-Up Tables'!$E$3:$E$6,0),1))</f>
        <v>Off-Peak</v>
      </c>
      <c r="N469" s="64" t="str">
        <f>IF(N$155*$F469=1,"Critical Peak",INDEX('99 Look-Up Tables'!$G$3:$G$6,MATCH('05a Sum OwnPrice Elast Daily'!$E469,'99 Look-Up Tables'!$E$3:$E$6,0),1))</f>
        <v>Off-Peak</v>
      </c>
    </row>
    <row r="470" spans="2:14" hidden="1" outlineLevel="1" x14ac:dyDescent="0.35">
      <c r="B470" s="120">
        <v>43332</v>
      </c>
      <c r="C470" s="120"/>
      <c r="D470" s="64">
        <v>2</v>
      </c>
      <c r="E470" s="64" t="s">
        <v>163</v>
      </c>
      <c r="F470" s="64">
        <v>0</v>
      </c>
      <c r="G470" s="64">
        <v>0.95543402777777797</v>
      </c>
      <c r="H470" s="64">
        <v>0.81580389526717501</v>
      </c>
      <c r="I470" s="64">
        <v>-0.13963013251060299</v>
      </c>
      <c r="J470" s="64">
        <v>576</v>
      </c>
      <c r="K470" s="64">
        <v>1</v>
      </c>
      <c r="M470" s="64" t="str">
        <f>IF(M$155*$F470=1,"Critical Peak",INDEX('99 Look-Up Tables'!$G$3:$G$6,MATCH('05a Sum OwnPrice Elast Daily'!$E470,'99 Look-Up Tables'!$E$3:$E$6,0),1))</f>
        <v>Off-Peak</v>
      </c>
      <c r="N470" s="64" t="str">
        <f>IF(N$155*$F470=1,"Critical Peak",INDEX('99 Look-Up Tables'!$G$3:$G$6,MATCH('05a Sum OwnPrice Elast Daily'!$E470,'99 Look-Up Tables'!$E$3:$E$6,0),1))</f>
        <v>Off-Peak</v>
      </c>
    </row>
    <row r="471" spans="2:14" hidden="1" outlineLevel="1" x14ac:dyDescent="0.35">
      <c r="B471" s="120">
        <v>43332</v>
      </c>
      <c r="C471" s="120"/>
      <c r="D471" s="64">
        <v>3</v>
      </c>
      <c r="E471" s="64" t="s">
        <v>163</v>
      </c>
      <c r="F471" s="64">
        <v>0</v>
      </c>
      <c r="G471" s="64">
        <v>0.87772569444444404</v>
      </c>
      <c r="H471" s="64">
        <v>0.737740446129595</v>
      </c>
      <c r="I471" s="64">
        <v>-0.13998524831485001</v>
      </c>
      <c r="J471" s="64">
        <v>576</v>
      </c>
      <c r="K471" s="64">
        <v>1</v>
      </c>
      <c r="M471" s="64" t="str">
        <f>IF(M$155*$F471=1,"Critical Peak",INDEX('99 Look-Up Tables'!$G$3:$G$6,MATCH('05a Sum OwnPrice Elast Daily'!$E471,'99 Look-Up Tables'!$E$3:$E$6,0),1))</f>
        <v>Off-Peak</v>
      </c>
      <c r="N471" s="64" t="str">
        <f>IF(N$155*$F471=1,"Critical Peak",INDEX('99 Look-Up Tables'!$G$3:$G$6,MATCH('05a Sum OwnPrice Elast Daily'!$E471,'99 Look-Up Tables'!$E$3:$E$6,0),1))</f>
        <v>Off-Peak</v>
      </c>
    </row>
    <row r="472" spans="2:14" hidden="1" outlineLevel="1" x14ac:dyDescent="0.35">
      <c r="B472" s="120">
        <v>43332</v>
      </c>
      <c r="C472" s="120"/>
      <c r="D472" s="64">
        <v>4</v>
      </c>
      <c r="E472" s="64" t="s">
        <v>163</v>
      </c>
      <c r="F472" s="64">
        <v>0</v>
      </c>
      <c r="G472" s="64">
        <v>0.80064236111111098</v>
      </c>
      <c r="H472" s="64">
        <v>0.66012624520678898</v>
      </c>
      <c r="I472" s="64">
        <v>-0.140516115904322</v>
      </c>
      <c r="J472" s="64">
        <v>576</v>
      </c>
      <c r="K472" s="64">
        <v>1</v>
      </c>
      <c r="M472" s="64" t="str">
        <f>IF(M$155*$F472=1,"Critical Peak",INDEX('99 Look-Up Tables'!$G$3:$G$6,MATCH('05a Sum OwnPrice Elast Daily'!$E472,'99 Look-Up Tables'!$E$3:$E$6,0),1))</f>
        <v>Off-Peak</v>
      </c>
      <c r="N472" s="64" t="str">
        <f>IF(N$155*$F472=1,"Critical Peak",INDEX('99 Look-Up Tables'!$G$3:$G$6,MATCH('05a Sum OwnPrice Elast Daily'!$E472,'99 Look-Up Tables'!$E$3:$E$6,0),1))</f>
        <v>Off-Peak</v>
      </c>
    </row>
    <row r="473" spans="2:14" hidden="1" outlineLevel="1" x14ac:dyDescent="0.35">
      <c r="B473" s="120">
        <v>43332</v>
      </c>
      <c r="C473" s="120"/>
      <c r="D473" s="64">
        <v>5</v>
      </c>
      <c r="E473" s="64" t="s">
        <v>163</v>
      </c>
      <c r="F473" s="64">
        <v>0</v>
      </c>
      <c r="G473" s="64">
        <v>0.75006944444444401</v>
      </c>
      <c r="H473" s="64">
        <v>0.64282058405100695</v>
      </c>
      <c r="I473" s="64">
        <v>-0.10724886039343701</v>
      </c>
      <c r="J473" s="64">
        <v>576</v>
      </c>
      <c r="K473" s="64">
        <v>1</v>
      </c>
      <c r="M473" s="64" t="str">
        <f>IF(M$155*$F473=1,"Critical Peak",INDEX('99 Look-Up Tables'!$G$3:$G$6,MATCH('05a Sum OwnPrice Elast Daily'!$E473,'99 Look-Up Tables'!$E$3:$E$6,0),1))</f>
        <v>Off-Peak</v>
      </c>
      <c r="N473" s="64" t="str">
        <f>IF(N$155*$F473=1,"Critical Peak",INDEX('99 Look-Up Tables'!$G$3:$G$6,MATCH('05a Sum OwnPrice Elast Daily'!$E473,'99 Look-Up Tables'!$E$3:$E$6,0),1))</f>
        <v>Off-Peak</v>
      </c>
    </row>
    <row r="474" spans="2:14" hidden="1" outlineLevel="1" x14ac:dyDescent="0.35">
      <c r="B474" s="120">
        <v>43332</v>
      </c>
      <c r="C474" s="120"/>
      <c r="D474" s="64">
        <v>6</v>
      </c>
      <c r="E474" s="64" t="s">
        <v>163</v>
      </c>
      <c r="F474" s="64">
        <v>0</v>
      </c>
      <c r="G474" s="64">
        <v>0.75010416666666702</v>
      </c>
      <c r="H474" s="64">
        <v>0.66317562089749305</v>
      </c>
      <c r="I474" s="64">
        <v>-8.6928545769173499E-2</v>
      </c>
      <c r="J474" s="64">
        <v>576</v>
      </c>
      <c r="K474" s="64">
        <v>1</v>
      </c>
      <c r="M474" s="64" t="str">
        <f>IF(M$155*$F474=1,"Critical Peak",INDEX('99 Look-Up Tables'!$G$3:$G$6,MATCH('05a Sum OwnPrice Elast Daily'!$E474,'99 Look-Up Tables'!$E$3:$E$6,0),1))</f>
        <v>Off-Peak</v>
      </c>
      <c r="N474" s="64" t="str">
        <f>IF(N$155*$F474=1,"Critical Peak",INDEX('99 Look-Up Tables'!$G$3:$G$6,MATCH('05a Sum OwnPrice Elast Daily'!$E474,'99 Look-Up Tables'!$E$3:$E$6,0),1))</f>
        <v>Off-Peak</v>
      </c>
    </row>
    <row r="475" spans="2:14" hidden="1" outlineLevel="1" x14ac:dyDescent="0.35">
      <c r="B475" s="120">
        <v>43332</v>
      </c>
      <c r="C475" s="120"/>
      <c r="D475" s="64">
        <v>7</v>
      </c>
      <c r="E475" s="64" t="s">
        <v>163</v>
      </c>
      <c r="F475" s="64">
        <v>0</v>
      </c>
      <c r="G475" s="64">
        <v>0.81090277777777797</v>
      </c>
      <c r="H475" s="64">
        <v>0.76502676464654795</v>
      </c>
      <c r="I475" s="64">
        <v>-4.5876013131229798E-2</v>
      </c>
      <c r="J475" s="64">
        <v>576</v>
      </c>
      <c r="K475" s="64">
        <v>1</v>
      </c>
      <c r="M475" s="64" t="str">
        <f>IF(M$155*$F475=1,"Critical Peak",INDEX('99 Look-Up Tables'!$G$3:$G$6,MATCH('05a Sum OwnPrice Elast Daily'!$E475,'99 Look-Up Tables'!$E$3:$E$6,0),1))</f>
        <v>Off-Peak</v>
      </c>
      <c r="N475" s="64" t="str">
        <f>IF(N$155*$F475=1,"Critical Peak",INDEX('99 Look-Up Tables'!$G$3:$G$6,MATCH('05a Sum OwnPrice Elast Daily'!$E475,'99 Look-Up Tables'!$E$3:$E$6,0),1))</f>
        <v>Off-Peak</v>
      </c>
    </row>
    <row r="476" spans="2:14" hidden="1" outlineLevel="1" x14ac:dyDescent="0.35">
      <c r="B476" s="120">
        <v>43332</v>
      </c>
      <c r="C476" s="120"/>
      <c r="D476" s="64">
        <v>8</v>
      </c>
      <c r="E476" s="64" t="s">
        <v>162</v>
      </c>
      <c r="F476" s="64">
        <v>0</v>
      </c>
      <c r="G476" s="64">
        <v>0.81626736111111098</v>
      </c>
      <c r="H476" s="64">
        <v>0.81712148858928302</v>
      </c>
      <c r="I476" s="64">
        <v>8.5412747817226696E-4</v>
      </c>
      <c r="J476" s="64">
        <v>576</v>
      </c>
      <c r="K476" s="64">
        <v>1</v>
      </c>
      <c r="M476" s="64" t="str">
        <f>IF(M$155*$F476=1,"Critical Peak",INDEX('99 Look-Up Tables'!$G$3:$G$6,MATCH('05a Sum OwnPrice Elast Daily'!$E476,'99 Look-Up Tables'!$E$3:$E$6,0),1))</f>
        <v>Mid-Peak</v>
      </c>
      <c r="N476" s="64" t="str">
        <f>IF(N$155*$F476=1,"Critical Peak",INDEX('99 Look-Up Tables'!$G$3:$G$6,MATCH('05a Sum OwnPrice Elast Daily'!$E476,'99 Look-Up Tables'!$E$3:$E$6,0),1))</f>
        <v>Mid-Peak</v>
      </c>
    </row>
    <row r="477" spans="2:14" hidden="1" outlineLevel="1" x14ac:dyDescent="0.35">
      <c r="B477" s="120">
        <v>43332</v>
      </c>
      <c r="C477" s="120"/>
      <c r="D477" s="64">
        <v>9</v>
      </c>
      <c r="E477" s="64" t="s">
        <v>162</v>
      </c>
      <c r="F477" s="64">
        <v>0</v>
      </c>
      <c r="G477" s="64">
        <v>0.81649305555555596</v>
      </c>
      <c r="H477" s="64">
        <v>0.79662079569101296</v>
      </c>
      <c r="I477" s="64">
        <v>-1.9872259864542701E-2</v>
      </c>
      <c r="J477" s="64">
        <v>576</v>
      </c>
      <c r="K477" s="64">
        <v>1</v>
      </c>
      <c r="M477" s="64" t="str">
        <f>IF(M$155*$F477=1,"Critical Peak",INDEX('99 Look-Up Tables'!$G$3:$G$6,MATCH('05a Sum OwnPrice Elast Daily'!$E477,'99 Look-Up Tables'!$E$3:$E$6,0),1))</f>
        <v>Mid-Peak</v>
      </c>
      <c r="N477" s="64" t="str">
        <f>IF(N$155*$F477=1,"Critical Peak",INDEX('99 Look-Up Tables'!$G$3:$G$6,MATCH('05a Sum OwnPrice Elast Daily'!$E477,'99 Look-Up Tables'!$E$3:$E$6,0),1))</f>
        <v>Mid-Peak</v>
      </c>
    </row>
    <row r="478" spans="2:14" hidden="1" outlineLevel="1" x14ac:dyDescent="0.35">
      <c r="B478" s="120">
        <v>43332</v>
      </c>
      <c r="C478" s="120"/>
      <c r="D478" s="64">
        <v>10</v>
      </c>
      <c r="E478" s="64" t="s">
        <v>162</v>
      </c>
      <c r="F478" s="64">
        <v>0</v>
      </c>
      <c r="G478" s="64">
        <v>0.80024305555555597</v>
      </c>
      <c r="H478" s="64">
        <v>0.82136837963242904</v>
      </c>
      <c r="I478" s="64">
        <v>2.11253240768733E-2</v>
      </c>
      <c r="J478" s="64">
        <v>576</v>
      </c>
      <c r="K478" s="64">
        <v>1</v>
      </c>
      <c r="M478" s="64" t="str">
        <f>IF(M$155*$F478=1,"Critical Peak",INDEX('99 Look-Up Tables'!$G$3:$G$6,MATCH('05a Sum OwnPrice Elast Daily'!$E478,'99 Look-Up Tables'!$E$3:$E$6,0),1))</f>
        <v>Mid-Peak</v>
      </c>
      <c r="N478" s="64" t="str">
        <f>IF(N$155*$F478=1,"Critical Peak",INDEX('99 Look-Up Tables'!$G$3:$G$6,MATCH('05a Sum OwnPrice Elast Daily'!$E478,'99 Look-Up Tables'!$E$3:$E$6,0),1))</f>
        <v>Mid-Peak</v>
      </c>
    </row>
    <row r="479" spans="2:14" hidden="1" outlineLevel="1" x14ac:dyDescent="0.35">
      <c r="B479" s="120">
        <v>43332</v>
      </c>
      <c r="C479" s="120"/>
      <c r="D479" s="64">
        <v>11</v>
      </c>
      <c r="E479" s="64" t="s">
        <v>162</v>
      </c>
      <c r="F479" s="64">
        <v>0</v>
      </c>
      <c r="G479" s="64">
        <v>0.85585069444444395</v>
      </c>
      <c r="H479" s="64">
        <v>0.93279363153986705</v>
      </c>
      <c r="I479" s="64">
        <v>7.6942937095423006E-2</v>
      </c>
      <c r="J479" s="64">
        <v>576</v>
      </c>
      <c r="K479" s="64">
        <v>1</v>
      </c>
      <c r="M479" s="64" t="str">
        <f>IF(M$155*$F479=1,"Critical Peak",INDEX('99 Look-Up Tables'!$G$3:$G$6,MATCH('05a Sum OwnPrice Elast Daily'!$E479,'99 Look-Up Tables'!$E$3:$E$6,0),1))</f>
        <v>Mid-Peak</v>
      </c>
      <c r="N479" s="64" t="str">
        <f>IF(N$155*$F479=1,"Critical Peak",INDEX('99 Look-Up Tables'!$G$3:$G$6,MATCH('05a Sum OwnPrice Elast Daily'!$E479,'99 Look-Up Tables'!$E$3:$E$6,0),1))</f>
        <v>Mid-Peak</v>
      </c>
    </row>
    <row r="480" spans="2:14" hidden="1" outlineLevel="1" x14ac:dyDescent="0.35">
      <c r="B480" s="120">
        <v>43332</v>
      </c>
      <c r="C480" s="120"/>
      <c r="D480" s="64">
        <v>12</v>
      </c>
      <c r="E480" s="64" t="s">
        <v>161</v>
      </c>
      <c r="F480" s="64">
        <v>0</v>
      </c>
      <c r="G480" s="64">
        <v>0.94501736111111101</v>
      </c>
      <c r="H480" s="64">
        <v>0.98011202417415599</v>
      </c>
      <c r="I480" s="64">
        <v>3.5094663063044602E-2</v>
      </c>
      <c r="J480" s="64">
        <v>576</v>
      </c>
      <c r="K480" s="64">
        <v>1</v>
      </c>
      <c r="M480" s="64" t="str">
        <f>IF(M$155*$F480=1,"Critical Peak",INDEX('99 Look-Up Tables'!$G$3:$G$6,MATCH('05a Sum OwnPrice Elast Daily'!$E480,'99 Look-Up Tables'!$E$3:$E$6,0),1))</f>
        <v>On-Peak</v>
      </c>
      <c r="N480" s="64" t="str">
        <f>IF(N$155*$F480=1,"Critical Peak",INDEX('99 Look-Up Tables'!$G$3:$G$6,MATCH('05a Sum OwnPrice Elast Daily'!$E480,'99 Look-Up Tables'!$E$3:$E$6,0),1))</f>
        <v>On-Peak</v>
      </c>
    </row>
    <row r="481" spans="2:14" hidden="1" outlineLevel="1" x14ac:dyDescent="0.35">
      <c r="B481" s="120">
        <v>43332</v>
      </c>
      <c r="C481" s="120"/>
      <c r="D481" s="64">
        <v>13</v>
      </c>
      <c r="E481" s="64" t="s">
        <v>161</v>
      </c>
      <c r="F481" s="64">
        <v>0</v>
      </c>
      <c r="G481" s="64">
        <v>1.06270833333333</v>
      </c>
      <c r="H481" s="64">
        <v>1.03953922463878</v>
      </c>
      <c r="I481" s="64">
        <v>-2.3169108694548898E-2</v>
      </c>
      <c r="J481" s="64">
        <v>576</v>
      </c>
      <c r="K481" s="64">
        <v>1</v>
      </c>
      <c r="M481" s="64" t="str">
        <f>IF(M$155*$F481=1,"Critical Peak",INDEX('99 Look-Up Tables'!$G$3:$G$6,MATCH('05a Sum OwnPrice Elast Daily'!$E481,'99 Look-Up Tables'!$E$3:$E$6,0),1))</f>
        <v>On-Peak</v>
      </c>
      <c r="N481" s="64" t="str">
        <f>IF(N$155*$F481=1,"Critical Peak",INDEX('99 Look-Up Tables'!$G$3:$G$6,MATCH('05a Sum OwnPrice Elast Daily'!$E481,'99 Look-Up Tables'!$E$3:$E$6,0),1))</f>
        <v>On-Peak</v>
      </c>
    </row>
    <row r="482" spans="2:14" hidden="1" outlineLevel="1" x14ac:dyDescent="0.35">
      <c r="B482" s="120">
        <v>43332</v>
      </c>
      <c r="C482" s="120"/>
      <c r="D482" s="64">
        <v>14</v>
      </c>
      <c r="E482" s="64" t="s">
        <v>161</v>
      </c>
      <c r="F482" s="64">
        <v>0</v>
      </c>
      <c r="G482" s="64">
        <v>1.17246527777778</v>
      </c>
      <c r="H482" s="64">
        <v>1.12383302704434</v>
      </c>
      <c r="I482" s="64">
        <v>-4.8632250733437403E-2</v>
      </c>
      <c r="J482" s="64">
        <v>576</v>
      </c>
      <c r="K482" s="64">
        <v>1</v>
      </c>
      <c r="M482" s="64" t="str">
        <f>IF(M$155*$F482=1,"Critical Peak",INDEX('99 Look-Up Tables'!$G$3:$G$6,MATCH('05a Sum OwnPrice Elast Daily'!$E482,'99 Look-Up Tables'!$E$3:$E$6,0),1))</f>
        <v>On-Peak</v>
      </c>
      <c r="N482" s="64" t="str">
        <f>IF(N$155*$F482=1,"Critical Peak",INDEX('99 Look-Up Tables'!$G$3:$G$6,MATCH('05a Sum OwnPrice Elast Daily'!$E482,'99 Look-Up Tables'!$E$3:$E$6,0),1))</f>
        <v>On-Peak</v>
      </c>
    </row>
    <row r="483" spans="2:14" hidden="1" outlineLevel="1" x14ac:dyDescent="0.35">
      <c r="B483" s="120">
        <v>43332</v>
      </c>
      <c r="C483" s="120"/>
      <c r="D483" s="64">
        <v>15</v>
      </c>
      <c r="E483" s="64" t="s">
        <v>161</v>
      </c>
      <c r="F483" s="64">
        <v>0</v>
      </c>
      <c r="G483" s="64">
        <v>1.1732465277777799</v>
      </c>
      <c r="H483" s="64">
        <v>1.2113973340114099</v>
      </c>
      <c r="I483" s="64">
        <v>3.8150806233627703E-2</v>
      </c>
      <c r="J483" s="64">
        <v>576</v>
      </c>
      <c r="K483" s="64">
        <v>1</v>
      </c>
      <c r="M483" s="64" t="str">
        <f>IF(M$155*$F483=1,"Critical Peak",INDEX('99 Look-Up Tables'!$G$3:$G$6,MATCH('05a Sum OwnPrice Elast Daily'!$E483,'99 Look-Up Tables'!$E$3:$E$6,0),1))</f>
        <v>On-Peak</v>
      </c>
      <c r="N483" s="64" t="str">
        <f>IF(N$155*$F483=1,"Critical Peak",INDEX('99 Look-Up Tables'!$G$3:$G$6,MATCH('05a Sum OwnPrice Elast Daily'!$E483,'99 Look-Up Tables'!$E$3:$E$6,0),1))</f>
        <v>On-Peak</v>
      </c>
    </row>
    <row r="484" spans="2:14" hidden="1" outlineLevel="1" x14ac:dyDescent="0.35">
      <c r="B484" s="120">
        <v>43332</v>
      </c>
      <c r="C484" s="120"/>
      <c r="D484" s="64">
        <v>16</v>
      </c>
      <c r="E484" s="64" t="s">
        <v>161</v>
      </c>
      <c r="F484" s="64">
        <v>0</v>
      </c>
      <c r="G484" s="64">
        <v>1.23814236111111</v>
      </c>
      <c r="H484" s="64">
        <v>1.3099273026685501</v>
      </c>
      <c r="I484" s="64">
        <v>7.1784941557440099E-2</v>
      </c>
      <c r="J484" s="64">
        <v>576</v>
      </c>
      <c r="K484" s="64">
        <v>1</v>
      </c>
      <c r="M484" s="64" t="str">
        <f>IF(M$155*$F484=1,"Critical Peak",INDEX('99 Look-Up Tables'!$G$3:$G$6,MATCH('05a Sum OwnPrice Elast Daily'!$E484,'99 Look-Up Tables'!$E$3:$E$6,0),1))</f>
        <v>On-Peak</v>
      </c>
      <c r="N484" s="64" t="str">
        <f>IF(N$155*$F484=1,"Critical Peak",INDEX('99 Look-Up Tables'!$G$3:$G$6,MATCH('05a Sum OwnPrice Elast Daily'!$E484,'99 Look-Up Tables'!$E$3:$E$6,0),1))</f>
        <v>On-Peak</v>
      </c>
    </row>
    <row r="485" spans="2:14" hidden="1" outlineLevel="1" x14ac:dyDescent="0.35">
      <c r="B485" s="120">
        <v>43332</v>
      </c>
      <c r="C485" s="120"/>
      <c r="D485" s="64">
        <v>17</v>
      </c>
      <c r="E485" s="64" t="s">
        <v>161</v>
      </c>
      <c r="F485" s="64">
        <v>0</v>
      </c>
      <c r="G485" s="64">
        <v>1.4166666666666701</v>
      </c>
      <c r="H485" s="64">
        <v>1.4629105213946401</v>
      </c>
      <c r="I485" s="64">
        <v>4.6243854727978297E-2</v>
      </c>
      <c r="J485" s="64">
        <v>576</v>
      </c>
      <c r="K485" s="64">
        <v>1</v>
      </c>
      <c r="M485" s="64" t="str">
        <f>IF(M$155*$F485=1,"Critical Peak",INDEX('99 Look-Up Tables'!$G$3:$G$6,MATCH('05a Sum OwnPrice Elast Daily'!$E485,'99 Look-Up Tables'!$E$3:$E$6,0),1))</f>
        <v>On-Peak</v>
      </c>
      <c r="N485" s="64" t="str">
        <f>IF(N$155*$F485=1,"Critical Peak",INDEX('99 Look-Up Tables'!$G$3:$G$6,MATCH('05a Sum OwnPrice Elast Daily'!$E485,'99 Look-Up Tables'!$E$3:$E$6,0),1))</f>
        <v>On-Peak</v>
      </c>
    </row>
    <row r="486" spans="2:14" hidden="1" outlineLevel="1" x14ac:dyDescent="0.35">
      <c r="B486" s="120">
        <v>43332</v>
      </c>
      <c r="C486" s="120"/>
      <c r="D486" s="64">
        <v>18</v>
      </c>
      <c r="E486" s="64" t="s">
        <v>162</v>
      </c>
      <c r="F486" s="64">
        <v>1</v>
      </c>
      <c r="G486" s="64">
        <v>1.1284375</v>
      </c>
      <c r="H486" s="64">
        <v>1.6965518156283499</v>
      </c>
      <c r="I486" s="64">
        <v>0.56811431562834502</v>
      </c>
      <c r="J486" s="64">
        <v>576</v>
      </c>
      <c r="K486" s="64">
        <v>1</v>
      </c>
      <c r="M486" s="64" t="str">
        <f>IF(M$155*$F486=1,"Critical Peak",INDEX('99 Look-Up Tables'!$G$3:$G$6,MATCH('05a Sum OwnPrice Elast Daily'!$E486,'99 Look-Up Tables'!$E$3:$E$6,0),1))</f>
        <v>Critical Peak</v>
      </c>
      <c r="N486" s="64" t="str">
        <f>IF(N$155*$F486=1,"Critical Peak",INDEX('99 Look-Up Tables'!$G$3:$G$6,MATCH('05a Sum OwnPrice Elast Daily'!$E486,'99 Look-Up Tables'!$E$3:$E$6,0),1))</f>
        <v>Mid-Peak</v>
      </c>
    </row>
    <row r="487" spans="2:14" hidden="1" outlineLevel="1" x14ac:dyDescent="0.35">
      <c r="B487" s="120">
        <v>43332</v>
      </c>
      <c r="C487" s="120"/>
      <c r="D487" s="64">
        <v>19</v>
      </c>
      <c r="E487" s="64" t="s">
        <v>162</v>
      </c>
      <c r="F487" s="64">
        <v>0</v>
      </c>
      <c r="G487" s="64">
        <v>1.56758680555556</v>
      </c>
      <c r="H487" s="64">
        <v>1.70609385002176</v>
      </c>
      <c r="I487" s="64">
        <v>0.13850704446620599</v>
      </c>
      <c r="J487" s="64">
        <v>576</v>
      </c>
      <c r="K487" s="64">
        <v>1</v>
      </c>
      <c r="M487" s="64" t="str">
        <f>IF(M$155*$F487=1,"Critical Peak",INDEX('99 Look-Up Tables'!$G$3:$G$6,MATCH('05a Sum OwnPrice Elast Daily'!$E487,'99 Look-Up Tables'!$E$3:$E$6,0),1))</f>
        <v>Mid-Peak</v>
      </c>
      <c r="N487" s="64" t="str">
        <f>IF(N$155*$F487=1,"Critical Peak",INDEX('99 Look-Up Tables'!$G$3:$G$6,MATCH('05a Sum OwnPrice Elast Daily'!$E487,'99 Look-Up Tables'!$E$3:$E$6,0),1))</f>
        <v>Mid-Peak</v>
      </c>
    </row>
    <row r="488" spans="2:14" hidden="1" outlineLevel="1" x14ac:dyDescent="0.35">
      <c r="B488" s="120">
        <v>43332</v>
      </c>
      <c r="C488" s="120"/>
      <c r="D488" s="64">
        <v>20</v>
      </c>
      <c r="E488" s="64" t="s">
        <v>163</v>
      </c>
      <c r="F488" s="64">
        <v>0</v>
      </c>
      <c r="G488" s="64">
        <v>1.60798611111111</v>
      </c>
      <c r="H488" s="64">
        <v>1.7172833849598399</v>
      </c>
      <c r="I488" s="64">
        <v>0.10929727384872499</v>
      </c>
      <c r="J488" s="64">
        <v>576</v>
      </c>
      <c r="K488" s="64">
        <v>1</v>
      </c>
      <c r="M488" s="64" t="str">
        <f>IF(M$155*$F488=1,"Critical Peak",INDEX('99 Look-Up Tables'!$G$3:$G$6,MATCH('05a Sum OwnPrice Elast Daily'!$E488,'99 Look-Up Tables'!$E$3:$E$6,0),1))</f>
        <v>Off-Peak</v>
      </c>
      <c r="N488" s="64" t="str">
        <f>IF(N$155*$F488=1,"Critical Peak",INDEX('99 Look-Up Tables'!$G$3:$G$6,MATCH('05a Sum OwnPrice Elast Daily'!$E488,'99 Look-Up Tables'!$E$3:$E$6,0),1))</f>
        <v>Off-Peak</v>
      </c>
    </row>
    <row r="489" spans="2:14" hidden="1" outlineLevel="1" x14ac:dyDescent="0.35">
      <c r="B489" s="120">
        <v>43332</v>
      </c>
      <c r="C489" s="120"/>
      <c r="D489" s="64">
        <v>21</v>
      </c>
      <c r="E489" s="64" t="s">
        <v>163</v>
      </c>
      <c r="F489" s="64">
        <v>0</v>
      </c>
      <c r="G489" s="64">
        <v>1.6747395833333301</v>
      </c>
      <c r="H489" s="64">
        <v>1.7354043847029701</v>
      </c>
      <c r="I489" s="64">
        <v>6.0664801369640198E-2</v>
      </c>
      <c r="J489" s="64">
        <v>576</v>
      </c>
      <c r="K489" s="64">
        <v>1</v>
      </c>
      <c r="M489" s="64" t="str">
        <f>IF(M$155*$F489=1,"Critical Peak",INDEX('99 Look-Up Tables'!$G$3:$G$6,MATCH('05a Sum OwnPrice Elast Daily'!$E489,'99 Look-Up Tables'!$E$3:$E$6,0),1))</f>
        <v>Off-Peak</v>
      </c>
      <c r="N489" s="64" t="str">
        <f>IF(N$155*$F489=1,"Critical Peak",INDEX('99 Look-Up Tables'!$G$3:$G$6,MATCH('05a Sum OwnPrice Elast Daily'!$E489,'99 Look-Up Tables'!$E$3:$E$6,0),1))</f>
        <v>Off-Peak</v>
      </c>
    </row>
    <row r="490" spans="2:14" hidden="1" outlineLevel="1" x14ac:dyDescent="0.35">
      <c r="B490" s="120">
        <v>43332</v>
      </c>
      <c r="C490" s="120"/>
      <c r="D490" s="64">
        <v>22</v>
      </c>
      <c r="E490" s="64" t="s">
        <v>163</v>
      </c>
      <c r="F490" s="64">
        <v>0</v>
      </c>
      <c r="G490" s="64">
        <v>1.6862673611111101</v>
      </c>
      <c r="H490" s="64">
        <v>1.6140297234853</v>
      </c>
      <c r="I490" s="64">
        <v>-7.2237637625815102E-2</v>
      </c>
      <c r="J490" s="64">
        <v>576</v>
      </c>
      <c r="K490" s="64">
        <v>1</v>
      </c>
      <c r="M490" s="64" t="str">
        <f>IF(M$155*$F490=1,"Critical Peak",INDEX('99 Look-Up Tables'!$G$3:$G$6,MATCH('05a Sum OwnPrice Elast Daily'!$E490,'99 Look-Up Tables'!$E$3:$E$6,0),1))</f>
        <v>Off-Peak</v>
      </c>
      <c r="N490" s="64" t="str">
        <f>IF(N$155*$F490=1,"Critical Peak",INDEX('99 Look-Up Tables'!$G$3:$G$6,MATCH('05a Sum OwnPrice Elast Daily'!$E490,'99 Look-Up Tables'!$E$3:$E$6,0),1))</f>
        <v>Off-Peak</v>
      </c>
    </row>
    <row r="491" spans="2:14" hidden="1" outlineLevel="1" x14ac:dyDescent="0.35">
      <c r="B491" s="120">
        <v>43332</v>
      </c>
      <c r="C491" s="120"/>
      <c r="D491" s="64">
        <v>23</v>
      </c>
      <c r="E491" s="64" t="s">
        <v>163</v>
      </c>
      <c r="F491" s="64">
        <v>0</v>
      </c>
      <c r="G491" s="64">
        <v>1.5394097222222201</v>
      </c>
      <c r="H491" s="64">
        <v>1.4949852955692899</v>
      </c>
      <c r="I491" s="64">
        <v>-4.4424426652933703E-2</v>
      </c>
      <c r="J491" s="64">
        <v>576</v>
      </c>
      <c r="K491" s="64">
        <v>1</v>
      </c>
      <c r="M491" s="64" t="str">
        <f>IF(M$155*$F491=1,"Critical Peak",INDEX('99 Look-Up Tables'!$G$3:$G$6,MATCH('05a Sum OwnPrice Elast Daily'!$E491,'99 Look-Up Tables'!$E$3:$E$6,0),1))</f>
        <v>Off-Peak</v>
      </c>
      <c r="N491" s="64" t="str">
        <f>IF(N$155*$F491=1,"Critical Peak",INDEX('99 Look-Up Tables'!$G$3:$G$6,MATCH('05a Sum OwnPrice Elast Daily'!$E491,'99 Look-Up Tables'!$E$3:$E$6,0),1))</f>
        <v>Off-Peak</v>
      </c>
    </row>
    <row r="492" spans="2:14" hidden="1" outlineLevel="1" x14ac:dyDescent="0.35">
      <c r="B492" s="120">
        <v>43332</v>
      </c>
      <c r="C492" s="120"/>
      <c r="D492" s="64">
        <v>24</v>
      </c>
      <c r="E492" s="64" t="s">
        <v>163</v>
      </c>
      <c r="F492" s="64">
        <v>0</v>
      </c>
      <c r="G492" s="64">
        <v>1.3036631944444399</v>
      </c>
      <c r="H492" s="64">
        <v>1.27049527783169</v>
      </c>
      <c r="I492" s="64">
        <v>-3.31679166127525E-2</v>
      </c>
      <c r="J492" s="64">
        <v>576</v>
      </c>
      <c r="K492" s="64">
        <v>1</v>
      </c>
      <c r="M492" s="64" t="str">
        <f>IF(M$155*$F492=1,"Critical Peak",INDEX('99 Look-Up Tables'!$G$3:$G$6,MATCH('05a Sum OwnPrice Elast Daily'!$E492,'99 Look-Up Tables'!$E$3:$E$6,0),1))</f>
        <v>Off-Peak</v>
      </c>
      <c r="N492" s="64" t="str">
        <f>IF(N$155*$F492=1,"Critical Peak",INDEX('99 Look-Up Tables'!$G$3:$G$6,MATCH('05a Sum OwnPrice Elast Daily'!$E492,'99 Look-Up Tables'!$E$3:$E$6,0),1))</f>
        <v>Off-Peak</v>
      </c>
    </row>
    <row r="493" spans="2:14" hidden="1" outlineLevel="1" x14ac:dyDescent="0.35">
      <c r="B493" s="120">
        <v>43339</v>
      </c>
      <c r="C493" s="120"/>
      <c r="D493" s="64">
        <v>1</v>
      </c>
      <c r="E493" s="64" t="s">
        <v>163</v>
      </c>
      <c r="F493" s="64">
        <v>0</v>
      </c>
      <c r="G493" s="64">
        <v>1.3461170212766</v>
      </c>
      <c r="H493" s="64">
        <v>1.3900172922403999</v>
      </c>
      <c r="I493" s="64">
        <v>4.3900270963803598E-2</v>
      </c>
      <c r="J493" s="64">
        <v>564</v>
      </c>
      <c r="K493" s="64">
        <v>1</v>
      </c>
      <c r="M493" s="64" t="str">
        <f>IF(M$155*$F493=1,"Critical Peak",INDEX('99 Look-Up Tables'!$G$3:$G$6,MATCH('05a Sum OwnPrice Elast Daily'!$E493,'99 Look-Up Tables'!$E$3:$E$6,0),1))</f>
        <v>Off-Peak</v>
      </c>
      <c r="N493" s="64" t="str">
        <f>IF(N$155*$F493=1,"Critical Peak",INDEX('99 Look-Up Tables'!$G$3:$G$6,MATCH('05a Sum OwnPrice Elast Daily'!$E493,'99 Look-Up Tables'!$E$3:$E$6,0),1))</f>
        <v>Off-Peak</v>
      </c>
    </row>
    <row r="494" spans="2:14" hidden="1" outlineLevel="1" x14ac:dyDescent="0.35">
      <c r="B494" s="120">
        <v>43339</v>
      </c>
      <c r="C494" s="120"/>
      <c r="D494" s="64">
        <v>2</v>
      </c>
      <c r="E494" s="64" t="s">
        <v>163</v>
      </c>
      <c r="F494" s="64">
        <v>0</v>
      </c>
      <c r="G494" s="64">
        <v>1.16879432624113</v>
      </c>
      <c r="H494" s="64">
        <v>1.1793753790505499</v>
      </c>
      <c r="I494" s="64">
        <v>1.05810528094186E-2</v>
      </c>
      <c r="J494" s="64">
        <v>564</v>
      </c>
      <c r="K494" s="64">
        <v>1</v>
      </c>
      <c r="M494" s="64" t="str">
        <f>IF(M$155*$F494=1,"Critical Peak",INDEX('99 Look-Up Tables'!$G$3:$G$6,MATCH('05a Sum OwnPrice Elast Daily'!$E494,'99 Look-Up Tables'!$E$3:$E$6,0),1))</f>
        <v>Off-Peak</v>
      </c>
      <c r="N494" s="64" t="str">
        <f>IF(N$155*$F494=1,"Critical Peak",INDEX('99 Look-Up Tables'!$G$3:$G$6,MATCH('05a Sum OwnPrice Elast Daily'!$E494,'99 Look-Up Tables'!$E$3:$E$6,0),1))</f>
        <v>Off-Peak</v>
      </c>
    </row>
    <row r="495" spans="2:14" hidden="1" outlineLevel="1" x14ac:dyDescent="0.35">
      <c r="B495" s="120">
        <v>43339</v>
      </c>
      <c r="C495" s="120"/>
      <c r="D495" s="64">
        <v>3</v>
      </c>
      <c r="E495" s="64" t="s">
        <v>163</v>
      </c>
      <c r="F495" s="64">
        <v>0</v>
      </c>
      <c r="G495" s="64">
        <v>1.0343617021276601</v>
      </c>
      <c r="H495" s="64">
        <v>1.01922485158306</v>
      </c>
      <c r="I495" s="64">
        <v>-1.5136850544599499E-2</v>
      </c>
      <c r="J495" s="64">
        <v>564</v>
      </c>
      <c r="K495" s="64">
        <v>1</v>
      </c>
      <c r="M495" s="64" t="str">
        <f>IF(M$155*$F495=1,"Critical Peak",INDEX('99 Look-Up Tables'!$G$3:$G$6,MATCH('05a Sum OwnPrice Elast Daily'!$E495,'99 Look-Up Tables'!$E$3:$E$6,0),1))</f>
        <v>Off-Peak</v>
      </c>
      <c r="N495" s="64" t="str">
        <f>IF(N$155*$F495=1,"Critical Peak",INDEX('99 Look-Up Tables'!$G$3:$G$6,MATCH('05a Sum OwnPrice Elast Daily'!$E495,'99 Look-Up Tables'!$E$3:$E$6,0),1))</f>
        <v>Off-Peak</v>
      </c>
    </row>
    <row r="496" spans="2:14" hidden="1" outlineLevel="1" x14ac:dyDescent="0.35">
      <c r="B496" s="120">
        <v>43339</v>
      </c>
      <c r="C496" s="120"/>
      <c r="D496" s="64">
        <v>4</v>
      </c>
      <c r="E496" s="64" t="s">
        <v>163</v>
      </c>
      <c r="F496" s="64">
        <v>0</v>
      </c>
      <c r="G496" s="64">
        <v>0.97265957446808504</v>
      </c>
      <c r="H496" s="64">
        <v>0.980397103997241</v>
      </c>
      <c r="I496" s="64">
        <v>7.7375295291555899E-3</v>
      </c>
      <c r="J496" s="64">
        <v>564</v>
      </c>
      <c r="K496" s="64">
        <v>1</v>
      </c>
      <c r="M496" s="64" t="str">
        <f>IF(M$155*$F496=1,"Critical Peak",INDEX('99 Look-Up Tables'!$G$3:$G$6,MATCH('05a Sum OwnPrice Elast Daily'!$E496,'99 Look-Up Tables'!$E$3:$E$6,0),1))</f>
        <v>Off-Peak</v>
      </c>
      <c r="N496" s="64" t="str">
        <f>IF(N$155*$F496=1,"Critical Peak",INDEX('99 Look-Up Tables'!$G$3:$G$6,MATCH('05a Sum OwnPrice Elast Daily'!$E496,'99 Look-Up Tables'!$E$3:$E$6,0),1))</f>
        <v>Off-Peak</v>
      </c>
    </row>
    <row r="497" spans="2:14" hidden="1" outlineLevel="1" x14ac:dyDescent="0.35">
      <c r="B497" s="120">
        <v>43339</v>
      </c>
      <c r="C497" s="120"/>
      <c r="D497" s="64">
        <v>5</v>
      </c>
      <c r="E497" s="64" t="s">
        <v>163</v>
      </c>
      <c r="F497" s="64">
        <v>0</v>
      </c>
      <c r="G497" s="64">
        <v>0.91448581560283704</v>
      </c>
      <c r="H497" s="64">
        <v>0.89838720325131005</v>
      </c>
      <c r="I497" s="64">
        <v>-1.6098612351527299E-2</v>
      </c>
      <c r="J497" s="64">
        <v>564</v>
      </c>
      <c r="K497" s="64">
        <v>1</v>
      </c>
      <c r="M497" s="64" t="str">
        <f>IF(M$155*$F497=1,"Critical Peak",INDEX('99 Look-Up Tables'!$G$3:$G$6,MATCH('05a Sum OwnPrice Elast Daily'!$E497,'99 Look-Up Tables'!$E$3:$E$6,0),1))</f>
        <v>Off-Peak</v>
      </c>
      <c r="N497" s="64" t="str">
        <f>IF(N$155*$F497=1,"Critical Peak",INDEX('99 Look-Up Tables'!$G$3:$G$6,MATCH('05a Sum OwnPrice Elast Daily'!$E497,'99 Look-Up Tables'!$E$3:$E$6,0),1))</f>
        <v>Off-Peak</v>
      </c>
    </row>
    <row r="498" spans="2:14" hidden="1" outlineLevel="1" x14ac:dyDescent="0.35">
      <c r="B498" s="120">
        <v>43339</v>
      </c>
      <c r="C498" s="120"/>
      <c r="D498" s="64">
        <v>6</v>
      </c>
      <c r="E498" s="64" t="s">
        <v>163</v>
      </c>
      <c r="F498" s="64">
        <v>0</v>
      </c>
      <c r="G498" s="64">
        <v>0.87558510638297904</v>
      </c>
      <c r="H498" s="64">
        <v>0.91594844153572497</v>
      </c>
      <c r="I498" s="64">
        <v>4.0363335152746503E-2</v>
      </c>
      <c r="J498" s="64">
        <v>564</v>
      </c>
      <c r="K498" s="64">
        <v>1</v>
      </c>
      <c r="M498" s="64" t="str">
        <f>IF(M$155*$F498=1,"Critical Peak",INDEX('99 Look-Up Tables'!$G$3:$G$6,MATCH('05a Sum OwnPrice Elast Daily'!$E498,'99 Look-Up Tables'!$E$3:$E$6,0),1))</f>
        <v>Off-Peak</v>
      </c>
      <c r="N498" s="64" t="str">
        <f>IF(N$155*$F498=1,"Critical Peak",INDEX('99 Look-Up Tables'!$G$3:$G$6,MATCH('05a Sum OwnPrice Elast Daily'!$E498,'99 Look-Up Tables'!$E$3:$E$6,0),1))</f>
        <v>Off-Peak</v>
      </c>
    </row>
    <row r="499" spans="2:14" hidden="1" outlineLevel="1" x14ac:dyDescent="0.35">
      <c r="B499" s="120">
        <v>43339</v>
      </c>
      <c r="C499" s="120"/>
      <c r="D499" s="64">
        <v>7</v>
      </c>
      <c r="E499" s="64" t="s">
        <v>163</v>
      </c>
      <c r="F499" s="64">
        <v>0</v>
      </c>
      <c r="G499" s="64">
        <v>0.95657801418439703</v>
      </c>
      <c r="H499" s="64">
        <v>0.95064984573299705</v>
      </c>
      <c r="I499" s="64">
        <v>-5.92816845139983E-3</v>
      </c>
      <c r="J499" s="64">
        <v>564</v>
      </c>
      <c r="K499" s="64">
        <v>1</v>
      </c>
      <c r="M499" s="64" t="str">
        <f>IF(M$155*$F499=1,"Critical Peak",INDEX('99 Look-Up Tables'!$G$3:$G$6,MATCH('05a Sum OwnPrice Elast Daily'!$E499,'99 Look-Up Tables'!$E$3:$E$6,0),1))</f>
        <v>Off-Peak</v>
      </c>
      <c r="N499" s="64" t="str">
        <f>IF(N$155*$F499=1,"Critical Peak",INDEX('99 Look-Up Tables'!$G$3:$G$6,MATCH('05a Sum OwnPrice Elast Daily'!$E499,'99 Look-Up Tables'!$E$3:$E$6,0),1))</f>
        <v>Off-Peak</v>
      </c>
    </row>
    <row r="500" spans="2:14" hidden="1" outlineLevel="1" x14ac:dyDescent="0.35">
      <c r="B500" s="120">
        <v>43339</v>
      </c>
      <c r="C500" s="120"/>
      <c r="D500" s="64">
        <v>8</v>
      </c>
      <c r="E500" s="64" t="s">
        <v>162</v>
      </c>
      <c r="F500" s="64">
        <v>0</v>
      </c>
      <c r="G500" s="64">
        <v>0.96959219858155998</v>
      </c>
      <c r="H500" s="64">
        <v>1.0108087967124899</v>
      </c>
      <c r="I500" s="64">
        <v>4.1216598130926298E-2</v>
      </c>
      <c r="J500" s="64">
        <v>564</v>
      </c>
      <c r="K500" s="64">
        <v>1</v>
      </c>
      <c r="M500" s="64" t="str">
        <f>IF(M$155*$F500=1,"Critical Peak",INDEX('99 Look-Up Tables'!$G$3:$G$6,MATCH('05a Sum OwnPrice Elast Daily'!$E500,'99 Look-Up Tables'!$E$3:$E$6,0),1))</f>
        <v>Mid-Peak</v>
      </c>
      <c r="N500" s="64" t="str">
        <f>IF(N$155*$F500=1,"Critical Peak",INDEX('99 Look-Up Tables'!$G$3:$G$6,MATCH('05a Sum OwnPrice Elast Daily'!$E500,'99 Look-Up Tables'!$E$3:$E$6,0),1))</f>
        <v>Mid-Peak</v>
      </c>
    </row>
    <row r="501" spans="2:14" hidden="1" outlineLevel="1" x14ac:dyDescent="0.35">
      <c r="B501" s="120">
        <v>43339</v>
      </c>
      <c r="C501" s="120"/>
      <c r="D501" s="64">
        <v>9</v>
      </c>
      <c r="E501" s="64" t="s">
        <v>162</v>
      </c>
      <c r="F501" s="64">
        <v>0</v>
      </c>
      <c r="G501" s="64">
        <v>0.975372340425532</v>
      </c>
      <c r="H501" s="64">
        <v>1.0646778318507599</v>
      </c>
      <c r="I501" s="64">
        <v>8.9305491425226799E-2</v>
      </c>
      <c r="J501" s="64">
        <v>564</v>
      </c>
      <c r="K501" s="64">
        <v>1</v>
      </c>
      <c r="M501" s="64" t="str">
        <f>IF(M$155*$F501=1,"Critical Peak",INDEX('99 Look-Up Tables'!$G$3:$G$6,MATCH('05a Sum OwnPrice Elast Daily'!$E501,'99 Look-Up Tables'!$E$3:$E$6,0),1))</f>
        <v>Mid-Peak</v>
      </c>
      <c r="N501" s="64" t="str">
        <f>IF(N$155*$F501=1,"Critical Peak",INDEX('99 Look-Up Tables'!$G$3:$G$6,MATCH('05a Sum OwnPrice Elast Daily'!$E501,'99 Look-Up Tables'!$E$3:$E$6,0),1))</f>
        <v>Mid-Peak</v>
      </c>
    </row>
    <row r="502" spans="2:14" hidden="1" outlineLevel="1" x14ac:dyDescent="0.35">
      <c r="B502" s="120">
        <v>43339</v>
      </c>
      <c r="C502" s="120"/>
      <c r="D502" s="64">
        <v>10</v>
      </c>
      <c r="E502" s="64" t="s">
        <v>162</v>
      </c>
      <c r="F502" s="64">
        <v>0</v>
      </c>
      <c r="G502" s="64">
        <v>0.98984042553191498</v>
      </c>
      <c r="H502" s="64">
        <v>1.1358945428243901</v>
      </c>
      <c r="I502" s="64">
        <v>0.146054117292475</v>
      </c>
      <c r="J502" s="64">
        <v>564</v>
      </c>
      <c r="K502" s="64">
        <v>1</v>
      </c>
      <c r="M502" s="64" t="str">
        <f>IF(M$155*$F502=1,"Critical Peak",INDEX('99 Look-Up Tables'!$G$3:$G$6,MATCH('05a Sum OwnPrice Elast Daily'!$E502,'99 Look-Up Tables'!$E$3:$E$6,0),1))</f>
        <v>Mid-Peak</v>
      </c>
      <c r="N502" s="64" t="str">
        <f>IF(N$155*$F502=1,"Critical Peak",INDEX('99 Look-Up Tables'!$G$3:$G$6,MATCH('05a Sum OwnPrice Elast Daily'!$E502,'99 Look-Up Tables'!$E$3:$E$6,0),1))</f>
        <v>Mid-Peak</v>
      </c>
    </row>
    <row r="503" spans="2:14" hidden="1" outlineLevel="1" x14ac:dyDescent="0.35">
      <c r="B503" s="120">
        <v>43339</v>
      </c>
      <c r="C503" s="120"/>
      <c r="D503" s="64">
        <v>11</v>
      </c>
      <c r="E503" s="64" t="s">
        <v>162</v>
      </c>
      <c r="F503" s="64">
        <v>0</v>
      </c>
      <c r="G503" s="64">
        <v>1.0024999999999999</v>
      </c>
      <c r="H503" s="64">
        <v>1.2145619655200299</v>
      </c>
      <c r="I503" s="64">
        <v>0.21206196552002801</v>
      </c>
      <c r="J503" s="64">
        <v>564</v>
      </c>
      <c r="K503" s="64">
        <v>1</v>
      </c>
      <c r="M503" s="64" t="str">
        <f>IF(M$155*$F503=1,"Critical Peak",INDEX('99 Look-Up Tables'!$G$3:$G$6,MATCH('05a Sum OwnPrice Elast Daily'!$E503,'99 Look-Up Tables'!$E$3:$E$6,0),1))</f>
        <v>Mid-Peak</v>
      </c>
      <c r="N503" s="64" t="str">
        <f>IF(N$155*$F503=1,"Critical Peak",INDEX('99 Look-Up Tables'!$G$3:$G$6,MATCH('05a Sum OwnPrice Elast Daily'!$E503,'99 Look-Up Tables'!$E$3:$E$6,0),1))</f>
        <v>Mid-Peak</v>
      </c>
    </row>
    <row r="504" spans="2:14" hidden="1" outlineLevel="1" x14ac:dyDescent="0.35">
      <c r="B504" s="120">
        <v>43339</v>
      </c>
      <c r="C504" s="120"/>
      <c r="D504" s="64">
        <v>12</v>
      </c>
      <c r="E504" s="64" t="s">
        <v>161</v>
      </c>
      <c r="F504" s="64">
        <v>0</v>
      </c>
      <c r="G504" s="64">
        <v>1.09494680851064</v>
      </c>
      <c r="H504" s="64">
        <v>1.3262305524506399</v>
      </c>
      <c r="I504" s="64">
        <v>0.23128374393999901</v>
      </c>
      <c r="J504" s="64">
        <v>564</v>
      </c>
      <c r="K504" s="64">
        <v>1</v>
      </c>
      <c r="M504" s="64" t="str">
        <f>IF(M$155*$F504=1,"Critical Peak",INDEX('99 Look-Up Tables'!$G$3:$G$6,MATCH('05a Sum OwnPrice Elast Daily'!$E504,'99 Look-Up Tables'!$E$3:$E$6,0),1))</f>
        <v>On-Peak</v>
      </c>
      <c r="N504" s="64" t="str">
        <f>IF(N$155*$F504=1,"Critical Peak",INDEX('99 Look-Up Tables'!$G$3:$G$6,MATCH('05a Sum OwnPrice Elast Daily'!$E504,'99 Look-Up Tables'!$E$3:$E$6,0),1))</f>
        <v>On-Peak</v>
      </c>
    </row>
    <row r="505" spans="2:14" hidden="1" outlineLevel="1" x14ac:dyDescent="0.35">
      <c r="B505" s="120">
        <v>43339</v>
      </c>
      <c r="C505" s="120"/>
      <c r="D505" s="64">
        <v>13</v>
      </c>
      <c r="E505" s="64" t="s">
        <v>161</v>
      </c>
      <c r="F505" s="64">
        <v>0</v>
      </c>
      <c r="G505" s="64">
        <v>1.2077482269503499</v>
      </c>
      <c r="H505" s="64">
        <v>1.44114823332034</v>
      </c>
      <c r="I505" s="64">
        <v>0.23340000636998401</v>
      </c>
      <c r="J505" s="64">
        <v>564</v>
      </c>
      <c r="K505" s="64">
        <v>1</v>
      </c>
      <c r="M505" s="64" t="str">
        <f>IF(M$155*$F505=1,"Critical Peak",INDEX('99 Look-Up Tables'!$G$3:$G$6,MATCH('05a Sum OwnPrice Elast Daily'!$E505,'99 Look-Up Tables'!$E$3:$E$6,0),1))</f>
        <v>On-Peak</v>
      </c>
      <c r="N505" s="64" t="str">
        <f>IF(N$155*$F505=1,"Critical Peak",INDEX('99 Look-Up Tables'!$G$3:$G$6,MATCH('05a Sum OwnPrice Elast Daily'!$E505,'99 Look-Up Tables'!$E$3:$E$6,0),1))</f>
        <v>On-Peak</v>
      </c>
    </row>
    <row r="506" spans="2:14" hidden="1" outlineLevel="1" x14ac:dyDescent="0.35">
      <c r="B506" s="120">
        <v>43339</v>
      </c>
      <c r="C506" s="120"/>
      <c r="D506" s="64">
        <v>14</v>
      </c>
      <c r="E506" s="64" t="s">
        <v>161</v>
      </c>
      <c r="F506" s="64">
        <v>0</v>
      </c>
      <c r="G506" s="64">
        <v>1.27195035460993</v>
      </c>
      <c r="H506" s="64">
        <v>1.52416486068443</v>
      </c>
      <c r="I506" s="64">
        <v>0.25221450607450302</v>
      </c>
      <c r="J506" s="64">
        <v>564</v>
      </c>
      <c r="K506" s="64">
        <v>1</v>
      </c>
      <c r="M506" s="64" t="str">
        <f>IF(M$155*$F506=1,"Critical Peak",INDEX('99 Look-Up Tables'!$G$3:$G$6,MATCH('05a Sum OwnPrice Elast Daily'!$E506,'99 Look-Up Tables'!$E$3:$E$6,0),1))</f>
        <v>On-Peak</v>
      </c>
      <c r="N506" s="64" t="str">
        <f>IF(N$155*$F506=1,"Critical Peak",INDEX('99 Look-Up Tables'!$G$3:$G$6,MATCH('05a Sum OwnPrice Elast Daily'!$E506,'99 Look-Up Tables'!$E$3:$E$6,0),1))</f>
        <v>On-Peak</v>
      </c>
    </row>
    <row r="507" spans="2:14" hidden="1" outlineLevel="1" x14ac:dyDescent="0.35">
      <c r="B507" s="120">
        <v>43339</v>
      </c>
      <c r="C507" s="120"/>
      <c r="D507" s="64">
        <v>15</v>
      </c>
      <c r="E507" s="64" t="s">
        <v>161</v>
      </c>
      <c r="F507" s="64">
        <v>0</v>
      </c>
      <c r="G507" s="64">
        <v>1.3398404255319101</v>
      </c>
      <c r="H507" s="64">
        <v>1.6526491093118001</v>
      </c>
      <c r="I507" s="64">
        <v>0.31280868377988003</v>
      </c>
      <c r="J507" s="64">
        <v>564</v>
      </c>
      <c r="K507" s="64">
        <v>1</v>
      </c>
      <c r="M507" s="64" t="str">
        <f>IF(M$155*$F507=1,"Critical Peak",INDEX('99 Look-Up Tables'!$G$3:$G$6,MATCH('05a Sum OwnPrice Elast Daily'!$E507,'99 Look-Up Tables'!$E$3:$E$6,0),1))</f>
        <v>On-Peak</v>
      </c>
      <c r="N507" s="64" t="str">
        <f>IF(N$155*$F507=1,"Critical Peak",INDEX('99 Look-Up Tables'!$G$3:$G$6,MATCH('05a Sum OwnPrice Elast Daily'!$E507,'99 Look-Up Tables'!$E$3:$E$6,0),1))</f>
        <v>On-Peak</v>
      </c>
    </row>
    <row r="508" spans="2:14" hidden="1" outlineLevel="1" x14ac:dyDescent="0.35">
      <c r="B508" s="120">
        <v>43339</v>
      </c>
      <c r="C508" s="120"/>
      <c r="D508" s="64">
        <v>16</v>
      </c>
      <c r="E508" s="64" t="s">
        <v>161</v>
      </c>
      <c r="F508" s="64">
        <v>0</v>
      </c>
      <c r="G508" s="64">
        <v>1.5322517730496501</v>
      </c>
      <c r="H508" s="64">
        <v>1.75883460361387</v>
      </c>
      <c r="I508" s="64">
        <v>0.22658283056422901</v>
      </c>
      <c r="J508" s="64">
        <v>564</v>
      </c>
      <c r="K508" s="64">
        <v>1</v>
      </c>
      <c r="M508" s="64" t="str">
        <f>IF(M$155*$F508=1,"Critical Peak",INDEX('99 Look-Up Tables'!$G$3:$G$6,MATCH('05a Sum OwnPrice Elast Daily'!$E508,'99 Look-Up Tables'!$E$3:$E$6,0),1))</f>
        <v>On-Peak</v>
      </c>
      <c r="N508" s="64" t="str">
        <f>IF(N$155*$F508=1,"Critical Peak",INDEX('99 Look-Up Tables'!$G$3:$G$6,MATCH('05a Sum OwnPrice Elast Daily'!$E508,'99 Look-Up Tables'!$E$3:$E$6,0),1))</f>
        <v>On-Peak</v>
      </c>
    </row>
    <row r="509" spans="2:14" hidden="1" outlineLevel="1" x14ac:dyDescent="0.35">
      <c r="B509" s="120">
        <v>43339</v>
      </c>
      <c r="C509" s="120"/>
      <c r="D509" s="64">
        <v>17</v>
      </c>
      <c r="E509" s="64" t="s">
        <v>161</v>
      </c>
      <c r="F509" s="64">
        <v>0</v>
      </c>
      <c r="G509" s="64">
        <v>1.77563829787234</v>
      </c>
      <c r="H509" s="64">
        <v>1.90479582113867</v>
      </c>
      <c r="I509" s="64">
        <v>0.12915752326633001</v>
      </c>
      <c r="J509" s="64">
        <v>564</v>
      </c>
      <c r="K509" s="64">
        <v>1</v>
      </c>
      <c r="M509" s="64" t="str">
        <f>IF(M$155*$F509=1,"Critical Peak",INDEX('99 Look-Up Tables'!$G$3:$G$6,MATCH('05a Sum OwnPrice Elast Daily'!$E509,'99 Look-Up Tables'!$E$3:$E$6,0),1))</f>
        <v>On-Peak</v>
      </c>
      <c r="N509" s="64" t="str">
        <f>IF(N$155*$F509=1,"Critical Peak",INDEX('99 Look-Up Tables'!$G$3:$G$6,MATCH('05a Sum OwnPrice Elast Daily'!$E509,'99 Look-Up Tables'!$E$3:$E$6,0),1))</f>
        <v>On-Peak</v>
      </c>
    </row>
    <row r="510" spans="2:14" hidden="1" outlineLevel="1" x14ac:dyDescent="0.35">
      <c r="B510" s="120">
        <v>43339</v>
      </c>
      <c r="C510" s="120"/>
      <c r="D510" s="64">
        <v>18</v>
      </c>
      <c r="E510" s="64" t="s">
        <v>162</v>
      </c>
      <c r="F510" s="64">
        <v>1</v>
      </c>
      <c r="G510" s="64">
        <v>1.3523226950354601</v>
      </c>
      <c r="H510" s="64">
        <v>2.1422380578220501</v>
      </c>
      <c r="I510" s="64">
        <v>0.78991536278659202</v>
      </c>
      <c r="J510" s="64">
        <v>564</v>
      </c>
      <c r="K510" s="64">
        <v>1</v>
      </c>
      <c r="M510" s="64" t="str">
        <f>IF(M$155*$F510=1,"Critical Peak",INDEX('99 Look-Up Tables'!$G$3:$G$6,MATCH('05a Sum OwnPrice Elast Daily'!$E510,'99 Look-Up Tables'!$E$3:$E$6,0),1))</f>
        <v>Critical Peak</v>
      </c>
      <c r="N510" s="64" t="str">
        <f>IF(N$155*$F510=1,"Critical Peak",INDEX('99 Look-Up Tables'!$G$3:$G$6,MATCH('05a Sum OwnPrice Elast Daily'!$E510,'99 Look-Up Tables'!$E$3:$E$6,0),1))</f>
        <v>Mid-Peak</v>
      </c>
    </row>
    <row r="511" spans="2:14" hidden="1" outlineLevel="1" x14ac:dyDescent="0.35">
      <c r="B511" s="120">
        <v>43339</v>
      </c>
      <c r="C511" s="120"/>
      <c r="D511" s="64">
        <v>19</v>
      </c>
      <c r="E511" s="64" t="s">
        <v>162</v>
      </c>
      <c r="F511" s="64">
        <v>0</v>
      </c>
      <c r="G511" s="64">
        <v>2.0651773049645401</v>
      </c>
      <c r="H511" s="64">
        <v>2.15443990799892</v>
      </c>
      <c r="I511" s="64">
        <v>8.9262603034378205E-2</v>
      </c>
      <c r="J511" s="64">
        <v>564</v>
      </c>
      <c r="K511" s="64">
        <v>1</v>
      </c>
      <c r="M511" s="64" t="str">
        <f>IF(M$155*$F511=1,"Critical Peak",INDEX('99 Look-Up Tables'!$G$3:$G$6,MATCH('05a Sum OwnPrice Elast Daily'!$E511,'99 Look-Up Tables'!$E$3:$E$6,0),1))</f>
        <v>Mid-Peak</v>
      </c>
      <c r="N511" s="64" t="str">
        <f>IF(N$155*$F511=1,"Critical Peak",INDEX('99 Look-Up Tables'!$G$3:$G$6,MATCH('05a Sum OwnPrice Elast Daily'!$E511,'99 Look-Up Tables'!$E$3:$E$6,0),1))</f>
        <v>Mid-Peak</v>
      </c>
    </row>
    <row r="512" spans="2:14" hidden="1" outlineLevel="1" x14ac:dyDescent="0.35">
      <c r="B512" s="120">
        <v>43339</v>
      </c>
      <c r="C512" s="120"/>
      <c r="D512" s="64">
        <v>20</v>
      </c>
      <c r="E512" s="64" t="s">
        <v>163</v>
      </c>
      <c r="F512" s="64">
        <v>0</v>
      </c>
      <c r="G512" s="64">
        <v>2.1773226950354601</v>
      </c>
      <c r="H512" s="64">
        <v>2.2274927794371702</v>
      </c>
      <c r="I512" s="64">
        <v>5.0170084401705402E-2</v>
      </c>
      <c r="J512" s="64">
        <v>564</v>
      </c>
      <c r="K512" s="64">
        <v>1</v>
      </c>
      <c r="M512" s="64" t="str">
        <f>IF(M$155*$F512=1,"Critical Peak",INDEX('99 Look-Up Tables'!$G$3:$G$6,MATCH('05a Sum OwnPrice Elast Daily'!$E512,'99 Look-Up Tables'!$E$3:$E$6,0),1))</f>
        <v>Off-Peak</v>
      </c>
      <c r="N512" s="64" t="str">
        <f>IF(N$155*$F512=1,"Critical Peak",INDEX('99 Look-Up Tables'!$G$3:$G$6,MATCH('05a Sum OwnPrice Elast Daily'!$E512,'99 Look-Up Tables'!$E$3:$E$6,0),1))</f>
        <v>Off-Peak</v>
      </c>
    </row>
    <row r="513" spans="2:14" hidden="1" outlineLevel="1" x14ac:dyDescent="0.35">
      <c r="B513" s="120">
        <v>43339</v>
      </c>
      <c r="C513" s="120"/>
      <c r="D513" s="64">
        <v>21</v>
      </c>
      <c r="E513" s="64" t="s">
        <v>163</v>
      </c>
      <c r="F513" s="64">
        <v>0</v>
      </c>
      <c r="G513" s="64">
        <v>2.2784751773049599</v>
      </c>
      <c r="H513" s="64">
        <v>2.2284174681093001</v>
      </c>
      <c r="I513" s="64">
        <v>-5.0057709195662999E-2</v>
      </c>
      <c r="J513" s="64">
        <v>564</v>
      </c>
      <c r="K513" s="64">
        <v>1</v>
      </c>
      <c r="M513" s="64" t="str">
        <f>IF(M$155*$F513=1,"Critical Peak",INDEX('99 Look-Up Tables'!$G$3:$G$6,MATCH('05a Sum OwnPrice Elast Daily'!$E513,'99 Look-Up Tables'!$E$3:$E$6,0),1))</f>
        <v>Off-Peak</v>
      </c>
      <c r="N513" s="64" t="str">
        <f>IF(N$155*$F513=1,"Critical Peak",INDEX('99 Look-Up Tables'!$G$3:$G$6,MATCH('05a Sum OwnPrice Elast Daily'!$E513,'99 Look-Up Tables'!$E$3:$E$6,0),1))</f>
        <v>Off-Peak</v>
      </c>
    </row>
    <row r="514" spans="2:14" hidden="1" outlineLevel="1" x14ac:dyDescent="0.35">
      <c r="B514" s="120">
        <v>43339</v>
      </c>
      <c r="C514" s="120"/>
      <c r="D514" s="64">
        <v>22</v>
      </c>
      <c r="E514" s="64" t="s">
        <v>163</v>
      </c>
      <c r="F514" s="64">
        <v>0</v>
      </c>
      <c r="G514" s="64">
        <v>2.2709219858155998</v>
      </c>
      <c r="H514" s="64">
        <v>2.3533161489918299</v>
      </c>
      <c r="I514" s="64">
        <v>8.2394163176227206E-2</v>
      </c>
      <c r="J514" s="64">
        <v>564</v>
      </c>
      <c r="K514" s="64">
        <v>1</v>
      </c>
      <c r="M514" s="64" t="str">
        <f>IF(M$155*$F514=1,"Critical Peak",INDEX('99 Look-Up Tables'!$G$3:$G$6,MATCH('05a Sum OwnPrice Elast Daily'!$E514,'99 Look-Up Tables'!$E$3:$E$6,0),1))</f>
        <v>Off-Peak</v>
      </c>
      <c r="N514" s="64" t="str">
        <f>IF(N$155*$F514=1,"Critical Peak",INDEX('99 Look-Up Tables'!$G$3:$G$6,MATCH('05a Sum OwnPrice Elast Daily'!$E514,'99 Look-Up Tables'!$E$3:$E$6,0),1))</f>
        <v>Off-Peak</v>
      </c>
    </row>
    <row r="515" spans="2:14" hidden="1" outlineLevel="1" x14ac:dyDescent="0.35">
      <c r="B515" s="120">
        <v>43339</v>
      </c>
      <c r="C515" s="120"/>
      <c r="D515" s="64">
        <v>23</v>
      </c>
      <c r="E515" s="64" t="s">
        <v>163</v>
      </c>
      <c r="F515" s="64">
        <v>0</v>
      </c>
      <c r="G515" s="64">
        <v>2.01459219858156</v>
      </c>
      <c r="H515" s="64">
        <v>2.0489076126793702</v>
      </c>
      <c r="I515" s="64">
        <v>3.4315414097808597E-2</v>
      </c>
      <c r="J515" s="64">
        <v>564</v>
      </c>
      <c r="K515" s="64">
        <v>1</v>
      </c>
      <c r="M515" s="64" t="str">
        <f>IF(M$155*$F515=1,"Critical Peak",INDEX('99 Look-Up Tables'!$G$3:$G$6,MATCH('05a Sum OwnPrice Elast Daily'!$E515,'99 Look-Up Tables'!$E$3:$E$6,0),1))</f>
        <v>Off-Peak</v>
      </c>
      <c r="N515" s="64" t="str">
        <f>IF(N$155*$F515=1,"Critical Peak",INDEX('99 Look-Up Tables'!$G$3:$G$6,MATCH('05a Sum OwnPrice Elast Daily'!$E515,'99 Look-Up Tables'!$E$3:$E$6,0),1))</f>
        <v>Off-Peak</v>
      </c>
    </row>
    <row r="516" spans="2:14" hidden="1" outlineLevel="1" x14ac:dyDescent="0.35">
      <c r="B516" s="120">
        <v>43339</v>
      </c>
      <c r="C516" s="120"/>
      <c r="D516" s="64">
        <v>24</v>
      </c>
      <c r="E516" s="64" t="s">
        <v>163</v>
      </c>
      <c r="F516" s="64">
        <v>0</v>
      </c>
      <c r="G516" s="64">
        <v>1.6895212765957399</v>
      </c>
      <c r="H516" s="64">
        <v>1.85371882538595</v>
      </c>
      <c r="I516" s="64">
        <v>0.16419754879021001</v>
      </c>
      <c r="J516" s="64">
        <v>564</v>
      </c>
      <c r="K516" s="64">
        <v>1</v>
      </c>
      <c r="M516" s="64" t="str">
        <f>IF(M$155*$F516=1,"Critical Peak",INDEX('99 Look-Up Tables'!$G$3:$G$6,MATCH('05a Sum OwnPrice Elast Daily'!$E516,'99 Look-Up Tables'!$E$3:$E$6,0),1))</f>
        <v>Off-Peak</v>
      </c>
      <c r="N516" s="64" t="str">
        <f>IF(N$155*$F516=1,"Critical Peak",INDEX('99 Look-Up Tables'!$G$3:$G$6,MATCH('05a Sum OwnPrice Elast Daily'!$E516,'99 Look-Up Tables'!$E$3:$E$6,0),1))</f>
        <v>Off-Peak</v>
      </c>
    </row>
    <row r="517" spans="2:14" hidden="1" outlineLevel="1" x14ac:dyDescent="0.35">
      <c r="B517" s="120">
        <v>43348</v>
      </c>
      <c r="C517" s="120"/>
      <c r="D517" s="64">
        <v>1</v>
      </c>
      <c r="E517" s="64" t="s">
        <v>163</v>
      </c>
      <c r="F517" s="64">
        <v>0</v>
      </c>
      <c r="G517" s="64">
        <v>1.46715254237288</v>
      </c>
      <c r="H517" s="64">
        <v>1.3517706995543299</v>
      </c>
      <c r="I517" s="64">
        <v>-0.115381842818556</v>
      </c>
      <c r="J517" s="64">
        <v>590</v>
      </c>
      <c r="K517" s="64">
        <v>1</v>
      </c>
      <c r="M517" s="64" t="str">
        <f>IF(M$155*$F517=1,"Critical Peak",INDEX('99 Look-Up Tables'!$G$3:$G$6,MATCH('05a Sum OwnPrice Elast Daily'!$E517,'99 Look-Up Tables'!$E$3:$E$6,0),1))</f>
        <v>Off-Peak</v>
      </c>
      <c r="N517" s="64" t="str">
        <f>IF(N$155*$F517=1,"Critical Peak",INDEX('99 Look-Up Tables'!$G$3:$G$6,MATCH('05a Sum OwnPrice Elast Daily'!$E517,'99 Look-Up Tables'!$E$3:$E$6,0),1))</f>
        <v>Off-Peak</v>
      </c>
    </row>
    <row r="518" spans="2:14" hidden="1" outlineLevel="1" x14ac:dyDescent="0.35">
      <c r="B518" s="120">
        <v>43348</v>
      </c>
      <c r="C518" s="120"/>
      <c r="D518" s="64">
        <v>2</v>
      </c>
      <c r="E518" s="64" t="s">
        <v>163</v>
      </c>
      <c r="F518" s="64">
        <v>0</v>
      </c>
      <c r="G518" s="64">
        <v>1.2609661016949201</v>
      </c>
      <c r="H518" s="64">
        <v>1.18338086228932</v>
      </c>
      <c r="I518" s="64">
        <v>-7.7585239405595197E-2</v>
      </c>
      <c r="J518" s="64">
        <v>590</v>
      </c>
      <c r="K518" s="64">
        <v>1</v>
      </c>
      <c r="M518" s="64" t="str">
        <f>IF(M$155*$F518=1,"Critical Peak",INDEX('99 Look-Up Tables'!$G$3:$G$6,MATCH('05a Sum OwnPrice Elast Daily'!$E518,'99 Look-Up Tables'!$E$3:$E$6,0),1))</f>
        <v>Off-Peak</v>
      </c>
      <c r="N518" s="64" t="str">
        <f>IF(N$155*$F518=1,"Critical Peak",INDEX('99 Look-Up Tables'!$G$3:$G$6,MATCH('05a Sum OwnPrice Elast Daily'!$E518,'99 Look-Up Tables'!$E$3:$E$6,0),1))</f>
        <v>Off-Peak</v>
      </c>
    </row>
    <row r="519" spans="2:14" hidden="1" outlineLevel="1" x14ac:dyDescent="0.35">
      <c r="B519" s="120">
        <v>43348</v>
      </c>
      <c r="C519" s="120"/>
      <c r="D519" s="64">
        <v>3</v>
      </c>
      <c r="E519" s="64" t="s">
        <v>163</v>
      </c>
      <c r="F519" s="64">
        <v>0</v>
      </c>
      <c r="G519" s="64">
        <v>1.12223728813559</v>
      </c>
      <c r="H519" s="64">
        <v>1.00153918642977</v>
      </c>
      <c r="I519" s="64">
        <v>-0.120698101705819</v>
      </c>
      <c r="J519" s="64">
        <v>590</v>
      </c>
      <c r="K519" s="64">
        <v>1</v>
      </c>
      <c r="M519" s="64" t="str">
        <f>IF(M$155*$F519=1,"Critical Peak",INDEX('99 Look-Up Tables'!$G$3:$G$6,MATCH('05a Sum OwnPrice Elast Daily'!$E519,'99 Look-Up Tables'!$E$3:$E$6,0),1))</f>
        <v>Off-Peak</v>
      </c>
      <c r="N519" s="64" t="str">
        <f>IF(N$155*$F519=1,"Critical Peak",INDEX('99 Look-Up Tables'!$G$3:$G$6,MATCH('05a Sum OwnPrice Elast Daily'!$E519,'99 Look-Up Tables'!$E$3:$E$6,0),1))</f>
        <v>Off-Peak</v>
      </c>
    </row>
    <row r="520" spans="2:14" hidden="1" outlineLevel="1" x14ac:dyDescent="0.35">
      <c r="B520" s="120">
        <v>43348</v>
      </c>
      <c r="C520" s="120"/>
      <c r="D520" s="64">
        <v>4</v>
      </c>
      <c r="E520" s="64" t="s">
        <v>163</v>
      </c>
      <c r="F520" s="64">
        <v>0</v>
      </c>
      <c r="G520" s="64">
        <v>1.1095762711864401</v>
      </c>
      <c r="H520" s="64">
        <v>0.95319153319269301</v>
      </c>
      <c r="I520" s="64">
        <v>-0.156384737993748</v>
      </c>
      <c r="J520" s="64">
        <v>590</v>
      </c>
      <c r="K520" s="64">
        <v>1</v>
      </c>
      <c r="M520" s="64" t="str">
        <f>IF(M$155*$F520=1,"Critical Peak",INDEX('99 Look-Up Tables'!$G$3:$G$6,MATCH('05a Sum OwnPrice Elast Daily'!$E520,'99 Look-Up Tables'!$E$3:$E$6,0),1))</f>
        <v>Off-Peak</v>
      </c>
      <c r="N520" s="64" t="str">
        <f>IF(N$155*$F520=1,"Critical Peak",INDEX('99 Look-Up Tables'!$G$3:$G$6,MATCH('05a Sum OwnPrice Elast Daily'!$E520,'99 Look-Up Tables'!$E$3:$E$6,0),1))</f>
        <v>Off-Peak</v>
      </c>
    </row>
    <row r="521" spans="2:14" hidden="1" outlineLevel="1" x14ac:dyDescent="0.35">
      <c r="B521" s="120">
        <v>43348</v>
      </c>
      <c r="C521" s="120"/>
      <c r="D521" s="64">
        <v>5</v>
      </c>
      <c r="E521" s="64" t="s">
        <v>163</v>
      </c>
      <c r="F521" s="64">
        <v>0</v>
      </c>
      <c r="G521" s="64">
        <v>1.03876271186441</v>
      </c>
      <c r="H521" s="64">
        <v>0.92816077834862498</v>
      </c>
      <c r="I521" s="64">
        <v>-0.110601933515782</v>
      </c>
      <c r="J521" s="64">
        <v>590</v>
      </c>
      <c r="K521" s="64">
        <v>1</v>
      </c>
      <c r="M521" s="64" t="str">
        <f>IF(M$155*$F521=1,"Critical Peak",INDEX('99 Look-Up Tables'!$G$3:$G$6,MATCH('05a Sum OwnPrice Elast Daily'!$E521,'99 Look-Up Tables'!$E$3:$E$6,0),1))</f>
        <v>Off-Peak</v>
      </c>
      <c r="N521" s="64" t="str">
        <f>IF(N$155*$F521=1,"Critical Peak",INDEX('99 Look-Up Tables'!$G$3:$G$6,MATCH('05a Sum OwnPrice Elast Daily'!$E521,'99 Look-Up Tables'!$E$3:$E$6,0),1))</f>
        <v>Off-Peak</v>
      </c>
    </row>
    <row r="522" spans="2:14" hidden="1" outlineLevel="1" x14ac:dyDescent="0.35">
      <c r="B522" s="120">
        <v>43348</v>
      </c>
      <c r="C522" s="120"/>
      <c r="D522" s="64">
        <v>6</v>
      </c>
      <c r="E522" s="64" t="s">
        <v>163</v>
      </c>
      <c r="F522" s="64">
        <v>0</v>
      </c>
      <c r="G522" s="64">
        <v>1.02225423728814</v>
      </c>
      <c r="H522" s="64">
        <v>0.92408273005881802</v>
      </c>
      <c r="I522" s="64">
        <v>-9.8171507229317195E-2</v>
      </c>
      <c r="J522" s="64">
        <v>590</v>
      </c>
      <c r="K522" s="64">
        <v>1</v>
      </c>
      <c r="M522" s="64" t="str">
        <f>IF(M$155*$F522=1,"Critical Peak",INDEX('99 Look-Up Tables'!$G$3:$G$6,MATCH('05a Sum OwnPrice Elast Daily'!$E522,'99 Look-Up Tables'!$E$3:$E$6,0),1))</f>
        <v>Off-Peak</v>
      </c>
      <c r="N522" s="64" t="str">
        <f>IF(N$155*$F522=1,"Critical Peak",INDEX('99 Look-Up Tables'!$G$3:$G$6,MATCH('05a Sum OwnPrice Elast Daily'!$E522,'99 Look-Up Tables'!$E$3:$E$6,0),1))</f>
        <v>Off-Peak</v>
      </c>
    </row>
    <row r="523" spans="2:14" hidden="1" outlineLevel="1" x14ac:dyDescent="0.35">
      <c r="B523" s="120">
        <v>43348</v>
      </c>
      <c r="C523" s="120"/>
      <c r="D523" s="64">
        <v>7</v>
      </c>
      <c r="E523" s="64" t="s">
        <v>163</v>
      </c>
      <c r="F523" s="64">
        <v>0</v>
      </c>
      <c r="G523" s="64">
        <v>1.1146440677966101</v>
      </c>
      <c r="H523" s="64">
        <v>1.06543050829771</v>
      </c>
      <c r="I523" s="64">
        <v>-4.9213559498899197E-2</v>
      </c>
      <c r="J523" s="64">
        <v>590</v>
      </c>
      <c r="K523" s="64">
        <v>1</v>
      </c>
      <c r="M523" s="64" t="str">
        <f>IF(M$155*$F523=1,"Critical Peak",INDEX('99 Look-Up Tables'!$G$3:$G$6,MATCH('05a Sum OwnPrice Elast Daily'!$E523,'99 Look-Up Tables'!$E$3:$E$6,0),1))</f>
        <v>Off-Peak</v>
      </c>
      <c r="N523" s="64" t="str">
        <f>IF(N$155*$F523=1,"Critical Peak",INDEX('99 Look-Up Tables'!$G$3:$G$6,MATCH('05a Sum OwnPrice Elast Daily'!$E523,'99 Look-Up Tables'!$E$3:$E$6,0),1))</f>
        <v>Off-Peak</v>
      </c>
    </row>
    <row r="524" spans="2:14" hidden="1" outlineLevel="1" x14ac:dyDescent="0.35">
      <c r="B524" s="120">
        <v>43348</v>
      </c>
      <c r="C524" s="120"/>
      <c r="D524" s="64">
        <v>8</v>
      </c>
      <c r="E524" s="64" t="s">
        <v>162</v>
      </c>
      <c r="F524" s="64">
        <v>0</v>
      </c>
      <c r="G524" s="64">
        <v>1.14803389830508</v>
      </c>
      <c r="H524" s="64">
        <v>1.22482752741779</v>
      </c>
      <c r="I524" s="64">
        <v>7.6793629112700296E-2</v>
      </c>
      <c r="J524" s="64">
        <v>590</v>
      </c>
      <c r="K524" s="64">
        <v>1</v>
      </c>
      <c r="M524" s="64" t="str">
        <f>IF(M$155*$F524=1,"Critical Peak",INDEX('99 Look-Up Tables'!$G$3:$G$6,MATCH('05a Sum OwnPrice Elast Daily'!$E524,'99 Look-Up Tables'!$E$3:$E$6,0),1))</f>
        <v>Mid-Peak</v>
      </c>
      <c r="N524" s="64" t="str">
        <f>IF(N$155*$F524=1,"Critical Peak",INDEX('99 Look-Up Tables'!$G$3:$G$6,MATCH('05a Sum OwnPrice Elast Daily'!$E524,'99 Look-Up Tables'!$E$3:$E$6,0),1))</f>
        <v>Mid-Peak</v>
      </c>
    </row>
    <row r="525" spans="2:14" hidden="1" outlineLevel="1" x14ac:dyDescent="0.35">
      <c r="B525" s="120">
        <v>43348</v>
      </c>
      <c r="C525" s="120"/>
      <c r="D525" s="64">
        <v>9</v>
      </c>
      <c r="E525" s="64" t="s">
        <v>162</v>
      </c>
      <c r="F525" s="64">
        <v>0</v>
      </c>
      <c r="G525" s="64">
        <v>1.1836271186440701</v>
      </c>
      <c r="H525" s="64">
        <v>1.3223263209704199</v>
      </c>
      <c r="I525" s="64">
        <v>0.138699202326351</v>
      </c>
      <c r="J525" s="64">
        <v>590</v>
      </c>
      <c r="K525" s="64">
        <v>1</v>
      </c>
      <c r="M525" s="64" t="str">
        <f>IF(M$155*$F525=1,"Critical Peak",INDEX('99 Look-Up Tables'!$G$3:$G$6,MATCH('05a Sum OwnPrice Elast Daily'!$E525,'99 Look-Up Tables'!$E$3:$E$6,0),1))</f>
        <v>Mid-Peak</v>
      </c>
      <c r="N525" s="64" t="str">
        <f>IF(N$155*$F525=1,"Critical Peak",INDEX('99 Look-Up Tables'!$G$3:$G$6,MATCH('05a Sum OwnPrice Elast Daily'!$E525,'99 Look-Up Tables'!$E$3:$E$6,0),1))</f>
        <v>Mid-Peak</v>
      </c>
    </row>
    <row r="526" spans="2:14" hidden="1" outlineLevel="1" x14ac:dyDescent="0.35">
      <c r="B526" s="120">
        <v>43348</v>
      </c>
      <c r="C526" s="120"/>
      <c r="D526" s="64">
        <v>10</v>
      </c>
      <c r="E526" s="64" t="s">
        <v>162</v>
      </c>
      <c r="F526" s="64">
        <v>0</v>
      </c>
      <c r="G526" s="64">
        <v>1.2904067796610199</v>
      </c>
      <c r="H526" s="64">
        <v>1.4187737778186</v>
      </c>
      <c r="I526" s="64">
        <v>0.12836699815758501</v>
      </c>
      <c r="J526" s="64">
        <v>590</v>
      </c>
      <c r="K526" s="64">
        <v>1</v>
      </c>
      <c r="M526" s="64" t="str">
        <f>IF(M$155*$F526=1,"Critical Peak",INDEX('99 Look-Up Tables'!$G$3:$G$6,MATCH('05a Sum OwnPrice Elast Daily'!$E526,'99 Look-Up Tables'!$E$3:$E$6,0),1))</f>
        <v>Mid-Peak</v>
      </c>
      <c r="N526" s="64" t="str">
        <f>IF(N$155*$F526=1,"Critical Peak",INDEX('99 Look-Up Tables'!$G$3:$G$6,MATCH('05a Sum OwnPrice Elast Daily'!$E526,'99 Look-Up Tables'!$E$3:$E$6,0),1))</f>
        <v>Mid-Peak</v>
      </c>
    </row>
    <row r="527" spans="2:14" hidden="1" outlineLevel="1" x14ac:dyDescent="0.35">
      <c r="B527" s="120">
        <v>43348</v>
      </c>
      <c r="C527" s="120"/>
      <c r="D527" s="64">
        <v>11</v>
      </c>
      <c r="E527" s="64" t="s">
        <v>162</v>
      </c>
      <c r="F527" s="64">
        <v>0</v>
      </c>
      <c r="G527" s="64">
        <v>1.3932711864406799</v>
      </c>
      <c r="H527" s="64">
        <v>1.56327740191772</v>
      </c>
      <c r="I527" s="64">
        <v>0.170006215477046</v>
      </c>
      <c r="J527" s="64">
        <v>590</v>
      </c>
      <c r="K527" s="64">
        <v>1</v>
      </c>
      <c r="M527" s="64" t="str">
        <f>IF(M$155*$F527=1,"Critical Peak",INDEX('99 Look-Up Tables'!$G$3:$G$6,MATCH('05a Sum OwnPrice Elast Daily'!$E527,'99 Look-Up Tables'!$E$3:$E$6,0),1))</f>
        <v>Mid-Peak</v>
      </c>
      <c r="N527" s="64" t="str">
        <f>IF(N$155*$F527=1,"Critical Peak",INDEX('99 Look-Up Tables'!$G$3:$G$6,MATCH('05a Sum OwnPrice Elast Daily'!$E527,'99 Look-Up Tables'!$E$3:$E$6,0),1))</f>
        <v>Mid-Peak</v>
      </c>
    </row>
    <row r="528" spans="2:14" hidden="1" outlineLevel="1" x14ac:dyDescent="0.35">
      <c r="B528" s="120">
        <v>43348</v>
      </c>
      <c r="C528" s="120"/>
      <c r="D528" s="64">
        <v>12</v>
      </c>
      <c r="E528" s="64" t="s">
        <v>161</v>
      </c>
      <c r="F528" s="64">
        <v>0</v>
      </c>
      <c r="G528" s="64">
        <v>1.52996610169492</v>
      </c>
      <c r="H528" s="64">
        <v>1.7239106668306801</v>
      </c>
      <c r="I528" s="64">
        <v>0.193944565135764</v>
      </c>
      <c r="J528" s="64">
        <v>590</v>
      </c>
      <c r="K528" s="64">
        <v>1</v>
      </c>
      <c r="M528" s="64" t="str">
        <f>IF(M$155*$F528=1,"Critical Peak",INDEX('99 Look-Up Tables'!$G$3:$G$6,MATCH('05a Sum OwnPrice Elast Daily'!$E528,'99 Look-Up Tables'!$E$3:$E$6,0),1))</f>
        <v>On-Peak</v>
      </c>
      <c r="N528" s="64" t="str">
        <f>IF(N$155*$F528=1,"Critical Peak",INDEX('99 Look-Up Tables'!$G$3:$G$6,MATCH('05a Sum OwnPrice Elast Daily'!$E528,'99 Look-Up Tables'!$E$3:$E$6,0),1))</f>
        <v>On-Peak</v>
      </c>
    </row>
    <row r="529" spans="2:14" hidden="1" outlineLevel="1" x14ac:dyDescent="0.35">
      <c r="B529" s="120">
        <v>43348</v>
      </c>
      <c r="C529" s="120"/>
      <c r="D529" s="64">
        <v>13</v>
      </c>
      <c r="E529" s="64" t="s">
        <v>161</v>
      </c>
      <c r="F529" s="64">
        <v>0</v>
      </c>
      <c r="G529" s="64">
        <v>1.6698474576271201</v>
      </c>
      <c r="H529" s="64">
        <v>1.8284858529961601</v>
      </c>
      <c r="I529" s="64">
        <v>0.15863839536904301</v>
      </c>
      <c r="J529" s="64">
        <v>590</v>
      </c>
      <c r="K529" s="64">
        <v>1</v>
      </c>
      <c r="M529" s="64" t="str">
        <f>IF(M$155*$F529=1,"Critical Peak",INDEX('99 Look-Up Tables'!$G$3:$G$6,MATCH('05a Sum OwnPrice Elast Daily'!$E529,'99 Look-Up Tables'!$E$3:$E$6,0),1))</f>
        <v>On-Peak</v>
      </c>
      <c r="N529" s="64" t="str">
        <f>IF(N$155*$F529=1,"Critical Peak",INDEX('99 Look-Up Tables'!$G$3:$G$6,MATCH('05a Sum OwnPrice Elast Daily'!$E529,'99 Look-Up Tables'!$E$3:$E$6,0),1))</f>
        <v>On-Peak</v>
      </c>
    </row>
    <row r="530" spans="2:14" hidden="1" outlineLevel="1" x14ac:dyDescent="0.35">
      <c r="B530" s="120">
        <v>43348</v>
      </c>
      <c r="C530" s="120"/>
      <c r="D530" s="64">
        <v>14</v>
      </c>
      <c r="E530" s="64" t="s">
        <v>161</v>
      </c>
      <c r="F530" s="64">
        <v>0</v>
      </c>
      <c r="G530" s="64">
        <v>1.7524576271186401</v>
      </c>
      <c r="H530" s="64">
        <v>1.92819687300986</v>
      </c>
      <c r="I530" s="64">
        <v>0.175739245891219</v>
      </c>
      <c r="J530" s="64">
        <v>590</v>
      </c>
      <c r="K530" s="64">
        <v>1</v>
      </c>
      <c r="M530" s="64" t="str">
        <f>IF(M$155*$F530=1,"Critical Peak",INDEX('99 Look-Up Tables'!$G$3:$G$6,MATCH('05a Sum OwnPrice Elast Daily'!$E530,'99 Look-Up Tables'!$E$3:$E$6,0),1))</f>
        <v>On-Peak</v>
      </c>
      <c r="N530" s="64" t="str">
        <f>IF(N$155*$F530=1,"Critical Peak",INDEX('99 Look-Up Tables'!$G$3:$G$6,MATCH('05a Sum OwnPrice Elast Daily'!$E530,'99 Look-Up Tables'!$E$3:$E$6,0),1))</f>
        <v>On-Peak</v>
      </c>
    </row>
    <row r="531" spans="2:14" hidden="1" outlineLevel="1" x14ac:dyDescent="0.35">
      <c r="B531" s="120">
        <v>43348</v>
      </c>
      <c r="C531" s="120"/>
      <c r="D531" s="64">
        <v>15</v>
      </c>
      <c r="E531" s="64" t="s">
        <v>161</v>
      </c>
      <c r="F531" s="64">
        <v>0</v>
      </c>
      <c r="G531" s="64">
        <v>1.8543050847457601</v>
      </c>
      <c r="H531" s="64">
        <v>1.9867242690276901</v>
      </c>
      <c r="I531" s="64">
        <v>0.13241918428193</v>
      </c>
      <c r="J531" s="64">
        <v>590</v>
      </c>
      <c r="K531" s="64">
        <v>1</v>
      </c>
      <c r="M531" s="64" t="str">
        <f>IF(M$155*$F531=1,"Critical Peak",INDEX('99 Look-Up Tables'!$G$3:$G$6,MATCH('05a Sum OwnPrice Elast Daily'!$E531,'99 Look-Up Tables'!$E$3:$E$6,0),1))</f>
        <v>On-Peak</v>
      </c>
      <c r="N531" s="64" t="str">
        <f>IF(N$155*$F531=1,"Critical Peak",INDEX('99 Look-Up Tables'!$G$3:$G$6,MATCH('05a Sum OwnPrice Elast Daily'!$E531,'99 Look-Up Tables'!$E$3:$E$6,0),1))</f>
        <v>On-Peak</v>
      </c>
    </row>
    <row r="532" spans="2:14" hidden="1" outlineLevel="1" x14ac:dyDescent="0.35">
      <c r="B532" s="120">
        <v>43348</v>
      </c>
      <c r="C532" s="120"/>
      <c r="D532" s="64">
        <v>16</v>
      </c>
      <c r="E532" s="64" t="s">
        <v>161</v>
      </c>
      <c r="F532" s="64">
        <v>0</v>
      </c>
      <c r="G532" s="64">
        <v>1.91828813559322</v>
      </c>
      <c r="H532" s="64">
        <v>2.0819761775938201</v>
      </c>
      <c r="I532" s="64">
        <v>0.163688042000603</v>
      </c>
      <c r="J532" s="64">
        <v>590</v>
      </c>
      <c r="K532" s="64">
        <v>1</v>
      </c>
      <c r="M532" s="64" t="str">
        <f>IF(M$155*$F532=1,"Critical Peak",INDEX('99 Look-Up Tables'!$G$3:$G$6,MATCH('05a Sum OwnPrice Elast Daily'!$E532,'99 Look-Up Tables'!$E$3:$E$6,0),1))</f>
        <v>On-Peak</v>
      </c>
      <c r="N532" s="64" t="str">
        <f>IF(N$155*$F532=1,"Critical Peak",INDEX('99 Look-Up Tables'!$G$3:$G$6,MATCH('05a Sum OwnPrice Elast Daily'!$E532,'99 Look-Up Tables'!$E$3:$E$6,0),1))</f>
        <v>On-Peak</v>
      </c>
    </row>
    <row r="533" spans="2:14" hidden="1" outlineLevel="1" x14ac:dyDescent="0.35">
      <c r="B533" s="120">
        <v>43348</v>
      </c>
      <c r="C533" s="120"/>
      <c r="D533" s="64">
        <v>17</v>
      </c>
      <c r="E533" s="64" t="s">
        <v>161</v>
      </c>
      <c r="F533" s="64">
        <v>0</v>
      </c>
      <c r="G533" s="64">
        <v>2.14240677966102</v>
      </c>
      <c r="H533" s="64">
        <v>2.2139532346815098</v>
      </c>
      <c r="I533" s="64">
        <v>7.1546455020492894E-2</v>
      </c>
      <c r="J533" s="64">
        <v>590</v>
      </c>
      <c r="K533" s="64">
        <v>1</v>
      </c>
      <c r="M533" s="64" t="str">
        <f>IF(M$155*$F533=1,"Critical Peak",INDEX('99 Look-Up Tables'!$G$3:$G$6,MATCH('05a Sum OwnPrice Elast Daily'!$E533,'99 Look-Up Tables'!$E$3:$E$6,0),1))</f>
        <v>On-Peak</v>
      </c>
      <c r="N533" s="64" t="str">
        <f>IF(N$155*$F533=1,"Critical Peak",INDEX('99 Look-Up Tables'!$G$3:$G$6,MATCH('05a Sum OwnPrice Elast Daily'!$E533,'99 Look-Up Tables'!$E$3:$E$6,0),1))</f>
        <v>On-Peak</v>
      </c>
    </row>
    <row r="534" spans="2:14" hidden="1" outlineLevel="1" x14ac:dyDescent="0.35">
      <c r="B534" s="120">
        <v>43348</v>
      </c>
      <c r="C534" s="120"/>
      <c r="D534" s="64">
        <v>18</v>
      </c>
      <c r="E534" s="64" t="s">
        <v>162</v>
      </c>
      <c r="F534" s="64">
        <v>1</v>
      </c>
      <c r="G534" s="64">
        <v>1.53094915254237</v>
      </c>
      <c r="H534" s="64">
        <v>2.31836035567146</v>
      </c>
      <c r="I534" s="64">
        <v>0.78741120312909096</v>
      </c>
      <c r="J534" s="64">
        <v>590</v>
      </c>
      <c r="K534" s="64">
        <v>1</v>
      </c>
      <c r="M534" s="64" t="str">
        <f>IF(M$155*$F534=1,"Critical Peak",INDEX('99 Look-Up Tables'!$G$3:$G$6,MATCH('05a Sum OwnPrice Elast Daily'!$E534,'99 Look-Up Tables'!$E$3:$E$6,0),1))</f>
        <v>Critical Peak</v>
      </c>
      <c r="N534" s="64" t="str">
        <f>IF(N$155*$F534=1,"Critical Peak",INDEX('99 Look-Up Tables'!$G$3:$G$6,MATCH('05a Sum OwnPrice Elast Daily'!$E534,'99 Look-Up Tables'!$E$3:$E$6,0),1))</f>
        <v>Mid-Peak</v>
      </c>
    </row>
    <row r="535" spans="2:14" hidden="1" outlineLevel="1" x14ac:dyDescent="0.35">
      <c r="B535" s="120">
        <v>43348</v>
      </c>
      <c r="C535" s="120"/>
      <c r="D535" s="64">
        <v>19</v>
      </c>
      <c r="E535" s="64" t="s">
        <v>162</v>
      </c>
      <c r="F535" s="64">
        <v>0</v>
      </c>
      <c r="G535" s="64">
        <v>2.36486440677966</v>
      </c>
      <c r="H535" s="64">
        <v>2.4270657190229801</v>
      </c>
      <c r="I535" s="64">
        <v>6.2201312243323599E-2</v>
      </c>
      <c r="J535" s="64">
        <v>590</v>
      </c>
      <c r="K535" s="64">
        <v>1</v>
      </c>
      <c r="M535" s="64" t="str">
        <f>IF(M$155*$F535=1,"Critical Peak",INDEX('99 Look-Up Tables'!$G$3:$G$6,MATCH('05a Sum OwnPrice Elast Daily'!$E535,'99 Look-Up Tables'!$E$3:$E$6,0),1))</f>
        <v>Mid-Peak</v>
      </c>
      <c r="N535" s="64" t="str">
        <f>IF(N$155*$F535=1,"Critical Peak",INDEX('99 Look-Up Tables'!$G$3:$G$6,MATCH('05a Sum OwnPrice Elast Daily'!$E535,'99 Look-Up Tables'!$E$3:$E$6,0),1))</f>
        <v>Mid-Peak</v>
      </c>
    </row>
    <row r="536" spans="2:14" hidden="1" outlineLevel="1" x14ac:dyDescent="0.35">
      <c r="B536" s="120">
        <v>43348</v>
      </c>
      <c r="C536" s="120"/>
      <c r="D536" s="64">
        <v>20</v>
      </c>
      <c r="E536" s="64" t="s">
        <v>163</v>
      </c>
      <c r="F536" s="64">
        <v>0</v>
      </c>
      <c r="G536" s="64">
        <v>2.4894745762711898</v>
      </c>
      <c r="H536" s="64">
        <v>2.4030216532224902</v>
      </c>
      <c r="I536" s="64">
        <v>-8.6452923048698796E-2</v>
      </c>
      <c r="J536" s="64">
        <v>590</v>
      </c>
      <c r="K536" s="64">
        <v>1</v>
      </c>
      <c r="M536" s="64" t="str">
        <f>IF(M$155*$F536=1,"Critical Peak",INDEX('99 Look-Up Tables'!$G$3:$G$6,MATCH('05a Sum OwnPrice Elast Daily'!$E536,'99 Look-Up Tables'!$E$3:$E$6,0),1))</f>
        <v>Off-Peak</v>
      </c>
      <c r="N536" s="64" t="str">
        <f>IF(N$155*$F536=1,"Critical Peak",INDEX('99 Look-Up Tables'!$G$3:$G$6,MATCH('05a Sum OwnPrice Elast Daily'!$E536,'99 Look-Up Tables'!$E$3:$E$6,0),1))</f>
        <v>Off-Peak</v>
      </c>
    </row>
    <row r="537" spans="2:14" hidden="1" outlineLevel="1" x14ac:dyDescent="0.35">
      <c r="B537" s="120">
        <v>43348</v>
      </c>
      <c r="C537" s="120"/>
      <c r="D537" s="64">
        <v>21</v>
      </c>
      <c r="E537" s="64" t="s">
        <v>163</v>
      </c>
      <c r="F537" s="64">
        <v>0</v>
      </c>
      <c r="G537" s="64">
        <v>2.5975932203389802</v>
      </c>
      <c r="H537" s="64">
        <v>2.4662838968759502</v>
      </c>
      <c r="I537" s="64">
        <v>-0.13130932346303301</v>
      </c>
      <c r="J537" s="64">
        <v>590</v>
      </c>
      <c r="K537" s="64">
        <v>1</v>
      </c>
      <c r="M537" s="64" t="str">
        <f>IF(M$155*$F537=1,"Critical Peak",INDEX('99 Look-Up Tables'!$G$3:$G$6,MATCH('05a Sum OwnPrice Elast Daily'!$E537,'99 Look-Up Tables'!$E$3:$E$6,0),1))</f>
        <v>Off-Peak</v>
      </c>
      <c r="N537" s="64" t="str">
        <f>IF(N$155*$F537=1,"Critical Peak",INDEX('99 Look-Up Tables'!$G$3:$G$6,MATCH('05a Sum OwnPrice Elast Daily'!$E537,'99 Look-Up Tables'!$E$3:$E$6,0),1))</f>
        <v>Off-Peak</v>
      </c>
    </row>
    <row r="538" spans="2:14" hidden="1" outlineLevel="1" x14ac:dyDescent="0.35">
      <c r="B538" s="120">
        <v>43348</v>
      </c>
      <c r="C538" s="120"/>
      <c r="D538" s="64">
        <v>22</v>
      </c>
      <c r="E538" s="64" t="s">
        <v>163</v>
      </c>
      <c r="F538" s="64">
        <v>0</v>
      </c>
      <c r="G538" s="64">
        <v>2.4626101694915299</v>
      </c>
      <c r="H538" s="64">
        <v>2.2279590789294299</v>
      </c>
      <c r="I538" s="64">
        <v>-0.23465109056210001</v>
      </c>
      <c r="J538" s="64">
        <v>590</v>
      </c>
      <c r="K538" s="64">
        <v>1</v>
      </c>
      <c r="M538" s="64" t="str">
        <f>IF(M$155*$F538=1,"Critical Peak",INDEX('99 Look-Up Tables'!$G$3:$G$6,MATCH('05a Sum OwnPrice Elast Daily'!$E538,'99 Look-Up Tables'!$E$3:$E$6,0),1))</f>
        <v>Off-Peak</v>
      </c>
      <c r="N538" s="64" t="str">
        <f>IF(N$155*$F538=1,"Critical Peak",INDEX('99 Look-Up Tables'!$G$3:$G$6,MATCH('05a Sum OwnPrice Elast Daily'!$E538,'99 Look-Up Tables'!$E$3:$E$6,0),1))</f>
        <v>Off-Peak</v>
      </c>
    </row>
    <row r="539" spans="2:14" hidden="1" outlineLevel="1" x14ac:dyDescent="0.35">
      <c r="B539" s="120">
        <v>43348</v>
      </c>
      <c r="C539" s="120"/>
      <c r="D539" s="64">
        <v>23</v>
      </c>
      <c r="E539" s="64" t="s">
        <v>163</v>
      </c>
      <c r="F539" s="64">
        <v>0</v>
      </c>
      <c r="G539" s="64">
        <v>2.1358644067796599</v>
      </c>
      <c r="H539" s="64">
        <v>1.96920277148889</v>
      </c>
      <c r="I539" s="64">
        <v>-0.16666163529077499</v>
      </c>
      <c r="J539" s="64">
        <v>590</v>
      </c>
      <c r="K539" s="64">
        <v>1</v>
      </c>
      <c r="M539" s="64" t="str">
        <f>IF(M$155*$F539=1,"Critical Peak",INDEX('99 Look-Up Tables'!$G$3:$G$6,MATCH('05a Sum OwnPrice Elast Daily'!$E539,'99 Look-Up Tables'!$E$3:$E$6,0),1))</f>
        <v>Off-Peak</v>
      </c>
      <c r="N539" s="64" t="str">
        <f>IF(N$155*$F539=1,"Critical Peak",INDEX('99 Look-Up Tables'!$G$3:$G$6,MATCH('05a Sum OwnPrice Elast Daily'!$E539,'99 Look-Up Tables'!$E$3:$E$6,0),1))</f>
        <v>Off-Peak</v>
      </c>
    </row>
    <row r="540" spans="2:14" hidden="1" outlineLevel="1" x14ac:dyDescent="0.35">
      <c r="B540" s="120">
        <v>43348</v>
      </c>
      <c r="C540" s="120"/>
      <c r="D540" s="64">
        <v>24</v>
      </c>
      <c r="E540" s="64" t="s">
        <v>163</v>
      </c>
      <c r="F540" s="64">
        <v>0</v>
      </c>
      <c r="G540" s="64">
        <v>1.7361355932203399</v>
      </c>
      <c r="H540" s="64">
        <v>1.6229667844118101</v>
      </c>
      <c r="I540" s="64">
        <v>-0.11316880880852501</v>
      </c>
      <c r="J540" s="64">
        <v>590</v>
      </c>
      <c r="K540" s="64">
        <v>1</v>
      </c>
      <c r="M540" s="64" t="str">
        <f>IF(M$155*$F540=1,"Critical Peak",INDEX('99 Look-Up Tables'!$G$3:$G$6,MATCH('05a Sum OwnPrice Elast Daily'!$E540,'99 Look-Up Tables'!$E$3:$E$6,0),1))</f>
        <v>Off-Peak</v>
      </c>
      <c r="N540" s="64" t="str">
        <f>IF(N$155*$F540=1,"Critical Peak",INDEX('99 Look-Up Tables'!$G$3:$G$6,MATCH('05a Sum OwnPrice Elast Daily'!$E540,'99 Look-Up Tables'!$E$3:$E$6,0),1))</f>
        <v>Off-Peak</v>
      </c>
    </row>
    <row r="541" spans="2:14" hidden="1" outlineLevel="1" x14ac:dyDescent="0.35">
      <c r="B541" s="120">
        <v>43349</v>
      </c>
      <c r="C541" s="120"/>
      <c r="D541" s="64">
        <v>1</v>
      </c>
      <c r="E541" s="64" t="s">
        <v>163</v>
      </c>
      <c r="F541" s="64">
        <v>0</v>
      </c>
      <c r="G541" s="64">
        <v>1.49450847457627</v>
      </c>
      <c r="H541" s="64">
        <v>1.18433735487672</v>
      </c>
      <c r="I541" s="64">
        <v>-0.31017111969955002</v>
      </c>
      <c r="J541" s="64">
        <v>590</v>
      </c>
      <c r="K541" s="64">
        <v>1</v>
      </c>
      <c r="M541" s="64" t="str">
        <f>IF(M$155*$F541=1,"Critical Peak",INDEX('99 Look-Up Tables'!$G$3:$G$6,MATCH('05a Sum OwnPrice Elast Daily'!$E541,'99 Look-Up Tables'!$E$3:$E$6,0),1))</f>
        <v>Off-Peak</v>
      </c>
      <c r="N541" s="64" t="str">
        <f>IF(N$155*$F541=1,"Critical Peak",INDEX('99 Look-Up Tables'!$G$3:$G$6,MATCH('05a Sum OwnPrice Elast Daily'!$E541,'99 Look-Up Tables'!$E$3:$E$6,0),1))</f>
        <v>Off-Peak</v>
      </c>
    </row>
    <row r="542" spans="2:14" hidden="1" outlineLevel="1" x14ac:dyDescent="0.35">
      <c r="B542" s="120">
        <v>43349</v>
      </c>
      <c r="C542" s="120"/>
      <c r="D542" s="64">
        <v>2</v>
      </c>
      <c r="E542" s="64" t="s">
        <v>163</v>
      </c>
      <c r="F542" s="64">
        <v>0</v>
      </c>
      <c r="G542" s="64">
        <v>1.2818813559322</v>
      </c>
      <c r="H542" s="64">
        <v>1.03626522647425</v>
      </c>
      <c r="I542" s="64">
        <v>-0.245616129457952</v>
      </c>
      <c r="J542" s="64">
        <v>590</v>
      </c>
      <c r="K542" s="64">
        <v>1</v>
      </c>
      <c r="M542" s="64" t="str">
        <f>IF(M$155*$F542=1,"Critical Peak",INDEX('99 Look-Up Tables'!$G$3:$G$6,MATCH('05a Sum OwnPrice Elast Daily'!$E542,'99 Look-Up Tables'!$E$3:$E$6,0),1))</f>
        <v>Off-Peak</v>
      </c>
      <c r="N542" s="64" t="str">
        <f>IF(N$155*$F542=1,"Critical Peak",INDEX('99 Look-Up Tables'!$G$3:$G$6,MATCH('05a Sum OwnPrice Elast Daily'!$E542,'99 Look-Up Tables'!$E$3:$E$6,0),1))</f>
        <v>Off-Peak</v>
      </c>
    </row>
    <row r="543" spans="2:14" hidden="1" outlineLevel="1" x14ac:dyDescent="0.35">
      <c r="B543" s="120">
        <v>43349</v>
      </c>
      <c r="C543" s="120"/>
      <c r="D543" s="64">
        <v>3</v>
      </c>
      <c r="E543" s="64" t="s">
        <v>163</v>
      </c>
      <c r="F543" s="64">
        <v>0</v>
      </c>
      <c r="G543" s="64">
        <v>1.14028813559322</v>
      </c>
      <c r="H543" s="64">
        <v>0.98662706712704695</v>
      </c>
      <c r="I543" s="64">
        <v>-0.153661068466173</v>
      </c>
      <c r="J543" s="64">
        <v>590</v>
      </c>
      <c r="K543" s="64">
        <v>1</v>
      </c>
      <c r="M543" s="64" t="str">
        <f>IF(M$155*$F543=1,"Critical Peak",INDEX('99 Look-Up Tables'!$G$3:$G$6,MATCH('05a Sum OwnPrice Elast Daily'!$E543,'99 Look-Up Tables'!$E$3:$E$6,0),1))</f>
        <v>Off-Peak</v>
      </c>
      <c r="N543" s="64" t="str">
        <f>IF(N$155*$F543=1,"Critical Peak",INDEX('99 Look-Up Tables'!$G$3:$G$6,MATCH('05a Sum OwnPrice Elast Daily'!$E543,'99 Look-Up Tables'!$E$3:$E$6,0),1))</f>
        <v>Off-Peak</v>
      </c>
    </row>
    <row r="544" spans="2:14" hidden="1" outlineLevel="1" x14ac:dyDescent="0.35">
      <c r="B544" s="120">
        <v>43349</v>
      </c>
      <c r="C544" s="120"/>
      <c r="D544" s="64">
        <v>4</v>
      </c>
      <c r="E544" s="64" t="s">
        <v>163</v>
      </c>
      <c r="F544" s="64">
        <v>0</v>
      </c>
      <c r="G544" s="64">
        <v>1.04461016949153</v>
      </c>
      <c r="H544" s="64">
        <v>0.88700121328605097</v>
      </c>
      <c r="I544" s="64">
        <v>-0.15760895620547399</v>
      </c>
      <c r="J544" s="64">
        <v>590</v>
      </c>
      <c r="K544" s="64">
        <v>1</v>
      </c>
      <c r="M544" s="64" t="str">
        <f>IF(M$155*$F544=1,"Critical Peak",INDEX('99 Look-Up Tables'!$G$3:$G$6,MATCH('05a Sum OwnPrice Elast Daily'!$E544,'99 Look-Up Tables'!$E$3:$E$6,0),1))</f>
        <v>Off-Peak</v>
      </c>
      <c r="N544" s="64" t="str">
        <f>IF(N$155*$F544=1,"Critical Peak",INDEX('99 Look-Up Tables'!$G$3:$G$6,MATCH('05a Sum OwnPrice Elast Daily'!$E544,'99 Look-Up Tables'!$E$3:$E$6,0),1))</f>
        <v>Off-Peak</v>
      </c>
    </row>
    <row r="545" spans="2:14" hidden="1" outlineLevel="1" x14ac:dyDescent="0.35">
      <c r="B545" s="120">
        <v>43349</v>
      </c>
      <c r="C545" s="120"/>
      <c r="D545" s="64">
        <v>5</v>
      </c>
      <c r="E545" s="64" t="s">
        <v>163</v>
      </c>
      <c r="F545" s="64">
        <v>0</v>
      </c>
      <c r="G545" s="64">
        <v>0.98871186440678005</v>
      </c>
      <c r="H545" s="64">
        <v>0.82956621009043996</v>
      </c>
      <c r="I545" s="64">
        <v>-0.15914565431634001</v>
      </c>
      <c r="J545" s="64">
        <v>590</v>
      </c>
      <c r="K545" s="64">
        <v>1</v>
      </c>
      <c r="M545" s="64" t="str">
        <f>IF(M$155*$F545=1,"Critical Peak",INDEX('99 Look-Up Tables'!$G$3:$G$6,MATCH('05a Sum OwnPrice Elast Daily'!$E545,'99 Look-Up Tables'!$E$3:$E$6,0),1))</f>
        <v>Off-Peak</v>
      </c>
      <c r="N545" s="64" t="str">
        <f>IF(N$155*$F545=1,"Critical Peak",INDEX('99 Look-Up Tables'!$G$3:$G$6,MATCH('05a Sum OwnPrice Elast Daily'!$E545,'99 Look-Up Tables'!$E$3:$E$6,0),1))</f>
        <v>Off-Peak</v>
      </c>
    </row>
    <row r="546" spans="2:14" hidden="1" outlineLevel="1" x14ac:dyDescent="0.35">
      <c r="B546" s="120">
        <v>43349</v>
      </c>
      <c r="C546" s="120"/>
      <c r="D546" s="64">
        <v>6</v>
      </c>
      <c r="E546" s="64" t="s">
        <v>163</v>
      </c>
      <c r="F546" s="64">
        <v>0</v>
      </c>
      <c r="G546" s="64">
        <v>0.95740677966101695</v>
      </c>
      <c r="H546" s="64">
        <v>0.82536108007319797</v>
      </c>
      <c r="I546" s="64">
        <v>-0.132045699587819</v>
      </c>
      <c r="J546" s="64">
        <v>590</v>
      </c>
      <c r="K546" s="64">
        <v>1</v>
      </c>
      <c r="M546" s="64" t="str">
        <f>IF(M$155*$F546=1,"Critical Peak",INDEX('99 Look-Up Tables'!$G$3:$G$6,MATCH('05a Sum OwnPrice Elast Daily'!$E546,'99 Look-Up Tables'!$E$3:$E$6,0),1))</f>
        <v>Off-Peak</v>
      </c>
      <c r="N546" s="64" t="str">
        <f>IF(N$155*$F546=1,"Critical Peak",INDEX('99 Look-Up Tables'!$G$3:$G$6,MATCH('05a Sum OwnPrice Elast Daily'!$E546,'99 Look-Up Tables'!$E$3:$E$6,0),1))</f>
        <v>Off-Peak</v>
      </c>
    </row>
    <row r="547" spans="2:14" hidden="1" outlineLevel="1" x14ac:dyDescent="0.35">
      <c r="B547" s="120">
        <v>43349</v>
      </c>
      <c r="C547" s="120"/>
      <c r="D547" s="64">
        <v>7</v>
      </c>
      <c r="E547" s="64" t="s">
        <v>163</v>
      </c>
      <c r="F547" s="64">
        <v>0</v>
      </c>
      <c r="G547" s="64">
        <v>1.0444067796610199</v>
      </c>
      <c r="H547" s="64">
        <v>0.88683310642941604</v>
      </c>
      <c r="I547" s="64">
        <v>-0.15757367323160101</v>
      </c>
      <c r="J547" s="64">
        <v>590</v>
      </c>
      <c r="K547" s="64">
        <v>1</v>
      </c>
      <c r="M547" s="64" t="str">
        <f>IF(M$155*$F547=1,"Critical Peak",INDEX('99 Look-Up Tables'!$G$3:$G$6,MATCH('05a Sum OwnPrice Elast Daily'!$E547,'99 Look-Up Tables'!$E$3:$E$6,0),1))</f>
        <v>Off-Peak</v>
      </c>
      <c r="N547" s="64" t="str">
        <f>IF(N$155*$F547=1,"Critical Peak",INDEX('99 Look-Up Tables'!$G$3:$G$6,MATCH('05a Sum OwnPrice Elast Daily'!$E547,'99 Look-Up Tables'!$E$3:$E$6,0),1))</f>
        <v>Off-Peak</v>
      </c>
    </row>
    <row r="548" spans="2:14" hidden="1" outlineLevel="1" x14ac:dyDescent="0.35">
      <c r="B548" s="120">
        <v>43349</v>
      </c>
      <c r="C548" s="120"/>
      <c r="D548" s="64">
        <v>8</v>
      </c>
      <c r="E548" s="64" t="s">
        <v>162</v>
      </c>
      <c r="F548" s="64">
        <v>0</v>
      </c>
      <c r="G548" s="64">
        <v>1.0397288135593199</v>
      </c>
      <c r="H548" s="64">
        <v>0.95795364655103099</v>
      </c>
      <c r="I548" s="64">
        <v>-8.1775167008290697E-2</v>
      </c>
      <c r="J548" s="64">
        <v>590</v>
      </c>
      <c r="K548" s="64">
        <v>1</v>
      </c>
      <c r="M548" s="64" t="str">
        <f>IF(M$155*$F548=1,"Critical Peak",INDEX('99 Look-Up Tables'!$G$3:$G$6,MATCH('05a Sum OwnPrice Elast Daily'!$E548,'99 Look-Up Tables'!$E$3:$E$6,0),1))</f>
        <v>Mid-Peak</v>
      </c>
      <c r="N548" s="64" t="str">
        <f>IF(N$155*$F548=1,"Critical Peak",INDEX('99 Look-Up Tables'!$G$3:$G$6,MATCH('05a Sum OwnPrice Elast Daily'!$E548,'99 Look-Up Tables'!$E$3:$E$6,0),1))</f>
        <v>Mid-Peak</v>
      </c>
    </row>
    <row r="549" spans="2:14" hidden="1" outlineLevel="1" x14ac:dyDescent="0.35">
      <c r="B549" s="120">
        <v>43349</v>
      </c>
      <c r="C549" s="120"/>
      <c r="D549" s="64">
        <v>9</v>
      </c>
      <c r="E549" s="64" t="s">
        <v>162</v>
      </c>
      <c r="F549" s="64">
        <v>0</v>
      </c>
      <c r="G549" s="64">
        <v>1.0069491525423699</v>
      </c>
      <c r="H549" s="64">
        <v>0.95278377298095196</v>
      </c>
      <c r="I549" s="64">
        <v>-5.4165379561420597E-2</v>
      </c>
      <c r="J549" s="64">
        <v>590</v>
      </c>
      <c r="K549" s="64">
        <v>1</v>
      </c>
      <c r="M549" s="64" t="str">
        <f>IF(M$155*$F549=1,"Critical Peak",INDEX('99 Look-Up Tables'!$G$3:$G$6,MATCH('05a Sum OwnPrice Elast Daily'!$E549,'99 Look-Up Tables'!$E$3:$E$6,0),1))</f>
        <v>Mid-Peak</v>
      </c>
      <c r="N549" s="64" t="str">
        <f>IF(N$155*$F549=1,"Critical Peak",INDEX('99 Look-Up Tables'!$G$3:$G$6,MATCH('05a Sum OwnPrice Elast Daily'!$E549,'99 Look-Up Tables'!$E$3:$E$6,0),1))</f>
        <v>Mid-Peak</v>
      </c>
    </row>
    <row r="550" spans="2:14" hidden="1" outlineLevel="1" x14ac:dyDescent="0.35">
      <c r="B550" s="120">
        <v>43349</v>
      </c>
      <c r="C550" s="120"/>
      <c r="D550" s="64">
        <v>10</v>
      </c>
      <c r="E550" s="64" t="s">
        <v>162</v>
      </c>
      <c r="F550" s="64">
        <v>0</v>
      </c>
      <c r="G550" s="64">
        <v>0.91500000000000004</v>
      </c>
      <c r="H550" s="64">
        <v>0.94809081622604496</v>
      </c>
      <c r="I550" s="64">
        <v>3.3090816226044602E-2</v>
      </c>
      <c r="J550" s="64">
        <v>590</v>
      </c>
      <c r="K550" s="64">
        <v>1</v>
      </c>
      <c r="M550" s="64" t="str">
        <f>IF(M$155*$F550=1,"Critical Peak",INDEX('99 Look-Up Tables'!$G$3:$G$6,MATCH('05a Sum OwnPrice Elast Daily'!$E550,'99 Look-Up Tables'!$E$3:$E$6,0),1))</f>
        <v>Mid-Peak</v>
      </c>
      <c r="N550" s="64" t="str">
        <f>IF(N$155*$F550=1,"Critical Peak",INDEX('99 Look-Up Tables'!$G$3:$G$6,MATCH('05a Sum OwnPrice Elast Daily'!$E550,'99 Look-Up Tables'!$E$3:$E$6,0),1))</f>
        <v>Mid-Peak</v>
      </c>
    </row>
    <row r="551" spans="2:14" hidden="1" outlineLevel="1" x14ac:dyDescent="0.35">
      <c r="B551" s="120">
        <v>43349</v>
      </c>
      <c r="C551" s="120"/>
      <c r="D551" s="64">
        <v>11</v>
      </c>
      <c r="E551" s="64" t="s">
        <v>162</v>
      </c>
      <c r="F551" s="64">
        <v>0</v>
      </c>
      <c r="G551" s="64">
        <v>0.90759322033898304</v>
      </c>
      <c r="H551" s="64">
        <v>0.89905105208818803</v>
      </c>
      <c r="I551" s="64">
        <v>-8.5421682507945199E-3</v>
      </c>
      <c r="J551" s="64">
        <v>590</v>
      </c>
      <c r="K551" s="64">
        <v>1</v>
      </c>
      <c r="M551" s="64" t="str">
        <f>IF(M$155*$F551=1,"Critical Peak",INDEX('99 Look-Up Tables'!$G$3:$G$6,MATCH('05a Sum OwnPrice Elast Daily'!$E551,'99 Look-Up Tables'!$E$3:$E$6,0),1))</f>
        <v>Mid-Peak</v>
      </c>
      <c r="N551" s="64" t="str">
        <f>IF(N$155*$F551=1,"Critical Peak",INDEX('99 Look-Up Tables'!$G$3:$G$6,MATCH('05a Sum OwnPrice Elast Daily'!$E551,'99 Look-Up Tables'!$E$3:$E$6,0),1))</f>
        <v>Mid-Peak</v>
      </c>
    </row>
    <row r="552" spans="2:14" hidden="1" outlineLevel="1" x14ac:dyDescent="0.35">
      <c r="B552" s="120">
        <v>43349</v>
      </c>
      <c r="C552" s="120"/>
      <c r="D552" s="64">
        <v>12</v>
      </c>
      <c r="E552" s="64" t="s">
        <v>161</v>
      </c>
      <c r="F552" s="64">
        <v>0</v>
      </c>
      <c r="G552" s="64">
        <v>0.93600000000000005</v>
      </c>
      <c r="H552" s="64">
        <v>0.89177841506121502</v>
      </c>
      <c r="I552" s="64">
        <v>-4.4221584938785398E-2</v>
      </c>
      <c r="J552" s="64">
        <v>590</v>
      </c>
      <c r="K552" s="64">
        <v>1</v>
      </c>
      <c r="M552" s="64" t="str">
        <f>IF(M$155*$F552=1,"Critical Peak",INDEX('99 Look-Up Tables'!$G$3:$G$6,MATCH('05a Sum OwnPrice Elast Daily'!$E552,'99 Look-Up Tables'!$E$3:$E$6,0),1))</f>
        <v>On-Peak</v>
      </c>
      <c r="N552" s="64" t="str">
        <f>IF(N$155*$F552=1,"Critical Peak",INDEX('99 Look-Up Tables'!$G$3:$G$6,MATCH('05a Sum OwnPrice Elast Daily'!$E552,'99 Look-Up Tables'!$E$3:$E$6,0),1))</f>
        <v>On-Peak</v>
      </c>
    </row>
    <row r="553" spans="2:14" hidden="1" outlineLevel="1" x14ac:dyDescent="0.35">
      <c r="B553" s="120">
        <v>43349</v>
      </c>
      <c r="C553" s="120"/>
      <c r="D553" s="64">
        <v>13</v>
      </c>
      <c r="E553" s="64" t="s">
        <v>161</v>
      </c>
      <c r="F553" s="64">
        <v>0</v>
      </c>
      <c r="G553" s="64">
        <v>0.94438983050847503</v>
      </c>
      <c r="H553" s="64">
        <v>0.929013268763906</v>
      </c>
      <c r="I553" s="64">
        <v>-1.5376561744569001E-2</v>
      </c>
      <c r="J553" s="64">
        <v>590</v>
      </c>
      <c r="K553" s="64">
        <v>1</v>
      </c>
      <c r="M553" s="64" t="str">
        <f>IF(M$155*$F553=1,"Critical Peak",INDEX('99 Look-Up Tables'!$G$3:$G$6,MATCH('05a Sum OwnPrice Elast Daily'!$E553,'99 Look-Up Tables'!$E$3:$E$6,0),1))</f>
        <v>On-Peak</v>
      </c>
      <c r="N553" s="64" t="str">
        <f>IF(N$155*$F553=1,"Critical Peak",INDEX('99 Look-Up Tables'!$G$3:$G$6,MATCH('05a Sum OwnPrice Elast Daily'!$E553,'99 Look-Up Tables'!$E$3:$E$6,0),1))</f>
        <v>On-Peak</v>
      </c>
    </row>
    <row r="554" spans="2:14" hidden="1" outlineLevel="1" x14ac:dyDescent="0.35">
      <c r="B554" s="120">
        <v>43349</v>
      </c>
      <c r="C554" s="120"/>
      <c r="D554" s="64">
        <v>14</v>
      </c>
      <c r="E554" s="64" t="s">
        <v>161</v>
      </c>
      <c r="F554" s="64">
        <v>0</v>
      </c>
      <c r="G554" s="64">
        <v>0.935372881355932</v>
      </c>
      <c r="H554" s="64">
        <v>0.940357460346403</v>
      </c>
      <c r="I554" s="64">
        <v>4.9845789904708797E-3</v>
      </c>
      <c r="J554" s="64">
        <v>590</v>
      </c>
      <c r="K554" s="64">
        <v>1</v>
      </c>
      <c r="M554" s="64" t="str">
        <f>IF(M$155*$F554=1,"Critical Peak",INDEX('99 Look-Up Tables'!$G$3:$G$6,MATCH('05a Sum OwnPrice Elast Daily'!$E554,'99 Look-Up Tables'!$E$3:$E$6,0),1))</f>
        <v>On-Peak</v>
      </c>
      <c r="N554" s="64" t="str">
        <f>IF(N$155*$F554=1,"Critical Peak",INDEX('99 Look-Up Tables'!$G$3:$G$6,MATCH('05a Sum OwnPrice Elast Daily'!$E554,'99 Look-Up Tables'!$E$3:$E$6,0),1))</f>
        <v>On-Peak</v>
      </c>
    </row>
    <row r="555" spans="2:14" hidden="1" outlineLevel="1" x14ac:dyDescent="0.35">
      <c r="B555" s="120">
        <v>43349</v>
      </c>
      <c r="C555" s="120"/>
      <c r="D555" s="64">
        <v>15</v>
      </c>
      <c r="E555" s="64" t="s">
        <v>161</v>
      </c>
      <c r="F555" s="64">
        <v>0</v>
      </c>
      <c r="G555" s="64">
        <v>1.0567627118644101</v>
      </c>
      <c r="H555" s="64">
        <v>1.0146683565086501</v>
      </c>
      <c r="I555" s="64">
        <v>-4.2094355355761698E-2</v>
      </c>
      <c r="J555" s="64">
        <v>590</v>
      </c>
      <c r="K555" s="64">
        <v>1</v>
      </c>
      <c r="M555" s="64" t="str">
        <f>IF(M$155*$F555=1,"Critical Peak",INDEX('99 Look-Up Tables'!$G$3:$G$6,MATCH('05a Sum OwnPrice Elast Daily'!$E555,'99 Look-Up Tables'!$E$3:$E$6,0),1))</f>
        <v>On-Peak</v>
      </c>
      <c r="N555" s="64" t="str">
        <f>IF(N$155*$F555=1,"Critical Peak",INDEX('99 Look-Up Tables'!$G$3:$G$6,MATCH('05a Sum OwnPrice Elast Daily'!$E555,'99 Look-Up Tables'!$E$3:$E$6,0),1))</f>
        <v>On-Peak</v>
      </c>
    </row>
    <row r="556" spans="2:14" hidden="1" outlineLevel="1" x14ac:dyDescent="0.35">
      <c r="B556" s="120">
        <v>43349</v>
      </c>
      <c r="C556" s="120"/>
      <c r="D556" s="64">
        <v>16</v>
      </c>
      <c r="E556" s="64" t="s">
        <v>161</v>
      </c>
      <c r="F556" s="64">
        <v>0</v>
      </c>
      <c r="G556" s="64">
        <v>1.2049491525423699</v>
      </c>
      <c r="H556" s="64">
        <v>1.02845907333016</v>
      </c>
      <c r="I556" s="64">
        <v>-0.17649007921220999</v>
      </c>
      <c r="J556" s="64">
        <v>590</v>
      </c>
      <c r="K556" s="64">
        <v>1</v>
      </c>
      <c r="M556" s="64" t="str">
        <f>IF(M$155*$F556=1,"Critical Peak",INDEX('99 Look-Up Tables'!$G$3:$G$6,MATCH('05a Sum OwnPrice Elast Daily'!$E556,'99 Look-Up Tables'!$E$3:$E$6,0),1))</f>
        <v>On-Peak</v>
      </c>
      <c r="N556" s="64" t="str">
        <f>IF(N$155*$F556=1,"Critical Peak",INDEX('99 Look-Up Tables'!$G$3:$G$6,MATCH('05a Sum OwnPrice Elast Daily'!$E556,'99 Look-Up Tables'!$E$3:$E$6,0),1))</f>
        <v>On-Peak</v>
      </c>
    </row>
    <row r="557" spans="2:14" hidden="1" outlineLevel="1" x14ac:dyDescent="0.35">
      <c r="B557" s="120">
        <v>43349</v>
      </c>
      <c r="C557" s="120"/>
      <c r="D557" s="64">
        <v>17</v>
      </c>
      <c r="E557" s="64" t="s">
        <v>161</v>
      </c>
      <c r="F557" s="64">
        <v>0</v>
      </c>
      <c r="G557" s="64">
        <v>1.3822881355932199</v>
      </c>
      <c r="H557" s="64">
        <v>1.1540416955489901</v>
      </c>
      <c r="I557" s="64">
        <v>-0.228246440044235</v>
      </c>
      <c r="J557" s="64">
        <v>590</v>
      </c>
      <c r="K557" s="64">
        <v>1</v>
      </c>
      <c r="M557" s="64" t="str">
        <f>IF(M$155*$F557=1,"Critical Peak",INDEX('99 Look-Up Tables'!$G$3:$G$6,MATCH('05a Sum OwnPrice Elast Daily'!$E557,'99 Look-Up Tables'!$E$3:$E$6,0),1))</f>
        <v>On-Peak</v>
      </c>
      <c r="N557" s="64" t="str">
        <f>IF(N$155*$F557=1,"Critical Peak",INDEX('99 Look-Up Tables'!$G$3:$G$6,MATCH('05a Sum OwnPrice Elast Daily'!$E557,'99 Look-Up Tables'!$E$3:$E$6,0),1))</f>
        <v>On-Peak</v>
      </c>
    </row>
    <row r="558" spans="2:14" hidden="1" outlineLevel="1" x14ac:dyDescent="0.35">
      <c r="B558" s="120">
        <v>43349</v>
      </c>
      <c r="C558" s="120"/>
      <c r="D558" s="64">
        <v>18</v>
      </c>
      <c r="E558" s="64" t="s">
        <v>162</v>
      </c>
      <c r="F558" s="64">
        <v>1</v>
      </c>
      <c r="G558" s="64">
        <v>1.11993220338983</v>
      </c>
      <c r="H558" s="64">
        <v>1.2637602296116199</v>
      </c>
      <c r="I558" s="64">
        <v>0.14382802622179</v>
      </c>
      <c r="J558" s="64">
        <v>590</v>
      </c>
      <c r="K558" s="64">
        <v>1</v>
      </c>
      <c r="M558" s="64" t="str">
        <f>IF(M$155*$F558=1,"Critical Peak",INDEX('99 Look-Up Tables'!$G$3:$G$6,MATCH('05a Sum OwnPrice Elast Daily'!$E558,'99 Look-Up Tables'!$E$3:$E$6,0),1))</f>
        <v>Critical Peak</v>
      </c>
      <c r="N558" s="64" t="str">
        <f>IF(N$155*$F558=1,"Critical Peak",INDEX('99 Look-Up Tables'!$G$3:$G$6,MATCH('05a Sum OwnPrice Elast Daily'!$E558,'99 Look-Up Tables'!$E$3:$E$6,0),1))</f>
        <v>Mid-Peak</v>
      </c>
    </row>
    <row r="559" spans="2:14" hidden="1" outlineLevel="1" x14ac:dyDescent="0.35">
      <c r="B559" s="120">
        <v>43349</v>
      </c>
      <c r="C559" s="120"/>
      <c r="D559" s="64">
        <v>19</v>
      </c>
      <c r="E559" s="64" t="s">
        <v>162</v>
      </c>
      <c r="F559" s="64">
        <v>0</v>
      </c>
      <c r="G559" s="64">
        <v>1.54622033898305</v>
      </c>
      <c r="H559" s="64">
        <v>1.2894963311001799</v>
      </c>
      <c r="I559" s="64">
        <v>-0.25672400788287097</v>
      </c>
      <c r="J559" s="64">
        <v>590</v>
      </c>
      <c r="K559" s="64">
        <v>1</v>
      </c>
      <c r="M559" s="64" t="str">
        <f>IF(M$155*$F559=1,"Critical Peak",INDEX('99 Look-Up Tables'!$G$3:$G$6,MATCH('05a Sum OwnPrice Elast Daily'!$E559,'99 Look-Up Tables'!$E$3:$E$6,0),1))</f>
        <v>Mid-Peak</v>
      </c>
      <c r="N559" s="64" t="str">
        <f>IF(N$155*$F559=1,"Critical Peak",INDEX('99 Look-Up Tables'!$G$3:$G$6,MATCH('05a Sum OwnPrice Elast Daily'!$E559,'99 Look-Up Tables'!$E$3:$E$6,0),1))</f>
        <v>Mid-Peak</v>
      </c>
    </row>
    <row r="560" spans="2:14" hidden="1" outlineLevel="1" x14ac:dyDescent="0.35">
      <c r="B560" s="120">
        <v>43349</v>
      </c>
      <c r="C560" s="120"/>
      <c r="D560" s="64">
        <v>20</v>
      </c>
      <c r="E560" s="64" t="s">
        <v>163</v>
      </c>
      <c r="F560" s="64">
        <v>0</v>
      </c>
      <c r="G560" s="64">
        <v>1.5381525423728799</v>
      </c>
      <c r="H560" s="64">
        <v>1.3100917213843599</v>
      </c>
      <c r="I560" s="64">
        <v>-0.22806082098852401</v>
      </c>
      <c r="J560" s="64">
        <v>590</v>
      </c>
      <c r="K560" s="64">
        <v>1</v>
      </c>
      <c r="M560" s="64" t="str">
        <f>IF(M$155*$F560=1,"Critical Peak",INDEX('99 Look-Up Tables'!$G$3:$G$6,MATCH('05a Sum OwnPrice Elast Daily'!$E560,'99 Look-Up Tables'!$E$3:$E$6,0),1))</f>
        <v>Off-Peak</v>
      </c>
      <c r="N560" s="64" t="str">
        <f>IF(N$155*$F560=1,"Critical Peak",INDEX('99 Look-Up Tables'!$G$3:$G$6,MATCH('05a Sum OwnPrice Elast Daily'!$E560,'99 Look-Up Tables'!$E$3:$E$6,0),1))</f>
        <v>Off-Peak</v>
      </c>
    </row>
    <row r="561" spans="2:14" hidden="1" outlineLevel="1" x14ac:dyDescent="0.35">
      <c r="B561" s="120">
        <v>43349</v>
      </c>
      <c r="C561" s="120"/>
      <c r="D561" s="64">
        <v>21</v>
      </c>
      <c r="E561" s="64" t="s">
        <v>163</v>
      </c>
      <c r="F561" s="64">
        <v>0</v>
      </c>
      <c r="G561" s="64">
        <v>1.62525423728814</v>
      </c>
      <c r="H561" s="64">
        <v>1.28400963824355</v>
      </c>
      <c r="I561" s="64">
        <v>-0.34124459904458698</v>
      </c>
      <c r="J561" s="64">
        <v>590</v>
      </c>
      <c r="K561" s="64">
        <v>1</v>
      </c>
      <c r="M561" s="64" t="str">
        <f>IF(M$155*$F561=1,"Critical Peak",INDEX('99 Look-Up Tables'!$G$3:$G$6,MATCH('05a Sum OwnPrice Elast Daily'!$E561,'99 Look-Up Tables'!$E$3:$E$6,0),1))</f>
        <v>Off-Peak</v>
      </c>
      <c r="N561" s="64" t="str">
        <f>IF(N$155*$F561=1,"Critical Peak",INDEX('99 Look-Up Tables'!$G$3:$G$6,MATCH('05a Sum OwnPrice Elast Daily'!$E561,'99 Look-Up Tables'!$E$3:$E$6,0),1))</f>
        <v>Off-Peak</v>
      </c>
    </row>
    <row r="562" spans="2:14" hidden="1" outlineLevel="1" x14ac:dyDescent="0.35">
      <c r="B562" s="120">
        <v>43349</v>
      </c>
      <c r="C562" s="120"/>
      <c r="D562" s="64">
        <v>22</v>
      </c>
      <c r="E562" s="64" t="s">
        <v>163</v>
      </c>
      <c r="F562" s="64">
        <v>0</v>
      </c>
      <c r="G562" s="64">
        <v>1.6729830508474599</v>
      </c>
      <c r="H562" s="64">
        <v>1.46831141445561</v>
      </c>
      <c r="I562" s="64">
        <v>-0.20467163639184699</v>
      </c>
      <c r="J562" s="64">
        <v>590</v>
      </c>
      <c r="K562" s="64">
        <v>1</v>
      </c>
      <c r="M562" s="64" t="str">
        <f>IF(M$155*$F562=1,"Critical Peak",INDEX('99 Look-Up Tables'!$G$3:$G$6,MATCH('05a Sum OwnPrice Elast Daily'!$E562,'99 Look-Up Tables'!$E$3:$E$6,0),1))</f>
        <v>Off-Peak</v>
      </c>
      <c r="N562" s="64" t="str">
        <f>IF(N$155*$F562=1,"Critical Peak",INDEX('99 Look-Up Tables'!$G$3:$G$6,MATCH('05a Sum OwnPrice Elast Daily'!$E562,'99 Look-Up Tables'!$E$3:$E$6,0),1))</f>
        <v>Off-Peak</v>
      </c>
    </row>
    <row r="563" spans="2:14" hidden="1" outlineLevel="1" x14ac:dyDescent="0.35">
      <c r="B563" s="120">
        <v>43349</v>
      </c>
      <c r="C563" s="120"/>
      <c r="D563" s="64">
        <v>23</v>
      </c>
      <c r="E563" s="64" t="s">
        <v>163</v>
      </c>
      <c r="F563" s="64">
        <v>0</v>
      </c>
      <c r="G563" s="64">
        <v>1.4362542372881399</v>
      </c>
      <c r="H563" s="64">
        <v>1.1841662092302101</v>
      </c>
      <c r="I563" s="64">
        <v>-0.25208802805792302</v>
      </c>
      <c r="J563" s="64">
        <v>590</v>
      </c>
      <c r="K563" s="64">
        <v>1</v>
      </c>
      <c r="M563" s="64" t="str">
        <f>IF(M$155*$F563=1,"Critical Peak",INDEX('99 Look-Up Tables'!$G$3:$G$6,MATCH('05a Sum OwnPrice Elast Daily'!$E563,'99 Look-Up Tables'!$E$3:$E$6,0),1))</f>
        <v>Off-Peak</v>
      </c>
      <c r="N563" s="64" t="str">
        <f>IF(N$155*$F563=1,"Critical Peak",INDEX('99 Look-Up Tables'!$G$3:$G$6,MATCH('05a Sum OwnPrice Elast Daily'!$E563,'99 Look-Up Tables'!$E$3:$E$6,0),1))</f>
        <v>Off-Peak</v>
      </c>
    </row>
    <row r="564" spans="2:14" hidden="1" outlineLevel="1" x14ac:dyDescent="0.35">
      <c r="B564" s="120">
        <v>43349</v>
      </c>
      <c r="C564" s="120"/>
      <c r="D564" s="64">
        <v>24</v>
      </c>
      <c r="E564" s="64" t="s">
        <v>163</v>
      </c>
      <c r="F564" s="64">
        <v>0</v>
      </c>
      <c r="G564" s="64">
        <v>1.1532033898305101</v>
      </c>
      <c r="H564" s="64">
        <v>1.0194688434300101</v>
      </c>
      <c r="I564" s="64">
        <v>-0.13373454640049601</v>
      </c>
      <c r="J564" s="64">
        <v>590</v>
      </c>
      <c r="K564" s="64">
        <v>1</v>
      </c>
      <c r="M564" s="64" t="str">
        <f>IF(M$155*$F564=1,"Critical Peak",INDEX('99 Look-Up Tables'!$G$3:$G$6,MATCH('05a Sum OwnPrice Elast Daily'!$E564,'99 Look-Up Tables'!$E$3:$E$6,0),1))</f>
        <v>Off-Peak</v>
      </c>
      <c r="N564" s="64" t="str">
        <f>IF(N$155*$F564=1,"Critical Peak",INDEX('99 Look-Up Tables'!$G$3:$G$6,MATCH('05a Sum OwnPrice Elast Daily'!$E564,'99 Look-Up Tables'!$E$3:$E$6,0),1))</f>
        <v>Off-Peak</v>
      </c>
    </row>
    <row r="565" spans="2:14" hidden="1" outlineLevel="1" x14ac:dyDescent="0.35">
      <c r="B565" s="120">
        <v>43360</v>
      </c>
      <c r="C565" s="120"/>
      <c r="D565" s="64">
        <v>1</v>
      </c>
      <c r="E565" s="64" t="s">
        <v>163</v>
      </c>
      <c r="F565" s="64">
        <v>0</v>
      </c>
      <c r="G565" s="64">
        <v>1.1951186440678001</v>
      </c>
      <c r="H565" s="64">
        <v>0.99004797321563898</v>
      </c>
      <c r="I565" s="64">
        <v>-0.20507067085215699</v>
      </c>
      <c r="J565" s="64">
        <v>590</v>
      </c>
      <c r="K565" s="64">
        <v>1</v>
      </c>
      <c r="M565" s="64" t="str">
        <f>IF(M$155*$F565=1,"Critical Peak",INDEX('99 Look-Up Tables'!$G$3:$G$6,MATCH('05a Sum OwnPrice Elast Daily'!$E565,'99 Look-Up Tables'!$E$3:$E$6,0),1))</f>
        <v>Off-Peak</v>
      </c>
      <c r="N565" s="64" t="str">
        <f>IF(N$155*$F565=1,"Critical Peak",INDEX('99 Look-Up Tables'!$G$3:$G$6,MATCH('05a Sum OwnPrice Elast Daily'!$E565,'99 Look-Up Tables'!$E$3:$E$6,0),1))</f>
        <v>Off-Peak</v>
      </c>
    </row>
    <row r="566" spans="2:14" hidden="1" outlineLevel="1" x14ac:dyDescent="0.35">
      <c r="B566" s="120">
        <v>43360</v>
      </c>
      <c r="C566" s="120"/>
      <c r="D566" s="64">
        <v>2</v>
      </c>
      <c r="E566" s="64" t="s">
        <v>163</v>
      </c>
      <c r="F566" s="64">
        <v>0</v>
      </c>
      <c r="G566" s="64">
        <v>1.0235254237288101</v>
      </c>
      <c r="H566" s="64">
        <v>0.86369786215158195</v>
      </c>
      <c r="I566" s="64">
        <v>-0.15982756157723099</v>
      </c>
      <c r="J566" s="64">
        <v>590</v>
      </c>
      <c r="K566" s="64">
        <v>1</v>
      </c>
      <c r="M566" s="64" t="str">
        <f>IF(M$155*$F566=1,"Critical Peak",INDEX('99 Look-Up Tables'!$G$3:$G$6,MATCH('05a Sum OwnPrice Elast Daily'!$E566,'99 Look-Up Tables'!$E$3:$E$6,0),1))</f>
        <v>Off-Peak</v>
      </c>
      <c r="N566" s="64" t="str">
        <f>IF(N$155*$F566=1,"Critical Peak",INDEX('99 Look-Up Tables'!$G$3:$G$6,MATCH('05a Sum OwnPrice Elast Daily'!$E566,'99 Look-Up Tables'!$E$3:$E$6,0),1))</f>
        <v>Off-Peak</v>
      </c>
    </row>
    <row r="567" spans="2:14" hidden="1" outlineLevel="1" x14ac:dyDescent="0.35">
      <c r="B567" s="120">
        <v>43360</v>
      </c>
      <c r="C567" s="120"/>
      <c r="D567" s="64">
        <v>3</v>
      </c>
      <c r="E567" s="64" t="s">
        <v>163</v>
      </c>
      <c r="F567" s="64">
        <v>0</v>
      </c>
      <c r="G567" s="64">
        <v>0.89984745762711904</v>
      </c>
      <c r="H567" s="64">
        <v>0.76178017788385399</v>
      </c>
      <c r="I567" s="64">
        <v>-0.13806727974326499</v>
      </c>
      <c r="J567" s="64">
        <v>590</v>
      </c>
      <c r="K567" s="64">
        <v>1</v>
      </c>
      <c r="M567" s="64" t="str">
        <f>IF(M$155*$F567=1,"Critical Peak",INDEX('99 Look-Up Tables'!$G$3:$G$6,MATCH('05a Sum OwnPrice Elast Daily'!$E567,'99 Look-Up Tables'!$E$3:$E$6,0),1))</f>
        <v>Off-Peak</v>
      </c>
      <c r="N567" s="64" t="str">
        <f>IF(N$155*$F567=1,"Critical Peak",INDEX('99 Look-Up Tables'!$G$3:$G$6,MATCH('05a Sum OwnPrice Elast Daily'!$E567,'99 Look-Up Tables'!$E$3:$E$6,0),1))</f>
        <v>Off-Peak</v>
      </c>
    </row>
    <row r="568" spans="2:14" hidden="1" outlineLevel="1" x14ac:dyDescent="0.35">
      <c r="B568" s="120">
        <v>43360</v>
      </c>
      <c r="C568" s="120"/>
      <c r="D568" s="64">
        <v>4</v>
      </c>
      <c r="E568" s="64" t="s">
        <v>163</v>
      </c>
      <c r="F568" s="64">
        <v>0</v>
      </c>
      <c r="G568" s="64">
        <v>0.85477966101694902</v>
      </c>
      <c r="H568" s="64">
        <v>0.71448573663264603</v>
      </c>
      <c r="I568" s="64">
        <v>-0.14029392438430399</v>
      </c>
      <c r="J568" s="64">
        <v>590</v>
      </c>
      <c r="K568" s="64">
        <v>1</v>
      </c>
      <c r="M568" s="64" t="str">
        <f>IF(M$155*$F568=1,"Critical Peak",INDEX('99 Look-Up Tables'!$G$3:$G$6,MATCH('05a Sum OwnPrice Elast Daily'!$E568,'99 Look-Up Tables'!$E$3:$E$6,0),1))</f>
        <v>Off-Peak</v>
      </c>
      <c r="N568" s="64" t="str">
        <f>IF(N$155*$F568=1,"Critical Peak",INDEX('99 Look-Up Tables'!$G$3:$G$6,MATCH('05a Sum OwnPrice Elast Daily'!$E568,'99 Look-Up Tables'!$E$3:$E$6,0),1))</f>
        <v>Off-Peak</v>
      </c>
    </row>
    <row r="569" spans="2:14" hidden="1" outlineLevel="1" x14ac:dyDescent="0.35">
      <c r="B569" s="120">
        <v>43360</v>
      </c>
      <c r="C569" s="120"/>
      <c r="D569" s="64">
        <v>5</v>
      </c>
      <c r="E569" s="64" t="s">
        <v>163</v>
      </c>
      <c r="F569" s="64">
        <v>0</v>
      </c>
      <c r="G569" s="64">
        <v>0.80508474576271205</v>
      </c>
      <c r="H569" s="64">
        <v>0.669261588731216</v>
      </c>
      <c r="I569" s="64">
        <v>-0.135823157031496</v>
      </c>
      <c r="J569" s="64">
        <v>590</v>
      </c>
      <c r="K569" s="64">
        <v>1</v>
      </c>
      <c r="M569" s="64" t="str">
        <f>IF(M$155*$F569=1,"Critical Peak",INDEX('99 Look-Up Tables'!$G$3:$G$6,MATCH('05a Sum OwnPrice Elast Daily'!$E569,'99 Look-Up Tables'!$E$3:$E$6,0),1))</f>
        <v>Off-Peak</v>
      </c>
      <c r="N569" s="64" t="str">
        <f>IF(N$155*$F569=1,"Critical Peak",INDEX('99 Look-Up Tables'!$G$3:$G$6,MATCH('05a Sum OwnPrice Elast Daily'!$E569,'99 Look-Up Tables'!$E$3:$E$6,0),1))</f>
        <v>Off-Peak</v>
      </c>
    </row>
    <row r="570" spans="2:14" hidden="1" outlineLevel="1" x14ac:dyDescent="0.35">
      <c r="B570" s="120">
        <v>43360</v>
      </c>
      <c r="C570" s="120"/>
      <c r="D570" s="64">
        <v>6</v>
      </c>
      <c r="E570" s="64" t="s">
        <v>163</v>
      </c>
      <c r="F570" s="64">
        <v>0</v>
      </c>
      <c r="G570" s="64">
        <v>0.80701694915254196</v>
      </c>
      <c r="H570" s="64">
        <v>0.71354046918144198</v>
      </c>
      <c r="I570" s="64">
        <v>-9.3476479971100104E-2</v>
      </c>
      <c r="J570" s="64">
        <v>590</v>
      </c>
      <c r="K570" s="64">
        <v>1</v>
      </c>
      <c r="M570" s="64" t="str">
        <f>IF(M$155*$F570=1,"Critical Peak",INDEX('99 Look-Up Tables'!$G$3:$G$6,MATCH('05a Sum OwnPrice Elast Daily'!$E570,'99 Look-Up Tables'!$E$3:$E$6,0),1))</f>
        <v>Off-Peak</v>
      </c>
      <c r="N570" s="64" t="str">
        <f>IF(N$155*$F570=1,"Critical Peak",INDEX('99 Look-Up Tables'!$G$3:$G$6,MATCH('05a Sum OwnPrice Elast Daily'!$E570,'99 Look-Up Tables'!$E$3:$E$6,0),1))</f>
        <v>Off-Peak</v>
      </c>
    </row>
    <row r="571" spans="2:14" hidden="1" outlineLevel="1" x14ac:dyDescent="0.35">
      <c r="B571" s="120">
        <v>43360</v>
      </c>
      <c r="C571" s="120"/>
      <c r="D571" s="64">
        <v>7</v>
      </c>
      <c r="E571" s="64" t="s">
        <v>163</v>
      </c>
      <c r="F571" s="64">
        <v>0</v>
      </c>
      <c r="G571" s="64">
        <v>0.89416949152542402</v>
      </c>
      <c r="H571" s="64">
        <v>0.80932147484753902</v>
      </c>
      <c r="I571" s="64">
        <v>-8.4848016677885205E-2</v>
      </c>
      <c r="J571" s="64">
        <v>590</v>
      </c>
      <c r="K571" s="64">
        <v>1</v>
      </c>
      <c r="M571" s="64" t="str">
        <f>IF(M$155*$F571=1,"Critical Peak",INDEX('99 Look-Up Tables'!$G$3:$G$6,MATCH('05a Sum OwnPrice Elast Daily'!$E571,'99 Look-Up Tables'!$E$3:$E$6,0),1))</f>
        <v>Off-Peak</v>
      </c>
      <c r="N571" s="64" t="str">
        <f>IF(N$155*$F571=1,"Critical Peak",INDEX('99 Look-Up Tables'!$G$3:$G$6,MATCH('05a Sum OwnPrice Elast Daily'!$E571,'99 Look-Up Tables'!$E$3:$E$6,0),1))</f>
        <v>Off-Peak</v>
      </c>
    </row>
    <row r="572" spans="2:14" hidden="1" outlineLevel="1" x14ac:dyDescent="0.35">
      <c r="B572" s="120">
        <v>43360</v>
      </c>
      <c r="C572" s="120"/>
      <c r="D572" s="64">
        <v>8</v>
      </c>
      <c r="E572" s="64" t="s">
        <v>162</v>
      </c>
      <c r="F572" s="64">
        <v>0</v>
      </c>
      <c r="G572" s="64">
        <v>0.97235593220339001</v>
      </c>
      <c r="H572" s="64">
        <v>0.90281918958769503</v>
      </c>
      <c r="I572" s="64">
        <v>-6.9536742615694702E-2</v>
      </c>
      <c r="J572" s="64">
        <v>590</v>
      </c>
      <c r="K572" s="64">
        <v>1</v>
      </c>
      <c r="M572" s="64" t="str">
        <f>IF(M$155*$F572=1,"Critical Peak",INDEX('99 Look-Up Tables'!$G$3:$G$6,MATCH('05a Sum OwnPrice Elast Daily'!$E572,'99 Look-Up Tables'!$E$3:$E$6,0),1))</f>
        <v>Mid-Peak</v>
      </c>
      <c r="N572" s="64" t="str">
        <f>IF(N$155*$F572=1,"Critical Peak",INDEX('99 Look-Up Tables'!$G$3:$G$6,MATCH('05a Sum OwnPrice Elast Daily'!$E572,'99 Look-Up Tables'!$E$3:$E$6,0),1))</f>
        <v>Mid-Peak</v>
      </c>
    </row>
    <row r="573" spans="2:14" hidden="1" outlineLevel="1" x14ac:dyDescent="0.35">
      <c r="B573" s="120">
        <v>43360</v>
      </c>
      <c r="C573" s="120"/>
      <c r="D573" s="64">
        <v>9</v>
      </c>
      <c r="E573" s="64" t="s">
        <v>162</v>
      </c>
      <c r="F573" s="64">
        <v>0</v>
      </c>
      <c r="G573" s="64">
        <v>0.95262711864406802</v>
      </c>
      <c r="H573" s="64">
        <v>0.982032246069934</v>
      </c>
      <c r="I573" s="64">
        <v>2.94051274258662E-2</v>
      </c>
      <c r="J573" s="64">
        <v>590</v>
      </c>
      <c r="K573" s="64">
        <v>1</v>
      </c>
      <c r="M573" s="64" t="str">
        <f>IF(M$155*$F573=1,"Critical Peak",INDEX('99 Look-Up Tables'!$G$3:$G$6,MATCH('05a Sum OwnPrice Elast Daily'!$E573,'99 Look-Up Tables'!$E$3:$E$6,0),1))</f>
        <v>Mid-Peak</v>
      </c>
      <c r="N573" s="64" t="str">
        <f>IF(N$155*$F573=1,"Critical Peak",INDEX('99 Look-Up Tables'!$G$3:$G$6,MATCH('05a Sum OwnPrice Elast Daily'!$E573,'99 Look-Up Tables'!$E$3:$E$6,0),1))</f>
        <v>Mid-Peak</v>
      </c>
    </row>
    <row r="574" spans="2:14" hidden="1" outlineLevel="1" x14ac:dyDescent="0.35">
      <c r="B574" s="120">
        <v>43360</v>
      </c>
      <c r="C574" s="120"/>
      <c r="D574" s="64">
        <v>10</v>
      </c>
      <c r="E574" s="64" t="s">
        <v>162</v>
      </c>
      <c r="F574" s="64">
        <v>0</v>
      </c>
      <c r="G574" s="64">
        <v>0.94391525423728795</v>
      </c>
      <c r="H574" s="64">
        <v>1.01382283678245</v>
      </c>
      <c r="I574" s="64">
        <v>6.99075825451594E-2</v>
      </c>
      <c r="J574" s="64">
        <v>590</v>
      </c>
      <c r="K574" s="64">
        <v>1</v>
      </c>
      <c r="M574" s="64" t="str">
        <f>IF(M$155*$F574=1,"Critical Peak",INDEX('99 Look-Up Tables'!$G$3:$G$6,MATCH('05a Sum OwnPrice Elast Daily'!$E574,'99 Look-Up Tables'!$E$3:$E$6,0),1))</f>
        <v>Mid-Peak</v>
      </c>
      <c r="N574" s="64" t="str">
        <f>IF(N$155*$F574=1,"Critical Peak",INDEX('99 Look-Up Tables'!$G$3:$G$6,MATCH('05a Sum OwnPrice Elast Daily'!$E574,'99 Look-Up Tables'!$E$3:$E$6,0),1))</f>
        <v>Mid-Peak</v>
      </c>
    </row>
    <row r="575" spans="2:14" hidden="1" outlineLevel="1" x14ac:dyDescent="0.35">
      <c r="B575" s="120">
        <v>43360</v>
      </c>
      <c r="C575" s="120"/>
      <c r="D575" s="64">
        <v>11</v>
      </c>
      <c r="E575" s="64" t="s">
        <v>162</v>
      </c>
      <c r="F575" s="64">
        <v>0</v>
      </c>
      <c r="G575" s="64">
        <v>1.0533389830508499</v>
      </c>
      <c r="H575" s="64">
        <v>1.08831127667112</v>
      </c>
      <c r="I575" s="64">
        <v>3.49722936202757E-2</v>
      </c>
      <c r="J575" s="64">
        <v>590</v>
      </c>
      <c r="K575" s="64">
        <v>1</v>
      </c>
      <c r="M575" s="64" t="str">
        <f>IF(M$155*$F575=1,"Critical Peak",INDEX('99 Look-Up Tables'!$G$3:$G$6,MATCH('05a Sum OwnPrice Elast Daily'!$E575,'99 Look-Up Tables'!$E$3:$E$6,0),1))</f>
        <v>Mid-Peak</v>
      </c>
      <c r="N575" s="64" t="str">
        <f>IF(N$155*$F575=1,"Critical Peak",INDEX('99 Look-Up Tables'!$G$3:$G$6,MATCH('05a Sum OwnPrice Elast Daily'!$E575,'99 Look-Up Tables'!$E$3:$E$6,0),1))</f>
        <v>Mid-Peak</v>
      </c>
    </row>
    <row r="576" spans="2:14" hidden="1" outlineLevel="1" x14ac:dyDescent="0.35">
      <c r="B576" s="120">
        <v>43360</v>
      </c>
      <c r="C576" s="120"/>
      <c r="D576" s="64">
        <v>12</v>
      </c>
      <c r="E576" s="64" t="s">
        <v>161</v>
      </c>
      <c r="F576" s="64">
        <v>0</v>
      </c>
      <c r="G576" s="64">
        <v>1.08145762711864</v>
      </c>
      <c r="H576" s="64">
        <v>1.1452850733798501</v>
      </c>
      <c r="I576" s="64">
        <v>6.3827446261206303E-2</v>
      </c>
      <c r="J576" s="64">
        <v>590</v>
      </c>
      <c r="K576" s="64">
        <v>1</v>
      </c>
      <c r="M576" s="64" t="str">
        <f>IF(M$155*$F576=1,"Critical Peak",INDEX('99 Look-Up Tables'!$G$3:$G$6,MATCH('05a Sum OwnPrice Elast Daily'!$E576,'99 Look-Up Tables'!$E$3:$E$6,0),1))</f>
        <v>On-Peak</v>
      </c>
      <c r="N576" s="64" t="str">
        <f>IF(N$155*$F576=1,"Critical Peak",INDEX('99 Look-Up Tables'!$G$3:$G$6,MATCH('05a Sum OwnPrice Elast Daily'!$E576,'99 Look-Up Tables'!$E$3:$E$6,0),1))</f>
        <v>On-Peak</v>
      </c>
    </row>
    <row r="577" spans="2:14" hidden="1" outlineLevel="1" x14ac:dyDescent="0.35">
      <c r="B577" s="120">
        <v>43360</v>
      </c>
      <c r="C577" s="120"/>
      <c r="D577" s="64">
        <v>13</v>
      </c>
      <c r="E577" s="64" t="s">
        <v>161</v>
      </c>
      <c r="F577" s="64">
        <v>0</v>
      </c>
      <c r="G577" s="64">
        <v>1.14384745762712</v>
      </c>
      <c r="H577" s="64">
        <v>1.2267664789266699</v>
      </c>
      <c r="I577" s="64">
        <v>8.2919021299556098E-2</v>
      </c>
      <c r="J577" s="64">
        <v>590</v>
      </c>
      <c r="K577" s="64">
        <v>1</v>
      </c>
      <c r="M577" s="64" t="str">
        <f>IF(M$155*$F577=1,"Critical Peak",INDEX('99 Look-Up Tables'!$G$3:$G$6,MATCH('05a Sum OwnPrice Elast Daily'!$E577,'99 Look-Up Tables'!$E$3:$E$6,0),1))</f>
        <v>On-Peak</v>
      </c>
      <c r="N577" s="64" t="str">
        <f>IF(N$155*$F577=1,"Critical Peak",INDEX('99 Look-Up Tables'!$G$3:$G$6,MATCH('05a Sum OwnPrice Elast Daily'!$E577,'99 Look-Up Tables'!$E$3:$E$6,0),1))</f>
        <v>On-Peak</v>
      </c>
    </row>
    <row r="578" spans="2:14" hidden="1" outlineLevel="1" x14ac:dyDescent="0.35">
      <c r="B578" s="120">
        <v>43360</v>
      </c>
      <c r="C578" s="120"/>
      <c r="D578" s="64">
        <v>14</v>
      </c>
      <c r="E578" s="64" t="s">
        <v>161</v>
      </c>
      <c r="F578" s="64">
        <v>0</v>
      </c>
      <c r="G578" s="64">
        <v>1.26796610169492</v>
      </c>
      <c r="H578" s="64">
        <v>1.3156798719213301</v>
      </c>
      <c r="I578" s="64">
        <v>4.77137702264133E-2</v>
      </c>
      <c r="J578" s="64">
        <v>590</v>
      </c>
      <c r="K578" s="64">
        <v>1</v>
      </c>
      <c r="M578" s="64" t="str">
        <f>IF(M$155*$F578=1,"Critical Peak",INDEX('99 Look-Up Tables'!$G$3:$G$6,MATCH('05a Sum OwnPrice Elast Daily'!$E578,'99 Look-Up Tables'!$E$3:$E$6,0),1))</f>
        <v>On-Peak</v>
      </c>
      <c r="N578" s="64" t="str">
        <f>IF(N$155*$F578=1,"Critical Peak",INDEX('99 Look-Up Tables'!$G$3:$G$6,MATCH('05a Sum OwnPrice Elast Daily'!$E578,'99 Look-Up Tables'!$E$3:$E$6,0),1))</f>
        <v>On-Peak</v>
      </c>
    </row>
    <row r="579" spans="2:14" hidden="1" outlineLevel="1" x14ac:dyDescent="0.35">
      <c r="B579" s="120">
        <v>43360</v>
      </c>
      <c r="C579" s="120"/>
      <c r="D579" s="64">
        <v>15</v>
      </c>
      <c r="E579" s="64" t="s">
        <v>161</v>
      </c>
      <c r="F579" s="64">
        <v>0</v>
      </c>
      <c r="G579" s="64">
        <v>1.3865932203389799</v>
      </c>
      <c r="H579" s="64">
        <v>1.3525790029207601</v>
      </c>
      <c r="I579" s="64">
        <v>-3.4014217418226703E-2</v>
      </c>
      <c r="J579" s="64">
        <v>590</v>
      </c>
      <c r="K579" s="64">
        <v>1</v>
      </c>
      <c r="M579" s="64" t="str">
        <f>IF(M$155*$F579=1,"Critical Peak",INDEX('99 Look-Up Tables'!$G$3:$G$6,MATCH('05a Sum OwnPrice Elast Daily'!$E579,'99 Look-Up Tables'!$E$3:$E$6,0),1))</f>
        <v>On-Peak</v>
      </c>
      <c r="N579" s="64" t="str">
        <f>IF(N$155*$F579=1,"Critical Peak",INDEX('99 Look-Up Tables'!$G$3:$G$6,MATCH('05a Sum OwnPrice Elast Daily'!$E579,'99 Look-Up Tables'!$E$3:$E$6,0),1))</f>
        <v>On-Peak</v>
      </c>
    </row>
    <row r="580" spans="2:14" hidden="1" outlineLevel="1" x14ac:dyDescent="0.35">
      <c r="B580" s="120">
        <v>43360</v>
      </c>
      <c r="C580" s="120"/>
      <c r="D580" s="64">
        <v>16</v>
      </c>
      <c r="E580" s="64" t="s">
        <v>161</v>
      </c>
      <c r="F580" s="64">
        <v>0</v>
      </c>
      <c r="G580" s="64">
        <v>1.4910000000000001</v>
      </c>
      <c r="H580" s="64">
        <v>1.4669667541367599</v>
      </c>
      <c r="I580" s="64">
        <v>-2.4033245863237299E-2</v>
      </c>
      <c r="J580" s="64">
        <v>590</v>
      </c>
      <c r="K580" s="64">
        <v>1</v>
      </c>
      <c r="M580" s="64" t="str">
        <f>IF(M$155*$F580=1,"Critical Peak",INDEX('99 Look-Up Tables'!$G$3:$G$6,MATCH('05a Sum OwnPrice Elast Daily'!$E580,'99 Look-Up Tables'!$E$3:$E$6,0),1))</f>
        <v>On-Peak</v>
      </c>
      <c r="N580" s="64" t="str">
        <f>IF(N$155*$F580=1,"Critical Peak",INDEX('99 Look-Up Tables'!$G$3:$G$6,MATCH('05a Sum OwnPrice Elast Daily'!$E580,'99 Look-Up Tables'!$E$3:$E$6,0),1))</f>
        <v>On-Peak</v>
      </c>
    </row>
    <row r="581" spans="2:14" hidden="1" outlineLevel="1" x14ac:dyDescent="0.35">
      <c r="B581" s="120">
        <v>43360</v>
      </c>
      <c r="C581" s="120"/>
      <c r="D581" s="64">
        <v>17</v>
      </c>
      <c r="E581" s="64" t="s">
        <v>161</v>
      </c>
      <c r="F581" s="64">
        <v>0</v>
      </c>
      <c r="G581" s="64">
        <v>1.6155762711864401</v>
      </c>
      <c r="H581" s="64">
        <v>1.6269389323012899</v>
      </c>
      <c r="I581" s="64">
        <v>1.13626611148516E-2</v>
      </c>
      <c r="J581" s="64">
        <v>590</v>
      </c>
      <c r="K581" s="64">
        <v>1</v>
      </c>
      <c r="M581" s="64" t="str">
        <f>IF(M$155*$F581=1,"Critical Peak",INDEX('99 Look-Up Tables'!$G$3:$G$6,MATCH('05a Sum OwnPrice Elast Daily'!$E581,'99 Look-Up Tables'!$E$3:$E$6,0),1))</f>
        <v>On-Peak</v>
      </c>
      <c r="N581" s="64" t="str">
        <f>IF(N$155*$F581=1,"Critical Peak",INDEX('99 Look-Up Tables'!$G$3:$G$6,MATCH('05a Sum OwnPrice Elast Daily'!$E581,'99 Look-Up Tables'!$E$3:$E$6,0),1))</f>
        <v>On-Peak</v>
      </c>
    </row>
    <row r="582" spans="2:14" hidden="1" outlineLevel="1" x14ac:dyDescent="0.35">
      <c r="B582" s="120">
        <v>43360</v>
      </c>
      <c r="C582" s="120"/>
      <c r="D582" s="64">
        <v>18</v>
      </c>
      <c r="E582" s="64" t="s">
        <v>162</v>
      </c>
      <c r="F582" s="64">
        <v>1</v>
      </c>
      <c r="G582" s="64">
        <v>1.26349152542373</v>
      </c>
      <c r="H582" s="64">
        <v>1.7085110002006001</v>
      </c>
      <c r="I582" s="64">
        <v>0.44501947477687598</v>
      </c>
      <c r="J582" s="64">
        <v>590</v>
      </c>
      <c r="K582" s="64">
        <v>1</v>
      </c>
      <c r="M582" s="64" t="str">
        <f>IF(M$155*$F582=1,"Critical Peak",INDEX('99 Look-Up Tables'!$G$3:$G$6,MATCH('05a Sum OwnPrice Elast Daily'!$E582,'99 Look-Up Tables'!$E$3:$E$6,0),1))</f>
        <v>Critical Peak</v>
      </c>
      <c r="N582" s="64" t="str">
        <f>IF(N$155*$F582=1,"Critical Peak",INDEX('99 Look-Up Tables'!$G$3:$G$6,MATCH('05a Sum OwnPrice Elast Daily'!$E582,'99 Look-Up Tables'!$E$3:$E$6,0),1))</f>
        <v>Mid-Peak</v>
      </c>
    </row>
    <row r="583" spans="2:14" hidden="1" outlineLevel="1" x14ac:dyDescent="0.35">
      <c r="B583" s="120">
        <v>43360</v>
      </c>
      <c r="C583" s="120"/>
      <c r="D583" s="64">
        <v>19</v>
      </c>
      <c r="E583" s="64" t="s">
        <v>162</v>
      </c>
      <c r="F583" s="64">
        <v>0</v>
      </c>
      <c r="G583" s="64">
        <v>1.8411355932203399</v>
      </c>
      <c r="H583" s="64">
        <v>1.7805251002981199</v>
      </c>
      <c r="I583" s="64">
        <v>-6.0610492922215299E-2</v>
      </c>
      <c r="J583" s="64">
        <v>590</v>
      </c>
      <c r="K583" s="64">
        <v>1</v>
      </c>
      <c r="M583" s="64" t="str">
        <f>IF(M$155*$F583=1,"Critical Peak",INDEX('99 Look-Up Tables'!$G$3:$G$6,MATCH('05a Sum OwnPrice Elast Daily'!$E583,'99 Look-Up Tables'!$E$3:$E$6,0),1))</f>
        <v>Mid-Peak</v>
      </c>
      <c r="N583" s="64" t="str">
        <f>IF(N$155*$F583=1,"Critical Peak",INDEX('99 Look-Up Tables'!$G$3:$G$6,MATCH('05a Sum OwnPrice Elast Daily'!$E583,'99 Look-Up Tables'!$E$3:$E$6,0),1))</f>
        <v>Mid-Peak</v>
      </c>
    </row>
    <row r="584" spans="2:14" hidden="1" outlineLevel="1" x14ac:dyDescent="0.35">
      <c r="B584" s="120">
        <v>43360</v>
      </c>
      <c r="C584" s="120"/>
      <c r="D584" s="64">
        <v>20</v>
      </c>
      <c r="E584" s="64" t="s">
        <v>163</v>
      </c>
      <c r="F584" s="64">
        <v>0</v>
      </c>
      <c r="G584" s="64">
        <v>1.8899491525423699</v>
      </c>
      <c r="H584" s="64">
        <v>1.82372798581858</v>
      </c>
      <c r="I584" s="64">
        <v>-6.6221166723795299E-2</v>
      </c>
      <c r="J584" s="64">
        <v>590</v>
      </c>
      <c r="K584" s="64">
        <v>1</v>
      </c>
      <c r="M584" s="64" t="str">
        <f>IF(M$155*$F584=1,"Critical Peak",INDEX('99 Look-Up Tables'!$G$3:$G$6,MATCH('05a Sum OwnPrice Elast Daily'!$E584,'99 Look-Up Tables'!$E$3:$E$6,0),1))</f>
        <v>Off-Peak</v>
      </c>
      <c r="N584" s="64" t="str">
        <f>IF(N$155*$F584=1,"Critical Peak",INDEX('99 Look-Up Tables'!$G$3:$G$6,MATCH('05a Sum OwnPrice Elast Daily'!$E584,'99 Look-Up Tables'!$E$3:$E$6,0),1))</f>
        <v>Off-Peak</v>
      </c>
    </row>
    <row r="585" spans="2:14" hidden="1" outlineLevel="1" x14ac:dyDescent="0.35">
      <c r="B585" s="120">
        <v>43360</v>
      </c>
      <c r="C585" s="120"/>
      <c r="D585" s="64">
        <v>21</v>
      </c>
      <c r="E585" s="64" t="s">
        <v>163</v>
      </c>
      <c r="F585" s="64">
        <v>0</v>
      </c>
      <c r="G585" s="64">
        <v>1.9134915254237299</v>
      </c>
      <c r="H585" s="64">
        <v>1.78059214079037</v>
      </c>
      <c r="I585" s="64">
        <v>-0.13289938463336101</v>
      </c>
      <c r="J585" s="64">
        <v>590</v>
      </c>
      <c r="K585" s="64">
        <v>1</v>
      </c>
      <c r="M585" s="64" t="str">
        <f>IF(M$155*$F585=1,"Critical Peak",INDEX('99 Look-Up Tables'!$G$3:$G$6,MATCH('05a Sum OwnPrice Elast Daily'!$E585,'99 Look-Up Tables'!$E$3:$E$6,0),1))</f>
        <v>Off-Peak</v>
      </c>
      <c r="N585" s="64" t="str">
        <f>IF(N$155*$F585=1,"Critical Peak",INDEX('99 Look-Up Tables'!$G$3:$G$6,MATCH('05a Sum OwnPrice Elast Daily'!$E585,'99 Look-Up Tables'!$E$3:$E$6,0),1))</f>
        <v>Off-Peak</v>
      </c>
    </row>
    <row r="586" spans="2:14" hidden="1" outlineLevel="1" x14ac:dyDescent="0.35">
      <c r="B586" s="120">
        <v>43360</v>
      </c>
      <c r="C586" s="120"/>
      <c r="D586" s="64">
        <v>22</v>
      </c>
      <c r="E586" s="64" t="s">
        <v>163</v>
      </c>
      <c r="F586" s="64">
        <v>0</v>
      </c>
      <c r="G586" s="64">
        <v>1.86235593220339</v>
      </c>
      <c r="H586" s="64">
        <v>1.81354400572115</v>
      </c>
      <c r="I586" s="64">
        <v>-4.8811926482236603E-2</v>
      </c>
      <c r="J586" s="64">
        <v>590</v>
      </c>
      <c r="K586" s="64">
        <v>1</v>
      </c>
      <c r="M586" s="64" t="str">
        <f>IF(M$155*$F586=1,"Critical Peak",INDEX('99 Look-Up Tables'!$G$3:$G$6,MATCH('05a Sum OwnPrice Elast Daily'!$E586,'99 Look-Up Tables'!$E$3:$E$6,0),1))</f>
        <v>Off-Peak</v>
      </c>
      <c r="N586" s="64" t="str">
        <f>IF(N$155*$F586=1,"Critical Peak",INDEX('99 Look-Up Tables'!$G$3:$G$6,MATCH('05a Sum OwnPrice Elast Daily'!$E586,'99 Look-Up Tables'!$E$3:$E$6,0),1))</f>
        <v>Off-Peak</v>
      </c>
    </row>
    <row r="587" spans="2:14" hidden="1" outlineLevel="1" x14ac:dyDescent="0.35">
      <c r="B587" s="120">
        <v>43360</v>
      </c>
      <c r="C587" s="120"/>
      <c r="D587" s="64">
        <v>23</v>
      </c>
      <c r="E587" s="64" t="s">
        <v>163</v>
      </c>
      <c r="F587" s="64">
        <v>0</v>
      </c>
      <c r="G587" s="64">
        <v>1.5811864406779701</v>
      </c>
      <c r="H587" s="64">
        <v>1.44997111158698</v>
      </c>
      <c r="I587" s="64">
        <v>-0.13121532909098299</v>
      </c>
      <c r="J587" s="64">
        <v>590</v>
      </c>
      <c r="K587" s="64">
        <v>1</v>
      </c>
      <c r="M587" s="64" t="str">
        <f>IF(M$155*$F587=1,"Critical Peak",INDEX('99 Look-Up Tables'!$G$3:$G$6,MATCH('05a Sum OwnPrice Elast Daily'!$E587,'99 Look-Up Tables'!$E$3:$E$6,0),1))</f>
        <v>Off-Peak</v>
      </c>
      <c r="N587" s="64" t="str">
        <f>IF(N$155*$F587=1,"Critical Peak",INDEX('99 Look-Up Tables'!$G$3:$G$6,MATCH('05a Sum OwnPrice Elast Daily'!$E587,'99 Look-Up Tables'!$E$3:$E$6,0),1))</f>
        <v>Off-Peak</v>
      </c>
    </row>
    <row r="588" spans="2:14" hidden="1" outlineLevel="1" x14ac:dyDescent="0.35">
      <c r="B588" s="120">
        <v>43360</v>
      </c>
      <c r="C588" s="120"/>
      <c r="D588" s="64">
        <v>24</v>
      </c>
      <c r="E588" s="64" t="s">
        <v>163</v>
      </c>
      <c r="F588" s="64">
        <v>0</v>
      </c>
      <c r="G588" s="64">
        <v>1.3744576271186399</v>
      </c>
      <c r="H588" s="64">
        <v>1.1872409846736001</v>
      </c>
      <c r="I588" s="64">
        <v>-0.18721664244504699</v>
      </c>
      <c r="J588" s="64">
        <v>590</v>
      </c>
      <c r="K588" s="64">
        <v>1</v>
      </c>
      <c r="M588" s="64" t="str">
        <f>IF(M$155*$F588=1,"Critical Peak",INDEX('99 Look-Up Tables'!$G$3:$G$6,MATCH('05a Sum OwnPrice Elast Daily'!$E588,'99 Look-Up Tables'!$E$3:$E$6,0),1))</f>
        <v>Off-Peak</v>
      </c>
      <c r="N588" s="64" t="str">
        <f>IF(N$155*$F588=1,"Critical Peak",INDEX('99 Look-Up Tables'!$G$3:$G$6,MATCH('05a Sum OwnPrice Elast Daily'!$E588,'99 Look-Up Tables'!$E$3:$E$6,0),1))</f>
        <v>Off-Peak</v>
      </c>
    </row>
    <row r="589" spans="2:14" hidden="1" outlineLevel="1" x14ac:dyDescent="0.35"/>
    <row r="590" spans="2:14" hidden="1" outlineLevel="1" x14ac:dyDescent="0.35"/>
    <row r="591" spans="2:14" collapsed="1" x14ac:dyDescent="0.35"/>
  </sheetData>
  <mergeCells count="11">
    <mergeCell ref="I8:K8"/>
    <mergeCell ref="I9:K9"/>
    <mergeCell ref="I5:K5"/>
    <mergeCell ref="I18:K18"/>
    <mergeCell ref="I19:K19"/>
    <mergeCell ref="I15:K15"/>
    <mergeCell ref="I16:K16"/>
    <mergeCell ref="I17:K17"/>
    <mergeCell ref="I14:K14"/>
    <mergeCell ref="I10:K10"/>
    <mergeCell ref="I11:K11"/>
  </mergeCells>
  <dataValidations count="1">
    <dataValidation type="list" allowBlank="1" showInputMessage="1" showErrorMessage="1" sqref="B3" xr:uid="{0DF0D1AF-B40B-432F-8373-2D9D3E9FA032}">
      <formula1>"Yes, No"</formula1>
    </dataValidation>
  </dataValidations>
  <hyperlinks>
    <hyperlink ref="B117" r:id="rId1" location="!/residential/content?page=electricity-water-rates" xr:uid="{2E45E190-19E0-4FF6-8058-CD56FF4181AD}"/>
    <hyperlink ref="B118" r:id="rId2" xr:uid="{A186BD04-8B4F-4F36-93D9-CBFC7C0F0E88}"/>
  </hyperlinks>
  <pageMargins left="0.7" right="0.7" top="0.75" bottom="0.75" header="0.3" footer="0.3"/>
  <pageSetup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2142-4AEB-4A45-95D2-0A1B93089606}">
  <sheetPr>
    <tabColor rgb="FFFFC000"/>
  </sheetPr>
  <dimension ref="A2:R591"/>
  <sheetViews>
    <sheetView topLeftCell="A10" workbookViewId="0">
      <selection activeCell="D15" sqref="D15"/>
    </sheetView>
  </sheetViews>
  <sheetFormatPr defaultRowHeight="14.5" outlineLevelRow="1" x14ac:dyDescent="0.35"/>
  <cols>
    <col min="1" max="1" width="49.6328125" style="64" customWidth="1"/>
    <col min="2" max="2" width="26.36328125" style="64" customWidth="1"/>
    <col min="3" max="3" width="20.08984375" style="64" customWidth="1"/>
    <col min="4" max="5" width="15.26953125" style="64" customWidth="1"/>
    <col min="6" max="6" width="15.1796875" style="64" customWidth="1"/>
    <col min="7" max="7" width="8.90625" style="64" customWidth="1"/>
    <col min="8" max="8" width="21.26953125" style="64" customWidth="1"/>
    <col min="9" max="9" width="30.7265625" style="64" customWidth="1"/>
    <col min="10" max="16384" width="8.7265625" style="64"/>
  </cols>
  <sheetData>
    <row r="2" spans="2:11" ht="15" thickBot="1" x14ac:dyDescent="0.4">
      <c r="B2" s="113" t="s">
        <v>356</v>
      </c>
    </row>
    <row r="3" spans="2:11" ht="21.5" thickBot="1" x14ac:dyDescent="0.55000000000000004">
      <c r="B3" s="122" t="s">
        <v>281</v>
      </c>
      <c r="I3" s="168" t="s">
        <v>320</v>
      </c>
      <c r="J3" s="169"/>
      <c r="K3" s="170"/>
    </row>
    <row r="4" spans="2:11" ht="21" x14ac:dyDescent="0.5">
      <c r="B4" s="189" t="s">
        <v>476</v>
      </c>
      <c r="I4" s="187"/>
      <c r="J4" s="145"/>
      <c r="K4" s="188"/>
    </row>
    <row r="5" spans="2:11" x14ac:dyDescent="0.35">
      <c r="I5" s="250" t="s">
        <v>312</v>
      </c>
      <c r="J5" s="251"/>
      <c r="K5" s="252"/>
    </row>
    <row r="6" spans="2:11" ht="29" x14ac:dyDescent="0.35">
      <c r="B6" s="155" t="s">
        <v>307</v>
      </c>
      <c r="C6" s="152">
        <f ca="1">(F19-E19)/E19</f>
        <v>-4.4484806431195952E-3</v>
      </c>
      <c r="I6" s="123" t="s">
        <v>314</v>
      </c>
      <c r="J6" s="165">
        <f ca="1">E14-C14</f>
        <v>-34.091267571178832</v>
      </c>
      <c r="K6" s="166" t="s">
        <v>110</v>
      </c>
    </row>
    <row r="7" spans="2:11" ht="43.5" x14ac:dyDescent="0.35">
      <c r="B7" s="155" t="s">
        <v>308</v>
      </c>
      <c r="C7" s="152">
        <f ca="1">(C14-F14)/F14</f>
        <v>8.16179798779108E-3</v>
      </c>
      <c r="I7" s="123" t="s">
        <v>315</v>
      </c>
      <c r="J7" s="167">
        <f>'03 Seasonal Demand Impacts'!D39</f>
        <v>-38.914740850711098</v>
      </c>
      <c r="K7" s="166" t="s">
        <v>110</v>
      </c>
    </row>
    <row r="8" spans="2:11" ht="29" customHeight="1" x14ac:dyDescent="0.35">
      <c r="B8" s="156" t="s">
        <v>309</v>
      </c>
      <c r="C8" s="153">
        <f ca="1">C7/C6</f>
        <v>-1.8347383393507224</v>
      </c>
      <c r="I8" s="244" t="s">
        <v>316</v>
      </c>
      <c r="J8" s="245"/>
      <c r="K8" s="246"/>
    </row>
    <row r="9" spans="2:11" ht="33.5" customHeight="1" x14ac:dyDescent="0.35">
      <c r="I9" s="247" t="s">
        <v>317</v>
      </c>
      <c r="J9" s="248"/>
      <c r="K9" s="249"/>
    </row>
    <row r="10" spans="2:11" ht="25" customHeight="1" x14ac:dyDescent="0.35">
      <c r="B10" s="138"/>
      <c r="C10" s="138" t="s">
        <v>270</v>
      </c>
      <c r="D10" s="138" t="s">
        <v>401</v>
      </c>
      <c r="E10" s="138" t="s">
        <v>302</v>
      </c>
      <c r="F10" s="138" t="s">
        <v>303</v>
      </c>
      <c r="I10" s="265" t="s">
        <v>319</v>
      </c>
      <c r="J10" s="266"/>
      <c r="K10" s="267"/>
    </row>
    <row r="11" spans="2:11" ht="29" x14ac:dyDescent="0.35">
      <c r="B11" s="135" t="s">
        <v>304</v>
      </c>
      <c r="C11" s="141" t="s">
        <v>271</v>
      </c>
      <c r="D11" s="141" t="s">
        <v>271</v>
      </c>
      <c r="E11" s="141" t="s">
        <v>272</v>
      </c>
      <c r="F11" s="141" t="s">
        <v>272</v>
      </c>
      <c r="I11" s="268" t="s">
        <v>475</v>
      </c>
      <c r="J11" s="269"/>
      <c r="K11" s="270"/>
    </row>
    <row r="12" spans="2:11" ht="29" x14ac:dyDescent="0.35">
      <c r="B12" s="135" t="s">
        <v>301</v>
      </c>
      <c r="C12" s="141" t="s">
        <v>299</v>
      </c>
      <c r="D12" s="141" t="s">
        <v>300</v>
      </c>
      <c r="E12" s="141" t="s">
        <v>300</v>
      </c>
      <c r="F12" s="141" t="s">
        <v>299</v>
      </c>
    </row>
    <row r="13" spans="2:11" ht="21.5" customHeight="1" x14ac:dyDescent="0.5">
      <c r="B13" s="139"/>
      <c r="C13" s="140"/>
      <c r="D13" s="140"/>
      <c r="E13" s="140"/>
      <c r="F13" s="140"/>
      <c r="I13" s="168" t="s">
        <v>321</v>
      </c>
      <c r="J13" s="169"/>
      <c r="K13" s="170"/>
    </row>
    <row r="14" spans="2:11" ht="27" customHeight="1" x14ac:dyDescent="0.35">
      <c r="B14" s="135" t="s">
        <v>110</v>
      </c>
      <c r="C14" s="136">
        <f ca="1">INDEX($L$36:$M$36,1,MATCH(C$11,$L$28:$M$28,0))</f>
        <v>4211.0223337620655</v>
      </c>
      <c r="D14" s="136">
        <f ca="1">INDEX($L$36:$M$36,1,MATCH(D$11,$L$28:$M$28,0))</f>
        <v>4211.0223337620655</v>
      </c>
      <c r="E14" s="136">
        <f ca="1">INDEX($L$36:$M$36,1,MATCH(E$11,$L$28:$M$28,0))</f>
        <v>4176.9310661908867</v>
      </c>
      <c r="F14" s="136">
        <f ca="1">INDEX($L$36:$M$36,1,MATCH(F$11,$L$28:$M$28,0))</f>
        <v>4176.9310661908867</v>
      </c>
      <c r="I14" s="244" t="s">
        <v>322</v>
      </c>
      <c r="J14" s="245"/>
      <c r="K14" s="246"/>
    </row>
    <row r="15" spans="2:11" ht="36.5" customHeight="1" x14ac:dyDescent="0.35">
      <c r="B15" s="123" t="s">
        <v>277</v>
      </c>
      <c r="C15" s="125">
        <f ca="1">INDEX($O$52:$R$52,1,MATCH(C$12&amp;"_"&amp;C$11,$O$42:$R$42,0))</f>
        <v>337.55205973925911</v>
      </c>
      <c r="D15" s="125">
        <f t="shared" ref="D15:F15" ca="1" si="0">INDEX($O$52:$R$52,1,MATCH(D$12&amp;"_"&amp;D$11,$O$42:$R$42,0))</f>
        <v>341.4719178124887</v>
      </c>
      <c r="E15" s="125">
        <f t="shared" ca="1" si="0"/>
        <v>340.02530681003384</v>
      </c>
      <c r="F15" s="125">
        <f t="shared" ca="1" si="0"/>
        <v>337.50804468250118</v>
      </c>
      <c r="I15" s="247" t="s">
        <v>323</v>
      </c>
      <c r="J15" s="248"/>
      <c r="K15" s="249"/>
    </row>
    <row r="16" spans="2:11" ht="27.5" customHeight="1" x14ac:dyDescent="0.35">
      <c r="B16" s="123" t="s">
        <v>278</v>
      </c>
      <c r="C16" s="125">
        <f ca="1">C14*$E$143</f>
        <v>86.747060075498553</v>
      </c>
      <c r="D16" s="125">
        <f ca="1">D14*$E$143</f>
        <v>86.747060075498553</v>
      </c>
      <c r="E16" s="125">
        <f ca="1">E14*$E$143</f>
        <v>86.044779963532264</v>
      </c>
      <c r="F16" s="125">
        <f ca="1">F14*$E$143</f>
        <v>86.044779963532264</v>
      </c>
      <c r="I16" s="265" t="s">
        <v>324</v>
      </c>
      <c r="J16" s="266"/>
      <c r="K16" s="267"/>
    </row>
    <row r="17" spans="1:13" ht="35" customHeight="1" x14ac:dyDescent="0.35">
      <c r="A17" s="64">
        <v>6</v>
      </c>
      <c r="B17" s="123" t="str">
        <f>"Fixed Costs for "&amp;A17&amp;" Months"</f>
        <v>Fixed Costs for 6 Months</v>
      </c>
      <c r="C17" s="125">
        <f>$A$17*$E$133</f>
        <v>139.80000000000001</v>
      </c>
      <c r="D17" s="125">
        <f>$A$17*$E$133</f>
        <v>139.80000000000001</v>
      </c>
      <c r="E17" s="125">
        <f>$A$17*$E$133</f>
        <v>139.80000000000001</v>
      </c>
      <c r="F17" s="125">
        <f>$A$17*$E$133</f>
        <v>139.80000000000001</v>
      </c>
      <c r="I17" s="265" t="s">
        <v>327</v>
      </c>
      <c r="J17" s="266"/>
      <c r="K17" s="267"/>
    </row>
    <row r="18" spans="1:13" ht="40.5" customHeight="1" x14ac:dyDescent="0.35">
      <c r="B18" s="123" t="s">
        <v>279</v>
      </c>
      <c r="C18" s="125">
        <f ca="1">SUM(C$15:C$17)*$E$149</f>
        <v>28.204955990737883</v>
      </c>
      <c r="D18" s="125">
        <f ca="1">SUM(D$15:D$17)*$E$149</f>
        <v>28.400948894399363</v>
      </c>
      <c r="E18" s="125">
        <f ca="1">SUM(E$15:E$17)*$E$149</f>
        <v>28.293504338678304</v>
      </c>
      <c r="F18" s="125">
        <f ca="1">SUM(F$15:F$17)*$E$149</f>
        <v>28.167641232301676</v>
      </c>
      <c r="I18" s="265" t="s">
        <v>325</v>
      </c>
      <c r="J18" s="266"/>
      <c r="K18" s="267"/>
    </row>
    <row r="19" spans="1:13" ht="29.5" customHeight="1" x14ac:dyDescent="0.35">
      <c r="B19" s="123" t="s">
        <v>293</v>
      </c>
      <c r="C19" s="125">
        <f ca="1">SUM(C15:C18)</f>
        <v>592.30407580549547</v>
      </c>
      <c r="D19" s="125">
        <f ca="1">SUM(D15:D18)</f>
        <v>596.4199267823866</v>
      </c>
      <c r="E19" s="125">
        <f t="shared" ref="E19:F19" ca="1" si="1">SUM(E15:E18)</f>
        <v>594.16359111224438</v>
      </c>
      <c r="F19" s="125">
        <f t="shared" ca="1" si="1"/>
        <v>591.52046587833513</v>
      </c>
      <c r="I19" s="271" t="s">
        <v>326</v>
      </c>
      <c r="J19" s="272"/>
      <c r="K19" s="273"/>
    </row>
    <row r="21" spans="1:13" x14ac:dyDescent="0.35">
      <c r="D21" s="112"/>
    </row>
    <row r="22" spans="1:13" x14ac:dyDescent="0.35">
      <c r="D22" s="205"/>
    </row>
    <row r="23" spans="1:13" x14ac:dyDescent="0.35">
      <c r="A23" s="113"/>
    </row>
    <row r="24" spans="1:13" s="115" customFormat="1" ht="23.5" x14ac:dyDescent="0.55000000000000004">
      <c r="A24" s="114" t="s">
        <v>287</v>
      </c>
    </row>
    <row r="25" spans="1:13" x14ac:dyDescent="0.35">
      <c r="A25" s="113"/>
    </row>
    <row r="26" spans="1:13" s="143" customFormat="1" x14ac:dyDescent="0.35">
      <c r="A26" s="142" t="s">
        <v>310</v>
      </c>
    </row>
    <row r="27" spans="1:13" hidden="1" outlineLevel="1" x14ac:dyDescent="0.35">
      <c r="A27" s="113"/>
      <c r="B27" s="113" t="s">
        <v>297</v>
      </c>
      <c r="D27" s="64" t="s">
        <v>289</v>
      </c>
      <c r="H27" s="64" t="s">
        <v>290</v>
      </c>
      <c r="L27" s="64" t="s">
        <v>291</v>
      </c>
    </row>
    <row r="28" spans="1:13" ht="43.5" hidden="1" outlineLevel="1" x14ac:dyDescent="0.35">
      <c r="A28" s="113"/>
      <c r="B28" s="137"/>
      <c r="C28" s="137"/>
      <c r="D28" s="137" t="s">
        <v>271</v>
      </c>
      <c r="E28" s="137" t="s">
        <v>272</v>
      </c>
      <c r="F28" s="137"/>
      <c r="G28" s="137"/>
      <c r="H28" s="137" t="s">
        <v>271</v>
      </c>
      <c r="I28" s="137" t="s">
        <v>272</v>
      </c>
      <c r="J28" s="137"/>
      <c r="K28" s="137"/>
      <c r="L28" s="137" t="s">
        <v>271</v>
      </c>
      <c r="M28" s="137" t="s">
        <v>272</v>
      </c>
    </row>
    <row r="29" spans="1:13" hidden="1" outlineLevel="1" x14ac:dyDescent="0.35">
      <c r="A29" s="113"/>
      <c r="B29" s="126" t="s">
        <v>161</v>
      </c>
      <c r="C29" s="126">
        <v>0</v>
      </c>
      <c r="D29" s="124">
        <f t="shared" ref="D29:E34" si="2">(1-$C29)*INDEX($H$61:$I$63,MATCH($B29,$B$61:$B$63,0),MATCH(D$28,$H$60:$I$60,0))</f>
        <v>615.21020255736948</v>
      </c>
      <c r="E29" s="124">
        <f t="shared" si="2"/>
        <v>626.08092773978547</v>
      </c>
      <c r="F29" s="126"/>
      <c r="G29" s="126"/>
      <c r="H29" s="124">
        <f t="shared" ref="H29:I34" ca="1" si="3">H90</f>
        <v>98.096822072117135</v>
      </c>
      <c r="I29" s="124">
        <f t="shared" ca="1" si="3"/>
        <v>98.989798132093171</v>
      </c>
      <c r="J29" s="126"/>
      <c r="K29" s="126"/>
      <c r="L29" s="124">
        <f t="shared" ref="L29:M34" ca="1" si="4">H29+D29</f>
        <v>713.30702462948659</v>
      </c>
      <c r="M29" s="124">
        <f t="shared" ca="1" si="4"/>
        <v>725.07072587187861</v>
      </c>
    </row>
    <row r="30" spans="1:13" hidden="1" outlineLevel="1" x14ac:dyDescent="0.35">
      <c r="A30" s="113"/>
      <c r="B30" s="126" t="s">
        <v>162</v>
      </c>
      <c r="C30" s="126">
        <v>0</v>
      </c>
      <c r="D30" s="124">
        <f t="shared" si="2"/>
        <v>551.05060883334841</v>
      </c>
      <c r="E30" s="124">
        <f t="shared" si="2"/>
        <v>547.30985521713058</v>
      </c>
      <c r="F30" s="126"/>
      <c r="G30" s="126"/>
      <c r="H30" s="124">
        <f t="shared" ca="1" si="3"/>
        <v>102.0459261439443</v>
      </c>
      <c r="I30" s="124">
        <f t="shared" ca="1" si="3"/>
        <v>101.73893629023942</v>
      </c>
      <c r="J30" s="126"/>
      <c r="K30" s="126"/>
      <c r="L30" s="124">
        <f t="shared" ca="1" si="4"/>
        <v>653.09653497729266</v>
      </c>
      <c r="M30" s="124">
        <f t="shared" ca="1" si="4"/>
        <v>649.04879150736997</v>
      </c>
    </row>
    <row r="31" spans="1:13" hidden="1" outlineLevel="1" x14ac:dyDescent="0.35">
      <c r="A31" s="113"/>
      <c r="B31" s="126" t="s">
        <v>163</v>
      </c>
      <c r="C31" s="126">
        <v>0</v>
      </c>
      <c r="D31" s="124">
        <f t="shared" si="2"/>
        <v>2610.1323958279745</v>
      </c>
      <c r="E31" s="124">
        <f t="shared" si="2"/>
        <v>2567.2973541697684</v>
      </c>
      <c r="F31" s="126"/>
      <c r="G31" s="126"/>
      <c r="H31" s="124">
        <f t="shared" ca="1" si="3"/>
        <v>213.31379561519188</v>
      </c>
      <c r="I31" s="124">
        <f t="shared" ca="1" si="3"/>
        <v>211.92647588108068</v>
      </c>
      <c r="J31" s="126"/>
      <c r="K31" s="126"/>
      <c r="L31" s="124">
        <f t="shared" ca="1" si="4"/>
        <v>2823.4461914431663</v>
      </c>
      <c r="M31" s="124">
        <f t="shared" ca="1" si="4"/>
        <v>2779.2238300508488</v>
      </c>
    </row>
    <row r="32" spans="1:13" hidden="1" outlineLevel="1" x14ac:dyDescent="0.35">
      <c r="A32" s="113"/>
      <c r="B32" s="126" t="s">
        <v>161</v>
      </c>
      <c r="C32" s="126">
        <v>1</v>
      </c>
      <c r="D32" s="124">
        <f t="shared" si="2"/>
        <v>0</v>
      </c>
      <c r="E32" s="124">
        <f t="shared" si="2"/>
        <v>0</v>
      </c>
      <c r="F32" s="126"/>
      <c r="G32" s="126"/>
      <c r="H32" s="124">
        <f t="shared" ca="1" si="3"/>
        <v>15.285014230407761</v>
      </c>
      <c r="I32" s="124">
        <f t="shared" ca="1" si="3"/>
        <v>16.755730156665972</v>
      </c>
      <c r="J32" s="126"/>
      <c r="K32" s="126"/>
      <c r="L32" s="124">
        <f t="shared" ca="1" si="4"/>
        <v>15.285014230407761</v>
      </c>
      <c r="M32" s="124">
        <f t="shared" ca="1" si="4"/>
        <v>16.755730156665972</v>
      </c>
    </row>
    <row r="33" spans="1:18" hidden="1" outlineLevel="1" x14ac:dyDescent="0.35">
      <c r="A33" s="113"/>
      <c r="B33" s="126" t="s">
        <v>162</v>
      </c>
      <c r="C33" s="126">
        <v>1</v>
      </c>
      <c r="D33" s="124">
        <f t="shared" si="2"/>
        <v>0</v>
      </c>
      <c r="E33" s="124">
        <f t="shared" si="2"/>
        <v>0</v>
      </c>
      <c r="F33" s="126"/>
      <c r="G33" s="126"/>
      <c r="H33" s="124">
        <f t="shared" ca="1" si="3"/>
        <v>0</v>
      </c>
      <c r="I33" s="124">
        <f t="shared" ca="1" si="3"/>
        <v>0</v>
      </c>
      <c r="J33" s="126"/>
      <c r="K33" s="126"/>
      <c r="L33" s="124">
        <f t="shared" ca="1" si="4"/>
        <v>0</v>
      </c>
      <c r="M33" s="124">
        <f t="shared" ca="1" si="4"/>
        <v>0</v>
      </c>
    </row>
    <row r="34" spans="1:18" hidden="1" outlineLevel="1" x14ac:dyDescent="0.35">
      <c r="A34" s="113"/>
      <c r="B34" s="126" t="s">
        <v>163</v>
      </c>
      <c r="C34" s="126">
        <v>1</v>
      </c>
      <c r="D34" s="124">
        <f t="shared" si="2"/>
        <v>0</v>
      </c>
      <c r="E34" s="124">
        <f t="shared" si="2"/>
        <v>0</v>
      </c>
      <c r="F34" s="126"/>
      <c r="G34" s="126"/>
      <c r="H34" s="124">
        <f t="shared" ca="1" si="3"/>
        <v>5.88756848171219</v>
      </c>
      <c r="I34" s="124">
        <f t="shared" ca="1" si="3"/>
        <v>6.8319886041231097</v>
      </c>
      <c r="J34" s="126"/>
      <c r="K34" s="126"/>
      <c r="L34" s="124">
        <f t="shared" ca="1" si="4"/>
        <v>5.88756848171219</v>
      </c>
      <c r="M34" s="124">
        <f t="shared" ca="1" si="4"/>
        <v>6.8319886041231097</v>
      </c>
    </row>
    <row r="35" spans="1:18" hidden="1" outlineLevel="1" x14ac:dyDescent="0.35">
      <c r="A35" s="113"/>
      <c r="D35" s="111"/>
      <c r="E35" s="111"/>
      <c r="H35" s="111"/>
      <c r="I35" s="111"/>
    </row>
    <row r="36" spans="1:18" hidden="1" outlineLevel="1" x14ac:dyDescent="0.35">
      <c r="A36" s="113"/>
      <c r="B36" s="126" t="s">
        <v>273</v>
      </c>
      <c r="C36" s="126"/>
      <c r="D36" s="124">
        <f>SUM(D29:D34)</f>
        <v>3776.3932072186926</v>
      </c>
      <c r="E36" s="124">
        <f>SUM(E29:E34)</f>
        <v>3740.6881371266845</v>
      </c>
      <c r="F36" s="126"/>
      <c r="G36" s="126"/>
      <c r="H36" s="124">
        <f ca="1">H97</f>
        <v>434.62912654337322</v>
      </c>
      <c r="I36" s="124">
        <f ca="1">I97</f>
        <v>436.24292906420231</v>
      </c>
      <c r="J36" s="126"/>
      <c r="K36" s="126"/>
      <c r="L36" s="124">
        <f ca="1">H36+D36</f>
        <v>4211.0223337620655</v>
      </c>
      <c r="M36" s="124">
        <f ca="1">I36+E36</f>
        <v>4176.9310661908867</v>
      </c>
    </row>
    <row r="37" spans="1:18" hidden="1" outlineLevel="1" x14ac:dyDescent="0.35">
      <c r="A37" s="113"/>
      <c r="B37" s="64" t="s">
        <v>274</v>
      </c>
      <c r="D37" s="111" t="str">
        <f>IF(D36=H65,"Good Check", "Bad Check")</f>
        <v>Good Check</v>
      </c>
      <c r="E37" s="111" t="str">
        <f>IF(E36=I65,"Good Check", "Bad Check")</f>
        <v>Good Check</v>
      </c>
      <c r="H37" s="111" t="str">
        <f ca="1">IF(H36=H97,"Good Check", "Bad Check")</f>
        <v>Good Check</v>
      </c>
      <c r="I37" s="111" t="str">
        <f ca="1">IF(I36=I97,"Good Check", "Bad Check")</f>
        <v>Good Check</v>
      </c>
      <c r="L37" s="111"/>
      <c r="M37" s="111"/>
    </row>
    <row r="38" spans="1:18" collapsed="1" x14ac:dyDescent="0.35">
      <c r="A38" s="113"/>
      <c r="D38" s="111"/>
      <c r="E38" s="111"/>
      <c r="H38" s="111"/>
      <c r="I38" s="111"/>
      <c r="L38" s="111"/>
      <c r="M38" s="111"/>
    </row>
    <row r="39" spans="1:18" x14ac:dyDescent="0.35">
      <c r="A39" s="113"/>
      <c r="D39" s="111"/>
      <c r="E39" s="111"/>
      <c r="H39" s="111"/>
      <c r="I39" s="111"/>
      <c r="L39" s="111"/>
      <c r="M39" s="111"/>
    </row>
    <row r="40" spans="1:18" s="143" customFormat="1" x14ac:dyDescent="0.35">
      <c r="A40" s="142" t="s">
        <v>293</v>
      </c>
      <c r="D40" s="154"/>
      <c r="E40" s="154"/>
      <c r="H40" s="154"/>
      <c r="I40" s="154"/>
      <c r="L40" s="154"/>
      <c r="M40" s="154"/>
    </row>
    <row r="41" spans="1:18" hidden="1" outlineLevel="1" x14ac:dyDescent="0.35">
      <c r="A41" s="113"/>
      <c r="D41" s="111" t="s">
        <v>289</v>
      </c>
      <c r="E41" s="111"/>
      <c r="H41" s="111" t="s">
        <v>305</v>
      </c>
      <c r="I41" s="111"/>
      <c r="L41" s="111" t="s">
        <v>291</v>
      </c>
      <c r="M41" s="111"/>
    </row>
    <row r="42" spans="1:18" hidden="1" outlineLevel="1" x14ac:dyDescent="0.35">
      <c r="A42" s="113"/>
      <c r="D42" s="111"/>
      <c r="E42" s="111"/>
      <c r="H42" s="111"/>
      <c r="I42" s="111"/>
      <c r="O42" s="111" t="str">
        <f>O$43&amp;"_"&amp;O$44</f>
        <v>Actual Cost_Actual kWh</v>
      </c>
      <c r="P42" s="111" t="str">
        <f t="shared" ref="P42:R42" si="5">P$43&amp;"_"&amp;P$44</f>
        <v>Counterfactual Cost_Actual kWh</v>
      </c>
      <c r="Q42" s="111" t="str">
        <f t="shared" si="5"/>
        <v>Counterfactual Cost_Counterfactual kWh</v>
      </c>
      <c r="R42" s="111" t="str">
        <f t="shared" si="5"/>
        <v>Actual Cost_Counterfactual kWh</v>
      </c>
    </row>
    <row r="43" spans="1:18" ht="43.5" hidden="1" outlineLevel="1" x14ac:dyDescent="0.35">
      <c r="A43" s="113"/>
      <c r="B43" s="134"/>
      <c r="C43" s="134"/>
      <c r="D43" s="137" t="s">
        <v>299</v>
      </c>
      <c r="E43" s="137" t="s">
        <v>300</v>
      </c>
      <c r="F43" s="137" t="s">
        <v>300</v>
      </c>
      <c r="G43" s="137" t="s">
        <v>299</v>
      </c>
      <c r="H43" s="134"/>
      <c r="I43" s="134" t="s">
        <v>296</v>
      </c>
      <c r="J43" s="137" t="s">
        <v>299</v>
      </c>
      <c r="K43" s="137" t="s">
        <v>300</v>
      </c>
      <c r="L43" s="137" t="s">
        <v>300</v>
      </c>
      <c r="M43" s="137" t="s">
        <v>299</v>
      </c>
      <c r="N43" s="134"/>
      <c r="O43" s="137" t="s">
        <v>299</v>
      </c>
      <c r="P43" s="137" t="s">
        <v>300</v>
      </c>
      <c r="Q43" s="137" t="s">
        <v>300</v>
      </c>
      <c r="R43" s="137" t="s">
        <v>299</v>
      </c>
    </row>
    <row r="44" spans="1:18" ht="43.5" hidden="1" outlineLevel="1" x14ac:dyDescent="0.35">
      <c r="A44" s="113"/>
      <c r="B44" s="134"/>
      <c r="C44" s="134" t="s">
        <v>306</v>
      </c>
      <c r="D44" s="137" t="s">
        <v>271</v>
      </c>
      <c r="E44" s="137" t="s">
        <v>271</v>
      </c>
      <c r="F44" s="137" t="s">
        <v>272</v>
      </c>
      <c r="G44" s="137" t="s">
        <v>272</v>
      </c>
      <c r="H44" s="147"/>
      <c r="I44" s="147"/>
      <c r="J44" s="137" t="s">
        <v>271</v>
      </c>
      <c r="K44" s="137" t="s">
        <v>271</v>
      </c>
      <c r="L44" s="137" t="s">
        <v>272</v>
      </c>
      <c r="M44" s="137" t="s">
        <v>272</v>
      </c>
      <c r="N44" s="147"/>
      <c r="O44" s="137" t="s">
        <v>271</v>
      </c>
      <c r="P44" s="137" t="s">
        <v>271</v>
      </c>
      <c r="Q44" s="137" t="s">
        <v>272</v>
      </c>
      <c r="R44" s="137" t="s">
        <v>272</v>
      </c>
    </row>
    <row r="45" spans="1:18" hidden="1" outlineLevel="1" x14ac:dyDescent="0.35">
      <c r="A45" s="113"/>
      <c r="B45" s="126" t="s">
        <v>161</v>
      </c>
      <c r="C45" s="126">
        <v>0</v>
      </c>
      <c r="D45" s="125">
        <f>INDEX($I$70:$L$72,MATCH($B45,$B$70:$B$72,0),MATCH(D$43&amp;"_"&amp;D$44,$I$67:$L$67,0))</f>
        <v>81.207746737572776</v>
      </c>
      <c r="E45" s="125">
        <f t="shared" ref="E45:G45" si="6">INDEX($I$70:$L$72,MATCH($B45,$B$70:$B$72,0),MATCH(E$43&amp;"_"&amp;E$44,$I$67:$L$67,0))</f>
        <v>81.207746737572776</v>
      </c>
      <c r="F45" s="125">
        <f t="shared" si="6"/>
        <v>82.642682461651688</v>
      </c>
      <c r="G45" s="125">
        <f t="shared" si="6"/>
        <v>82.642682461651688</v>
      </c>
      <c r="H45" s="124"/>
      <c r="I45" s="124">
        <f>C104</f>
        <v>0</v>
      </c>
      <c r="J45" s="125">
        <f t="shared" ref="J45:M50" ca="1" si="7">INDEX($D$104:$G$109,MATCH($B45&amp;"_"&amp;$I45,$H$104:$H$109,0),MATCH(J$43&amp;"_"&amp;J$44,$D$100:$G$100,0))</f>
        <v>12.948780513519463</v>
      </c>
      <c r="K45" s="125">
        <f t="shared" ca="1" si="7"/>
        <v>12.948780513519463</v>
      </c>
      <c r="L45" s="125">
        <f t="shared" ca="1" si="7"/>
        <v>13.066653353436299</v>
      </c>
      <c r="M45" s="125">
        <f t="shared" ca="1" si="7"/>
        <v>13.066653353436299</v>
      </c>
      <c r="N45" s="124"/>
      <c r="O45" s="124">
        <f t="shared" ref="O45:R50" ca="1" si="8">J45+D45</f>
        <v>94.156527251092243</v>
      </c>
      <c r="P45" s="124">
        <f t="shared" ca="1" si="8"/>
        <v>94.156527251092243</v>
      </c>
      <c r="Q45" s="124">
        <f t="shared" ca="1" si="8"/>
        <v>95.709335815087982</v>
      </c>
      <c r="R45" s="124">
        <f t="shared" ca="1" si="8"/>
        <v>95.709335815087982</v>
      </c>
    </row>
    <row r="46" spans="1:18" hidden="1" outlineLevel="1" x14ac:dyDescent="0.35">
      <c r="A46" s="113"/>
      <c r="B46" s="126" t="s">
        <v>162</v>
      </c>
      <c r="C46" s="126">
        <v>0</v>
      </c>
      <c r="D46" s="125">
        <f t="shared" ref="D46:G47" si="9">INDEX($I$70:$L$72,MATCH($B46,$B$70:$B$72,0),MATCH(D$43&amp;"_"&amp;D$44,$I$67:$L$67,0))</f>
        <v>51.798757230334751</v>
      </c>
      <c r="E46" s="125">
        <f t="shared" si="9"/>
        <v>51.798757230334751</v>
      </c>
      <c r="F46" s="125">
        <f t="shared" si="9"/>
        <v>51.447126390410276</v>
      </c>
      <c r="G46" s="125">
        <f t="shared" si="9"/>
        <v>51.447126390410276</v>
      </c>
      <c r="H46" s="124"/>
      <c r="I46" s="124">
        <f t="shared" ref="I46:I50" si="10">C105</f>
        <v>0</v>
      </c>
      <c r="J46" s="125">
        <f t="shared" ca="1" si="7"/>
        <v>9.5923170575307637</v>
      </c>
      <c r="K46" s="125">
        <f t="shared" ca="1" si="7"/>
        <v>9.5923170575307637</v>
      </c>
      <c r="L46" s="125">
        <f t="shared" ca="1" si="7"/>
        <v>9.5634600112825066</v>
      </c>
      <c r="M46" s="125">
        <f t="shared" ca="1" si="7"/>
        <v>9.5634600112825066</v>
      </c>
      <c r="N46" s="124"/>
      <c r="O46" s="124">
        <f t="shared" ca="1" si="8"/>
        <v>61.391074287865514</v>
      </c>
      <c r="P46" s="124">
        <f t="shared" ca="1" si="8"/>
        <v>61.391074287865514</v>
      </c>
      <c r="Q46" s="124">
        <f t="shared" ca="1" si="8"/>
        <v>61.010586401692784</v>
      </c>
      <c r="R46" s="124">
        <f t="shared" ca="1" si="8"/>
        <v>61.010586401692784</v>
      </c>
    </row>
    <row r="47" spans="1:18" hidden="1" outlineLevel="1" x14ac:dyDescent="0.35">
      <c r="A47" s="113"/>
      <c r="B47" s="126" t="s">
        <v>163</v>
      </c>
      <c r="C47" s="126">
        <v>0</v>
      </c>
      <c r="D47" s="125">
        <f t="shared" si="9"/>
        <v>156.60794374967847</v>
      </c>
      <c r="E47" s="125">
        <f t="shared" si="9"/>
        <v>169.65860572881834</v>
      </c>
      <c r="F47" s="125">
        <f t="shared" si="9"/>
        <v>166.87432802103496</v>
      </c>
      <c r="G47" s="125">
        <f t="shared" si="9"/>
        <v>154.03784125018609</v>
      </c>
      <c r="H47" s="124"/>
      <c r="I47" s="124">
        <f t="shared" si="10"/>
        <v>0</v>
      </c>
      <c r="J47" s="125">
        <f t="shared" ca="1" si="7"/>
        <v>12.798827736911512</v>
      </c>
      <c r="K47" s="125">
        <f t="shared" ca="1" si="7"/>
        <v>13.865396714987472</v>
      </c>
      <c r="L47" s="125">
        <f t="shared" ca="1" si="7"/>
        <v>13.775220932270244</v>
      </c>
      <c r="M47" s="125">
        <f t="shared" ca="1" si="7"/>
        <v>12.71558855286484</v>
      </c>
      <c r="N47" s="124"/>
      <c r="O47" s="124">
        <f t="shared" ca="1" si="8"/>
        <v>169.40677148658997</v>
      </c>
      <c r="P47" s="124">
        <f t="shared" ca="1" si="8"/>
        <v>183.52400244380581</v>
      </c>
      <c r="Q47" s="124">
        <f t="shared" ca="1" si="8"/>
        <v>180.64954895330521</v>
      </c>
      <c r="R47" s="124">
        <f t="shared" ca="1" si="8"/>
        <v>166.75342980305092</v>
      </c>
    </row>
    <row r="48" spans="1:18" hidden="1" outlineLevel="1" x14ac:dyDescent="0.35">
      <c r="A48" s="113"/>
      <c r="B48" s="126" t="s">
        <v>161</v>
      </c>
      <c r="C48" s="126">
        <v>1</v>
      </c>
      <c r="D48" s="124"/>
      <c r="E48" s="124"/>
      <c r="F48" s="124"/>
      <c r="G48" s="126"/>
      <c r="H48" s="124"/>
      <c r="I48" s="124">
        <f t="shared" si="10"/>
        <v>1</v>
      </c>
      <c r="J48" s="125">
        <f t="shared" ca="1" si="7"/>
        <v>9.0945834670926171</v>
      </c>
      <c r="K48" s="125">
        <f t="shared" ca="1" si="7"/>
        <v>2.0176218784138245</v>
      </c>
      <c r="L48" s="125">
        <f t="shared" ca="1" si="7"/>
        <v>2.2117563806799083</v>
      </c>
      <c r="M48" s="125">
        <f t="shared" ca="1" si="7"/>
        <v>9.9696594432162531</v>
      </c>
      <c r="N48" s="124"/>
      <c r="O48" s="124">
        <f t="shared" ca="1" si="8"/>
        <v>9.0945834670926171</v>
      </c>
      <c r="P48" s="124">
        <f t="shared" ca="1" si="8"/>
        <v>2.0176218784138245</v>
      </c>
      <c r="Q48" s="124">
        <f t="shared" ca="1" si="8"/>
        <v>2.2117563806799083</v>
      </c>
      <c r="R48" s="124">
        <f t="shared" ca="1" si="8"/>
        <v>9.9696594432162531</v>
      </c>
    </row>
    <row r="49" spans="1:18" hidden="1" outlineLevel="1" x14ac:dyDescent="0.35">
      <c r="A49" s="113"/>
      <c r="B49" s="126" t="s">
        <v>162</v>
      </c>
      <c r="C49" s="126">
        <v>1</v>
      </c>
      <c r="D49" s="124"/>
      <c r="E49" s="124"/>
      <c r="F49" s="124"/>
      <c r="G49" s="126"/>
      <c r="H49" s="124"/>
      <c r="I49" s="124">
        <f t="shared" si="10"/>
        <v>1</v>
      </c>
      <c r="J49" s="125">
        <f t="shared" ca="1" si="7"/>
        <v>0</v>
      </c>
      <c r="K49" s="125">
        <f t="shared" ca="1" si="7"/>
        <v>0</v>
      </c>
      <c r="L49" s="125">
        <f t="shared" ca="1" si="7"/>
        <v>0</v>
      </c>
      <c r="M49" s="125">
        <f t="shared" ca="1" si="7"/>
        <v>0</v>
      </c>
      <c r="N49" s="124"/>
      <c r="O49" s="124">
        <f t="shared" ca="1" si="8"/>
        <v>0</v>
      </c>
      <c r="P49" s="124">
        <f t="shared" ca="1" si="8"/>
        <v>0</v>
      </c>
      <c r="Q49" s="124">
        <f t="shared" ca="1" si="8"/>
        <v>0</v>
      </c>
      <c r="R49" s="124">
        <f t="shared" ca="1" si="8"/>
        <v>0</v>
      </c>
    </row>
    <row r="50" spans="1:18" hidden="1" outlineLevel="1" x14ac:dyDescent="0.35">
      <c r="A50" s="113"/>
      <c r="B50" s="126" t="s">
        <v>163</v>
      </c>
      <c r="C50" s="126">
        <v>1</v>
      </c>
      <c r="D50" s="124"/>
      <c r="E50" s="124"/>
      <c r="F50" s="124"/>
      <c r="G50" s="126"/>
      <c r="H50" s="124"/>
      <c r="I50" s="124">
        <f t="shared" si="10"/>
        <v>1</v>
      </c>
      <c r="J50" s="125">
        <f t="shared" ca="1" si="7"/>
        <v>3.5031032466187528</v>
      </c>
      <c r="K50" s="125">
        <f t="shared" ca="1" si="7"/>
        <v>0.38269195131129236</v>
      </c>
      <c r="L50" s="125">
        <f t="shared" ca="1" si="7"/>
        <v>0.44407925926800212</v>
      </c>
      <c r="M50" s="125">
        <f t="shared" ca="1" si="7"/>
        <v>4.0650332194532499</v>
      </c>
      <c r="N50" s="124"/>
      <c r="O50" s="124">
        <f t="shared" ca="1" si="8"/>
        <v>3.5031032466187528</v>
      </c>
      <c r="P50" s="124">
        <f t="shared" ca="1" si="8"/>
        <v>0.38269195131129236</v>
      </c>
      <c r="Q50" s="124">
        <f t="shared" ca="1" si="8"/>
        <v>0.44407925926800212</v>
      </c>
      <c r="R50" s="124">
        <f t="shared" ca="1" si="8"/>
        <v>4.0650332194532499</v>
      </c>
    </row>
    <row r="51" spans="1:18" hidden="1" outlineLevel="1" x14ac:dyDescent="0.35">
      <c r="A51" s="113"/>
      <c r="D51" s="111"/>
      <c r="E51" s="111"/>
      <c r="F51" s="111"/>
      <c r="H51" s="111"/>
      <c r="I51" s="111"/>
      <c r="J51" s="111"/>
      <c r="K51" s="111"/>
      <c r="N51" s="111"/>
      <c r="O51" s="111"/>
      <c r="P51" s="111"/>
    </row>
    <row r="52" spans="1:18" hidden="1" outlineLevel="1" x14ac:dyDescent="0.35">
      <c r="A52" s="113"/>
      <c r="B52" s="126" t="s">
        <v>288</v>
      </c>
      <c r="C52" s="126"/>
      <c r="D52" s="125">
        <f>SUM(D45:D50)</f>
        <v>289.61444771758602</v>
      </c>
      <c r="E52" s="125">
        <f>SUM(E45:E50)</f>
        <v>302.66510969672584</v>
      </c>
      <c r="F52" s="125">
        <f t="shared" ref="F52:G52" si="11">SUM(F45:F50)</f>
        <v>300.96413687309689</v>
      </c>
      <c r="G52" s="125">
        <f t="shared" si="11"/>
        <v>288.12765010224803</v>
      </c>
      <c r="H52" s="125"/>
      <c r="I52" s="125"/>
      <c r="J52" s="125">
        <f t="shared" ref="J52:M52" ca="1" si="12">SUM(J45:J50)</f>
        <v>47.937612021673104</v>
      </c>
      <c r="K52" s="125">
        <f t="shared" ca="1" si="12"/>
        <v>38.80680811576282</v>
      </c>
      <c r="L52" s="125">
        <f t="shared" ca="1" si="12"/>
        <v>39.061169936936963</v>
      </c>
      <c r="M52" s="125">
        <f t="shared" ca="1" si="12"/>
        <v>49.380394580253146</v>
      </c>
      <c r="N52" s="124"/>
      <c r="O52" s="125">
        <f t="shared" ref="O52:R52" ca="1" si="13">SUM(O45:O50)</f>
        <v>337.55205973925911</v>
      </c>
      <c r="P52" s="125">
        <f t="shared" ca="1" si="13"/>
        <v>341.4719178124887</v>
      </c>
      <c r="Q52" s="125">
        <f t="shared" ca="1" si="13"/>
        <v>340.02530681003384</v>
      </c>
      <c r="R52" s="125">
        <f t="shared" ca="1" si="13"/>
        <v>337.50804468250118</v>
      </c>
    </row>
    <row r="53" spans="1:18" collapsed="1" x14ac:dyDescent="0.35">
      <c r="A53" s="113"/>
    </row>
    <row r="55" spans="1:18" s="143" customFormat="1" x14ac:dyDescent="0.35">
      <c r="A55" s="142" t="s">
        <v>285</v>
      </c>
    </row>
    <row r="56" spans="1:18" x14ac:dyDescent="0.35">
      <c r="A56" s="116"/>
    </row>
    <row r="57" spans="1:18" x14ac:dyDescent="0.35">
      <c r="A57" s="117"/>
    </row>
    <row r="58" spans="1:18" x14ac:dyDescent="0.35">
      <c r="A58" s="117"/>
      <c r="B58" s="113" t="s">
        <v>297</v>
      </c>
    </row>
    <row r="59" spans="1:18" hidden="1" outlineLevel="1" x14ac:dyDescent="0.35">
      <c r="A59" s="117"/>
      <c r="D59" s="64">
        <v>1</v>
      </c>
      <c r="E59" s="64">
        <v>0</v>
      </c>
      <c r="H59" s="64">
        <v>1</v>
      </c>
      <c r="I59" s="64">
        <v>0</v>
      </c>
    </row>
    <row r="60" spans="1:18" ht="29" hidden="1" outlineLevel="1" x14ac:dyDescent="0.35">
      <c r="B60" s="138" t="s">
        <v>259</v>
      </c>
      <c r="C60" s="138"/>
      <c r="D60" s="138" t="s">
        <v>271</v>
      </c>
      <c r="E60" s="138" t="s">
        <v>272</v>
      </c>
      <c r="F60" s="138"/>
      <c r="G60" s="138" t="s">
        <v>280</v>
      </c>
      <c r="H60" s="138" t="s">
        <v>271</v>
      </c>
      <c r="I60" s="138" t="s">
        <v>272</v>
      </c>
    </row>
    <row r="61" spans="1:18" hidden="1" outlineLevel="1" x14ac:dyDescent="0.35">
      <c r="B61" s="126" t="s">
        <v>161</v>
      </c>
      <c r="C61" s="126"/>
      <c r="D61" s="124">
        <f t="shared" ref="D61:E63" si="14">SUMIFS(L$78:L$81,$O$78:$O$81,$B61)</f>
        <v>615.21020255736948</v>
      </c>
      <c r="E61" s="124">
        <f t="shared" si="14"/>
        <v>626.08092773978547</v>
      </c>
      <c r="F61" s="126"/>
      <c r="G61" s="126">
        <f>IF(AND($B$3&lt;&gt;"No",$B61="Off-Peak"),0,1)</f>
        <v>1</v>
      </c>
      <c r="H61" s="124">
        <f t="shared" ref="H61:I63" si="15">INDEX($D61:$E61,1,MATCH(H$59*$G61,$D$59:$E$59,0))</f>
        <v>615.21020255736948</v>
      </c>
      <c r="I61" s="124">
        <f t="shared" si="15"/>
        <v>626.08092773978547</v>
      </c>
    </row>
    <row r="62" spans="1:18" hidden="1" outlineLevel="1" x14ac:dyDescent="0.35">
      <c r="B62" s="126" t="s">
        <v>162</v>
      </c>
      <c r="C62" s="126"/>
      <c r="D62" s="124">
        <f t="shared" si="14"/>
        <v>551.05060883334841</v>
      </c>
      <c r="E62" s="124">
        <f t="shared" si="14"/>
        <v>547.30985521713058</v>
      </c>
      <c r="F62" s="126"/>
      <c r="G62" s="126">
        <f>IF(AND($B$3&lt;&gt;"No",$B62="Off-Peak"),0,1)</f>
        <v>1</v>
      </c>
      <c r="H62" s="124">
        <f t="shared" si="15"/>
        <v>551.05060883334841</v>
      </c>
      <c r="I62" s="124">
        <f t="shared" si="15"/>
        <v>547.30985521713058</v>
      </c>
    </row>
    <row r="63" spans="1:18" hidden="1" outlineLevel="1" x14ac:dyDescent="0.35">
      <c r="B63" s="126" t="s">
        <v>163</v>
      </c>
      <c r="C63" s="126"/>
      <c r="D63" s="124">
        <f t="shared" si="14"/>
        <v>2610.1323958279745</v>
      </c>
      <c r="E63" s="124">
        <f t="shared" si="14"/>
        <v>2567.2973541697684</v>
      </c>
      <c r="F63" s="126"/>
      <c r="G63" s="126">
        <f>IF(AND($B$3&lt;&gt;"No",$B63="Off-Peak"),0,1)</f>
        <v>1</v>
      </c>
      <c r="H63" s="124">
        <f t="shared" si="15"/>
        <v>2610.1323958279745</v>
      </c>
      <c r="I63" s="124">
        <f t="shared" si="15"/>
        <v>2567.2973541697684</v>
      </c>
    </row>
    <row r="64" spans="1:18" hidden="1" outlineLevel="1" x14ac:dyDescent="0.35"/>
    <row r="65" spans="1:15" hidden="1" outlineLevel="1" x14ac:dyDescent="0.35">
      <c r="B65" s="126" t="s">
        <v>273</v>
      </c>
      <c r="C65" s="126"/>
      <c r="D65" s="124">
        <f>SUM(D61:D63)</f>
        <v>3776.3932072186926</v>
      </c>
      <c r="E65" s="124">
        <f>SUM(E61:E63)</f>
        <v>3740.6881371266845</v>
      </c>
      <c r="F65" s="126"/>
      <c r="G65" s="126"/>
      <c r="H65" s="124">
        <f>SUM(H61:H63)</f>
        <v>3776.3932072186926</v>
      </c>
      <c r="I65" s="124">
        <f>SUM(I61:I63)</f>
        <v>3740.6881371266845</v>
      </c>
    </row>
    <row r="66" spans="1:15" collapsed="1" x14ac:dyDescent="0.35">
      <c r="D66" s="111"/>
      <c r="E66" s="111"/>
      <c r="H66" s="111"/>
      <c r="I66" s="111"/>
    </row>
    <row r="67" spans="1:15" x14ac:dyDescent="0.35">
      <c r="A67" s="64" t="s">
        <v>439</v>
      </c>
      <c r="B67" s="113" t="s">
        <v>276</v>
      </c>
      <c r="D67" s="111" t="str">
        <f>D$68&amp;"_"&amp;D$69</f>
        <v>Actual Cost_Actual kWh</v>
      </c>
      <c r="E67" s="111" t="str">
        <f>E$68&amp;"_"&amp;E$69</f>
        <v>Counterfactual Cost_Actual kWh</v>
      </c>
      <c r="F67" s="111" t="str">
        <f t="shared" ref="F67:G67" si="16">F$68&amp;"_"&amp;F$69</f>
        <v>Counterfactual Cost_Counterfactual kWh</v>
      </c>
      <c r="G67" s="111" t="str">
        <f t="shared" si="16"/>
        <v>Actual Cost_Counterfactual kWh</v>
      </c>
      <c r="I67" s="111" t="str">
        <f>I$68&amp;"_"&amp;I$69</f>
        <v>Actual Cost_Actual kWh</v>
      </c>
      <c r="J67" s="111" t="str">
        <f t="shared" ref="J67:L67" si="17">J$68&amp;"_"&amp;J$69</f>
        <v>Counterfactual Cost_Actual kWh</v>
      </c>
      <c r="K67" s="111" t="str">
        <f t="shared" si="17"/>
        <v>Counterfactual Cost_Counterfactual kWh</v>
      </c>
      <c r="L67" s="111" t="str">
        <f t="shared" si="17"/>
        <v>Actual Cost_Counterfactual kWh</v>
      </c>
    </row>
    <row r="68" spans="1:15" ht="43.5" hidden="1" outlineLevel="1" x14ac:dyDescent="0.35">
      <c r="B68" s="134"/>
      <c r="C68" s="134"/>
      <c r="D68" s="137" t="s">
        <v>299</v>
      </c>
      <c r="E68" s="137" t="s">
        <v>300</v>
      </c>
      <c r="F68" s="137" t="s">
        <v>300</v>
      </c>
      <c r="G68" s="137" t="s">
        <v>299</v>
      </c>
      <c r="H68" s="134"/>
      <c r="I68" s="137" t="s">
        <v>299</v>
      </c>
      <c r="J68" s="137" t="s">
        <v>300</v>
      </c>
      <c r="K68" s="137" t="s">
        <v>300</v>
      </c>
      <c r="L68" s="137" t="s">
        <v>299</v>
      </c>
    </row>
    <row r="69" spans="1:15" ht="43.5" hidden="1" outlineLevel="1" x14ac:dyDescent="0.35">
      <c r="B69" s="138" t="s">
        <v>259</v>
      </c>
      <c r="C69" s="138"/>
      <c r="D69" s="137" t="s">
        <v>271</v>
      </c>
      <c r="E69" s="137" t="s">
        <v>271</v>
      </c>
      <c r="F69" s="137" t="s">
        <v>272</v>
      </c>
      <c r="G69" s="137" t="s">
        <v>272</v>
      </c>
      <c r="H69" s="138" t="s">
        <v>280</v>
      </c>
      <c r="I69" s="137" t="s">
        <v>271</v>
      </c>
      <c r="J69" s="137" t="s">
        <v>271</v>
      </c>
      <c r="K69" s="137" t="s">
        <v>272</v>
      </c>
      <c r="L69" s="137" t="s">
        <v>272</v>
      </c>
    </row>
    <row r="70" spans="1:15" hidden="1" outlineLevel="1" x14ac:dyDescent="0.35">
      <c r="B70" s="146" t="s">
        <v>161</v>
      </c>
      <c r="C70" s="146"/>
      <c r="D70" s="149">
        <f>INDEX($D$123:$E$126,MATCH($B70,$B$123:$B$126,0),MATCH(D$68,$D$121:$E$121,0))*INDEX($D$61:$E$63,MATCH($B70,$B$61:$B$63,0),MATCH(D$69,$D$60:$E$60,0))</f>
        <v>81.207746737572776</v>
      </c>
      <c r="E70" s="149">
        <f>INDEX($D$123:$E$126,MATCH($B70,$B$123:$B$126,0),MATCH(E$68,$D$121:$E$121,0))*INDEX($D$61:$E$63,MATCH($B70,$B$61:$B$63,0),MATCH(E$69,$D$60:$E$60,0))</f>
        <v>81.207746737572776</v>
      </c>
      <c r="F70" s="149">
        <f t="shared" ref="F70:F72" si="18">INDEX($D$123:$E$126,MATCH($B70,$B$123:$B$126,0),MATCH(F$68,$D$121:$E$121,0))*INDEX($D$61:$E$63,MATCH($B70,$B$61:$B$63,0),MATCH(F$69,$D$60:$E$60,0))</f>
        <v>82.642682461651688</v>
      </c>
      <c r="G70" s="146"/>
      <c r="H70" s="146">
        <f>IF(AND($B$3&lt;&gt;"No",$B70="Off-Peak"),0,1)</f>
        <v>1</v>
      </c>
      <c r="I70" s="149">
        <f>INDEX($D$123:$E$126,MATCH($B70,$B$123:$B$126,0),MATCH(I$68,$D$121:$E$121,0))*INDEX($H$61:$I$63,MATCH($B70,$B$61:$B$63,0),MATCH(I$69,$H$60:$I$60,0))</f>
        <v>81.207746737572776</v>
      </c>
      <c r="J70" s="149">
        <f>INDEX($D$123:$E$126,MATCH($B70,$B$123:$B$126,0),MATCH(J$68,$D$121:$E$121,0))*INDEX($H$61:$I$63,MATCH($B70,$B$61:$B$63,0),MATCH(J$69,$H$60:$I$60,0))</f>
        <v>81.207746737572776</v>
      </c>
      <c r="K70" s="149">
        <f t="shared" ref="K70:L72" si="19">INDEX($D$123:$E$126,MATCH($B70,$B$123:$B$126,0),MATCH(K$68,$D$121:$E$121,0))*INDEX($H$61:$I$63,MATCH($B70,$B$61:$B$63,0),MATCH(K$69,$H$60:$I$60,0))</f>
        <v>82.642682461651688</v>
      </c>
      <c r="L70" s="149">
        <f t="shared" si="19"/>
        <v>82.642682461651688</v>
      </c>
    </row>
    <row r="71" spans="1:15" hidden="1" outlineLevel="1" x14ac:dyDescent="0.35">
      <c r="B71" s="126" t="s">
        <v>162</v>
      </c>
      <c r="C71" s="126"/>
      <c r="D71" s="149">
        <f t="shared" ref="D71:E72" si="20">INDEX($D$123:$E$126,MATCH($B71,$B$123:$B$126,0),MATCH(D$68,$D$121:$E$121,0))*INDEX($D$61:$E$63,MATCH($B71,$B$61:$B$63,0),MATCH(D$69,$D$60:$E$60,0))</f>
        <v>51.798757230334751</v>
      </c>
      <c r="E71" s="149">
        <f t="shared" si="20"/>
        <v>51.798757230334751</v>
      </c>
      <c r="F71" s="149">
        <f t="shared" si="18"/>
        <v>51.447126390410276</v>
      </c>
      <c r="G71" s="126"/>
      <c r="H71" s="126">
        <f>IF(AND($B$3&lt;&gt;"No",$B71="Off-Peak"),0,1)</f>
        <v>1</v>
      </c>
      <c r="I71" s="149">
        <f t="shared" ref="I71:J72" si="21">INDEX($D$123:$E$126,MATCH($B71,$B$123:$B$126,0),MATCH(I$68,$D$121:$E$121,0))*INDEX($H$61:$I$63,MATCH($B71,$B$61:$B$63,0),MATCH(I$69,$H$60:$I$60,0))</f>
        <v>51.798757230334751</v>
      </c>
      <c r="J71" s="149">
        <f t="shared" si="21"/>
        <v>51.798757230334751</v>
      </c>
      <c r="K71" s="149">
        <f t="shared" si="19"/>
        <v>51.447126390410276</v>
      </c>
      <c r="L71" s="149">
        <f t="shared" si="19"/>
        <v>51.447126390410276</v>
      </c>
    </row>
    <row r="72" spans="1:15" hidden="1" outlineLevel="1" x14ac:dyDescent="0.35">
      <c r="B72" s="126" t="s">
        <v>163</v>
      </c>
      <c r="C72" s="126"/>
      <c r="D72" s="149">
        <f t="shared" si="20"/>
        <v>156.60794374967847</v>
      </c>
      <c r="E72" s="149">
        <f t="shared" si="20"/>
        <v>169.65860572881834</v>
      </c>
      <c r="F72" s="149">
        <f t="shared" si="18"/>
        <v>166.87432802103496</v>
      </c>
      <c r="G72" s="126"/>
      <c r="H72" s="126">
        <f>IF(AND($B$3&lt;&gt;"No",$B72="Off-Peak"),0,1)</f>
        <v>1</v>
      </c>
      <c r="I72" s="149">
        <f t="shared" si="21"/>
        <v>156.60794374967847</v>
      </c>
      <c r="J72" s="149">
        <f t="shared" si="21"/>
        <v>169.65860572881834</v>
      </c>
      <c r="K72" s="149">
        <f t="shared" si="19"/>
        <v>166.87432802103496</v>
      </c>
      <c r="L72" s="149">
        <f t="shared" si="19"/>
        <v>154.03784125018609</v>
      </c>
    </row>
    <row r="73" spans="1:15" hidden="1" outlineLevel="1" x14ac:dyDescent="0.35"/>
    <row r="74" spans="1:15" hidden="1" outlineLevel="1" x14ac:dyDescent="0.35">
      <c r="B74" s="126" t="s">
        <v>273</v>
      </c>
      <c r="C74" s="126"/>
      <c r="D74" s="125">
        <f>SUM(D70:D72)</f>
        <v>289.61444771758602</v>
      </c>
      <c r="E74" s="125">
        <f>SUM(E70:E72)</f>
        <v>302.66510969672584</v>
      </c>
      <c r="F74" s="125">
        <f>SUM(F70:F72)</f>
        <v>300.96413687309689</v>
      </c>
      <c r="G74" s="125"/>
      <c r="H74" s="125"/>
      <c r="I74" s="125">
        <f t="shared" ref="I74:L74" si="22">SUM(I70:I72)</f>
        <v>289.61444771758602</v>
      </c>
      <c r="J74" s="125">
        <f t="shared" si="22"/>
        <v>302.66510969672584</v>
      </c>
      <c r="K74" s="125">
        <f t="shared" si="22"/>
        <v>300.96413687309689</v>
      </c>
      <c r="L74" s="125">
        <f t="shared" si="22"/>
        <v>288.12765010224803</v>
      </c>
    </row>
    <row r="75" spans="1:15" collapsed="1" x14ac:dyDescent="0.35">
      <c r="A75" s="64">
        <f>IF(A78&amp;"_"&amp;B78=A67,0,1)</f>
        <v>0</v>
      </c>
    </row>
    <row r="76" spans="1:15" x14ac:dyDescent="0.35">
      <c r="A76" s="117"/>
      <c r="B76" s="113" t="s">
        <v>311</v>
      </c>
      <c r="H76" s="148" t="s">
        <v>282</v>
      </c>
      <c r="I76" s="148"/>
      <c r="J76" s="148"/>
      <c r="L76" s="64" t="s">
        <v>283</v>
      </c>
    </row>
    <row r="77" spans="1:15" s="118" customFormat="1" ht="43.5" hidden="1" outlineLevel="1" x14ac:dyDescent="0.35">
      <c r="A77" s="137" t="s">
        <v>245</v>
      </c>
      <c r="B77" s="137" t="s">
        <v>206</v>
      </c>
      <c r="C77" s="137"/>
      <c r="D77" s="137" t="s">
        <v>149</v>
      </c>
      <c r="E77" s="137" t="s">
        <v>152</v>
      </c>
      <c r="F77" s="137" t="s">
        <v>153</v>
      </c>
      <c r="G77" s="137"/>
      <c r="H77" s="137" t="s">
        <v>271</v>
      </c>
      <c r="I77" s="137" t="s">
        <v>272</v>
      </c>
      <c r="J77" s="137" t="s">
        <v>275</v>
      </c>
      <c r="K77" s="137"/>
      <c r="L77" s="137" t="s">
        <v>271</v>
      </c>
      <c r="M77" s="137" t="s">
        <v>272</v>
      </c>
      <c r="O77" s="137" t="s">
        <v>284</v>
      </c>
    </row>
    <row r="78" spans="1:15" hidden="1" outlineLevel="1" x14ac:dyDescent="0.35">
      <c r="A78" s="126" t="s">
        <v>430</v>
      </c>
      <c r="B78" s="126" t="s">
        <v>161</v>
      </c>
      <c r="C78" s="126"/>
      <c r="D78" s="126">
        <f>INDEX('01 TOU Period Demand'!$D$75:$N$86,MATCH($A78&amp;"_"&amp;$B78,'01 TOU Period Demand'!$A$75:$A$86,0),MATCH(D$77,'01 TOU Period Demand'!$D$74:$N$74,0))</f>
        <v>0.10255401115486799</v>
      </c>
      <c r="E78" s="126">
        <f>INDEX('01 TOU Period Demand'!$D$75:$N$86,MATCH($A78&amp;"_"&amp;$B78,'01 TOU Period Demand'!$A$75:$A$86,0),MATCH(E$77,'01 TOU Period Demand'!$D$74:$N$74,0))</f>
        <v>5.8038698354468803</v>
      </c>
      <c r="F78" s="126">
        <f>INDEX('01 TOU Period Demand'!$D$75:$N$86,MATCH($A78&amp;"_"&amp;$B78,'01 TOU Period Demand'!$A$75:$A$86,0),MATCH(F$77,'01 TOU Period Demand'!$D$74:$N$74,0))</f>
        <v>124</v>
      </c>
      <c r="G78" s="126"/>
      <c r="H78" s="126">
        <f>E78</f>
        <v>5.8038698354468803</v>
      </c>
      <c r="I78" s="126">
        <f>E78+D78</f>
        <v>5.906423846601748</v>
      </c>
      <c r="J78" s="126">
        <f>IF(ISERROR(FIND("Weekend",$B78,1)),SUMPRODUCT(1/COUNTIF($B$157:$B$588,$B$157:$B$588)),0)</f>
        <v>17.999999999999964</v>
      </c>
      <c r="K78" s="126"/>
      <c r="L78" s="126">
        <f t="shared" ref="L78:M81" si="23">H78*($F78-$J78)</f>
        <v>615.21020255736948</v>
      </c>
      <c r="M78" s="126">
        <f t="shared" si="23"/>
        <v>626.08092773978547</v>
      </c>
      <c r="O78" s="126" t="str">
        <f>INDEX('99 Look-Up Tables'!$G$3:$G$6,MATCH('05a Sum OwnPrice Elast Daily'!$B78,'99 Look-Up Tables'!$E$3:$E$6,0),1)</f>
        <v>On-Peak</v>
      </c>
    </row>
    <row r="79" spans="1:15" hidden="1" outlineLevel="1" x14ac:dyDescent="0.35">
      <c r="A79" s="126" t="s">
        <v>430</v>
      </c>
      <c r="B79" s="126" t="s">
        <v>162</v>
      </c>
      <c r="C79" s="126"/>
      <c r="D79" s="126">
        <f>INDEX('01 TOU Period Demand'!$D$75:$N$86,MATCH($A79&amp;"_"&amp;$B79,'01 TOU Period Demand'!$A$75:$A$86,0),MATCH(D$77,'01 TOU Period Demand'!$D$74:$N$74,0))</f>
        <v>-3.5290128454885501E-2</v>
      </c>
      <c r="E79" s="126">
        <f>INDEX('01 TOU Period Demand'!$D$75:$N$86,MATCH($A79&amp;"_"&amp;$B79,'01 TOU Period Demand'!$A$75:$A$86,0),MATCH(E$77,'01 TOU Period Demand'!$D$74:$N$74,0))</f>
        <v>5.1985906493712104</v>
      </c>
      <c r="F79" s="126">
        <f>INDEX('01 TOU Period Demand'!$D$75:$N$86,MATCH($A79&amp;"_"&amp;$B79,'01 TOU Period Demand'!$A$75:$A$86,0),MATCH(F$77,'01 TOU Period Demand'!$D$74:$N$74,0))</f>
        <v>124</v>
      </c>
      <c r="G79" s="126"/>
      <c r="H79" s="126">
        <f>E79</f>
        <v>5.1985906493712104</v>
      </c>
      <c r="I79" s="126">
        <f>E79+D79</f>
        <v>5.1633005209163247</v>
      </c>
      <c r="J79" s="126">
        <f>IF(ISERROR(FIND("Weekend",$B79,1)),SUMPRODUCT(1/COUNTIF($B$157:$B$588,$B$157:$B$588)),0)</f>
        <v>17.999999999999964</v>
      </c>
      <c r="K79" s="126"/>
      <c r="L79" s="126">
        <f t="shared" si="23"/>
        <v>551.05060883334841</v>
      </c>
      <c r="M79" s="126">
        <f t="shared" si="23"/>
        <v>547.30985521713058</v>
      </c>
      <c r="O79" s="126" t="str">
        <f>INDEX('99 Look-Up Tables'!$G$3:$G$6,MATCH('05a Sum OwnPrice Elast Daily'!$B79,'99 Look-Up Tables'!$E$3:$E$6,0),1)</f>
        <v>Mid-Peak</v>
      </c>
    </row>
    <row r="80" spans="1:15" hidden="1" outlineLevel="1" x14ac:dyDescent="0.35">
      <c r="A80" s="126" t="s">
        <v>430</v>
      </c>
      <c r="B80" s="126" t="s">
        <v>163</v>
      </c>
      <c r="C80" s="126"/>
      <c r="D80" s="126">
        <f>INDEX('01 TOU Period Demand'!$D$75:$N$86,MATCH($A80&amp;"_"&amp;$B80,'01 TOU Period Demand'!$A$75:$A$86,0),MATCH(D$77,'01 TOU Period Demand'!$D$74:$N$74,0))</f>
        <v>-0.190372899677337</v>
      </c>
      <c r="E80" s="126">
        <f>INDEX('01 TOU Period Demand'!$D$75:$N$86,MATCH($A80&amp;"_"&amp;$B80,'01 TOU Period Demand'!$A$75:$A$86,0),MATCH(E$77,'01 TOU Period Demand'!$D$74:$N$74,0))</f>
        <v>11.156694773234101</v>
      </c>
      <c r="F80" s="126">
        <f>INDEX('01 TOU Period Demand'!$D$75:$N$86,MATCH($A80&amp;"_"&amp;$B80,'01 TOU Period Demand'!$A$75:$A$86,0),MATCH(F$77,'01 TOU Period Demand'!$D$74:$N$74,0))</f>
        <v>124</v>
      </c>
      <c r="G80" s="126"/>
      <c r="H80" s="126">
        <f>E80</f>
        <v>11.156694773234101</v>
      </c>
      <c r="I80" s="126">
        <f>E80+D80</f>
        <v>10.966321873556764</v>
      </c>
      <c r="J80" s="126">
        <f>IF(ISERROR(FIND("Weekend",$B80,1)),SUMPRODUCT(1/COUNTIF($B$157:$B$588,$B$157:$B$588)),0)</f>
        <v>17.999999999999964</v>
      </c>
      <c r="K80" s="126"/>
      <c r="L80" s="126">
        <f t="shared" si="23"/>
        <v>1182.609645962815</v>
      </c>
      <c r="M80" s="126">
        <f t="shared" si="23"/>
        <v>1162.4301185970173</v>
      </c>
      <c r="O80" s="126" t="str">
        <f>INDEX('99 Look-Up Tables'!$G$3:$G$6,MATCH('05a Sum OwnPrice Elast Daily'!$B80,'99 Look-Up Tables'!$E$3:$E$6,0),1)</f>
        <v>Off-Peak</v>
      </c>
    </row>
    <row r="81" spans="1:15" hidden="1" outlineLevel="1" x14ac:dyDescent="0.35">
      <c r="A81" s="126" t="s">
        <v>430</v>
      </c>
      <c r="B81" s="126" t="s">
        <v>164</v>
      </c>
      <c r="C81" s="126"/>
      <c r="D81" s="126">
        <f>INDEX('01 TOU Period Demand'!$D$75:$N$86,MATCH($A81&amp;"_"&amp;$B81,'01 TOU Period Demand'!$A$75:$A$86,0),MATCH(D$77,'01 TOU Period Demand'!$D$74:$N$74,0))</f>
        <v>-0.39746516302470702</v>
      </c>
      <c r="E81" s="126">
        <f>INDEX('01 TOU Period Demand'!$D$75:$N$86,MATCH($A81&amp;"_"&amp;$B81,'01 TOU Period Demand'!$A$75:$A$86,0),MATCH(E$77,'01 TOU Period Demand'!$D$74:$N$74,0))</f>
        <v>25.044258769564198</v>
      </c>
      <c r="F81" s="126">
        <f>INDEX('01 TOU Period Demand'!$D$75:$N$86,MATCH($A81&amp;"_"&amp;$B81,'01 TOU Period Demand'!$A$75:$A$86,0),MATCH(F$77,'01 TOU Period Demand'!$D$74:$N$74,0))</f>
        <v>57</v>
      </c>
      <c r="G81" s="126"/>
      <c r="H81" s="126">
        <f>E81</f>
        <v>25.044258769564198</v>
      </c>
      <c r="I81" s="126">
        <f>E81+D81</f>
        <v>24.646793606539489</v>
      </c>
      <c r="J81" s="126">
        <f>IF(ISERROR(FIND("Weekend",$B81,1)),SUMPRODUCT(1/COUNTIF($B$157:$B$588,$B$157:$B$588)),0)</f>
        <v>0</v>
      </c>
      <c r="K81" s="126"/>
      <c r="L81" s="126">
        <f t="shared" si="23"/>
        <v>1427.5227498651593</v>
      </c>
      <c r="M81" s="126">
        <f t="shared" si="23"/>
        <v>1404.8672355727508</v>
      </c>
      <c r="O81" s="126" t="str">
        <f>INDEX('99 Look-Up Tables'!$G$3:$G$6,MATCH('05a Sum OwnPrice Elast Daily'!$B81,'99 Look-Up Tables'!$E$3:$E$6,0),1)</f>
        <v>Off-Peak</v>
      </c>
    </row>
    <row r="82" spans="1:15" collapsed="1" x14ac:dyDescent="0.35"/>
    <row r="84" spans="1:15" s="143" customFormat="1" x14ac:dyDescent="0.35">
      <c r="A84" s="142" t="s">
        <v>286</v>
      </c>
    </row>
    <row r="85" spans="1:15" s="145" customFormat="1" x14ac:dyDescent="0.35">
      <c r="A85" s="144"/>
    </row>
    <row r="86" spans="1:15" x14ac:dyDescent="0.35">
      <c r="B86" s="113" t="s">
        <v>297</v>
      </c>
    </row>
    <row r="87" spans="1:15" hidden="1" outlineLevel="1" x14ac:dyDescent="0.35">
      <c r="D87" s="64">
        <v>1</v>
      </c>
      <c r="E87" s="64">
        <v>0</v>
      </c>
      <c r="H87" s="64">
        <v>1</v>
      </c>
      <c r="I87" s="64">
        <v>0</v>
      </c>
    </row>
    <row r="88" spans="1:15" hidden="1" outlineLevel="1" x14ac:dyDescent="0.35">
      <c r="B88" s="113"/>
      <c r="D88" s="64" t="s">
        <v>255</v>
      </c>
      <c r="E88" s="64" t="s">
        <v>256</v>
      </c>
    </row>
    <row r="89" spans="1:15" ht="29" hidden="1" outlineLevel="1" x14ac:dyDescent="0.35">
      <c r="B89" s="137" t="s">
        <v>206</v>
      </c>
      <c r="C89" s="137" t="s">
        <v>296</v>
      </c>
      <c r="D89" s="137" t="s">
        <v>271</v>
      </c>
      <c r="E89" s="137" t="s">
        <v>272</v>
      </c>
      <c r="G89" s="137" t="s">
        <v>280</v>
      </c>
      <c r="H89" s="137" t="s">
        <v>271</v>
      </c>
      <c r="I89" s="137" t="s">
        <v>272</v>
      </c>
      <c r="K89" s="64" t="s">
        <v>186</v>
      </c>
    </row>
    <row r="90" spans="1:15" hidden="1" outlineLevel="1" x14ac:dyDescent="0.35">
      <c r="B90" s="126" t="s">
        <v>161</v>
      </c>
      <c r="C90" s="126">
        <v>0</v>
      </c>
      <c r="D90" s="126">
        <f t="shared" ref="D90:E95" ca="1" si="24">SUMIFS(OFFSET($A$157,0,MATCH(D$88,$B$156:$K$156,0),COUNT($K$157:$K$588),1),$N$157:$N$588,$B90,$F$157:$F$588,$C90)</f>
        <v>98.096822072117135</v>
      </c>
      <c r="E90" s="126">
        <f t="shared" ca="1" si="24"/>
        <v>98.989798132093171</v>
      </c>
      <c r="G90" s="126">
        <f t="shared" ref="G90:G95" si="25">IF(AND($B$3&lt;&gt;"No",$B90="Off-Peak"),0,1)</f>
        <v>1</v>
      </c>
      <c r="H90" s="126">
        <f t="shared" ref="H90:I95" ca="1" si="26">INDEX($D90:$E90,1,MATCH(H$87*$G90,$D$87:$E$87,0))</f>
        <v>98.096822072117135</v>
      </c>
      <c r="I90" s="126">
        <f t="shared" ca="1" si="26"/>
        <v>98.989798132093171</v>
      </c>
      <c r="K90" s="64" t="str">
        <f>$B90&amp;"_"&amp;$C90</f>
        <v>On-Peak_0</v>
      </c>
    </row>
    <row r="91" spans="1:15" hidden="1" outlineLevel="1" x14ac:dyDescent="0.35">
      <c r="B91" s="126" t="s">
        <v>162</v>
      </c>
      <c r="C91" s="126">
        <v>0</v>
      </c>
      <c r="D91" s="126">
        <f t="shared" ca="1" si="24"/>
        <v>102.0459261439443</v>
      </c>
      <c r="E91" s="126">
        <f t="shared" ca="1" si="24"/>
        <v>101.73893629023942</v>
      </c>
      <c r="G91" s="126">
        <f t="shared" si="25"/>
        <v>1</v>
      </c>
      <c r="H91" s="126">
        <f t="shared" ca="1" si="26"/>
        <v>102.0459261439443</v>
      </c>
      <c r="I91" s="126">
        <f t="shared" ca="1" si="26"/>
        <v>101.73893629023942</v>
      </c>
      <c r="K91" s="64" t="str">
        <f t="shared" ref="K91:K95" si="27">$B91&amp;"_"&amp;$C91</f>
        <v>Mid-Peak_0</v>
      </c>
    </row>
    <row r="92" spans="1:15" hidden="1" outlineLevel="1" x14ac:dyDescent="0.35">
      <c r="B92" s="126" t="s">
        <v>163</v>
      </c>
      <c r="C92" s="126">
        <v>0</v>
      </c>
      <c r="D92" s="126">
        <f t="shared" ca="1" si="24"/>
        <v>213.31379561519188</v>
      </c>
      <c r="E92" s="126">
        <f t="shared" ca="1" si="24"/>
        <v>211.92647588108068</v>
      </c>
      <c r="G92" s="126">
        <f t="shared" si="25"/>
        <v>1</v>
      </c>
      <c r="H92" s="126">
        <f t="shared" ca="1" si="26"/>
        <v>213.31379561519188</v>
      </c>
      <c r="I92" s="126">
        <f t="shared" ca="1" si="26"/>
        <v>211.92647588108068</v>
      </c>
      <c r="K92" s="64" t="str">
        <f t="shared" si="27"/>
        <v>Off-Peak_0</v>
      </c>
    </row>
    <row r="93" spans="1:15" hidden="1" outlineLevel="1" x14ac:dyDescent="0.35">
      <c r="B93" s="126" t="s">
        <v>161</v>
      </c>
      <c r="C93" s="126">
        <v>1</v>
      </c>
      <c r="D93" s="126">
        <f t="shared" ca="1" si="24"/>
        <v>15.285014230407761</v>
      </c>
      <c r="E93" s="126">
        <f t="shared" ca="1" si="24"/>
        <v>16.755730156665972</v>
      </c>
      <c r="G93" s="126">
        <f t="shared" si="25"/>
        <v>1</v>
      </c>
      <c r="H93" s="126">
        <f t="shared" ca="1" si="26"/>
        <v>15.285014230407761</v>
      </c>
      <c r="I93" s="126">
        <f t="shared" ca="1" si="26"/>
        <v>16.755730156665972</v>
      </c>
      <c r="K93" s="64" t="str">
        <f t="shared" si="27"/>
        <v>On-Peak_1</v>
      </c>
    </row>
    <row r="94" spans="1:15" hidden="1" outlineLevel="1" x14ac:dyDescent="0.35">
      <c r="B94" s="126" t="s">
        <v>162</v>
      </c>
      <c r="C94" s="126">
        <v>1</v>
      </c>
      <c r="D94" s="126">
        <f t="shared" ca="1" si="24"/>
        <v>0</v>
      </c>
      <c r="E94" s="126">
        <f t="shared" ca="1" si="24"/>
        <v>0</v>
      </c>
      <c r="G94" s="126">
        <f t="shared" si="25"/>
        <v>1</v>
      </c>
      <c r="H94" s="126">
        <f t="shared" ca="1" si="26"/>
        <v>0</v>
      </c>
      <c r="I94" s="126">
        <f t="shared" ca="1" si="26"/>
        <v>0</v>
      </c>
      <c r="K94" s="64" t="str">
        <f t="shared" si="27"/>
        <v>Mid-Peak_1</v>
      </c>
    </row>
    <row r="95" spans="1:15" hidden="1" outlineLevel="1" x14ac:dyDescent="0.35">
      <c r="B95" s="126" t="s">
        <v>163</v>
      </c>
      <c r="C95" s="126">
        <v>1</v>
      </c>
      <c r="D95" s="126">
        <f t="shared" ca="1" si="24"/>
        <v>5.88756848171219</v>
      </c>
      <c r="E95" s="126">
        <f t="shared" ca="1" si="24"/>
        <v>6.8319886041231097</v>
      </c>
      <c r="G95" s="126">
        <f t="shared" si="25"/>
        <v>1</v>
      </c>
      <c r="H95" s="126">
        <f t="shared" ca="1" si="26"/>
        <v>5.88756848171219</v>
      </c>
      <c r="I95" s="126">
        <f t="shared" ca="1" si="26"/>
        <v>6.8319886041231097</v>
      </c>
      <c r="K95" s="64" t="str">
        <f t="shared" si="27"/>
        <v>Off-Peak_1</v>
      </c>
    </row>
    <row r="96" spans="1:15" hidden="1" outlineLevel="1" x14ac:dyDescent="0.35"/>
    <row r="97" spans="2:11" hidden="1" outlineLevel="1" x14ac:dyDescent="0.35">
      <c r="B97" s="127" t="s">
        <v>273</v>
      </c>
      <c r="C97" s="127"/>
      <c r="D97" s="127">
        <f ca="1">SUM(D90:D95)</f>
        <v>434.62912654337322</v>
      </c>
      <c r="E97" s="127">
        <f ca="1">SUM(E90:E95)</f>
        <v>436.24292906420231</v>
      </c>
      <c r="H97" s="113">
        <f ca="1">SUM(H90:H95)</f>
        <v>434.62912654337322</v>
      </c>
      <c r="I97" s="113">
        <f ca="1">SUM(I90:I95)</f>
        <v>436.24292906420231</v>
      </c>
    </row>
    <row r="98" spans="2:11" hidden="1" outlineLevel="1" x14ac:dyDescent="0.35">
      <c r="B98" s="64" t="s">
        <v>298</v>
      </c>
      <c r="D98" s="64" t="str">
        <f ca="1">IF(D97=SUM(G$157:G$588),"Good", "Bad Check")</f>
        <v>Good</v>
      </c>
      <c r="E98" s="64" t="str">
        <f ca="1">IF(E97=SUM(H$157:H$588),"Good", "Bad Check")</f>
        <v>Good</v>
      </c>
    </row>
    <row r="99" spans="2:11" collapsed="1" x14ac:dyDescent="0.35"/>
    <row r="100" spans="2:11" x14ac:dyDescent="0.35">
      <c r="B100" s="113" t="s">
        <v>276</v>
      </c>
      <c r="D100" s="64" t="str">
        <f>D$101&amp;"_"&amp;D$102</f>
        <v>Actual Cost_Actual kWh</v>
      </c>
      <c r="E100" s="64" t="str">
        <f>E$101&amp;"_"&amp;E$102</f>
        <v>Counterfactual Cost_Actual kWh</v>
      </c>
      <c r="F100" s="64" t="str">
        <f t="shared" ref="F100:G100" si="28">F$101&amp;"_"&amp;F$102</f>
        <v>Counterfactual Cost_Counterfactual kWh</v>
      </c>
      <c r="G100" s="64" t="str">
        <f t="shared" si="28"/>
        <v>Actual Cost_Counterfactual kWh</v>
      </c>
    </row>
    <row r="101" spans="2:11" ht="29" hidden="1" outlineLevel="1" x14ac:dyDescent="0.35">
      <c r="B101" s="134"/>
      <c r="C101" s="134"/>
      <c r="D101" s="137" t="s">
        <v>299</v>
      </c>
      <c r="E101" s="137" t="s">
        <v>300</v>
      </c>
      <c r="F101" s="137" t="s">
        <v>300</v>
      </c>
      <c r="G101" s="137" t="s">
        <v>299</v>
      </c>
    </row>
    <row r="102" spans="2:11" ht="43.5" hidden="1" outlineLevel="1" x14ac:dyDescent="0.35">
      <c r="B102" s="206"/>
      <c r="C102" s="134"/>
      <c r="D102" s="137" t="s">
        <v>271</v>
      </c>
      <c r="E102" s="137" t="s">
        <v>271</v>
      </c>
      <c r="F102" s="137" t="s">
        <v>272</v>
      </c>
      <c r="G102" s="137" t="s">
        <v>272</v>
      </c>
    </row>
    <row r="103" spans="2:11" hidden="1" outlineLevel="1" x14ac:dyDescent="0.35">
      <c r="B103" s="134" t="s">
        <v>206</v>
      </c>
      <c r="C103" s="134" t="s">
        <v>296</v>
      </c>
      <c r="D103" s="134"/>
      <c r="E103" s="134"/>
      <c r="F103" s="134"/>
      <c r="G103" s="134"/>
    </row>
    <row r="104" spans="2:11" hidden="1" outlineLevel="1" x14ac:dyDescent="0.35">
      <c r="B104" s="126" t="s">
        <v>161</v>
      </c>
      <c r="C104" s="126">
        <v>0</v>
      </c>
      <c r="D104" s="125">
        <f t="shared" ref="D104:G109" ca="1" si="29">IF(AND($C104=1,D$101=$D$121),$D$126,INDEX($D$123:$E$125,MATCH($B104,$B$123:$B$125,0),MATCH(D$101,$D$121:$E$121,0)))*INDEX($H$90:$I$95,MATCH($B104&amp;"_"&amp;$C104,$K$90:$K$95,0),MATCH(D$102,$H$89:$I$89,0))</f>
        <v>12.948780513519463</v>
      </c>
      <c r="E104" s="125">
        <f t="shared" ca="1" si="29"/>
        <v>12.948780513519463</v>
      </c>
      <c r="F104" s="125">
        <f t="shared" ca="1" si="29"/>
        <v>13.066653353436299</v>
      </c>
      <c r="G104" s="125">
        <f t="shared" ca="1" si="29"/>
        <v>13.066653353436299</v>
      </c>
      <c r="H104" s="64" t="str">
        <f>$B104&amp;"_"&amp;$C104</f>
        <v>On-Peak_0</v>
      </c>
    </row>
    <row r="105" spans="2:11" hidden="1" outlineLevel="1" x14ac:dyDescent="0.35">
      <c r="B105" s="126" t="s">
        <v>162</v>
      </c>
      <c r="C105" s="126">
        <v>0</v>
      </c>
      <c r="D105" s="125">
        <f t="shared" ca="1" si="29"/>
        <v>9.5923170575307637</v>
      </c>
      <c r="E105" s="125">
        <f t="shared" ca="1" si="29"/>
        <v>9.5923170575307637</v>
      </c>
      <c r="F105" s="125">
        <f t="shared" ca="1" si="29"/>
        <v>9.5634600112825066</v>
      </c>
      <c r="G105" s="125">
        <f t="shared" ca="1" si="29"/>
        <v>9.5634600112825066</v>
      </c>
      <c r="H105" s="64" t="str">
        <f t="shared" ref="H105:H109" si="30">$B105&amp;"_"&amp;$C105</f>
        <v>Mid-Peak_0</v>
      </c>
    </row>
    <row r="106" spans="2:11" hidden="1" outlineLevel="1" x14ac:dyDescent="0.35">
      <c r="B106" s="126" t="s">
        <v>163</v>
      </c>
      <c r="C106" s="126">
        <v>0</v>
      </c>
      <c r="D106" s="125">
        <f t="shared" ca="1" si="29"/>
        <v>12.798827736911512</v>
      </c>
      <c r="E106" s="125">
        <f t="shared" ca="1" si="29"/>
        <v>13.865396714987472</v>
      </c>
      <c r="F106" s="125">
        <f t="shared" ca="1" si="29"/>
        <v>13.775220932270244</v>
      </c>
      <c r="G106" s="125">
        <f t="shared" ca="1" si="29"/>
        <v>12.71558855286484</v>
      </c>
      <c r="H106" s="64" t="str">
        <f t="shared" si="30"/>
        <v>Off-Peak_0</v>
      </c>
    </row>
    <row r="107" spans="2:11" hidden="1" outlineLevel="1" x14ac:dyDescent="0.35">
      <c r="B107" s="126" t="s">
        <v>161</v>
      </c>
      <c r="C107" s="126">
        <v>1</v>
      </c>
      <c r="D107" s="125">
        <f t="shared" ca="1" si="29"/>
        <v>9.0945834670926171</v>
      </c>
      <c r="E107" s="125">
        <f t="shared" ca="1" si="29"/>
        <v>2.0176218784138245</v>
      </c>
      <c r="F107" s="125">
        <f t="shared" ca="1" si="29"/>
        <v>2.2117563806799083</v>
      </c>
      <c r="G107" s="125">
        <f t="shared" ca="1" si="29"/>
        <v>9.9696594432162531</v>
      </c>
      <c r="H107" s="64" t="str">
        <f t="shared" si="30"/>
        <v>On-Peak_1</v>
      </c>
    </row>
    <row r="108" spans="2:11" hidden="1" outlineLevel="1" x14ac:dyDescent="0.35">
      <c r="B108" s="126" t="s">
        <v>162</v>
      </c>
      <c r="C108" s="126">
        <v>1</v>
      </c>
      <c r="D108" s="125">
        <f t="shared" ca="1" si="29"/>
        <v>0</v>
      </c>
      <c r="E108" s="125">
        <f t="shared" ca="1" si="29"/>
        <v>0</v>
      </c>
      <c r="F108" s="125">
        <f t="shared" ca="1" si="29"/>
        <v>0</v>
      </c>
      <c r="G108" s="125">
        <f t="shared" ca="1" si="29"/>
        <v>0</v>
      </c>
      <c r="H108" s="64" t="str">
        <f t="shared" si="30"/>
        <v>Mid-Peak_1</v>
      </c>
      <c r="I108" s="112"/>
      <c r="J108" s="112"/>
      <c r="K108" s="112"/>
    </row>
    <row r="109" spans="2:11" hidden="1" outlineLevel="1" x14ac:dyDescent="0.35">
      <c r="B109" s="126" t="s">
        <v>163</v>
      </c>
      <c r="C109" s="126">
        <v>1</v>
      </c>
      <c r="D109" s="125">
        <f t="shared" ca="1" si="29"/>
        <v>3.5031032466187528</v>
      </c>
      <c r="E109" s="125">
        <f t="shared" ca="1" si="29"/>
        <v>0.38269195131129236</v>
      </c>
      <c r="F109" s="125">
        <f t="shared" ca="1" si="29"/>
        <v>0.44407925926800212</v>
      </c>
      <c r="G109" s="125">
        <f t="shared" ca="1" si="29"/>
        <v>4.0650332194532499</v>
      </c>
      <c r="H109" s="64" t="str">
        <f t="shared" si="30"/>
        <v>Off-Peak_1</v>
      </c>
    </row>
    <row r="110" spans="2:11" hidden="1" outlineLevel="1" x14ac:dyDescent="0.35"/>
    <row r="111" spans="2:11" hidden="1" outlineLevel="1" x14ac:dyDescent="0.35">
      <c r="B111" s="64" t="s">
        <v>293</v>
      </c>
      <c r="D111" s="112">
        <f ca="1">SUM(D104:D109)</f>
        <v>47.937612021673104</v>
      </c>
      <c r="E111" s="112"/>
      <c r="F111" s="112">
        <f t="shared" ref="F111:G111" ca="1" si="31">SUM(F104:F109)</f>
        <v>39.061169936936963</v>
      </c>
      <c r="G111" s="112">
        <f t="shared" ca="1" si="31"/>
        <v>49.380394580253146</v>
      </c>
    </row>
    <row r="112" spans="2:11" collapsed="1" x14ac:dyDescent="0.35"/>
    <row r="115" spans="1:6" s="115" customFormat="1" ht="23.5" x14ac:dyDescent="0.55000000000000004">
      <c r="A115" s="114" t="s">
        <v>244</v>
      </c>
    </row>
    <row r="116" spans="1:6" x14ac:dyDescent="0.35">
      <c r="A116" s="113"/>
    </row>
    <row r="117" spans="1:6" x14ac:dyDescent="0.35">
      <c r="A117" s="64" t="s">
        <v>208</v>
      </c>
      <c r="B117" s="119" t="s">
        <v>225</v>
      </c>
      <c r="C117" s="119"/>
      <c r="D117" s="64" t="s">
        <v>267</v>
      </c>
    </row>
    <row r="118" spans="1:6" x14ac:dyDescent="0.35">
      <c r="B118" s="119" t="s">
        <v>266</v>
      </c>
      <c r="C118" s="119"/>
      <c r="D118" s="64" t="s">
        <v>268</v>
      </c>
    </row>
    <row r="119" spans="1:6" x14ac:dyDescent="0.35">
      <c r="A119" s="64" t="s">
        <v>226</v>
      </c>
      <c r="B119" s="120">
        <v>43511</v>
      </c>
      <c r="C119" s="120"/>
    </row>
    <row r="120" spans="1:6" hidden="1" outlineLevel="1" x14ac:dyDescent="0.35">
      <c r="B120" s="120"/>
      <c r="C120" s="120"/>
    </row>
    <row r="121" spans="1:6" hidden="1" outlineLevel="1" x14ac:dyDescent="0.35">
      <c r="B121" s="120" t="s">
        <v>265</v>
      </c>
      <c r="C121" s="120"/>
      <c r="D121" s="64" t="s">
        <v>299</v>
      </c>
      <c r="E121" s="64" t="s">
        <v>300</v>
      </c>
    </row>
    <row r="122" spans="1:6" hidden="1" outlineLevel="1" x14ac:dyDescent="0.35">
      <c r="B122" s="134" t="s">
        <v>206</v>
      </c>
      <c r="C122" s="134"/>
      <c r="D122" s="134" t="s">
        <v>265</v>
      </c>
      <c r="E122" s="134" t="s">
        <v>269</v>
      </c>
      <c r="F122" s="134"/>
    </row>
    <row r="123" spans="1:6" hidden="1" outlineLevel="1" x14ac:dyDescent="0.35">
      <c r="B123" s="126" t="s">
        <v>161</v>
      </c>
      <c r="C123" s="126"/>
      <c r="D123" s="129">
        <v>0.13200000000000001</v>
      </c>
      <c r="E123" s="129">
        <v>0.13200000000000001</v>
      </c>
      <c r="F123" s="126" t="s">
        <v>221</v>
      </c>
    </row>
    <row r="124" spans="1:6" hidden="1" outlineLevel="1" x14ac:dyDescent="0.35">
      <c r="B124" s="126" t="s">
        <v>162</v>
      </c>
      <c r="C124" s="126"/>
      <c r="D124" s="129">
        <v>9.4E-2</v>
      </c>
      <c r="E124" s="129">
        <v>9.4E-2</v>
      </c>
      <c r="F124" s="126" t="s">
        <v>221</v>
      </c>
    </row>
    <row r="125" spans="1:6" hidden="1" outlineLevel="1" x14ac:dyDescent="0.35">
      <c r="B125" s="126" t="s">
        <v>163</v>
      </c>
      <c r="C125" s="126"/>
      <c r="D125" s="129">
        <v>0.06</v>
      </c>
      <c r="E125" s="129">
        <v>6.5000000000000002E-2</v>
      </c>
      <c r="F125" s="126" t="s">
        <v>221</v>
      </c>
    </row>
    <row r="126" spans="1:6" hidden="1" outlineLevel="1" x14ac:dyDescent="0.35">
      <c r="B126" s="126" t="s">
        <v>207</v>
      </c>
      <c r="C126" s="126"/>
      <c r="D126" s="130">
        <v>0.59499999999999997</v>
      </c>
      <c r="E126" s="129">
        <v>0</v>
      </c>
      <c r="F126" s="126" t="s">
        <v>221</v>
      </c>
    </row>
    <row r="127" spans="1:6" hidden="1" outlineLevel="1" x14ac:dyDescent="0.35"/>
    <row r="128" spans="1:6" hidden="1" outlineLevel="1" x14ac:dyDescent="0.35">
      <c r="D128" s="64" t="s">
        <v>210</v>
      </c>
    </row>
    <row r="129" spans="4:6" hidden="1" outlineLevel="1" x14ac:dyDescent="0.35">
      <c r="D129" s="126" t="s">
        <v>211</v>
      </c>
      <c r="E129" s="129">
        <v>22.48</v>
      </c>
      <c r="F129" s="126" t="s">
        <v>220</v>
      </c>
    </row>
    <row r="130" spans="4:6" hidden="1" outlineLevel="1" x14ac:dyDescent="0.35">
      <c r="D130" s="126" t="s">
        <v>212</v>
      </c>
      <c r="E130" s="129">
        <v>0.56999999999999995</v>
      </c>
      <c r="F130" s="126" t="s">
        <v>220</v>
      </c>
    </row>
    <row r="131" spans="4:6" hidden="1" outlineLevel="1" x14ac:dyDescent="0.35">
      <c r="D131" s="126" t="s">
        <v>219</v>
      </c>
      <c r="E131" s="129">
        <v>0.25</v>
      </c>
      <c r="F131" s="126" t="s">
        <v>220</v>
      </c>
    </row>
    <row r="132" spans="4:6" hidden="1" outlineLevel="1" x14ac:dyDescent="0.35">
      <c r="D132" s="126"/>
      <c r="E132" s="129"/>
      <c r="F132" s="126"/>
    </row>
    <row r="133" spans="4:6" hidden="1" outlineLevel="1" x14ac:dyDescent="0.35">
      <c r="D133" s="127" t="s">
        <v>294</v>
      </c>
      <c r="E133" s="133">
        <f>SUM(E129:E131)</f>
        <v>23.3</v>
      </c>
      <c r="F133" s="127" t="s">
        <v>220</v>
      </c>
    </row>
    <row r="134" spans="4:6" hidden="1" outlineLevel="1" x14ac:dyDescent="0.35"/>
    <row r="135" spans="4:6" hidden="1" outlineLevel="1" x14ac:dyDescent="0.35">
      <c r="D135" s="64" t="s">
        <v>213</v>
      </c>
    </row>
    <row r="136" spans="4:6" hidden="1" outlineLevel="1" x14ac:dyDescent="0.35">
      <c r="D136" s="132" t="s">
        <v>209</v>
      </c>
      <c r="E136" s="130">
        <v>3.2000000000000002E-3</v>
      </c>
      <c r="F136" s="126" t="s">
        <v>221</v>
      </c>
    </row>
    <row r="137" spans="4:6" hidden="1" outlineLevel="1" x14ac:dyDescent="0.35">
      <c r="D137" s="132" t="s">
        <v>214</v>
      </c>
      <c r="E137" s="130">
        <v>6.8999999999999999E-3</v>
      </c>
      <c r="F137" s="126" t="s">
        <v>221</v>
      </c>
    </row>
    <row r="138" spans="4:6" hidden="1" outlineLevel="1" x14ac:dyDescent="0.35">
      <c r="D138" s="132" t="s">
        <v>215</v>
      </c>
      <c r="E138" s="130">
        <v>6.6E-3</v>
      </c>
      <c r="F138" s="126" t="s">
        <v>221</v>
      </c>
    </row>
    <row r="139" spans="4:6" ht="29" hidden="1" outlineLevel="1" x14ac:dyDescent="0.35">
      <c r="D139" s="132" t="s">
        <v>216</v>
      </c>
      <c r="E139" s="130">
        <v>3.0000000000000001E-3</v>
      </c>
      <c r="F139" s="126" t="s">
        <v>221</v>
      </c>
    </row>
    <row r="140" spans="4:6" ht="29" hidden="1" outlineLevel="1" x14ac:dyDescent="0.35">
      <c r="D140" s="132" t="s">
        <v>217</v>
      </c>
      <c r="E140" s="130">
        <v>4.0000000000000002E-4</v>
      </c>
      <c r="F140" s="126" t="s">
        <v>221</v>
      </c>
    </row>
    <row r="141" spans="4:6" ht="29" hidden="1" outlineLevel="1" x14ac:dyDescent="0.35">
      <c r="D141" s="132" t="s">
        <v>218</v>
      </c>
      <c r="E141" s="130">
        <v>5.0000000000000001E-4</v>
      </c>
      <c r="F141" s="126" t="s">
        <v>221</v>
      </c>
    </row>
    <row r="142" spans="4:6" hidden="1" outlineLevel="1" x14ac:dyDescent="0.35">
      <c r="D142" s="126"/>
      <c r="E142" s="130"/>
      <c r="F142" s="126"/>
    </row>
    <row r="143" spans="4:6" ht="43.5" hidden="1" outlineLevel="1" x14ac:dyDescent="0.35">
      <c r="D143" s="128" t="s">
        <v>292</v>
      </c>
      <c r="E143" s="131">
        <f>SUM(E136:E141)</f>
        <v>2.06E-2</v>
      </c>
      <c r="F143" s="126" t="s">
        <v>221</v>
      </c>
    </row>
    <row r="144" spans="4:6" hidden="1" outlineLevel="1" x14ac:dyDescent="0.35"/>
    <row r="145" spans="1:14" hidden="1" outlineLevel="1" x14ac:dyDescent="0.35">
      <c r="D145" s="64" t="s">
        <v>222</v>
      </c>
    </row>
    <row r="146" spans="1:14" hidden="1" outlineLevel="1" x14ac:dyDescent="0.35">
      <c r="D146" s="64" t="s">
        <v>223</v>
      </c>
      <c r="E146" s="121">
        <v>0.13</v>
      </c>
    </row>
    <row r="147" spans="1:14" hidden="1" outlineLevel="1" x14ac:dyDescent="0.35">
      <c r="D147" s="64" t="s">
        <v>224</v>
      </c>
      <c r="E147" s="121">
        <v>-0.08</v>
      </c>
    </row>
    <row r="148" spans="1:14" hidden="1" outlineLevel="1" x14ac:dyDescent="0.35">
      <c r="E148" s="121"/>
    </row>
    <row r="149" spans="1:14" hidden="1" outlineLevel="1" x14ac:dyDescent="0.35">
      <c r="D149" s="64" t="s">
        <v>295</v>
      </c>
      <c r="E149" s="121">
        <f>SUM(E146:E147)</f>
        <v>0.05</v>
      </c>
    </row>
    <row r="150" spans="1:14" collapsed="1" x14ac:dyDescent="0.35"/>
    <row r="151" spans="1:14" s="115" customFormat="1" ht="23.5" x14ac:dyDescent="0.55000000000000004">
      <c r="A151" s="114" t="s">
        <v>247</v>
      </c>
    </row>
    <row r="153" spans="1:14" x14ac:dyDescent="0.35">
      <c r="A153" s="64" t="s">
        <v>202</v>
      </c>
      <c r="B153" s="64" t="s">
        <v>472</v>
      </c>
    </row>
    <row r="154" spans="1:14" x14ac:dyDescent="0.35">
      <c r="A154" s="64" t="s">
        <v>249</v>
      </c>
      <c r="B154" s="64" t="s">
        <v>473</v>
      </c>
    </row>
    <row r="155" spans="1:14" hidden="1" outlineLevel="1" x14ac:dyDescent="0.35">
      <c r="M155" s="64">
        <v>1</v>
      </c>
      <c r="N155" s="64">
        <v>0</v>
      </c>
    </row>
    <row r="156" spans="1:14" hidden="1" outlineLevel="1" x14ac:dyDescent="0.35">
      <c r="B156" s="64" t="s">
        <v>251</v>
      </c>
      <c r="D156" s="64" t="s">
        <v>252</v>
      </c>
      <c r="E156" s="64" t="s">
        <v>253</v>
      </c>
      <c r="F156" s="64" t="s">
        <v>254</v>
      </c>
      <c r="G156" s="64" t="s">
        <v>255</v>
      </c>
      <c r="H156" s="64" t="s">
        <v>256</v>
      </c>
      <c r="I156" s="64" t="s">
        <v>257</v>
      </c>
      <c r="J156" s="64" t="s">
        <v>258</v>
      </c>
      <c r="K156" s="64" t="s">
        <v>153</v>
      </c>
      <c r="M156" s="64" t="s">
        <v>263</v>
      </c>
      <c r="N156" s="64" t="s">
        <v>264</v>
      </c>
    </row>
    <row r="157" spans="1:14" hidden="1" outlineLevel="1" x14ac:dyDescent="0.35">
      <c r="B157" s="120">
        <v>43438</v>
      </c>
      <c r="C157" s="120"/>
      <c r="D157" s="64">
        <v>1</v>
      </c>
      <c r="E157" s="64" t="s">
        <v>163</v>
      </c>
      <c r="F157" s="64">
        <v>0</v>
      </c>
      <c r="G157" s="64">
        <v>0.83482200647249205</v>
      </c>
      <c r="H157" s="64">
        <v>0.78377299464248096</v>
      </c>
      <c r="I157" s="64">
        <v>-5.1049011830010503E-2</v>
      </c>
      <c r="J157" s="64">
        <v>618</v>
      </c>
      <c r="K157" s="64">
        <v>1</v>
      </c>
      <c r="M157" s="64" t="str">
        <f>IF(M$155*$F157=1,"Critical Peak",$E157)</f>
        <v>Off-Peak</v>
      </c>
      <c r="N157" s="64" t="str">
        <f>IF(N$155*$F157=1,"Critical Peak",$E157)</f>
        <v>Off-Peak</v>
      </c>
    </row>
    <row r="158" spans="1:14" hidden="1" outlineLevel="1" x14ac:dyDescent="0.35">
      <c r="B158" s="120">
        <v>43438</v>
      </c>
      <c r="C158" s="120"/>
      <c r="D158" s="64">
        <v>2</v>
      </c>
      <c r="E158" s="64" t="s">
        <v>163</v>
      </c>
      <c r="F158" s="64">
        <v>0</v>
      </c>
      <c r="G158" s="64">
        <v>0.75629449838187701</v>
      </c>
      <c r="H158" s="64">
        <v>0.71756688982724504</v>
      </c>
      <c r="I158" s="64">
        <v>-3.8727608554631698E-2</v>
      </c>
      <c r="J158" s="64">
        <v>618</v>
      </c>
      <c r="K158" s="64">
        <v>1</v>
      </c>
      <c r="M158" s="64" t="str">
        <f t="shared" ref="M158:N221" si="32">IF(M$155*$F158=1,"Critical Peak",$E158)</f>
        <v>Off-Peak</v>
      </c>
      <c r="N158" s="64" t="str">
        <f t="shared" si="32"/>
        <v>Off-Peak</v>
      </c>
    </row>
    <row r="159" spans="1:14" hidden="1" outlineLevel="1" x14ac:dyDescent="0.35">
      <c r="B159" s="120">
        <v>43438</v>
      </c>
      <c r="C159" s="120"/>
      <c r="D159" s="64">
        <v>3</v>
      </c>
      <c r="E159" s="64" t="s">
        <v>163</v>
      </c>
      <c r="F159" s="64">
        <v>0</v>
      </c>
      <c r="G159" s="64">
        <v>0.71729773462783197</v>
      </c>
      <c r="H159" s="64">
        <v>0.68566332843199895</v>
      </c>
      <c r="I159" s="64">
        <v>-3.1634406195832701E-2</v>
      </c>
      <c r="J159" s="64">
        <v>618</v>
      </c>
      <c r="K159" s="64">
        <v>1</v>
      </c>
      <c r="M159" s="64" t="str">
        <f t="shared" si="32"/>
        <v>Off-Peak</v>
      </c>
      <c r="N159" s="64" t="str">
        <f t="shared" si="32"/>
        <v>Off-Peak</v>
      </c>
    </row>
    <row r="160" spans="1:14" hidden="1" outlineLevel="1" x14ac:dyDescent="0.35">
      <c r="B160" s="120">
        <v>43438</v>
      </c>
      <c r="C160" s="120"/>
      <c r="D160" s="64">
        <v>4</v>
      </c>
      <c r="E160" s="64" t="s">
        <v>163</v>
      </c>
      <c r="F160" s="64">
        <v>0</v>
      </c>
      <c r="G160" s="64">
        <v>0.70784789644012902</v>
      </c>
      <c r="H160" s="64">
        <v>0.67806678169055001</v>
      </c>
      <c r="I160" s="64">
        <v>-2.9781114749579798E-2</v>
      </c>
      <c r="J160" s="64">
        <v>618</v>
      </c>
      <c r="K160" s="64">
        <v>1</v>
      </c>
      <c r="M160" s="64" t="str">
        <f t="shared" si="32"/>
        <v>Off-Peak</v>
      </c>
      <c r="N160" s="64" t="str">
        <f t="shared" si="32"/>
        <v>Off-Peak</v>
      </c>
    </row>
    <row r="161" spans="2:14" hidden="1" outlineLevel="1" x14ac:dyDescent="0.35">
      <c r="B161" s="120">
        <v>43438</v>
      </c>
      <c r="C161" s="120"/>
      <c r="D161" s="64">
        <v>5</v>
      </c>
      <c r="E161" s="64" t="s">
        <v>163</v>
      </c>
      <c r="F161" s="64">
        <v>0</v>
      </c>
      <c r="G161" s="64">
        <v>0.71634304207119703</v>
      </c>
      <c r="H161" s="64">
        <v>0.67020715353944804</v>
      </c>
      <c r="I161" s="64">
        <v>-4.6135888531749401E-2</v>
      </c>
      <c r="J161" s="64">
        <v>618</v>
      </c>
      <c r="K161" s="64">
        <v>1</v>
      </c>
      <c r="M161" s="64" t="str">
        <f t="shared" si="32"/>
        <v>Off-Peak</v>
      </c>
      <c r="N161" s="64" t="str">
        <f t="shared" si="32"/>
        <v>Off-Peak</v>
      </c>
    </row>
    <row r="162" spans="2:14" hidden="1" outlineLevel="1" x14ac:dyDescent="0.35">
      <c r="B162" s="120">
        <v>43438</v>
      </c>
      <c r="C162" s="120"/>
      <c r="D162" s="64">
        <v>6</v>
      </c>
      <c r="E162" s="64" t="s">
        <v>163</v>
      </c>
      <c r="F162" s="64">
        <v>0</v>
      </c>
      <c r="G162" s="64">
        <v>0.78103559870550199</v>
      </c>
      <c r="H162" s="64">
        <v>0.74722191947937799</v>
      </c>
      <c r="I162" s="64">
        <v>-3.38136792261238E-2</v>
      </c>
      <c r="J162" s="64">
        <v>618</v>
      </c>
      <c r="K162" s="64">
        <v>1</v>
      </c>
      <c r="M162" s="64" t="str">
        <f t="shared" si="32"/>
        <v>Off-Peak</v>
      </c>
      <c r="N162" s="64" t="str">
        <f t="shared" si="32"/>
        <v>Off-Peak</v>
      </c>
    </row>
    <row r="163" spans="2:14" hidden="1" outlineLevel="1" x14ac:dyDescent="0.35">
      <c r="B163" s="120">
        <v>43438</v>
      </c>
      <c r="C163" s="120"/>
      <c r="D163" s="64">
        <v>7</v>
      </c>
      <c r="E163" s="64" t="s">
        <v>163</v>
      </c>
      <c r="F163" s="64">
        <v>0</v>
      </c>
      <c r="G163" s="64">
        <v>0.91110032362459503</v>
      </c>
      <c r="H163" s="64">
        <v>0.88890412906400895</v>
      </c>
      <c r="I163" s="64">
        <v>-2.2196194560586299E-2</v>
      </c>
      <c r="J163" s="64">
        <v>618</v>
      </c>
      <c r="K163" s="64">
        <v>1</v>
      </c>
      <c r="M163" s="64" t="str">
        <f t="shared" si="32"/>
        <v>Off-Peak</v>
      </c>
      <c r="N163" s="64" t="str">
        <f t="shared" si="32"/>
        <v>Off-Peak</v>
      </c>
    </row>
    <row r="164" spans="2:14" hidden="1" outlineLevel="1" x14ac:dyDescent="0.35">
      <c r="B164" s="120">
        <v>43438</v>
      </c>
      <c r="C164" s="120"/>
      <c r="D164" s="64">
        <v>8</v>
      </c>
      <c r="E164" s="64" t="s">
        <v>161</v>
      </c>
      <c r="F164" s="64">
        <v>0</v>
      </c>
      <c r="G164" s="64">
        <v>1.01378640776699</v>
      </c>
      <c r="H164" s="64">
        <v>0.99654803326098995</v>
      </c>
      <c r="I164" s="64">
        <v>-1.72383745060001E-2</v>
      </c>
      <c r="J164" s="64">
        <v>618</v>
      </c>
      <c r="K164" s="64">
        <v>1</v>
      </c>
      <c r="M164" s="64" t="str">
        <f t="shared" si="32"/>
        <v>On-Peak</v>
      </c>
      <c r="N164" s="64" t="str">
        <f t="shared" si="32"/>
        <v>On-Peak</v>
      </c>
    </row>
    <row r="165" spans="2:14" hidden="1" outlineLevel="1" x14ac:dyDescent="0.35">
      <c r="B165" s="120">
        <v>43438</v>
      </c>
      <c r="C165" s="120"/>
      <c r="D165" s="64">
        <v>9</v>
      </c>
      <c r="E165" s="64" t="s">
        <v>161</v>
      </c>
      <c r="F165" s="64">
        <v>0</v>
      </c>
      <c r="G165" s="64">
        <v>0.91184466019417498</v>
      </c>
      <c r="H165" s="64">
        <v>0.90723739517469804</v>
      </c>
      <c r="I165" s="64">
        <v>-4.6072650194764102E-3</v>
      </c>
      <c r="J165" s="64">
        <v>618</v>
      </c>
      <c r="K165" s="64">
        <v>1</v>
      </c>
      <c r="M165" s="64" t="str">
        <f t="shared" si="32"/>
        <v>On-Peak</v>
      </c>
      <c r="N165" s="64" t="str">
        <f t="shared" si="32"/>
        <v>On-Peak</v>
      </c>
    </row>
    <row r="166" spans="2:14" hidden="1" outlineLevel="1" x14ac:dyDescent="0.35">
      <c r="B166" s="120">
        <v>43438</v>
      </c>
      <c r="C166" s="120"/>
      <c r="D166" s="64">
        <v>10</v>
      </c>
      <c r="E166" s="64" t="s">
        <v>161</v>
      </c>
      <c r="F166" s="64">
        <v>0</v>
      </c>
      <c r="G166" s="64">
        <v>0.78676375404530696</v>
      </c>
      <c r="H166" s="64">
        <v>0.79670408810477999</v>
      </c>
      <c r="I166" s="64">
        <v>9.9403340594726407E-3</v>
      </c>
      <c r="J166" s="64">
        <v>618</v>
      </c>
      <c r="K166" s="64">
        <v>1</v>
      </c>
      <c r="M166" s="64" t="str">
        <f t="shared" si="32"/>
        <v>On-Peak</v>
      </c>
      <c r="N166" s="64" t="str">
        <f t="shared" si="32"/>
        <v>On-Peak</v>
      </c>
    </row>
    <row r="167" spans="2:14" hidden="1" outlineLevel="1" x14ac:dyDescent="0.35">
      <c r="B167" s="120">
        <v>43438</v>
      </c>
      <c r="C167" s="120"/>
      <c r="D167" s="64">
        <v>11</v>
      </c>
      <c r="E167" s="64" t="s">
        <v>161</v>
      </c>
      <c r="F167" s="64">
        <v>0</v>
      </c>
      <c r="G167" s="64">
        <v>0.77074433656957897</v>
      </c>
      <c r="H167" s="64">
        <v>0.76592288581546497</v>
      </c>
      <c r="I167" s="64">
        <v>-4.8214507541140799E-3</v>
      </c>
      <c r="J167" s="64">
        <v>618</v>
      </c>
      <c r="K167" s="64">
        <v>1</v>
      </c>
      <c r="M167" s="64" t="str">
        <f t="shared" si="32"/>
        <v>On-Peak</v>
      </c>
      <c r="N167" s="64" t="str">
        <f t="shared" si="32"/>
        <v>On-Peak</v>
      </c>
    </row>
    <row r="168" spans="2:14" hidden="1" outlineLevel="1" x14ac:dyDescent="0.35">
      <c r="B168" s="120">
        <v>43438</v>
      </c>
      <c r="C168" s="120"/>
      <c r="D168" s="64">
        <v>12</v>
      </c>
      <c r="E168" s="64" t="s">
        <v>162</v>
      </c>
      <c r="F168" s="64">
        <v>0</v>
      </c>
      <c r="G168" s="64">
        <v>0.76098705501618102</v>
      </c>
      <c r="H168" s="64">
        <v>0.77333950648695404</v>
      </c>
      <c r="I168" s="64">
        <v>1.2352451470772701E-2</v>
      </c>
      <c r="J168" s="64">
        <v>618</v>
      </c>
      <c r="K168" s="64">
        <v>1</v>
      </c>
      <c r="M168" s="64" t="str">
        <f t="shared" si="32"/>
        <v>Mid-Peak</v>
      </c>
      <c r="N168" s="64" t="str">
        <f t="shared" si="32"/>
        <v>Mid-Peak</v>
      </c>
    </row>
    <row r="169" spans="2:14" hidden="1" outlineLevel="1" x14ac:dyDescent="0.35">
      <c r="B169" s="120">
        <v>43438</v>
      </c>
      <c r="C169" s="120"/>
      <c r="D169" s="64">
        <v>13</v>
      </c>
      <c r="E169" s="64" t="s">
        <v>162</v>
      </c>
      <c r="F169" s="64">
        <v>0</v>
      </c>
      <c r="G169" s="64">
        <v>0.77292880258899699</v>
      </c>
      <c r="H169" s="64">
        <v>0.77434862894400402</v>
      </c>
      <c r="I169" s="64">
        <v>1.4198263550068901E-3</v>
      </c>
      <c r="J169" s="64">
        <v>618</v>
      </c>
      <c r="K169" s="64">
        <v>1</v>
      </c>
      <c r="M169" s="64" t="str">
        <f t="shared" si="32"/>
        <v>Mid-Peak</v>
      </c>
      <c r="N169" s="64" t="str">
        <f t="shared" si="32"/>
        <v>Mid-Peak</v>
      </c>
    </row>
    <row r="170" spans="2:14" hidden="1" outlineLevel="1" x14ac:dyDescent="0.35">
      <c r="B170" s="120">
        <v>43438</v>
      </c>
      <c r="C170" s="120"/>
      <c r="D170" s="64">
        <v>14</v>
      </c>
      <c r="E170" s="64" t="s">
        <v>162</v>
      </c>
      <c r="F170" s="64">
        <v>0</v>
      </c>
      <c r="G170" s="64">
        <v>0.76640776699029101</v>
      </c>
      <c r="H170" s="64">
        <v>0.755274559514168</v>
      </c>
      <c r="I170" s="64">
        <v>-1.11332074761237E-2</v>
      </c>
      <c r="J170" s="64">
        <v>618</v>
      </c>
      <c r="K170" s="64">
        <v>1</v>
      </c>
      <c r="M170" s="64" t="str">
        <f t="shared" si="32"/>
        <v>Mid-Peak</v>
      </c>
      <c r="N170" s="64" t="str">
        <f t="shared" si="32"/>
        <v>Mid-Peak</v>
      </c>
    </row>
    <row r="171" spans="2:14" hidden="1" outlineLevel="1" x14ac:dyDescent="0.35">
      <c r="B171" s="120">
        <v>43438</v>
      </c>
      <c r="C171" s="120"/>
      <c r="D171" s="64">
        <v>15</v>
      </c>
      <c r="E171" s="64" t="s">
        <v>162</v>
      </c>
      <c r="F171" s="64">
        <v>0</v>
      </c>
      <c r="G171" s="64">
        <v>0.79996763754045297</v>
      </c>
      <c r="H171" s="64">
        <v>0.79191439476852699</v>
      </c>
      <c r="I171" s="64">
        <v>-8.0532427719262698E-3</v>
      </c>
      <c r="J171" s="64">
        <v>618</v>
      </c>
      <c r="K171" s="64">
        <v>1</v>
      </c>
      <c r="M171" s="64" t="str">
        <f t="shared" si="32"/>
        <v>Mid-Peak</v>
      </c>
      <c r="N171" s="64" t="str">
        <f t="shared" si="32"/>
        <v>Mid-Peak</v>
      </c>
    </row>
    <row r="172" spans="2:14" hidden="1" outlineLevel="1" x14ac:dyDescent="0.35">
      <c r="B172" s="120">
        <v>43438</v>
      </c>
      <c r="C172" s="120"/>
      <c r="D172" s="64">
        <v>16</v>
      </c>
      <c r="E172" s="64" t="s">
        <v>162</v>
      </c>
      <c r="F172" s="64">
        <v>0</v>
      </c>
      <c r="G172" s="64">
        <v>0.86666666666666703</v>
      </c>
      <c r="H172" s="64">
        <v>0.85576517555065001</v>
      </c>
      <c r="I172" s="64">
        <v>-1.09014911160171E-2</v>
      </c>
      <c r="J172" s="64">
        <v>618</v>
      </c>
      <c r="K172" s="64">
        <v>1</v>
      </c>
      <c r="M172" s="64" t="str">
        <f t="shared" si="32"/>
        <v>Mid-Peak</v>
      </c>
      <c r="N172" s="64" t="str">
        <f t="shared" si="32"/>
        <v>Mid-Peak</v>
      </c>
    </row>
    <row r="173" spans="2:14" hidden="1" outlineLevel="1" x14ac:dyDescent="0.35">
      <c r="B173" s="120">
        <v>43438</v>
      </c>
      <c r="C173" s="120"/>
      <c r="D173" s="64">
        <v>17</v>
      </c>
      <c r="E173" s="64" t="s">
        <v>162</v>
      </c>
      <c r="F173" s="64">
        <v>0</v>
      </c>
      <c r="G173" s="64">
        <v>1.00907766990291</v>
      </c>
      <c r="H173" s="64">
        <v>1.04283872351256</v>
      </c>
      <c r="I173" s="64">
        <v>3.3761053609646097E-2</v>
      </c>
      <c r="J173" s="64">
        <v>618</v>
      </c>
      <c r="K173" s="64">
        <v>1</v>
      </c>
      <c r="M173" s="64" t="str">
        <f t="shared" si="32"/>
        <v>Mid-Peak</v>
      </c>
      <c r="N173" s="64" t="str">
        <f t="shared" si="32"/>
        <v>Mid-Peak</v>
      </c>
    </row>
    <row r="174" spans="2:14" hidden="1" outlineLevel="1" x14ac:dyDescent="0.35">
      <c r="B174" s="120">
        <v>43438</v>
      </c>
      <c r="C174" s="120"/>
      <c r="D174" s="64">
        <v>18</v>
      </c>
      <c r="E174" s="64" t="s">
        <v>161</v>
      </c>
      <c r="F174" s="64">
        <v>1</v>
      </c>
      <c r="G174" s="64">
        <v>1.1786084142394799</v>
      </c>
      <c r="H174" s="64">
        <v>1.3056010632252599</v>
      </c>
      <c r="I174" s="64">
        <v>0.126992648985782</v>
      </c>
      <c r="J174" s="64">
        <v>618</v>
      </c>
      <c r="K174" s="64">
        <v>1</v>
      </c>
      <c r="M174" s="64" t="str">
        <f t="shared" si="32"/>
        <v>Critical Peak</v>
      </c>
      <c r="N174" s="64" t="str">
        <f t="shared" si="32"/>
        <v>On-Peak</v>
      </c>
    </row>
    <row r="175" spans="2:14" hidden="1" outlineLevel="1" x14ac:dyDescent="0.35">
      <c r="B175" s="120">
        <v>43438</v>
      </c>
      <c r="C175" s="120"/>
      <c r="D175" s="64">
        <v>19</v>
      </c>
      <c r="E175" s="64" t="s">
        <v>161</v>
      </c>
      <c r="F175" s="64">
        <v>0</v>
      </c>
      <c r="G175" s="64">
        <v>1.2368122977346301</v>
      </c>
      <c r="H175" s="64">
        <v>1.30577193938168</v>
      </c>
      <c r="I175" s="64">
        <v>6.8959641647052303E-2</v>
      </c>
      <c r="J175" s="64">
        <v>618</v>
      </c>
      <c r="K175" s="64">
        <v>1</v>
      </c>
      <c r="M175" s="64" t="str">
        <f t="shared" si="32"/>
        <v>On-Peak</v>
      </c>
      <c r="N175" s="64" t="str">
        <f t="shared" si="32"/>
        <v>On-Peak</v>
      </c>
    </row>
    <row r="176" spans="2:14" hidden="1" outlineLevel="1" x14ac:dyDescent="0.35">
      <c r="B176" s="120">
        <v>43438</v>
      </c>
      <c r="C176" s="120"/>
      <c r="D176" s="64">
        <v>20</v>
      </c>
      <c r="E176" s="64" t="s">
        <v>163</v>
      </c>
      <c r="F176" s="64">
        <v>0</v>
      </c>
      <c r="G176" s="64">
        <v>1.35875404530744</v>
      </c>
      <c r="H176" s="64">
        <v>1.3419379439580601</v>
      </c>
      <c r="I176" s="64">
        <v>-1.6816101349383598E-2</v>
      </c>
      <c r="J176" s="64">
        <v>618</v>
      </c>
      <c r="K176" s="64">
        <v>1</v>
      </c>
      <c r="M176" s="64" t="str">
        <f t="shared" si="32"/>
        <v>Off-Peak</v>
      </c>
      <c r="N176" s="64" t="str">
        <f t="shared" si="32"/>
        <v>Off-Peak</v>
      </c>
    </row>
    <row r="177" spans="2:14" hidden="1" outlineLevel="1" x14ac:dyDescent="0.35">
      <c r="B177" s="120">
        <v>43438</v>
      </c>
      <c r="C177" s="120"/>
      <c r="D177" s="64">
        <v>21</v>
      </c>
      <c r="E177" s="64" t="s">
        <v>163</v>
      </c>
      <c r="F177" s="64">
        <v>0</v>
      </c>
      <c r="G177" s="64">
        <v>1.38364077669903</v>
      </c>
      <c r="H177" s="64">
        <v>1.3770433030557501</v>
      </c>
      <c r="I177" s="64">
        <v>-6.59747364327898E-3</v>
      </c>
      <c r="J177" s="64">
        <v>618</v>
      </c>
      <c r="K177" s="64">
        <v>1</v>
      </c>
      <c r="M177" s="64" t="str">
        <f t="shared" si="32"/>
        <v>Off-Peak</v>
      </c>
      <c r="N177" s="64" t="str">
        <f t="shared" si="32"/>
        <v>Off-Peak</v>
      </c>
    </row>
    <row r="178" spans="2:14" hidden="1" outlineLevel="1" x14ac:dyDescent="0.35">
      <c r="B178" s="120">
        <v>43438</v>
      </c>
      <c r="C178" s="120"/>
      <c r="D178" s="64">
        <v>22</v>
      </c>
      <c r="E178" s="64" t="s">
        <v>163</v>
      </c>
      <c r="F178" s="64">
        <v>0</v>
      </c>
      <c r="G178" s="64">
        <v>1.31519417475728</v>
      </c>
      <c r="H178" s="64">
        <v>1.32033405859569</v>
      </c>
      <c r="I178" s="64">
        <v>5.1398838384120503E-3</v>
      </c>
      <c r="J178" s="64">
        <v>618</v>
      </c>
      <c r="K178" s="64">
        <v>1</v>
      </c>
      <c r="M178" s="64" t="str">
        <f t="shared" si="32"/>
        <v>Off-Peak</v>
      </c>
      <c r="N178" s="64" t="str">
        <f t="shared" si="32"/>
        <v>Off-Peak</v>
      </c>
    </row>
    <row r="179" spans="2:14" hidden="1" outlineLevel="1" x14ac:dyDescent="0.35">
      <c r="B179" s="120">
        <v>43438</v>
      </c>
      <c r="C179" s="120"/>
      <c r="D179" s="64">
        <v>23</v>
      </c>
      <c r="E179" s="64" t="s">
        <v>163</v>
      </c>
      <c r="F179" s="64">
        <v>0</v>
      </c>
      <c r="G179" s="64">
        <v>1.1539644012945001</v>
      </c>
      <c r="H179" s="64">
        <v>1.16483429574606</v>
      </c>
      <c r="I179" s="64">
        <v>1.08698944515658E-2</v>
      </c>
      <c r="J179" s="64">
        <v>618</v>
      </c>
      <c r="K179" s="64">
        <v>1</v>
      </c>
      <c r="M179" s="64" t="str">
        <f t="shared" si="32"/>
        <v>Off-Peak</v>
      </c>
      <c r="N179" s="64" t="str">
        <f t="shared" si="32"/>
        <v>Off-Peak</v>
      </c>
    </row>
    <row r="180" spans="2:14" hidden="1" outlineLevel="1" x14ac:dyDescent="0.35">
      <c r="B180" s="120">
        <v>43438</v>
      </c>
      <c r="C180" s="120"/>
      <c r="D180" s="64">
        <v>24</v>
      </c>
      <c r="E180" s="64" t="s">
        <v>163</v>
      </c>
      <c r="F180" s="64">
        <v>0</v>
      </c>
      <c r="G180" s="64">
        <v>0.94779935275080895</v>
      </c>
      <c r="H180" s="64">
        <v>0.94543660250469896</v>
      </c>
      <c r="I180" s="64">
        <v>-2.3627502461096698E-3</v>
      </c>
      <c r="J180" s="64">
        <v>618</v>
      </c>
      <c r="K180" s="64">
        <v>1</v>
      </c>
      <c r="M180" s="64" t="str">
        <f t="shared" si="32"/>
        <v>Off-Peak</v>
      </c>
      <c r="N180" s="64" t="str">
        <f t="shared" si="32"/>
        <v>Off-Peak</v>
      </c>
    </row>
    <row r="181" spans="2:14" hidden="1" outlineLevel="1" x14ac:dyDescent="0.35">
      <c r="B181" s="120">
        <v>43440</v>
      </c>
      <c r="C181" s="120"/>
      <c r="D181" s="64">
        <v>1</v>
      </c>
      <c r="E181" s="64" t="s">
        <v>163</v>
      </c>
      <c r="F181" s="64">
        <v>0</v>
      </c>
      <c r="G181" s="64">
        <v>0.83165048543689302</v>
      </c>
      <c r="H181" s="64">
        <v>0.83931336949925095</v>
      </c>
      <c r="I181" s="64">
        <v>7.6628840623580302E-3</v>
      </c>
      <c r="J181" s="64">
        <v>618</v>
      </c>
      <c r="K181" s="64">
        <v>1</v>
      </c>
      <c r="M181" s="64" t="str">
        <f t="shared" si="32"/>
        <v>Off-Peak</v>
      </c>
      <c r="N181" s="64" t="str">
        <f t="shared" si="32"/>
        <v>Off-Peak</v>
      </c>
    </row>
    <row r="182" spans="2:14" hidden="1" outlineLevel="1" x14ac:dyDescent="0.35">
      <c r="B182" s="120">
        <v>43440</v>
      </c>
      <c r="C182" s="120"/>
      <c r="D182" s="64">
        <v>2</v>
      </c>
      <c r="E182" s="64" t="s">
        <v>163</v>
      </c>
      <c r="F182" s="64">
        <v>0</v>
      </c>
      <c r="G182" s="64">
        <v>0.77656957928802595</v>
      </c>
      <c r="H182" s="64">
        <v>0.77995885778270901</v>
      </c>
      <c r="I182" s="64">
        <v>3.3892784946833701E-3</v>
      </c>
      <c r="J182" s="64">
        <v>618</v>
      </c>
      <c r="K182" s="64">
        <v>1</v>
      </c>
      <c r="M182" s="64" t="str">
        <f t="shared" si="32"/>
        <v>Off-Peak</v>
      </c>
      <c r="N182" s="64" t="str">
        <f t="shared" si="32"/>
        <v>Off-Peak</v>
      </c>
    </row>
    <row r="183" spans="2:14" hidden="1" outlineLevel="1" x14ac:dyDescent="0.35">
      <c r="B183" s="120">
        <v>43440</v>
      </c>
      <c r="C183" s="120"/>
      <c r="D183" s="64">
        <v>3</v>
      </c>
      <c r="E183" s="64" t="s">
        <v>163</v>
      </c>
      <c r="F183" s="64">
        <v>0</v>
      </c>
      <c r="G183" s="64">
        <v>0.75943365695792897</v>
      </c>
      <c r="H183" s="64">
        <v>0.73992492534790799</v>
      </c>
      <c r="I183" s="64">
        <v>-1.95087316100204E-2</v>
      </c>
      <c r="J183" s="64">
        <v>618</v>
      </c>
      <c r="K183" s="64">
        <v>1</v>
      </c>
      <c r="M183" s="64" t="str">
        <f t="shared" si="32"/>
        <v>Off-Peak</v>
      </c>
      <c r="N183" s="64" t="str">
        <f t="shared" si="32"/>
        <v>Off-Peak</v>
      </c>
    </row>
    <row r="184" spans="2:14" hidden="1" outlineLevel="1" x14ac:dyDescent="0.35">
      <c r="B184" s="120">
        <v>43440</v>
      </c>
      <c r="C184" s="120"/>
      <c r="D184" s="64">
        <v>4</v>
      </c>
      <c r="E184" s="64" t="s">
        <v>163</v>
      </c>
      <c r="F184" s="64">
        <v>0</v>
      </c>
      <c r="G184" s="64">
        <v>0.72762135922330096</v>
      </c>
      <c r="H184" s="64">
        <v>0.73214616588822401</v>
      </c>
      <c r="I184" s="64">
        <v>4.5248066649232303E-3</v>
      </c>
      <c r="J184" s="64">
        <v>618</v>
      </c>
      <c r="K184" s="64">
        <v>1</v>
      </c>
      <c r="M184" s="64" t="str">
        <f t="shared" si="32"/>
        <v>Off-Peak</v>
      </c>
      <c r="N184" s="64" t="str">
        <f t="shared" si="32"/>
        <v>Off-Peak</v>
      </c>
    </row>
    <row r="185" spans="2:14" hidden="1" outlineLevel="1" x14ac:dyDescent="0.35">
      <c r="B185" s="120">
        <v>43440</v>
      </c>
      <c r="C185" s="120"/>
      <c r="D185" s="64">
        <v>5</v>
      </c>
      <c r="E185" s="64" t="s">
        <v>163</v>
      </c>
      <c r="F185" s="64">
        <v>0</v>
      </c>
      <c r="G185" s="64">
        <v>0.71938511326860799</v>
      </c>
      <c r="H185" s="64">
        <v>0.72908485382088095</v>
      </c>
      <c r="I185" s="64">
        <v>9.6997405522723807E-3</v>
      </c>
      <c r="J185" s="64">
        <v>618</v>
      </c>
      <c r="K185" s="64">
        <v>1</v>
      </c>
      <c r="M185" s="64" t="str">
        <f t="shared" si="32"/>
        <v>Off-Peak</v>
      </c>
      <c r="N185" s="64" t="str">
        <f t="shared" si="32"/>
        <v>Off-Peak</v>
      </c>
    </row>
    <row r="186" spans="2:14" hidden="1" outlineLevel="1" x14ac:dyDescent="0.35">
      <c r="B186" s="120">
        <v>43440</v>
      </c>
      <c r="C186" s="120"/>
      <c r="D186" s="64">
        <v>6</v>
      </c>
      <c r="E186" s="64" t="s">
        <v>163</v>
      </c>
      <c r="F186" s="64">
        <v>0</v>
      </c>
      <c r="G186" s="64">
        <v>0.80071197411003203</v>
      </c>
      <c r="H186" s="64">
        <v>0.79666933840840204</v>
      </c>
      <c r="I186" s="64">
        <v>-4.0426357016300598E-3</v>
      </c>
      <c r="J186" s="64">
        <v>618</v>
      </c>
      <c r="K186" s="64">
        <v>1</v>
      </c>
      <c r="M186" s="64" t="str">
        <f t="shared" si="32"/>
        <v>Off-Peak</v>
      </c>
      <c r="N186" s="64" t="str">
        <f t="shared" si="32"/>
        <v>Off-Peak</v>
      </c>
    </row>
    <row r="187" spans="2:14" hidden="1" outlineLevel="1" x14ac:dyDescent="0.35">
      <c r="B187" s="120">
        <v>43440</v>
      </c>
      <c r="C187" s="120"/>
      <c r="D187" s="64">
        <v>7</v>
      </c>
      <c r="E187" s="64" t="s">
        <v>163</v>
      </c>
      <c r="F187" s="64">
        <v>0</v>
      </c>
      <c r="G187" s="64">
        <v>0.923236245954693</v>
      </c>
      <c r="H187" s="64">
        <v>0.93526766492071201</v>
      </c>
      <c r="I187" s="64">
        <v>1.2031418966019501E-2</v>
      </c>
      <c r="J187" s="64">
        <v>618</v>
      </c>
      <c r="K187" s="64">
        <v>1</v>
      </c>
      <c r="M187" s="64" t="str">
        <f t="shared" si="32"/>
        <v>Off-Peak</v>
      </c>
      <c r="N187" s="64" t="str">
        <f t="shared" si="32"/>
        <v>Off-Peak</v>
      </c>
    </row>
    <row r="188" spans="2:14" hidden="1" outlineLevel="1" x14ac:dyDescent="0.35">
      <c r="B188" s="120">
        <v>43440</v>
      </c>
      <c r="C188" s="120"/>
      <c r="D188" s="64">
        <v>8</v>
      </c>
      <c r="E188" s="64" t="s">
        <v>161</v>
      </c>
      <c r="F188" s="64">
        <v>0</v>
      </c>
      <c r="G188" s="64">
        <v>1.0209061488673099</v>
      </c>
      <c r="H188" s="64">
        <v>1.02556026141263</v>
      </c>
      <c r="I188" s="64">
        <v>4.6541125453171701E-3</v>
      </c>
      <c r="J188" s="64">
        <v>618</v>
      </c>
      <c r="K188" s="64">
        <v>1</v>
      </c>
      <c r="M188" s="64" t="str">
        <f t="shared" si="32"/>
        <v>On-Peak</v>
      </c>
      <c r="N188" s="64" t="str">
        <f t="shared" si="32"/>
        <v>On-Peak</v>
      </c>
    </row>
    <row r="189" spans="2:14" hidden="1" outlineLevel="1" x14ac:dyDescent="0.35">
      <c r="B189" s="120">
        <v>43440</v>
      </c>
      <c r="C189" s="120"/>
      <c r="D189" s="64">
        <v>9</v>
      </c>
      <c r="E189" s="64" t="s">
        <v>161</v>
      </c>
      <c r="F189" s="64">
        <v>0</v>
      </c>
      <c r="G189" s="64">
        <v>0.928042071197411</v>
      </c>
      <c r="H189" s="64">
        <v>0.93586072456778302</v>
      </c>
      <c r="I189" s="64">
        <v>7.8186533703716796E-3</v>
      </c>
      <c r="J189" s="64">
        <v>618</v>
      </c>
      <c r="K189" s="64">
        <v>1</v>
      </c>
      <c r="M189" s="64" t="str">
        <f t="shared" si="32"/>
        <v>On-Peak</v>
      </c>
      <c r="N189" s="64" t="str">
        <f t="shared" si="32"/>
        <v>On-Peak</v>
      </c>
    </row>
    <row r="190" spans="2:14" hidden="1" outlineLevel="1" x14ac:dyDescent="0.35">
      <c r="B190" s="120">
        <v>43440</v>
      </c>
      <c r="C190" s="120"/>
      <c r="D190" s="64">
        <v>10</v>
      </c>
      <c r="E190" s="64" t="s">
        <v>161</v>
      </c>
      <c r="F190" s="64">
        <v>0</v>
      </c>
      <c r="G190" s="64">
        <v>0.88940129449838201</v>
      </c>
      <c r="H190" s="64">
        <v>0.84851582810635995</v>
      </c>
      <c r="I190" s="64">
        <v>-4.0885466392022299E-2</v>
      </c>
      <c r="J190" s="64">
        <v>618</v>
      </c>
      <c r="K190" s="64">
        <v>1</v>
      </c>
      <c r="M190" s="64" t="str">
        <f t="shared" si="32"/>
        <v>On-Peak</v>
      </c>
      <c r="N190" s="64" t="str">
        <f t="shared" si="32"/>
        <v>On-Peak</v>
      </c>
    </row>
    <row r="191" spans="2:14" hidden="1" outlineLevel="1" x14ac:dyDescent="0.35">
      <c r="B191" s="120">
        <v>43440</v>
      </c>
      <c r="C191" s="120"/>
      <c r="D191" s="64">
        <v>11</v>
      </c>
      <c r="E191" s="64" t="s">
        <v>161</v>
      </c>
      <c r="F191" s="64">
        <v>0</v>
      </c>
      <c r="G191" s="64">
        <v>0.85747572815534001</v>
      </c>
      <c r="H191" s="64">
        <v>0.81209970333731096</v>
      </c>
      <c r="I191" s="64">
        <v>-4.5376024818028798E-2</v>
      </c>
      <c r="J191" s="64">
        <v>618</v>
      </c>
      <c r="K191" s="64">
        <v>1</v>
      </c>
      <c r="M191" s="64" t="str">
        <f t="shared" si="32"/>
        <v>On-Peak</v>
      </c>
      <c r="N191" s="64" t="str">
        <f t="shared" si="32"/>
        <v>On-Peak</v>
      </c>
    </row>
    <row r="192" spans="2:14" hidden="1" outlineLevel="1" x14ac:dyDescent="0.35">
      <c r="B192" s="120">
        <v>43440</v>
      </c>
      <c r="C192" s="120"/>
      <c r="D192" s="64">
        <v>12</v>
      </c>
      <c r="E192" s="64" t="s">
        <v>162</v>
      </c>
      <c r="F192" s="64">
        <v>0</v>
      </c>
      <c r="G192" s="64">
        <v>0.85733009708737895</v>
      </c>
      <c r="H192" s="64">
        <v>0.82040518861664402</v>
      </c>
      <c r="I192" s="64">
        <v>-3.6924908470734402E-2</v>
      </c>
      <c r="J192" s="64">
        <v>618</v>
      </c>
      <c r="K192" s="64">
        <v>1</v>
      </c>
      <c r="M192" s="64" t="str">
        <f t="shared" si="32"/>
        <v>Mid-Peak</v>
      </c>
      <c r="N192" s="64" t="str">
        <f t="shared" si="32"/>
        <v>Mid-Peak</v>
      </c>
    </row>
    <row r="193" spans="2:14" hidden="1" outlineLevel="1" x14ac:dyDescent="0.35">
      <c r="B193" s="120">
        <v>43440</v>
      </c>
      <c r="C193" s="120"/>
      <c r="D193" s="64">
        <v>13</v>
      </c>
      <c r="E193" s="64" t="s">
        <v>162</v>
      </c>
      <c r="F193" s="64">
        <v>0</v>
      </c>
      <c r="G193" s="64">
        <v>0.85899676375404499</v>
      </c>
      <c r="H193" s="64">
        <v>0.82555318753984797</v>
      </c>
      <c r="I193" s="64">
        <v>-3.3443576214197801E-2</v>
      </c>
      <c r="J193" s="64">
        <v>618</v>
      </c>
      <c r="K193" s="64">
        <v>1</v>
      </c>
      <c r="M193" s="64" t="str">
        <f t="shared" si="32"/>
        <v>Mid-Peak</v>
      </c>
      <c r="N193" s="64" t="str">
        <f t="shared" si="32"/>
        <v>Mid-Peak</v>
      </c>
    </row>
    <row r="194" spans="2:14" hidden="1" outlineLevel="1" x14ac:dyDescent="0.35">
      <c r="B194" s="120">
        <v>43440</v>
      </c>
      <c r="C194" s="120"/>
      <c r="D194" s="64">
        <v>14</v>
      </c>
      <c r="E194" s="64" t="s">
        <v>162</v>
      </c>
      <c r="F194" s="64">
        <v>0</v>
      </c>
      <c r="G194" s="64">
        <v>0.83622977346278304</v>
      </c>
      <c r="H194" s="64">
        <v>0.81554199323189003</v>
      </c>
      <c r="I194" s="64">
        <v>-2.0687780230892999E-2</v>
      </c>
      <c r="J194" s="64">
        <v>618</v>
      </c>
      <c r="K194" s="64">
        <v>1</v>
      </c>
      <c r="M194" s="64" t="str">
        <f t="shared" si="32"/>
        <v>Mid-Peak</v>
      </c>
      <c r="N194" s="64" t="str">
        <f t="shared" si="32"/>
        <v>Mid-Peak</v>
      </c>
    </row>
    <row r="195" spans="2:14" hidden="1" outlineLevel="1" x14ac:dyDescent="0.35">
      <c r="B195" s="120">
        <v>43440</v>
      </c>
      <c r="C195" s="120"/>
      <c r="D195" s="64">
        <v>15</v>
      </c>
      <c r="E195" s="64" t="s">
        <v>162</v>
      </c>
      <c r="F195" s="64">
        <v>0</v>
      </c>
      <c r="G195" s="64">
        <v>0.92487055016181197</v>
      </c>
      <c r="H195" s="64">
        <v>0.85905683788748299</v>
      </c>
      <c r="I195" s="64">
        <v>-6.5813712274329805E-2</v>
      </c>
      <c r="J195" s="64">
        <v>618</v>
      </c>
      <c r="K195" s="64">
        <v>1</v>
      </c>
      <c r="M195" s="64" t="str">
        <f t="shared" si="32"/>
        <v>Mid-Peak</v>
      </c>
      <c r="N195" s="64" t="str">
        <f t="shared" si="32"/>
        <v>Mid-Peak</v>
      </c>
    </row>
    <row r="196" spans="2:14" hidden="1" outlineLevel="1" x14ac:dyDescent="0.35">
      <c r="B196" s="120">
        <v>43440</v>
      </c>
      <c r="C196" s="120"/>
      <c r="D196" s="64">
        <v>16</v>
      </c>
      <c r="E196" s="64" t="s">
        <v>162</v>
      </c>
      <c r="F196" s="64">
        <v>0</v>
      </c>
      <c r="G196" s="64">
        <v>0.97310679611650497</v>
      </c>
      <c r="H196" s="64">
        <v>0.92309960447482498</v>
      </c>
      <c r="I196" s="64">
        <v>-5.0007191641679598E-2</v>
      </c>
      <c r="J196" s="64">
        <v>618</v>
      </c>
      <c r="K196" s="64">
        <v>1</v>
      </c>
      <c r="M196" s="64" t="str">
        <f t="shared" si="32"/>
        <v>Mid-Peak</v>
      </c>
      <c r="N196" s="64" t="str">
        <f t="shared" si="32"/>
        <v>Mid-Peak</v>
      </c>
    </row>
    <row r="197" spans="2:14" hidden="1" outlineLevel="1" x14ac:dyDescent="0.35">
      <c r="B197" s="120">
        <v>43440</v>
      </c>
      <c r="C197" s="120"/>
      <c r="D197" s="64">
        <v>17</v>
      </c>
      <c r="E197" s="64" t="s">
        <v>162</v>
      </c>
      <c r="F197" s="64">
        <v>0</v>
      </c>
      <c r="G197" s="64">
        <v>1.06644012944984</v>
      </c>
      <c r="H197" s="64">
        <v>1.04065657922088</v>
      </c>
      <c r="I197" s="64">
        <v>-2.5783550228954798E-2</v>
      </c>
      <c r="J197" s="64">
        <v>618</v>
      </c>
      <c r="K197" s="64">
        <v>1</v>
      </c>
      <c r="M197" s="64" t="str">
        <f t="shared" si="32"/>
        <v>Mid-Peak</v>
      </c>
      <c r="N197" s="64" t="str">
        <f t="shared" si="32"/>
        <v>Mid-Peak</v>
      </c>
    </row>
    <row r="198" spans="2:14" hidden="1" outlineLevel="1" x14ac:dyDescent="0.35">
      <c r="B198" s="120">
        <v>43440</v>
      </c>
      <c r="C198" s="120"/>
      <c r="D198" s="64">
        <v>18</v>
      </c>
      <c r="E198" s="64" t="s">
        <v>161</v>
      </c>
      <c r="F198" s="64">
        <v>1</v>
      </c>
      <c r="G198" s="64">
        <v>1.1174433656957901</v>
      </c>
      <c r="H198" s="64">
        <v>1.28380743245025</v>
      </c>
      <c r="I198" s="64">
        <v>0.166364066754454</v>
      </c>
      <c r="J198" s="64">
        <v>618</v>
      </c>
      <c r="K198" s="64">
        <v>1</v>
      </c>
      <c r="M198" s="64" t="str">
        <f t="shared" si="32"/>
        <v>Critical Peak</v>
      </c>
      <c r="N198" s="64" t="str">
        <f t="shared" si="32"/>
        <v>On-Peak</v>
      </c>
    </row>
    <row r="199" spans="2:14" hidden="1" outlineLevel="1" x14ac:dyDescent="0.35">
      <c r="B199" s="120">
        <v>43440</v>
      </c>
      <c r="C199" s="120"/>
      <c r="D199" s="64">
        <v>19</v>
      </c>
      <c r="E199" s="64" t="s">
        <v>161</v>
      </c>
      <c r="F199" s="64">
        <v>0</v>
      </c>
      <c r="G199" s="64">
        <v>1.3108576051779901</v>
      </c>
      <c r="H199" s="64">
        <v>1.2939677020782601</v>
      </c>
      <c r="I199" s="64">
        <v>-1.68899030997362E-2</v>
      </c>
      <c r="J199" s="64">
        <v>618</v>
      </c>
      <c r="K199" s="64">
        <v>1</v>
      </c>
      <c r="M199" s="64" t="str">
        <f t="shared" si="32"/>
        <v>On-Peak</v>
      </c>
      <c r="N199" s="64" t="str">
        <f t="shared" si="32"/>
        <v>On-Peak</v>
      </c>
    </row>
    <row r="200" spans="2:14" hidden="1" outlineLevel="1" x14ac:dyDescent="0.35">
      <c r="B200" s="120">
        <v>43440</v>
      </c>
      <c r="C200" s="120"/>
      <c r="D200" s="64">
        <v>20</v>
      </c>
      <c r="E200" s="64" t="s">
        <v>163</v>
      </c>
      <c r="F200" s="64">
        <v>0</v>
      </c>
      <c r="G200" s="64">
        <v>1.3442233009708699</v>
      </c>
      <c r="H200" s="64">
        <v>1.34864689767151</v>
      </c>
      <c r="I200" s="64">
        <v>4.4235967006377901E-3</v>
      </c>
      <c r="J200" s="64">
        <v>618</v>
      </c>
      <c r="K200" s="64">
        <v>1</v>
      </c>
      <c r="M200" s="64" t="str">
        <f t="shared" si="32"/>
        <v>Off-Peak</v>
      </c>
      <c r="N200" s="64" t="str">
        <f t="shared" si="32"/>
        <v>Off-Peak</v>
      </c>
    </row>
    <row r="201" spans="2:14" hidden="1" outlineLevel="1" x14ac:dyDescent="0.35">
      <c r="B201" s="120">
        <v>43440</v>
      </c>
      <c r="C201" s="120"/>
      <c r="D201" s="64">
        <v>21</v>
      </c>
      <c r="E201" s="64" t="s">
        <v>163</v>
      </c>
      <c r="F201" s="64">
        <v>0</v>
      </c>
      <c r="G201" s="64">
        <v>1.39472491909385</v>
      </c>
      <c r="H201" s="64">
        <v>1.39161031204143</v>
      </c>
      <c r="I201" s="64">
        <v>-3.1146070524183198E-3</v>
      </c>
      <c r="J201" s="64">
        <v>618</v>
      </c>
      <c r="K201" s="64">
        <v>1</v>
      </c>
      <c r="M201" s="64" t="str">
        <f t="shared" si="32"/>
        <v>Off-Peak</v>
      </c>
      <c r="N201" s="64" t="str">
        <f t="shared" si="32"/>
        <v>Off-Peak</v>
      </c>
    </row>
    <row r="202" spans="2:14" hidden="1" outlineLevel="1" x14ac:dyDescent="0.35">
      <c r="B202" s="120">
        <v>43440</v>
      </c>
      <c r="C202" s="120"/>
      <c r="D202" s="64">
        <v>22</v>
      </c>
      <c r="E202" s="64" t="s">
        <v>163</v>
      </c>
      <c r="F202" s="64">
        <v>0</v>
      </c>
      <c r="G202" s="64">
        <v>1.29729773462783</v>
      </c>
      <c r="H202" s="64">
        <v>1.3322748102367501</v>
      </c>
      <c r="I202" s="64">
        <v>3.49770756089142E-2</v>
      </c>
      <c r="J202" s="64">
        <v>618</v>
      </c>
      <c r="K202" s="64">
        <v>1</v>
      </c>
      <c r="M202" s="64" t="str">
        <f t="shared" si="32"/>
        <v>Off-Peak</v>
      </c>
      <c r="N202" s="64" t="str">
        <f t="shared" si="32"/>
        <v>Off-Peak</v>
      </c>
    </row>
    <row r="203" spans="2:14" hidden="1" outlineLevel="1" x14ac:dyDescent="0.35">
      <c r="B203" s="120">
        <v>43440</v>
      </c>
      <c r="C203" s="120"/>
      <c r="D203" s="64">
        <v>23</v>
      </c>
      <c r="E203" s="64" t="s">
        <v>163</v>
      </c>
      <c r="F203" s="64">
        <v>0</v>
      </c>
      <c r="G203" s="64">
        <v>1.1836569579288001</v>
      </c>
      <c r="H203" s="64">
        <v>1.16940307589285</v>
      </c>
      <c r="I203" s="64">
        <v>-1.4253882035955E-2</v>
      </c>
      <c r="J203" s="64">
        <v>618</v>
      </c>
      <c r="K203" s="64">
        <v>1</v>
      </c>
      <c r="M203" s="64" t="str">
        <f t="shared" si="32"/>
        <v>Off-Peak</v>
      </c>
      <c r="N203" s="64" t="str">
        <f t="shared" si="32"/>
        <v>Off-Peak</v>
      </c>
    </row>
    <row r="204" spans="2:14" hidden="1" outlineLevel="1" x14ac:dyDescent="0.35">
      <c r="B204" s="120">
        <v>43440</v>
      </c>
      <c r="C204" s="120"/>
      <c r="D204" s="64">
        <v>24</v>
      </c>
      <c r="E204" s="64" t="s">
        <v>163</v>
      </c>
      <c r="F204" s="64">
        <v>0</v>
      </c>
      <c r="G204" s="64">
        <v>0.96187702265372199</v>
      </c>
      <c r="H204" s="64">
        <v>0.96517565868344901</v>
      </c>
      <c r="I204" s="64">
        <v>3.29863602972704E-3</v>
      </c>
      <c r="J204" s="64">
        <v>618</v>
      </c>
      <c r="K204" s="64">
        <v>1</v>
      </c>
      <c r="M204" s="64" t="str">
        <f t="shared" si="32"/>
        <v>Off-Peak</v>
      </c>
      <c r="N204" s="64" t="str">
        <f t="shared" si="32"/>
        <v>Off-Peak</v>
      </c>
    </row>
    <row r="205" spans="2:14" hidden="1" outlineLevel="1" x14ac:dyDescent="0.35">
      <c r="B205" s="120">
        <v>43447</v>
      </c>
      <c r="C205" s="120"/>
      <c r="D205" s="64">
        <v>1</v>
      </c>
      <c r="E205" s="64" t="s">
        <v>163</v>
      </c>
      <c r="F205" s="64">
        <v>0</v>
      </c>
      <c r="G205" s="64">
        <v>0.84397727272727296</v>
      </c>
      <c r="H205" s="64">
        <v>0.81195880396940201</v>
      </c>
      <c r="I205" s="64">
        <v>-3.2018468757870899E-2</v>
      </c>
      <c r="J205" s="64">
        <v>616</v>
      </c>
      <c r="K205" s="64">
        <v>1</v>
      </c>
      <c r="M205" s="64" t="str">
        <f t="shared" si="32"/>
        <v>Off-Peak</v>
      </c>
      <c r="N205" s="64" t="str">
        <f t="shared" si="32"/>
        <v>Off-Peak</v>
      </c>
    </row>
    <row r="206" spans="2:14" hidden="1" outlineLevel="1" x14ac:dyDescent="0.35">
      <c r="B206" s="120">
        <v>43447</v>
      </c>
      <c r="C206" s="120"/>
      <c r="D206" s="64">
        <v>2</v>
      </c>
      <c r="E206" s="64" t="s">
        <v>163</v>
      </c>
      <c r="F206" s="64">
        <v>0</v>
      </c>
      <c r="G206" s="64">
        <v>0.78</v>
      </c>
      <c r="H206" s="64">
        <v>0.75034204327967002</v>
      </c>
      <c r="I206" s="64">
        <v>-2.96579567203301E-2</v>
      </c>
      <c r="J206" s="64">
        <v>616</v>
      </c>
      <c r="K206" s="64">
        <v>1</v>
      </c>
      <c r="M206" s="64" t="str">
        <f t="shared" si="32"/>
        <v>Off-Peak</v>
      </c>
      <c r="N206" s="64" t="str">
        <f t="shared" si="32"/>
        <v>Off-Peak</v>
      </c>
    </row>
    <row r="207" spans="2:14" hidden="1" outlineLevel="1" x14ac:dyDescent="0.35">
      <c r="B207" s="120">
        <v>43447</v>
      </c>
      <c r="C207" s="120"/>
      <c r="D207" s="64">
        <v>3</v>
      </c>
      <c r="E207" s="64" t="s">
        <v>163</v>
      </c>
      <c r="F207" s="64">
        <v>0</v>
      </c>
      <c r="G207" s="64">
        <v>0.74292207792207798</v>
      </c>
      <c r="H207" s="64">
        <v>0.70796041594702197</v>
      </c>
      <c r="I207" s="64">
        <v>-3.4961661975056103E-2</v>
      </c>
      <c r="J207" s="64">
        <v>616</v>
      </c>
      <c r="K207" s="64">
        <v>1</v>
      </c>
      <c r="M207" s="64" t="str">
        <f t="shared" si="32"/>
        <v>Off-Peak</v>
      </c>
      <c r="N207" s="64" t="str">
        <f t="shared" si="32"/>
        <v>Off-Peak</v>
      </c>
    </row>
    <row r="208" spans="2:14" hidden="1" outlineLevel="1" x14ac:dyDescent="0.35">
      <c r="B208" s="120">
        <v>43447</v>
      </c>
      <c r="C208" s="120"/>
      <c r="D208" s="64">
        <v>4</v>
      </c>
      <c r="E208" s="64" t="s">
        <v>163</v>
      </c>
      <c r="F208" s="64">
        <v>0</v>
      </c>
      <c r="G208" s="64">
        <v>0.74079545454545503</v>
      </c>
      <c r="H208" s="64">
        <v>0.69056115855762301</v>
      </c>
      <c r="I208" s="64">
        <v>-5.0234295987831301E-2</v>
      </c>
      <c r="J208" s="64">
        <v>616</v>
      </c>
      <c r="K208" s="64">
        <v>1</v>
      </c>
      <c r="M208" s="64" t="str">
        <f t="shared" si="32"/>
        <v>Off-Peak</v>
      </c>
      <c r="N208" s="64" t="str">
        <f t="shared" si="32"/>
        <v>Off-Peak</v>
      </c>
    </row>
    <row r="209" spans="2:14" hidden="1" outlineLevel="1" x14ac:dyDescent="0.35">
      <c r="B209" s="120">
        <v>43447</v>
      </c>
      <c r="C209" s="120"/>
      <c r="D209" s="64">
        <v>5</v>
      </c>
      <c r="E209" s="64" t="s">
        <v>163</v>
      </c>
      <c r="F209" s="64">
        <v>0</v>
      </c>
      <c r="G209" s="64">
        <v>0.71305194805194805</v>
      </c>
      <c r="H209" s="64">
        <v>0.69615888195515097</v>
      </c>
      <c r="I209" s="64">
        <v>-1.6893066096796701E-2</v>
      </c>
      <c r="J209" s="64">
        <v>616</v>
      </c>
      <c r="K209" s="64">
        <v>1</v>
      </c>
      <c r="M209" s="64" t="str">
        <f t="shared" si="32"/>
        <v>Off-Peak</v>
      </c>
      <c r="N209" s="64" t="str">
        <f t="shared" si="32"/>
        <v>Off-Peak</v>
      </c>
    </row>
    <row r="210" spans="2:14" hidden="1" outlineLevel="1" x14ac:dyDescent="0.35">
      <c r="B210" s="120">
        <v>43447</v>
      </c>
      <c r="C210" s="120"/>
      <c r="D210" s="64">
        <v>6</v>
      </c>
      <c r="E210" s="64" t="s">
        <v>163</v>
      </c>
      <c r="F210" s="64">
        <v>0</v>
      </c>
      <c r="G210" s="64">
        <v>0.773327922077922</v>
      </c>
      <c r="H210" s="64">
        <v>0.76567701721617998</v>
      </c>
      <c r="I210" s="64">
        <v>-7.6509048617418099E-3</v>
      </c>
      <c r="J210" s="64">
        <v>616</v>
      </c>
      <c r="K210" s="64">
        <v>1</v>
      </c>
      <c r="M210" s="64" t="str">
        <f t="shared" si="32"/>
        <v>Off-Peak</v>
      </c>
      <c r="N210" s="64" t="str">
        <f t="shared" si="32"/>
        <v>Off-Peak</v>
      </c>
    </row>
    <row r="211" spans="2:14" hidden="1" outlineLevel="1" x14ac:dyDescent="0.35">
      <c r="B211" s="120">
        <v>43447</v>
      </c>
      <c r="C211" s="120"/>
      <c r="D211" s="64">
        <v>7</v>
      </c>
      <c r="E211" s="64" t="s">
        <v>163</v>
      </c>
      <c r="F211" s="64">
        <v>0</v>
      </c>
      <c r="G211" s="64">
        <v>0.90840909090909105</v>
      </c>
      <c r="H211" s="64">
        <v>0.90196587858220101</v>
      </c>
      <c r="I211" s="64">
        <v>-6.44321232688988E-3</v>
      </c>
      <c r="J211" s="64">
        <v>616</v>
      </c>
      <c r="K211" s="64">
        <v>1</v>
      </c>
      <c r="M211" s="64" t="str">
        <f t="shared" si="32"/>
        <v>Off-Peak</v>
      </c>
      <c r="N211" s="64" t="str">
        <f t="shared" si="32"/>
        <v>Off-Peak</v>
      </c>
    </row>
    <row r="212" spans="2:14" hidden="1" outlineLevel="1" x14ac:dyDescent="0.35">
      <c r="B212" s="120">
        <v>43447</v>
      </c>
      <c r="C212" s="120"/>
      <c r="D212" s="64">
        <v>8</v>
      </c>
      <c r="E212" s="64" t="s">
        <v>161</v>
      </c>
      <c r="F212" s="64">
        <v>0</v>
      </c>
      <c r="G212" s="64">
        <v>0.99378246753246802</v>
      </c>
      <c r="H212" s="64">
        <v>0.99337176488660806</v>
      </c>
      <c r="I212" s="64">
        <v>-4.1070264585985701E-4</v>
      </c>
      <c r="J212" s="64">
        <v>616</v>
      </c>
      <c r="K212" s="64">
        <v>1</v>
      </c>
      <c r="M212" s="64" t="str">
        <f t="shared" si="32"/>
        <v>On-Peak</v>
      </c>
      <c r="N212" s="64" t="str">
        <f t="shared" si="32"/>
        <v>On-Peak</v>
      </c>
    </row>
    <row r="213" spans="2:14" hidden="1" outlineLevel="1" x14ac:dyDescent="0.35">
      <c r="B213" s="120">
        <v>43447</v>
      </c>
      <c r="C213" s="120"/>
      <c r="D213" s="64">
        <v>9</v>
      </c>
      <c r="E213" s="64" t="s">
        <v>161</v>
      </c>
      <c r="F213" s="64">
        <v>0</v>
      </c>
      <c r="G213" s="64">
        <v>0.91967532467532498</v>
      </c>
      <c r="H213" s="64">
        <v>0.91539214782751799</v>
      </c>
      <c r="I213" s="64">
        <v>-4.2831768478062597E-3</v>
      </c>
      <c r="J213" s="64">
        <v>616</v>
      </c>
      <c r="K213" s="64">
        <v>1</v>
      </c>
      <c r="M213" s="64" t="str">
        <f t="shared" si="32"/>
        <v>On-Peak</v>
      </c>
      <c r="N213" s="64" t="str">
        <f t="shared" si="32"/>
        <v>On-Peak</v>
      </c>
    </row>
    <row r="214" spans="2:14" hidden="1" outlineLevel="1" x14ac:dyDescent="0.35">
      <c r="B214" s="120">
        <v>43447</v>
      </c>
      <c r="C214" s="120"/>
      <c r="D214" s="64">
        <v>10</v>
      </c>
      <c r="E214" s="64" t="s">
        <v>161</v>
      </c>
      <c r="F214" s="64">
        <v>0</v>
      </c>
      <c r="G214" s="64">
        <v>0.82238636363636397</v>
      </c>
      <c r="H214" s="64">
        <v>0.81745287088929897</v>
      </c>
      <c r="I214" s="64">
        <v>-4.9334927470644496E-3</v>
      </c>
      <c r="J214" s="64">
        <v>616</v>
      </c>
      <c r="K214" s="64">
        <v>1</v>
      </c>
      <c r="M214" s="64" t="str">
        <f t="shared" si="32"/>
        <v>On-Peak</v>
      </c>
      <c r="N214" s="64" t="str">
        <f t="shared" si="32"/>
        <v>On-Peak</v>
      </c>
    </row>
    <row r="215" spans="2:14" hidden="1" outlineLevel="1" x14ac:dyDescent="0.35">
      <c r="B215" s="120">
        <v>43447</v>
      </c>
      <c r="C215" s="120"/>
      <c r="D215" s="64">
        <v>11</v>
      </c>
      <c r="E215" s="64" t="s">
        <v>161</v>
      </c>
      <c r="F215" s="64">
        <v>0</v>
      </c>
      <c r="G215" s="64">
        <v>0.78293831168831196</v>
      </c>
      <c r="H215" s="64">
        <v>0.79555347163760903</v>
      </c>
      <c r="I215" s="64">
        <v>1.2615159949297201E-2</v>
      </c>
      <c r="J215" s="64">
        <v>616</v>
      </c>
      <c r="K215" s="64">
        <v>1</v>
      </c>
      <c r="M215" s="64" t="str">
        <f t="shared" si="32"/>
        <v>On-Peak</v>
      </c>
      <c r="N215" s="64" t="str">
        <f t="shared" si="32"/>
        <v>On-Peak</v>
      </c>
    </row>
    <row r="216" spans="2:14" hidden="1" outlineLevel="1" x14ac:dyDescent="0.35">
      <c r="B216" s="120">
        <v>43447</v>
      </c>
      <c r="C216" s="120"/>
      <c r="D216" s="64">
        <v>12</v>
      </c>
      <c r="E216" s="64" t="s">
        <v>162</v>
      </c>
      <c r="F216" s="64">
        <v>0</v>
      </c>
      <c r="G216" s="64">
        <v>0.77943181818181795</v>
      </c>
      <c r="H216" s="64">
        <v>0.79064616248628505</v>
      </c>
      <c r="I216" s="64">
        <v>1.12143443044665E-2</v>
      </c>
      <c r="J216" s="64">
        <v>616</v>
      </c>
      <c r="K216" s="64">
        <v>1</v>
      </c>
      <c r="M216" s="64" t="str">
        <f t="shared" si="32"/>
        <v>Mid-Peak</v>
      </c>
      <c r="N216" s="64" t="str">
        <f t="shared" si="32"/>
        <v>Mid-Peak</v>
      </c>
    </row>
    <row r="217" spans="2:14" hidden="1" outlineLevel="1" x14ac:dyDescent="0.35">
      <c r="B217" s="120">
        <v>43447</v>
      </c>
      <c r="C217" s="120"/>
      <c r="D217" s="64">
        <v>13</v>
      </c>
      <c r="E217" s="64" t="s">
        <v>162</v>
      </c>
      <c r="F217" s="64">
        <v>0</v>
      </c>
      <c r="G217" s="64">
        <v>0.78193181818181801</v>
      </c>
      <c r="H217" s="64">
        <v>0.78129669349297703</v>
      </c>
      <c r="I217" s="64">
        <v>-6.3512468884133601E-4</v>
      </c>
      <c r="J217" s="64">
        <v>616</v>
      </c>
      <c r="K217" s="64">
        <v>1</v>
      </c>
      <c r="M217" s="64" t="str">
        <f t="shared" si="32"/>
        <v>Mid-Peak</v>
      </c>
      <c r="N217" s="64" t="str">
        <f t="shared" si="32"/>
        <v>Mid-Peak</v>
      </c>
    </row>
    <row r="218" spans="2:14" hidden="1" outlineLevel="1" x14ac:dyDescent="0.35">
      <c r="B218" s="120">
        <v>43447</v>
      </c>
      <c r="C218" s="120"/>
      <c r="D218" s="64">
        <v>14</v>
      </c>
      <c r="E218" s="64" t="s">
        <v>162</v>
      </c>
      <c r="F218" s="64">
        <v>0</v>
      </c>
      <c r="G218" s="64">
        <v>0.76706168831168797</v>
      </c>
      <c r="H218" s="64">
        <v>0.76872051303684497</v>
      </c>
      <c r="I218" s="64">
        <v>1.65882472515679E-3</v>
      </c>
      <c r="J218" s="64">
        <v>616</v>
      </c>
      <c r="K218" s="64">
        <v>1</v>
      </c>
      <c r="M218" s="64" t="str">
        <f t="shared" si="32"/>
        <v>Mid-Peak</v>
      </c>
      <c r="N218" s="64" t="str">
        <f t="shared" si="32"/>
        <v>Mid-Peak</v>
      </c>
    </row>
    <row r="219" spans="2:14" hidden="1" outlineLevel="1" x14ac:dyDescent="0.35">
      <c r="B219" s="120">
        <v>43447</v>
      </c>
      <c r="C219" s="120"/>
      <c r="D219" s="64">
        <v>15</v>
      </c>
      <c r="E219" s="64" t="s">
        <v>162</v>
      </c>
      <c r="F219" s="64">
        <v>0</v>
      </c>
      <c r="G219" s="64">
        <v>0.77073051948051996</v>
      </c>
      <c r="H219" s="64">
        <v>0.81197494281109495</v>
      </c>
      <c r="I219" s="64">
        <v>4.1244423330575902E-2</v>
      </c>
      <c r="J219" s="64">
        <v>616</v>
      </c>
      <c r="K219" s="64">
        <v>1</v>
      </c>
      <c r="M219" s="64" t="str">
        <f t="shared" si="32"/>
        <v>Mid-Peak</v>
      </c>
      <c r="N219" s="64" t="str">
        <f t="shared" si="32"/>
        <v>Mid-Peak</v>
      </c>
    </row>
    <row r="220" spans="2:14" hidden="1" outlineLevel="1" x14ac:dyDescent="0.35">
      <c r="B220" s="120">
        <v>43447</v>
      </c>
      <c r="C220" s="120"/>
      <c r="D220" s="64">
        <v>16</v>
      </c>
      <c r="E220" s="64" t="s">
        <v>162</v>
      </c>
      <c r="F220" s="64">
        <v>0</v>
      </c>
      <c r="G220" s="64">
        <v>0.83668831168831204</v>
      </c>
      <c r="H220" s="64">
        <v>0.87573096953485696</v>
      </c>
      <c r="I220" s="64">
        <v>3.9042657846545502E-2</v>
      </c>
      <c r="J220" s="64">
        <v>616</v>
      </c>
      <c r="K220" s="64">
        <v>1</v>
      </c>
      <c r="M220" s="64" t="str">
        <f t="shared" si="32"/>
        <v>Mid-Peak</v>
      </c>
      <c r="N220" s="64" t="str">
        <f t="shared" si="32"/>
        <v>Mid-Peak</v>
      </c>
    </row>
    <row r="221" spans="2:14" hidden="1" outlineLevel="1" x14ac:dyDescent="0.35">
      <c r="B221" s="120">
        <v>43447</v>
      </c>
      <c r="C221" s="120"/>
      <c r="D221" s="64">
        <v>17</v>
      </c>
      <c r="E221" s="64" t="s">
        <v>162</v>
      </c>
      <c r="F221" s="64">
        <v>0</v>
      </c>
      <c r="G221" s="64">
        <v>0.97430194805194803</v>
      </c>
      <c r="H221" s="64">
        <v>1.0297850609027299</v>
      </c>
      <c r="I221" s="64">
        <v>5.5483112850778699E-2</v>
      </c>
      <c r="J221" s="64">
        <v>616</v>
      </c>
      <c r="K221" s="64">
        <v>1</v>
      </c>
      <c r="M221" s="64" t="str">
        <f t="shared" si="32"/>
        <v>Mid-Peak</v>
      </c>
      <c r="N221" s="64" t="str">
        <f t="shared" si="32"/>
        <v>Mid-Peak</v>
      </c>
    </row>
    <row r="222" spans="2:14" hidden="1" outlineLevel="1" x14ac:dyDescent="0.35">
      <c r="B222" s="120">
        <v>43447</v>
      </c>
      <c r="C222" s="120"/>
      <c r="D222" s="64">
        <v>18</v>
      </c>
      <c r="E222" s="64" t="s">
        <v>161</v>
      </c>
      <c r="F222" s="64">
        <v>1</v>
      </c>
      <c r="G222" s="64">
        <v>1.0827922077922101</v>
      </c>
      <c r="H222" s="64">
        <v>1.2464403627193801</v>
      </c>
      <c r="I222" s="64">
        <v>0.163648154927173</v>
      </c>
      <c r="J222" s="64">
        <v>616</v>
      </c>
      <c r="K222" s="64">
        <v>1</v>
      </c>
      <c r="M222" s="64" t="str">
        <f t="shared" ref="M222:N285" si="33">IF(M$155*$F222=1,"Critical Peak",$E222)</f>
        <v>Critical Peak</v>
      </c>
      <c r="N222" s="64" t="str">
        <f t="shared" si="33"/>
        <v>On-Peak</v>
      </c>
    </row>
    <row r="223" spans="2:14" hidden="1" outlineLevel="1" x14ac:dyDescent="0.35">
      <c r="B223" s="120">
        <v>43447</v>
      </c>
      <c r="C223" s="120"/>
      <c r="D223" s="64">
        <v>19</v>
      </c>
      <c r="E223" s="64" t="s">
        <v>161</v>
      </c>
      <c r="F223" s="64">
        <v>0</v>
      </c>
      <c r="G223" s="64">
        <v>1.26237012987013</v>
      </c>
      <c r="H223" s="64">
        <v>1.2612011497843101</v>
      </c>
      <c r="I223" s="64">
        <v>-1.1689800858163E-3</v>
      </c>
      <c r="J223" s="64">
        <v>616</v>
      </c>
      <c r="K223" s="64">
        <v>1</v>
      </c>
      <c r="M223" s="64" t="str">
        <f t="shared" si="33"/>
        <v>On-Peak</v>
      </c>
      <c r="N223" s="64" t="str">
        <f t="shared" si="33"/>
        <v>On-Peak</v>
      </c>
    </row>
    <row r="224" spans="2:14" hidden="1" outlineLevel="1" x14ac:dyDescent="0.35">
      <c r="B224" s="120">
        <v>43447</v>
      </c>
      <c r="C224" s="120"/>
      <c r="D224" s="64">
        <v>20</v>
      </c>
      <c r="E224" s="64" t="s">
        <v>163</v>
      </c>
      <c r="F224" s="64">
        <v>0</v>
      </c>
      <c r="G224" s="64">
        <v>1.2230194805194801</v>
      </c>
      <c r="H224" s="64">
        <v>1.32388867212973</v>
      </c>
      <c r="I224" s="64">
        <v>0.100869191610249</v>
      </c>
      <c r="J224" s="64">
        <v>616</v>
      </c>
      <c r="K224" s="64">
        <v>1</v>
      </c>
      <c r="M224" s="64" t="str">
        <f t="shared" si="33"/>
        <v>Off-Peak</v>
      </c>
      <c r="N224" s="64" t="str">
        <f t="shared" si="33"/>
        <v>Off-Peak</v>
      </c>
    </row>
    <row r="225" spans="2:14" hidden="1" outlineLevel="1" x14ac:dyDescent="0.35">
      <c r="B225" s="120">
        <v>43447</v>
      </c>
      <c r="C225" s="120"/>
      <c r="D225" s="64">
        <v>21</v>
      </c>
      <c r="E225" s="64" t="s">
        <v>163</v>
      </c>
      <c r="F225" s="64">
        <v>0</v>
      </c>
      <c r="G225" s="64">
        <v>1.3076948051948101</v>
      </c>
      <c r="H225" s="64">
        <v>1.35933592641638</v>
      </c>
      <c r="I225" s="64">
        <v>5.1641121221575603E-2</v>
      </c>
      <c r="J225" s="64">
        <v>616</v>
      </c>
      <c r="K225" s="64">
        <v>1</v>
      </c>
      <c r="M225" s="64" t="str">
        <f t="shared" si="33"/>
        <v>Off-Peak</v>
      </c>
      <c r="N225" s="64" t="str">
        <f t="shared" si="33"/>
        <v>Off-Peak</v>
      </c>
    </row>
    <row r="226" spans="2:14" hidden="1" outlineLevel="1" x14ac:dyDescent="0.35">
      <c r="B226" s="120">
        <v>43447</v>
      </c>
      <c r="C226" s="120"/>
      <c r="D226" s="64">
        <v>22</v>
      </c>
      <c r="E226" s="64" t="s">
        <v>163</v>
      </c>
      <c r="F226" s="64">
        <v>0</v>
      </c>
      <c r="G226" s="64">
        <v>1.2684090909090899</v>
      </c>
      <c r="H226" s="64">
        <v>1.29148751005316</v>
      </c>
      <c r="I226" s="64">
        <v>2.3078419144070699E-2</v>
      </c>
      <c r="J226" s="64">
        <v>616</v>
      </c>
      <c r="K226" s="64">
        <v>1</v>
      </c>
      <c r="M226" s="64" t="str">
        <f t="shared" si="33"/>
        <v>Off-Peak</v>
      </c>
      <c r="N226" s="64" t="str">
        <f t="shared" si="33"/>
        <v>Off-Peak</v>
      </c>
    </row>
    <row r="227" spans="2:14" hidden="1" outlineLevel="1" x14ac:dyDescent="0.35">
      <c r="B227" s="120">
        <v>43447</v>
      </c>
      <c r="C227" s="120"/>
      <c r="D227" s="64">
        <v>23</v>
      </c>
      <c r="E227" s="64" t="s">
        <v>163</v>
      </c>
      <c r="F227" s="64">
        <v>0</v>
      </c>
      <c r="G227" s="64">
        <v>1.14810064935065</v>
      </c>
      <c r="H227" s="64">
        <v>1.12970126617762</v>
      </c>
      <c r="I227" s="64">
        <v>-1.8399383173033201E-2</v>
      </c>
      <c r="J227" s="64">
        <v>616</v>
      </c>
      <c r="K227" s="64">
        <v>1</v>
      </c>
      <c r="M227" s="64" t="str">
        <f t="shared" si="33"/>
        <v>Off-Peak</v>
      </c>
      <c r="N227" s="64" t="str">
        <f t="shared" si="33"/>
        <v>Off-Peak</v>
      </c>
    </row>
    <row r="228" spans="2:14" hidden="1" outlineLevel="1" x14ac:dyDescent="0.35">
      <c r="B228" s="120">
        <v>43447</v>
      </c>
      <c r="C228" s="120"/>
      <c r="D228" s="64">
        <v>24</v>
      </c>
      <c r="E228" s="64" t="s">
        <v>163</v>
      </c>
      <c r="F228" s="64">
        <v>0</v>
      </c>
      <c r="G228" s="64">
        <v>0.93042207792207798</v>
      </c>
      <c r="H228" s="64">
        <v>0.93021298855790202</v>
      </c>
      <c r="I228" s="64">
        <v>-2.09089364176154E-4</v>
      </c>
      <c r="J228" s="64">
        <v>616</v>
      </c>
      <c r="K228" s="64">
        <v>1</v>
      </c>
      <c r="M228" s="64" t="str">
        <f t="shared" si="33"/>
        <v>Off-Peak</v>
      </c>
      <c r="N228" s="64" t="str">
        <f t="shared" si="33"/>
        <v>Off-Peak</v>
      </c>
    </row>
    <row r="229" spans="2:14" hidden="1" outlineLevel="1" x14ac:dyDescent="0.35">
      <c r="B229" s="120">
        <v>43476</v>
      </c>
      <c r="C229" s="120"/>
      <c r="D229" s="64">
        <v>1</v>
      </c>
      <c r="E229" s="64" t="s">
        <v>163</v>
      </c>
      <c r="F229" s="64">
        <v>0</v>
      </c>
      <c r="G229" s="64">
        <v>0.87039344262295104</v>
      </c>
      <c r="H229" s="64">
        <v>0.84436725745289898</v>
      </c>
      <c r="I229" s="64">
        <v>-2.60261851700514E-2</v>
      </c>
      <c r="J229" s="64">
        <v>610</v>
      </c>
      <c r="K229" s="64">
        <v>1</v>
      </c>
      <c r="M229" s="64" t="str">
        <f t="shared" si="33"/>
        <v>Off-Peak</v>
      </c>
      <c r="N229" s="64" t="str">
        <f t="shared" si="33"/>
        <v>Off-Peak</v>
      </c>
    </row>
    <row r="230" spans="2:14" hidden="1" outlineLevel="1" x14ac:dyDescent="0.35">
      <c r="B230" s="120">
        <v>43476</v>
      </c>
      <c r="C230" s="120"/>
      <c r="D230" s="64">
        <v>2</v>
      </c>
      <c r="E230" s="64" t="s">
        <v>163</v>
      </c>
      <c r="F230" s="64">
        <v>0</v>
      </c>
      <c r="G230" s="64">
        <v>0.80380327868852497</v>
      </c>
      <c r="H230" s="64">
        <v>0.78143363787309605</v>
      </c>
      <c r="I230" s="64">
        <v>-2.23696408154281E-2</v>
      </c>
      <c r="J230" s="64">
        <v>610</v>
      </c>
      <c r="K230" s="64">
        <v>1</v>
      </c>
      <c r="M230" s="64" t="str">
        <f t="shared" si="33"/>
        <v>Off-Peak</v>
      </c>
      <c r="N230" s="64" t="str">
        <f t="shared" si="33"/>
        <v>Off-Peak</v>
      </c>
    </row>
    <row r="231" spans="2:14" hidden="1" outlineLevel="1" x14ac:dyDescent="0.35">
      <c r="B231" s="120">
        <v>43476</v>
      </c>
      <c r="C231" s="120"/>
      <c r="D231" s="64">
        <v>3</v>
      </c>
      <c r="E231" s="64" t="s">
        <v>163</v>
      </c>
      <c r="F231" s="64">
        <v>0</v>
      </c>
      <c r="G231" s="64">
        <v>0.749</v>
      </c>
      <c r="H231" s="64">
        <v>0.752000923668527</v>
      </c>
      <c r="I231" s="64">
        <v>3.0009236685266298E-3</v>
      </c>
      <c r="J231" s="64">
        <v>610</v>
      </c>
      <c r="K231" s="64">
        <v>1</v>
      </c>
      <c r="M231" s="64" t="str">
        <f t="shared" si="33"/>
        <v>Off-Peak</v>
      </c>
      <c r="N231" s="64" t="str">
        <f t="shared" si="33"/>
        <v>Off-Peak</v>
      </c>
    </row>
    <row r="232" spans="2:14" hidden="1" outlineLevel="1" x14ac:dyDescent="0.35">
      <c r="B232" s="120">
        <v>43476</v>
      </c>
      <c r="C232" s="120"/>
      <c r="D232" s="64">
        <v>4</v>
      </c>
      <c r="E232" s="64" t="s">
        <v>163</v>
      </c>
      <c r="F232" s="64">
        <v>0</v>
      </c>
      <c r="G232" s="64">
        <v>0.73678688524590197</v>
      </c>
      <c r="H232" s="64">
        <v>0.75032615979043404</v>
      </c>
      <c r="I232" s="64">
        <v>1.35392745445321E-2</v>
      </c>
      <c r="J232" s="64">
        <v>610</v>
      </c>
      <c r="K232" s="64">
        <v>1</v>
      </c>
      <c r="M232" s="64" t="str">
        <f t="shared" si="33"/>
        <v>Off-Peak</v>
      </c>
      <c r="N232" s="64" t="str">
        <f t="shared" si="33"/>
        <v>Off-Peak</v>
      </c>
    </row>
    <row r="233" spans="2:14" hidden="1" outlineLevel="1" x14ac:dyDescent="0.35">
      <c r="B233" s="120">
        <v>43476</v>
      </c>
      <c r="C233" s="120"/>
      <c r="D233" s="64">
        <v>5</v>
      </c>
      <c r="E233" s="64" t="s">
        <v>163</v>
      </c>
      <c r="F233" s="64">
        <v>0</v>
      </c>
      <c r="G233" s="64">
        <v>0.75945901639344304</v>
      </c>
      <c r="H233" s="64">
        <v>0.75794739186613402</v>
      </c>
      <c r="I233" s="64">
        <v>-1.5116245273082199E-3</v>
      </c>
      <c r="J233" s="64">
        <v>610</v>
      </c>
      <c r="K233" s="64">
        <v>1</v>
      </c>
      <c r="M233" s="64" t="str">
        <f t="shared" si="33"/>
        <v>Off-Peak</v>
      </c>
      <c r="N233" s="64" t="str">
        <f t="shared" si="33"/>
        <v>Off-Peak</v>
      </c>
    </row>
    <row r="234" spans="2:14" hidden="1" outlineLevel="1" x14ac:dyDescent="0.35">
      <c r="B234" s="120">
        <v>43476</v>
      </c>
      <c r="C234" s="120"/>
      <c r="D234" s="64">
        <v>6</v>
      </c>
      <c r="E234" s="64" t="s">
        <v>163</v>
      </c>
      <c r="F234" s="64">
        <v>0</v>
      </c>
      <c r="G234" s="64">
        <v>0.87808196721311504</v>
      </c>
      <c r="H234" s="64">
        <v>0.84422713832849205</v>
      </c>
      <c r="I234" s="64">
        <v>-3.38548288846231E-2</v>
      </c>
      <c r="J234" s="64">
        <v>610</v>
      </c>
      <c r="K234" s="64">
        <v>1</v>
      </c>
      <c r="M234" s="64" t="str">
        <f t="shared" si="33"/>
        <v>Off-Peak</v>
      </c>
      <c r="N234" s="64" t="str">
        <f t="shared" si="33"/>
        <v>Off-Peak</v>
      </c>
    </row>
    <row r="235" spans="2:14" hidden="1" outlineLevel="1" x14ac:dyDescent="0.35">
      <c r="B235" s="120">
        <v>43476</v>
      </c>
      <c r="C235" s="120"/>
      <c r="D235" s="64">
        <v>7</v>
      </c>
      <c r="E235" s="64" t="s">
        <v>163</v>
      </c>
      <c r="F235" s="64">
        <v>0</v>
      </c>
      <c r="G235" s="64">
        <v>0.97677049180327902</v>
      </c>
      <c r="H235" s="64">
        <v>0.97815398862827296</v>
      </c>
      <c r="I235" s="64">
        <v>1.3834968249944999E-3</v>
      </c>
      <c r="J235" s="64">
        <v>610</v>
      </c>
      <c r="K235" s="64">
        <v>1</v>
      </c>
      <c r="M235" s="64" t="str">
        <f t="shared" si="33"/>
        <v>Off-Peak</v>
      </c>
      <c r="N235" s="64" t="str">
        <f t="shared" si="33"/>
        <v>Off-Peak</v>
      </c>
    </row>
    <row r="236" spans="2:14" hidden="1" outlineLevel="1" x14ac:dyDescent="0.35">
      <c r="B236" s="120">
        <v>43476</v>
      </c>
      <c r="C236" s="120"/>
      <c r="D236" s="64">
        <v>8</v>
      </c>
      <c r="E236" s="64" t="s">
        <v>161</v>
      </c>
      <c r="F236" s="64">
        <v>0</v>
      </c>
      <c r="G236" s="64">
        <v>1.08454098360656</v>
      </c>
      <c r="H236" s="64">
        <v>1.0864886350940199</v>
      </c>
      <c r="I236" s="64">
        <v>1.94765148746113E-3</v>
      </c>
      <c r="J236" s="64">
        <v>610</v>
      </c>
      <c r="K236" s="64">
        <v>1</v>
      </c>
      <c r="M236" s="64" t="str">
        <f t="shared" si="33"/>
        <v>On-Peak</v>
      </c>
      <c r="N236" s="64" t="str">
        <f t="shared" si="33"/>
        <v>On-Peak</v>
      </c>
    </row>
    <row r="237" spans="2:14" hidden="1" outlineLevel="1" x14ac:dyDescent="0.35">
      <c r="B237" s="120">
        <v>43476</v>
      </c>
      <c r="C237" s="120"/>
      <c r="D237" s="64">
        <v>9</v>
      </c>
      <c r="E237" s="64" t="s">
        <v>161</v>
      </c>
      <c r="F237" s="64">
        <v>0</v>
      </c>
      <c r="G237" s="64">
        <v>0.98944262295081997</v>
      </c>
      <c r="H237" s="64">
        <v>0.99711439574030902</v>
      </c>
      <c r="I237" s="64">
        <v>7.6717727894889103E-3</v>
      </c>
      <c r="J237" s="64">
        <v>610</v>
      </c>
      <c r="K237" s="64">
        <v>1</v>
      </c>
      <c r="M237" s="64" t="str">
        <f t="shared" si="33"/>
        <v>On-Peak</v>
      </c>
      <c r="N237" s="64" t="str">
        <f t="shared" si="33"/>
        <v>On-Peak</v>
      </c>
    </row>
    <row r="238" spans="2:14" hidden="1" outlineLevel="1" x14ac:dyDescent="0.35">
      <c r="B238" s="120">
        <v>43476</v>
      </c>
      <c r="C238" s="120"/>
      <c r="D238" s="64">
        <v>10</v>
      </c>
      <c r="E238" s="64" t="s">
        <v>161</v>
      </c>
      <c r="F238" s="64">
        <v>0</v>
      </c>
      <c r="G238" s="64">
        <v>0.92908196721311498</v>
      </c>
      <c r="H238" s="64">
        <v>0.88996596662862004</v>
      </c>
      <c r="I238" s="64">
        <v>-3.9116000584494798E-2</v>
      </c>
      <c r="J238" s="64">
        <v>610</v>
      </c>
      <c r="K238" s="64">
        <v>1</v>
      </c>
      <c r="M238" s="64" t="str">
        <f t="shared" si="33"/>
        <v>On-Peak</v>
      </c>
      <c r="N238" s="64" t="str">
        <f t="shared" si="33"/>
        <v>On-Peak</v>
      </c>
    </row>
    <row r="239" spans="2:14" hidden="1" outlineLevel="1" x14ac:dyDescent="0.35">
      <c r="B239" s="120">
        <v>43476</v>
      </c>
      <c r="C239" s="120"/>
      <c r="D239" s="64">
        <v>11</v>
      </c>
      <c r="E239" s="64" t="s">
        <v>161</v>
      </c>
      <c r="F239" s="64">
        <v>0</v>
      </c>
      <c r="G239" s="64">
        <v>0.85878688524590197</v>
      </c>
      <c r="H239" s="64">
        <v>0.85878595392561796</v>
      </c>
      <c r="I239" s="64">
        <v>-9.3132028353436797E-7</v>
      </c>
      <c r="J239" s="64">
        <v>610</v>
      </c>
      <c r="K239" s="64">
        <v>1</v>
      </c>
      <c r="M239" s="64" t="str">
        <f t="shared" si="33"/>
        <v>On-Peak</v>
      </c>
      <c r="N239" s="64" t="str">
        <f t="shared" si="33"/>
        <v>On-Peak</v>
      </c>
    </row>
    <row r="240" spans="2:14" hidden="1" outlineLevel="1" x14ac:dyDescent="0.35">
      <c r="B240" s="120">
        <v>43476</v>
      </c>
      <c r="C240" s="120"/>
      <c r="D240" s="64">
        <v>12</v>
      </c>
      <c r="E240" s="64" t="s">
        <v>162</v>
      </c>
      <c r="F240" s="64">
        <v>0</v>
      </c>
      <c r="G240" s="64">
        <v>0.85608196721311502</v>
      </c>
      <c r="H240" s="64">
        <v>0.87112662934617302</v>
      </c>
      <c r="I240" s="64">
        <v>1.50446621330579E-2</v>
      </c>
      <c r="J240" s="64">
        <v>610</v>
      </c>
      <c r="K240" s="64">
        <v>1</v>
      </c>
      <c r="M240" s="64" t="str">
        <f t="shared" si="33"/>
        <v>Mid-Peak</v>
      </c>
      <c r="N240" s="64" t="str">
        <f t="shared" si="33"/>
        <v>Mid-Peak</v>
      </c>
    </row>
    <row r="241" spans="2:14" hidden="1" outlineLevel="1" x14ac:dyDescent="0.35">
      <c r="B241" s="120">
        <v>43476</v>
      </c>
      <c r="C241" s="120"/>
      <c r="D241" s="64">
        <v>13</v>
      </c>
      <c r="E241" s="64" t="s">
        <v>162</v>
      </c>
      <c r="F241" s="64">
        <v>0</v>
      </c>
      <c r="G241" s="64">
        <v>0.85508196721311502</v>
      </c>
      <c r="H241" s="64">
        <v>0.88896743941225598</v>
      </c>
      <c r="I241" s="64">
        <v>3.3885472199141599E-2</v>
      </c>
      <c r="J241" s="64">
        <v>610</v>
      </c>
      <c r="K241" s="64">
        <v>1</v>
      </c>
      <c r="M241" s="64" t="str">
        <f t="shared" si="33"/>
        <v>Mid-Peak</v>
      </c>
      <c r="N241" s="64" t="str">
        <f t="shared" si="33"/>
        <v>Mid-Peak</v>
      </c>
    </row>
    <row r="242" spans="2:14" hidden="1" outlineLevel="1" x14ac:dyDescent="0.35">
      <c r="B242" s="120">
        <v>43476</v>
      </c>
      <c r="C242" s="120"/>
      <c r="D242" s="64">
        <v>14</v>
      </c>
      <c r="E242" s="64" t="s">
        <v>162</v>
      </c>
      <c r="F242" s="64">
        <v>0</v>
      </c>
      <c r="G242" s="64">
        <v>0.82560655737704902</v>
      </c>
      <c r="H242" s="64">
        <v>0.86104952131922197</v>
      </c>
      <c r="I242" s="64">
        <v>3.5442963942172501E-2</v>
      </c>
      <c r="J242" s="64">
        <v>610</v>
      </c>
      <c r="K242" s="64">
        <v>1</v>
      </c>
      <c r="M242" s="64" t="str">
        <f t="shared" si="33"/>
        <v>Mid-Peak</v>
      </c>
      <c r="N242" s="64" t="str">
        <f t="shared" si="33"/>
        <v>Mid-Peak</v>
      </c>
    </row>
    <row r="243" spans="2:14" hidden="1" outlineLevel="1" x14ac:dyDescent="0.35">
      <c r="B243" s="120">
        <v>43476</v>
      </c>
      <c r="C243" s="120"/>
      <c r="D243" s="64">
        <v>15</v>
      </c>
      <c r="E243" s="64" t="s">
        <v>162</v>
      </c>
      <c r="F243" s="64">
        <v>0</v>
      </c>
      <c r="G243" s="64">
        <v>0.80837704918032804</v>
      </c>
      <c r="H243" s="64">
        <v>0.85027516221353905</v>
      </c>
      <c r="I243" s="64">
        <v>4.1898113033210803E-2</v>
      </c>
      <c r="J243" s="64">
        <v>610</v>
      </c>
      <c r="K243" s="64">
        <v>1</v>
      </c>
      <c r="M243" s="64" t="str">
        <f t="shared" si="33"/>
        <v>Mid-Peak</v>
      </c>
      <c r="N243" s="64" t="str">
        <f t="shared" si="33"/>
        <v>Mid-Peak</v>
      </c>
    </row>
    <row r="244" spans="2:14" hidden="1" outlineLevel="1" x14ac:dyDescent="0.35">
      <c r="B244" s="120">
        <v>43476</v>
      </c>
      <c r="C244" s="120"/>
      <c r="D244" s="64">
        <v>16</v>
      </c>
      <c r="E244" s="64" t="s">
        <v>162</v>
      </c>
      <c r="F244" s="64">
        <v>0</v>
      </c>
      <c r="G244" s="64">
        <v>0.88039344262295105</v>
      </c>
      <c r="H244" s="64">
        <v>0.92761426793902302</v>
      </c>
      <c r="I244" s="64">
        <v>4.7220825316072003E-2</v>
      </c>
      <c r="J244" s="64">
        <v>610</v>
      </c>
      <c r="K244" s="64">
        <v>1</v>
      </c>
      <c r="M244" s="64" t="str">
        <f t="shared" si="33"/>
        <v>Mid-Peak</v>
      </c>
      <c r="N244" s="64" t="str">
        <f t="shared" si="33"/>
        <v>Mid-Peak</v>
      </c>
    </row>
    <row r="245" spans="2:14" hidden="1" outlineLevel="1" x14ac:dyDescent="0.35">
      <c r="B245" s="120">
        <v>43476</v>
      </c>
      <c r="C245" s="120"/>
      <c r="D245" s="64">
        <v>17</v>
      </c>
      <c r="E245" s="64" t="s">
        <v>162</v>
      </c>
      <c r="F245" s="64">
        <v>0</v>
      </c>
      <c r="G245" s="64">
        <v>0.99247540983606597</v>
      </c>
      <c r="H245" s="64">
        <v>1.1042826872876801</v>
      </c>
      <c r="I245" s="64">
        <v>0.11180727745161</v>
      </c>
      <c r="J245" s="64">
        <v>610</v>
      </c>
      <c r="K245" s="64">
        <v>1</v>
      </c>
      <c r="M245" s="64" t="str">
        <f t="shared" si="33"/>
        <v>Mid-Peak</v>
      </c>
      <c r="N245" s="64" t="str">
        <f t="shared" si="33"/>
        <v>Mid-Peak</v>
      </c>
    </row>
    <row r="246" spans="2:14" hidden="1" outlineLevel="1" x14ac:dyDescent="0.35">
      <c r="B246" s="120">
        <v>43476</v>
      </c>
      <c r="C246" s="120"/>
      <c r="D246" s="64">
        <v>18</v>
      </c>
      <c r="E246" s="64" t="s">
        <v>161</v>
      </c>
      <c r="F246" s="64">
        <v>0</v>
      </c>
      <c r="G246" s="64">
        <v>1.20870491803279</v>
      </c>
      <c r="H246" s="64">
        <v>1.2926425579090699</v>
      </c>
      <c r="I246" s="64">
        <v>8.3937639876282402E-2</v>
      </c>
      <c r="J246" s="64">
        <v>610</v>
      </c>
      <c r="K246" s="64">
        <v>1</v>
      </c>
      <c r="M246" s="64" t="str">
        <f t="shared" si="33"/>
        <v>On-Peak</v>
      </c>
      <c r="N246" s="64" t="str">
        <f t="shared" si="33"/>
        <v>On-Peak</v>
      </c>
    </row>
    <row r="247" spans="2:14" hidden="1" outlineLevel="1" x14ac:dyDescent="0.35">
      <c r="B247" s="120">
        <v>43476</v>
      </c>
      <c r="C247" s="120"/>
      <c r="D247" s="64">
        <v>19</v>
      </c>
      <c r="E247" s="64" t="s">
        <v>161</v>
      </c>
      <c r="F247" s="64">
        <v>1</v>
      </c>
      <c r="G247" s="64">
        <v>1.15560655737705</v>
      </c>
      <c r="H247" s="64">
        <v>1.3323203474480201</v>
      </c>
      <c r="I247" s="64">
        <v>0.17671379007097399</v>
      </c>
      <c r="J247" s="64">
        <v>610</v>
      </c>
      <c r="K247" s="64">
        <v>1</v>
      </c>
      <c r="M247" s="64" t="str">
        <f t="shared" si="33"/>
        <v>Critical Peak</v>
      </c>
      <c r="N247" s="64" t="str">
        <f t="shared" si="33"/>
        <v>On-Peak</v>
      </c>
    </row>
    <row r="248" spans="2:14" hidden="1" outlineLevel="1" x14ac:dyDescent="0.35">
      <c r="B248" s="120">
        <v>43476</v>
      </c>
      <c r="C248" s="120"/>
      <c r="D248" s="64">
        <v>20</v>
      </c>
      <c r="E248" s="64" t="s">
        <v>163</v>
      </c>
      <c r="F248" s="64">
        <v>0</v>
      </c>
      <c r="G248" s="64">
        <v>1.3231311475409799</v>
      </c>
      <c r="H248" s="64">
        <v>1.3607867157714599</v>
      </c>
      <c r="I248" s="64">
        <v>3.7655568230477499E-2</v>
      </c>
      <c r="J248" s="64">
        <v>610</v>
      </c>
      <c r="K248" s="64">
        <v>1</v>
      </c>
      <c r="M248" s="64" t="str">
        <f t="shared" si="33"/>
        <v>Off-Peak</v>
      </c>
      <c r="N248" s="64" t="str">
        <f t="shared" si="33"/>
        <v>Off-Peak</v>
      </c>
    </row>
    <row r="249" spans="2:14" hidden="1" outlineLevel="1" x14ac:dyDescent="0.35">
      <c r="B249" s="120">
        <v>43476</v>
      </c>
      <c r="C249" s="120"/>
      <c r="D249" s="64">
        <v>21</v>
      </c>
      <c r="E249" s="64" t="s">
        <v>163</v>
      </c>
      <c r="F249" s="64">
        <v>0</v>
      </c>
      <c r="G249" s="64">
        <v>1.2758360655737699</v>
      </c>
      <c r="H249" s="64">
        <v>1.35276177000756</v>
      </c>
      <c r="I249" s="64">
        <v>7.6925704433793304E-2</v>
      </c>
      <c r="J249" s="64">
        <v>610</v>
      </c>
      <c r="K249" s="64">
        <v>1</v>
      </c>
      <c r="M249" s="64" t="str">
        <f t="shared" si="33"/>
        <v>Off-Peak</v>
      </c>
      <c r="N249" s="64" t="str">
        <f t="shared" si="33"/>
        <v>Off-Peak</v>
      </c>
    </row>
    <row r="250" spans="2:14" hidden="1" outlineLevel="1" x14ac:dyDescent="0.35">
      <c r="B250" s="120">
        <v>43476</v>
      </c>
      <c r="C250" s="120"/>
      <c r="D250" s="64">
        <v>22</v>
      </c>
      <c r="E250" s="64" t="s">
        <v>163</v>
      </c>
      <c r="F250" s="64">
        <v>0</v>
      </c>
      <c r="G250" s="64">
        <v>1.2563114754098399</v>
      </c>
      <c r="H250" s="64">
        <v>1.31278325760304</v>
      </c>
      <c r="I250" s="64">
        <v>5.6471782193207198E-2</v>
      </c>
      <c r="J250" s="64">
        <v>610</v>
      </c>
      <c r="K250" s="64">
        <v>1</v>
      </c>
      <c r="M250" s="64" t="str">
        <f t="shared" si="33"/>
        <v>Off-Peak</v>
      </c>
      <c r="N250" s="64" t="str">
        <f t="shared" si="33"/>
        <v>Off-Peak</v>
      </c>
    </row>
    <row r="251" spans="2:14" hidden="1" outlineLevel="1" x14ac:dyDescent="0.35">
      <c r="B251" s="120">
        <v>43476</v>
      </c>
      <c r="C251" s="120"/>
      <c r="D251" s="64">
        <v>23</v>
      </c>
      <c r="E251" s="64" t="s">
        <v>163</v>
      </c>
      <c r="F251" s="64">
        <v>0</v>
      </c>
      <c r="G251" s="64">
        <v>1.16250819672131</v>
      </c>
      <c r="H251" s="64">
        <v>1.1308662611351801</v>
      </c>
      <c r="I251" s="64">
        <v>-3.1641935586126699E-2</v>
      </c>
      <c r="J251" s="64">
        <v>610</v>
      </c>
      <c r="K251" s="64">
        <v>1</v>
      </c>
      <c r="M251" s="64" t="str">
        <f t="shared" si="33"/>
        <v>Off-Peak</v>
      </c>
      <c r="N251" s="64" t="str">
        <f t="shared" si="33"/>
        <v>Off-Peak</v>
      </c>
    </row>
    <row r="252" spans="2:14" hidden="1" outlineLevel="1" x14ac:dyDescent="0.35">
      <c r="B252" s="120">
        <v>43476</v>
      </c>
      <c r="C252" s="120"/>
      <c r="D252" s="64">
        <v>24</v>
      </c>
      <c r="E252" s="64" t="s">
        <v>163</v>
      </c>
      <c r="F252" s="64">
        <v>0</v>
      </c>
      <c r="G252" s="64">
        <v>0.99144262295081997</v>
      </c>
      <c r="H252" s="64">
        <v>0.96433776989980502</v>
      </c>
      <c r="I252" s="64">
        <v>-2.71048530510151E-2</v>
      </c>
      <c r="J252" s="64">
        <v>610</v>
      </c>
      <c r="K252" s="64">
        <v>1</v>
      </c>
      <c r="M252" s="64" t="str">
        <f t="shared" si="33"/>
        <v>Off-Peak</v>
      </c>
      <c r="N252" s="64" t="str">
        <f t="shared" si="33"/>
        <v>Off-Peak</v>
      </c>
    </row>
    <row r="253" spans="2:14" hidden="1" outlineLevel="1" x14ac:dyDescent="0.35">
      <c r="B253" s="120">
        <v>43481</v>
      </c>
      <c r="C253" s="120"/>
      <c r="D253" s="64">
        <v>1</v>
      </c>
      <c r="E253" s="64" t="s">
        <v>163</v>
      </c>
      <c r="F253" s="64">
        <v>0</v>
      </c>
      <c r="G253" s="64">
        <v>0.84385245901639305</v>
      </c>
      <c r="H253" s="64">
        <v>0.85277812742486103</v>
      </c>
      <c r="I253" s="64">
        <v>8.9256684084676099E-3</v>
      </c>
      <c r="J253" s="64">
        <v>610</v>
      </c>
      <c r="K253" s="64">
        <v>1</v>
      </c>
      <c r="M253" s="64" t="str">
        <f t="shared" si="33"/>
        <v>Off-Peak</v>
      </c>
      <c r="N253" s="64" t="str">
        <f t="shared" si="33"/>
        <v>Off-Peak</v>
      </c>
    </row>
    <row r="254" spans="2:14" hidden="1" outlineLevel="1" x14ac:dyDescent="0.35">
      <c r="B254" s="120">
        <v>43481</v>
      </c>
      <c r="C254" s="120"/>
      <c r="D254" s="64">
        <v>2</v>
      </c>
      <c r="E254" s="64" t="s">
        <v>163</v>
      </c>
      <c r="F254" s="64">
        <v>0</v>
      </c>
      <c r="G254" s="64">
        <v>0.78121311475409805</v>
      </c>
      <c r="H254" s="64">
        <v>0.79565821608699605</v>
      </c>
      <c r="I254" s="64">
        <v>1.4445101332897401E-2</v>
      </c>
      <c r="J254" s="64">
        <v>610</v>
      </c>
      <c r="K254" s="64">
        <v>1</v>
      </c>
      <c r="M254" s="64" t="str">
        <f t="shared" si="33"/>
        <v>Off-Peak</v>
      </c>
      <c r="N254" s="64" t="str">
        <f t="shared" si="33"/>
        <v>Off-Peak</v>
      </c>
    </row>
    <row r="255" spans="2:14" hidden="1" outlineLevel="1" x14ac:dyDescent="0.35">
      <c r="B255" s="120">
        <v>43481</v>
      </c>
      <c r="C255" s="120"/>
      <c r="D255" s="64">
        <v>3</v>
      </c>
      <c r="E255" s="64" t="s">
        <v>163</v>
      </c>
      <c r="F255" s="64">
        <v>0</v>
      </c>
      <c r="G255" s="64">
        <v>0.73416393442622996</v>
      </c>
      <c r="H255" s="64">
        <v>0.76951871480684697</v>
      </c>
      <c r="I255" s="64">
        <v>3.53547803806172E-2</v>
      </c>
      <c r="J255" s="64">
        <v>610</v>
      </c>
      <c r="K255" s="64">
        <v>1</v>
      </c>
      <c r="M255" s="64" t="str">
        <f t="shared" si="33"/>
        <v>Off-Peak</v>
      </c>
      <c r="N255" s="64" t="str">
        <f t="shared" si="33"/>
        <v>Off-Peak</v>
      </c>
    </row>
    <row r="256" spans="2:14" hidden="1" outlineLevel="1" x14ac:dyDescent="0.35">
      <c r="B256" s="120">
        <v>43481</v>
      </c>
      <c r="C256" s="120"/>
      <c r="D256" s="64">
        <v>4</v>
      </c>
      <c r="E256" s="64" t="s">
        <v>163</v>
      </c>
      <c r="F256" s="64">
        <v>0</v>
      </c>
      <c r="G256" s="64">
        <v>0.71367213114754102</v>
      </c>
      <c r="H256" s="64">
        <v>0.77169778629253305</v>
      </c>
      <c r="I256" s="64">
        <v>5.8025655144991799E-2</v>
      </c>
      <c r="J256" s="64">
        <v>610</v>
      </c>
      <c r="K256" s="64">
        <v>1</v>
      </c>
      <c r="M256" s="64" t="str">
        <f t="shared" si="33"/>
        <v>Off-Peak</v>
      </c>
      <c r="N256" s="64" t="str">
        <f t="shared" si="33"/>
        <v>Off-Peak</v>
      </c>
    </row>
    <row r="257" spans="2:14" hidden="1" outlineLevel="1" x14ac:dyDescent="0.35">
      <c r="B257" s="120">
        <v>43481</v>
      </c>
      <c r="C257" s="120"/>
      <c r="D257" s="64">
        <v>5</v>
      </c>
      <c r="E257" s="64" t="s">
        <v>163</v>
      </c>
      <c r="F257" s="64">
        <v>0</v>
      </c>
      <c r="G257" s="64">
        <v>0.74778688524590198</v>
      </c>
      <c r="H257" s="64">
        <v>0.78299165817212901</v>
      </c>
      <c r="I257" s="64">
        <v>3.5204772926227E-2</v>
      </c>
      <c r="J257" s="64">
        <v>610</v>
      </c>
      <c r="K257" s="64">
        <v>1</v>
      </c>
      <c r="M257" s="64" t="str">
        <f t="shared" si="33"/>
        <v>Off-Peak</v>
      </c>
      <c r="N257" s="64" t="str">
        <f t="shared" si="33"/>
        <v>Off-Peak</v>
      </c>
    </row>
    <row r="258" spans="2:14" hidden="1" outlineLevel="1" x14ac:dyDescent="0.35">
      <c r="B258" s="120">
        <v>43481</v>
      </c>
      <c r="C258" s="120"/>
      <c r="D258" s="64">
        <v>6</v>
      </c>
      <c r="E258" s="64" t="s">
        <v>163</v>
      </c>
      <c r="F258" s="64">
        <v>0</v>
      </c>
      <c r="G258" s="64">
        <v>0.81255737704917996</v>
      </c>
      <c r="H258" s="64">
        <v>0.84694878482397895</v>
      </c>
      <c r="I258" s="64">
        <v>3.4391407774799002E-2</v>
      </c>
      <c r="J258" s="64">
        <v>610</v>
      </c>
      <c r="K258" s="64">
        <v>1</v>
      </c>
      <c r="M258" s="64" t="str">
        <f t="shared" si="33"/>
        <v>Off-Peak</v>
      </c>
      <c r="N258" s="64" t="str">
        <f t="shared" si="33"/>
        <v>Off-Peak</v>
      </c>
    </row>
    <row r="259" spans="2:14" hidden="1" outlineLevel="1" x14ac:dyDescent="0.35">
      <c r="B259" s="120">
        <v>43481</v>
      </c>
      <c r="C259" s="120"/>
      <c r="D259" s="64">
        <v>7</v>
      </c>
      <c r="E259" s="64" t="s">
        <v>163</v>
      </c>
      <c r="F259" s="64">
        <v>0</v>
      </c>
      <c r="G259" s="64">
        <v>0.92750819672131102</v>
      </c>
      <c r="H259" s="64">
        <v>0.97238724515778596</v>
      </c>
      <c r="I259" s="64">
        <v>4.4879048436474001E-2</v>
      </c>
      <c r="J259" s="64">
        <v>610</v>
      </c>
      <c r="K259" s="64">
        <v>1</v>
      </c>
      <c r="M259" s="64" t="str">
        <f t="shared" si="33"/>
        <v>Off-Peak</v>
      </c>
      <c r="N259" s="64" t="str">
        <f t="shared" si="33"/>
        <v>Off-Peak</v>
      </c>
    </row>
    <row r="260" spans="2:14" hidden="1" outlineLevel="1" x14ac:dyDescent="0.35">
      <c r="B260" s="120">
        <v>43481</v>
      </c>
      <c r="C260" s="120"/>
      <c r="D260" s="64">
        <v>8</v>
      </c>
      <c r="E260" s="64" t="s">
        <v>161</v>
      </c>
      <c r="F260" s="64">
        <v>0</v>
      </c>
      <c r="G260" s="64">
        <v>0.99463934426229506</v>
      </c>
      <c r="H260" s="64">
        <v>1.0315075759477701</v>
      </c>
      <c r="I260" s="64">
        <v>3.68682316854742E-2</v>
      </c>
      <c r="J260" s="64">
        <v>610</v>
      </c>
      <c r="K260" s="64">
        <v>1</v>
      </c>
      <c r="M260" s="64" t="str">
        <f t="shared" si="33"/>
        <v>On-Peak</v>
      </c>
      <c r="N260" s="64" t="str">
        <f t="shared" si="33"/>
        <v>On-Peak</v>
      </c>
    </row>
    <row r="261" spans="2:14" hidden="1" outlineLevel="1" x14ac:dyDescent="0.35">
      <c r="B261" s="120">
        <v>43481</v>
      </c>
      <c r="C261" s="120"/>
      <c r="D261" s="64">
        <v>9</v>
      </c>
      <c r="E261" s="64" t="s">
        <v>161</v>
      </c>
      <c r="F261" s="64">
        <v>0</v>
      </c>
      <c r="G261" s="64">
        <v>0.92675409836065603</v>
      </c>
      <c r="H261" s="64">
        <v>0.99659066712783095</v>
      </c>
      <c r="I261" s="64">
        <v>6.9836568767174895E-2</v>
      </c>
      <c r="J261" s="64">
        <v>610</v>
      </c>
      <c r="K261" s="64">
        <v>1</v>
      </c>
      <c r="M261" s="64" t="str">
        <f t="shared" si="33"/>
        <v>On-Peak</v>
      </c>
      <c r="N261" s="64" t="str">
        <f t="shared" si="33"/>
        <v>On-Peak</v>
      </c>
    </row>
    <row r="262" spans="2:14" hidden="1" outlineLevel="1" x14ac:dyDescent="0.35">
      <c r="B262" s="120">
        <v>43481</v>
      </c>
      <c r="C262" s="120"/>
      <c r="D262" s="64">
        <v>10</v>
      </c>
      <c r="E262" s="64" t="s">
        <v>161</v>
      </c>
      <c r="F262" s="64">
        <v>0</v>
      </c>
      <c r="G262" s="64">
        <v>0.83481967213114705</v>
      </c>
      <c r="H262" s="64">
        <v>0.94124227722432696</v>
      </c>
      <c r="I262" s="64">
        <v>0.106422605093179</v>
      </c>
      <c r="J262" s="64">
        <v>610</v>
      </c>
      <c r="K262" s="64">
        <v>1</v>
      </c>
      <c r="M262" s="64" t="str">
        <f t="shared" si="33"/>
        <v>On-Peak</v>
      </c>
      <c r="N262" s="64" t="str">
        <f t="shared" si="33"/>
        <v>On-Peak</v>
      </c>
    </row>
    <row r="263" spans="2:14" hidden="1" outlineLevel="1" x14ac:dyDescent="0.35">
      <c r="B263" s="120">
        <v>43481</v>
      </c>
      <c r="C263" s="120"/>
      <c r="D263" s="64">
        <v>11</v>
      </c>
      <c r="E263" s="64" t="s">
        <v>161</v>
      </c>
      <c r="F263" s="64">
        <v>0</v>
      </c>
      <c r="G263" s="64">
        <v>0.82454098360655703</v>
      </c>
      <c r="H263" s="64">
        <v>0.93522510149453297</v>
      </c>
      <c r="I263" s="64">
        <v>0.110684117887975</v>
      </c>
      <c r="J263" s="64">
        <v>610</v>
      </c>
      <c r="K263" s="64">
        <v>1</v>
      </c>
      <c r="M263" s="64" t="str">
        <f t="shared" si="33"/>
        <v>On-Peak</v>
      </c>
      <c r="N263" s="64" t="str">
        <f t="shared" si="33"/>
        <v>On-Peak</v>
      </c>
    </row>
    <row r="264" spans="2:14" hidden="1" outlineLevel="1" x14ac:dyDescent="0.35">
      <c r="B264" s="120">
        <v>43481</v>
      </c>
      <c r="C264" s="120"/>
      <c r="D264" s="64">
        <v>12</v>
      </c>
      <c r="E264" s="64" t="s">
        <v>162</v>
      </c>
      <c r="F264" s="64">
        <v>0</v>
      </c>
      <c r="G264" s="64">
        <v>0.84927868852458999</v>
      </c>
      <c r="H264" s="64">
        <v>0.97061276522140005</v>
      </c>
      <c r="I264" s="64">
        <v>0.12133407669681</v>
      </c>
      <c r="J264" s="64">
        <v>610</v>
      </c>
      <c r="K264" s="64">
        <v>1</v>
      </c>
      <c r="M264" s="64" t="str">
        <f t="shared" si="33"/>
        <v>Mid-Peak</v>
      </c>
      <c r="N264" s="64" t="str">
        <f t="shared" si="33"/>
        <v>Mid-Peak</v>
      </c>
    </row>
    <row r="265" spans="2:14" hidden="1" outlineLevel="1" x14ac:dyDescent="0.35">
      <c r="B265" s="120">
        <v>43481</v>
      </c>
      <c r="C265" s="120"/>
      <c r="D265" s="64">
        <v>13</v>
      </c>
      <c r="E265" s="64" t="s">
        <v>162</v>
      </c>
      <c r="F265" s="64">
        <v>0</v>
      </c>
      <c r="G265" s="64">
        <v>0.83313114754098405</v>
      </c>
      <c r="H265" s="64">
        <v>0.97600924016176605</v>
      </c>
      <c r="I265" s="64">
        <v>0.14287809262078199</v>
      </c>
      <c r="J265" s="64">
        <v>610</v>
      </c>
      <c r="K265" s="64">
        <v>1</v>
      </c>
      <c r="M265" s="64" t="str">
        <f t="shared" si="33"/>
        <v>Mid-Peak</v>
      </c>
      <c r="N265" s="64" t="str">
        <f t="shared" si="33"/>
        <v>Mid-Peak</v>
      </c>
    </row>
    <row r="266" spans="2:14" hidden="1" outlineLevel="1" x14ac:dyDescent="0.35">
      <c r="B266" s="120">
        <v>43481</v>
      </c>
      <c r="C266" s="120"/>
      <c r="D266" s="64">
        <v>14</v>
      </c>
      <c r="E266" s="64" t="s">
        <v>162</v>
      </c>
      <c r="F266" s="64">
        <v>0</v>
      </c>
      <c r="G266" s="64">
        <v>0.84206557377049196</v>
      </c>
      <c r="H266" s="64">
        <v>0.96566315493630595</v>
      </c>
      <c r="I266" s="64">
        <v>0.123597581165814</v>
      </c>
      <c r="J266" s="64">
        <v>610</v>
      </c>
      <c r="K266" s="64">
        <v>1</v>
      </c>
      <c r="M266" s="64" t="str">
        <f t="shared" si="33"/>
        <v>Mid-Peak</v>
      </c>
      <c r="N266" s="64" t="str">
        <f t="shared" si="33"/>
        <v>Mid-Peak</v>
      </c>
    </row>
    <row r="267" spans="2:14" hidden="1" outlineLevel="1" x14ac:dyDescent="0.35">
      <c r="B267" s="120">
        <v>43481</v>
      </c>
      <c r="C267" s="120"/>
      <c r="D267" s="64">
        <v>15</v>
      </c>
      <c r="E267" s="64" t="s">
        <v>162</v>
      </c>
      <c r="F267" s="64">
        <v>0</v>
      </c>
      <c r="G267" s="64">
        <v>0.83595081967213103</v>
      </c>
      <c r="H267" s="64">
        <v>0.97783237943795898</v>
      </c>
      <c r="I267" s="64">
        <v>0.141881559765828</v>
      </c>
      <c r="J267" s="64">
        <v>610</v>
      </c>
      <c r="K267" s="64">
        <v>1</v>
      </c>
      <c r="M267" s="64" t="str">
        <f t="shared" si="33"/>
        <v>Mid-Peak</v>
      </c>
      <c r="N267" s="64" t="str">
        <f t="shared" si="33"/>
        <v>Mid-Peak</v>
      </c>
    </row>
    <row r="268" spans="2:14" hidden="1" outlineLevel="1" x14ac:dyDescent="0.35">
      <c r="B268" s="120">
        <v>43481</v>
      </c>
      <c r="C268" s="120"/>
      <c r="D268" s="64">
        <v>16</v>
      </c>
      <c r="E268" s="64" t="s">
        <v>162</v>
      </c>
      <c r="F268" s="64">
        <v>0</v>
      </c>
      <c r="G268" s="64">
        <v>0.88431147540983601</v>
      </c>
      <c r="H268" s="64">
        <v>1.01146181519008</v>
      </c>
      <c r="I268" s="64">
        <v>0.12715033978024301</v>
      </c>
      <c r="J268" s="64">
        <v>610</v>
      </c>
      <c r="K268" s="64">
        <v>1</v>
      </c>
      <c r="M268" s="64" t="str">
        <f t="shared" si="33"/>
        <v>Mid-Peak</v>
      </c>
      <c r="N268" s="64" t="str">
        <f t="shared" si="33"/>
        <v>Mid-Peak</v>
      </c>
    </row>
    <row r="269" spans="2:14" hidden="1" outlineLevel="1" x14ac:dyDescent="0.35">
      <c r="B269" s="120">
        <v>43481</v>
      </c>
      <c r="C269" s="120"/>
      <c r="D269" s="64">
        <v>17</v>
      </c>
      <c r="E269" s="64" t="s">
        <v>162</v>
      </c>
      <c r="F269" s="64">
        <v>0</v>
      </c>
      <c r="G269" s="64">
        <v>1.0385901639344299</v>
      </c>
      <c r="H269" s="64">
        <v>1.0963731779168699</v>
      </c>
      <c r="I269" s="64">
        <v>5.7783013982447097E-2</v>
      </c>
      <c r="J269" s="64">
        <v>610</v>
      </c>
      <c r="K269" s="64">
        <v>1</v>
      </c>
      <c r="M269" s="64" t="str">
        <f t="shared" si="33"/>
        <v>Mid-Peak</v>
      </c>
      <c r="N269" s="64" t="str">
        <f t="shared" si="33"/>
        <v>Mid-Peak</v>
      </c>
    </row>
    <row r="270" spans="2:14" hidden="1" outlineLevel="1" x14ac:dyDescent="0.35">
      <c r="B270" s="120">
        <v>43481</v>
      </c>
      <c r="C270" s="120"/>
      <c r="D270" s="64">
        <v>18</v>
      </c>
      <c r="E270" s="64" t="s">
        <v>161</v>
      </c>
      <c r="F270" s="64">
        <v>0</v>
      </c>
      <c r="G270" s="64">
        <v>1.2345901639344301</v>
      </c>
      <c r="H270" s="64">
        <v>1.24521340537965</v>
      </c>
      <c r="I270" s="64">
        <v>1.06232414452254E-2</v>
      </c>
      <c r="J270" s="64">
        <v>610</v>
      </c>
      <c r="K270" s="64">
        <v>1</v>
      </c>
      <c r="M270" s="64" t="str">
        <f t="shared" si="33"/>
        <v>On-Peak</v>
      </c>
      <c r="N270" s="64" t="str">
        <f t="shared" si="33"/>
        <v>On-Peak</v>
      </c>
    </row>
    <row r="271" spans="2:14" hidden="1" outlineLevel="1" x14ac:dyDescent="0.35">
      <c r="B271" s="120">
        <v>43481</v>
      </c>
      <c r="C271" s="120"/>
      <c r="D271" s="64">
        <v>19</v>
      </c>
      <c r="E271" s="64" t="s">
        <v>161</v>
      </c>
      <c r="F271" s="64">
        <v>1</v>
      </c>
      <c r="G271" s="64">
        <v>1.1135081967213101</v>
      </c>
      <c r="H271" s="64">
        <v>1.3464127851178</v>
      </c>
      <c r="I271" s="64">
        <v>0.23290458839648701</v>
      </c>
      <c r="J271" s="64">
        <v>610</v>
      </c>
      <c r="K271" s="64">
        <v>1</v>
      </c>
      <c r="M271" s="64" t="str">
        <f t="shared" si="33"/>
        <v>Critical Peak</v>
      </c>
      <c r="N271" s="64" t="str">
        <f t="shared" si="33"/>
        <v>On-Peak</v>
      </c>
    </row>
    <row r="272" spans="2:14" hidden="1" outlineLevel="1" x14ac:dyDescent="0.35">
      <c r="B272" s="120">
        <v>43481</v>
      </c>
      <c r="C272" s="120"/>
      <c r="D272" s="64">
        <v>20</v>
      </c>
      <c r="E272" s="64" t="s">
        <v>163</v>
      </c>
      <c r="F272" s="64">
        <v>0</v>
      </c>
      <c r="G272" s="64">
        <v>1.29480327868852</v>
      </c>
      <c r="H272" s="64">
        <v>1.38004886339729</v>
      </c>
      <c r="I272" s="64">
        <v>8.5245584708761604E-2</v>
      </c>
      <c r="J272" s="64">
        <v>610</v>
      </c>
      <c r="K272" s="64">
        <v>1</v>
      </c>
      <c r="M272" s="64" t="str">
        <f t="shared" si="33"/>
        <v>Off-Peak</v>
      </c>
      <c r="N272" s="64" t="str">
        <f t="shared" si="33"/>
        <v>Off-Peak</v>
      </c>
    </row>
    <row r="273" spans="2:14" hidden="1" outlineLevel="1" x14ac:dyDescent="0.35">
      <c r="B273" s="120">
        <v>43481</v>
      </c>
      <c r="C273" s="120"/>
      <c r="D273" s="64">
        <v>21</v>
      </c>
      <c r="E273" s="64" t="s">
        <v>163</v>
      </c>
      <c r="F273" s="64">
        <v>0</v>
      </c>
      <c r="G273" s="64">
        <v>1.3597868852459001</v>
      </c>
      <c r="H273" s="64">
        <v>1.37505253750165</v>
      </c>
      <c r="I273" s="64">
        <v>1.52656522557466E-2</v>
      </c>
      <c r="J273" s="64">
        <v>610</v>
      </c>
      <c r="K273" s="64">
        <v>1</v>
      </c>
      <c r="M273" s="64" t="str">
        <f t="shared" si="33"/>
        <v>Off-Peak</v>
      </c>
      <c r="N273" s="64" t="str">
        <f t="shared" si="33"/>
        <v>Off-Peak</v>
      </c>
    </row>
    <row r="274" spans="2:14" hidden="1" outlineLevel="1" x14ac:dyDescent="0.35">
      <c r="B274" s="120">
        <v>43481</v>
      </c>
      <c r="C274" s="120"/>
      <c r="D274" s="64">
        <v>22</v>
      </c>
      <c r="E274" s="64" t="s">
        <v>163</v>
      </c>
      <c r="F274" s="64">
        <v>0</v>
      </c>
      <c r="G274" s="64">
        <v>1.31052459016393</v>
      </c>
      <c r="H274" s="64">
        <v>1.31066171003692</v>
      </c>
      <c r="I274" s="64">
        <v>1.3711987298951699E-4</v>
      </c>
      <c r="J274" s="64">
        <v>610</v>
      </c>
      <c r="K274" s="64">
        <v>1</v>
      </c>
      <c r="M274" s="64" t="str">
        <f t="shared" si="33"/>
        <v>Off-Peak</v>
      </c>
      <c r="N274" s="64" t="str">
        <f t="shared" si="33"/>
        <v>Off-Peak</v>
      </c>
    </row>
    <row r="275" spans="2:14" hidden="1" outlineLevel="1" x14ac:dyDescent="0.35">
      <c r="B275" s="120">
        <v>43481</v>
      </c>
      <c r="C275" s="120"/>
      <c r="D275" s="64">
        <v>23</v>
      </c>
      <c r="E275" s="64" t="s">
        <v>163</v>
      </c>
      <c r="F275" s="64">
        <v>0</v>
      </c>
      <c r="G275" s="64">
        <v>1.14713114754098</v>
      </c>
      <c r="H275" s="64">
        <v>1.1564630926606201</v>
      </c>
      <c r="I275" s="64">
        <v>9.3319451196367201E-3</v>
      </c>
      <c r="J275" s="64">
        <v>610</v>
      </c>
      <c r="K275" s="64">
        <v>1</v>
      </c>
      <c r="M275" s="64" t="str">
        <f t="shared" si="33"/>
        <v>Off-Peak</v>
      </c>
      <c r="N275" s="64" t="str">
        <f t="shared" si="33"/>
        <v>Off-Peak</v>
      </c>
    </row>
    <row r="276" spans="2:14" hidden="1" outlineLevel="1" x14ac:dyDescent="0.35">
      <c r="B276" s="120">
        <v>43481</v>
      </c>
      <c r="C276" s="120"/>
      <c r="D276" s="64">
        <v>24</v>
      </c>
      <c r="E276" s="64" t="s">
        <v>163</v>
      </c>
      <c r="F276" s="64">
        <v>0</v>
      </c>
      <c r="G276" s="64">
        <v>0.97016393442622995</v>
      </c>
      <c r="H276" s="64">
        <v>0.97629721778719503</v>
      </c>
      <c r="I276" s="64">
        <v>6.1332833609650901E-3</v>
      </c>
      <c r="J276" s="64">
        <v>610</v>
      </c>
      <c r="K276" s="64">
        <v>1</v>
      </c>
      <c r="M276" s="64" t="str">
        <f t="shared" si="33"/>
        <v>Off-Peak</v>
      </c>
      <c r="N276" s="64" t="str">
        <f t="shared" si="33"/>
        <v>Off-Peak</v>
      </c>
    </row>
    <row r="277" spans="2:14" hidden="1" outlineLevel="1" x14ac:dyDescent="0.35">
      <c r="B277" s="120">
        <v>43486</v>
      </c>
      <c r="C277" s="120"/>
      <c r="D277" s="64">
        <v>1</v>
      </c>
      <c r="E277" s="64" t="s">
        <v>163</v>
      </c>
      <c r="F277" s="64">
        <v>0</v>
      </c>
      <c r="G277" s="64">
        <v>1.0253530377668301</v>
      </c>
      <c r="H277" s="64">
        <v>0.98896982108245202</v>
      </c>
      <c r="I277" s="64">
        <v>-3.6383216684379202E-2</v>
      </c>
      <c r="J277" s="64">
        <v>609</v>
      </c>
      <c r="K277" s="64">
        <v>1</v>
      </c>
      <c r="M277" s="64" t="str">
        <f t="shared" si="33"/>
        <v>Off-Peak</v>
      </c>
      <c r="N277" s="64" t="str">
        <f t="shared" si="33"/>
        <v>Off-Peak</v>
      </c>
    </row>
    <row r="278" spans="2:14" hidden="1" outlineLevel="1" x14ac:dyDescent="0.35">
      <c r="B278" s="120">
        <v>43486</v>
      </c>
      <c r="C278" s="120"/>
      <c r="D278" s="64">
        <v>2</v>
      </c>
      <c r="E278" s="64" t="s">
        <v>163</v>
      </c>
      <c r="F278" s="64">
        <v>0</v>
      </c>
      <c r="G278" s="64">
        <v>0.96456486042692902</v>
      </c>
      <c r="H278" s="64">
        <v>0.90928493249358</v>
      </c>
      <c r="I278" s="64">
        <v>-5.5279927933348898E-2</v>
      </c>
      <c r="J278" s="64">
        <v>609</v>
      </c>
      <c r="K278" s="64">
        <v>1</v>
      </c>
      <c r="M278" s="64" t="str">
        <f t="shared" si="33"/>
        <v>Off-Peak</v>
      </c>
      <c r="N278" s="64" t="str">
        <f t="shared" si="33"/>
        <v>Off-Peak</v>
      </c>
    </row>
    <row r="279" spans="2:14" hidden="1" outlineLevel="1" x14ac:dyDescent="0.35">
      <c r="B279" s="120">
        <v>43486</v>
      </c>
      <c r="C279" s="120"/>
      <c r="D279" s="64">
        <v>3</v>
      </c>
      <c r="E279" s="64" t="s">
        <v>163</v>
      </c>
      <c r="F279" s="64">
        <v>0</v>
      </c>
      <c r="G279" s="64">
        <v>0.91903119868637095</v>
      </c>
      <c r="H279" s="64">
        <v>0.88208621181553903</v>
      </c>
      <c r="I279" s="64">
        <v>-3.6944986870831698E-2</v>
      </c>
      <c r="J279" s="64">
        <v>609</v>
      </c>
      <c r="K279" s="64">
        <v>1</v>
      </c>
      <c r="M279" s="64" t="str">
        <f t="shared" si="33"/>
        <v>Off-Peak</v>
      </c>
      <c r="N279" s="64" t="str">
        <f t="shared" si="33"/>
        <v>Off-Peak</v>
      </c>
    </row>
    <row r="280" spans="2:14" hidden="1" outlineLevel="1" x14ac:dyDescent="0.35">
      <c r="B280" s="120">
        <v>43486</v>
      </c>
      <c r="C280" s="120"/>
      <c r="D280" s="64">
        <v>4</v>
      </c>
      <c r="E280" s="64" t="s">
        <v>163</v>
      </c>
      <c r="F280" s="64">
        <v>0</v>
      </c>
      <c r="G280" s="64">
        <v>0.91256157635468005</v>
      </c>
      <c r="H280" s="64">
        <v>0.86778286599158905</v>
      </c>
      <c r="I280" s="64">
        <v>-4.4778710363090703E-2</v>
      </c>
      <c r="J280" s="64">
        <v>609</v>
      </c>
      <c r="K280" s="64">
        <v>1</v>
      </c>
      <c r="M280" s="64" t="str">
        <f t="shared" si="33"/>
        <v>Off-Peak</v>
      </c>
      <c r="N280" s="64" t="str">
        <f t="shared" si="33"/>
        <v>Off-Peak</v>
      </c>
    </row>
    <row r="281" spans="2:14" hidden="1" outlineLevel="1" x14ac:dyDescent="0.35">
      <c r="B281" s="120">
        <v>43486</v>
      </c>
      <c r="C281" s="120"/>
      <c r="D281" s="64">
        <v>5</v>
      </c>
      <c r="E281" s="64" t="s">
        <v>163</v>
      </c>
      <c r="F281" s="64">
        <v>0</v>
      </c>
      <c r="G281" s="64">
        <v>0.93942528735632203</v>
      </c>
      <c r="H281" s="64">
        <v>0.876117568130795</v>
      </c>
      <c r="I281" s="64">
        <v>-6.3307719225526596E-2</v>
      </c>
      <c r="J281" s="64">
        <v>609</v>
      </c>
      <c r="K281" s="64">
        <v>1</v>
      </c>
      <c r="M281" s="64" t="str">
        <f t="shared" si="33"/>
        <v>Off-Peak</v>
      </c>
      <c r="N281" s="64" t="str">
        <f t="shared" si="33"/>
        <v>Off-Peak</v>
      </c>
    </row>
    <row r="282" spans="2:14" hidden="1" outlineLevel="1" x14ac:dyDescent="0.35">
      <c r="B282" s="120">
        <v>43486</v>
      </c>
      <c r="C282" s="120"/>
      <c r="D282" s="64">
        <v>6</v>
      </c>
      <c r="E282" s="64" t="s">
        <v>163</v>
      </c>
      <c r="F282" s="64">
        <v>0</v>
      </c>
      <c r="G282" s="64">
        <v>1.0152216748768501</v>
      </c>
      <c r="H282" s="64">
        <v>0.948126353842767</v>
      </c>
      <c r="I282" s="64">
        <v>-6.7095321034080294E-2</v>
      </c>
      <c r="J282" s="64">
        <v>609</v>
      </c>
      <c r="K282" s="64">
        <v>1</v>
      </c>
      <c r="M282" s="64" t="str">
        <f t="shared" si="33"/>
        <v>Off-Peak</v>
      </c>
      <c r="N282" s="64" t="str">
        <f t="shared" si="33"/>
        <v>Off-Peak</v>
      </c>
    </row>
    <row r="283" spans="2:14" hidden="1" outlineLevel="1" x14ac:dyDescent="0.35">
      <c r="B283" s="120">
        <v>43486</v>
      </c>
      <c r="C283" s="120"/>
      <c r="D283" s="64">
        <v>7</v>
      </c>
      <c r="E283" s="64" t="s">
        <v>163</v>
      </c>
      <c r="F283" s="64">
        <v>0</v>
      </c>
      <c r="G283" s="64">
        <v>1.12717569786535</v>
      </c>
      <c r="H283" s="64">
        <v>1.0782473873918601</v>
      </c>
      <c r="I283" s="64">
        <v>-4.8928310473488501E-2</v>
      </c>
      <c r="J283" s="64">
        <v>609</v>
      </c>
      <c r="K283" s="64">
        <v>1</v>
      </c>
      <c r="M283" s="64" t="str">
        <f t="shared" si="33"/>
        <v>Off-Peak</v>
      </c>
      <c r="N283" s="64" t="str">
        <f t="shared" si="33"/>
        <v>Off-Peak</v>
      </c>
    </row>
    <row r="284" spans="2:14" hidden="1" outlineLevel="1" x14ac:dyDescent="0.35">
      <c r="B284" s="120">
        <v>43486</v>
      </c>
      <c r="C284" s="120"/>
      <c r="D284" s="64">
        <v>8</v>
      </c>
      <c r="E284" s="64" t="s">
        <v>161</v>
      </c>
      <c r="F284" s="64">
        <v>0</v>
      </c>
      <c r="G284" s="64">
        <v>1.2156321839080499</v>
      </c>
      <c r="H284" s="64">
        <v>1.1688532457966301</v>
      </c>
      <c r="I284" s="64">
        <v>-4.6778938111413502E-2</v>
      </c>
      <c r="J284" s="64">
        <v>609</v>
      </c>
      <c r="K284" s="64">
        <v>1</v>
      </c>
      <c r="M284" s="64" t="str">
        <f t="shared" si="33"/>
        <v>On-Peak</v>
      </c>
      <c r="N284" s="64" t="str">
        <f t="shared" si="33"/>
        <v>On-Peak</v>
      </c>
    </row>
    <row r="285" spans="2:14" hidden="1" outlineLevel="1" x14ac:dyDescent="0.35">
      <c r="B285" s="120">
        <v>43486</v>
      </c>
      <c r="C285" s="120"/>
      <c r="D285" s="64">
        <v>9</v>
      </c>
      <c r="E285" s="64" t="s">
        <v>161</v>
      </c>
      <c r="F285" s="64">
        <v>0</v>
      </c>
      <c r="G285" s="64">
        <v>1.1050246305418701</v>
      </c>
      <c r="H285" s="64">
        <v>1.0724844414154899</v>
      </c>
      <c r="I285" s="64">
        <v>-3.2540189126382603E-2</v>
      </c>
      <c r="J285" s="64">
        <v>609</v>
      </c>
      <c r="K285" s="64">
        <v>1</v>
      </c>
      <c r="M285" s="64" t="str">
        <f t="shared" si="33"/>
        <v>On-Peak</v>
      </c>
      <c r="N285" s="64" t="str">
        <f t="shared" si="33"/>
        <v>On-Peak</v>
      </c>
    </row>
    <row r="286" spans="2:14" hidden="1" outlineLevel="1" x14ac:dyDescent="0.35">
      <c r="B286" s="120">
        <v>43486</v>
      </c>
      <c r="C286" s="120"/>
      <c r="D286" s="64">
        <v>10</v>
      </c>
      <c r="E286" s="64" t="s">
        <v>161</v>
      </c>
      <c r="F286" s="64">
        <v>0</v>
      </c>
      <c r="G286" s="64">
        <v>0.97862068965517202</v>
      </c>
      <c r="H286" s="64">
        <v>0.98810585630460002</v>
      </c>
      <c r="I286" s="64">
        <v>9.4851666494277492E-3</v>
      </c>
      <c r="J286" s="64">
        <v>609</v>
      </c>
      <c r="K286" s="64">
        <v>1</v>
      </c>
      <c r="M286" s="64" t="str">
        <f t="shared" ref="M286:N349" si="34">IF(M$155*$F286=1,"Critical Peak",$E286)</f>
        <v>On-Peak</v>
      </c>
      <c r="N286" s="64" t="str">
        <f t="shared" si="34"/>
        <v>On-Peak</v>
      </c>
    </row>
    <row r="287" spans="2:14" hidden="1" outlineLevel="1" x14ac:dyDescent="0.35">
      <c r="B287" s="120">
        <v>43486</v>
      </c>
      <c r="C287" s="120"/>
      <c r="D287" s="64">
        <v>11</v>
      </c>
      <c r="E287" s="64" t="s">
        <v>161</v>
      </c>
      <c r="F287" s="64">
        <v>0</v>
      </c>
      <c r="G287" s="64">
        <v>0.93308702791461395</v>
      </c>
      <c r="H287" s="64">
        <v>0.93494610084595398</v>
      </c>
      <c r="I287" s="64">
        <v>1.8590729313398299E-3</v>
      </c>
      <c r="J287" s="64">
        <v>609</v>
      </c>
      <c r="K287" s="64">
        <v>1</v>
      </c>
      <c r="M287" s="64" t="str">
        <f t="shared" si="34"/>
        <v>On-Peak</v>
      </c>
      <c r="N287" s="64" t="str">
        <f t="shared" si="34"/>
        <v>On-Peak</v>
      </c>
    </row>
    <row r="288" spans="2:14" hidden="1" outlineLevel="1" x14ac:dyDescent="0.35">
      <c r="B288" s="120">
        <v>43486</v>
      </c>
      <c r="C288" s="120"/>
      <c r="D288" s="64">
        <v>12</v>
      </c>
      <c r="E288" s="64" t="s">
        <v>162</v>
      </c>
      <c r="F288" s="64">
        <v>0</v>
      </c>
      <c r="G288" s="64">
        <v>0.95008210180623998</v>
      </c>
      <c r="H288" s="64">
        <v>0.94851406703460495</v>
      </c>
      <c r="I288" s="64">
        <v>-1.56803477163512E-3</v>
      </c>
      <c r="J288" s="64">
        <v>609</v>
      </c>
      <c r="K288" s="64">
        <v>1</v>
      </c>
      <c r="M288" s="64" t="str">
        <f t="shared" si="34"/>
        <v>Mid-Peak</v>
      </c>
      <c r="N288" s="64" t="str">
        <f t="shared" si="34"/>
        <v>Mid-Peak</v>
      </c>
    </row>
    <row r="289" spans="2:14" hidden="1" outlineLevel="1" x14ac:dyDescent="0.35">
      <c r="B289" s="120">
        <v>43486</v>
      </c>
      <c r="C289" s="120"/>
      <c r="D289" s="64">
        <v>13</v>
      </c>
      <c r="E289" s="64" t="s">
        <v>162</v>
      </c>
      <c r="F289" s="64">
        <v>0</v>
      </c>
      <c r="G289" s="64">
        <v>0.97467980295566503</v>
      </c>
      <c r="H289" s="64">
        <v>0.94169804287592995</v>
      </c>
      <c r="I289" s="64">
        <v>-3.2981760079735301E-2</v>
      </c>
      <c r="J289" s="64">
        <v>609</v>
      </c>
      <c r="K289" s="64">
        <v>1</v>
      </c>
      <c r="M289" s="64" t="str">
        <f t="shared" si="34"/>
        <v>Mid-Peak</v>
      </c>
      <c r="N289" s="64" t="str">
        <f t="shared" si="34"/>
        <v>Mid-Peak</v>
      </c>
    </row>
    <row r="290" spans="2:14" hidden="1" outlineLevel="1" x14ac:dyDescent="0.35">
      <c r="B290" s="120">
        <v>43486</v>
      </c>
      <c r="C290" s="120"/>
      <c r="D290" s="64">
        <v>14</v>
      </c>
      <c r="E290" s="64" t="s">
        <v>162</v>
      </c>
      <c r="F290" s="64">
        <v>0</v>
      </c>
      <c r="G290" s="64">
        <v>0.96908045977011503</v>
      </c>
      <c r="H290" s="64">
        <v>0.92088899774073596</v>
      </c>
      <c r="I290" s="64">
        <v>-4.8191462029378802E-2</v>
      </c>
      <c r="J290" s="64">
        <v>609</v>
      </c>
      <c r="K290" s="64">
        <v>1</v>
      </c>
      <c r="M290" s="64" t="str">
        <f t="shared" si="34"/>
        <v>Mid-Peak</v>
      </c>
      <c r="N290" s="64" t="str">
        <f t="shared" si="34"/>
        <v>Mid-Peak</v>
      </c>
    </row>
    <row r="291" spans="2:14" hidden="1" outlineLevel="1" x14ac:dyDescent="0.35">
      <c r="B291" s="120">
        <v>43486</v>
      </c>
      <c r="C291" s="120"/>
      <c r="D291" s="64">
        <v>15</v>
      </c>
      <c r="E291" s="64" t="s">
        <v>162</v>
      </c>
      <c r="F291" s="64">
        <v>0</v>
      </c>
      <c r="G291" s="64">
        <v>0.96009852216748803</v>
      </c>
      <c r="H291" s="64">
        <v>0.92756696153538098</v>
      </c>
      <c r="I291" s="64">
        <v>-3.2531560632106701E-2</v>
      </c>
      <c r="J291" s="64">
        <v>609</v>
      </c>
      <c r="K291" s="64">
        <v>1</v>
      </c>
      <c r="M291" s="64" t="str">
        <f t="shared" si="34"/>
        <v>Mid-Peak</v>
      </c>
      <c r="N291" s="64" t="str">
        <f t="shared" si="34"/>
        <v>Mid-Peak</v>
      </c>
    </row>
    <row r="292" spans="2:14" hidden="1" outlineLevel="1" x14ac:dyDescent="0.35">
      <c r="B292" s="120">
        <v>43486</v>
      </c>
      <c r="C292" s="120"/>
      <c r="D292" s="64">
        <v>16</v>
      </c>
      <c r="E292" s="64" t="s">
        <v>162</v>
      </c>
      <c r="F292" s="64">
        <v>0</v>
      </c>
      <c r="G292" s="64">
        <v>1.02706075533662</v>
      </c>
      <c r="H292" s="64">
        <v>0.98842399590945695</v>
      </c>
      <c r="I292" s="64">
        <v>-3.8636759427160002E-2</v>
      </c>
      <c r="J292" s="64">
        <v>609</v>
      </c>
      <c r="K292" s="64">
        <v>1</v>
      </c>
      <c r="M292" s="64" t="str">
        <f t="shared" si="34"/>
        <v>Mid-Peak</v>
      </c>
      <c r="N292" s="64" t="str">
        <f t="shared" si="34"/>
        <v>Mid-Peak</v>
      </c>
    </row>
    <row r="293" spans="2:14" hidden="1" outlineLevel="1" x14ac:dyDescent="0.35">
      <c r="B293" s="120">
        <v>43486</v>
      </c>
      <c r="C293" s="120"/>
      <c r="D293" s="64">
        <v>17</v>
      </c>
      <c r="E293" s="64" t="s">
        <v>162</v>
      </c>
      <c r="F293" s="64">
        <v>0</v>
      </c>
      <c r="G293" s="64">
        <v>1.1717241379310299</v>
      </c>
      <c r="H293" s="64">
        <v>1.1555696134129501</v>
      </c>
      <c r="I293" s="64">
        <v>-1.6154524518081598E-2</v>
      </c>
      <c r="J293" s="64">
        <v>609</v>
      </c>
      <c r="K293" s="64">
        <v>1</v>
      </c>
      <c r="M293" s="64" t="str">
        <f t="shared" si="34"/>
        <v>Mid-Peak</v>
      </c>
      <c r="N293" s="64" t="str">
        <f t="shared" si="34"/>
        <v>Mid-Peak</v>
      </c>
    </row>
    <row r="294" spans="2:14" hidden="1" outlineLevel="1" x14ac:dyDescent="0.35">
      <c r="B294" s="120">
        <v>43486</v>
      </c>
      <c r="C294" s="120"/>
      <c r="D294" s="64">
        <v>18</v>
      </c>
      <c r="E294" s="64" t="s">
        <v>161</v>
      </c>
      <c r="F294" s="64">
        <v>0</v>
      </c>
      <c r="G294" s="64">
        <v>1.36351395730706</v>
      </c>
      <c r="H294" s="64">
        <v>1.33436325000948</v>
      </c>
      <c r="I294" s="64">
        <v>-2.9150707297577901E-2</v>
      </c>
      <c r="J294" s="64">
        <v>609</v>
      </c>
      <c r="K294" s="64">
        <v>1</v>
      </c>
      <c r="M294" s="64" t="str">
        <f t="shared" si="34"/>
        <v>On-Peak</v>
      </c>
      <c r="N294" s="64" t="str">
        <f t="shared" si="34"/>
        <v>On-Peak</v>
      </c>
    </row>
    <row r="295" spans="2:14" hidden="1" outlineLevel="1" x14ac:dyDescent="0.35">
      <c r="B295" s="120">
        <v>43486</v>
      </c>
      <c r="C295" s="120"/>
      <c r="D295" s="64">
        <v>19</v>
      </c>
      <c r="E295" s="64" t="s">
        <v>161</v>
      </c>
      <c r="F295" s="64">
        <v>1</v>
      </c>
      <c r="G295" s="64">
        <v>1.3417241379310301</v>
      </c>
      <c r="H295" s="64">
        <v>1.4032242055965101</v>
      </c>
      <c r="I295" s="64">
        <v>6.1500067665475402E-2</v>
      </c>
      <c r="J295" s="64">
        <v>609</v>
      </c>
      <c r="K295" s="64">
        <v>1</v>
      </c>
      <c r="M295" s="64" t="str">
        <f t="shared" si="34"/>
        <v>Critical Peak</v>
      </c>
      <c r="N295" s="64" t="str">
        <f t="shared" si="34"/>
        <v>On-Peak</v>
      </c>
    </row>
    <row r="296" spans="2:14" hidden="1" outlineLevel="1" x14ac:dyDescent="0.35">
      <c r="B296" s="120">
        <v>43486</v>
      </c>
      <c r="C296" s="120"/>
      <c r="D296" s="64">
        <v>20</v>
      </c>
      <c r="E296" s="64" t="s">
        <v>163</v>
      </c>
      <c r="F296" s="64">
        <v>0</v>
      </c>
      <c r="G296" s="64">
        <v>1.4276518883415401</v>
      </c>
      <c r="H296" s="64">
        <v>1.4407338900833599</v>
      </c>
      <c r="I296" s="64">
        <v>1.3082001741817799E-2</v>
      </c>
      <c r="J296" s="64">
        <v>609</v>
      </c>
      <c r="K296" s="64">
        <v>1</v>
      </c>
      <c r="M296" s="64" t="str">
        <f t="shared" si="34"/>
        <v>Off-Peak</v>
      </c>
      <c r="N296" s="64" t="str">
        <f t="shared" si="34"/>
        <v>Off-Peak</v>
      </c>
    </row>
    <row r="297" spans="2:14" hidden="1" outlineLevel="1" x14ac:dyDescent="0.35">
      <c r="B297" s="120">
        <v>43486</v>
      </c>
      <c r="C297" s="120"/>
      <c r="D297" s="64">
        <v>21</v>
      </c>
      <c r="E297" s="64" t="s">
        <v>163</v>
      </c>
      <c r="F297" s="64">
        <v>0</v>
      </c>
      <c r="G297" s="64">
        <v>1.49458128078818</v>
      </c>
      <c r="H297" s="64">
        <v>1.4352095230418001</v>
      </c>
      <c r="I297" s="64">
        <v>-5.9371757746377402E-2</v>
      </c>
      <c r="J297" s="64">
        <v>609</v>
      </c>
      <c r="K297" s="64">
        <v>1</v>
      </c>
      <c r="M297" s="64" t="str">
        <f t="shared" si="34"/>
        <v>Off-Peak</v>
      </c>
      <c r="N297" s="64" t="str">
        <f t="shared" si="34"/>
        <v>Off-Peak</v>
      </c>
    </row>
    <row r="298" spans="2:14" hidden="1" outlineLevel="1" x14ac:dyDescent="0.35">
      <c r="B298" s="120">
        <v>43486</v>
      </c>
      <c r="C298" s="120"/>
      <c r="D298" s="64">
        <v>22</v>
      </c>
      <c r="E298" s="64" t="s">
        <v>163</v>
      </c>
      <c r="F298" s="64">
        <v>0</v>
      </c>
      <c r="G298" s="64">
        <v>1.36747126436782</v>
      </c>
      <c r="H298" s="64">
        <v>1.37780573965399</v>
      </c>
      <c r="I298" s="64">
        <v>1.0334475286174099E-2</v>
      </c>
      <c r="J298" s="64">
        <v>609</v>
      </c>
      <c r="K298" s="64">
        <v>1</v>
      </c>
      <c r="M298" s="64" t="str">
        <f t="shared" si="34"/>
        <v>Off-Peak</v>
      </c>
      <c r="N298" s="64" t="str">
        <f t="shared" si="34"/>
        <v>Off-Peak</v>
      </c>
    </row>
    <row r="299" spans="2:14" hidden="1" outlineLevel="1" x14ac:dyDescent="0.35">
      <c r="B299" s="120">
        <v>43486</v>
      </c>
      <c r="C299" s="120"/>
      <c r="D299" s="64">
        <v>23</v>
      </c>
      <c r="E299" s="64" t="s">
        <v>163</v>
      </c>
      <c r="F299" s="64">
        <v>0</v>
      </c>
      <c r="G299" s="64">
        <v>1.20857142857143</v>
      </c>
      <c r="H299" s="64">
        <v>1.2261568227747299</v>
      </c>
      <c r="I299" s="64">
        <v>1.75853942033058E-2</v>
      </c>
      <c r="J299" s="64">
        <v>609</v>
      </c>
      <c r="K299" s="64">
        <v>1</v>
      </c>
      <c r="M299" s="64" t="str">
        <f t="shared" si="34"/>
        <v>Off-Peak</v>
      </c>
      <c r="N299" s="64" t="str">
        <f t="shared" si="34"/>
        <v>Off-Peak</v>
      </c>
    </row>
    <row r="300" spans="2:14" hidden="1" outlineLevel="1" x14ac:dyDescent="0.35">
      <c r="B300" s="120">
        <v>43486</v>
      </c>
      <c r="C300" s="120"/>
      <c r="D300" s="64">
        <v>24</v>
      </c>
      <c r="E300" s="64" t="s">
        <v>163</v>
      </c>
      <c r="F300" s="64">
        <v>0</v>
      </c>
      <c r="G300" s="64">
        <v>1.0275369458128101</v>
      </c>
      <c r="H300" s="64">
        <v>1.05487636008156</v>
      </c>
      <c r="I300" s="64">
        <v>2.7339414268751999E-2</v>
      </c>
      <c r="J300" s="64">
        <v>609</v>
      </c>
      <c r="K300" s="64">
        <v>1</v>
      </c>
      <c r="M300" s="64" t="str">
        <f t="shared" si="34"/>
        <v>Off-Peak</v>
      </c>
      <c r="N300" s="64" t="str">
        <f t="shared" si="34"/>
        <v>Off-Peak</v>
      </c>
    </row>
    <row r="301" spans="2:14" hidden="1" outlineLevel="1" x14ac:dyDescent="0.35">
      <c r="B301" s="120">
        <v>43487</v>
      </c>
      <c r="C301" s="120"/>
      <c r="D301" s="64">
        <v>1</v>
      </c>
      <c r="E301" s="64" t="s">
        <v>163</v>
      </c>
      <c r="F301" s="64">
        <v>0</v>
      </c>
      <c r="G301" s="64">
        <v>0.932725779967159</v>
      </c>
      <c r="H301" s="64">
        <v>0.91394639608406603</v>
      </c>
      <c r="I301" s="64">
        <v>-1.8779383883093099E-2</v>
      </c>
      <c r="J301" s="64">
        <v>609</v>
      </c>
      <c r="K301" s="64">
        <v>1</v>
      </c>
      <c r="M301" s="64" t="str">
        <f t="shared" si="34"/>
        <v>Off-Peak</v>
      </c>
      <c r="N301" s="64" t="str">
        <f t="shared" si="34"/>
        <v>Off-Peak</v>
      </c>
    </row>
    <row r="302" spans="2:14" hidden="1" outlineLevel="1" x14ac:dyDescent="0.35">
      <c r="B302" s="120">
        <v>43487</v>
      </c>
      <c r="C302" s="120"/>
      <c r="D302" s="64">
        <v>2</v>
      </c>
      <c r="E302" s="64" t="s">
        <v>163</v>
      </c>
      <c r="F302" s="64">
        <v>0</v>
      </c>
      <c r="G302" s="64">
        <v>0.90274220032840702</v>
      </c>
      <c r="H302" s="64">
        <v>0.859204330039678</v>
      </c>
      <c r="I302" s="64">
        <v>-4.3537870288729401E-2</v>
      </c>
      <c r="J302" s="64">
        <v>609</v>
      </c>
      <c r="K302" s="64">
        <v>1</v>
      </c>
      <c r="M302" s="64" t="str">
        <f t="shared" si="34"/>
        <v>Off-Peak</v>
      </c>
      <c r="N302" s="64" t="str">
        <f t="shared" si="34"/>
        <v>Off-Peak</v>
      </c>
    </row>
    <row r="303" spans="2:14" hidden="1" outlineLevel="1" x14ac:dyDescent="0.35">
      <c r="B303" s="120">
        <v>43487</v>
      </c>
      <c r="C303" s="120"/>
      <c r="D303" s="64">
        <v>3</v>
      </c>
      <c r="E303" s="64" t="s">
        <v>163</v>
      </c>
      <c r="F303" s="64">
        <v>0</v>
      </c>
      <c r="G303" s="64">
        <v>0.85883415435139598</v>
      </c>
      <c r="H303" s="64">
        <v>0.83783875473053004</v>
      </c>
      <c r="I303" s="64">
        <v>-2.0995399620865898E-2</v>
      </c>
      <c r="J303" s="64">
        <v>609</v>
      </c>
      <c r="K303" s="64">
        <v>1</v>
      </c>
      <c r="M303" s="64" t="str">
        <f t="shared" si="34"/>
        <v>Off-Peak</v>
      </c>
      <c r="N303" s="64" t="str">
        <f t="shared" si="34"/>
        <v>Off-Peak</v>
      </c>
    </row>
    <row r="304" spans="2:14" hidden="1" outlineLevel="1" x14ac:dyDescent="0.35">
      <c r="B304" s="120">
        <v>43487</v>
      </c>
      <c r="C304" s="120"/>
      <c r="D304" s="64">
        <v>4</v>
      </c>
      <c r="E304" s="64" t="s">
        <v>163</v>
      </c>
      <c r="F304" s="64">
        <v>0</v>
      </c>
      <c r="G304" s="64">
        <v>0.852939244663383</v>
      </c>
      <c r="H304" s="64">
        <v>0.81593964642533601</v>
      </c>
      <c r="I304" s="64">
        <v>-3.6999598238046799E-2</v>
      </c>
      <c r="J304" s="64">
        <v>609</v>
      </c>
      <c r="K304" s="64">
        <v>1</v>
      </c>
      <c r="M304" s="64" t="str">
        <f t="shared" si="34"/>
        <v>Off-Peak</v>
      </c>
      <c r="N304" s="64" t="str">
        <f t="shared" si="34"/>
        <v>Off-Peak</v>
      </c>
    </row>
    <row r="305" spans="2:14" hidden="1" outlineLevel="1" x14ac:dyDescent="0.35">
      <c r="B305" s="120">
        <v>43487</v>
      </c>
      <c r="C305" s="120"/>
      <c r="D305" s="64">
        <v>5</v>
      </c>
      <c r="E305" s="64" t="s">
        <v>163</v>
      </c>
      <c r="F305" s="64">
        <v>0</v>
      </c>
      <c r="G305" s="64">
        <v>0.87642036124794698</v>
      </c>
      <c r="H305" s="64">
        <v>0.84056828234248604</v>
      </c>
      <c r="I305" s="64">
        <v>-3.5852078905461701E-2</v>
      </c>
      <c r="J305" s="64">
        <v>609</v>
      </c>
      <c r="K305" s="64">
        <v>1</v>
      </c>
      <c r="M305" s="64" t="str">
        <f t="shared" si="34"/>
        <v>Off-Peak</v>
      </c>
      <c r="N305" s="64" t="str">
        <f t="shared" si="34"/>
        <v>Off-Peak</v>
      </c>
    </row>
    <row r="306" spans="2:14" hidden="1" outlineLevel="1" x14ac:dyDescent="0.35">
      <c r="B306" s="120">
        <v>43487</v>
      </c>
      <c r="C306" s="120"/>
      <c r="D306" s="64">
        <v>6</v>
      </c>
      <c r="E306" s="64" t="s">
        <v>163</v>
      </c>
      <c r="F306" s="64">
        <v>0</v>
      </c>
      <c r="G306" s="64">
        <v>0.93978653530377698</v>
      </c>
      <c r="H306" s="64">
        <v>0.91787520685563495</v>
      </c>
      <c r="I306" s="64">
        <v>-2.19113284481415E-2</v>
      </c>
      <c r="J306" s="64">
        <v>609</v>
      </c>
      <c r="K306" s="64">
        <v>1</v>
      </c>
      <c r="M306" s="64" t="str">
        <f t="shared" si="34"/>
        <v>Off-Peak</v>
      </c>
      <c r="N306" s="64" t="str">
        <f t="shared" si="34"/>
        <v>Off-Peak</v>
      </c>
    </row>
    <row r="307" spans="2:14" hidden="1" outlineLevel="1" x14ac:dyDescent="0.35">
      <c r="B307" s="120">
        <v>43487</v>
      </c>
      <c r="C307" s="120"/>
      <c r="D307" s="64">
        <v>7</v>
      </c>
      <c r="E307" s="64" t="s">
        <v>163</v>
      </c>
      <c r="F307" s="64">
        <v>0</v>
      </c>
      <c r="G307" s="64">
        <v>1.0424958949096901</v>
      </c>
      <c r="H307" s="64">
        <v>1.0481935532359801</v>
      </c>
      <c r="I307" s="64">
        <v>5.6976583262901698E-3</v>
      </c>
      <c r="J307" s="64">
        <v>609</v>
      </c>
      <c r="K307" s="64">
        <v>1</v>
      </c>
      <c r="M307" s="64" t="str">
        <f t="shared" si="34"/>
        <v>Off-Peak</v>
      </c>
      <c r="N307" s="64" t="str">
        <f t="shared" si="34"/>
        <v>Off-Peak</v>
      </c>
    </row>
    <row r="308" spans="2:14" hidden="1" outlineLevel="1" x14ac:dyDescent="0.35">
      <c r="B308" s="120">
        <v>43487</v>
      </c>
      <c r="C308" s="120"/>
      <c r="D308" s="64">
        <v>8</v>
      </c>
      <c r="E308" s="64" t="s">
        <v>161</v>
      </c>
      <c r="F308" s="64">
        <v>0</v>
      </c>
      <c r="G308" s="64">
        <v>1.1150410509031199</v>
      </c>
      <c r="H308" s="64">
        <v>1.1703751465766501</v>
      </c>
      <c r="I308" s="64">
        <v>5.5334095673531099E-2</v>
      </c>
      <c r="J308" s="64">
        <v>609</v>
      </c>
      <c r="K308" s="64">
        <v>1</v>
      </c>
      <c r="M308" s="64" t="str">
        <f t="shared" si="34"/>
        <v>On-Peak</v>
      </c>
      <c r="N308" s="64" t="str">
        <f t="shared" si="34"/>
        <v>On-Peak</v>
      </c>
    </row>
    <row r="309" spans="2:14" hidden="1" outlineLevel="1" x14ac:dyDescent="0.35">
      <c r="B309" s="120">
        <v>43487</v>
      </c>
      <c r="C309" s="120"/>
      <c r="D309" s="64">
        <v>9</v>
      </c>
      <c r="E309" s="64" t="s">
        <v>161</v>
      </c>
      <c r="F309" s="64">
        <v>0</v>
      </c>
      <c r="G309" s="64">
        <v>1.03894909688013</v>
      </c>
      <c r="H309" s="64">
        <v>1.02756000879985</v>
      </c>
      <c r="I309" s="64">
        <v>-1.13890880802778E-2</v>
      </c>
      <c r="J309" s="64">
        <v>609</v>
      </c>
      <c r="K309" s="64">
        <v>1</v>
      </c>
      <c r="M309" s="64" t="str">
        <f t="shared" si="34"/>
        <v>On-Peak</v>
      </c>
      <c r="N309" s="64" t="str">
        <f t="shared" si="34"/>
        <v>On-Peak</v>
      </c>
    </row>
    <row r="310" spans="2:14" hidden="1" outlineLevel="1" x14ac:dyDescent="0.35">
      <c r="B310" s="120">
        <v>43487</v>
      </c>
      <c r="C310" s="120"/>
      <c r="D310" s="64">
        <v>10</v>
      </c>
      <c r="E310" s="64" t="s">
        <v>161</v>
      </c>
      <c r="F310" s="64">
        <v>0</v>
      </c>
      <c r="G310" s="64">
        <v>0.95293924466338298</v>
      </c>
      <c r="H310" s="64">
        <v>0.93266034532866604</v>
      </c>
      <c r="I310" s="64">
        <v>-2.0278899334716501E-2</v>
      </c>
      <c r="J310" s="64">
        <v>609</v>
      </c>
      <c r="K310" s="64">
        <v>1</v>
      </c>
      <c r="M310" s="64" t="str">
        <f t="shared" si="34"/>
        <v>On-Peak</v>
      </c>
      <c r="N310" s="64" t="str">
        <f t="shared" si="34"/>
        <v>On-Peak</v>
      </c>
    </row>
    <row r="311" spans="2:14" hidden="1" outlineLevel="1" x14ac:dyDescent="0.35">
      <c r="B311" s="120">
        <v>43487</v>
      </c>
      <c r="C311" s="120"/>
      <c r="D311" s="64">
        <v>11</v>
      </c>
      <c r="E311" s="64" t="s">
        <v>161</v>
      </c>
      <c r="F311" s="64">
        <v>0</v>
      </c>
      <c r="G311" s="64">
        <v>0.93733990147783297</v>
      </c>
      <c r="H311" s="64">
        <v>0.88626565853726302</v>
      </c>
      <c r="I311" s="64">
        <v>-5.1074242940569302E-2</v>
      </c>
      <c r="J311" s="64">
        <v>609</v>
      </c>
      <c r="K311" s="64">
        <v>1</v>
      </c>
      <c r="M311" s="64" t="str">
        <f t="shared" si="34"/>
        <v>On-Peak</v>
      </c>
      <c r="N311" s="64" t="str">
        <f t="shared" si="34"/>
        <v>On-Peak</v>
      </c>
    </row>
    <row r="312" spans="2:14" hidden="1" outlineLevel="1" x14ac:dyDescent="0.35">
      <c r="B312" s="120">
        <v>43487</v>
      </c>
      <c r="C312" s="120"/>
      <c r="D312" s="64">
        <v>12</v>
      </c>
      <c r="E312" s="64" t="s">
        <v>162</v>
      </c>
      <c r="F312" s="64">
        <v>0</v>
      </c>
      <c r="G312" s="64">
        <v>0.93799671592775002</v>
      </c>
      <c r="H312" s="64">
        <v>0.86216452494923501</v>
      </c>
      <c r="I312" s="64">
        <v>-7.5832190978515401E-2</v>
      </c>
      <c r="J312" s="64">
        <v>609</v>
      </c>
      <c r="K312" s="64">
        <v>1</v>
      </c>
      <c r="M312" s="64" t="str">
        <f t="shared" si="34"/>
        <v>Mid-Peak</v>
      </c>
      <c r="N312" s="64" t="str">
        <f t="shared" si="34"/>
        <v>Mid-Peak</v>
      </c>
    </row>
    <row r="313" spans="2:14" hidden="1" outlineLevel="1" x14ac:dyDescent="0.35">
      <c r="B313" s="120">
        <v>43487</v>
      </c>
      <c r="C313" s="120"/>
      <c r="D313" s="64">
        <v>13</v>
      </c>
      <c r="E313" s="64" t="s">
        <v>162</v>
      </c>
      <c r="F313" s="64">
        <v>0</v>
      </c>
      <c r="G313" s="64">
        <v>0.95019704433497498</v>
      </c>
      <c r="H313" s="64">
        <v>0.866723720096366</v>
      </c>
      <c r="I313" s="64">
        <v>-8.3473324238609203E-2</v>
      </c>
      <c r="J313" s="64">
        <v>609</v>
      </c>
      <c r="K313" s="64">
        <v>1</v>
      </c>
      <c r="M313" s="64" t="str">
        <f t="shared" si="34"/>
        <v>Mid-Peak</v>
      </c>
      <c r="N313" s="64" t="str">
        <f t="shared" si="34"/>
        <v>Mid-Peak</v>
      </c>
    </row>
    <row r="314" spans="2:14" hidden="1" outlineLevel="1" x14ac:dyDescent="0.35">
      <c r="B314" s="120">
        <v>43487</v>
      </c>
      <c r="C314" s="120"/>
      <c r="D314" s="64">
        <v>14</v>
      </c>
      <c r="E314" s="64" t="s">
        <v>162</v>
      </c>
      <c r="F314" s="64">
        <v>0</v>
      </c>
      <c r="G314" s="64">
        <v>0.91157635467980302</v>
      </c>
      <c r="H314" s="64">
        <v>0.83986123671623703</v>
      </c>
      <c r="I314" s="64">
        <v>-7.1715117963566E-2</v>
      </c>
      <c r="J314" s="64">
        <v>609</v>
      </c>
      <c r="K314" s="64">
        <v>1</v>
      </c>
      <c r="M314" s="64" t="str">
        <f t="shared" si="34"/>
        <v>Mid-Peak</v>
      </c>
      <c r="N314" s="64" t="str">
        <f t="shared" si="34"/>
        <v>Mid-Peak</v>
      </c>
    </row>
    <row r="315" spans="2:14" hidden="1" outlineLevel="1" x14ac:dyDescent="0.35">
      <c r="B315" s="120">
        <v>43487</v>
      </c>
      <c r="C315" s="120"/>
      <c r="D315" s="64">
        <v>15</v>
      </c>
      <c r="E315" s="64" t="s">
        <v>162</v>
      </c>
      <c r="F315" s="64">
        <v>0</v>
      </c>
      <c r="G315" s="64">
        <v>0.89996715927750404</v>
      </c>
      <c r="H315" s="64">
        <v>0.84951713752264402</v>
      </c>
      <c r="I315" s="64">
        <v>-5.0450021754859999E-2</v>
      </c>
      <c r="J315" s="64">
        <v>609</v>
      </c>
      <c r="K315" s="64">
        <v>1</v>
      </c>
      <c r="M315" s="64" t="str">
        <f t="shared" si="34"/>
        <v>Mid-Peak</v>
      </c>
      <c r="N315" s="64" t="str">
        <f t="shared" si="34"/>
        <v>Mid-Peak</v>
      </c>
    </row>
    <row r="316" spans="2:14" hidden="1" outlineLevel="1" x14ac:dyDescent="0.35">
      <c r="B316" s="120">
        <v>43487</v>
      </c>
      <c r="C316" s="120"/>
      <c r="D316" s="64">
        <v>16</v>
      </c>
      <c r="E316" s="64" t="s">
        <v>162</v>
      </c>
      <c r="F316" s="64">
        <v>0</v>
      </c>
      <c r="G316" s="64">
        <v>0.95436781609195398</v>
      </c>
      <c r="H316" s="64">
        <v>0.89216776237905704</v>
      </c>
      <c r="I316" s="64">
        <v>-6.2200053712897101E-2</v>
      </c>
      <c r="J316" s="64">
        <v>609</v>
      </c>
      <c r="K316" s="64">
        <v>1</v>
      </c>
      <c r="M316" s="64" t="str">
        <f t="shared" si="34"/>
        <v>Mid-Peak</v>
      </c>
      <c r="N316" s="64" t="str">
        <f t="shared" si="34"/>
        <v>Mid-Peak</v>
      </c>
    </row>
    <row r="317" spans="2:14" hidden="1" outlineLevel="1" x14ac:dyDescent="0.35">
      <c r="B317" s="120">
        <v>43487</v>
      </c>
      <c r="C317" s="120"/>
      <c r="D317" s="64">
        <v>17</v>
      </c>
      <c r="E317" s="64" t="s">
        <v>162</v>
      </c>
      <c r="F317" s="64">
        <v>0</v>
      </c>
      <c r="G317" s="64">
        <v>1.08464696223317</v>
      </c>
      <c r="H317" s="64">
        <v>1.04464672302947</v>
      </c>
      <c r="I317" s="64">
        <v>-4.00002392036986E-2</v>
      </c>
      <c r="J317" s="64">
        <v>609</v>
      </c>
      <c r="K317" s="64">
        <v>1</v>
      </c>
      <c r="M317" s="64" t="str">
        <f t="shared" si="34"/>
        <v>Mid-Peak</v>
      </c>
      <c r="N317" s="64" t="str">
        <f t="shared" si="34"/>
        <v>Mid-Peak</v>
      </c>
    </row>
    <row r="318" spans="2:14" hidden="1" outlineLevel="1" x14ac:dyDescent="0.35">
      <c r="B318" s="120">
        <v>43487</v>
      </c>
      <c r="C318" s="120"/>
      <c r="D318" s="64">
        <v>18</v>
      </c>
      <c r="E318" s="64" t="s">
        <v>161</v>
      </c>
      <c r="F318" s="64">
        <v>0</v>
      </c>
      <c r="G318" s="64">
        <v>1.24073891625616</v>
      </c>
      <c r="H318" s="64">
        <v>1.1962959424839701</v>
      </c>
      <c r="I318" s="64">
        <v>-4.4442973772189302E-2</v>
      </c>
      <c r="J318" s="64">
        <v>609</v>
      </c>
      <c r="K318" s="64">
        <v>1</v>
      </c>
      <c r="M318" s="64" t="str">
        <f t="shared" si="34"/>
        <v>On-Peak</v>
      </c>
      <c r="N318" s="64" t="str">
        <f t="shared" si="34"/>
        <v>On-Peak</v>
      </c>
    </row>
    <row r="319" spans="2:14" hidden="1" outlineLevel="1" x14ac:dyDescent="0.35">
      <c r="B319" s="120">
        <v>43487</v>
      </c>
      <c r="C319" s="120"/>
      <c r="D319" s="64">
        <v>19</v>
      </c>
      <c r="E319" s="64" t="s">
        <v>161</v>
      </c>
      <c r="F319" s="64">
        <v>1</v>
      </c>
      <c r="G319" s="64">
        <v>1.1789983579638801</v>
      </c>
      <c r="H319" s="64">
        <v>1.2469801643040801</v>
      </c>
      <c r="I319" s="64">
        <v>6.7981806340203399E-2</v>
      </c>
      <c r="J319" s="64">
        <v>609</v>
      </c>
      <c r="K319" s="64">
        <v>1</v>
      </c>
      <c r="M319" s="64" t="str">
        <f t="shared" si="34"/>
        <v>Critical Peak</v>
      </c>
      <c r="N319" s="64" t="str">
        <f t="shared" si="34"/>
        <v>On-Peak</v>
      </c>
    </row>
    <row r="320" spans="2:14" hidden="1" outlineLevel="1" x14ac:dyDescent="0.35">
      <c r="B320" s="120">
        <v>43487</v>
      </c>
      <c r="C320" s="120"/>
      <c r="D320" s="64">
        <v>20</v>
      </c>
      <c r="E320" s="64" t="s">
        <v>163</v>
      </c>
      <c r="F320" s="64">
        <v>0</v>
      </c>
      <c r="G320" s="64">
        <v>1.3857142857142899</v>
      </c>
      <c r="H320" s="64">
        <v>1.3035162220076999</v>
      </c>
      <c r="I320" s="64">
        <v>-8.2198063706586999E-2</v>
      </c>
      <c r="J320" s="64">
        <v>609</v>
      </c>
      <c r="K320" s="64">
        <v>1</v>
      </c>
      <c r="M320" s="64" t="str">
        <f t="shared" si="34"/>
        <v>Off-Peak</v>
      </c>
      <c r="N320" s="64" t="str">
        <f t="shared" si="34"/>
        <v>Off-Peak</v>
      </c>
    </row>
    <row r="321" spans="2:14" hidden="1" outlineLevel="1" x14ac:dyDescent="0.35">
      <c r="B321" s="120">
        <v>43487</v>
      </c>
      <c r="C321" s="120"/>
      <c r="D321" s="64">
        <v>21</v>
      </c>
      <c r="E321" s="64" t="s">
        <v>163</v>
      </c>
      <c r="F321" s="64">
        <v>0</v>
      </c>
      <c r="G321" s="64">
        <v>1.34431855500821</v>
      </c>
      <c r="H321" s="64">
        <v>1.2774867286745999</v>
      </c>
      <c r="I321" s="64">
        <v>-6.6831826333611302E-2</v>
      </c>
      <c r="J321" s="64">
        <v>609</v>
      </c>
      <c r="K321" s="64">
        <v>1</v>
      </c>
      <c r="M321" s="64" t="str">
        <f t="shared" si="34"/>
        <v>Off-Peak</v>
      </c>
      <c r="N321" s="64" t="str">
        <f t="shared" si="34"/>
        <v>Off-Peak</v>
      </c>
    </row>
    <row r="322" spans="2:14" hidden="1" outlineLevel="1" x14ac:dyDescent="0.35">
      <c r="B322" s="120">
        <v>43487</v>
      </c>
      <c r="C322" s="120"/>
      <c r="D322" s="64">
        <v>22</v>
      </c>
      <c r="E322" s="64" t="s">
        <v>163</v>
      </c>
      <c r="F322" s="64">
        <v>0</v>
      </c>
      <c r="G322" s="64">
        <v>1.2747947454844</v>
      </c>
      <c r="H322" s="64">
        <v>1.2467472447261601</v>
      </c>
      <c r="I322" s="64">
        <v>-2.80475007582415E-2</v>
      </c>
      <c r="J322" s="64">
        <v>609</v>
      </c>
      <c r="K322" s="64">
        <v>1</v>
      </c>
      <c r="M322" s="64" t="str">
        <f t="shared" si="34"/>
        <v>Off-Peak</v>
      </c>
      <c r="N322" s="64" t="str">
        <f t="shared" si="34"/>
        <v>Off-Peak</v>
      </c>
    </row>
    <row r="323" spans="2:14" hidden="1" outlineLevel="1" x14ac:dyDescent="0.35">
      <c r="B323" s="120">
        <v>43487</v>
      </c>
      <c r="C323" s="120"/>
      <c r="D323" s="64">
        <v>23</v>
      </c>
      <c r="E323" s="64" t="s">
        <v>163</v>
      </c>
      <c r="F323" s="64">
        <v>0</v>
      </c>
      <c r="G323" s="64">
        <v>1.18692939244663</v>
      </c>
      <c r="H323" s="64">
        <v>1.07055312698493</v>
      </c>
      <c r="I323" s="64">
        <v>-0.116376265461703</v>
      </c>
      <c r="J323" s="64">
        <v>609</v>
      </c>
      <c r="K323" s="64">
        <v>1</v>
      </c>
      <c r="M323" s="64" t="str">
        <f t="shared" si="34"/>
        <v>Off-Peak</v>
      </c>
      <c r="N323" s="64" t="str">
        <f t="shared" si="34"/>
        <v>Off-Peak</v>
      </c>
    </row>
    <row r="324" spans="2:14" hidden="1" outlineLevel="1" x14ac:dyDescent="0.35">
      <c r="B324" s="120">
        <v>43487</v>
      </c>
      <c r="C324" s="120"/>
      <c r="D324" s="64">
        <v>24</v>
      </c>
      <c r="E324" s="64" t="s">
        <v>163</v>
      </c>
      <c r="F324" s="64">
        <v>0</v>
      </c>
      <c r="G324" s="64">
        <v>0.95330049261083705</v>
      </c>
      <c r="H324" s="64">
        <v>0.93483344329015405</v>
      </c>
      <c r="I324" s="64">
        <v>-1.84670493206836E-2</v>
      </c>
      <c r="J324" s="64">
        <v>609</v>
      </c>
      <c r="K324" s="64">
        <v>1</v>
      </c>
      <c r="M324" s="64" t="str">
        <f t="shared" si="34"/>
        <v>Off-Peak</v>
      </c>
      <c r="N324" s="64" t="str">
        <f t="shared" si="34"/>
        <v>Off-Peak</v>
      </c>
    </row>
    <row r="325" spans="2:14" hidden="1" outlineLevel="1" x14ac:dyDescent="0.35">
      <c r="B325" s="120">
        <v>43493</v>
      </c>
      <c r="C325" s="120"/>
      <c r="D325" s="64">
        <v>1</v>
      </c>
      <c r="E325" s="64" t="s">
        <v>163</v>
      </c>
      <c r="F325" s="64">
        <v>0</v>
      </c>
      <c r="G325" s="64">
        <v>1.03881578947368</v>
      </c>
      <c r="H325" s="64">
        <v>0.94834330660205801</v>
      </c>
      <c r="I325" s="64">
        <v>-9.0472482871626195E-2</v>
      </c>
      <c r="J325" s="64">
        <v>608</v>
      </c>
      <c r="K325" s="64">
        <v>1</v>
      </c>
      <c r="M325" s="64" t="str">
        <f t="shared" si="34"/>
        <v>Off-Peak</v>
      </c>
      <c r="N325" s="64" t="str">
        <f t="shared" si="34"/>
        <v>Off-Peak</v>
      </c>
    </row>
    <row r="326" spans="2:14" hidden="1" outlineLevel="1" x14ac:dyDescent="0.35">
      <c r="B326" s="120">
        <v>43493</v>
      </c>
      <c r="C326" s="120"/>
      <c r="D326" s="64">
        <v>2</v>
      </c>
      <c r="E326" s="64" t="s">
        <v>163</v>
      </c>
      <c r="F326" s="64">
        <v>0</v>
      </c>
      <c r="G326" s="64">
        <v>0.96388157894736803</v>
      </c>
      <c r="H326" s="64">
        <v>0.90130696931723597</v>
      </c>
      <c r="I326" s="64">
        <v>-6.2574609630132394E-2</v>
      </c>
      <c r="J326" s="64">
        <v>608</v>
      </c>
      <c r="K326" s="64">
        <v>1</v>
      </c>
      <c r="M326" s="64" t="str">
        <f t="shared" si="34"/>
        <v>Off-Peak</v>
      </c>
      <c r="N326" s="64" t="str">
        <f t="shared" si="34"/>
        <v>Off-Peak</v>
      </c>
    </row>
    <row r="327" spans="2:14" hidden="1" outlineLevel="1" x14ac:dyDescent="0.35">
      <c r="B327" s="120">
        <v>43493</v>
      </c>
      <c r="C327" s="120"/>
      <c r="D327" s="64">
        <v>3</v>
      </c>
      <c r="E327" s="64" t="s">
        <v>163</v>
      </c>
      <c r="F327" s="64">
        <v>0</v>
      </c>
      <c r="G327" s="64">
        <v>0.92379934210526304</v>
      </c>
      <c r="H327" s="64">
        <v>0.86181003101898301</v>
      </c>
      <c r="I327" s="64">
        <v>-6.1989311086279801E-2</v>
      </c>
      <c r="J327" s="64">
        <v>608</v>
      </c>
      <c r="K327" s="64">
        <v>1</v>
      </c>
      <c r="M327" s="64" t="str">
        <f t="shared" si="34"/>
        <v>Off-Peak</v>
      </c>
      <c r="N327" s="64" t="str">
        <f t="shared" si="34"/>
        <v>Off-Peak</v>
      </c>
    </row>
    <row r="328" spans="2:14" hidden="1" outlineLevel="1" x14ac:dyDescent="0.35">
      <c r="B328" s="120">
        <v>43493</v>
      </c>
      <c r="C328" s="120"/>
      <c r="D328" s="64">
        <v>4</v>
      </c>
      <c r="E328" s="64" t="s">
        <v>163</v>
      </c>
      <c r="F328" s="64">
        <v>0</v>
      </c>
      <c r="G328" s="64">
        <v>0.924276315789474</v>
      </c>
      <c r="H328" s="64">
        <v>0.84085076833701899</v>
      </c>
      <c r="I328" s="64">
        <v>-8.3425547452454604E-2</v>
      </c>
      <c r="J328" s="64">
        <v>608</v>
      </c>
      <c r="K328" s="64">
        <v>1</v>
      </c>
      <c r="M328" s="64" t="str">
        <f t="shared" si="34"/>
        <v>Off-Peak</v>
      </c>
      <c r="N328" s="64" t="str">
        <f t="shared" si="34"/>
        <v>Off-Peak</v>
      </c>
    </row>
    <row r="329" spans="2:14" hidden="1" outlineLevel="1" x14ac:dyDescent="0.35">
      <c r="B329" s="120">
        <v>43493</v>
      </c>
      <c r="C329" s="120"/>
      <c r="D329" s="64">
        <v>5</v>
      </c>
      <c r="E329" s="64" t="s">
        <v>163</v>
      </c>
      <c r="F329" s="64">
        <v>0</v>
      </c>
      <c r="G329" s="64">
        <v>0.93171052631578899</v>
      </c>
      <c r="H329" s="64">
        <v>0.85356309587844503</v>
      </c>
      <c r="I329" s="64">
        <v>-7.8147430437344498E-2</v>
      </c>
      <c r="J329" s="64">
        <v>608</v>
      </c>
      <c r="K329" s="64">
        <v>1</v>
      </c>
      <c r="M329" s="64" t="str">
        <f t="shared" si="34"/>
        <v>Off-Peak</v>
      </c>
      <c r="N329" s="64" t="str">
        <f t="shared" si="34"/>
        <v>Off-Peak</v>
      </c>
    </row>
    <row r="330" spans="2:14" hidden="1" outlineLevel="1" x14ac:dyDescent="0.35">
      <c r="B330" s="120">
        <v>43493</v>
      </c>
      <c r="C330" s="120"/>
      <c r="D330" s="64">
        <v>6</v>
      </c>
      <c r="E330" s="64" t="s">
        <v>163</v>
      </c>
      <c r="F330" s="64">
        <v>0</v>
      </c>
      <c r="G330" s="64">
        <v>1.00304276315789</v>
      </c>
      <c r="H330" s="64">
        <v>0.94284138882719004</v>
      </c>
      <c r="I330" s="64">
        <v>-6.0201374330704799E-2</v>
      </c>
      <c r="J330" s="64">
        <v>608</v>
      </c>
      <c r="K330" s="64">
        <v>1</v>
      </c>
      <c r="M330" s="64" t="str">
        <f t="shared" si="34"/>
        <v>Off-Peak</v>
      </c>
      <c r="N330" s="64" t="str">
        <f t="shared" si="34"/>
        <v>Off-Peak</v>
      </c>
    </row>
    <row r="331" spans="2:14" hidden="1" outlineLevel="1" x14ac:dyDescent="0.35">
      <c r="B331" s="120">
        <v>43493</v>
      </c>
      <c r="C331" s="120"/>
      <c r="D331" s="64">
        <v>7</v>
      </c>
      <c r="E331" s="64" t="s">
        <v>163</v>
      </c>
      <c r="F331" s="64">
        <v>0</v>
      </c>
      <c r="G331" s="64">
        <v>1.08213815789474</v>
      </c>
      <c r="H331" s="64">
        <v>1.07772617265251</v>
      </c>
      <c r="I331" s="64">
        <v>-4.41198524223057E-3</v>
      </c>
      <c r="J331" s="64">
        <v>608</v>
      </c>
      <c r="K331" s="64">
        <v>1</v>
      </c>
      <c r="M331" s="64" t="str">
        <f t="shared" si="34"/>
        <v>Off-Peak</v>
      </c>
      <c r="N331" s="64" t="str">
        <f t="shared" si="34"/>
        <v>Off-Peak</v>
      </c>
    </row>
    <row r="332" spans="2:14" hidden="1" outlineLevel="1" x14ac:dyDescent="0.35">
      <c r="B332" s="120">
        <v>43493</v>
      </c>
      <c r="C332" s="120"/>
      <c r="D332" s="64">
        <v>8</v>
      </c>
      <c r="E332" s="64" t="s">
        <v>161</v>
      </c>
      <c r="F332" s="64">
        <v>0</v>
      </c>
      <c r="G332" s="64">
        <v>1.15618421052632</v>
      </c>
      <c r="H332" s="64">
        <v>1.17072305958387</v>
      </c>
      <c r="I332" s="64">
        <v>1.45388490575515E-2</v>
      </c>
      <c r="J332" s="64">
        <v>608</v>
      </c>
      <c r="K332" s="64">
        <v>1</v>
      </c>
      <c r="M332" s="64" t="str">
        <f t="shared" si="34"/>
        <v>On-Peak</v>
      </c>
      <c r="N332" s="64" t="str">
        <f t="shared" si="34"/>
        <v>On-Peak</v>
      </c>
    </row>
    <row r="333" spans="2:14" hidden="1" outlineLevel="1" x14ac:dyDescent="0.35">
      <c r="B333" s="120">
        <v>43493</v>
      </c>
      <c r="C333" s="120"/>
      <c r="D333" s="64">
        <v>9</v>
      </c>
      <c r="E333" s="64" t="s">
        <v>161</v>
      </c>
      <c r="F333" s="64">
        <v>0</v>
      </c>
      <c r="G333" s="64">
        <v>1.07973684210526</v>
      </c>
      <c r="H333" s="64">
        <v>1.0654917736940399</v>
      </c>
      <c r="I333" s="64">
        <v>-1.4245068411225701E-2</v>
      </c>
      <c r="J333" s="64">
        <v>608</v>
      </c>
      <c r="K333" s="64">
        <v>1</v>
      </c>
      <c r="M333" s="64" t="str">
        <f t="shared" si="34"/>
        <v>On-Peak</v>
      </c>
      <c r="N333" s="64" t="str">
        <f t="shared" si="34"/>
        <v>On-Peak</v>
      </c>
    </row>
    <row r="334" spans="2:14" hidden="1" outlineLevel="1" x14ac:dyDescent="0.35">
      <c r="B334" s="120">
        <v>43493</v>
      </c>
      <c r="C334" s="120"/>
      <c r="D334" s="64">
        <v>10</v>
      </c>
      <c r="E334" s="64" t="s">
        <v>161</v>
      </c>
      <c r="F334" s="64">
        <v>0</v>
      </c>
      <c r="G334" s="64">
        <v>1.06328947368421</v>
      </c>
      <c r="H334" s="64">
        <v>1.0097315088060199</v>
      </c>
      <c r="I334" s="64">
        <v>-5.35579648781907E-2</v>
      </c>
      <c r="J334" s="64">
        <v>608</v>
      </c>
      <c r="K334" s="64">
        <v>1</v>
      </c>
      <c r="M334" s="64" t="str">
        <f t="shared" si="34"/>
        <v>On-Peak</v>
      </c>
      <c r="N334" s="64" t="str">
        <f t="shared" si="34"/>
        <v>On-Peak</v>
      </c>
    </row>
    <row r="335" spans="2:14" hidden="1" outlineLevel="1" x14ac:dyDescent="0.35">
      <c r="B335" s="120">
        <v>43493</v>
      </c>
      <c r="C335" s="120"/>
      <c r="D335" s="64">
        <v>11</v>
      </c>
      <c r="E335" s="64" t="s">
        <v>161</v>
      </c>
      <c r="F335" s="64">
        <v>0</v>
      </c>
      <c r="G335" s="64">
        <v>1.0299013157894701</v>
      </c>
      <c r="H335" s="64">
        <v>0.95084340433469905</v>
      </c>
      <c r="I335" s="64">
        <v>-7.9057911454774296E-2</v>
      </c>
      <c r="J335" s="64">
        <v>608</v>
      </c>
      <c r="K335" s="64">
        <v>1</v>
      </c>
      <c r="M335" s="64" t="str">
        <f t="shared" si="34"/>
        <v>On-Peak</v>
      </c>
      <c r="N335" s="64" t="str">
        <f t="shared" si="34"/>
        <v>On-Peak</v>
      </c>
    </row>
    <row r="336" spans="2:14" hidden="1" outlineLevel="1" x14ac:dyDescent="0.35">
      <c r="B336" s="120">
        <v>43493</v>
      </c>
      <c r="C336" s="120"/>
      <c r="D336" s="64">
        <v>12</v>
      </c>
      <c r="E336" s="64" t="s">
        <v>162</v>
      </c>
      <c r="F336" s="64">
        <v>0</v>
      </c>
      <c r="G336" s="64">
        <v>1.0615131578947401</v>
      </c>
      <c r="H336" s="64">
        <v>0.96114497411120203</v>
      </c>
      <c r="I336" s="64">
        <v>-0.100368183783535</v>
      </c>
      <c r="J336" s="64">
        <v>608</v>
      </c>
      <c r="K336" s="64">
        <v>1</v>
      </c>
      <c r="M336" s="64" t="str">
        <f t="shared" si="34"/>
        <v>Mid-Peak</v>
      </c>
      <c r="N336" s="64" t="str">
        <f t="shared" si="34"/>
        <v>Mid-Peak</v>
      </c>
    </row>
    <row r="337" spans="2:14" hidden="1" outlineLevel="1" x14ac:dyDescent="0.35">
      <c r="B337" s="120">
        <v>43493</v>
      </c>
      <c r="C337" s="120"/>
      <c r="D337" s="64">
        <v>13</v>
      </c>
      <c r="E337" s="64" t="s">
        <v>162</v>
      </c>
      <c r="F337" s="64">
        <v>0</v>
      </c>
      <c r="G337" s="64">
        <v>1.0438486842105299</v>
      </c>
      <c r="H337" s="64">
        <v>0.957637873035731</v>
      </c>
      <c r="I337" s="64">
        <v>-8.6210811174795399E-2</v>
      </c>
      <c r="J337" s="64">
        <v>608</v>
      </c>
      <c r="K337" s="64">
        <v>1</v>
      </c>
      <c r="M337" s="64" t="str">
        <f t="shared" si="34"/>
        <v>Mid-Peak</v>
      </c>
      <c r="N337" s="64" t="str">
        <f t="shared" si="34"/>
        <v>Mid-Peak</v>
      </c>
    </row>
    <row r="338" spans="2:14" hidden="1" outlineLevel="1" x14ac:dyDescent="0.35">
      <c r="B338" s="120">
        <v>43493</v>
      </c>
      <c r="C338" s="120"/>
      <c r="D338" s="64">
        <v>14</v>
      </c>
      <c r="E338" s="64" t="s">
        <v>162</v>
      </c>
      <c r="F338" s="64">
        <v>0</v>
      </c>
      <c r="G338" s="64">
        <v>1.05457236842105</v>
      </c>
      <c r="H338" s="64">
        <v>0.93088067556227905</v>
      </c>
      <c r="I338" s="64">
        <v>-0.123691692858774</v>
      </c>
      <c r="J338" s="64">
        <v>608</v>
      </c>
      <c r="K338" s="64">
        <v>1</v>
      </c>
      <c r="M338" s="64" t="str">
        <f t="shared" si="34"/>
        <v>Mid-Peak</v>
      </c>
      <c r="N338" s="64" t="str">
        <f t="shared" si="34"/>
        <v>Mid-Peak</v>
      </c>
    </row>
    <row r="339" spans="2:14" hidden="1" outlineLevel="1" x14ac:dyDescent="0.35">
      <c r="B339" s="120">
        <v>43493</v>
      </c>
      <c r="C339" s="120"/>
      <c r="D339" s="64">
        <v>15</v>
      </c>
      <c r="E339" s="64" t="s">
        <v>162</v>
      </c>
      <c r="F339" s="64">
        <v>0</v>
      </c>
      <c r="G339" s="64">
        <v>1.07325657894737</v>
      </c>
      <c r="H339" s="64">
        <v>0.93278520039147494</v>
      </c>
      <c r="I339" s="64">
        <v>-0.14047137855589401</v>
      </c>
      <c r="J339" s="64">
        <v>608</v>
      </c>
      <c r="K339" s="64">
        <v>1</v>
      </c>
      <c r="M339" s="64" t="str">
        <f t="shared" si="34"/>
        <v>Mid-Peak</v>
      </c>
      <c r="N339" s="64" t="str">
        <f t="shared" si="34"/>
        <v>Mid-Peak</v>
      </c>
    </row>
    <row r="340" spans="2:14" hidden="1" outlineLevel="1" x14ac:dyDescent="0.35">
      <c r="B340" s="120">
        <v>43493</v>
      </c>
      <c r="C340" s="120"/>
      <c r="D340" s="64">
        <v>16</v>
      </c>
      <c r="E340" s="64" t="s">
        <v>162</v>
      </c>
      <c r="F340" s="64">
        <v>0</v>
      </c>
      <c r="G340" s="64">
        <v>1.0887828947368401</v>
      </c>
      <c r="H340" s="64">
        <v>0.98104227721705795</v>
      </c>
      <c r="I340" s="64">
        <v>-0.107740617519784</v>
      </c>
      <c r="J340" s="64">
        <v>608</v>
      </c>
      <c r="K340" s="64">
        <v>1</v>
      </c>
      <c r="M340" s="64" t="str">
        <f t="shared" si="34"/>
        <v>Mid-Peak</v>
      </c>
      <c r="N340" s="64" t="str">
        <f t="shared" si="34"/>
        <v>Mid-Peak</v>
      </c>
    </row>
    <row r="341" spans="2:14" hidden="1" outlineLevel="1" x14ac:dyDescent="0.35">
      <c r="B341" s="120">
        <v>43493</v>
      </c>
      <c r="C341" s="120"/>
      <c r="D341" s="64">
        <v>17</v>
      </c>
      <c r="E341" s="64" t="s">
        <v>162</v>
      </c>
      <c r="F341" s="64">
        <v>0</v>
      </c>
      <c r="G341" s="64">
        <v>1.23967105263158</v>
      </c>
      <c r="H341" s="64">
        <v>1.16980587932403</v>
      </c>
      <c r="I341" s="64">
        <v>-6.9865173307547102E-2</v>
      </c>
      <c r="J341" s="64">
        <v>608</v>
      </c>
      <c r="K341" s="64">
        <v>1</v>
      </c>
      <c r="M341" s="64" t="str">
        <f t="shared" si="34"/>
        <v>Mid-Peak</v>
      </c>
      <c r="N341" s="64" t="str">
        <f t="shared" si="34"/>
        <v>Mid-Peak</v>
      </c>
    </row>
    <row r="342" spans="2:14" hidden="1" outlineLevel="1" x14ac:dyDescent="0.35">
      <c r="B342" s="120">
        <v>43493</v>
      </c>
      <c r="C342" s="120"/>
      <c r="D342" s="64">
        <v>18</v>
      </c>
      <c r="E342" s="64" t="s">
        <v>161</v>
      </c>
      <c r="F342" s="64">
        <v>0</v>
      </c>
      <c r="G342" s="64">
        <v>1.31095394736842</v>
      </c>
      <c r="H342" s="64">
        <v>1.38355372345681</v>
      </c>
      <c r="I342" s="64">
        <v>7.2599776088388204E-2</v>
      </c>
      <c r="J342" s="64">
        <v>608</v>
      </c>
      <c r="K342" s="64">
        <v>1</v>
      </c>
      <c r="M342" s="64" t="str">
        <f t="shared" si="34"/>
        <v>On-Peak</v>
      </c>
      <c r="N342" s="64" t="str">
        <f t="shared" si="34"/>
        <v>On-Peak</v>
      </c>
    </row>
    <row r="343" spans="2:14" hidden="1" outlineLevel="1" x14ac:dyDescent="0.35">
      <c r="B343" s="120">
        <v>43493</v>
      </c>
      <c r="C343" s="120"/>
      <c r="D343" s="64">
        <v>19</v>
      </c>
      <c r="E343" s="64" t="s">
        <v>161</v>
      </c>
      <c r="F343" s="64">
        <v>1</v>
      </c>
      <c r="G343" s="64">
        <v>1.2903289473684201</v>
      </c>
      <c r="H343" s="64">
        <v>1.42376803024968</v>
      </c>
      <c r="I343" s="64">
        <v>0.133439082881261</v>
      </c>
      <c r="J343" s="64">
        <v>608</v>
      </c>
      <c r="K343" s="64">
        <v>1</v>
      </c>
      <c r="M343" s="64" t="str">
        <f t="shared" si="34"/>
        <v>Critical Peak</v>
      </c>
      <c r="N343" s="64" t="str">
        <f t="shared" si="34"/>
        <v>On-Peak</v>
      </c>
    </row>
    <row r="344" spans="2:14" hidden="1" outlineLevel="1" x14ac:dyDescent="0.35">
      <c r="B344" s="120">
        <v>43493</v>
      </c>
      <c r="C344" s="120"/>
      <c r="D344" s="64">
        <v>20</v>
      </c>
      <c r="E344" s="64" t="s">
        <v>163</v>
      </c>
      <c r="F344" s="64">
        <v>0</v>
      </c>
      <c r="G344" s="64">
        <v>1.3813980263157899</v>
      </c>
      <c r="H344" s="64">
        <v>1.45348086711271</v>
      </c>
      <c r="I344" s="64">
        <v>7.2082840796915806E-2</v>
      </c>
      <c r="J344" s="64">
        <v>608</v>
      </c>
      <c r="K344" s="64">
        <v>1</v>
      </c>
      <c r="M344" s="64" t="str">
        <f t="shared" si="34"/>
        <v>Off-Peak</v>
      </c>
      <c r="N344" s="64" t="str">
        <f t="shared" si="34"/>
        <v>Off-Peak</v>
      </c>
    </row>
    <row r="345" spans="2:14" hidden="1" outlineLevel="1" x14ac:dyDescent="0.35">
      <c r="B345" s="120">
        <v>43493</v>
      </c>
      <c r="C345" s="120"/>
      <c r="D345" s="64">
        <v>21</v>
      </c>
      <c r="E345" s="64" t="s">
        <v>163</v>
      </c>
      <c r="F345" s="64">
        <v>0</v>
      </c>
      <c r="G345" s="64">
        <v>1.34736842105263</v>
      </c>
      <c r="H345" s="64">
        <v>1.4333741063608101</v>
      </c>
      <c r="I345" s="64">
        <v>8.6005685308176899E-2</v>
      </c>
      <c r="J345" s="64">
        <v>608</v>
      </c>
      <c r="K345" s="64">
        <v>1</v>
      </c>
      <c r="M345" s="64" t="str">
        <f t="shared" si="34"/>
        <v>Off-Peak</v>
      </c>
      <c r="N345" s="64" t="str">
        <f t="shared" si="34"/>
        <v>Off-Peak</v>
      </c>
    </row>
    <row r="346" spans="2:14" hidden="1" outlineLevel="1" x14ac:dyDescent="0.35">
      <c r="B346" s="120">
        <v>43493</v>
      </c>
      <c r="C346" s="120"/>
      <c r="D346" s="64">
        <v>22</v>
      </c>
      <c r="E346" s="64" t="s">
        <v>163</v>
      </c>
      <c r="F346" s="64">
        <v>0</v>
      </c>
      <c r="G346" s="64">
        <v>1.3006578947368399</v>
      </c>
      <c r="H346" s="64">
        <v>1.40464765834196</v>
      </c>
      <c r="I346" s="64">
        <v>0.10398976360512199</v>
      </c>
      <c r="J346" s="64">
        <v>608</v>
      </c>
      <c r="K346" s="64">
        <v>1</v>
      </c>
      <c r="M346" s="64" t="str">
        <f t="shared" si="34"/>
        <v>Off-Peak</v>
      </c>
      <c r="N346" s="64" t="str">
        <f t="shared" si="34"/>
        <v>Off-Peak</v>
      </c>
    </row>
    <row r="347" spans="2:14" hidden="1" outlineLevel="1" x14ac:dyDescent="0.35">
      <c r="B347" s="120">
        <v>43493</v>
      </c>
      <c r="C347" s="120"/>
      <c r="D347" s="64">
        <v>23</v>
      </c>
      <c r="E347" s="64" t="s">
        <v>163</v>
      </c>
      <c r="F347" s="64">
        <v>0</v>
      </c>
      <c r="G347" s="64">
        <v>1.1346875000000001</v>
      </c>
      <c r="H347" s="64">
        <v>1.2309334150725499</v>
      </c>
      <c r="I347" s="64">
        <v>9.6245915072546595E-2</v>
      </c>
      <c r="J347" s="64">
        <v>608</v>
      </c>
      <c r="K347" s="64">
        <v>1</v>
      </c>
      <c r="M347" s="64" t="str">
        <f t="shared" si="34"/>
        <v>Off-Peak</v>
      </c>
      <c r="N347" s="64" t="str">
        <f t="shared" si="34"/>
        <v>Off-Peak</v>
      </c>
    </row>
    <row r="348" spans="2:14" hidden="1" outlineLevel="1" x14ac:dyDescent="0.35">
      <c r="B348" s="120">
        <v>43493</v>
      </c>
      <c r="C348" s="120"/>
      <c r="D348" s="64">
        <v>24</v>
      </c>
      <c r="E348" s="64" t="s">
        <v>163</v>
      </c>
      <c r="F348" s="64">
        <v>0</v>
      </c>
      <c r="G348" s="64">
        <v>1.03200657894737</v>
      </c>
      <c r="H348" s="64">
        <v>1.0675603151573101</v>
      </c>
      <c r="I348" s="64">
        <v>3.5553736209940998E-2</v>
      </c>
      <c r="J348" s="64">
        <v>608</v>
      </c>
      <c r="K348" s="64">
        <v>1</v>
      </c>
      <c r="M348" s="64" t="str">
        <f t="shared" si="34"/>
        <v>Off-Peak</v>
      </c>
      <c r="N348" s="64" t="str">
        <f t="shared" si="34"/>
        <v>Off-Peak</v>
      </c>
    </row>
    <row r="349" spans="2:14" hidden="1" outlineLevel="1" x14ac:dyDescent="0.35">
      <c r="B349" s="120">
        <v>43494</v>
      </c>
      <c r="C349" s="120"/>
      <c r="D349" s="64">
        <v>1</v>
      </c>
      <c r="E349" s="64" t="s">
        <v>163</v>
      </c>
      <c r="F349" s="64">
        <v>0</v>
      </c>
      <c r="G349" s="64">
        <v>0.95298850574712601</v>
      </c>
      <c r="H349" s="64">
        <v>0.94029539722846001</v>
      </c>
      <c r="I349" s="64">
        <v>-1.2693108518666099E-2</v>
      </c>
      <c r="J349" s="64">
        <v>609</v>
      </c>
      <c r="K349" s="64">
        <v>1</v>
      </c>
      <c r="M349" s="64" t="str">
        <f t="shared" si="34"/>
        <v>Off-Peak</v>
      </c>
      <c r="N349" s="64" t="str">
        <f t="shared" si="34"/>
        <v>Off-Peak</v>
      </c>
    </row>
    <row r="350" spans="2:14" hidden="1" outlineLevel="1" x14ac:dyDescent="0.35">
      <c r="B350" s="120">
        <v>43494</v>
      </c>
      <c r="C350" s="120"/>
      <c r="D350" s="64">
        <v>2</v>
      </c>
      <c r="E350" s="64" t="s">
        <v>163</v>
      </c>
      <c r="F350" s="64">
        <v>0</v>
      </c>
      <c r="G350" s="64">
        <v>0.85701149425287404</v>
      </c>
      <c r="H350" s="64">
        <v>0.84691660422659398</v>
      </c>
      <c r="I350" s="64">
        <v>-1.00948900262795E-2</v>
      </c>
      <c r="J350" s="64">
        <v>609</v>
      </c>
      <c r="K350" s="64">
        <v>1</v>
      </c>
      <c r="M350" s="64" t="str">
        <f t="shared" ref="M350:N413" si="35">IF(M$155*$F350=1,"Critical Peak",$E350)</f>
        <v>Off-Peak</v>
      </c>
      <c r="N350" s="64" t="str">
        <f t="shared" si="35"/>
        <v>Off-Peak</v>
      </c>
    </row>
    <row r="351" spans="2:14" hidden="1" outlineLevel="1" x14ac:dyDescent="0.35">
      <c r="B351" s="120">
        <v>43494</v>
      </c>
      <c r="C351" s="120"/>
      <c r="D351" s="64">
        <v>3</v>
      </c>
      <c r="E351" s="64" t="s">
        <v>163</v>
      </c>
      <c r="F351" s="64">
        <v>0</v>
      </c>
      <c r="G351" s="64">
        <v>0.81998357963875201</v>
      </c>
      <c r="H351" s="64">
        <v>0.82132376810449803</v>
      </c>
      <c r="I351" s="64">
        <v>1.34018846574639E-3</v>
      </c>
      <c r="J351" s="64">
        <v>609</v>
      </c>
      <c r="K351" s="64">
        <v>1</v>
      </c>
      <c r="M351" s="64" t="str">
        <f t="shared" si="35"/>
        <v>Off-Peak</v>
      </c>
      <c r="N351" s="64" t="str">
        <f t="shared" si="35"/>
        <v>Off-Peak</v>
      </c>
    </row>
    <row r="352" spans="2:14" hidden="1" outlineLevel="1" x14ac:dyDescent="0.35">
      <c r="B352" s="120">
        <v>43494</v>
      </c>
      <c r="C352" s="120"/>
      <c r="D352" s="64">
        <v>4</v>
      </c>
      <c r="E352" s="64" t="s">
        <v>163</v>
      </c>
      <c r="F352" s="64">
        <v>0</v>
      </c>
      <c r="G352" s="64">
        <v>0.82034482758620697</v>
      </c>
      <c r="H352" s="64">
        <v>0.79675481439860796</v>
      </c>
      <c r="I352" s="64">
        <v>-2.35900131875987E-2</v>
      </c>
      <c r="J352" s="64">
        <v>609</v>
      </c>
      <c r="K352" s="64">
        <v>1</v>
      </c>
      <c r="M352" s="64" t="str">
        <f t="shared" si="35"/>
        <v>Off-Peak</v>
      </c>
      <c r="N352" s="64" t="str">
        <f t="shared" si="35"/>
        <v>Off-Peak</v>
      </c>
    </row>
    <row r="353" spans="2:14" hidden="1" outlineLevel="1" x14ac:dyDescent="0.35">
      <c r="B353" s="120">
        <v>43494</v>
      </c>
      <c r="C353" s="120"/>
      <c r="D353" s="64">
        <v>5</v>
      </c>
      <c r="E353" s="64" t="s">
        <v>163</v>
      </c>
      <c r="F353" s="64">
        <v>0</v>
      </c>
      <c r="G353" s="64">
        <v>0.84880131362889999</v>
      </c>
      <c r="H353" s="64">
        <v>0.81565086026487199</v>
      </c>
      <c r="I353" s="64">
        <v>-3.3150453364027499E-2</v>
      </c>
      <c r="J353" s="64">
        <v>609</v>
      </c>
      <c r="K353" s="64">
        <v>1</v>
      </c>
      <c r="M353" s="64" t="str">
        <f t="shared" si="35"/>
        <v>Off-Peak</v>
      </c>
      <c r="N353" s="64" t="str">
        <f t="shared" si="35"/>
        <v>Off-Peak</v>
      </c>
    </row>
    <row r="354" spans="2:14" hidden="1" outlineLevel="1" x14ac:dyDescent="0.35">
      <c r="B354" s="120">
        <v>43494</v>
      </c>
      <c r="C354" s="120"/>
      <c r="D354" s="64">
        <v>6</v>
      </c>
      <c r="E354" s="64" t="s">
        <v>163</v>
      </c>
      <c r="F354" s="64">
        <v>0</v>
      </c>
      <c r="G354" s="64">
        <v>0.89745484400656805</v>
      </c>
      <c r="H354" s="64">
        <v>0.89908379075382105</v>
      </c>
      <c r="I354" s="64">
        <v>1.6289467472524199E-3</v>
      </c>
      <c r="J354" s="64">
        <v>609</v>
      </c>
      <c r="K354" s="64">
        <v>1</v>
      </c>
      <c r="M354" s="64" t="str">
        <f t="shared" si="35"/>
        <v>Off-Peak</v>
      </c>
      <c r="N354" s="64" t="str">
        <f t="shared" si="35"/>
        <v>Off-Peak</v>
      </c>
    </row>
    <row r="355" spans="2:14" hidden="1" outlineLevel="1" x14ac:dyDescent="0.35">
      <c r="B355" s="120">
        <v>43494</v>
      </c>
      <c r="C355" s="120"/>
      <c r="D355" s="64">
        <v>7</v>
      </c>
      <c r="E355" s="64" t="s">
        <v>163</v>
      </c>
      <c r="F355" s="64">
        <v>0</v>
      </c>
      <c r="G355" s="64">
        <v>1.0005582922824301</v>
      </c>
      <c r="H355" s="64">
        <v>0.99275653342816395</v>
      </c>
      <c r="I355" s="64">
        <v>-7.8017588542664204E-3</v>
      </c>
      <c r="J355" s="64">
        <v>609</v>
      </c>
      <c r="K355" s="64">
        <v>1</v>
      </c>
      <c r="M355" s="64" t="str">
        <f t="shared" si="35"/>
        <v>Off-Peak</v>
      </c>
      <c r="N355" s="64" t="str">
        <f t="shared" si="35"/>
        <v>Off-Peak</v>
      </c>
    </row>
    <row r="356" spans="2:14" hidden="1" outlineLevel="1" x14ac:dyDescent="0.35">
      <c r="B356" s="120">
        <v>43494</v>
      </c>
      <c r="C356" s="120"/>
      <c r="D356" s="64">
        <v>8</v>
      </c>
      <c r="E356" s="64" t="s">
        <v>161</v>
      </c>
      <c r="F356" s="64">
        <v>0</v>
      </c>
      <c r="G356" s="64">
        <v>1.0346798029556601</v>
      </c>
      <c r="H356" s="64">
        <v>1.07521691465935</v>
      </c>
      <c r="I356" s="64">
        <v>4.0537111703680802E-2</v>
      </c>
      <c r="J356" s="64">
        <v>609</v>
      </c>
      <c r="K356" s="64">
        <v>1</v>
      </c>
      <c r="M356" s="64" t="str">
        <f t="shared" si="35"/>
        <v>On-Peak</v>
      </c>
      <c r="N356" s="64" t="str">
        <f t="shared" si="35"/>
        <v>On-Peak</v>
      </c>
    </row>
    <row r="357" spans="2:14" hidden="1" outlineLevel="1" x14ac:dyDescent="0.35">
      <c r="B357" s="120">
        <v>43494</v>
      </c>
      <c r="C357" s="120"/>
      <c r="D357" s="64">
        <v>9</v>
      </c>
      <c r="E357" s="64" t="s">
        <v>161</v>
      </c>
      <c r="F357" s="64">
        <v>0</v>
      </c>
      <c r="G357" s="64">
        <v>0.99031198686371102</v>
      </c>
      <c r="H357" s="64">
        <v>1.01173275619304</v>
      </c>
      <c r="I357" s="64">
        <v>2.1420769329325899E-2</v>
      </c>
      <c r="J357" s="64">
        <v>609</v>
      </c>
      <c r="K357" s="64">
        <v>1</v>
      </c>
      <c r="M357" s="64" t="str">
        <f t="shared" si="35"/>
        <v>On-Peak</v>
      </c>
      <c r="N357" s="64" t="str">
        <f t="shared" si="35"/>
        <v>On-Peak</v>
      </c>
    </row>
    <row r="358" spans="2:14" hidden="1" outlineLevel="1" x14ac:dyDescent="0.35">
      <c r="B358" s="120">
        <v>43494</v>
      </c>
      <c r="C358" s="120"/>
      <c r="D358" s="64">
        <v>10</v>
      </c>
      <c r="E358" s="64" t="s">
        <v>161</v>
      </c>
      <c r="F358" s="64">
        <v>0</v>
      </c>
      <c r="G358" s="64">
        <v>0.93198686371100203</v>
      </c>
      <c r="H358" s="64">
        <v>0.91673583208356102</v>
      </c>
      <c r="I358" s="64">
        <v>-1.52510316274402E-2</v>
      </c>
      <c r="J358" s="64">
        <v>609</v>
      </c>
      <c r="K358" s="64">
        <v>1</v>
      </c>
      <c r="M358" s="64" t="str">
        <f t="shared" si="35"/>
        <v>On-Peak</v>
      </c>
      <c r="N358" s="64" t="str">
        <f t="shared" si="35"/>
        <v>On-Peak</v>
      </c>
    </row>
    <row r="359" spans="2:14" hidden="1" outlineLevel="1" x14ac:dyDescent="0.35">
      <c r="B359" s="120">
        <v>43494</v>
      </c>
      <c r="C359" s="120"/>
      <c r="D359" s="64">
        <v>11</v>
      </c>
      <c r="E359" s="64" t="s">
        <v>161</v>
      </c>
      <c r="F359" s="64">
        <v>0</v>
      </c>
      <c r="G359" s="64">
        <v>0.89640394088669995</v>
      </c>
      <c r="H359" s="64">
        <v>0.89569326345833</v>
      </c>
      <c r="I359" s="64">
        <v>-7.1067742836993897E-4</v>
      </c>
      <c r="J359" s="64">
        <v>609</v>
      </c>
      <c r="K359" s="64">
        <v>1</v>
      </c>
      <c r="M359" s="64" t="str">
        <f t="shared" si="35"/>
        <v>On-Peak</v>
      </c>
      <c r="N359" s="64" t="str">
        <f t="shared" si="35"/>
        <v>On-Peak</v>
      </c>
    </row>
    <row r="360" spans="2:14" hidden="1" outlineLevel="1" x14ac:dyDescent="0.35">
      <c r="B360" s="120">
        <v>43494</v>
      </c>
      <c r="C360" s="120"/>
      <c r="D360" s="64">
        <v>12</v>
      </c>
      <c r="E360" s="64" t="s">
        <v>162</v>
      </c>
      <c r="F360" s="64">
        <v>0</v>
      </c>
      <c r="G360" s="64">
        <v>0.94791461412151101</v>
      </c>
      <c r="H360" s="64">
        <v>0.92440875853363202</v>
      </c>
      <c r="I360" s="64">
        <v>-2.3505855587879099E-2</v>
      </c>
      <c r="J360" s="64">
        <v>609</v>
      </c>
      <c r="K360" s="64">
        <v>1</v>
      </c>
      <c r="M360" s="64" t="str">
        <f t="shared" si="35"/>
        <v>Mid-Peak</v>
      </c>
      <c r="N360" s="64" t="str">
        <f t="shared" si="35"/>
        <v>Mid-Peak</v>
      </c>
    </row>
    <row r="361" spans="2:14" hidden="1" outlineLevel="1" x14ac:dyDescent="0.35">
      <c r="B361" s="120">
        <v>43494</v>
      </c>
      <c r="C361" s="120"/>
      <c r="D361" s="64">
        <v>13</v>
      </c>
      <c r="E361" s="64" t="s">
        <v>162</v>
      </c>
      <c r="F361" s="64">
        <v>0</v>
      </c>
      <c r="G361" s="64">
        <v>0.90996715927750405</v>
      </c>
      <c r="H361" s="64">
        <v>0.917347537803611</v>
      </c>
      <c r="I361" s="64">
        <v>7.3803785261068603E-3</v>
      </c>
      <c r="J361" s="64">
        <v>609</v>
      </c>
      <c r="K361" s="64">
        <v>1</v>
      </c>
      <c r="M361" s="64" t="str">
        <f t="shared" si="35"/>
        <v>Mid-Peak</v>
      </c>
      <c r="N361" s="64" t="str">
        <f t="shared" si="35"/>
        <v>Mid-Peak</v>
      </c>
    </row>
    <row r="362" spans="2:14" hidden="1" outlineLevel="1" x14ac:dyDescent="0.35">
      <c r="B362" s="120">
        <v>43494</v>
      </c>
      <c r="C362" s="120"/>
      <c r="D362" s="64">
        <v>14</v>
      </c>
      <c r="E362" s="64" t="s">
        <v>162</v>
      </c>
      <c r="F362" s="64">
        <v>0</v>
      </c>
      <c r="G362" s="64">
        <v>0.92996715927750395</v>
      </c>
      <c r="H362" s="64">
        <v>0.90998956033278</v>
      </c>
      <c r="I362" s="64">
        <v>-1.9977598944724301E-2</v>
      </c>
      <c r="J362" s="64">
        <v>609</v>
      </c>
      <c r="K362" s="64">
        <v>1</v>
      </c>
      <c r="M362" s="64" t="str">
        <f t="shared" si="35"/>
        <v>Mid-Peak</v>
      </c>
      <c r="N362" s="64" t="str">
        <f t="shared" si="35"/>
        <v>Mid-Peak</v>
      </c>
    </row>
    <row r="363" spans="2:14" hidden="1" outlineLevel="1" x14ac:dyDescent="0.35">
      <c r="B363" s="120">
        <v>43494</v>
      </c>
      <c r="C363" s="120"/>
      <c r="D363" s="64">
        <v>15</v>
      </c>
      <c r="E363" s="64" t="s">
        <v>162</v>
      </c>
      <c r="F363" s="64">
        <v>0</v>
      </c>
      <c r="G363" s="64">
        <v>0.94528735632183902</v>
      </c>
      <c r="H363" s="64">
        <v>0.93118885941813301</v>
      </c>
      <c r="I363" s="64">
        <v>-1.4098496903705701E-2</v>
      </c>
      <c r="J363" s="64">
        <v>609</v>
      </c>
      <c r="K363" s="64">
        <v>1</v>
      </c>
      <c r="M363" s="64" t="str">
        <f t="shared" si="35"/>
        <v>Mid-Peak</v>
      </c>
      <c r="N363" s="64" t="str">
        <f t="shared" si="35"/>
        <v>Mid-Peak</v>
      </c>
    </row>
    <row r="364" spans="2:14" hidden="1" outlineLevel="1" x14ac:dyDescent="0.35">
      <c r="B364" s="120">
        <v>43494</v>
      </c>
      <c r="C364" s="120"/>
      <c r="D364" s="64">
        <v>16</v>
      </c>
      <c r="E364" s="64" t="s">
        <v>162</v>
      </c>
      <c r="F364" s="64">
        <v>0</v>
      </c>
      <c r="G364" s="64">
        <v>1.04518883415435</v>
      </c>
      <c r="H364" s="64">
        <v>0.99484199832865505</v>
      </c>
      <c r="I364" s="64">
        <v>-5.0346835825696198E-2</v>
      </c>
      <c r="J364" s="64">
        <v>609</v>
      </c>
      <c r="K364" s="64">
        <v>1</v>
      </c>
      <c r="M364" s="64" t="str">
        <f t="shared" si="35"/>
        <v>Mid-Peak</v>
      </c>
      <c r="N364" s="64" t="str">
        <f t="shared" si="35"/>
        <v>Mid-Peak</v>
      </c>
    </row>
    <row r="365" spans="2:14" hidden="1" outlineLevel="1" x14ac:dyDescent="0.35">
      <c r="B365" s="120">
        <v>43494</v>
      </c>
      <c r="C365" s="120"/>
      <c r="D365" s="64">
        <v>17</v>
      </c>
      <c r="E365" s="64" t="s">
        <v>162</v>
      </c>
      <c r="F365" s="64">
        <v>0</v>
      </c>
      <c r="G365" s="64">
        <v>1.13238095238095</v>
      </c>
      <c r="H365" s="64">
        <v>1.0437014585539099</v>
      </c>
      <c r="I365" s="64">
        <v>-8.8679493827039393E-2</v>
      </c>
      <c r="J365" s="64">
        <v>609</v>
      </c>
      <c r="K365" s="64">
        <v>1</v>
      </c>
      <c r="M365" s="64" t="str">
        <f t="shared" si="35"/>
        <v>Mid-Peak</v>
      </c>
      <c r="N365" s="64" t="str">
        <f t="shared" si="35"/>
        <v>Mid-Peak</v>
      </c>
    </row>
    <row r="366" spans="2:14" hidden="1" outlineLevel="1" x14ac:dyDescent="0.35">
      <c r="B366" s="120">
        <v>43494</v>
      </c>
      <c r="C366" s="120"/>
      <c r="D366" s="64">
        <v>18</v>
      </c>
      <c r="E366" s="64" t="s">
        <v>161</v>
      </c>
      <c r="F366" s="64">
        <v>0</v>
      </c>
      <c r="G366" s="64">
        <v>1.2559113300492599</v>
      </c>
      <c r="H366" s="64">
        <v>1.20770675431277</v>
      </c>
      <c r="I366" s="64">
        <v>-4.8204575736491402E-2</v>
      </c>
      <c r="J366" s="64">
        <v>609</v>
      </c>
      <c r="K366" s="64">
        <v>1</v>
      </c>
      <c r="M366" s="64" t="str">
        <f t="shared" si="35"/>
        <v>On-Peak</v>
      </c>
      <c r="N366" s="64" t="str">
        <f t="shared" si="35"/>
        <v>On-Peak</v>
      </c>
    </row>
    <row r="367" spans="2:14" hidden="1" outlineLevel="1" x14ac:dyDescent="0.35">
      <c r="B367" s="120">
        <v>43494</v>
      </c>
      <c r="C367" s="120"/>
      <c r="D367" s="64">
        <v>19</v>
      </c>
      <c r="E367" s="64" t="s">
        <v>161</v>
      </c>
      <c r="F367" s="64">
        <v>1</v>
      </c>
      <c r="G367" s="64">
        <v>1.21947454844007</v>
      </c>
      <c r="H367" s="64">
        <v>1.28622441468411</v>
      </c>
      <c r="I367" s="64">
        <v>6.6749866244045594E-2</v>
      </c>
      <c r="J367" s="64">
        <v>609</v>
      </c>
      <c r="K367" s="64">
        <v>1</v>
      </c>
      <c r="M367" s="64" t="str">
        <f t="shared" si="35"/>
        <v>Critical Peak</v>
      </c>
      <c r="N367" s="64" t="str">
        <f t="shared" si="35"/>
        <v>On-Peak</v>
      </c>
    </row>
    <row r="368" spans="2:14" hidden="1" outlineLevel="1" x14ac:dyDescent="0.35">
      <c r="B368" s="120">
        <v>43494</v>
      </c>
      <c r="C368" s="120"/>
      <c r="D368" s="64">
        <v>20</v>
      </c>
      <c r="E368" s="64" t="s">
        <v>163</v>
      </c>
      <c r="F368" s="64">
        <v>0</v>
      </c>
      <c r="G368" s="64">
        <v>1.43858784893268</v>
      </c>
      <c r="H368" s="64">
        <v>1.33874156125078</v>
      </c>
      <c r="I368" s="64">
        <v>-9.9846287681893298E-2</v>
      </c>
      <c r="J368" s="64">
        <v>609</v>
      </c>
      <c r="K368" s="64">
        <v>1</v>
      </c>
      <c r="M368" s="64" t="str">
        <f t="shared" si="35"/>
        <v>Off-Peak</v>
      </c>
      <c r="N368" s="64" t="str">
        <f t="shared" si="35"/>
        <v>Off-Peak</v>
      </c>
    </row>
    <row r="369" spans="2:14" hidden="1" outlineLevel="1" x14ac:dyDescent="0.35">
      <c r="B369" s="120">
        <v>43494</v>
      </c>
      <c r="C369" s="120"/>
      <c r="D369" s="64">
        <v>21</v>
      </c>
      <c r="E369" s="64" t="s">
        <v>163</v>
      </c>
      <c r="F369" s="64">
        <v>0</v>
      </c>
      <c r="G369" s="64">
        <v>1.43692939244663</v>
      </c>
      <c r="H369" s="64">
        <v>1.3571907080638099</v>
      </c>
      <c r="I369" s="64">
        <v>-7.97386843828225E-2</v>
      </c>
      <c r="J369" s="64">
        <v>609</v>
      </c>
      <c r="K369" s="64">
        <v>1</v>
      </c>
      <c r="M369" s="64" t="str">
        <f t="shared" si="35"/>
        <v>Off-Peak</v>
      </c>
      <c r="N369" s="64" t="str">
        <f t="shared" si="35"/>
        <v>Off-Peak</v>
      </c>
    </row>
    <row r="370" spans="2:14" hidden="1" outlineLevel="1" x14ac:dyDescent="0.35">
      <c r="B370" s="120">
        <v>43494</v>
      </c>
      <c r="C370" s="120"/>
      <c r="D370" s="64">
        <v>22</v>
      </c>
      <c r="E370" s="64" t="s">
        <v>163</v>
      </c>
      <c r="F370" s="64">
        <v>0</v>
      </c>
      <c r="G370" s="64">
        <v>1.3519704433497499</v>
      </c>
      <c r="H370" s="64">
        <v>1.3166627132379001</v>
      </c>
      <c r="I370" s="64">
        <v>-3.5307730111849102E-2</v>
      </c>
      <c r="J370" s="64">
        <v>609</v>
      </c>
      <c r="K370" s="64">
        <v>1</v>
      </c>
      <c r="M370" s="64" t="str">
        <f t="shared" si="35"/>
        <v>Off-Peak</v>
      </c>
      <c r="N370" s="64" t="str">
        <f t="shared" si="35"/>
        <v>Off-Peak</v>
      </c>
    </row>
    <row r="371" spans="2:14" hidden="1" outlineLevel="1" x14ac:dyDescent="0.35">
      <c r="B371" s="120">
        <v>43494</v>
      </c>
      <c r="C371" s="120"/>
      <c r="D371" s="64">
        <v>23</v>
      </c>
      <c r="E371" s="64" t="s">
        <v>163</v>
      </c>
      <c r="F371" s="64">
        <v>0</v>
      </c>
      <c r="G371" s="64">
        <v>1.1796880131362899</v>
      </c>
      <c r="H371" s="64">
        <v>1.146576766815</v>
      </c>
      <c r="I371" s="64">
        <v>-3.31112463212858E-2</v>
      </c>
      <c r="J371" s="64">
        <v>609</v>
      </c>
      <c r="K371" s="64">
        <v>1</v>
      </c>
      <c r="M371" s="64" t="str">
        <f t="shared" si="35"/>
        <v>Off-Peak</v>
      </c>
      <c r="N371" s="64" t="str">
        <f t="shared" si="35"/>
        <v>Off-Peak</v>
      </c>
    </row>
    <row r="372" spans="2:14" hidden="1" outlineLevel="1" x14ac:dyDescent="0.35">
      <c r="B372" s="120">
        <v>43494</v>
      </c>
      <c r="C372" s="120"/>
      <c r="D372" s="64">
        <v>24</v>
      </c>
      <c r="E372" s="64" t="s">
        <v>163</v>
      </c>
      <c r="F372" s="64">
        <v>0</v>
      </c>
      <c r="G372" s="64">
        <v>1.0177832512315299</v>
      </c>
      <c r="H372" s="64">
        <v>0.97832555222997097</v>
      </c>
      <c r="I372" s="64">
        <v>-3.9457699001555699E-2</v>
      </c>
      <c r="J372" s="64">
        <v>609</v>
      </c>
      <c r="K372" s="64">
        <v>1</v>
      </c>
      <c r="M372" s="64" t="str">
        <f t="shared" si="35"/>
        <v>Off-Peak</v>
      </c>
      <c r="N372" s="64" t="str">
        <f t="shared" si="35"/>
        <v>Off-Peak</v>
      </c>
    </row>
    <row r="373" spans="2:14" hidden="1" outlineLevel="1" x14ac:dyDescent="0.35">
      <c r="B373" s="120">
        <v>43497</v>
      </c>
      <c r="C373" s="120"/>
      <c r="D373" s="64">
        <v>1</v>
      </c>
      <c r="E373" s="64" t="s">
        <v>163</v>
      </c>
      <c r="F373" s="64">
        <v>0</v>
      </c>
      <c r="G373" s="64">
        <v>1.0463756177924199</v>
      </c>
      <c r="H373" s="64">
        <v>1.0464631562328199</v>
      </c>
      <c r="I373" s="64">
        <v>8.75384403956284E-5</v>
      </c>
      <c r="J373" s="64">
        <v>607</v>
      </c>
      <c r="K373" s="64">
        <v>1</v>
      </c>
      <c r="M373" s="64" t="str">
        <f t="shared" si="35"/>
        <v>Off-Peak</v>
      </c>
      <c r="N373" s="64" t="str">
        <f t="shared" si="35"/>
        <v>Off-Peak</v>
      </c>
    </row>
    <row r="374" spans="2:14" hidden="1" outlineLevel="1" x14ac:dyDescent="0.35">
      <c r="B374" s="120">
        <v>43497</v>
      </c>
      <c r="C374" s="120"/>
      <c r="D374" s="64">
        <v>2</v>
      </c>
      <c r="E374" s="64" t="s">
        <v>163</v>
      </c>
      <c r="F374" s="64">
        <v>0</v>
      </c>
      <c r="G374" s="64">
        <v>0.98255354200988498</v>
      </c>
      <c r="H374" s="64">
        <v>0.96105167258562696</v>
      </c>
      <c r="I374" s="64">
        <v>-2.15018694242574E-2</v>
      </c>
      <c r="J374" s="64">
        <v>607</v>
      </c>
      <c r="K374" s="64">
        <v>1</v>
      </c>
      <c r="M374" s="64" t="str">
        <f t="shared" si="35"/>
        <v>Off-Peak</v>
      </c>
      <c r="N374" s="64" t="str">
        <f t="shared" si="35"/>
        <v>Off-Peak</v>
      </c>
    </row>
    <row r="375" spans="2:14" hidden="1" outlineLevel="1" x14ac:dyDescent="0.35">
      <c r="B375" s="120">
        <v>43497</v>
      </c>
      <c r="C375" s="120"/>
      <c r="D375" s="64">
        <v>3</v>
      </c>
      <c r="E375" s="64" t="s">
        <v>163</v>
      </c>
      <c r="F375" s="64">
        <v>0</v>
      </c>
      <c r="G375" s="64">
        <v>0.93945634266886302</v>
      </c>
      <c r="H375" s="64">
        <v>0.94012626878223005</v>
      </c>
      <c r="I375" s="64">
        <v>6.6992611336668295E-4</v>
      </c>
      <c r="J375" s="64">
        <v>607</v>
      </c>
      <c r="K375" s="64">
        <v>1</v>
      </c>
      <c r="M375" s="64" t="str">
        <f t="shared" si="35"/>
        <v>Off-Peak</v>
      </c>
      <c r="N375" s="64" t="str">
        <f t="shared" si="35"/>
        <v>Off-Peak</v>
      </c>
    </row>
    <row r="376" spans="2:14" hidden="1" outlineLevel="1" x14ac:dyDescent="0.35">
      <c r="B376" s="120">
        <v>43497</v>
      </c>
      <c r="C376" s="120"/>
      <c r="D376" s="64">
        <v>4</v>
      </c>
      <c r="E376" s="64" t="s">
        <v>163</v>
      </c>
      <c r="F376" s="64">
        <v>0</v>
      </c>
      <c r="G376" s="64">
        <v>0.90571663920922596</v>
      </c>
      <c r="H376" s="64">
        <v>0.91396826473932002</v>
      </c>
      <c r="I376" s="64">
        <v>8.2516255300938805E-3</v>
      </c>
      <c r="J376" s="64">
        <v>607</v>
      </c>
      <c r="K376" s="64">
        <v>1</v>
      </c>
      <c r="M376" s="64" t="str">
        <f t="shared" si="35"/>
        <v>Off-Peak</v>
      </c>
      <c r="N376" s="64" t="str">
        <f t="shared" si="35"/>
        <v>Off-Peak</v>
      </c>
    </row>
    <row r="377" spans="2:14" hidden="1" outlineLevel="1" x14ac:dyDescent="0.35">
      <c r="B377" s="120">
        <v>43497</v>
      </c>
      <c r="C377" s="120"/>
      <c r="D377" s="64">
        <v>5</v>
      </c>
      <c r="E377" s="64" t="s">
        <v>163</v>
      </c>
      <c r="F377" s="64">
        <v>0</v>
      </c>
      <c r="G377" s="64">
        <v>0.95248764415156495</v>
      </c>
      <c r="H377" s="64">
        <v>0.93034385105367801</v>
      </c>
      <c r="I377" s="64">
        <v>-2.21437930978866E-2</v>
      </c>
      <c r="J377" s="64">
        <v>607</v>
      </c>
      <c r="K377" s="64">
        <v>1</v>
      </c>
      <c r="M377" s="64" t="str">
        <f t="shared" si="35"/>
        <v>Off-Peak</v>
      </c>
      <c r="N377" s="64" t="str">
        <f t="shared" si="35"/>
        <v>Off-Peak</v>
      </c>
    </row>
    <row r="378" spans="2:14" hidden="1" outlineLevel="1" x14ac:dyDescent="0.35">
      <c r="B378" s="120">
        <v>43497</v>
      </c>
      <c r="C378" s="120"/>
      <c r="D378" s="64">
        <v>6</v>
      </c>
      <c r="E378" s="64" t="s">
        <v>163</v>
      </c>
      <c r="F378" s="64">
        <v>0</v>
      </c>
      <c r="G378" s="64">
        <v>1.01296540362438</v>
      </c>
      <c r="H378" s="64">
        <v>1.0106294221570999</v>
      </c>
      <c r="I378" s="64">
        <v>-2.3359814672786298E-3</v>
      </c>
      <c r="J378" s="64">
        <v>607</v>
      </c>
      <c r="K378" s="64">
        <v>1</v>
      </c>
      <c r="M378" s="64" t="str">
        <f t="shared" si="35"/>
        <v>Off-Peak</v>
      </c>
      <c r="N378" s="64" t="str">
        <f t="shared" si="35"/>
        <v>Off-Peak</v>
      </c>
    </row>
    <row r="379" spans="2:14" hidden="1" outlineLevel="1" x14ac:dyDescent="0.35">
      <c r="B379" s="120">
        <v>43497</v>
      </c>
      <c r="C379" s="120"/>
      <c r="D379" s="64">
        <v>7</v>
      </c>
      <c r="E379" s="64" t="s">
        <v>163</v>
      </c>
      <c r="F379" s="64">
        <v>0</v>
      </c>
      <c r="G379" s="64">
        <v>1.1010873146622699</v>
      </c>
      <c r="H379" s="64">
        <v>1.10797918152606</v>
      </c>
      <c r="I379" s="64">
        <v>6.8918668637894696E-3</v>
      </c>
      <c r="J379" s="64">
        <v>607</v>
      </c>
      <c r="K379" s="64">
        <v>1</v>
      </c>
      <c r="M379" s="64" t="str">
        <f t="shared" si="35"/>
        <v>Off-Peak</v>
      </c>
      <c r="N379" s="64" t="str">
        <f t="shared" si="35"/>
        <v>Off-Peak</v>
      </c>
    </row>
    <row r="380" spans="2:14" hidden="1" outlineLevel="1" x14ac:dyDescent="0.35">
      <c r="B380" s="120">
        <v>43497</v>
      </c>
      <c r="C380" s="120"/>
      <c r="D380" s="64">
        <v>8</v>
      </c>
      <c r="E380" s="64" t="s">
        <v>161</v>
      </c>
      <c r="F380" s="64">
        <v>0</v>
      </c>
      <c r="G380" s="64">
        <v>1.1721416803953899</v>
      </c>
      <c r="H380" s="64">
        <v>1.19046923529022</v>
      </c>
      <c r="I380" s="64">
        <v>1.83275548948281E-2</v>
      </c>
      <c r="J380" s="64">
        <v>607</v>
      </c>
      <c r="K380" s="64">
        <v>1</v>
      </c>
      <c r="M380" s="64" t="str">
        <f t="shared" si="35"/>
        <v>On-Peak</v>
      </c>
      <c r="N380" s="64" t="str">
        <f t="shared" si="35"/>
        <v>On-Peak</v>
      </c>
    </row>
    <row r="381" spans="2:14" hidden="1" outlineLevel="1" x14ac:dyDescent="0.35">
      <c r="B381" s="120">
        <v>43497</v>
      </c>
      <c r="C381" s="120"/>
      <c r="D381" s="64">
        <v>9</v>
      </c>
      <c r="E381" s="64" t="s">
        <v>161</v>
      </c>
      <c r="F381" s="64">
        <v>0</v>
      </c>
      <c r="G381" s="64">
        <v>1.11998352553542</v>
      </c>
      <c r="H381" s="64">
        <v>1.0816391685782401</v>
      </c>
      <c r="I381" s="64">
        <v>-3.8344356957177798E-2</v>
      </c>
      <c r="J381" s="64">
        <v>607</v>
      </c>
      <c r="K381" s="64">
        <v>1</v>
      </c>
      <c r="M381" s="64" t="str">
        <f t="shared" si="35"/>
        <v>On-Peak</v>
      </c>
      <c r="N381" s="64" t="str">
        <f t="shared" si="35"/>
        <v>On-Peak</v>
      </c>
    </row>
    <row r="382" spans="2:14" hidden="1" outlineLevel="1" x14ac:dyDescent="0.35">
      <c r="B382" s="120">
        <v>43497</v>
      </c>
      <c r="C382" s="120"/>
      <c r="D382" s="64">
        <v>10</v>
      </c>
      <c r="E382" s="64" t="s">
        <v>161</v>
      </c>
      <c r="F382" s="64">
        <v>0</v>
      </c>
      <c r="G382" s="64">
        <v>1.03772652388797</v>
      </c>
      <c r="H382" s="64">
        <v>1.00582983192566</v>
      </c>
      <c r="I382" s="64">
        <v>-3.1896691962315399E-2</v>
      </c>
      <c r="J382" s="64">
        <v>607</v>
      </c>
      <c r="K382" s="64">
        <v>1</v>
      </c>
      <c r="M382" s="64" t="str">
        <f t="shared" si="35"/>
        <v>On-Peak</v>
      </c>
      <c r="N382" s="64" t="str">
        <f t="shared" si="35"/>
        <v>On-Peak</v>
      </c>
    </row>
    <row r="383" spans="2:14" hidden="1" outlineLevel="1" x14ac:dyDescent="0.35">
      <c r="B383" s="120">
        <v>43497</v>
      </c>
      <c r="C383" s="120"/>
      <c r="D383" s="64">
        <v>11</v>
      </c>
      <c r="E383" s="64" t="s">
        <v>161</v>
      </c>
      <c r="F383" s="64">
        <v>0</v>
      </c>
      <c r="G383" s="64">
        <v>0.98840197693575005</v>
      </c>
      <c r="H383" s="64">
        <v>0.95762887665761198</v>
      </c>
      <c r="I383" s="64">
        <v>-3.0773100278137702E-2</v>
      </c>
      <c r="J383" s="64">
        <v>607</v>
      </c>
      <c r="K383" s="64">
        <v>1</v>
      </c>
      <c r="M383" s="64" t="str">
        <f t="shared" si="35"/>
        <v>On-Peak</v>
      </c>
      <c r="N383" s="64" t="str">
        <f t="shared" si="35"/>
        <v>On-Peak</v>
      </c>
    </row>
    <row r="384" spans="2:14" hidden="1" outlineLevel="1" x14ac:dyDescent="0.35">
      <c r="B384" s="120">
        <v>43497</v>
      </c>
      <c r="C384" s="120"/>
      <c r="D384" s="64">
        <v>12</v>
      </c>
      <c r="E384" s="64" t="s">
        <v>162</v>
      </c>
      <c r="F384" s="64">
        <v>0</v>
      </c>
      <c r="G384" s="64">
        <v>0.97502471169686999</v>
      </c>
      <c r="H384" s="64">
        <v>0.97091026308787098</v>
      </c>
      <c r="I384" s="64">
        <v>-4.1144486089986099E-3</v>
      </c>
      <c r="J384" s="64">
        <v>607</v>
      </c>
      <c r="K384" s="64">
        <v>1</v>
      </c>
      <c r="M384" s="64" t="str">
        <f t="shared" si="35"/>
        <v>Mid-Peak</v>
      </c>
      <c r="N384" s="64" t="str">
        <f t="shared" si="35"/>
        <v>Mid-Peak</v>
      </c>
    </row>
    <row r="385" spans="2:14" hidden="1" outlineLevel="1" x14ac:dyDescent="0.35">
      <c r="B385" s="120">
        <v>43497</v>
      </c>
      <c r="C385" s="120"/>
      <c r="D385" s="64">
        <v>13</v>
      </c>
      <c r="E385" s="64" t="s">
        <v>162</v>
      </c>
      <c r="F385" s="64">
        <v>0</v>
      </c>
      <c r="G385" s="64">
        <v>0.95647446457990104</v>
      </c>
      <c r="H385" s="64">
        <v>0.96180913017507796</v>
      </c>
      <c r="I385" s="64">
        <v>5.3346655951763298E-3</v>
      </c>
      <c r="J385" s="64">
        <v>607</v>
      </c>
      <c r="K385" s="64">
        <v>1</v>
      </c>
      <c r="M385" s="64" t="str">
        <f t="shared" si="35"/>
        <v>Mid-Peak</v>
      </c>
      <c r="N385" s="64" t="str">
        <f t="shared" si="35"/>
        <v>Mid-Peak</v>
      </c>
    </row>
    <row r="386" spans="2:14" hidden="1" outlineLevel="1" x14ac:dyDescent="0.35">
      <c r="B386" s="120">
        <v>43497</v>
      </c>
      <c r="C386" s="120"/>
      <c r="D386" s="64">
        <v>14</v>
      </c>
      <c r="E386" s="64" t="s">
        <v>162</v>
      </c>
      <c r="F386" s="64">
        <v>0</v>
      </c>
      <c r="G386" s="64">
        <v>0.97298187808896197</v>
      </c>
      <c r="H386" s="64">
        <v>0.93564619140905403</v>
      </c>
      <c r="I386" s="64">
        <v>-3.7335686679908497E-2</v>
      </c>
      <c r="J386" s="64">
        <v>607</v>
      </c>
      <c r="K386" s="64">
        <v>1</v>
      </c>
      <c r="M386" s="64" t="str">
        <f t="shared" si="35"/>
        <v>Mid-Peak</v>
      </c>
      <c r="N386" s="64" t="str">
        <f t="shared" si="35"/>
        <v>Mid-Peak</v>
      </c>
    </row>
    <row r="387" spans="2:14" hidden="1" outlineLevel="1" x14ac:dyDescent="0.35">
      <c r="B387" s="120">
        <v>43497</v>
      </c>
      <c r="C387" s="120"/>
      <c r="D387" s="64">
        <v>15</v>
      </c>
      <c r="E387" s="64" t="s">
        <v>162</v>
      </c>
      <c r="F387" s="64">
        <v>0</v>
      </c>
      <c r="G387" s="64">
        <v>0.963953871499176</v>
      </c>
      <c r="H387" s="64">
        <v>0.95350197308104001</v>
      </c>
      <c r="I387" s="64">
        <v>-1.04518984181362E-2</v>
      </c>
      <c r="J387" s="64">
        <v>607</v>
      </c>
      <c r="K387" s="64">
        <v>1</v>
      </c>
      <c r="M387" s="64" t="str">
        <f t="shared" si="35"/>
        <v>Mid-Peak</v>
      </c>
      <c r="N387" s="64" t="str">
        <f t="shared" si="35"/>
        <v>Mid-Peak</v>
      </c>
    </row>
    <row r="388" spans="2:14" hidden="1" outlineLevel="1" x14ac:dyDescent="0.35">
      <c r="B388" s="120">
        <v>43497</v>
      </c>
      <c r="C388" s="120"/>
      <c r="D388" s="64">
        <v>16</v>
      </c>
      <c r="E388" s="64" t="s">
        <v>162</v>
      </c>
      <c r="F388" s="64">
        <v>0</v>
      </c>
      <c r="G388" s="64">
        <v>0.99149917627677098</v>
      </c>
      <c r="H388" s="64">
        <v>0.99066805559254101</v>
      </c>
      <c r="I388" s="64">
        <v>-8.3112068422968699E-4</v>
      </c>
      <c r="J388" s="64">
        <v>607</v>
      </c>
      <c r="K388" s="64">
        <v>1</v>
      </c>
      <c r="M388" s="64" t="str">
        <f t="shared" si="35"/>
        <v>Mid-Peak</v>
      </c>
      <c r="N388" s="64" t="str">
        <f t="shared" si="35"/>
        <v>Mid-Peak</v>
      </c>
    </row>
    <row r="389" spans="2:14" hidden="1" outlineLevel="1" x14ac:dyDescent="0.35">
      <c r="B389" s="120">
        <v>43497</v>
      </c>
      <c r="C389" s="120"/>
      <c r="D389" s="64">
        <v>17</v>
      </c>
      <c r="E389" s="64" t="s">
        <v>162</v>
      </c>
      <c r="F389" s="64">
        <v>0</v>
      </c>
      <c r="G389" s="64">
        <v>1.11250411861615</v>
      </c>
      <c r="H389" s="64">
        <v>1.09244349990519</v>
      </c>
      <c r="I389" s="64">
        <v>-2.0060618710955099E-2</v>
      </c>
      <c r="J389" s="64">
        <v>607</v>
      </c>
      <c r="K389" s="64">
        <v>1</v>
      </c>
      <c r="M389" s="64" t="str">
        <f t="shared" si="35"/>
        <v>Mid-Peak</v>
      </c>
      <c r="N389" s="64" t="str">
        <f t="shared" si="35"/>
        <v>Mid-Peak</v>
      </c>
    </row>
    <row r="390" spans="2:14" hidden="1" outlineLevel="1" x14ac:dyDescent="0.35">
      <c r="B390" s="120">
        <v>43497</v>
      </c>
      <c r="C390" s="120"/>
      <c r="D390" s="64">
        <v>18</v>
      </c>
      <c r="E390" s="64" t="s">
        <v>161</v>
      </c>
      <c r="F390" s="64">
        <v>0</v>
      </c>
      <c r="G390" s="64">
        <v>1.24133443163097</v>
      </c>
      <c r="H390" s="64">
        <v>1.2138638029266999</v>
      </c>
      <c r="I390" s="64">
        <v>-2.7470628704275302E-2</v>
      </c>
      <c r="J390" s="64">
        <v>607</v>
      </c>
      <c r="K390" s="64">
        <v>1</v>
      </c>
      <c r="M390" s="64" t="str">
        <f t="shared" si="35"/>
        <v>On-Peak</v>
      </c>
      <c r="N390" s="64" t="str">
        <f t="shared" si="35"/>
        <v>On-Peak</v>
      </c>
    </row>
    <row r="391" spans="2:14" hidden="1" outlineLevel="1" x14ac:dyDescent="0.35">
      <c r="B391" s="120">
        <v>43497</v>
      </c>
      <c r="C391" s="120"/>
      <c r="D391" s="64">
        <v>19</v>
      </c>
      <c r="E391" s="64" t="s">
        <v>161</v>
      </c>
      <c r="F391" s="64">
        <v>1</v>
      </c>
      <c r="G391" s="64">
        <v>1.2499341021416801</v>
      </c>
      <c r="H391" s="64">
        <v>1.2660173591979</v>
      </c>
      <c r="I391" s="64">
        <v>1.6083257056217101E-2</v>
      </c>
      <c r="J391" s="64">
        <v>607</v>
      </c>
      <c r="K391" s="64">
        <v>1</v>
      </c>
      <c r="M391" s="64" t="str">
        <f t="shared" si="35"/>
        <v>Critical Peak</v>
      </c>
      <c r="N391" s="64" t="str">
        <f t="shared" si="35"/>
        <v>On-Peak</v>
      </c>
    </row>
    <row r="392" spans="2:14" hidden="1" outlineLevel="1" x14ac:dyDescent="0.35">
      <c r="B392" s="120">
        <v>43497</v>
      </c>
      <c r="C392" s="120"/>
      <c r="D392" s="64">
        <v>20</v>
      </c>
      <c r="E392" s="64" t="s">
        <v>163</v>
      </c>
      <c r="F392" s="64">
        <v>0</v>
      </c>
      <c r="G392" s="64">
        <v>1.4064250411861601</v>
      </c>
      <c r="H392" s="64">
        <v>1.3739596753413801</v>
      </c>
      <c r="I392" s="64">
        <v>-3.2465365844782101E-2</v>
      </c>
      <c r="J392" s="64">
        <v>607</v>
      </c>
      <c r="K392" s="64">
        <v>1</v>
      </c>
      <c r="M392" s="64" t="str">
        <f t="shared" si="35"/>
        <v>Off-Peak</v>
      </c>
      <c r="N392" s="64" t="str">
        <f t="shared" si="35"/>
        <v>Off-Peak</v>
      </c>
    </row>
    <row r="393" spans="2:14" hidden="1" outlineLevel="1" x14ac:dyDescent="0.35">
      <c r="B393" s="120">
        <v>43497</v>
      </c>
      <c r="C393" s="120"/>
      <c r="D393" s="64">
        <v>21</v>
      </c>
      <c r="E393" s="64" t="s">
        <v>163</v>
      </c>
      <c r="F393" s="64">
        <v>0</v>
      </c>
      <c r="G393" s="64">
        <v>1.4275947281713299</v>
      </c>
      <c r="H393" s="64">
        <v>1.4110530047815799</v>
      </c>
      <c r="I393" s="64">
        <v>-1.6541723389754799E-2</v>
      </c>
      <c r="J393" s="64">
        <v>607</v>
      </c>
      <c r="K393" s="64">
        <v>1</v>
      </c>
      <c r="M393" s="64" t="str">
        <f t="shared" si="35"/>
        <v>Off-Peak</v>
      </c>
      <c r="N393" s="64" t="str">
        <f t="shared" si="35"/>
        <v>Off-Peak</v>
      </c>
    </row>
    <row r="394" spans="2:14" hidden="1" outlineLevel="1" x14ac:dyDescent="0.35">
      <c r="B394" s="120">
        <v>43497</v>
      </c>
      <c r="C394" s="120"/>
      <c r="D394" s="64">
        <v>22</v>
      </c>
      <c r="E394" s="64" t="s">
        <v>163</v>
      </c>
      <c r="F394" s="64">
        <v>0</v>
      </c>
      <c r="G394" s="64">
        <v>1.36835255354201</v>
      </c>
      <c r="H394" s="64">
        <v>1.3617342227370399</v>
      </c>
      <c r="I394" s="64">
        <v>-6.6183308049709601E-3</v>
      </c>
      <c r="J394" s="64">
        <v>607</v>
      </c>
      <c r="K394" s="64">
        <v>1</v>
      </c>
      <c r="M394" s="64" t="str">
        <f t="shared" si="35"/>
        <v>Off-Peak</v>
      </c>
      <c r="N394" s="64" t="str">
        <f t="shared" si="35"/>
        <v>Off-Peak</v>
      </c>
    </row>
    <row r="395" spans="2:14" hidden="1" outlineLevel="1" x14ac:dyDescent="0.35">
      <c r="B395" s="120">
        <v>43497</v>
      </c>
      <c r="C395" s="120"/>
      <c r="D395" s="64">
        <v>23</v>
      </c>
      <c r="E395" s="64" t="s">
        <v>163</v>
      </c>
      <c r="F395" s="64">
        <v>0</v>
      </c>
      <c r="G395" s="64">
        <v>1.26668863261944</v>
      </c>
      <c r="H395" s="64">
        <v>1.2412710032237599</v>
      </c>
      <c r="I395" s="64">
        <v>-2.5417629395679198E-2</v>
      </c>
      <c r="J395" s="64">
        <v>607</v>
      </c>
      <c r="K395" s="64">
        <v>1</v>
      </c>
      <c r="M395" s="64" t="str">
        <f t="shared" si="35"/>
        <v>Off-Peak</v>
      </c>
      <c r="N395" s="64" t="str">
        <f t="shared" si="35"/>
        <v>Off-Peak</v>
      </c>
    </row>
    <row r="396" spans="2:14" hidden="1" outlineLevel="1" x14ac:dyDescent="0.35">
      <c r="B396" s="120">
        <v>43497</v>
      </c>
      <c r="C396" s="120"/>
      <c r="D396" s="64">
        <v>24</v>
      </c>
      <c r="E396" s="64" t="s">
        <v>163</v>
      </c>
      <c r="F396" s="64">
        <v>0</v>
      </c>
      <c r="G396" s="64">
        <v>1.1401647446458001</v>
      </c>
      <c r="H396" s="64">
        <v>1.0539549360728</v>
      </c>
      <c r="I396" s="64">
        <v>-8.6209808572997995E-2</v>
      </c>
      <c r="J396" s="64">
        <v>607</v>
      </c>
      <c r="K396" s="64">
        <v>1</v>
      </c>
      <c r="M396" s="64" t="str">
        <f t="shared" si="35"/>
        <v>Off-Peak</v>
      </c>
      <c r="N396" s="64" t="str">
        <f t="shared" si="35"/>
        <v>Off-Peak</v>
      </c>
    </row>
    <row r="397" spans="2:14" hidden="1" outlineLevel="1" x14ac:dyDescent="0.35">
      <c r="B397" s="120">
        <v>43502</v>
      </c>
      <c r="C397" s="120"/>
      <c r="D397" s="64">
        <v>1</v>
      </c>
      <c r="E397" s="64" t="s">
        <v>163</v>
      </c>
      <c r="F397" s="64">
        <v>0</v>
      </c>
      <c r="G397" s="64">
        <v>0.79590460526315798</v>
      </c>
      <c r="H397" s="64">
        <v>0.78200765602453404</v>
      </c>
      <c r="I397" s="64">
        <v>-1.3896949238623901E-2</v>
      </c>
      <c r="J397" s="64">
        <v>608</v>
      </c>
      <c r="K397" s="64">
        <v>1</v>
      </c>
      <c r="M397" s="64" t="str">
        <f t="shared" si="35"/>
        <v>Off-Peak</v>
      </c>
      <c r="N397" s="64" t="str">
        <f t="shared" si="35"/>
        <v>Off-Peak</v>
      </c>
    </row>
    <row r="398" spans="2:14" hidden="1" outlineLevel="1" x14ac:dyDescent="0.35">
      <c r="B398" s="120">
        <v>43502</v>
      </c>
      <c r="C398" s="120"/>
      <c r="D398" s="64">
        <v>2</v>
      </c>
      <c r="E398" s="64" t="s">
        <v>163</v>
      </c>
      <c r="F398" s="64">
        <v>0</v>
      </c>
      <c r="G398" s="64">
        <v>0.74371710526315804</v>
      </c>
      <c r="H398" s="64">
        <v>0.70623414403138396</v>
      </c>
      <c r="I398" s="64">
        <v>-3.74829612317737E-2</v>
      </c>
      <c r="J398" s="64">
        <v>608</v>
      </c>
      <c r="K398" s="64">
        <v>1</v>
      </c>
      <c r="M398" s="64" t="str">
        <f t="shared" si="35"/>
        <v>Off-Peak</v>
      </c>
      <c r="N398" s="64" t="str">
        <f t="shared" si="35"/>
        <v>Off-Peak</v>
      </c>
    </row>
    <row r="399" spans="2:14" hidden="1" outlineLevel="1" x14ac:dyDescent="0.35">
      <c r="B399" s="120">
        <v>43502</v>
      </c>
      <c r="C399" s="120"/>
      <c r="D399" s="64">
        <v>3</v>
      </c>
      <c r="E399" s="64" t="s">
        <v>163</v>
      </c>
      <c r="F399" s="64">
        <v>0</v>
      </c>
      <c r="G399" s="64">
        <v>0.71651315789473702</v>
      </c>
      <c r="H399" s="64">
        <v>0.69995286501840703</v>
      </c>
      <c r="I399" s="64">
        <v>-1.6560292876329499E-2</v>
      </c>
      <c r="J399" s="64">
        <v>608</v>
      </c>
      <c r="K399" s="64">
        <v>1</v>
      </c>
      <c r="M399" s="64" t="str">
        <f t="shared" si="35"/>
        <v>Off-Peak</v>
      </c>
      <c r="N399" s="64" t="str">
        <f t="shared" si="35"/>
        <v>Off-Peak</v>
      </c>
    </row>
    <row r="400" spans="2:14" hidden="1" outlineLevel="1" x14ac:dyDescent="0.35">
      <c r="B400" s="120">
        <v>43502</v>
      </c>
      <c r="C400" s="120"/>
      <c r="D400" s="64">
        <v>4</v>
      </c>
      <c r="E400" s="64" t="s">
        <v>163</v>
      </c>
      <c r="F400" s="64">
        <v>0</v>
      </c>
      <c r="G400" s="64">
        <v>0.71837171052631599</v>
      </c>
      <c r="H400" s="64">
        <v>0.69923329966812997</v>
      </c>
      <c r="I400" s="64">
        <v>-1.9138410858185601E-2</v>
      </c>
      <c r="J400" s="64">
        <v>608</v>
      </c>
      <c r="K400" s="64">
        <v>1</v>
      </c>
      <c r="M400" s="64" t="str">
        <f t="shared" si="35"/>
        <v>Off-Peak</v>
      </c>
      <c r="N400" s="64" t="str">
        <f t="shared" si="35"/>
        <v>Off-Peak</v>
      </c>
    </row>
    <row r="401" spans="2:14" hidden="1" outlineLevel="1" x14ac:dyDescent="0.35">
      <c r="B401" s="120">
        <v>43502</v>
      </c>
      <c r="C401" s="120"/>
      <c r="D401" s="64">
        <v>5</v>
      </c>
      <c r="E401" s="64" t="s">
        <v>163</v>
      </c>
      <c r="F401" s="64">
        <v>0</v>
      </c>
      <c r="G401" s="64">
        <v>0.72866776315789505</v>
      </c>
      <c r="H401" s="64">
        <v>0.707327303346031</v>
      </c>
      <c r="I401" s="64">
        <v>-2.1340459811863801E-2</v>
      </c>
      <c r="J401" s="64">
        <v>608</v>
      </c>
      <c r="K401" s="64">
        <v>1</v>
      </c>
      <c r="M401" s="64" t="str">
        <f t="shared" si="35"/>
        <v>Off-Peak</v>
      </c>
      <c r="N401" s="64" t="str">
        <f t="shared" si="35"/>
        <v>Off-Peak</v>
      </c>
    </row>
    <row r="402" spans="2:14" hidden="1" outlineLevel="1" x14ac:dyDescent="0.35">
      <c r="B402" s="120">
        <v>43502</v>
      </c>
      <c r="C402" s="120"/>
      <c r="D402" s="64">
        <v>6</v>
      </c>
      <c r="E402" s="64" t="s">
        <v>163</v>
      </c>
      <c r="F402" s="64">
        <v>0</v>
      </c>
      <c r="G402" s="64">
        <v>0.78393092105263196</v>
      </c>
      <c r="H402" s="64">
        <v>0.77607340599975205</v>
      </c>
      <c r="I402" s="64">
        <v>-7.8575150528796597E-3</v>
      </c>
      <c r="J402" s="64">
        <v>608</v>
      </c>
      <c r="K402" s="64">
        <v>1</v>
      </c>
      <c r="M402" s="64" t="str">
        <f t="shared" si="35"/>
        <v>Off-Peak</v>
      </c>
      <c r="N402" s="64" t="str">
        <f t="shared" si="35"/>
        <v>Off-Peak</v>
      </c>
    </row>
    <row r="403" spans="2:14" hidden="1" outlineLevel="1" x14ac:dyDescent="0.35">
      <c r="B403" s="120">
        <v>43502</v>
      </c>
      <c r="C403" s="120"/>
      <c r="D403" s="64">
        <v>7</v>
      </c>
      <c r="E403" s="64" t="s">
        <v>163</v>
      </c>
      <c r="F403" s="64">
        <v>0</v>
      </c>
      <c r="G403" s="64">
        <v>0.90322368421052601</v>
      </c>
      <c r="H403" s="64">
        <v>0.896192063844234</v>
      </c>
      <c r="I403" s="64">
        <v>-7.03162036629281E-3</v>
      </c>
      <c r="J403" s="64">
        <v>608</v>
      </c>
      <c r="K403" s="64">
        <v>1</v>
      </c>
      <c r="M403" s="64" t="str">
        <f t="shared" si="35"/>
        <v>Off-Peak</v>
      </c>
      <c r="N403" s="64" t="str">
        <f t="shared" si="35"/>
        <v>Off-Peak</v>
      </c>
    </row>
    <row r="404" spans="2:14" hidden="1" outlineLevel="1" x14ac:dyDescent="0.35">
      <c r="B404" s="120">
        <v>43502</v>
      </c>
      <c r="C404" s="120"/>
      <c r="D404" s="64">
        <v>8</v>
      </c>
      <c r="E404" s="64" t="s">
        <v>161</v>
      </c>
      <c r="F404" s="64">
        <v>0</v>
      </c>
      <c r="G404" s="64">
        <v>0.938305921052632</v>
      </c>
      <c r="H404" s="64">
        <v>0.95082271586107103</v>
      </c>
      <c r="I404" s="64">
        <v>1.2516794808439599E-2</v>
      </c>
      <c r="J404" s="64">
        <v>608</v>
      </c>
      <c r="K404" s="64">
        <v>1</v>
      </c>
      <c r="M404" s="64" t="str">
        <f t="shared" si="35"/>
        <v>On-Peak</v>
      </c>
      <c r="N404" s="64" t="str">
        <f t="shared" si="35"/>
        <v>On-Peak</v>
      </c>
    </row>
    <row r="405" spans="2:14" hidden="1" outlineLevel="1" x14ac:dyDescent="0.35">
      <c r="B405" s="120">
        <v>43502</v>
      </c>
      <c r="C405" s="120"/>
      <c r="D405" s="64">
        <v>9</v>
      </c>
      <c r="E405" s="64" t="s">
        <v>161</v>
      </c>
      <c r="F405" s="64">
        <v>0</v>
      </c>
      <c r="G405" s="64">
        <v>0.96856907894736799</v>
      </c>
      <c r="H405" s="64">
        <v>0.921550706454911</v>
      </c>
      <c r="I405" s="64">
        <v>-4.7018372492457002E-2</v>
      </c>
      <c r="J405" s="64">
        <v>608</v>
      </c>
      <c r="K405" s="64">
        <v>1</v>
      </c>
      <c r="M405" s="64" t="str">
        <f t="shared" si="35"/>
        <v>On-Peak</v>
      </c>
      <c r="N405" s="64" t="str">
        <f t="shared" si="35"/>
        <v>On-Peak</v>
      </c>
    </row>
    <row r="406" spans="2:14" hidden="1" outlineLevel="1" x14ac:dyDescent="0.35">
      <c r="B406" s="120">
        <v>43502</v>
      </c>
      <c r="C406" s="120"/>
      <c r="D406" s="64">
        <v>10</v>
      </c>
      <c r="E406" s="64" t="s">
        <v>161</v>
      </c>
      <c r="F406" s="64">
        <v>0</v>
      </c>
      <c r="G406" s="64">
        <v>0.94473684210526299</v>
      </c>
      <c r="H406" s="64">
        <v>0.896173863097116</v>
      </c>
      <c r="I406" s="64">
        <v>-4.8562979008147197E-2</v>
      </c>
      <c r="J406" s="64">
        <v>608</v>
      </c>
      <c r="K406" s="64">
        <v>1</v>
      </c>
      <c r="M406" s="64" t="str">
        <f t="shared" si="35"/>
        <v>On-Peak</v>
      </c>
      <c r="N406" s="64" t="str">
        <f t="shared" si="35"/>
        <v>On-Peak</v>
      </c>
    </row>
    <row r="407" spans="2:14" hidden="1" outlineLevel="1" x14ac:dyDescent="0.35">
      <c r="B407" s="120">
        <v>43502</v>
      </c>
      <c r="C407" s="120"/>
      <c r="D407" s="64">
        <v>11</v>
      </c>
      <c r="E407" s="64" t="s">
        <v>161</v>
      </c>
      <c r="F407" s="64">
        <v>0</v>
      </c>
      <c r="G407" s="64">
        <v>1.01544407894737</v>
      </c>
      <c r="H407" s="64">
        <v>0.90929018734446498</v>
      </c>
      <c r="I407" s="64">
        <v>-0.10615389160290301</v>
      </c>
      <c r="J407" s="64">
        <v>608</v>
      </c>
      <c r="K407" s="64">
        <v>1</v>
      </c>
      <c r="M407" s="64" t="str">
        <f t="shared" si="35"/>
        <v>On-Peak</v>
      </c>
      <c r="N407" s="64" t="str">
        <f t="shared" si="35"/>
        <v>On-Peak</v>
      </c>
    </row>
    <row r="408" spans="2:14" hidden="1" outlineLevel="1" x14ac:dyDescent="0.35">
      <c r="B408" s="120">
        <v>43502</v>
      </c>
      <c r="C408" s="120"/>
      <c r="D408" s="64">
        <v>12</v>
      </c>
      <c r="E408" s="64" t="s">
        <v>162</v>
      </c>
      <c r="F408" s="64">
        <v>0</v>
      </c>
      <c r="G408" s="64">
        <v>1.024375</v>
      </c>
      <c r="H408" s="64">
        <v>0.94375846163943</v>
      </c>
      <c r="I408" s="64">
        <v>-8.0616538360570006E-2</v>
      </c>
      <c r="J408" s="64">
        <v>608</v>
      </c>
      <c r="K408" s="64">
        <v>1</v>
      </c>
      <c r="M408" s="64" t="str">
        <f t="shared" si="35"/>
        <v>Mid-Peak</v>
      </c>
      <c r="N408" s="64" t="str">
        <f t="shared" si="35"/>
        <v>Mid-Peak</v>
      </c>
    </row>
    <row r="409" spans="2:14" hidden="1" outlineLevel="1" x14ac:dyDescent="0.35">
      <c r="B409" s="120">
        <v>43502</v>
      </c>
      <c r="C409" s="120"/>
      <c r="D409" s="64">
        <v>13</v>
      </c>
      <c r="E409" s="64" t="s">
        <v>162</v>
      </c>
      <c r="F409" s="64">
        <v>0</v>
      </c>
      <c r="G409" s="64">
        <v>1.0528124999999999</v>
      </c>
      <c r="H409" s="64">
        <v>0.96664383474334803</v>
      </c>
      <c r="I409" s="64">
        <v>-8.6168665256652094E-2</v>
      </c>
      <c r="J409" s="64">
        <v>608</v>
      </c>
      <c r="K409" s="64">
        <v>1</v>
      </c>
      <c r="M409" s="64" t="str">
        <f t="shared" si="35"/>
        <v>Mid-Peak</v>
      </c>
      <c r="N409" s="64" t="str">
        <f t="shared" si="35"/>
        <v>Mid-Peak</v>
      </c>
    </row>
    <row r="410" spans="2:14" hidden="1" outlineLevel="1" x14ac:dyDescent="0.35">
      <c r="B410" s="120">
        <v>43502</v>
      </c>
      <c r="C410" s="120"/>
      <c r="D410" s="64">
        <v>14</v>
      </c>
      <c r="E410" s="64" t="s">
        <v>162</v>
      </c>
      <c r="F410" s="64">
        <v>0</v>
      </c>
      <c r="G410" s="64">
        <v>1.0353947368421099</v>
      </c>
      <c r="H410" s="64">
        <v>0.92981930254566703</v>
      </c>
      <c r="I410" s="64">
        <v>-0.10557543429643799</v>
      </c>
      <c r="J410" s="64">
        <v>608</v>
      </c>
      <c r="K410" s="64">
        <v>1</v>
      </c>
      <c r="M410" s="64" t="str">
        <f t="shared" si="35"/>
        <v>Mid-Peak</v>
      </c>
      <c r="N410" s="64" t="str">
        <f t="shared" si="35"/>
        <v>Mid-Peak</v>
      </c>
    </row>
    <row r="411" spans="2:14" hidden="1" outlineLevel="1" x14ac:dyDescent="0.35">
      <c r="B411" s="120">
        <v>43502</v>
      </c>
      <c r="C411" s="120"/>
      <c r="D411" s="64">
        <v>15</v>
      </c>
      <c r="E411" s="64" t="s">
        <v>162</v>
      </c>
      <c r="F411" s="64">
        <v>0</v>
      </c>
      <c r="G411" s="64">
        <v>1.0454276315789499</v>
      </c>
      <c r="H411" s="64">
        <v>0.93700560406358002</v>
      </c>
      <c r="I411" s="64">
        <v>-0.108422027515367</v>
      </c>
      <c r="J411" s="64">
        <v>608</v>
      </c>
      <c r="K411" s="64">
        <v>1</v>
      </c>
      <c r="M411" s="64" t="str">
        <f t="shared" si="35"/>
        <v>Mid-Peak</v>
      </c>
      <c r="N411" s="64" t="str">
        <f t="shared" si="35"/>
        <v>Mid-Peak</v>
      </c>
    </row>
    <row r="412" spans="2:14" hidden="1" outlineLevel="1" x14ac:dyDescent="0.35">
      <c r="B412" s="120">
        <v>43502</v>
      </c>
      <c r="C412" s="120"/>
      <c r="D412" s="64">
        <v>16</v>
      </c>
      <c r="E412" s="64" t="s">
        <v>162</v>
      </c>
      <c r="F412" s="64">
        <v>0</v>
      </c>
      <c r="G412" s="64">
        <v>1.0485361842105301</v>
      </c>
      <c r="H412" s="64">
        <v>0.97601524078731094</v>
      </c>
      <c r="I412" s="64">
        <v>-7.2520943423215301E-2</v>
      </c>
      <c r="J412" s="64">
        <v>608</v>
      </c>
      <c r="K412" s="64">
        <v>1</v>
      </c>
      <c r="M412" s="64" t="str">
        <f t="shared" si="35"/>
        <v>Mid-Peak</v>
      </c>
      <c r="N412" s="64" t="str">
        <f t="shared" si="35"/>
        <v>Mid-Peak</v>
      </c>
    </row>
    <row r="413" spans="2:14" hidden="1" outlineLevel="1" x14ac:dyDescent="0.35">
      <c r="B413" s="120">
        <v>43502</v>
      </c>
      <c r="C413" s="120"/>
      <c r="D413" s="64">
        <v>17</v>
      </c>
      <c r="E413" s="64" t="s">
        <v>162</v>
      </c>
      <c r="F413" s="64">
        <v>0</v>
      </c>
      <c r="G413" s="64">
        <v>1.0884210526315801</v>
      </c>
      <c r="H413" s="64">
        <v>1.0723051245136701</v>
      </c>
      <c r="I413" s="64">
        <v>-1.61159281179078E-2</v>
      </c>
      <c r="J413" s="64">
        <v>608</v>
      </c>
      <c r="K413" s="64">
        <v>1</v>
      </c>
      <c r="M413" s="64" t="str">
        <f t="shared" si="35"/>
        <v>Mid-Peak</v>
      </c>
      <c r="N413" s="64" t="str">
        <f t="shared" si="35"/>
        <v>Mid-Peak</v>
      </c>
    </row>
    <row r="414" spans="2:14" hidden="1" outlineLevel="1" x14ac:dyDescent="0.35">
      <c r="B414" s="120">
        <v>43502</v>
      </c>
      <c r="C414" s="120"/>
      <c r="D414" s="64">
        <v>18</v>
      </c>
      <c r="E414" s="64" t="s">
        <v>161</v>
      </c>
      <c r="F414" s="64">
        <v>0</v>
      </c>
      <c r="G414" s="64">
        <v>1.2299506578947399</v>
      </c>
      <c r="H414" s="64">
        <v>1.2146349892968999</v>
      </c>
      <c r="I414" s="64">
        <v>-1.53156685978405E-2</v>
      </c>
      <c r="J414" s="64">
        <v>608</v>
      </c>
      <c r="K414" s="64">
        <v>1</v>
      </c>
      <c r="M414" s="64" t="str">
        <f t="shared" ref="M414:N477" si="36">IF(M$155*$F414=1,"Critical Peak",$E414)</f>
        <v>On-Peak</v>
      </c>
      <c r="N414" s="64" t="str">
        <f t="shared" si="36"/>
        <v>On-Peak</v>
      </c>
    </row>
    <row r="415" spans="2:14" hidden="1" outlineLevel="1" x14ac:dyDescent="0.35">
      <c r="B415" s="120">
        <v>43502</v>
      </c>
      <c r="C415" s="120"/>
      <c r="D415" s="64">
        <v>19</v>
      </c>
      <c r="E415" s="64" t="s">
        <v>161</v>
      </c>
      <c r="F415" s="64">
        <v>1</v>
      </c>
      <c r="G415" s="64">
        <v>1.1240953947368399</v>
      </c>
      <c r="H415" s="64">
        <v>1.22419629436026</v>
      </c>
      <c r="I415" s="64">
        <v>0.10010089962341299</v>
      </c>
      <c r="J415" s="64">
        <v>608</v>
      </c>
      <c r="K415" s="64">
        <v>1</v>
      </c>
      <c r="M415" s="64" t="str">
        <f t="shared" si="36"/>
        <v>Critical Peak</v>
      </c>
      <c r="N415" s="64" t="str">
        <f t="shared" si="36"/>
        <v>On-Peak</v>
      </c>
    </row>
    <row r="416" spans="2:14" hidden="1" outlineLevel="1" x14ac:dyDescent="0.35">
      <c r="B416" s="120">
        <v>43502</v>
      </c>
      <c r="C416" s="120"/>
      <c r="D416" s="64">
        <v>20</v>
      </c>
      <c r="E416" s="64" t="s">
        <v>163</v>
      </c>
      <c r="F416" s="64">
        <v>0</v>
      </c>
      <c r="G416" s="64">
        <v>1.3011184210526301</v>
      </c>
      <c r="H416" s="64">
        <v>1.3072274324109701</v>
      </c>
      <c r="I416" s="64">
        <v>6.1090113583346303E-3</v>
      </c>
      <c r="J416" s="64">
        <v>608</v>
      </c>
      <c r="K416" s="64">
        <v>1</v>
      </c>
      <c r="M416" s="64" t="str">
        <f t="shared" si="36"/>
        <v>Off-Peak</v>
      </c>
      <c r="N416" s="64" t="str">
        <f t="shared" si="36"/>
        <v>Off-Peak</v>
      </c>
    </row>
    <row r="417" spans="2:14" hidden="1" outlineLevel="1" x14ac:dyDescent="0.35">
      <c r="B417" s="120">
        <v>43502</v>
      </c>
      <c r="C417" s="120"/>
      <c r="D417" s="64">
        <v>21</v>
      </c>
      <c r="E417" s="64" t="s">
        <v>163</v>
      </c>
      <c r="F417" s="64">
        <v>0</v>
      </c>
      <c r="G417" s="64">
        <v>1.31666118421053</v>
      </c>
      <c r="H417" s="64">
        <v>1.29227180755881</v>
      </c>
      <c r="I417" s="64">
        <v>-2.4389376651718302E-2</v>
      </c>
      <c r="J417" s="64">
        <v>608</v>
      </c>
      <c r="K417" s="64">
        <v>1</v>
      </c>
      <c r="M417" s="64" t="str">
        <f t="shared" si="36"/>
        <v>Off-Peak</v>
      </c>
      <c r="N417" s="64" t="str">
        <f t="shared" si="36"/>
        <v>Off-Peak</v>
      </c>
    </row>
    <row r="418" spans="2:14" hidden="1" outlineLevel="1" x14ac:dyDescent="0.35">
      <c r="B418" s="120">
        <v>43502</v>
      </c>
      <c r="C418" s="120"/>
      <c r="D418" s="64">
        <v>22</v>
      </c>
      <c r="E418" s="64" t="s">
        <v>163</v>
      </c>
      <c r="F418" s="64">
        <v>0</v>
      </c>
      <c r="G418" s="64">
        <v>1.2743256578947399</v>
      </c>
      <c r="H418" s="64">
        <v>1.2414484248381501</v>
      </c>
      <c r="I418" s="64">
        <v>-3.2877233056590897E-2</v>
      </c>
      <c r="J418" s="64">
        <v>608</v>
      </c>
      <c r="K418" s="64">
        <v>1</v>
      </c>
      <c r="M418" s="64" t="str">
        <f t="shared" si="36"/>
        <v>Off-Peak</v>
      </c>
      <c r="N418" s="64" t="str">
        <f t="shared" si="36"/>
        <v>Off-Peak</v>
      </c>
    </row>
    <row r="419" spans="2:14" hidden="1" outlineLevel="1" x14ac:dyDescent="0.35">
      <c r="B419" s="120">
        <v>43502</v>
      </c>
      <c r="C419" s="120"/>
      <c r="D419" s="64">
        <v>23</v>
      </c>
      <c r="E419" s="64" t="s">
        <v>163</v>
      </c>
      <c r="F419" s="64">
        <v>0</v>
      </c>
      <c r="G419" s="64">
        <v>1.09888157894737</v>
      </c>
      <c r="H419" s="64">
        <v>1.08622000633699</v>
      </c>
      <c r="I419" s="64">
        <v>-1.26615726103795E-2</v>
      </c>
      <c r="J419" s="64">
        <v>608</v>
      </c>
      <c r="K419" s="64">
        <v>1</v>
      </c>
      <c r="M419" s="64" t="str">
        <f t="shared" si="36"/>
        <v>Off-Peak</v>
      </c>
      <c r="N419" s="64" t="str">
        <f t="shared" si="36"/>
        <v>Off-Peak</v>
      </c>
    </row>
    <row r="420" spans="2:14" hidden="1" outlineLevel="1" x14ac:dyDescent="0.35">
      <c r="B420" s="120">
        <v>43502</v>
      </c>
      <c r="C420" s="120"/>
      <c r="D420" s="64">
        <v>24</v>
      </c>
      <c r="E420" s="64" t="s">
        <v>163</v>
      </c>
      <c r="F420" s="64">
        <v>0</v>
      </c>
      <c r="G420" s="64">
        <v>0.92871710526315798</v>
      </c>
      <c r="H420" s="64">
        <v>0.90670643071267498</v>
      </c>
      <c r="I420" s="64">
        <v>-2.2010674550482501E-2</v>
      </c>
      <c r="J420" s="64">
        <v>608</v>
      </c>
      <c r="K420" s="64">
        <v>1</v>
      </c>
      <c r="M420" s="64" t="str">
        <f t="shared" si="36"/>
        <v>Off-Peak</v>
      </c>
      <c r="N420" s="64" t="str">
        <f t="shared" si="36"/>
        <v>Off-Peak</v>
      </c>
    </row>
    <row r="421" spans="2:14" hidden="1" outlineLevel="1" x14ac:dyDescent="0.35">
      <c r="B421" s="120">
        <v>43508</v>
      </c>
      <c r="C421" s="120"/>
      <c r="D421" s="64">
        <v>1</v>
      </c>
      <c r="E421" s="64" t="s">
        <v>163</v>
      </c>
      <c r="F421" s="64">
        <v>0</v>
      </c>
      <c r="G421" s="64">
        <v>0.87167763157894695</v>
      </c>
      <c r="H421" s="64">
        <v>0.82928283434626104</v>
      </c>
      <c r="I421" s="64">
        <v>-4.2394797232686202E-2</v>
      </c>
      <c r="J421" s="64">
        <v>608</v>
      </c>
      <c r="K421" s="64">
        <v>1</v>
      </c>
      <c r="M421" s="64" t="str">
        <f t="shared" si="36"/>
        <v>Off-Peak</v>
      </c>
      <c r="N421" s="64" t="str">
        <f t="shared" si="36"/>
        <v>Off-Peak</v>
      </c>
    </row>
    <row r="422" spans="2:14" hidden="1" outlineLevel="1" x14ac:dyDescent="0.35">
      <c r="B422" s="120">
        <v>43508</v>
      </c>
      <c r="C422" s="120"/>
      <c r="D422" s="64">
        <v>2</v>
      </c>
      <c r="E422" s="64" t="s">
        <v>163</v>
      </c>
      <c r="F422" s="64">
        <v>0</v>
      </c>
      <c r="G422" s="64">
        <v>0.78641447368421102</v>
      </c>
      <c r="H422" s="64">
        <v>0.76092505976298697</v>
      </c>
      <c r="I422" s="64">
        <v>-2.5489413921223201E-2</v>
      </c>
      <c r="J422" s="64">
        <v>608</v>
      </c>
      <c r="K422" s="64">
        <v>1</v>
      </c>
      <c r="M422" s="64" t="str">
        <f t="shared" si="36"/>
        <v>Off-Peak</v>
      </c>
      <c r="N422" s="64" t="str">
        <f t="shared" si="36"/>
        <v>Off-Peak</v>
      </c>
    </row>
    <row r="423" spans="2:14" hidden="1" outlineLevel="1" x14ac:dyDescent="0.35">
      <c r="B423" s="120">
        <v>43508</v>
      </c>
      <c r="C423" s="120"/>
      <c r="D423" s="64">
        <v>3</v>
      </c>
      <c r="E423" s="64" t="s">
        <v>163</v>
      </c>
      <c r="F423" s="64">
        <v>0</v>
      </c>
      <c r="G423" s="64">
        <v>0.77059210526315802</v>
      </c>
      <c r="H423" s="64">
        <v>0.73878005678550396</v>
      </c>
      <c r="I423" s="64">
        <v>-3.18120484776536E-2</v>
      </c>
      <c r="J423" s="64">
        <v>608</v>
      </c>
      <c r="K423" s="64">
        <v>1</v>
      </c>
      <c r="M423" s="64" t="str">
        <f t="shared" si="36"/>
        <v>Off-Peak</v>
      </c>
      <c r="N423" s="64" t="str">
        <f t="shared" si="36"/>
        <v>Off-Peak</v>
      </c>
    </row>
    <row r="424" spans="2:14" hidden="1" outlineLevel="1" x14ac:dyDescent="0.35">
      <c r="B424" s="120">
        <v>43508</v>
      </c>
      <c r="C424" s="120"/>
      <c r="D424" s="64">
        <v>4</v>
      </c>
      <c r="E424" s="64" t="s">
        <v>163</v>
      </c>
      <c r="F424" s="64">
        <v>0</v>
      </c>
      <c r="G424" s="64">
        <v>0.74777960526315801</v>
      </c>
      <c r="H424" s="64">
        <v>0.72513631437564796</v>
      </c>
      <c r="I424" s="64">
        <v>-2.2643290887509802E-2</v>
      </c>
      <c r="J424" s="64">
        <v>608</v>
      </c>
      <c r="K424" s="64">
        <v>1</v>
      </c>
      <c r="M424" s="64" t="str">
        <f t="shared" si="36"/>
        <v>Off-Peak</v>
      </c>
      <c r="N424" s="64" t="str">
        <f t="shared" si="36"/>
        <v>Off-Peak</v>
      </c>
    </row>
    <row r="425" spans="2:14" hidden="1" outlineLevel="1" x14ac:dyDescent="0.35">
      <c r="B425" s="120">
        <v>43508</v>
      </c>
      <c r="C425" s="120"/>
      <c r="D425" s="64">
        <v>5</v>
      </c>
      <c r="E425" s="64" t="s">
        <v>163</v>
      </c>
      <c r="F425" s="64">
        <v>0</v>
      </c>
      <c r="G425" s="64">
        <v>0.77871710526315796</v>
      </c>
      <c r="H425" s="64">
        <v>0.74608641032771605</v>
      </c>
      <c r="I425" s="64">
        <v>-3.2630694935441497E-2</v>
      </c>
      <c r="J425" s="64">
        <v>608</v>
      </c>
      <c r="K425" s="64">
        <v>1</v>
      </c>
      <c r="M425" s="64" t="str">
        <f t="shared" si="36"/>
        <v>Off-Peak</v>
      </c>
      <c r="N425" s="64" t="str">
        <f t="shared" si="36"/>
        <v>Off-Peak</v>
      </c>
    </row>
    <row r="426" spans="2:14" hidden="1" outlineLevel="1" x14ac:dyDescent="0.35">
      <c r="B426" s="120">
        <v>43508</v>
      </c>
      <c r="C426" s="120"/>
      <c r="D426" s="64">
        <v>6</v>
      </c>
      <c r="E426" s="64" t="s">
        <v>163</v>
      </c>
      <c r="F426" s="64">
        <v>0</v>
      </c>
      <c r="G426" s="64">
        <v>0.85708881578947405</v>
      </c>
      <c r="H426" s="64">
        <v>0.81215673204155803</v>
      </c>
      <c r="I426" s="64">
        <v>-4.4932083747915602E-2</v>
      </c>
      <c r="J426" s="64">
        <v>608</v>
      </c>
      <c r="K426" s="64">
        <v>1</v>
      </c>
      <c r="M426" s="64" t="str">
        <f t="shared" si="36"/>
        <v>Off-Peak</v>
      </c>
      <c r="N426" s="64" t="str">
        <f t="shared" si="36"/>
        <v>Off-Peak</v>
      </c>
    </row>
    <row r="427" spans="2:14" hidden="1" outlineLevel="1" x14ac:dyDescent="0.35">
      <c r="B427" s="120">
        <v>43508</v>
      </c>
      <c r="C427" s="120"/>
      <c r="D427" s="64">
        <v>7</v>
      </c>
      <c r="E427" s="64" t="s">
        <v>163</v>
      </c>
      <c r="F427" s="64">
        <v>0</v>
      </c>
      <c r="G427" s="64">
        <v>0.95595394736842099</v>
      </c>
      <c r="H427" s="64">
        <v>0.91732084050681795</v>
      </c>
      <c r="I427" s="64">
        <v>-3.8633106861603102E-2</v>
      </c>
      <c r="J427" s="64">
        <v>608</v>
      </c>
      <c r="K427" s="64">
        <v>1</v>
      </c>
      <c r="M427" s="64" t="str">
        <f t="shared" si="36"/>
        <v>Off-Peak</v>
      </c>
      <c r="N427" s="64" t="str">
        <f t="shared" si="36"/>
        <v>Off-Peak</v>
      </c>
    </row>
    <row r="428" spans="2:14" hidden="1" outlineLevel="1" x14ac:dyDescent="0.35">
      <c r="B428" s="120">
        <v>43508</v>
      </c>
      <c r="C428" s="120"/>
      <c r="D428" s="64">
        <v>8</v>
      </c>
      <c r="E428" s="64" t="s">
        <v>161</v>
      </c>
      <c r="F428" s="64">
        <v>0</v>
      </c>
      <c r="G428" s="64">
        <v>0.99615131578947402</v>
      </c>
      <c r="H428" s="64">
        <v>0.975987811881455</v>
      </c>
      <c r="I428" s="64">
        <v>-2.01635039080185E-2</v>
      </c>
      <c r="J428" s="64">
        <v>608</v>
      </c>
      <c r="K428" s="64">
        <v>1</v>
      </c>
      <c r="M428" s="64" t="str">
        <f t="shared" si="36"/>
        <v>On-Peak</v>
      </c>
      <c r="N428" s="64" t="str">
        <f t="shared" si="36"/>
        <v>On-Peak</v>
      </c>
    </row>
    <row r="429" spans="2:14" hidden="1" outlineLevel="1" x14ac:dyDescent="0.35">
      <c r="B429" s="120">
        <v>43508</v>
      </c>
      <c r="C429" s="120"/>
      <c r="D429" s="64">
        <v>9</v>
      </c>
      <c r="E429" s="64" t="s">
        <v>161</v>
      </c>
      <c r="F429" s="64">
        <v>0</v>
      </c>
      <c r="G429" s="64">
        <v>0.98284539473684196</v>
      </c>
      <c r="H429" s="64">
        <v>0.93475486649105499</v>
      </c>
      <c r="I429" s="64">
        <v>-4.8090528245786697E-2</v>
      </c>
      <c r="J429" s="64">
        <v>608</v>
      </c>
      <c r="K429" s="64">
        <v>1</v>
      </c>
      <c r="M429" s="64" t="str">
        <f t="shared" si="36"/>
        <v>On-Peak</v>
      </c>
      <c r="N429" s="64" t="str">
        <f t="shared" si="36"/>
        <v>On-Peak</v>
      </c>
    </row>
    <row r="430" spans="2:14" hidden="1" outlineLevel="1" x14ac:dyDescent="0.35">
      <c r="B430" s="120">
        <v>43508</v>
      </c>
      <c r="C430" s="120"/>
      <c r="D430" s="64">
        <v>10</v>
      </c>
      <c r="E430" s="64" t="s">
        <v>161</v>
      </c>
      <c r="F430" s="64">
        <v>0</v>
      </c>
      <c r="G430" s="64">
        <v>0.98314144736842102</v>
      </c>
      <c r="H430" s="64">
        <v>0.90338098639883002</v>
      </c>
      <c r="I430" s="64">
        <v>-7.9760460969591399E-2</v>
      </c>
      <c r="J430" s="64">
        <v>608</v>
      </c>
      <c r="K430" s="64">
        <v>1</v>
      </c>
      <c r="M430" s="64" t="str">
        <f t="shared" si="36"/>
        <v>On-Peak</v>
      </c>
      <c r="N430" s="64" t="str">
        <f t="shared" si="36"/>
        <v>On-Peak</v>
      </c>
    </row>
    <row r="431" spans="2:14" hidden="1" outlineLevel="1" x14ac:dyDescent="0.35">
      <c r="B431" s="120">
        <v>43508</v>
      </c>
      <c r="C431" s="120"/>
      <c r="D431" s="64">
        <v>11</v>
      </c>
      <c r="E431" s="64" t="s">
        <v>161</v>
      </c>
      <c r="F431" s="64">
        <v>0</v>
      </c>
      <c r="G431" s="64">
        <v>0.98320723684210498</v>
      </c>
      <c r="H431" s="64">
        <v>0.90804743777813701</v>
      </c>
      <c r="I431" s="64">
        <v>-7.5159799063968205E-2</v>
      </c>
      <c r="J431" s="64">
        <v>608</v>
      </c>
      <c r="K431" s="64">
        <v>1</v>
      </c>
      <c r="M431" s="64" t="str">
        <f t="shared" si="36"/>
        <v>On-Peak</v>
      </c>
      <c r="N431" s="64" t="str">
        <f t="shared" si="36"/>
        <v>On-Peak</v>
      </c>
    </row>
    <row r="432" spans="2:14" hidden="1" outlineLevel="1" x14ac:dyDescent="0.35">
      <c r="B432" s="120">
        <v>43508</v>
      </c>
      <c r="C432" s="120"/>
      <c r="D432" s="64">
        <v>12</v>
      </c>
      <c r="E432" s="64" t="s">
        <v>162</v>
      </c>
      <c r="F432" s="64">
        <v>0</v>
      </c>
      <c r="G432" s="64">
        <v>1.0544572368421099</v>
      </c>
      <c r="H432" s="64">
        <v>0.93507052135090696</v>
      </c>
      <c r="I432" s="64">
        <v>-0.119386715491198</v>
      </c>
      <c r="J432" s="64">
        <v>608</v>
      </c>
      <c r="K432" s="64">
        <v>1</v>
      </c>
      <c r="M432" s="64" t="str">
        <f t="shared" si="36"/>
        <v>Mid-Peak</v>
      </c>
      <c r="N432" s="64" t="str">
        <f t="shared" si="36"/>
        <v>Mid-Peak</v>
      </c>
    </row>
    <row r="433" spans="2:14" hidden="1" outlineLevel="1" x14ac:dyDescent="0.35">
      <c r="B433" s="120">
        <v>43508</v>
      </c>
      <c r="C433" s="120"/>
      <c r="D433" s="64">
        <v>13</v>
      </c>
      <c r="E433" s="64" t="s">
        <v>162</v>
      </c>
      <c r="F433" s="64">
        <v>0</v>
      </c>
      <c r="G433" s="64">
        <v>1.0708388157894699</v>
      </c>
      <c r="H433" s="64">
        <v>0.94272189237458603</v>
      </c>
      <c r="I433" s="64">
        <v>-0.12811692341488801</v>
      </c>
      <c r="J433" s="64">
        <v>608</v>
      </c>
      <c r="K433" s="64">
        <v>1</v>
      </c>
      <c r="M433" s="64" t="str">
        <f t="shared" si="36"/>
        <v>Mid-Peak</v>
      </c>
      <c r="N433" s="64" t="str">
        <f t="shared" si="36"/>
        <v>Mid-Peak</v>
      </c>
    </row>
    <row r="434" spans="2:14" hidden="1" outlineLevel="1" x14ac:dyDescent="0.35">
      <c r="B434" s="120">
        <v>43508</v>
      </c>
      <c r="C434" s="120"/>
      <c r="D434" s="64">
        <v>14</v>
      </c>
      <c r="E434" s="64" t="s">
        <v>162</v>
      </c>
      <c r="F434" s="64">
        <v>0</v>
      </c>
      <c r="G434" s="64">
        <v>1.0375657894736801</v>
      </c>
      <c r="H434" s="64">
        <v>0.91599224124183298</v>
      </c>
      <c r="I434" s="64">
        <v>-0.121573548231851</v>
      </c>
      <c r="J434" s="64">
        <v>608</v>
      </c>
      <c r="K434" s="64">
        <v>1</v>
      </c>
      <c r="M434" s="64" t="str">
        <f t="shared" si="36"/>
        <v>Mid-Peak</v>
      </c>
      <c r="N434" s="64" t="str">
        <f t="shared" si="36"/>
        <v>Mid-Peak</v>
      </c>
    </row>
    <row r="435" spans="2:14" hidden="1" outlineLevel="1" x14ac:dyDescent="0.35">
      <c r="B435" s="120">
        <v>43508</v>
      </c>
      <c r="C435" s="120"/>
      <c r="D435" s="64">
        <v>15</v>
      </c>
      <c r="E435" s="64" t="s">
        <v>162</v>
      </c>
      <c r="F435" s="64">
        <v>0</v>
      </c>
      <c r="G435" s="64">
        <v>1.04440789473684</v>
      </c>
      <c r="H435" s="64">
        <v>0.92567433363518103</v>
      </c>
      <c r="I435" s="64">
        <v>-0.118733561101661</v>
      </c>
      <c r="J435" s="64">
        <v>608</v>
      </c>
      <c r="K435" s="64">
        <v>1</v>
      </c>
      <c r="M435" s="64" t="str">
        <f t="shared" si="36"/>
        <v>Mid-Peak</v>
      </c>
      <c r="N435" s="64" t="str">
        <f t="shared" si="36"/>
        <v>Mid-Peak</v>
      </c>
    </row>
    <row r="436" spans="2:14" hidden="1" outlineLevel="1" x14ac:dyDescent="0.35">
      <c r="B436" s="120">
        <v>43508</v>
      </c>
      <c r="C436" s="120"/>
      <c r="D436" s="64">
        <v>16</v>
      </c>
      <c r="E436" s="64" t="s">
        <v>162</v>
      </c>
      <c r="F436" s="64">
        <v>0</v>
      </c>
      <c r="G436" s="64">
        <v>1.08518092105263</v>
      </c>
      <c r="H436" s="64">
        <v>0.949693226942258</v>
      </c>
      <c r="I436" s="64">
        <v>-0.13548769411037301</v>
      </c>
      <c r="J436" s="64">
        <v>608</v>
      </c>
      <c r="K436" s="64">
        <v>1</v>
      </c>
      <c r="M436" s="64" t="str">
        <f t="shared" si="36"/>
        <v>Mid-Peak</v>
      </c>
      <c r="N436" s="64" t="str">
        <f t="shared" si="36"/>
        <v>Mid-Peak</v>
      </c>
    </row>
    <row r="437" spans="2:14" hidden="1" outlineLevel="1" x14ac:dyDescent="0.35">
      <c r="B437" s="120">
        <v>43508</v>
      </c>
      <c r="C437" s="120"/>
      <c r="D437" s="64">
        <v>17</v>
      </c>
      <c r="E437" s="64" t="s">
        <v>162</v>
      </c>
      <c r="F437" s="64">
        <v>0</v>
      </c>
      <c r="G437" s="64">
        <v>1.18008223684211</v>
      </c>
      <c r="H437" s="64">
        <v>1.0449532651953399</v>
      </c>
      <c r="I437" s="64">
        <v>-0.13512897164676499</v>
      </c>
      <c r="J437" s="64">
        <v>608</v>
      </c>
      <c r="K437" s="64">
        <v>1</v>
      </c>
      <c r="M437" s="64" t="str">
        <f t="shared" si="36"/>
        <v>Mid-Peak</v>
      </c>
      <c r="N437" s="64" t="str">
        <f t="shared" si="36"/>
        <v>Mid-Peak</v>
      </c>
    </row>
    <row r="438" spans="2:14" hidden="1" outlineLevel="1" x14ac:dyDescent="0.35">
      <c r="B438" s="120">
        <v>43508</v>
      </c>
      <c r="C438" s="120"/>
      <c r="D438" s="64">
        <v>18</v>
      </c>
      <c r="E438" s="64" t="s">
        <v>161</v>
      </c>
      <c r="F438" s="64">
        <v>0</v>
      </c>
      <c r="G438" s="64">
        <v>1.28805921052632</v>
      </c>
      <c r="H438" s="64">
        <v>1.1806216784141199</v>
      </c>
      <c r="I438" s="64">
        <v>-0.10743753211219501</v>
      </c>
      <c r="J438" s="64">
        <v>608</v>
      </c>
      <c r="K438" s="64">
        <v>1</v>
      </c>
      <c r="M438" s="64" t="str">
        <f t="shared" si="36"/>
        <v>On-Peak</v>
      </c>
      <c r="N438" s="64" t="str">
        <f t="shared" si="36"/>
        <v>On-Peak</v>
      </c>
    </row>
    <row r="439" spans="2:14" hidden="1" outlineLevel="1" x14ac:dyDescent="0.35">
      <c r="B439" s="120">
        <v>43508</v>
      </c>
      <c r="C439" s="120"/>
      <c r="D439" s="64">
        <v>19</v>
      </c>
      <c r="E439" s="64" t="s">
        <v>161</v>
      </c>
      <c r="F439" s="64">
        <v>1</v>
      </c>
      <c r="G439" s="64">
        <v>1.1293585526315799</v>
      </c>
      <c r="H439" s="64">
        <v>1.17817485185719</v>
      </c>
      <c r="I439" s="64">
        <v>4.8816299225614403E-2</v>
      </c>
      <c r="J439" s="64">
        <v>608</v>
      </c>
      <c r="K439" s="64">
        <v>1</v>
      </c>
      <c r="M439" s="64" t="str">
        <f t="shared" si="36"/>
        <v>Critical Peak</v>
      </c>
      <c r="N439" s="64" t="str">
        <f t="shared" si="36"/>
        <v>On-Peak</v>
      </c>
    </row>
    <row r="440" spans="2:14" hidden="1" outlineLevel="1" x14ac:dyDescent="0.35">
      <c r="B440" s="120">
        <v>43508</v>
      </c>
      <c r="C440" s="120"/>
      <c r="D440" s="64">
        <v>20</v>
      </c>
      <c r="E440" s="64" t="s">
        <v>163</v>
      </c>
      <c r="F440" s="64">
        <v>0</v>
      </c>
      <c r="G440" s="64">
        <v>1.3696381578947401</v>
      </c>
      <c r="H440" s="64">
        <v>1.2701894408510701</v>
      </c>
      <c r="I440" s="64">
        <v>-9.9448717043670795E-2</v>
      </c>
      <c r="J440" s="64">
        <v>608</v>
      </c>
      <c r="K440" s="64">
        <v>1</v>
      </c>
      <c r="M440" s="64" t="str">
        <f t="shared" si="36"/>
        <v>Off-Peak</v>
      </c>
      <c r="N440" s="64" t="str">
        <f t="shared" si="36"/>
        <v>Off-Peak</v>
      </c>
    </row>
    <row r="441" spans="2:14" hidden="1" outlineLevel="1" x14ac:dyDescent="0.35">
      <c r="B441" s="120">
        <v>43508</v>
      </c>
      <c r="C441" s="120"/>
      <c r="D441" s="64">
        <v>21</v>
      </c>
      <c r="E441" s="64" t="s">
        <v>163</v>
      </c>
      <c r="F441" s="64">
        <v>0</v>
      </c>
      <c r="G441" s="64">
        <v>1.27970394736842</v>
      </c>
      <c r="H441" s="64">
        <v>1.25394753386771</v>
      </c>
      <c r="I441" s="64">
        <v>-2.5756413500710701E-2</v>
      </c>
      <c r="J441" s="64">
        <v>608</v>
      </c>
      <c r="K441" s="64">
        <v>1</v>
      </c>
      <c r="M441" s="64" t="str">
        <f t="shared" si="36"/>
        <v>Off-Peak</v>
      </c>
      <c r="N441" s="64" t="str">
        <f t="shared" si="36"/>
        <v>Off-Peak</v>
      </c>
    </row>
    <row r="442" spans="2:14" hidden="1" outlineLevel="1" x14ac:dyDescent="0.35">
      <c r="B442" s="120">
        <v>43508</v>
      </c>
      <c r="C442" s="120"/>
      <c r="D442" s="64">
        <v>22</v>
      </c>
      <c r="E442" s="64" t="s">
        <v>163</v>
      </c>
      <c r="F442" s="64">
        <v>0</v>
      </c>
      <c r="G442" s="64">
        <v>1.2116447368421099</v>
      </c>
      <c r="H442" s="64">
        <v>1.1982700871891301</v>
      </c>
      <c r="I442" s="64">
        <v>-1.33746496529725E-2</v>
      </c>
      <c r="J442" s="64">
        <v>608</v>
      </c>
      <c r="K442" s="64">
        <v>1</v>
      </c>
      <c r="M442" s="64" t="str">
        <f t="shared" si="36"/>
        <v>Off-Peak</v>
      </c>
      <c r="N442" s="64" t="str">
        <f t="shared" si="36"/>
        <v>Off-Peak</v>
      </c>
    </row>
    <row r="443" spans="2:14" hidden="1" outlineLevel="1" x14ac:dyDescent="0.35">
      <c r="B443" s="120">
        <v>43508</v>
      </c>
      <c r="C443" s="120"/>
      <c r="D443" s="64">
        <v>23</v>
      </c>
      <c r="E443" s="64" t="s">
        <v>163</v>
      </c>
      <c r="F443" s="64">
        <v>0</v>
      </c>
      <c r="G443" s="64">
        <v>1.0493749999999999</v>
      </c>
      <c r="H443" s="64">
        <v>1.0516680670051</v>
      </c>
      <c r="I443" s="64">
        <v>2.29306700509935E-3</v>
      </c>
      <c r="J443" s="64">
        <v>608</v>
      </c>
      <c r="K443" s="64">
        <v>1</v>
      </c>
      <c r="M443" s="64" t="str">
        <f t="shared" si="36"/>
        <v>Off-Peak</v>
      </c>
      <c r="N443" s="64" t="str">
        <f t="shared" si="36"/>
        <v>Off-Peak</v>
      </c>
    </row>
    <row r="444" spans="2:14" hidden="1" outlineLevel="1" x14ac:dyDescent="0.35">
      <c r="B444" s="120">
        <v>43508</v>
      </c>
      <c r="C444" s="120"/>
      <c r="D444" s="64">
        <v>24</v>
      </c>
      <c r="E444" s="64" t="s">
        <v>163</v>
      </c>
      <c r="F444" s="64">
        <v>0</v>
      </c>
      <c r="G444" s="64">
        <v>0.90175986842105305</v>
      </c>
      <c r="H444" s="64">
        <v>0.883936312329477</v>
      </c>
      <c r="I444" s="64">
        <v>-1.78235560915758E-2</v>
      </c>
      <c r="J444" s="64">
        <v>608</v>
      </c>
      <c r="K444" s="64">
        <v>1</v>
      </c>
      <c r="M444" s="64" t="str">
        <f t="shared" si="36"/>
        <v>Off-Peak</v>
      </c>
      <c r="N444" s="64" t="str">
        <f t="shared" si="36"/>
        <v>Off-Peak</v>
      </c>
    </row>
    <row r="445" spans="2:14" hidden="1" outlineLevel="1" x14ac:dyDescent="0.35">
      <c r="B445" s="120">
        <v>43515</v>
      </c>
      <c r="C445" s="120"/>
      <c r="D445" s="64">
        <v>1</v>
      </c>
      <c r="E445" s="64" t="s">
        <v>163</v>
      </c>
      <c r="F445" s="64">
        <v>0</v>
      </c>
      <c r="G445" s="64">
        <v>0.88067545304777595</v>
      </c>
      <c r="H445" s="64">
        <v>0.95359239245818195</v>
      </c>
      <c r="I445" s="64">
        <v>7.2916939410406306E-2</v>
      </c>
      <c r="J445" s="64">
        <v>607</v>
      </c>
      <c r="K445" s="64">
        <v>1</v>
      </c>
      <c r="M445" s="64" t="str">
        <f t="shared" si="36"/>
        <v>Off-Peak</v>
      </c>
      <c r="N445" s="64" t="str">
        <f t="shared" si="36"/>
        <v>Off-Peak</v>
      </c>
    </row>
    <row r="446" spans="2:14" hidden="1" outlineLevel="1" x14ac:dyDescent="0.35">
      <c r="B446" s="120">
        <v>43515</v>
      </c>
      <c r="C446" s="120"/>
      <c r="D446" s="64">
        <v>2</v>
      </c>
      <c r="E446" s="64" t="s">
        <v>163</v>
      </c>
      <c r="F446" s="64">
        <v>0</v>
      </c>
      <c r="G446" s="64">
        <v>0.85535420098846804</v>
      </c>
      <c r="H446" s="64">
        <v>0.89174221395470799</v>
      </c>
      <c r="I446" s="64">
        <v>3.63880129662403E-2</v>
      </c>
      <c r="J446" s="64">
        <v>607</v>
      </c>
      <c r="K446" s="64">
        <v>1</v>
      </c>
      <c r="M446" s="64" t="str">
        <f t="shared" si="36"/>
        <v>Off-Peak</v>
      </c>
      <c r="N446" s="64" t="str">
        <f t="shared" si="36"/>
        <v>Off-Peak</v>
      </c>
    </row>
    <row r="447" spans="2:14" hidden="1" outlineLevel="1" x14ac:dyDescent="0.35">
      <c r="B447" s="120">
        <v>43515</v>
      </c>
      <c r="C447" s="120"/>
      <c r="D447" s="64">
        <v>3</v>
      </c>
      <c r="E447" s="64" t="s">
        <v>163</v>
      </c>
      <c r="F447" s="64">
        <v>0</v>
      </c>
      <c r="G447" s="64">
        <v>0.85494233937397002</v>
      </c>
      <c r="H447" s="64">
        <v>0.88164203490696103</v>
      </c>
      <c r="I447" s="64">
        <v>2.66996955329902E-2</v>
      </c>
      <c r="J447" s="64">
        <v>607</v>
      </c>
      <c r="K447" s="64">
        <v>1</v>
      </c>
      <c r="M447" s="64" t="str">
        <f t="shared" si="36"/>
        <v>Off-Peak</v>
      </c>
      <c r="N447" s="64" t="str">
        <f t="shared" si="36"/>
        <v>Off-Peak</v>
      </c>
    </row>
    <row r="448" spans="2:14" hidden="1" outlineLevel="1" x14ac:dyDescent="0.35">
      <c r="B448" s="120">
        <v>43515</v>
      </c>
      <c r="C448" s="120"/>
      <c r="D448" s="64">
        <v>4</v>
      </c>
      <c r="E448" s="64" t="s">
        <v>163</v>
      </c>
      <c r="F448" s="64">
        <v>0</v>
      </c>
      <c r="G448" s="64">
        <v>0.85945634266886295</v>
      </c>
      <c r="H448" s="64">
        <v>0.85623889596022895</v>
      </c>
      <c r="I448" s="64">
        <v>-3.2174467086338501E-3</v>
      </c>
      <c r="J448" s="64">
        <v>607</v>
      </c>
      <c r="K448" s="64">
        <v>1</v>
      </c>
      <c r="M448" s="64" t="str">
        <f t="shared" si="36"/>
        <v>Off-Peak</v>
      </c>
      <c r="N448" s="64" t="str">
        <f t="shared" si="36"/>
        <v>Off-Peak</v>
      </c>
    </row>
    <row r="449" spans="2:14" hidden="1" outlineLevel="1" x14ac:dyDescent="0.35">
      <c r="B449" s="120">
        <v>43515</v>
      </c>
      <c r="C449" s="120"/>
      <c r="D449" s="64">
        <v>5</v>
      </c>
      <c r="E449" s="64" t="s">
        <v>163</v>
      </c>
      <c r="F449" s="64">
        <v>0</v>
      </c>
      <c r="G449" s="64">
        <v>0.86925864909390405</v>
      </c>
      <c r="H449" s="64">
        <v>0.87591653344343101</v>
      </c>
      <c r="I449" s="64">
        <v>6.6578843495267203E-3</v>
      </c>
      <c r="J449" s="64">
        <v>607</v>
      </c>
      <c r="K449" s="64">
        <v>1</v>
      </c>
      <c r="M449" s="64" t="str">
        <f t="shared" si="36"/>
        <v>Off-Peak</v>
      </c>
      <c r="N449" s="64" t="str">
        <f t="shared" si="36"/>
        <v>Off-Peak</v>
      </c>
    </row>
    <row r="450" spans="2:14" hidden="1" outlineLevel="1" x14ac:dyDescent="0.35">
      <c r="B450" s="120">
        <v>43515</v>
      </c>
      <c r="C450" s="120"/>
      <c r="D450" s="64">
        <v>6</v>
      </c>
      <c r="E450" s="64" t="s">
        <v>163</v>
      </c>
      <c r="F450" s="64">
        <v>0</v>
      </c>
      <c r="G450" s="64">
        <v>0.95349258649093904</v>
      </c>
      <c r="H450" s="64">
        <v>0.95609943822029597</v>
      </c>
      <c r="I450" s="64">
        <v>2.60685172935716E-3</v>
      </c>
      <c r="J450" s="64">
        <v>607</v>
      </c>
      <c r="K450" s="64">
        <v>1</v>
      </c>
      <c r="M450" s="64" t="str">
        <f t="shared" si="36"/>
        <v>Off-Peak</v>
      </c>
      <c r="N450" s="64" t="str">
        <f t="shared" si="36"/>
        <v>Off-Peak</v>
      </c>
    </row>
    <row r="451" spans="2:14" hidden="1" outlineLevel="1" x14ac:dyDescent="0.35">
      <c r="B451" s="120">
        <v>43515</v>
      </c>
      <c r="C451" s="120"/>
      <c r="D451" s="64">
        <v>7</v>
      </c>
      <c r="E451" s="64" t="s">
        <v>163</v>
      </c>
      <c r="F451" s="64">
        <v>0</v>
      </c>
      <c r="G451" s="64">
        <v>1.0411367380560099</v>
      </c>
      <c r="H451" s="64">
        <v>1.0649168551781201</v>
      </c>
      <c r="I451" s="64">
        <v>2.3780117122111099E-2</v>
      </c>
      <c r="J451" s="64">
        <v>607</v>
      </c>
      <c r="K451" s="64">
        <v>1</v>
      </c>
      <c r="M451" s="64" t="str">
        <f t="shared" si="36"/>
        <v>Off-Peak</v>
      </c>
      <c r="N451" s="64" t="str">
        <f t="shared" si="36"/>
        <v>Off-Peak</v>
      </c>
    </row>
    <row r="452" spans="2:14" hidden="1" outlineLevel="1" x14ac:dyDescent="0.35">
      <c r="B452" s="120">
        <v>43515</v>
      </c>
      <c r="C452" s="120"/>
      <c r="D452" s="64">
        <v>8</v>
      </c>
      <c r="E452" s="64" t="s">
        <v>161</v>
      </c>
      <c r="F452" s="64">
        <v>0</v>
      </c>
      <c r="G452" s="64">
        <v>1.0984678747940699</v>
      </c>
      <c r="H452" s="64">
        <v>1.1501039683185099</v>
      </c>
      <c r="I452" s="64">
        <v>5.1636093524444301E-2</v>
      </c>
      <c r="J452" s="64">
        <v>607</v>
      </c>
      <c r="K452" s="64">
        <v>1</v>
      </c>
      <c r="M452" s="64" t="str">
        <f t="shared" si="36"/>
        <v>On-Peak</v>
      </c>
      <c r="N452" s="64" t="str">
        <f t="shared" si="36"/>
        <v>On-Peak</v>
      </c>
    </row>
    <row r="453" spans="2:14" hidden="1" outlineLevel="1" x14ac:dyDescent="0.35">
      <c r="B453" s="120">
        <v>43515</v>
      </c>
      <c r="C453" s="120"/>
      <c r="D453" s="64">
        <v>9</v>
      </c>
      <c r="E453" s="64" t="s">
        <v>161</v>
      </c>
      <c r="F453" s="64">
        <v>0</v>
      </c>
      <c r="G453" s="64">
        <v>0.98706754530477803</v>
      </c>
      <c r="H453" s="64">
        <v>1.0594782695321601</v>
      </c>
      <c r="I453" s="64">
        <v>7.2410724227382706E-2</v>
      </c>
      <c r="J453" s="64">
        <v>607</v>
      </c>
      <c r="K453" s="64">
        <v>1</v>
      </c>
      <c r="M453" s="64" t="str">
        <f t="shared" si="36"/>
        <v>On-Peak</v>
      </c>
      <c r="N453" s="64" t="str">
        <f t="shared" si="36"/>
        <v>On-Peak</v>
      </c>
    </row>
    <row r="454" spans="2:14" hidden="1" outlineLevel="1" x14ac:dyDescent="0.35">
      <c r="B454" s="120">
        <v>43515</v>
      </c>
      <c r="C454" s="120"/>
      <c r="D454" s="64">
        <v>10</v>
      </c>
      <c r="E454" s="64" t="s">
        <v>161</v>
      </c>
      <c r="F454" s="64">
        <v>0</v>
      </c>
      <c r="G454" s="64">
        <v>0.88637561779242202</v>
      </c>
      <c r="H454" s="64">
        <v>1.0049672430041099</v>
      </c>
      <c r="I454" s="64">
        <v>0.118591625211691</v>
      </c>
      <c r="J454" s="64">
        <v>607</v>
      </c>
      <c r="K454" s="64">
        <v>1</v>
      </c>
      <c r="M454" s="64" t="str">
        <f t="shared" si="36"/>
        <v>On-Peak</v>
      </c>
      <c r="N454" s="64" t="str">
        <f t="shared" si="36"/>
        <v>On-Peak</v>
      </c>
    </row>
    <row r="455" spans="2:14" hidden="1" outlineLevel="1" x14ac:dyDescent="0.35">
      <c r="B455" s="120">
        <v>43515</v>
      </c>
      <c r="C455" s="120"/>
      <c r="D455" s="64">
        <v>11</v>
      </c>
      <c r="E455" s="64" t="s">
        <v>161</v>
      </c>
      <c r="F455" s="64">
        <v>0</v>
      </c>
      <c r="G455" s="64">
        <v>0.84453047775947299</v>
      </c>
      <c r="H455" s="64">
        <v>0.97709861321344404</v>
      </c>
      <c r="I455" s="64">
        <v>0.132568135453971</v>
      </c>
      <c r="J455" s="64">
        <v>607</v>
      </c>
      <c r="K455" s="64">
        <v>1</v>
      </c>
      <c r="M455" s="64" t="str">
        <f t="shared" si="36"/>
        <v>On-Peak</v>
      </c>
      <c r="N455" s="64" t="str">
        <f t="shared" si="36"/>
        <v>On-Peak</v>
      </c>
    </row>
    <row r="456" spans="2:14" hidden="1" outlineLevel="1" x14ac:dyDescent="0.35">
      <c r="B456" s="120">
        <v>43515</v>
      </c>
      <c r="C456" s="120"/>
      <c r="D456" s="64">
        <v>12</v>
      </c>
      <c r="E456" s="64" t="s">
        <v>162</v>
      </c>
      <c r="F456" s="64">
        <v>0</v>
      </c>
      <c r="G456" s="64">
        <v>0.85716639209225698</v>
      </c>
      <c r="H456" s="64">
        <v>0.95977652260396396</v>
      </c>
      <c r="I456" s="64">
        <v>0.102610130511707</v>
      </c>
      <c r="J456" s="64">
        <v>607</v>
      </c>
      <c r="K456" s="64">
        <v>1</v>
      </c>
      <c r="M456" s="64" t="str">
        <f t="shared" si="36"/>
        <v>Mid-Peak</v>
      </c>
      <c r="N456" s="64" t="str">
        <f t="shared" si="36"/>
        <v>Mid-Peak</v>
      </c>
    </row>
    <row r="457" spans="2:14" hidden="1" outlineLevel="1" x14ac:dyDescent="0.35">
      <c r="B457" s="120">
        <v>43515</v>
      </c>
      <c r="C457" s="120"/>
      <c r="D457" s="64">
        <v>13</v>
      </c>
      <c r="E457" s="64" t="s">
        <v>162</v>
      </c>
      <c r="F457" s="64">
        <v>0</v>
      </c>
      <c r="G457" s="64">
        <v>0.85283360790774299</v>
      </c>
      <c r="H457" s="64">
        <v>0.98661993634851497</v>
      </c>
      <c r="I457" s="64">
        <v>0.13378632844077201</v>
      </c>
      <c r="J457" s="64">
        <v>607</v>
      </c>
      <c r="K457" s="64">
        <v>1</v>
      </c>
      <c r="M457" s="64" t="str">
        <f t="shared" si="36"/>
        <v>Mid-Peak</v>
      </c>
      <c r="N457" s="64" t="str">
        <f t="shared" si="36"/>
        <v>Mid-Peak</v>
      </c>
    </row>
    <row r="458" spans="2:14" hidden="1" outlineLevel="1" x14ac:dyDescent="0.35">
      <c r="B458" s="120">
        <v>43515</v>
      </c>
      <c r="C458" s="120"/>
      <c r="D458" s="64">
        <v>14</v>
      </c>
      <c r="E458" s="64" t="s">
        <v>162</v>
      </c>
      <c r="F458" s="64">
        <v>0</v>
      </c>
      <c r="G458" s="64">
        <v>0.82947281713344301</v>
      </c>
      <c r="H458" s="64">
        <v>0.95947528624957101</v>
      </c>
      <c r="I458" s="64">
        <v>0.13000246911612801</v>
      </c>
      <c r="J458" s="64">
        <v>607</v>
      </c>
      <c r="K458" s="64">
        <v>1</v>
      </c>
      <c r="M458" s="64" t="str">
        <f t="shared" si="36"/>
        <v>Mid-Peak</v>
      </c>
      <c r="N458" s="64" t="str">
        <f t="shared" si="36"/>
        <v>Mid-Peak</v>
      </c>
    </row>
    <row r="459" spans="2:14" hidden="1" outlineLevel="1" x14ac:dyDescent="0.35">
      <c r="B459" s="120">
        <v>43515</v>
      </c>
      <c r="C459" s="120"/>
      <c r="D459" s="64">
        <v>15</v>
      </c>
      <c r="E459" s="64" t="s">
        <v>162</v>
      </c>
      <c r="F459" s="64">
        <v>0</v>
      </c>
      <c r="G459" s="64">
        <v>0.822734761120264</v>
      </c>
      <c r="H459" s="64">
        <v>0.95069446746761099</v>
      </c>
      <c r="I459" s="64">
        <v>0.12795970634734799</v>
      </c>
      <c r="J459" s="64">
        <v>607</v>
      </c>
      <c r="K459" s="64">
        <v>1</v>
      </c>
      <c r="M459" s="64" t="str">
        <f t="shared" si="36"/>
        <v>Mid-Peak</v>
      </c>
      <c r="N459" s="64" t="str">
        <f t="shared" si="36"/>
        <v>Mid-Peak</v>
      </c>
    </row>
    <row r="460" spans="2:14" hidden="1" outlineLevel="1" x14ac:dyDescent="0.35">
      <c r="B460" s="120">
        <v>43515</v>
      </c>
      <c r="C460" s="120"/>
      <c r="D460" s="64">
        <v>16</v>
      </c>
      <c r="E460" s="64" t="s">
        <v>162</v>
      </c>
      <c r="F460" s="64">
        <v>0</v>
      </c>
      <c r="G460" s="64">
        <v>0.87767710049423397</v>
      </c>
      <c r="H460" s="64">
        <v>1.0035108765655401</v>
      </c>
      <c r="I460" s="64">
        <v>0.12583377607130999</v>
      </c>
      <c r="J460" s="64">
        <v>607</v>
      </c>
      <c r="K460" s="64">
        <v>1</v>
      </c>
      <c r="M460" s="64" t="str">
        <f t="shared" si="36"/>
        <v>Mid-Peak</v>
      </c>
      <c r="N460" s="64" t="str">
        <f t="shared" si="36"/>
        <v>Mid-Peak</v>
      </c>
    </row>
    <row r="461" spans="2:14" hidden="1" outlineLevel="1" x14ac:dyDescent="0.35">
      <c r="B461" s="120">
        <v>43515</v>
      </c>
      <c r="C461" s="120"/>
      <c r="D461" s="64">
        <v>17</v>
      </c>
      <c r="E461" s="64" t="s">
        <v>162</v>
      </c>
      <c r="F461" s="64">
        <v>0</v>
      </c>
      <c r="G461" s="64">
        <v>0.96443163097199303</v>
      </c>
      <c r="H461" s="64">
        <v>1.17172003343213</v>
      </c>
      <c r="I461" s="64">
        <v>0.20728840246014099</v>
      </c>
      <c r="J461" s="64">
        <v>607</v>
      </c>
      <c r="K461" s="64">
        <v>1</v>
      </c>
      <c r="M461" s="64" t="str">
        <f t="shared" si="36"/>
        <v>Mid-Peak</v>
      </c>
      <c r="N461" s="64" t="str">
        <f t="shared" si="36"/>
        <v>Mid-Peak</v>
      </c>
    </row>
    <row r="462" spans="2:14" hidden="1" outlineLevel="1" x14ac:dyDescent="0.35">
      <c r="B462" s="120">
        <v>43515</v>
      </c>
      <c r="C462" s="120"/>
      <c r="D462" s="64">
        <v>18</v>
      </c>
      <c r="E462" s="64" t="s">
        <v>161</v>
      </c>
      <c r="F462" s="64">
        <v>0</v>
      </c>
      <c r="G462" s="64">
        <v>1.13314662273476</v>
      </c>
      <c r="H462" s="64">
        <v>1.2933970356485001</v>
      </c>
      <c r="I462" s="64">
        <v>0.16025041291373401</v>
      </c>
      <c r="J462" s="64">
        <v>607</v>
      </c>
      <c r="K462" s="64">
        <v>1</v>
      </c>
      <c r="M462" s="64" t="str">
        <f t="shared" si="36"/>
        <v>On-Peak</v>
      </c>
      <c r="N462" s="64" t="str">
        <f t="shared" si="36"/>
        <v>On-Peak</v>
      </c>
    </row>
    <row r="463" spans="2:14" hidden="1" outlineLevel="1" x14ac:dyDescent="0.35">
      <c r="B463" s="120">
        <v>43515</v>
      </c>
      <c r="C463" s="120"/>
      <c r="D463" s="64">
        <v>19</v>
      </c>
      <c r="E463" s="64" t="s">
        <v>161</v>
      </c>
      <c r="F463" s="64">
        <v>0</v>
      </c>
      <c r="G463" s="64">
        <v>1.2371334431631</v>
      </c>
      <c r="H463" s="64">
        <v>1.33243319481954</v>
      </c>
      <c r="I463" s="64">
        <v>9.5299751656439294E-2</v>
      </c>
      <c r="J463" s="64">
        <v>607</v>
      </c>
      <c r="K463" s="64">
        <v>1</v>
      </c>
      <c r="M463" s="64" t="str">
        <f t="shared" si="36"/>
        <v>On-Peak</v>
      </c>
      <c r="N463" s="64" t="str">
        <f t="shared" si="36"/>
        <v>On-Peak</v>
      </c>
    </row>
    <row r="464" spans="2:14" hidden="1" outlineLevel="1" x14ac:dyDescent="0.35">
      <c r="B464" s="120">
        <v>43515</v>
      </c>
      <c r="C464" s="120"/>
      <c r="D464" s="64">
        <v>20</v>
      </c>
      <c r="E464" s="64" t="s">
        <v>163</v>
      </c>
      <c r="F464" s="64">
        <v>1</v>
      </c>
      <c r="G464" s="64">
        <v>1.1948434925864899</v>
      </c>
      <c r="H464" s="64">
        <v>1.41854592465893</v>
      </c>
      <c r="I464" s="64">
        <v>0.22370243207243601</v>
      </c>
      <c r="J464" s="64">
        <v>607</v>
      </c>
      <c r="K464" s="64">
        <v>1</v>
      </c>
      <c r="M464" s="64" t="str">
        <f t="shared" si="36"/>
        <v>Critical Peak</v>
      </c>
      <c r="N464" s="64" t="str">
        <f t="shared" si="36"/>
        <v>Off-Peak</v>
      </c>
    </row>
    <row r="465" spans="2:14" hidden="1" outlineLevel="1" x14ac:dyDescent="0.35">
      <c r="B465" s="120">
        <v>43515</v>
      </c>
      <c r="C465" s="120"/>
      <c r="D465" s="64">
        <v>21</v>
      </c>
      <c r="E465" s="64" t="s">
        <v>163</v>
      </c>
      <c r="F465" s="64">
        <v>0</v>
      </c>
      <c r="G465" s="64">
        <v>1.3982701812191101</v>
      </c>
      <c r="H465" s="64">
        <v>1.4139967912887399</v>
      </c>
      <c r="I465" s="64">
        <v>1.57266100696252E-2</v>
      </c>
      <c r="J465" s="64">
        <v>607</v>
      </c>
      <c r="K465" s="64">
        <v>1</v>
      </c>
      <c r="M465" s="64" t="str">
        <f t="shared" si="36"/>
        <v>Off-Peak</v>
      </c>
      <c r="N465" s="64" t="str">
        <f t="shared" si="36"/>
        <v>Off-Peak</v>
      </c>
    </row>
    <row r="466" spans="2:14" hidden="1" outlineLevel="1" x14ac:dyDescent="0.35">
      <c r="B466" s="120">
        <v>43515</v>
      </c>
      <c r="C466" s="120"/>
      <c r="D466" s="64">
        <v>22</v>
      </c>
      <c r="E466" s="64" t="s">
        <v>163</v>
      </c>
      <c r="F466" s="64">
        <v>0</v>
      </c>
      <c r="G466" s="64">
        <v>1.2605436573311399</v>
      </c>
      <c r="H466" s="64">
        <v>1.3208177074579399</v>
      </c>
      <c r="I466" s="64">
        <v>6.0274050126798699E-2</v>
      </c>
      <c r="J466" s="64">
        <v>607</v>
      </c>
      <c r="K466" s="64">
        <v>1</v>
      </c>
      <c r="M466" s="64" t="str">
        <f t="shared" si="36"/>
        <v>Off-Peak</v>
      </c>
      <c r="N466" s="64" t="str">
        <f t="shared" si="36"/>
        <v>Off-Peak</v>
      </c>
    </row>
    <row r="467" spans="2:14" hidden="1" outlineLevel="1" x14ac:dyDescent="0.35">
      <c r="B467" s="120">
        <v>43515</v>
      </c>
      <c r="C467" s="120"/>
      <c r="D467" s="64">
        <v>23</v>
      </c>
      <c r="E467" s="64" t="s">
        <v>163</v>
      </c>
      <c r="F467" s="64">
        <v>0</v>
      </c>
      <c r="G467" s="64">
        <v>1.1422734761120299</v>
      </c>
      <c r="H467" s="64">
        <v>1.1794558770088801</v>
      </c>
      <c r="I467" s="64">
        <v>3.7182400896851597E-2</v>
      </c>
      <c r="J467" s="64">
        <v>607</v>
      </c>
      <c r="K467" s="64">
        <v>1</v>
      </c>
      <c r="M467" s="64" t="str">
        <f t="shared" si="36"/>
        <v>Off-Peak</v>
      </c>
      <c r="N467" s="64" t="str">
        <f t="shared" si="36"/>
        <v>Off-Peak</v>
      </c>
    </row>
    <row r="468" spans="2:14" hidden="1" outlineLevel="1" x14ac:dyDescent="0.35">
      <c r="B468" s="120">
        <v>43515</v>
      </c>
      <c r="C468" s="120"/>
      <c r="D468" s="64">
        <v>24</v>
      </c>
      <c r="E468" s="64" t="s">
        <v>163</v>
      </c>
      <c r="F468" s="64">
        <v>0</v>
      </c>
      <c r="G468" s="64">
        <v>0.98018121911037903</v>
      </c>
      <c r="H468" s="64">
        <v>1.0573886986232</v>
      </c>
      <c r="I468" s="64">
        <v>7.7207479512820906E-2</v>
      </c>
      <c r="J468" s="64">
        <v>607</v>
      </c>
      <c r="K468" s="64">
        <v>1</v>
      </c>
      <c r="M468" s="64" t="str">
        <f t="shared" si="36"/>
        <v>Off-Peak</v>
      </c>
      <c r="N468" s="64" t="str">
        <f t="shared" si="36"/>
        <v>Off-Peak</v>
      </c>
    </row>
    <row r="469" spans="2:14" hidden="1" outlineLevel="1" x14ac:dyDescent="0.35">
      <c r="B469" s="120">
        <v>43516</v>
      </c>
      <c r="C469" s="120"/>
      <c r="D469" s="64">
        <v>1</v>
      </c>
      <c r="E469" s="64" t="s">
        <v>163</v>
      </c>
      <c r="F469" s="64">
        <v>0</v>
      </c>
      <c r="G469" s="64">
        <v>0.91643092105263202</v>
      </c>
      <c r="H469" s="64">
        <v>0.87700275090842295</v>
      </c>
      <c r="I469" s="64">
        <v>-3.9428170144208699E-2</v>
      </c>
      <c r="J469" s="64">
        <v>608</v>
      </c>
      <c r="K469" s="64">
        <v>1</v>
      </c>
      <c r="M469" s="64" t="str">
        <f t="shared" si="36"/>
        <v>Off-Peak</v>
      </c>
      <c r="N469" s="64" t="str">
        <f t="shared" si="36"/>
        <v>Off-Peak</v>
      </c>
    </row>
    <row r="470" spans="2:14" hidden="1" outlineLevel="1" x14ac:dyDescent="0.35">
      <c r="B470" s="120">
        <v>43516</v>
      </c>
      <c r="C470" s="120"/>
      <c r="D470" s="64">
        <v>2</v>
      </c>
      <c r="E470" s="64" t="s">
        <v>163</v>
      </c>
      <c r="F470" s="64">
        <v>0</v>
      </c>
      <c r="G470" s="64">
        <v>0.82363486842105305</v>
      </c>
      <c r="H470" s="64">
        <v>0.82058584020881498</v>
      </c>
      <c r="I470" s="64">
        <v>-3.04902821223723E-3</v>
      </c>
      <c r="J470" s="64">
        <v>608</v>
      </c>
      <c r="K470" s="64">
        <v>1</v>
      </c>
      <c r="M470" s="64" t="str">
        <f t="shared" si="36"/>
        <v>Off-Peak</v>
      </c>
      <c r="N470" s="64" t="str">
        <f t="shared" si="36"/>
        <v>Off-Peak</v>
      </c>
    </row>
    <row r="471" spans="2:14" hidden="1" outlineLevel="1" x14ac:dyDescent="0.35">
      <c r="B471" s="120">
        <v>43516</v>
      </c>
      <c r="C471" s="120"/>
      <c r="D471" s="64">
        <v>3</v>
      </c>
      <c r="E471" s="64" t="s">
        <v>163</v>
      </c>
      <c r="F471" s="64">
        <v>0</v>
      </c>
      <c r="G471" s="64">
        <v>0.81927631578947402</v>
      </c>
      <c r="H471" s="64">
        <v>0.81105550278257099</v>
      </c>
      <c r="I471" s="64">
        <v>-8.2208130069026802E-3</v>
      </c>
      <c r="J471" s="64">
        <v>608</v>
      </c>
      <c r="K471" s="64">
        <v>1</v>
      </c>
      <c r="M471" s="64" t="str">
        <f t="shared" si="36"/>
        <v>Off-Peak</v>
      </c>
      <c r="N471" s="64" t="str">
        <f t="shared" si="36"/>
        <v>Off-Peak</v>
      </c>
    </row>
    <row r="472" spans="2:14" hidden="1" outlineLevel="1" x14ac:dyDescent="0.35">
      <c r="B472" s="120">
        <v>43516</v>
      </c>
      <c r="C472" s="120"/>
      <c r="D472" s="64">
        <v>4</v>
      </c>
      <c r="E472" s="64" t="s">
        <v>163</v>
      </c>
      <c r="F472" s="64">
        <v>0</v>
      </c>
      <c r="G472" s="64">
        <v>0.80621710526315804</v>
      </c>
      <c r="H472" s="64">
        <v>0.81532206338556401</v>
      </c>
      <c r="I472" s="64">
        <v>9.1049581224065899E-3</v>
      </c>
      <c r="J472" s="64">
        <v>608</v>
      </c>
      <c r="K472" s="64">
        <v>1</v>
      </c>
      <c r="M472" s="64" t="str">
        <f t="shared" si="36"/>
        <v>Off-Peak</v>
      </c>
      <c r="N472" s="64" t="str">
        <f t="shared" si="36"/>
        <v>Off-Peak</v>
      </c>
    </row>
    <row r="473" spans="2:14" hidden="1" outlineLevel="1" x14ac:dyDescent="0.35">
      <c r="B473" s="120">
        <v>43516</v>
      </c>
      <c r="C473" s="120"/>
      <c r="D473" s="64">
        <v>5</v>
      </c>
      <c r="E473" s="64" t="s">
        <v>163</v>
      </c>
      <c r="F473" s="64">
        <v>0</v>
      </c>
      <c r="G473" s="64">
        <v>0.83205592105263204</v>
      </c>
      <c r="H473" s="64">
        <v>0.83261557524804097</v>
      </c>
      <c r="I473" s="64">
        <v>5.5965419540901702E-4</v>
      </c>
      <c r="J473" s="64">
        <v>608</v>
      </c>
      <c r="K473" s="64">
        <v>1</v>
      </c>
      <c r="M473" s="64" t="str">
        <f t="shared" si="36"/>
        <v>Off-Peak</v>
      </c>
      <c r="N473" s="64" t="str">
        <f t="shared" si="36"/>
        <v>Off-Peak</v>
      </c>
    </row>
    <row r="474" spans="2:14" hidden="1" outlineLevel="1" x14ac:dyDescent="0.35">
      <c r="B474" s="120">
        <v>43516</v>
      </c>
      <c r="C474" s="120"/>
      <c r="D474" s="64">
        <v>6</v>
      </c>
      <c r="E474" s="64" t="s">
        <v>163</v>
      </c>
      <c r="F474" s="64">
        <v>0</v>
      </c>
      <c r="G474" s="64">
        <v>0.87873355263157904</v>
      </c>
      <c r="H474" s="64">
        <v>0.87588236654497698</v>
      </c>
      <c r="I474" s="64">
        <v>-2.85118608660227E-3</v>
      </c>
      <c r="J474" s="64">
        <v>608</v>
      </c>
      <c r="K474" s="64">
        <v>1</v>
      </c>
      <c r="M474" s="64" t="str">
        <f t="shared" si="36"/>
        <v>Off-Peak</v>
      </c>
      <c r="N474" s="64" t="str">
        <f t="shared" si="36"/>
        <v>Off-Peak</v>
      </c>
    </row>
    <row r="475" spans="2:14" hidden="1" outlineLevel="1" x14ac:dyDescent="0.35">
      <c r="B475" s="120">
        <v>43516</v>
      </c>
      <c r="C475" s="120"/>
      <c r="D475" s="64">
        <v>7</v>
      </c>
      <c r="E475" s="64" t="s">
        <v>163</v>
      </c>
      <c r="F475" s="64">
        <v>0</v>
      </c>
      <c r="G475" s="64">
        <v>0.99141447368421098</v>
      </c>
      <c r="H475" s="64">
        <v>1.01781030757639</v>
      </c>
      <c r="I475" s="64">
        <v>2.63958338921821E-2</v>
      </c>
      <c r="J475" s="64">
        <v>608</v>
      </c>
      <c r="K475" s="64">
        <v>1</v>
      </c>
      <c r="M475" s="64" t="str">
        <f t="shared" si="36"/>
        <v>Off-Peak</v>
      </c>
      <c r="N475" s="64" t="str">
        <f t="shared" si="36"/>
        <v>Off-Peak</v>
      </c>
    </row>
    <row r="476" spans="2:14" hidden="1" outlineLevel="1" x14ac:dyDescent="0.35">
      <c r="B476" s="120">
        <v>43516</v>
      </c>
      <c r="C476" s="120"/>
      <c r="D476" s="64">
        <v>8</v>
      </c>
      <c r="E476" s="64" t="s">
        <v>161</v>
      </c>
      <c r="F476" s="64">
        <v>0</v>
      </c>
      <c r="G476" s="64">
        <v>1.05049342105263</v>
      </c>
      <c r="H476" s="64">
        <v>1.0665420181585501</v>
      </c>
      <c r="I476" s="64">
        <v>1.6048597105922199E-2</v>
      </c>
      <c r="J476" s="64">
        <v>608</v>
      </c>
      <c r="K476" s="64">
        <v>1</v>
      </c>
      <c r="M476" s="64" t="str">
        <f t="shared" si="36"/>
        <v>On-Peak</v>
      </c>
      <c r="N476" s="64" t="str">
        <f t="shared" si="36"/>
        <v>On-Peak</v>
      </c>
    </row>
    <row r="477" spans="2:14" hidden="1" outlineLevel="1" x14ac:dyDescent="0.35">
      <c r="B477" s="120">
        <v>43516</v>
      </c>
      <c r="C477" s="120"/>
      <c r="D477" s="64">
        <v>9</v>
      </c>
      <c r="E477" s="64" t="s">
        <v>161</v>
      </c>
      <c r="F477" s="64">
        <v>0</v>
      </c>
      <c r="G477" s="64">
        <v>0.94018092105263196</v>
      </c>
      <c r="H477" s="64">
        <v>1.00510048297485</v>
      </c>
      <c r="I477" s="64">
        <v>6.4919561922216207E-2</v>
      </c>
      <c r="J477" s="64">
        <v>608</v>
      </c>
      <c r="K477" s="64">
        <v>1</v>
      </c>
      <c r="M477" s="64" t="str">
        <f t="shared" si="36"/>
        <v>On-Peak</v>
      </c>
      <c r="N477" s="64" t="str">
        <f t="shared" si="36"/>
        <v>On-Peak</v>
      </c>
    </row>
    <row r="478" spans="2:14" hidden="1" outlineLevel="1" x14ac:dyDescent="0.35">
      <c r="B478" s="120">
        <v>43516</v>
      </c>
      <c r="C478" s="120"/>
      <c r="D478" s="64">
        <v>10</v>
      </c>
      <c r="E478" s="64" t="s">
        <v>161</v>
      </c>
      <c r="F478" s="64">
        <v>0</v>
      </c>
      <c r="G478" s="64">
        <v>0.881003289473684</v>
      </c>
      <c r="H478" s="64">
        <v>0.96622600861535901</v>
      </c>
      <c r="I478" s="64">
        <v>8.5222719141674799E-2</v>
      </c>
      <c r="J478" s="64">
        <v>608</v>
      </c>
      <c r="K478" s="64">
        <v>1</v>
      </c>
      <c r="M478" s="64" t="str">
        <f t="shared" ref="M478:N541" si="37">IF(M$155*$F478=1,"Critical Peak",$E478)</f>
        <v>On-Peak</v>
      </c>
      <c r="N478" s="64" t="str">
        <f t="shared" si="37"/>
        <v>On-Peak</v>
      </c>
    </row>
    <row r="479" spans="2:14" hidden="1" outlineLevel="1" x14ac:dyDescent="0.35">
      <c r="B479" s="120">
        <v>43516</v>
      </c>
      <c r="C479" s="120"/>
      <c r="D479" s="64">
        <v>11</v>
      </c>
      <c r="E479" s="64" t="s">
        <v>161</v>
      </c>
      <c r="F479" s="64">
        <v>0</v>
      </c>
      <c r="G479" s="64">
        <v>0.85378289473684199</v>
      </c>
      <c r="H479" s="64">
        <v>0.95209769131075805</v>
      </c>
      <c r="I479" s="64">
        <v>9.8314796573915605E-2</v>
      </c>
      <c r="J479" s="64">
        <v>608</v>
      </c>
      <c r="K479" s="64">
        <v>1</v>
      </c>
      <c r="M479" s="64" t="str">
        <f t="shared" si="37"/>
        <v>On-Peak</v>
      </c>
      <c r="N479" s="64" t="str">
        <f t="shared" si="37"/>
        <v>On-Peak</v>
      </c>
    </row>
    <row r="480" spans="2:14" hidden="1" outlineLevel="1" x14ac:dyDescent="0.35">
      <c r="B480" s="120">
        <v>43516</v>
      </c>
      <c r="C480" s="120"/>
      <c r="D480" s="64">
        <v>12</v>
      </c>
      <c r="E480" s="64" t="s">
        <v>162</v>
      </c>
      <c r="F480" s="64">
        <v>0</v>
      </c>
      <c r="G480" s="64">
        <v>0.84962171052631597</v>
      </c>
      <c r="H480" s="64">
        <v>0.96932481887925004</v>
      </c>
      <c r="I480" s="64">
        <v>0.119703108352934</v>
      </c>
      <c r="J480" s="64">
        <v>608</v>
      </c>
      <c r="K480" s="64">
        <v>1</v>
      </c>
      <c r="M480" s="64" t="str">
        <f t="shared" si="37"/>
        <v>Mid-Peak</v>
      </c>
      <c r="N480" s="64" t="str">
        <f t="shared" si="37"/>
        <v>Mid-Peak</v>
      </c>
    </row>
    <row r="481" spans="2:14" hidden="1" outlineLevel="1" x14ac:dyDescent="0.35">
      <c r="B481" s="120">
        <v>43516</v>
      </c>
      <c r="C481" s="120"/>
      <c r="D481" s="64">
        <v>13</v>
      </c>
      <c r="E481" s="64" t="s">
        <v>162</v>
      </c>
      <c r="F481" s="64">
        <v>0</v>
      </c>
      <c r="G481" s="64">
        <v>0.88126644736842097</v>
      </c>
      <c r="H481" s="64">
        <v>0.96477842428890803</v>
      </c>
      <c r="I481" s="64">
        <v>8.3511976920486702E-2</v>
      </c>
      <c r="J481" s="64">
        <v>608</v>
      </c>
      <c r="K481" s="64">
        <v>1</v>
      </c>
      <c r="M481" s="64" t="str">
        <f t="shared" si="37"/>
        <v>Mid-Peak</v>
      </c>
      <c r="N481" s="64" t="str">
        <f t="shared" si="37"/>
        <v>Mid-Peak</v>
      </c>
    </row>
    <row r="482" spans="2:14" hidden="1" outlineLevel="1" x14ac:dyDescent="0.35">
      <c r="B482" s="120">
        <v>43516</v>
      </c>
      <c r="C482" s="120"/>
      <c r="D482" s="64">
        <v>14</v>
      </c>
      <c r="E482" s="64" t="s">
        <v>162</v>
      </c>
      <c r="F482" s="64">
        <v>0</v>
      </c>
      <c r="G482" s="64">
        <v>0.8465625</v>
      </c>
      <c r="H482" s="64">
        <v>0.93210590754337097</v>
      </c>
      <c r="I482" s="64">
        <v>8.5543407543371294E-2</v>
      </c>
      <c r="J482" s="64">
        <v>608</v>
      </c>
      <c r="K482" s="64">
        <v>1</v>
      </c>
      <c r="M482" s="64" t="str">
        <f t="shared" si="37"/>
        <v>Mid-Peak</v>
      </c>
      <c r="N482" s="64" t="str">
        <f t="shared" si="37"/>
        <v>Mid-Peak</v>
      </c>
    </row>
    <row r="483" spans="2:14" hidden="1" outlineLevel="1" x14ac:dyDescent="0.35">
      <c r="B483" s="120">
        <v>43516</v>
      </c>
      <c r="C483" s="120"/>
      <c r="D483" s="64">
        <v>15</v>
      </c>
      <c r="E483" s="64" t="s">
        <v>162</v>
      </c>
      <c r="F483" s="64">
        <v>0</v>
      </c>
      <c r="G483" s="64">
        <v>0.89249999999999996</v>
      </c>
      <c r="H483" s="64">
        <v>0.94806507809555696</v>
      </c>
      <c r="I483" s="64">
        <v>5.5565078095556997E-2</v>
      </c>
      <c r="J483" s="64">
        <v>608</v>
      </c>
      <c r="K483" s="64">
        <v>1</v>
      </c>
      <c r="M483" s="64" t="str">
        <f t="shared" si="37"/>
        <v>Mid-Peak</v>
      </c>
      <c r="N483" s="64" t="str">
        <f t="shared" si="37"/>
        <v>Mid-Peak</v>
      </c>
    </row>
    <row r="484" spans="2:14" hidden="1" outlineLevel="1" x14ac:dyDescent="0.35">
      <c r="B484" s="120">
        <v>43516</v>
      </c>
      <c r="C484" s="120"/>
      <c r="D484" s="64">
        <v>16</v>
      </c>
      <c r="E484" s="64" t="s">
        <v>162</v>
      </c>
      <c r="F484" s="64">
        <v>0</v>
      </c>
      <c r="G484" s="64">
        <v>0.90720394736842103</v>
      </c>
      <c r="H484" s="64">
        <v>0.99561905522609595</v>
      </c>
      <c r="I484" s="64">
        <v>8.8415107857675104E-2</v>
      </c>
      <c r="J484" s="64">
        <v>608</v>
      </c>
      <c r="K484" s="64">
        <v>1</v>
      </c>
      <c r="M484" s="64" t="str">
        <f t="shared" si="37"/>
        <v>Mid-Peak</v>
      </c>
      <c r="N484" s="64" t="str">
        <f t="shared" si="37"/>
        <v>Mid-Peak</v>
      </c>
    </row>
    <row r="485" spans="2:14" hidden="1" outlineLevel="1" x14ac:dyDescent="0.35">
      <c r="B485" s="120">
        <v>43516</v>
      </c>
      <c r="C485" s="120"/>
      <c r="D485" s="64">
        <v>17</v>
      </c>
      <c r="E485" s="64" t="s">
        <v>162</v>
      </c>
      <c r="F485" s="64">
        <v>0</v>
      </c>
      <c r="G485" s="64">
        <v>1.03917763157895</v>
      </c>
      <c r="H485" s="64">
        <v>1.0697398711513599</v>
      </c>
      <c r="I485" s="64">
        <v>3.05622395724141E-2</v>
      </c>
      <c r="J485" s="64">
        <v>608</v>
      </c>
      <c r="K485" s="64">
        <v>1</v>
      </c>
      <c r="M485" s="64" t="str">
        <f t="shared" si="37"/>
        <v>Mid-Peak</v>
      </c>
      <c r="N485" s="64" t="str">
        <f t="shared" si="37"/>
        <v>Mid-Peak</v>
      </c>
    </row>
    <row r="486" spans="2:14" hidden="1" outlineLevel="1" x14ac:dyDescent="0.35">
      <c r="B486" s="120">
        <v>43516</v>
      </c>
      <c r="C486" s="120"/>
      <c r="D486" s="64">
        <v>18</v>
      </c>
      <c r="E486" s="64" t="s">
        <v>161</v>
      </c>
      <c r="F486" s="64">
        <v>0</v>
      </c>
      <c r="G486" s="64">
        <v>1.1657565789473701</v>
      </c>
      <c r="H486" s="64">
        <v>1.2191669658906801</v>
      </c>
      <c r="I486" s="64">
        <v>5.3410386943313598E-2</v>
      </c>
      <c r="J486" s="64">
        <v>608</v>
      </c>
      <c r="K486" s="64">
        <v>1</v>
      </c>
      <c r="M486" s="64" t="str">
        <f t="shared" si="37"/>
        <v>On-Peak</v>
      </c>
      <c r="N486" s="64" t="str">
        <f t="shared" si="37"/>
        <v>On-Peak</v>
      </c>
    </row>
    <row r="487" spans="2:14" hidden="1" outlineLevel="1" x14ac:dyDescent="0.35">
      <c r="B487" s="120">
        <v>43516</v>
      </c>
      <c r="C487" s="120"/>
      <c r="D487" s="64">
        <v>19</v>
      </c>
      <c r="E487" s="64" t="s">
        <v>161</v>
      </c>
      <c r="F487" s="64">
        <v>1</v>
      </c>
      <c r="G487" s="64">
        <v>1.10314144736842</v>
      </c>
      <c r="H487" s="64">
        <v>1.2125628454555299</v>
      </c>
      <c r="I487" s="64">
        <v>0.109421398087111</v>
      </c>
      <c r="J487" s="64">
        <v>608</v>
      </c>
      <c r="K487" s="64">
        <v>1</v>
      </c>
      <c r="M487" s="64" t="str">
        <f t="shared" si="37"/>
        <v>Critical Peak</v>
      </c>
      <c r="N487" s="64" t="str">
        <f t="shared" si="37"/>
        <v>On-Peak</v>
      </c>
    </row>
    <row r="488" spans="2:14" hidden="1" outlineLevel="1" x14ac:dyDescent="0.35">
      <c r="B488" s="120">
        <v>43516</v>
      </c>
      <c r="C488" s="120"/>
      <c r="D488" s="64">
        <v>20</v>
      </c>
      <c r="E488" s="64" t="s">
        <v>163</v>
      </c>
      <c r="F488" s="64">
        <v>0</v>
      </c>
      <c r="G488" s="64">
        <v>1.2036513157894699</v>
      </c>
      <c r="H488" s="64">
        <v>1.3003749197742001</v>
      </c>
      <c r="I488" s="64">
        <v>9.6723603984724196E-2</v>
      </c>
      <c r="J488" s="64">
        <v>608</v>
      </c>
      <c r="K488" s="64">
        <v>1</v>
      </c>
      <c r="M488" s="64" t="str">
        <f t="shared" si="37"/>
        <v>Off-Peak</v>
      </c>
      <c r="N488" s="64" t="str">
        <f t="shared" si="37"/>
        <v>Off-Peak</v>
      </c>
    </row>
    <row r="489" spans="2:14" hidden="1" outlineLevel="1" x14ac:dyDescent="0.35">
      <c r="B489" s="120">
        <v>43516</v>
      </c>
      <c r="C489" s="120"/>
      <c r="D489" s="64">
        <v>21</v>
      </c>
      <c r="E489" s="64" t="s">
        <v>163</v>
      </c>
      <c r="F489" s="64">
        <v>0</v>
      </c>
      <c r="G489" s="64">
        <v>1.1957236842105301</v>
      </c>
      <c r="H489" s="64">
        <v>1.2892797970841701</v>
      </c>
      <c r="I489" s="64">
        <v>9.3556112873647498E-2</v>
      </c>
      <c r="J489" s="64">
        <v>608</v>
      </c>
      <c r="K489" s="64">
        <v>1</v>
      </c>
      <c r="M489" s="64" t="str">
        <f t="shared" si="37"/>
        <v>Off-Peak</v>
      </c>
      <c r="N489" s="64" t="str">
        <f t="shared" si="37"/>
        <v>Off-Peak</v>
      </c>
    </row>
    <row r="490" spans="2:14" hidden="1" outlineLevel="1" x14ac:dyDescent="0.35">
      <c r="B490" s="120">
        <v>43516</v>
      </c>
      <c r="C490" s="120"/>
      <c r="D490" s="64">
        <v>22</v>
      </c>
      <c r="E490" s="64" t="s">
        <v>163</v>
      </c>
      <c r="F490" s="64">
        <v>0</v>
      </c>
      <c r="G490" s="64">
        <v>1.1654769736842101</v>
      </c>
      <c r="H490" s="64">
        <v>1.2162521046941499</v>
      </c>
      <c r="I490" s="64">
        <v>5.0775131009942798E-2</v>
      </c>
      <c r="J490" s="64">
        <v>608</v>
      </c>
      <c r="K490" s="64">
        <v>1</v>
      </c>
      <c r="M490" s="64" t="str">
        <f t="shared" si="37"/>
        <v>Off-Peak</v>
      </c>
      <c r="N490" s="64" t="str">
        <f t="shared" si="37"/>
        <v>Off-Peak</v>
      </c>
    </row>
    <row r="491" spans="2:14" hidden="1" outlineLevel="1" x14ac:dyDescent="0.35">
      <c r="B491" s="120">
        <v>43516</v>
      </c>
      <c r="C491" s="120"/>
      <c r="D491" s="64">
        <v>23</v>
      </c>
      <c r="E491" s="64" t="s">
        <v>163</v>
      </c>
      <c r="F491" s="64">
        <v>0</v>
      </c>
      <c r="G491" s="64">
        <v>1.05590460526316</v>
      </c>
      <c r="H491" s="64">
        <v>1.09089883309225</v>
      </c>
      <c r="I491" s="64">
        <v>3.4994227829090299E-2</v>
      </c>
      <c r="J491" s="64">
        <v>608</v>
      </c>
      <c r="K491" s="64">
        <v>1</v>
      </c>
      <c r="M491" s="64" t="str">
        <f t="shared" si="37"/>
        <v>Off-Peak</v>
      </c>
      <c r="N491" s="64" t="str">
        <f t="shared" si="37"/>
        <v>Off-Peak</v>
      </c>
    </row>
    <row r="492" spans="2:14" hidden="1" outlineLevel="1" x14ac:dyDescent="0.35">
      <c r="B492" s="120">
        <v>43516</v>
      </c>
      <c r="C492" s="120"/>
      <c r="D492" s="64">
        <v>24</v>
      </c>
      <c r="E492" s="64" t="s">
        <v>163</v>
      </c>
      <c r="F492" s="64">
        <v>0</v>
      </c>
      <c r="G492" s="64">
        <v>0.91368421052631599</v>
      </c>
      <c r="H492" s="64">
        <v>0.92615260712432002</v>
      </c>
      <c r="I492" s="64">
        <v>1.2468396598004699E-2</v>
      </c>
      <c r="J492" s="64">
        <v>608</v>
      </c>
      <c r="K492" s="64">
        <v>1</v>
      </c>
      <c r="M492" s="64" t="str">
        <f t="shared" si="37"/>
        <v>Off-Peak</v>
      </c>
      <c r="N492" s="64" t="str">
        <f t="shared" si="37"/>
        <v>Off-Peak</v>
      </c>
    </row>
    <row r="493" spans="2:14" hidden="1" outlineLevel="1" x14ac:dyDescent="0.35">
      <c r="B493" s="120">
        <v>43523</v>
      </c>
      <c r="C493" s="120"/>
      <c r="D493" s="64">
        <v>1</v>
      </c>
      <c r="E493" s="64" t="s">
        <v>163</v>
      </c>
      <c r="F493" s="64">
        <v>0</v>
      </c>
      <c r="G493" s="64">
        <v>0.91537828947368405</v>
      </c>
      <c r="H493" s="64">
        <v>0.87968117463111595</v>
      </c>
      <c r="I493" s="64">
        <v>-3.5697114842567802E-2</v>
      </c>
      <c r="J493" s="64">
        <v>608</v>
      </c>
      <c r="K493" s="64">
        <v>1</v>
      </c>
      <c r="M493" s="64" t="str">
        <f t="shared" si="37"/>
        <v>Off-Peak</v>
      </c>
      <c r="N493" s="64" t="str">
        <f t="shared" si="37"/>
        <v>Off-Peak</v>
      </c>
    </row>
    <row r="494" spans="2:14" hidden="1" outlineLevel="1" x14ac:dyDescent="0.35">
      <c r="B494" s="120">
        <v>43523</v>
      </c>
      <c r="C494" s="120"/>
      <c r="D494" s="64">
        <v>2</v>
      </c>
      <c r="E494" s="64" t="s">
        <v>163</v>
      </c>
      <c r="F494" s="64">
        <v>0</v>
      </c>
      <c r="G494" s="64">
        <v>0.850361842105263</v>
      </c>
      <c r="H494" s="64">
        <v>0.80730317461268897</v>
      </c>
      <c r="I494" s="64">
        <v>-4.3058667492573997E-2</v>
      </c>
      <c r="J494" s="64">
        <v>608</v>
      </c>
      <c r="K494" s="64">
        <v>1</v>
      </c>
      <c r="M494" s="64" t="str">
        <f t="shared" si="37"/>
        <v>Off-Peak</v>
      </c>
      <c r="N494" s="64" t="str">
        <f t="shared" si="37"/>
        <v>Off-Peak</v>
      </c>
    </row>
    <row r="495" spans="2:14" hidden="1" outlineLevel="1" x14ac:dyDescent="0.35">
      <c r="B495" s="120">
        <v>43523</v>
      </c>
      <c r="C495" s="120"/>
      <c r="D495" s="64">
        <v>3</v>
      </c>
      <c r="E495" s="64" t="s">
        <v>163</v>
      </c>
      <c r="F495" s="64">
        <v>0</v>
      </c>
      <c r="G495" s="64">
        <v>0.81271381578947399</v>
      </c>
      <c r="H495" s="64">
        <v>0.794099675441856</v>
      </c>
      <c r="I495" s="64">
        <v>-1.8614140347617301E-2</v>
      </c>
      <c r="J495" s="64">
        <v>608</v>
      </c>
      <c r="K495" s="64">
        <v>1</v>
      </c>
      <c r="M495" s="64" t="str">
        <f t="shared" si="37"/>
        <v>Off-Peak</v>
      </c>
      <c r="N495" s="64" t="str">
        <f t="shared" si="37"/>
        <v>Off-Peak</v>
      </c>
    </row>
    <row r="496" spans="2:14" hidden="1" outlineLevel="1" x14ac:dyDescent="0.35">
      <c r="B496" s="120">
        <v>43523</v>
      </c>
      <c r="C496" s="120"/>
      <c r="D496" s="64">
        <v>4</v>
      </c>
      <c r="E496" s="64" t="s">
        <v>163</v>
      </c>
      <c r="F496" s="64">
        <v>0</v>
      </c>
      <c r="G496" s="64">
        <v>0.81108552631578901</v>
      </c>
      <c r="H496" s="64">
        <v>0.79363585045890594</v>
      </c>
      <c r="I496" s="64">
        <v>-1.7449675856883E-2</v>
      </c>
      <c r="J496" s="64">
        <v>608</v>
      </c>
      <c r="K496" s="64">
        <v>1</v>
      </c>
      <c r="M496" s="64" t="str">
        <f t="shared" si="37"/>
        <v>Off-Peak</v>
      </c>
      <c r="N496" s="64" t="str">
        <f t="shared" si="37"/>
        <v>Off-Peak</v>
      </c>
    </row>
    <row r="497" spans="2:14" hidden="1" outlineLevel="1" x14ac:dyDescent="0.35">
      <c r="B497" s="120">
        <v>43523</v>
      </c>
      <c r="C497" s="120"/>
      <c r="D497" s="64">
        <v>5</v>
      </c>
      <c r="E497" s="64" t="s">
        <v>163</v>
      </c>
      <c r="F497" s="64">
        <v>0</v>
      </c>
      <c r="G497" s="64">
        <v>0.84731907894736802</v>
      </c>
      <c r="H497" s="64">
        <v>0.81071165289983105</v>
      </c>
      <c r="I497" s="64">
        <v>-3.6607426047537799E-2</v>
      </c>
      <c r="J497" s="64">
        <v>608</v>
      </c>
      <c r="K497" s="64">
        <v>1</v>
      </c>
      <c r="M497" s="64" t="str">
        <f t="shared" si="37"/>
        <v>Off-Peak</v>
      </c>
      <c r="N497" s="64" t="str">
        <f t="shared" si="37"/>
        <v>Off-Peak</v>
      </c>
    </row>
    <row r="498" spans="2:14" hidden="1" outlineLevel="1" x14ac:dyDescent="0.35">
      <c r="B498" s="120">
        <v>43523</v>
      </c>
      <c r="C498" s="120"/>
      <c r="D498" s="64">
        <v>6</v>
      </c>
      <c r="E498" s="64" t="s">
        <v>163</v>
      </c>
      <c r="F498" s="64">
        <v>0</v>
      </c>
      <c r="G498" s="64">
        <v>0.90049342105263197</v>
      </c>
      <c r="H498" s="64">
        <v>0.878048832444979</v>
      </c>
      <c r="I498" s="64">
        <v>-2.2444588607652902E-2</v>
      </c>
      <c r="J498" s="64">
        <v>608</v>
      </c>
      <c r="K498" s="64">
        <v>1</v>
      </c>
      <c r="M498" s="64" t="str">
        <f t="shared" si="37"/>
        <v>Off-Peak</v>
      </c>
      <c r="N498" s="64" t="str">
        <f t="shared" si="37"/>
        <v>Off-Peak</v>
      </c>
    </row>
    <row r="499" spans="2:14" hidden="1" outlineLevel="1" x14ac:dyDescent="0.35">
      <c r="B499" s="120">
        <v>43523</v>
      </c>
      <c r="C499" s="120"/>
      <c r="D499" s="64">
        <v>7</v>
      </c>
      <c r="E499" s="64" t="s">
        <v>163</v>
      </c>
      <c r="F499" s="64">
        <v>0</v>
      </c>
      <c r="G499" s="64">
        <v>1.01985197368421</v>
      </c>
      <c r="H499" s="64">
        <v>1.0013960831115301</v>
      </c>
      <c r="I499" s="64">
        <v>-1.84558905726795E-2</v>
      </c>
      <c r="J499" s="64">
        <v>608</v>
      </c>
      <c r="K499" s="64">
        <v>1</v>
      </c>
      <c r="M499" s="64" t="str">
        <f t="shared" si="37"/>
        <v>Off-Peak</v>
      </c>
      <c r="N499" s="64" t="str">
        <f t="shared" si="37"/>
        <v>Off-Peak</v>
      </c>
    </row>
    <row r="500" spans="2:14" hidden="1" outlineLevel="1" x14ac:dyDescent="0.35">
      <c r="B500" s="120">
        <v>43523</v>
      </c>
      <c r="C500" s="120"/>
      <c r="D500" s="64">
        <v>8</v>
      </c>
      <c r="E500" s="64" t="s">
        <v>161</v>
      </c>
      <c r="F500" s="64">
        <v>0</v>
      </c>
      <c r="G500" s="64">
        <v>1.0533059210526301</v>
      </c>
      <c r="H500" s="64">
        <v>1.07458463191035</v>
      </c>
      <c r="I500" s="64">
        <v>2.1278710857717799E-2</v>
      </c>
      <c r="J500" s="64">
        <v>608</v>
      </c>
      <c r="K500" s="64">
        <v>1</v>
      </c>
      <c r="M500" s="64" t="str">
        <f t="shared" si="37"/>
        <v>On-Peak</v>
      </c>
      <c r="N500" s="64" t="str">
        <f t="shared" si="37"/>
        <v>On-Peak</v>
      </c>
    </row>
    <row r="501" spans="2:14" hidden="1" outlineLevel="1" x14ac:dyDescent="0.35">
      <c r="B501" s="120">
        <v>43523</v>
      </c>
      <c r="C501" s="120"/>
      <c r="D501" s="64">
        <v>9</v>
      </c>
      <c r="E501" s="64" t="s">
        <v>161</v>
      </c>
      <c r="F501" s="64">
        <v>0</v>
      </c>
      <c r="G501" s="64">
        <v>0.99287828947368395</v>
      </c>
      <c r="H501" s="64">
        <v>0.99975002313575501</v>
      </c>
      <c r="I501" s="64">
        <v>6.8717336620711597E-3</v>
      </c>
      <c r="J501" s="64">
        <v>608</v>
      </c>
      <c r="K501" s="64">
        <v>1</v>
      </c>
      <c r="M501" s="64" t="str">
        <f t="shared" si="37"/>
        <v>On-Peak</v>
      </c>
      <c r="N501" s="64" t="str">
        <f t="shared" si="37"/>
        <v>On-Peak</v>
      </c>
    </row>
    <row r="502" spans="2:14" hidden="1" outlineLevel="1" x14ac:dyDescent="0.35">
      <c r="B502" s="120">
        <v>43523</v>
      </c>
      <c r="C502" s="120"/>
      <c r="D502" s="64">
        <v>10</v>
      </c>
      <c r="E502" s="64" t="s">
        <v>161</v>
      </c>
      <c r="F502" s="64">
        <v>0</v>
      </c>
      <c r="G502" s="64">
        <v>0.89430921052631596</v>
      </c>
      <c r="H502" s="64">
        <v>0.93556616009506299</v>
      </c>
      <c r="I502" s="64">
        <v>4.12569495687473E-2</v>
      </c>
      <c r="J502" s="64">
        <v>608</v>
      </c>
      <c r="K502" s="64">
        <v>1</v>
      </c>
      <c r="M502" s="64" t="str">
        <f t="shared" si="37"/>
        <v>On-Peak</v>
      </c>
      <c r="N502" s="64" t="str">
        <f t="shared" si="37"/>
        <v>On-Peak</v>
      </c>
    </row>
    <row r="503" spans="2:14" hidden="1" outlineLevel="1" x14ac:dyDescent="0.35">
      <c r="B503" s="120">
        <v>43523</v>
      </c>
      <c r="C503" s="120"/>
      <c r="D503" s="64">
        <v>11</v>
      </c>
      <c r="E503" s="64" t="s">
        <v>161</v>
      </c>
      <c r="F503" s="64">
        <v>0</v>
      </c>
      <c r="G503" s="64">
        <v>0.93004934210526302</v>
      </c>
      <c r="H503" s="64">
        <v>0.915126220711313</v>
      </c>
      <c r="I503" s="64">
        <v>-1.49231213939502E-2</v>
      </c>
      <c r="J503" s="64">
        <v>608</v>
      </c>
      <c r="K503" s="64">
        <v>1</v>
      </c>
      <c r="M503" s="64" t="str">
        <f t="shared" si="37"/>
        <v>On-Peak</v>
      </c>
      <c r="N503" s="64" t="str">
        <f t="shared" si="37"/>
        <v>On-Peak</v>
      </c>
    </row>
    <row r="504" spans="2:14" hidden="1" outlineLevel="1" x14ac:dyDescent="0.35">
      <c r="B504" s="120">
        <v>43523</v>
      </c>
      <c r="C504" s="120"/>
      <c r="D504" s="64">
        <v>12</v>
      </c>
      <c r="E504" s="64" t="s">
        <v>162</v>
      </c>
      <c r="F504" s="64">
        <v>0</v>
      </c>
      <c r="G504" s="64">
        <v>0.93733552631578898</v>
      </c>
      <c r="H504" s="64">
        <v>0.94856966260327702</v>
      </c>
      <c r="I504" s="64">
        <v>1.12341362874878E-2</v>
      </c>
      <c r="J504" s="64">
        <v>608</v>
      </c>
      <c r="K504" s="64">
        <v>1</v>
      </c>
      <c r="M504" s="64" t="str">
        <f t="shared" si="37"/>
        <v>Mid-Peak</v>
      </c>
      <c r="N504" s="64" t="str">
        <f t="shared" si="37"/>
        <v>Mid-Peak</v>
      </c>
    </row>
    <row r="505" spans="2:14" hidden="1" outlineLevel="1" x14ac:dyDescent="0.35">
      <c r="B505" s="120">
        <v>43523</v>
      </c>
      <c r="C505" s="120"/>
      <c r="D505" s="64">
        <v>13</v>
      </c>
      <c r="E505" s="64" t="s">
        <v>162</v>
      </c>
      <c r="F505" s="64">
        <v>0</v>
      </c>
      <c r="G505" s="64">
        <v>0.95343750000000005</v>
      </c>
      <c r="H505" s="64">
        <v>0.95742645132584403</v>
      </c>
      <c r="I505" s="64">
        <v>3.9889513258438798E-3</v>
      </c>
      <c r="J505" s="64">
        <v>608</v>
      </c>
      <c r="K505" s="64">
        <v>1</v>
      </c>
      <c r="M505" s="64" t="str">
        <f t="shared" si="37"/>
        <v>Mid-Peak</v>
      </c>
      <c r="N505" s="64" t="str">
        <f t="shared" si="37"/>
        <v>Mid-Peak</v>
      </c>
    </row>
    <row r="506" spans="2:14" hidden="1" outlineLevel="1" x14ac:dyDescent="0.35">
      <c r="B506" s="120">
        <v>43523</v>
      </c>
      <c r="C506" s="120"/>
      <c r="D506" s="64">
        <v>14</v>
      </c>
      <c r="E506" s="64" t="s">
        <v>162</v>
      </c>
      <c r="F506" s="64">
        <v>0</v>
      </c>
      <c r="G506" s="64">
        <v>0.90473684210526295</v>
      </c>
      <c r="H506" s="64">
        <v>0.94405206929483598</v>
      </c>
      <c r="I506" s="64">
        <v>3.9315227189572699E-2</v>
      </c>
      <c r="J506" s="64">
        <v>608</v>
      </c>
      <c r="K506" s="64">
        <v>1</v>
      </c>
      <c r="M506" s="64" t="str">
        <f t="shared" si="37"/>
        <v>Mid-Peak</v>
      </c>
      <c r="N506" s="64" t="str">
        <f t="shared" si="37"/>
        <v>Mid-Peak</v>
      </c>
    </row>
    <row r="507" spans="2:14" hidden="1" outlineLevel="1" x14ac:dyDescent="0.35">
      <c r="B507" s="120">
        <v>43523</v>
      </c>
      <c r="C507" s="120"/>
      <c r="D507" s="64">
        <v>15</v>
      </c>
      <c r="E507" s="64" t="s">
        <v>162</v>
      </c>
      <c r="F507" s="64">
        <v>0</v>
      </c>
      <c r="G507" s="64">
        <v>0.91950657894736798</v>
      </c>
      <c r="H507" s="64">
        <v>0.95223778203435805</v>
      </c>
      <c r="I507" s="64">
        <v>3.2731203086989999E-2</v>
      </c>
      <c r="J507" s="64">
        <v>608</v>
      </c>
      <c r="K507" s="64">
        <v>1</v>
      </c>
      <c r="M507" s="64" t="str">
        <f t="shared" si="37"/>
        <v>Mid-Peak</v>
      </c>
      <c r="N507" s="64" t="str">
        <f t="shared" si="37"/>
        <v>Mid-Peak</v>
      </c>
    </row>
    <row r="508" spans="2:14" hidden="1" outlineLevel="1" x14ac:dyDescent="0.35">
      <c r="B508" s="120">
        <v>43523</v>
      </c>
      <c r="C508" s="120"/>
      <c r="D508" s="64">
        <v>16</v>
      </c>
      <c r="E508" s="64" t="s">
        <v>162</v>
      </c>
      <c r="F508" s="64">
        <v>0</v>
      </c>
      <c r="G508" s="64">
        <v>0.93144736842105302</v>
      </c>
      <c r="H508" s="64">
        <v>0.97137931284646295</v>
      </c>
      <c r="I508" s="64">
        <v>3.99319444254106E-2</v>
      </c>
      <c r="J508" s="64">
        <v>608</v>
      </c>
      <c r="K508" s="64">
        <v>1</v>
      </c>
      <c r="M508" s="64" t="str">
        <f t="shared" si="37"/>
        <v>Mid-Peak</v>
      </c>
      <c r="N508" s="64" t="str">
        <f t="shared" si="37"/>
        <v>Mid-Peak</v>
      </c>
    </row>
    <row r="509" spans="2:14" hidden="1" outlineLevel="1" x14ac:dyDescent="0.35">
      <c r="B509" s="120">
        <v>43523</v>
      </c>
      <c r="C509" s="120"/>
      <c r="D509" s="64">
        <v>17</v>
      </c>
      <c r="E509" s="64" t="s">
        <v>162</v>
      </c>
      <c r="F509" s="64">
        <v>0</v>
      </c>
      <c r="G509" s="64">
        <v>1.0597203947368401</v>
      </c>
      <c r="H509" s="64">
        <v>1.0727980487019699</v>
      </c>
      <c r="I509" s="64">
        <v>1.30776539651288E-2</v>
      </c>
      <c r="J509" s="64">
        <v>608</v>
      </c>
      <c r="K509" s="64">
        <v>1</v>
      </c>
      <c r="M509" s="64" t="str">
        <f t="shared" si="37"/>
        <v>Mid-Peak</v>
      </c>
      <c r="N509" s="64" t="str">
        <f t="shared" si="37"/>
        <v>Mid-Peak</v>
      </c>
    </row>
    <row r="510" spans="2:14" hidden="1" outlineLevel="1" x14ac:dyDescent="0.35">
      <c r="B510" s="120">
        <v>43523</v>
      </c>
      <c r="C510" s="120"/>
      <c r="D510" s="64">
        <v>18</v>
      </c>
      <c r="E510" s="64" t="s">
        <v>161</v>
      </c>
      <c r="F510" s="64">
        <v>0</v>
      </c>
      <c r="G510" s="64">
        <v>1.1924342105263199</v>
      </c>
      <c r="H510" s="64">
        <v>1.22280128469762</v>
      </c>
      <c r="I510" s="64">
        <v>3.0367074171300398E-2</v>
      </c>
      <c r="J510" s="64">
        <v>608</v>
      </c>
      <c r="K510" s="64">
        <v>1</v>
      </c>
      <c r="M510" s="64" t="str">
        <f t="shared" si="37"/>
        <v>On-Peak</v>
      </c>
      <c r="N510" s="64" t="str">
        <f t="shared" si="37"/>
        <v>On-Peak</v>
      </c>
    </row>
    <row r="511" spans="2:14" hidden="1" outlineLevel="1" x14ac:dyDescent="0.35">
      <c r="B511" s="120">
        <v>43523</v>
      </c>
      <c r="C511" s="120"/>
      <c r="D511" s="64">
        <v>19</v>
      </c>
      <c r="E511" s="64" t="s">
        <v>161</v>
      </c>
      <c r="F511" s="64">
        <v>0</v>
      </c>
      <c r="G511" s="64">
        <v>1.2322861842105299</v>
      </c>
      <c r="H511" s="64">
        <v>1.2430682250027101</v>
      </c>
      <c r="I511" s="64">
        <v>1.0782040792180699E-2</v>
      </c>
      <c r="J511" s="64">
        <v>608</v>
      </c>
      <c r="K511" s="64">
        <v>1</v>
      </c>
      <c r="M511" s="64" t="str">
        <f t="shared" si="37"/>
        <v>On-Peak</v>
      </c>
      <c r="N511" s="64" t="str">
        <f t="shared" si="37"/>
        <v>On-Peak</v>
      </c>
    </row>
    <row r="512" spans="2:14" hidden="1" outlineLevel="1" x14ac:dyDescent="0.35">
      <c r="B512" s="120">
        <v>43523</v>
      </c>
      <c r="C512" s="120"/>
      <c r="D512" s="64">
        <v>20</v>
      </c>
      <c r="E512" s="64" t="s">
        <v>163</v>
      </c>
      <c r="F512" s="64">
        <v>1</v>
      </c>
      <c r="G512" s="64">
        <v>1.1504605263157901</v>
      </c>
      <c r="H512" s="64">
        <v>1.3209653976873501</v>
      </c>
      <c r="I512" s="64">
        <v>0.170504871371565</v>
      </c>
      <c r="J512" s="64">
        <v>608</v>
      </c>
      <c r="K512" s="64">
        <v>1</v>
      </c>
      <c r="M512" s="64" t="str">
        <f t="shared" si="37"/>
        <v>Critical Peak</v>
      </c>
      <c r="N512" s="64" t="str">
        <f t="shared" si="37"/>
        <v>Off-Peak</v>
      </c>
    </row>
    <row r="513" spans="2:14" hidden="1" outlineLevel="1" x14ac:dyDescent="0.35">
      <c r="B513" s="120">
        <v>43523</v>
      </c>
      <c r="C513" s="120"/>
      <c r="D513" s="64">
        <v>21</v>
      </c>
      <c r="E513" s="64" t="s">
        <v>163</v>
      </c>
      <c r="F513" s="64">
        <v>0</v>
      </c>
      <c r="G513" s="64">
        <v>1.3584375</v>
      </c>
      <c r="H513" s="64">
        <v>1.33911967430005</v>
      </c>
      <c r="I513" s="64">
        <v>-1.9317825699945199E-2</v>
      </c>
      <c r="J513" s="64">
        <v>608</v>
      </c>
      <c r="K513" s="64">
        <v>1</v>
      </c>
      <c r="M513" s="64" t="str">
        <f t="shared" si="37"/>
        <v>Off-Peak</v>
      </c>
      <c r="N513" s="64" t="str">
        <f t="shared" si="37"/>
        <v>Off-Peak</v>
      </c>
    </row>
    <row r="514" spans="2:14" hidden="1" outlineLevel="1" x14ac:dyDescent="0.35">
      <c r="B514" s="120">
        <v>43523</v>
      </c>
      <c r="C514" s="120"/>
      <c r="D514" s="64">
        <v>22</v>
      </c>
      <c r="E514" s="64" t="s">
        <v>163</v>
      </c>
      <c r="F514" s="64">
        <v>0</v>
      </c>
      <c r="G514" s="64">
        <v>1.2699013157894701</v>
      </c>
      <c r="H514" s="64">
        <v>1.29242467782302</v>
      </c>
      <c r="I514" s="64">
        <v>2.2523362033543302E-2</v>
      </c>
      <c r="J514" s="64">
        <v>608</v>
      </c>
      <c r="K514" s="64">
        <v>1</v>
      </c>
      <c r="M514" s="64" t="str">
        <f t="shared" si="37"/>
        <v>Off-Peak</v>
      </c>
      <c r="N514" s="64" t="str">
        <f t="shared" si="37"/>
        <v>Off-Peak</v>
      </c>
    </row>
    <row r="515" spans="2:14" hidden="1" outlineLevel="1" x14ac:dyDescent="0.35">
      <c r="B515" s="120">
        <v>43523</v>
      </c>
      <c r="C515" s="120"/>
      <c r="D515" s="64">
        <v>23</v>
      </c>
      <c r="E515" s="64" t="s">
        <v>163</v>
      </c>
      <c r="F515" s="64">
        <v>0</v>
      </c>
      <c r="G515" s="64">
        <v>1.1573519736842099</v>
      </c>
      <c r="H515" s="64">
        <v>1.1385412826586301</v>
      </c>
      <c r="I515" s="64">
        <v>-1.8810691025578599E-2</v>
      </c>
      <c r="J515" s="64">
        <v>608</v>
      </c>
      <c r="K515" s="64">
        <v>1</v>
      </c>
      <c r="M515" s="64" t="str">
        <f t="shared" si="37"/>
        <v>Off-Peak</v>
      </c>
      <c r="N515" s="64" t="str">
        <f t="shared" si="37"/>
        <v>Off-Peak</v>
      </c>
    </row>
    <row r="516" spans="2:14" hidden="1" outlineLevel="1" x14ac:dyDescent="0.35">
      <c r="B516" s="120">
        <v>43523</v>
      </c>
      <c r="C516" s="120"/>
      <c r="D516" s="64">
        <v>24</v>
      </c>
      <c r="E516" s="64" t="s">
        <v>163</v>
      </c>
      <c r="F516" s="64">
        <v>0</v>
      </c>
      <c r="G516" s="64">
        <v>0.96427631578947404</v>
      </c>
      <c r="H516" s="64">
        <v>0.95178740204590595</v>
      </c>
      <c r="I516" s="64">
        <v>-1.24889137435672E-2</v>
      </c>
      <c r="J516" s="64">
        <v>608</v>
      </c>
      <c r="K516" s="64">
        <v>1</v>
      </c>
      <c r="M516" s="64" t="str">
        <f t="shared" si="37"/>
        <v>Off-Peak</v>
      </c>
      <c r="N516" s="64" t="str">
        <f t="shared" si="37"/>
        <v>Off-Peak</v>
      </c>
    </row>
    <row r="517" spans="2:14" hidden="1" outlineLevel="1" x14ac:dyDescent="0.35">
      <c r="B517" s="120">
        <v>43528</v>
      </c>
      <c r="C517" s="120"/>
      <c r="D517" s="64">
        <v>1</v>
      </c>
      <c r="E517" s="64" t="s">
        <v>163</v>
      </c>
      <c r="F517" s="64">
        <v>0</v>
      </c>
      <c r="G517" s="64">
        <v>0.87264462809917398</v>
      </c>
      <c r="H517" s="64">
        <v>0.89588907404020202</v>
      </c>
      <c r="I517" s="64">
        <v>2.3244445941028799E-2</v>
      </c>
      <c r="J517" s="64">
        <v>605</v>
      </c>
      <c r="K517" s="64">
        <v>1</v>
      </c>
      <c r="M517" s="64" t="str">
        <f t="shared" si="37"/>
        <v>Off-Peak</v>
      </c>
      <c r="N517" s="64" t="str">
        <f t="shared" si="37"/>
        <v>Off-Peak</v>
      </c>
    </row>
    <row r="518" spans="2:14" hidden="1" outlineLevel="1" x14ac:dyDescent="0.35">
      <c r="B518" s="120">
        <v>43528</v>
      </c>
      <c r="C518" s="120"/>
      <c r="D518" s="64">
        <v>2</v>
      </c>
      <c r="E518" s="64" t="s">
        <v>163</v>
      </c>
      <c r="F518" s="64">
        <v>0</v>
      </c>
      <c r="G518" s="64">
        <v>0.83295867768595</v>
      </c>
      <c r="H518" s="64">
        <v>0.84313633097571905</v>
      </c>
      <c r="I518" s="64">
        <v>1.01776532897686E-2</v>
      </c>
      <c r="J518" s="64">
        <v>605</v>
      </c>
      <c r="K518" s="64">
        <v>1</v>
      </c>
      <c r="M518" s="64" t="str">
        <f t="shared" si="37"/>
        <v>Off-Peak</v>
      </c>
      <c r="N518" s="64" t="str">
        <f t="shared" si="37"/>
        <v>Off-Peak</v>
      </c>
    </row>
    <row r="519" spans="2:14" hidden="1" outlineLevel="1" x14ac:dyDescent="0.35">
      <c r="B519" s="120">
        <v>43528</v>
      </c>
      <c r="C519" s="120"/>
      <c r="D519" s="64">
        <v>3</v>
      </c>
      <c r="E519" s="64" t="s">
        <v>163</v>
      </c>
      <c r="F519" s="64">
        <v>0</v>
      </c>
      <c r="G519" s="64">
        <v>0.81038016528925605</v>
      </c>
      <c r="H519" s="64">
        <v>0.79885411822464003</v>
      </c>
      <c r="I519" s="64">
        <v>-1.15260470646161E-2</v>
      </c>
      <c r="J519" s="64">
        <v>605</v>
      </c>
      <c r="K519" s="64">
        <v>1</v>
      </c>
      <c r="M519" s="64" t="str">
        <f t="shared" si="37"/>
        <v>Off-Peak</v>
      </c>
      <c r="N519" s="64" t="str">
        <f t="shared" si="37"/>
        <v>Off-Peak</v>
      </c>
    </row>
    <row r="520" spans="2:14" hidden="1" outlineLevel="1" x14ac:dyDescent="0.35">
      <c r="B520" s="120">
        <v>43528</v>
      </c>
      <c r="C520" s="120"/>
      <c r="D520" s="64">
        <v>4</v>
      </c>
      <c r="E520" s="64" t="s">
        <v>163</v>
      </c>
      <c r="F520" s="64">
        <v>0</v>
      </c>
      <c r="G520" s="64">
        <v>0.81277685950413203</v>
      </c>
      <c r="H520" s="64">
        <v>0.78791125124116901</v>
      </c>
      <c r="I520" s="64">
        <v>-2.48656082629637E-2</v>
      </c>
      <c r="J520" s="64">
        <v>605</v>
      </c>
      <c r="K520" s="64">
        <v>1</v>
      </c>
      <c r="M520" s="64" t="str">
        <f t="shared" si="37"/>
        <v>Off-Peak</v>
      </c>
      <c r="N520" s="64" t="str">
        <f t="shared" si="37"/>
        <v>Off-Peak</v>
      </c>
    </row>
    <row r="521" spans="2:14" hidden="1" outlineLevel="1" x14ac:dyDescent="0.35">
      <c r="B521" s="120">
        <v>43528</v>
      </c>
      <c r="C521" s="120"/>
      <c r="D521" s="64">
        <v>5</v>
      </c>
      <c r="E521" s="64" t="s">
        <v>163</v>
      </c>
      <c r="F521" s="64">
        <v>0</v>
      </c>
      <c r="G521" s="64">
        <v>0.84378512396694205</v>
      </c>
      <c r="H521" s="64">
        <v>0.81137125708388702</v>
      </c>
      <c r="I521" s="64">
        <v>-3.2413866883055399E-2</v>
      </c>
      <c r="J521" s="64">
        <v>605</v>
      </c>
      <c r="K521" s="64">
        <v>1</v>
      </c>
      <c r="M521" s="64" t="str">
        <f t="shared" si="37"/>
        <v>Off-Peak</v>
      </c>
      <c r="N521" s="64" t="str">
        <f t="shared" si="37"/>
        <v>Off-Peak</v>
      </c>
    </row>
    <row r="522" spans="2:14" hidden="1" outlineLevel="1" x14ac:dyDescent="0.35">
      <c r="B522" s="120">
        <v>43528</v>
      </c>
      <c r="C522" s="120"/>
      <c r="D522" s="64">
        <v>6</v>
      </c>
      <c r="E522" s="64" t="s">
        <v>163</v>
      </c>
      <c r="F522" s="64">
        <v>0</v>
      </c>
      <c r="G522" s="64">
        <v>0.89849586776859502</v>
      </c>
      <c r="H522" s="64">
        <v>0.888912920974961</v>
      </c>
      <c r="I522" s="64">
        <v>-9.5829467936337995E-3</v>
      </c>
      <c r="J522" s="64">
        <v>605</v>
      </c>
      <c r="K522" s="64">
        <v>1</v>
      </c>
      <c r="M522" s="64" t="str">
        <f t="shared" si="37"/>
        <v>Off-Peak</v>
      </c>
      <c r="N522" s="64" t="str">
        <f t="shared" si="37"/>
        <v>Off-Peak</v>
      </c>
    </row>
    <row r="523" spans="2:14" hidden="1" outlineLevel="1" x14ac:dyDescent="0.35">
      <c r="B523" s="120">
        <v>43528</v>
      </c>
      <c r="C523" s="120"/>
      <c r="D523" s="64">
        <v>7</v>
      </c>
      <c r="E523" s="64" t="s">
        <v>163</v>
      </c>
      <c r="F523" s="64">
        <v>0</v>
      </c>
      <c r="G523" s="64">
        <v>1.02122314049587</v>
      </c>
      <c r="H523" s="64">
        <v>1.03476935618866</v>
      </c>
      <c r="I523" s="64">
        <v>1.35462156927887E-2</v>
      </c>
      <c r="J523" s="64">
        <v>605</v>
      </c>
      <c r="K523" s="64">
        <v>1</v>
      </c>
      <c r="M523" s="64" t="str">
        <f t="shared" si="37"/>
        <v>Off-Peak</v>
      </c>
      <c r="N523" s="64" t="str">
        <f t="shared" si="37"/>
        <v>Off-Peak</v>
      </c>
    </row>
    <row r="524" spans="2:14" hidden="1" outlineLevel="1" x14ac:dyDescent="0.35">
      <c r="B524" s="120">
        <v>43528</v>
      </c>
      <c r="C524" s="120"/>
      <c r="D524" s="64">
        <v>8</v>
      </c>
      <c r="E524" s="64" t="s">
        <v>161</v>
      </c>
      <c r="F524" s="64">
        <v>0</v>
      </c>
      <c r="G524" s="64">
        <v>1.07988429752066</v>
      </c>
      <c r="H524" s="64">
        <v>1.0934274463815199</v>
      </c>
      <c r="I524" s="64">
        <v>1.35431488608627E-2</v>
      </c>
      <c r="J524" s="64">
        <v>605</v>
      </c>
      <c r="K524" s="64">
        <v>1</v>
      </c>
      <c r="M524" s="64" t="str">
        <f t="shared" si="37"/>
        <v>On-Peak</v>
      </c>
      <c r="N524" s="64" t="str">
        <f t="shared" si="37"/>
        <v>On-Peak</v>
      </c>
    </row>
    <row r="525" spans="2:14" hidden="1" outlineLevel="1" x14ac:dyDescent="0.35">
      <c r="B525" s="120">
        <v>43528</v>
      </c>
      <c r="C525" s="120"/>
      <c r="D525" s="64">
        <v>9</v>
      </c>
      <c r="E525" s="64" t="s">
        <v>161</v>
      </c>
      <c r="F525" s="64">
        <v>0</v>
      </c>
      <c r="G525" s="64">
        <v>0.953454545454545</v>
      </c>
      <c r="H525" s="64">
        <v>0.98262433805987404</v>
      </c>
      <c r="I525" s="64">
        <v>2.9169792605328801E-2</v>
      </c>
      <c r="J525" s="64">
        <v>605</v>
      </c>
      <c r="K525" s="64">
        <v>1</v>
      </c>
      <c r="M525" s="64" t="str">
        <f t="shared" si="37"/>
        <v>On-Peak</v>
      </c>
      <c r="N525" s="64" t="str">
        <f t="shared" si="37"/>
        <v>On-Peak</v>
      </c>
    </row>
    <row r="526" spans="2:14" hidden="1" outlineLevel="1" x14ac:dyDescent="0.35">
      <c r="B526" s="120">
        <v>43528</v>
      </c>
      <c r="C526" s="120"/>
      <c r="D526" s="64">
        <v>10</v>
      </c>
      <c r="E526" s="64" t="s">
        <v>161</v>
      </c>
      <c r="F526" s="64">
        <v>0</v>
      </c>
      <c r="G526" s="64">
        <v>0.88823140495867803</v>
      </c>
      <c r="H526" s="64">
        <v>0.90590898164145905</v>
      </c>
      <c r="I526" s="64">
        <v>1.7677576682781401E-2</v>
      </c>
      <c r="J526" s="64">
        <v>605</v>
      </c>
      <c r="K526" s="64">
        <v>1</v>
      </c>
      <c r="M526" s="64" t="str">
        <f t="shared" si="37"/>
        <v>On-Peak</v>
      </c>
      <c r="N526" s="64" t="str">
        <f t="shared" si="37"/>
        <v>On-Peak</v>
      </c>
    </row>
    <row r="527" spans="2:14" hidden="1" outlineLevel="1" x14ac:dyDescent="0.35">
      <c r="B527" s="120">
        <v>43528</v>
      </c>
      <c r="C527" s="120"/>
      <c r="D527" s="64">
        <v>11</v>
      </c>
      <c r="E527" s="64" t="s">
        <v>161</v>
      </c>
      <c r="F527" s="64">
        <v>0</v>
      </c>
      <c r="G527" s="64">
        <v>0.83991735537190104</v>
      </c>
      <c r="H527" s="64">
        <v>0.86962200007960999</v>
      </c>
      <c r="I527" s="64">
        <v>2.9704644707709501E-2</v>
      </c>
      <c r="J527" s="64">
        <v>605</v>
      </c>
      <c r="K527" s="64">
        <v>1</v>
      </c>
      <c r="M527" s="64" t="str">
        <f t="shared" si="37"/>
        <v>On-Peak</v>
      </c>
      <c r="N527" s="64" t="str">
        <f t="shared" si="37"/>
        <v>On-Peak</v>
      </c>
    </row>
    <row r="528" spans="2:14" hidden="1" outlineLevel="1" x14ac:dyDescent="0.35">
      <c r="B528" s="120">
        <v>43528</v>
      </c>
      <c r="C528" s="120"/>
      <c r="D528" s="64">
        <v>12</v>
      </c>
      <c r="E528" s="64" t="s">
        <v>162</v>
      </c>
      <c r="F528" s="64">
        <v>0</v>
      </c>
      <c r="G528" s="64">
        <v>0.86337190082644599</v>
      </c>
      <c r="H528" s="64">
        <v>0.87830088648776505</v>
      </c>
      <c r="I528" s="64">
        <v>1.4928985661318299E-2</v>
      </c>
      <c r="J528" s="64">
        <v>605</v>
      </c>
      <c r="K528" s="64">
        <v>1</v>
      </c>
      <c r="M528" s="64" t="str">
        <f t="shared" si="37"/>
        <v>Mid-Peak</v>
      </c>
      <c r="N528" s="64" t="str">
        <f t="shared" si="37"/>
        <v>Mid-Peak</v>
      </c>
    </row>
    <row r="529" spans="2:14" hidden="1" outlineLevel="1" x14ac:dyDescent="0.35">
      <c r="B529" s="120">
        <v>43528</v>
      </c>
      <c r="C529" s="120"/>
      <c r="D529" s="64">
        <v>13</v>
      </c>
      <c r="E529" s="64" t="s">
        <v>162</v>
      </c>
      <c r="F529" s="64">
        <v>0</v>
      </c>
      <c r="G529" s="64">
        <v>0.86416528925619795</v>
      </c>
      <c r="H529" s="64">
        <v>0.91357999223155895</v>
      </c>
      <c r="I529" s="64">
        <v>4.9414702975360297E-2</v>
      </c>
      <c r="J529" s="64">
        <v>605</v>
      </c>
      <c r="K529" s="64">
        <v>1</v>
      </c>
      <c r="M529" s="64" t="str">
        <f t="shared" si="37"/>
        <v>Mid-Peak</v>
      </c>
      <c r="N529" s="64" t="str">
        <f t="shared" si="37"/>
        <v>Mid-Peak</v>
      </c>
    </row>
    <row r="530" spans="2:14" hidden="1" outlineLevel="1" x14ac:dyDescent="0.35">
      <c r="B530" s="120">
        <v>43528</v>
      </c>
      <c r="C530" s="120"/>
      <c r="D530" s="64">
        <v>14</v>
      </c>
      <c r="E530" s="64" t="s">
        <v>162</v>
      </c>
      <c r="F530" s="64">
        <v>0</v>
      </c>
      <c r="G530" s="64">
        <v>0.90138842975206601</v>
      </c>
      <c r="H530" s="64">
        <v>0.88585799710597801</v>
      </c>
      <c r="I530" s="64">
        <v>-1.5530432646087999E-2</v>
      </c>
      <c r="J530" s="64">
        <v>605</v>
      </c>
      <c r="K530" s="64">
        <v>1</v>
      </c>
      <c r="M530" s="64" t="str">
        <f t="shared" si="37"/>
        <v>Mid-Peak</v>
      </c>
      <c r="N530" s="64" t="str">
        <f t="shared" si="37"/>
        <v>Mid-Peak</v>
      </c>
    </row>
    <row r="531" spans="2:14" hidden="1" outlineLevel="1" x14ac:dyDescent="0.35">
      <c r="B531" s="120">
        <v>43528</v>
      </c>
      <c r="C531" s="120"/>
      <c r="D531" s="64">
        <v>15</v>
      </c>
      <c r="E531" s="64" t="s">
        <v>162</v>
      </c>
      <c r="F531" s="64">
        <v>0</v>
      </c>
      <c r="G531" s="64">
        <v>0.875371900826446</v>
      </c>
      <c r="H531" s="64">
        <v>0.87138712506174698</v>
      </c>
      <c r="I531" s="64">
        <v>-3.9847757646995904E-3</v>
      </c>
      <c r="J531" s="64">
        <v>605</v>
      </c>
      <c r="K531" s="64">
        <v>1</v>
      </c>
      <c r="M531" s="64" t="str">
        <f t="shared" si="37"/>
        <v>Mid-Peak</v>
      </c>
      <c r="N531" s="64" t="str">
        <f t="shared" si="37"/>
        <v>Mid-Peak</v>
      </c>
    </row>
    <row r="532" spans="2:14" hidden="1" outlineLevel="1" x14ac:dyDescent="0.35">
      <c r="B532" s="120">
        <v>43528</v>
      </c>
      <c r="C532" s="120"/>
      <c r="D532" s="64">
        <v>16</v>
      </c>
      <c r="E532" s="64" t="s">
        <v>162</v>
      </c>
      <c r="F532" s="64">
        <v>0</v>
      </c>
      <c r="G532" s="64">
        <v>0.92619834710743798</v>
      </c>
      <c r="H532" s="64">
        <v>0.95451154543678796</v>
      </c>
      <c r="I532" s="64">
        <v>2.831319832935E-2</v>
      </c>
      <c r="J532" s="64">
        <v>605</v>
      </c>
      <c r="K532" s="64">
        <v>1</v>
      </c>
      <c r="M532" s="64" t="str">
        <f t="shared" si="37"/>
        <v>Mid-Peak</v>
      </c>
      <c r="N532" s="64" t="str">
        <f t="shared" si="37"/>
        <v>Mid-Peak</v>
      </c>
    </row>
    <row r="533" spans="2:14" hidden="1" outlineLevel="1" x14ac:dyDescent="0.35">
      <c r="B533" s="120">
        <v>43528</v>
      </c>
      <c r="C533" s="120"/>
      <c r="D533" s="64">
        <v>17</v>
      </c>
      <c r="E533" s="64" t="s">
        <v>162</v>
      </c>
      <c r="F533" s="64">
        <v>0</v>
      </c>
      <c r="G533" s="64">
        <v>1.08628099173554</v>
      </c>
      <c r="H533" s="64">
        <v>1.09865873764349</v>
      </c>
      <c r="I533" s="64">
        <v>1.23777459079482E-2</v>
      </c>
      <c r="J533" s="64">
        <v>605</v>
      </c>
      <c r="K533" s="64">
        <v>1</v>
      </c>
      <c r="M533" s="64" t="str">
        <f t="shared" si="37"/>
        <v>Mid-Peak</v>
      </c>
      <c r="N533" s="64" t="str">
        <f t="shared" si="37"/>
        <v>Mid-Peak</v>
      </c>
    </row>
    <row r="534" spans="2:14" hidden="1" outlineLevel="1" x14ac:dyDescent="0.35">
      <c r="B534" s="120">
        <v>43528</v>
      </c>
      <c r="C534" s="120"/>
      <c r="D534" s="64">
        <v>18</v>
      </c>
      <c r="E534" s="64" t="s">
        <v>161</v>
      </c>
      <c r="F534" s="64">
        <v>0</v>
      </c>
      <c r="G534" s="64">
        <v>1.2105619834710699</v>
      </c>
      <c r="H534" s="64">
        <v>1.2617909220790999</v>
      </c>
      <c r="I534" s="64">
        <v>5.1228938608028497E-2</v>
      </c>
      <c r="J534" s="64">
        <v>605</v>
      </c>
      <c r="K534" s="64">
        <v>1</v>
      </c>
      <c r="M534" s="64" t="str">
        <f t="shared" si="37"/>
        <v>On-Peak</v>
      </c>
      <c r="N534" s="64" t="str">
        <f t="shared" si="37"/>
        <v>On-Peak</v>
      </c>
    </row>
    <row r="535" spans="2:14" hidden="1" outlineLevel="1" x14ac:dyDescent="0.35">
      <c r="B535" s="120">
        <v>43528</v>
      </c>
      <c r="C535" s="120"/>
      <c r="D535" s="64">
        <v>19</v>
      </c>
      <c r="E535" s="64" t="s">
        <v>161</v>
      </c>
      <c r="F535" s="64">
        <v>0</v>
      </c>
      <c r="G535" s="64">
        <v>1.2821157024793399</v>
      </c>
      <c r="H535" s="64">
        <v>1.30092638861614</v>
      </c>
      <c r="I535" s="64">
        <v>1.88106861367974E-2</v>
      </c>
      <c r="J535" s="64">
        <v>605</v>
      </c>
      <c r="K535" s="64">
        <v>1</v>
      </c>
      <c r="M535" s="64" t="str">
        <f t="shared" si="37"/>
        <v>On-Peak</v>
      </c>
      <c r="N535" s="64" t="str">
        <f t="shared" si="37"/>
        <v>On-Peak</v>
      </c>
    </row>
    <row r="536" spans="2:14" hidden="1" outlineLevel="1" x14ac:dyDescent="0.35">
      <c r="B536" s="120">
        <v>43528</v>
      </c>
      <c r="C536" s="120"/>
      <c r="D536" s="64">
        <v>20</v>
      </c>
      <c r="E536" s="64" t="s">
        <v>163</v>
      </c>
      <c r="F536" s="64">
        <v>1</v>
      </c>
      <c r="G536" s="64">
        <v>1.1635371900826399</v>
      </c>
      <c r="H536" s="64">
        <v>1.37923942498495</v>
      </c>
      <c r="I536" s="64">
        <v>0.215702234902303</v>
      </c>
      <c r="J536" s="64">
        <v>605</v>
      </c>
      <c r="K536" s="64">
        <v>1</v>
      </c>
      <c r="M536" s="64" t="str">
        <f t="shared" si="37"/>
        <v>Critical Peak</v>
      </c>
      <c r="N536" s="64" t="str">
        <f t="shared" si="37"/>
        <v>Off-Peak</v>
      </c>
    </row>
    <row r="537" spans="2:14" hidden="1" outlineLevel="1" x14ac:dyDescent="0.35">
      <c r="B537" s="120">
        <v>43528</v>
      </c>
      <c r="C537" s="120"/>
      <c r="D537" s="64">
        <v>21</v>
      </c>
      <c r="E537" s="64" t="s">
        <v>163</v>
      </c>
      <c r="F537" s="64">
        <v>0</v>
      </c>
      <c r="G537" s="64">
        <v>1.34737190082645</v>
      </c>
      <c r="H537" s="64">
        <v>1.3930654306986701</v>
      </c>
      <c r="I537" s="64">
        <v>4.5693529872219002E-2</v>
      </c>
      <c r="J537" s="64">
        <v>605</v>
      </c>
      <c r="K537" s="64">
        <v>1</v>
      </c>
      <c r="M537" s="64" t="str">
        <f t="shared" si="37"/>
        <v>Off-Peak</v>
      </c>
      <c r="N537" s="64" t="str">
        <f t="shared" si="37"/>
        <v>Off-Peak</v>
      </c>
    </row>
    <row r="538" spans="2:14" hidden="1" outlineLevel="1" x14ac:dyDescent="0.35">
      <c r="B538" s="120">
        <v>43528</v>
      </c>
      <c r="C538" s="120"/>
      <c r="D538" s="64">
        <v>22</v>
      </c>
      <c r="E538" s="64" t="s">
        <v>163</v>
      </c>
      <c r="F538" s="64">
        <v>0</v>
      </c>
      <c r="G538" s="64">
        <v>1.31456198347107</v>
      </c>
      <c r="H538" s="64">
        <v>1.3717433848126099</v>
      </c>
      <c r="I538" s="64">
        <v>5.71814013415404E-2</v>
      </c>
      <c r="J538" s="64">
        <v>605</v>
      </c>
      <c r="K538" s="64">
        <v>1</v>
      </c>
      <c r="M538" s="64" t="str">
        <f t="shared" si="37"/>
        <v>Off-Peak</v>
      </c>
      <c r="N538" s="64" t="str">
        <f t="shared" si="37"/>
        <v>Off-Peak</v>
      </c>
    </row>
    <row r="539" spans="2:14" hidden="1" outlineLevel="1" x14ac:dyDescent="0.35">
      <c r="B539" s="120">
        <v>43528</v>
      </c>
      <c r="C539" s="120"/>
      <c r="D539" s="64">
        <v>23</v>
      </c>
      <c r="E539" s="64" t="s">
        <v>163</v>
      </c>
      <c r="F539" s="64">
        <v>0</v>
      </c>
      <c r="G539" s="64">
        <v>1.1880330578512399</v>
      </c>
      <c r="H539" s="64">
        <v>1.1994365908300899</v>
      </c>
      <c r="I539" s="64">
        <v>1.1403532978852099E-2</v>
      </c>
      <c r="J539" s="64">
        <v>605</v>
      </c>
      <c r="K539" s="64">
        <v>1</v>
      </c>
      <c r="M539" s="64" t="str">
        <f t="shared" si="37"/>
        <v>Off-Peak</v>
      </c>
      <c r="N539" s="64" t="str">
        <f t="shared" si="37"/>
        <v>Off-Peak</v>
      </c>
    </row>
    <row r="540" spans="2:14" hidden="1" outlineLevel="1" x14ac:dyDescent="0.35">
      <c r="B540" s="120">
        <v>43528</v>
      </c>
      <c r="C540" s="120"/>
      <c r="D540" s="64">
        <v>24</v>
      </c>
      <c r="E540" s="64" t="s">
        <v>163</v>
      </c>
      <c r="F540" s="64">
        <v>0</v>
      </c>
      <c r="G540" s="64">
        <v>1.0426776859504101</v>
      </c>
      <c r="H540" s="64">
        <v>1.04986612665776</v>
      </c>
      <c r="I540" s="64">
        <v>7.1884407073441103E-3</v>
      </c>
      <c r="J540" s="64">
        <v>605</v>
      </c>
      <c r="K540" s="64">
        <v>1</v>
      </c>
      <c r="M540" s="64" t="str">
        <f t="shared" si="37"/>
        <v>Off-Peak</v>
      </c>
      <c r="N540" s="64" t="str">
        <f t="shared" si="37"/>
        <v>Off-Peak</v>
      </c>
    </row>
    <row r="541" spans="2:14" hidden="1" outlineLevel="1" x14ac:dyDescent="0.35">
      <c r="B541" s="120">
        <v>43529</v>
      </c>
      <c r="C541" s="120"/>
      <c r="D541" s="64">
        <v>1</v>
      </c>
      <c r="E541" s="64" t="s">
        <v>163</v>
      </c>
      <c r="F541" s="64">
        <v>0</v>
      </c>
      <c r="G541" s="64">
        <v>0.974347107438017</v>
      </c>
      <c r="H541" s="64">
        <v>0.92040523932838503</v>
      </c>
      <c r="I541" s="64">
        <v>-5.3941868109631599E-2</v>
      </c>
      <c r="J541" s="64">
        <v>605</v>
      </c>
      <c r="K541" s="64">
        <v>1</v>
      </c>
      <c r="M541" s="64" t="str">
        <f t="shared" si="37"/>
        <v>Off-Peak</v>
      </c>
      <c r="N541" s="64" t="str">
        <f t="shared" si="37"/>
        <v>Off-Peak</v>
      </c>
    </row>
    <row r="542" spans="2:14" hidden="1" outlineLevel="1" x14ac:dyDescent="0.35">
      <c r="B542" s="120">
        <v>43529</v>
      </c>
      <c r="C542" s="120"/>
      <c r="D542" s="64">
        <v>2</v>
      </c>
      <c r="E542" s="64" t="s">
        <v>163</v>
      </c>
      <c r="F542" s="64">
        <v>0</v>
      </c>
      <c r="G542" s="64">
        <v>0.88634710743801604</v>
      </c>
      <c r="H542" s="64">
        <v>0.85708234637135705</v>
      </c>
      <c r="I542" s="64">
        <v>-2.9264761066659501E-2</v>
      </c>
      <c r="J542" s="64">
        <v>605</v>
      </c>
      <c r="K542" s="64">
        <v>1</v>
      </c>
      <c r="M542" s="64" t="str">
        <f t="shared" ref="M542:N588" si="38">IF(M$155*$F542=1,"Critical Peak",$E542)</f>
        <v>Off-Peak</v>
      </c>
      <c r="N542" s="64" t="str">
        <f t="shared" si="38"/>
        <v>Off-Peak</v>
      </c>
    </row>
    <row r="543" spans="2:14" hidden="1" outlineLevel="1" x14ac:dyDescent="0.35">
      <c r="B543" s="120">
        <v>43529</v>
      </c>
      <c r="C543" s="120"/>
      <c r="D543" s="64">
        <v>3</v>
      </c>
      <c r="E543" s="64" t="s">
        <v>163</v>
      </c>
      <c r="F543" s="64">
        <v>0</v>
      </c>
      <c r="G543" s="64">
        <v>0.87533884297520703</v>
      </c>
      <c r="H543" s="64">
        <v>0.82366340861009002</v>
      </c>
      <c r="I543" s="64">
        <v>-5.1675434365116998E-2</v>
      </c>
      <c r="J543" s="64">
        <v>605</v>
      </c>
      <c r="K543" s="64">
        <v>1</v>
      </c>
      <c r="M543" s="64" t="str">
        <f t="shared" si="38"/>
        <v>Off-Peak</v>
      </c>
      <c r="N543" s="64" t="str">
        <f t="shared" si="38"/>
        <v>Off-Peak</v>
      </c>
    </row>
    <row r="544" spans="2:14" hidden="1" outlineLevel="1" x14ac:dyDescent="0.35">
      <c r="B544" s="120">
        <v>43529</v>
      </c>
      <c r="C544" s="120"/>
      <c r="D544" s="64">
        <v>4</v>
      </c>
      <c r="E544" s="64" t="s">
        <v>163</v>
      </c>
      <c r="F544" s="64">
        <v>0</v>
      </c>
      <c r="G544" s="64">
        <v>0.84019834710743801</v>
      </c>
      <c r="H544" s="64">
        <v>0.82269603614505604</v>
      </c>
      <c r="I544" s="64">
        <v>-1.7502310962382299E-2</v>
      </c>
      <c r="J544" s="64">
        <v>605</v>
      </c>
      <c r="K544" s="64">
        <v>1</v>
      </c>
      <c r="M544" s="64" t="str">
        <f t="shared" si="38"/>
        <v>Off-Peak</v>
      </c>
      <c r="N544" s="64" t="str">
        <f t="shared" si="38"/>
        <v>Off-Peak</v>
      </c>
    </row>
    <row r="545" spans="2:14" hidden="1" outlineLevel="1" x14ac:dyDescent="0.35">
      <c r="B545" s="120">
        <v>43529</v>
      </c>
      <c r="C545" s="120"/>
      <c r="D545" s="64">
        <v>5</v>
      </c>
      <c r="E545" s="64" t="s">
        <v>163</v>
      </c>
      <c r="F545" s="64">
        <v>0</v>
      </c>
      <c r="G545" s="64">
        <v>0.87001652892561998</v>
      </c>
      <c r="H545" s="64">
        <v>0.84109071603138297</v>
      </c>
      <c r="I545" s="64">
        <v>-2.8925812894236499E-2</v>
      </c>
      <c r="J545" s="64">
        <v>605</v>
      </c>
      <c r="K545" s="64">
        <v>1</v>
      </c>
      <c r="M545" s="64" t="str">
        <f t="shared" si="38"/>
        <v>Off-Peak</v>
      </c>
      <c r="N545" s="64" t="str">
        <f t="shared" si="38"/>
        <v>Off-Peak</v>
      </c>
    </row>
    <row r="546" spans="2:14" hidden="1" outlineLevel="1" x14ac:dyDescent="0.35">
      <c r="B546" s="120">
        <v>43529</v>
      </c>
      <c r="C546" s="120"/>
      <c r="D546" s="64">
        <v>6</v>
      </c>
      <c r="E546" s="64" t="s">
        <v>163</v>
      </c>
      <c r="F546" s="64">
        <v>0</v>
      </c>
      <c r="G546" s="64">
        <v>0.94722314049586798</v>
      </c>
      <c r="H546" s="64">
        <v>0.90519453411814499</v>
      </c>
      <c r="I546" s="64">
        <v>-4.2028606377722703E-2</v>
      </c>
      <c r="J546" s="64">
        <v>605</v>
      </c>
      <c r="K546" s="64">
        <v>1</v>
      </c>
      <c r="M546" s="64" t="str">
        <f t="shared" si="38"/>
        <v>Off-Peak</v>
      </c>
      <c r="N546" s="64" t="str">
        <f t="shared" si="38"/>
        <v>Off-Peak</v>
      </c>
    </row>
    <row r="547" spans="2:14" hidden="1" outlineLevel="1" x14ac:dyDescent="0.35">
      <c r="B547" s="120">
        <v>43529</v>
      </c>
      <c r="C547" s="120"/>
      <c r="D547" s="64">
        <v>7</v>
      </c>
      <c r="E547" s="64" t="s">
        <v>163</v>
      </c>
      <c r="F547" s="64">
        <v>0</v>
      </c>
      <c r="G547" s="64">
        <v>1.0429752066115701</v>
      </c>
      <c r="H547" s="64">
        <v>1.0499803713242799</v>
      </c>
      <c r="I547" s="64">
        <v>7.00516471271081E-3</v>
      </c>
      <c r="J547" s="64">
        <v>605</v>
      </c>
      <c r="K547" s="64">
        <v>1</v>
      </c>
      <c r="M547" s="64" t="str">
        <f t="shared" si="38"/>
        <v>Off-Peak</v>
      </c>
      <c r="N547" s="64" t="str">
        <f t="shared" si="38"/>
        <v>Off-Peak</v>
      </c>
    </row>
    <row r="548" spans="2:14" hidden="1" outlineLevel="1" x14ac:dyDescent="0.35">
      <c r="B548" s="120">
        <v>43529</v>
      </c>
      <c r="C548" s="120"/>
      <c r="D548" s="64">
        <v>8</v>
      </c>
      <c r="E548" s="64" t="s">
        <v>161</v>
      </c>
      <c r="F548" s="64">
        <v>0</v>
      </c>
      <c r="G548" s="64">
        <v>1.08755371900826</v>
      </c>
      <c r="H548" s="64">
        <v>1.09917288895624</v>
      </c>
      <c r="I548" s="64">
        <v>1.16191699479782E-2</v>
      </c>
      <c r="J548" s="64">
        <v>605</v>
      </c>
      <c r="K548" s="64">
        <v>1</v>
      </c>
      <c r="M548" s="64" t="str">
        <f t="shared" si="38"/>
        <v>On-Peak</v>
      </c>
      <c r="N548" s="64" t="str">
        <f t="shared" si="38"/>
        <v>On-Peak</v>
      </c>
    </row>
    <row r="549" spans="2:14" hidden="1" outlineLevel="1" x14ac:dyDescent="0.35">
      <c r="B549" s="120">
        <v>43529</v>
      </c>
      <c r="C549" s="120"/>
      <c r="D549" s="64">
        <v>9</v>
      </c>
      <c r="E549" s="64" t="s">
        <v>161</v>
      </c>
      <c r="F549" s="64">
        <v>0</v>
      </c>
      <c r="G549" s="64">
        <v>0.98833057851239703</v>
      </c>
      <c r="H549" s="64">
        <v>0.98968248911133305</v>
      </c>
      <c r="I549" s="64">
        <v>1.3519105989360299E-3</v>
      </c>
      <c r="J549" s="64">
        <v>605</v>
      </c>
      <c r="K549" s="64">
        <v>1</v>
      </c>
      <c r="M549" s="64" t="str">
        <f t="shared" si="38"/>
        <v>On-Peak</v>
      </c>
      <c r="N549" s="64" t="str">
        <f t="shared" si="38"/>
        <v>On-Peak</v>
      </c>
    </row>
    <row r="550" spans="2:14" hidden="1" outlineLevel="1" x14ac:dyDescent="0.35">
      <c r="B550" s="120">
        <v>43529</v>
      </c>
      <c r="C550" s="120"/>
      <c r="D550" s="64">
        <v>10</v>
      </c>
      <c r="E550" s="64" t="s">
        <v>161</v>
      </c>
      <c r="F550" s="64">
        <v>0</v>
      </c>
      <c r="G550" s="64">
        <v>0.90474380165289303</v>
      </c>
      <c r="H550" s="64">
        <v>0.92519796306313995</v>
      </c>
      <c r="I550" s="64">
        <v>2.04541614102473E-2</v>
      </c>
      <c r="J550" s="64">
        <v>605</v>
      </c>
      <c r="K550" s="64">
        <v>1</v>
      </c>
      <c r="M550" s="64" t="str">
        <f t="shared" si="38"/>
        <v>On-Peak</v>
      </c>
      <c r="N550" s="64" t="str">
        <f t="shared" si="38"/>
        <v>On-Peak</v>
      </c>
    </row>
    <row r="551" spans="2:14" hidden="1" outlineLevel="1" x14ac:dyDescent="0.35">
      <c r="B551" s="120">
        <v>43529</v>
      </c>
      <c r="C551" s="120"/>
      <c r="D551" s="64">
        <v>11</v>
      </c>
      <c r="E551" s="64" t="s">
        <v>161</v>
      </c>
      <c r="F551" s="64">
        <v>0</v>
      </c>
      <c r="G551" s="64">
        <v>0.88553719008264498</v>
      </c>
      <c r="H551" s="64">
        <v>0.88881486498662099</v>
      </c>
      <c r="I551" s="64">
        <v>3.27767490397629E-3</v>
      </c>
      <c r="J551" s="64">
        <v>605</v>
      </c>
      <c r="K551" s="64">
        <v>1</v>
      </c>
      <c r="M551" s="64" t="str">
        <f t="shared" si="38"/>
        <v>On-Peak</v>
      </c>
      <c r="N551" s="64" t="str">
        <f t="shared" si="38"/>
        <v>On-Peak</v>
      </c>
    </row>
    <row r="552" spans="2:14" hidden="1" outlineLevel="1" x14ac:dyDescent="0.35">
      <c r="B552" s="120">
        <v>43529</v>
      </c>
      <c r="C552" s="120"/>
      <c r="D552" s="64">
        <v>12</v>
      </c>
      <c r="E552" s="64" t="s">
        <v>162</v>
      </c>
      <c r="F552" s="64">
        <v>0</v>
      </c>
      <c r="G552" s="64">
        <v>0.90722314049586805</v>
      </c>
      <c r="H552" s="64">
        <v>0.89447375388234995</v>
      </c>
      <c r="I552" s="64">
        <v>-1.2749386613518199E-2</v>
      </c>
      <c r="J552" s="64">
        <v>605</v>
      </c>
      <c r="K552" s="64">
        <v>1</v>
      </c>
      <c r="M552" s="64" t="str">
        <f t="shared" si="38"/>
        <v>Mid-Peak</v>
      </c>
      <c r="N552" s="64" t="str">
        <f t="shared" si="38"/>
        <v>Mid-Peak</v>
      </c>
    </row>
    <row r="553" spans="2:14" hidden="1" outlineLevel="1" x14ac:dyDescent="0.35">
      <c r="B553" s="120">
        <v>43529</v>
      </c>
      <c r="C553" s="120"/>
      <c r="D553" s="64">
        <v>13</v>
      </c>
      <c r="E553" s="64" t="s">
        <v>162</v>
      </c>
      <c r="F553" s="64">
        <v>0</v>
      </c>
      <c r="G553" s="64">
        <v>0.92942148760330601</v>
      </c>
      <c r="H553" s="64">
        <v>0.92097318932162497</v>
      </c>
      <c r="I553" s="64">
        <v>-8.4482982816809302E-3</v>
      </c>
      <c r="J553" s="64">
        <v>605</v>
      </c>
      <c r="K553" s="64">
        <v>1</v>
      </c>
      <c r="M553" s="64" t="str">
        <f t="shared" si="38"/>
        <v>Mid-Peak</v>
      </c>
      <c r="N553" s="64" t="str">
        <f t="shared" si="38"/>
        <v>Mid-Peak</v>
      </c>
    </row>
    <row r="554" spans="2:14" hidden="1" outlineLevel="1" x14ac:dyDescent="0.35">
      <c r="B554" s="120">
        <v>43529</v>
      </c>
      <c r="C554" s="120"/>
      <c r="D554" s="64">
        <v>14</v>
      </c>
      <c r="E554" s="64" t="s">
        <v>162</v>
      </c>
      <c r="F554" s="64">
        <v>0</v>
      </c>
      <c r="G554" s="64">
        <v>0.90829752066115699</v>
      </c>
      <c r="H554" s="64">
        <v>0.89593760953739898</v>
      </c>
      <c r="I554" s="64">
        <v>-1.2359911123757899E-2</v>
      </c>
      <c r="J554" s="64">
        <v>605</v>
      </c>
      <c r="K554" s="64">
        <v>1</v>
      </c>
      <c r="M554" s="64" t="str">
        <f t="shared" si="38"/>
        <v>Mid-Peak</v>
      </c>
      <c r="N554" s="64" t="str">
        <f t="shared" si="38"/>
        <v>Mid-Peak</v>
      </c>
    </row>
    <row r="555" spans="2:14" hidden="1" outlineLevel="1" x14ac:dyDescent="0.35">
      <c r="B555" s="120">
        <v>43529</v>
      </c>
      <c r="C555" s="120"/>
      <c r="D555" s="64">
        <v>15</v>
      </c>
      <c r="E555" s="64" t="s">
        <v>162</v>
      </c>
      <c r="F555" s="64">
        <v>0</v>
      </c>
      <c r="G555" s="64">
        <v>0.91261157024793405</v>
      </c>
      <c r="H555" s="64">
        <v>0.91958193514800202</v>
      </c>
      <c r="I555" s="64">
        <v>6.9703649000678004E-3</v>
      </c>
      <c r="J555" s="64">
        <v>605</v>
      </c>
      <c r="K555" s="64">
        <v>1</v>
      </c>
      <c r="M555" s="64" t="str">
        <f t="shared" si="38"/>
        <v>Mid-Peak</v>
      </c>
      <c r="N555" s="64" t="str">
        <f t="shared" si="38"/>
        <v>Mid-Peak</v>
      </c>
    </row>
    <row r="556" spans="2:14" hidden="1" outlineLevel="1" x14ac:dyDescent="0.35">
      <c r="B556" s="120">
        <v>43529</v>
      </c>
      <c r="C556" s="120"/>
      <c r="D556" s="64">
        <v>16</v>
      </c>
      <c r="E556" s="64" t="s">
        <v>162</v>
      </c>
      <c r="F556" s="64">
        <v>0</v>
      </c>
      <c r="G556" s="64">
        <v>0.95239669421487605</v>
      </c>
      <c r="H556" s="64">
        <v>0.95369249249689303</v>
      </c>
      <c r="I556" s="64">
        <v>1.2957982820172599E-3</v>
      </c>
      <c r="J556" s="64">
        <v>605</v>
      </c>
      <c r="K556" s="64">
        <v>1</v>
      </c>
      <c r="M556" s="64" t="str">
        <f t="shared" si="38"/>
        <v>Mid-Peak</v>
      </c>
      <c r="N556" s="64" t="str">
        <f t="shared" si="38"/>
        <v>Mid-Peak</v>
      </c>
    </row>
    <row r="557" spans="2:14" hidden="1" outlineLevel="1" x14ac:dyDescent="0.35">
      <c r="B557" s="120">
        <v>43529</v>
      </c>
      <c r="C557" s="120"/>
      <c r="D557" s="64">
        <v>17</v>
      </c>
      <c r="E557" s="64" t="s">
        <v>162</v>
      </c>
      <c r="F557" s="64">
        <v>0</v>
      </c>
      <c r="G557" s="64">
        <v>1.0436363636363599</v>
      </c>
      <c r="H557" s="64">
        <v>1.0524569281298599</v>
      </c>
      <c r="I557" s="64">
        <v>8.8205644934956397E-3</v>
      </c>
      <c r="J557" s="64">
        <v>605</v>
      </c>
      <c r="K557" s="64">
        <v>1</v>
      </c>
      <c r="M557" s="64" t="str">
        <f t="shared" si="38"/>
        <v>Mid-Peak</v>
      </c>
      <c r="N557" s="64" t="str">
        <f t="shared" si="38"/>
        <v>Mid-Peak</v>
      </c>
    </row>
    <row r="558" spans="2:14" hidden="1" outlineLevel="1" x14ac:dyDescent="0.35">
      <c r="B558" s="120">
        <v>43529</v>
      </c>
      <c r="C558" s="120"/>
      <c r="D558" s="64">
        <v>18</v>
      </c>
      <c r="E558" s="64" t="s">
        <v>161</v>
      </c>
      <c r="F558" s="64">
        <v>0</v>
      </c>
      <c r="G558" s="64">
        <v>1.1718512396694201</v>
      </c>
      <c r="H558" s="64">
        <v>1.2160494341729</v>
      </c>
      <c r="I558" s="64">
        <v>4.4198194503478498E-2</v>
      </c>
      <c r="J558" s="64">
        <v>605</v>
      </c>
      <c r="K558" s="64">
        <v>1</v>
      </c>
      <c r="M558" s="64" t="str">
        <f t="shared" si="38"/>
        <v>On-Peak</v>
      </c>
      <c r="N558" s="64" t="str">
        <f t="shared" si="38"/>
        <v>On-Peak</v>
      </c>
    </row>
    <row r="559" spans="2:14" hidden="1" outlineLevel="1" x14ac:dyDescent="0.35">
      <c r="B559" s="120">
        <v>43529</v>
      </c>
      <c r="C559" s="120"/>
      <c r="D559" s="64">
        <v>19</v>
      </c>
      <c r="E559" s="64" t="s">
        <v>161</v>
      </c>
      <c r="F559" s="64">
        <v>0</v>
      </c>
      <c r="G559" s="64">
        <v>1.25505785123967</v>
      </c>
      <c r="H559" s="64">
        <v>1.2733076420212599</v>
      </c>
      <c r="I559" s="64">
        <v>1.82497907815862E-2</v>
      </c>
      <c r="J559" s="64">
        <v>605</v>
      </c>
      <c r="K559" s="64">
        <v>1</v>
      </c>
      <c r="M559" s="64" t="str">
        <f t="shared" si="38"/>
        <v>On-Peak</v>
      </c>
      <c r="N559" s="64" t="str">
        <f t="shared" si="38"/>
        <v>On-Peak</v>
      </c>
    </row>
    <row r="560" spans="2:14" hidden="1" outlineLevel="1" x14ac:dyDescent="0.35">
      <c r="B560" s="120">
        <v>43529</v>
      </c>
      <c r="C560" s="120"/>
      <c r="D560" s="64">
        <v>20</v>
      </c>
      <c r="E560" s="64" t="s">
        <v>163</v>
      </c>
      <c r="F560" s="64">
        <v>1</v>
      </c>
      <c r="G560" s="64">
        <v>1.19221487603306</v>
      </c>
      <c r="H560" s="64">
        <v>1.35942359232112</v>
      </c>
      <c r="I560" s="64">
        <v>0.167208716288059</v>
      </c>
      <c r="J560" s="64">
        <v>605</v>
      </c>
      <c r="K560" s="64">
        <v>1</v>
      </c>
      <c r="M560" s="64" t="str">
        <f t="shared" si="38"/>
        <v>Critical Peak</v>
      </c>
      <c r="N560" s="64" t="str">
        <f t="shared" si="38"/>
        <v>Off-Peak</v>
      </c>
    </row>
    <row r="561" spans="2:14" hidden="1" outlineLevel="1" x14ac:dyDescent="0.35">
      <c r="B561" s="120">
        <v>43529</v>
      </c>
      <c r="C561" s="120"/>
      <c r="D561" s="64">
        <v>21</v>
      </c>
      <c r="E561" s="64" t="s">
        <v>163</v>
      </c>
      <c r="F561" s="64">
        <v>0</v>
      </c>
      <c r="G561" s="64">
        <v>1.4278677685950401</v>
      </c>
      <c r="H561" s="64">
        <v>1.36931364629496</v>
      </c>
      <c r="I561" s="64">
        <v>-5.8554122300083299E-2</v>
      </c>
      <c r="J561" s="64">
        <v>605</v>
      </c>
      <c r="K561" s="64">
        <v>1</v>
      </c>
      <c r="M561" s="64" t="str">
        <f t="shared" si="38"/>
        <v>Off-Peak</v>
      </c>
      <c r="N561" s="64" t="str">
        <f t="shared" si="38"/>
        <v>Off-Peak</v>
      </c>
    </row>
    <row r="562" spans="2:14" hidden="1" outlineLevel="1" x14ac:dyDescent="0.35">
      <c r="B562" s="120">
        <v>43529</v>
      </c>
      <c r="C562" s="120"/>
      <c r="D562" s="64">
        <v>22</v>
      </c>
      <c r="E562" s="64" t="s">
        <v>163</v>
      </c>
      <c r="F562" s="64">
        <v>0</v>
      </c>
      <c r="G562" s="64">
        <v>1.3489917355371901</v>
      </c>
      <c r="H562" s="64">
        <v>1.35017874601712</v>
      </c>
      <c r="I562" s="64">
        <v>1.18701047993097E-3</v>
      </c>
      <c r="J562" s="64">
        <v>605</v>
      </c>
      <c r="K562" s="64">
        <v>1</v>
      </c>
      <c r="M562" s="64" t="str">
        <f t="shared" si="38"/>
        <v>Off-Peak</v>
      </c>
      <c r="N562" s="64" t="str">
        <f t="shared" si="38"/>
        <v>Off-Peak</v>
      </c>
    </row>
    <row r="563" spans="2:14" hidden="1" outlineLevel="1" x14ac:dyDescent="0.35">
      <c r="B563" s="120">
        <v>43529</v>
      </c>
      <c r="C563" s="120"/>
      <c r="D563" s="64">
        <v>23</v>
      </c>
      <c r="E563" s="64" t="s">
        <v>163</v>
      </c>
      <c r="F563" s="64">
        <v>0</v>
      </c>
      <c r="G563" s="64">
        <v>1.14238016528926</v>
      </c>
      <c r="H563" s="64">
        <v>1.22102598240473</v>
      </c>
      <c r="I563" s="64">
        <v>7.8645817115472499E-2</v>
      </c>
      <c r="J563" s="64">
        <v>605</v>
      </c>
      <c r="K563" s="64">
        <v>1</v>
      </c>
      <c r="M563" s="64" t="str">
        <f t="shared" si="38"/>
        <v>Off-Peak</v>
      </c>
      <c r="N563" s="64" t="str">
        <f t="shared" si="38"/>
        <v>Off-Peak</v>
      </c>
    </row>
    <row r="564" spans="2:14" hidden="1" outlineLevel="1" x14ac:dyDescent="0.35">
      <c r="B564" s="120">
        <v>43529</v>
      </c>
      <c r="C564" s="120"/>
      <c r="D564" s="64">
        <v>24</v>
      </c>
      <c r="E564" s="64" t="s">
        <v>163</v>
      </c>
      <c r="F564" s="64">
        <v>0</v>
      </c>
      <c r="G564" s="64">
        <v>0.97816528925619795</v>
      </c>
      <c r="H564" s="64">
        <v>1.05040915031124</v>
      </c>
      <c r="I564" s="64">
        <v>7.2243861055037301E-2</v>
      </c>
      <c r="J564" s="64">
        <v>605</v>
      </c>
      <c r="K564" s="64">
        <v>1</v>
      </c>
      <c r="M564" s="64" t="str">
        <f t="shared" si="38"/>
        <v>Off-Peak</v>
      </c>
      <c r="N564" s="64" t="str">
        <f t="shared" si="38"/>
        <v>Off-Peak</v>
      </c>
    </row>
    <row r="565" spans="2:14" hidden="1" outlineLevel="1" x14ac:dyDescent="0.35">
      <c r="B565" s="120">
        <v>43530</v>
      </c>
      <c r="C565" s="120"/>
      <c r="D565" s="64">
        <v>1</v>
      </c>
      <c r="E565" s="64" t="s">
        <v>163</v>
      </c>
      <c r="F565" s="64">
        <v>0</v>
      </c>
      <c r="G565" s="64">
        <v>0.90613223140495902</v>
      </c>
      <c r="H565" s="64">
        <v>0.95481153588258205</v>
      </c>
      <c r="I565" s="64">
        <v>4.8679304477623801E-2</v>
      </c>
      <c r="J565" s="64">
        <v>605</v>
      </c>
      <c r="K565" s="64">
        <v>1</v>
      </c>
      <c r="M565" s="64" t="str">
        <f t="shared" si="38"/>
        <v>Off-Peak</v>
      </c>
      <c r="N565" s="64" t="str">
        <f t="shared" si="38"/>
        <v>Off-Peak</v>
      </c>
    </row>
    <row r="566" spans="2:14" hidden="1" outlineLevel="1" x14ac:dyDescent="0.35">
      <c r="B566" s="120">
        <v>43530</v>
      </c>
      <c r="C566" s="120"/>
      <c r="D566" s="64">
        <v>2</v>
      </c>
      <c r="E566" s="64" t="s">
        <v>163</v>
      </c>
      <c r="F566" s="64">
        <v>0</v>
      </c>
      <c r="G566" s="64">
        <v>0.84064462809917395</v>
      </c>
      <c r="H566" s="64">
        <v>0.87270632312069396</v>
      </c>
      <c r="I566" s="64">
        <v>3.2061695021520203E-2</v>
      </c>
      <c r="J566" s="64">
        <v>605</v>
      </c>
      <c r="K566" s="64">
        <v>1</v>
      </c>
      <c r="M566" s="64" t="str">
        <f t="shared" si="38"/>
        <v>Off-Peak</v>
      </c>
      <c r="N566" s="64" t="str">
        <f t="shared" si="38"/>
        <v>Off-Peak</v>
      </c>
    </row>
    <row r="567" spans="2:14" hidden="1" outlineLevel="1" x14ac:dyDescent="0.35">
      <c r="B567" s="120">
        <v>43530</v>
      </c>
      <c r="C567" s="120"/>
      <c r="D567" s="64">
        <v>3</v>
      </c>
      <c r="E567" s="64" t="s">
        <v>163</v>
      </c>
      <c r="F567" s="64">
        <v>0</v>
      </c>
      <c r="G567" s="64">
        <v>0.81039669421487603</v>
      </c>
      <c r="H567" s="64">
        <v>0.84285805618376297</v>
      </c>
      <c r="I567" s="64">
        <v>3.2461361968887402E-2</v>
      </c>
      <c r="J567" s="64">
        <v>605</v>
      </c>
      <c r="K567" s="64">
        <v>1</v>
      </c>
      <c r="M567" s="64" t="str">
        <f t="shared" si="38"/>
        <v>Off-Peak</v>
      </c>
      <c r="N567" s="64" t="str">
        <f t="shared" si="38"/>
        <v>Off-Peak</v>
      </c>
    </row>
    <row r="568" spans="2:14" hidden="1" outlineLevel="1" x14ac:dyDescent="0.35">
      <c r="B568" s="120">
        <v>43530</v>
      </c>
      <c r="C568" s="120"/>
      <c r="D568" s="64">
        <v>4</v>
      </c>
      <c r="E568" s="64" t="s">
        <v>163</v>
      </c>
      <c r="F568" s="64">
        <v>0</v>
      </c>
      <c r="G568" s="64">
        <v>0.80077685950413202</v>
      </c>
      <c r="H568" s="64">
        <v>0.83501378019194294</v>
      </c>
      <c r="I568" s="64">
        <v>3.4236920687810299E-2</v>
      </c>
      <c r="J568" s="64">
        <v>605</v>
      </c>
      <c r="K568" s="64">
        <v>1</v>
      </c>
      <c r="M568" s="64" t="str">
        <f t="shared" si="38"/>
        <v>Off-Peak</v>
      </c>
      <c r="N568" s="64" t="str">
        <f t="shared" si="38"/>
        <v>Off-Peak</v>
      </c>
    </row>
    <row r="569" spans="2:14" hidden="1" outlineLevel="1" x14ac:dyDescent="0.35">
      <c r="B569" s="120">
        <v>43530</v>
      </c>
      <c r="C569" s="120"/>
      <c r="D569" s="64">
        <v>5</v>
      </c>
      <c r="E569" s="64" t="s">
        <v>163</v>
      </c>
      <c r="F569" s="64">
        <v>0</v>
      </c>
      <c r="G569" s="64">
        <v>0.83677685950413205</v>
      </c>
      <c r="H569" s="64">
        <v>0.85034211703815998</v>
      </c>
      <c r="I569" s="64">
        <v>1.35652575340275E-2</v>
      </c>
      <c r="J569" s="64">
        <v>605</v>
      </c>
      <c r="K569" s="64">
        <v>1</v>
      </c>
      <c r="M569" s="64" t="str">
        <f t="shared" si="38"/>
        <v>Off-Peak</v>
      </c>
      <c r="N569" s="64" t="str">
        <f t="shared" si="38"/>
        <v>Off-Peak</v>
      </c>
    </row>
    <row r="570" spans="2:14" hidden="1" outlineLevel="1" x14ac:dyDescent="0.35">
      <c r="B570" s="120">
        <v>43530</v>
      </c>
      <c r="C570" s="120"/>
      <c r="D570" s="64">
        <v>6</v>
      </c>
      <c r="E570" s="64" t="s">
        <v>163</v>
      </c>
      <c r="F570" s="64">
        <v>0</v>
      </c>
      <c r="G570" s="64">
        <v>0.92360330578512395</v>
      </c>
      <c r="H570" s="64">
        <v>0.92110374004838802</v>
      </c>
      <c r="I570" s="64">
        <v>-2.4995657367360498E-3</v>
      </c>
      <c r="J570" s="64">
        <v>605</v>
      </c>
      <c r="K570" s="64">
        <v>1</v>
      </c>
      <c r="M570" s="64" t="str">
        <f t="shared" si="38"/>
        <v>Off-Peak</v>
      </c>
      <c r="N570" s="64" t="str">
        <f t="shared" si="38"/>
        <v>Off-Peak</v>
      </c>
    </row>
    <row r="571" spans="2:14" hidden="1" outlineLevel="1" x14ac:dyDescent="0.35">
      <c r="B571" s="120">
        <v>43530</v>
      </c>
      <c r="C571" s="120"/>
      <c r="D571" s="64">
        <v>7</v>
      </c>
      <c r="E571" s="64" t="s">
        <v>163</v>
      </c>
      <c r="F571" s="64">
        <v>0</v>
      </c>
      <c r="G571" s="64">
        <v>1.0262479338843</v>
      </c>
      <c r="H571" s="64">
        <v>1.0473640350903</v>
      </c>
      <c r="I571" s="64">
        <v>2.11161012060073E-2</v>
      </c>
      <c r="J571" s="64">
        <v>605</v>
      </c>
      <c r="K571" s="64">
        <v>1</v>
      </c>
      <c r="M571" s="64" t="str">
        <f t="shared" si="38"/>
        <v>Off-Peak</v>
      </c>
      <c r="N571" s="64" t="str">
        <f t="shared" si="38"/>
        <v>Off-Peak</v>
      </c>
    </row>
    <row r="572" spans="2:14" hidden="1" outlineLevel="1" x14ac:dyDescent="0.35">
      <c r="B572" s="120">
        <v>43530</v>
      </c>
      <c r="C572" s="120"/>
      <c r="D572" s="64">
        <v>8</v>
      </c>
      <c r="E572" s="64" t="s">
        <v>161</v>
      </c>
      <c r="F572" s="64">
        <v>0</v>
      </c>
      <c r="G572" s="64">
        <v>1.06333884297521</v>
      </c>
      <c r="H572" s="64">
        <v>1.1108192190785899</v>
      </c>
      <c r="I572" s="64">
        <v>4.7480376103382398E-2</v>
      </c>
      <c r="J572" s="64">
        <v>605</v>
      </c>
      <c r="K572" s="64">
        <v>1</v>
      </c>
      <c r="M572" s="64" t="str">
        <f t="shared" si="38"/>
        <v>On-Peak</v>
      </c>
      <c r="N572" s="64" t="str">
        <f t="shared" si="38"/>
        <v>On-Peak</v>
      </c>
    </row>
    <row r="573" spans="2:14" hidden="1" outlineLevel="1" x14ac:dyDescent="0.35">
      <c r="B573" s="120">
        <v>43530</v>
      </c>
      <c r="C573" s="120"/>
      <c r="D573" s="64">
        <v>9</v>
      </c>
      <c r="E573" s="64" t="s">
        <v>161</v>
      </c>
      <c r="F573" s="64">
        <v>0</v>
      </c>
      <c r="G573" s="64">
        <v>0.99112396694214899</v>
      </c>
      <c r="H573" s="64">
        <v>0.99299418469672995</v>
      </c>
      <c r="I573" s="64">
        <v>1.8702177545810101E-3</v>
      </c>
      <c r="J573" s="64">
        <v>605</v>
      </c>
      <c r="K573" s="64">
        <v>1</v>
      </c>
      <c r="M573" s="64" t="str">
        <f t="shared" si="38"/>
        <v>On-Peak</v>
      </c>
      <c r="N573" s="64" t="str">
        <f t="shared" si="38"/>
        <v>On-Peak</v>
      </c>
    </row>
    <row r="574" spans="2:14" hidden="1" outlineLevel="1" x14ac:dyDescent="0.35">
      <c r="B574" s="120">
        <v>43530</v>
      </c>
      <c r="C574" s="120"/>
      <c r="D574" s="64">
        <v>10</v>
      </c>
      <c r="E574" s="64" t="s">
        <v>161</v>
      </c>
      <c r="F574" s="64">
        <v>0</v>
      </c>
      <c r="G574" s="64">
        <v>0.88679338842975197</v>
      </c>
      <c r="H574" s="64">
        <v>0.91751244447684999</v>
      </c>
      <c r="I574" s="64">
        <v>3.07190560470979E-2</v>
      </c>
      <c r="J574" s="64">
        <v>605</v>
      </c>
      <c r="K574" s="64">
        <v>1</v>
      </c>
      <c r="M574" s="64" t="str">
        <f t="shared" si="38"/>
        <v>On-Peak</v>
      </c>
      <c r="N574" s="64" t="str">
        <f t="shared" si="38"/>
        <v>On-Peak</v>
      </c>
    </row>
    <row r="575" spans="2:14" hidden="1" outlineLevel="1" x14ac:dyDescent="0.35">
      <c r="B575" s="120">
        <v>43530</v>
      </c>
      <c r="C575" s="120"/>
      <c r="D575" s="64">
        <v>11</v>
      </c>
      <c r="E575" s="64" t="s">
        <v>161</v>
      </c>
      <c r="F575" s="64">
        <v>0</v>
      </c>
      <c r="G575" s="64">
        <v>0.86176859504132197</v>
      </c>
      <c r="H575" s="64">
        <v>0.87976662588796894</v>
      </c>
      <c r="I575" s="64">
        <v>1.7998030846647101E-2</v>
      </c>
      <c r="J575" s="64">
        <v>605</v>
      </c>
      <c r="K575" s="64">
        <v>1</v>
      </c>
      <c r="M575" s="64" t="str">
        <f t="shared" si="38"/>
        <v>On-Peak</v>
      </c>
      <c r="N575" s="64" t="str">
        <f t="shared" si="38"/>
        <v>On-Peak</v>
      </c>
    </row>
    <row r="576" spans="2:14" hidden="1" outlineLevel="1" x14ac:dyDescent="0.35">
      <c r="B576" s="120">
        <v>43530</v>
      </c>
      <c r="C576" s="120"/>
      <c r="D576" s="64">
        <v>12</v>
      </c>
      <c r="E576" s="64" t="s">
        <v>162</v>
      </c>
      <c r="F576" s="64">
        <v>0</v>
      </c>
      <c r="G576" s="64">
        <v>0.89353719008264498</v>
      </c>
      <c r="H576" s="64">
        <v>0.88665964390432805</v>
      </c>
      <c r="I576" s="64">
        <v>-6.8775461783167702E-3</v>
      </c>
      <c r="J576" s="64">
        <v>605</v>
      </c>
      <c r="K576" s="64">
        <v>1</v>
      </c>
      <c r="M576" s="64" t="str">
        <f t="shared" si="38"/>
        <v>Mid-Peak</v>
      </c>
      <c r="N576" s="64" t="str">
        <f t="shared" si="38"/>
        <v>Mid-Peak</v>
      </c>
    </row>
    <row r="577" spans="2:14" hidden="1" outlineLevel="1" x14ac:dyDescent="0.35">
      <c r="B577" s="120">
        <v>43530</v>
      </c>
      <c r="C577" s="120"/>
      <c r="D577" s="64">
        <v>13</v>
      </c>
      <c r="E577" s="64" t="s">
        <v>162</v>
      </c>
      <c r="F577" s="64">
        <v>0</v>
      </c>
      <c r="G577" s="64">
        <v>0.93900826446281005</v>
      </c>
      <c r="H577" s="64">
        <v>0.91195227348001995</v>
      </c>
      <c r="I577" s="64">
        <v>-2.70559909827899E-2</v>
      </c>
      <c r="J577" s="64">
        <v>605</v>
      </c>
      <c r="K577" s="64">
        <v>1</v>
      </c>
      <c r="M577" s="64" t="str">
        <f t="shared" si="38"/>
        <v>Mid-Peak</v>
      </c>
      <c r="N577" s="64" t="str">
        <f t="shared" si="38"/>
        <v>Mid-Peak</v>
      </c>
    </row>
    <row r="578" spans="2:14" hidden="1" outlineLevel="1" x14ac:dyDescent="0.35">
      <c r="B578" s="120">
        <v>43530</v>
      </c>
      <c r="C578" s="120"/>
      <c r="D578" s="64">
        <v>14</v>
      </c>
      <c r="E578" s="64" t="s">
        <v>162</v>
      </c>
      <c r="F578" s="64">
        <v>0</v>
      </c>
      <c r="G578" s="64">
        <v>0.88509090909090904</v>
      </c>
      <c r="H578" s="64">
        <v>0.89087095709313202</v>
      </c>
      <c r="I578" s="64">
        <v>5.78004800222245E-3</v>
      </c>
      <c r="J578" s="64">
        <v>605</v>
      </c>
      <c r="K578" s="64">
        <v>1</v>
      </c>
      <c r="M578" s="64" t="str">
        <f t="shared" si="38"/>
        <v>Mid-Peak</v>
      </c>
      <c r="N578" s="64" t="str">
        <f t="shared" si="38"/>
        <v>Mid-Peak</v>
      </c>
    </row>
    <row r="579" spans="2:14" hidden="1" outlineLevel="1" x14ac:dyDescent="0.35">
      <c r="B579" s="120">
        <v>43530</v>
      </c>
      <c r="C579" s="120"/>
      <c r="D579" s="64">
        <v>15</v>
      </c>
      <c r="E579" s="64" t="s">
        <v>162</v>
      </c>
      <c r="F579" s="64">
        <v>0</v>
      </c>
      <c r="G579" s="64">
        <v>0.89221487603305805</v>
      </c>
      <c r="H579" s="64">
        <v>0.87432570725581904</v>
      </c>
      <c r="I579" s="64">
        <v>-1.7889168777239201E-2</v>
      </c>
      <c r="J579" s="64">
        <v>605</v>
      </c>
      <c r="K579" s="64">
        <v>1</v>
      </c>
      <c r="M579" s="64" t="str">
        <f t="shared" si="38"/>
        <v>Mid-Peak</v>
      </c>
      <c r="N579" s="64" t="str">
        <f t="shared" si="38"/>
        <v>Mid-Peak</v>
      </c>
    </row>
    <row r="580" spans="2:14" hidden="1" outlineLevel="1" x14ac:dyDescent="0.35">
      <c r="B580" s="120">
        <v>43530</v>
      </c>
      <c r="C580" s="120"/>
      <c r="D580" s="64">
        <v>16</v>
      </c>
      <c r="E580" s="64" t="s">
        <v>162</v>
      </c>
      <c r="F580" s="64">
        <v>0</v>
      </c>
      <c r="G580" s="64">
        <v>0.95517355371900803</v>
      </c>
      <c r="H580" s="64">
        <v>0.92987579460560499</v>
      </c>
      <c r="I580" s="64">
        <v>-2.5297759113402801E-2</v>
      </c>
      <c r="J580" s="64">
        <v>605</v>
      </c>
      <c r="K580" s="64">
        <v>1</v>
      </c>
      <c r="M580" s="64" t="str">
        <f t="shared" si="38"/>
        <v>Mid-Peak</v>
      </c>
      <c r="N580" s="64" t="str">
        <f t="shared" si="38"/>
        <v>Mid-Peak</v>
      </c>
    </row>
    <row r="581" spans="2:14" hidden="1" outlineLevel="1" x14ac:dyDescent="0.35">
      <c r="B581" s="120">
        <v>43530</v>
      </c>
      <c r="C581" s="120"/>
      <c r="D581" s="64">
        <v>17</v>
      </c>
      <c r="E581" s="64" t="s">
        <v>162</v>
      </c>
      <c r="F581" s="64">
        <v>0</v>
      </c>
      <c r="G581" s="64">
        <v>1.0754380165289299</v>
      </c>
      <c r="H581" s="64">
        <v>1.0735791562644701</v>
      </c>
      <c r="I581" s="64">
        <v>-1.85886026445327E-3</v>
      </c>
      <c r="J581" s="64">
        <v>605</v>
      </c>
      <c r="K581" s="64">
        <v>1</v>
      </c>
      <c r="M581" s="64" t="str">
        <f t="shared" si="38"/>
        <v>Mid-Peak</v>
      </c>
      <c r="N581" s="64" t="str">
        <f t="shared" si="38"/>
        <v>Mid-Peak</v>
      </c>
    </row>
    <row r="582" spans="2:14" hidden="1" outlineLevel="1" x14ac:dyDescent="0.35">
      <c r="B582" s="120">
        <v>43530</v>
      </c>
      <c r="C582" s="120"/>
      <c r="D582" s="64">
        <v>18</v>
      </c>
      <c r="E582" s="64" t="s">
        <v>161</v>
      </c>
      <c r="F582" s="64">
        <v>0</v>
      </c>
      <c r="G582" s="64">
        <v>1.2238842975206601</v>
      </c>
      <c r="H582" s="64">
        <v>1.20485299368649</v>
      </c>
      <c r="I582" s="64">
        <v>-1.9031303834172501E-2</v>
      </c>
      <c r="J582" s="64">
        <v>605</v>
      </c>
      <c r="K582" s="64">
        <v>1</v>
      </c>
      <c r="M582" s="64" t="str">
        <f t="shared" si="38"/>
        <v>On-Peak</v>
      </c>
      <c r="N582" s="64" t="str">
        <f t="shared" si="38"/>
        <v>On-Peak</v>
      </c>
    </row>
    <row r="583" spans="2:14" hidden="1" outlineLevel="1" x14ac:dyDescent="0.35">
      <c r="B583" s="120">
        <v>43530</v>
      </c>
      <c r="C583" s="120"/>
      <c r="D583" s="64">
        <v>19</v>
      </c>
      <c r="E583" s="64" t="s">
        <v>161</v>
      </c>
      <c r="F583" s="64">
        <v>0</v>
      </c>
      <c r="G583" s="64">
        <v>1.23553719008264</v>
      </c>
      <c r="H583" s="64">
        <v>1.2698476202434701</v>
      </c>
      <c r="I583" s="64">
        <v>3.4310430160823899E-2</v>
      </c>
      <c r="J583" s="64">
        <v>605</v>
      </c>
      <c r="K583" s="64">
        <v>1</v>
      </c>
      <c r="M583" s="64" t="str">
        <f t="shared" si="38"/>
        <v>On-Peak</v>
      </c>
      <c r="N583" s="64" t="str">
        <f t="shared" si="38"/>
        <v>On-Peak</v>
      </c>
    </row>
    <row r="584" spans="2:14" hidden="1" outlineLevel="1" x14ac:dyDescent="0.35">
      <c r="B584" s="120">
        <v>43530</v>
      </c>
      <c r="C584" s="120"/>
      <c r="D584" s="64">
        <v>20</v>
      </c>
      <c r="E584" s="64" t="s">
        <v>163</v>
      </c>
      <c r="F584" s="64">
        <v>1</v>
      </c>
      <c r="G584" s="64">
        <v>1.1865123966942099</v>
      </c>
      <c r="H584" s="64">
        <v>1.35381426447076</v>
      </c>
      <c r="I584" s="64">
        <v>0.16730186777654901</v>
      </c>
      <c r="J584" s="64">
        <v>605</v>
      </c>
      <c r="K584" s="64">
        <v>1</v>
      </c>
      <c r="M584" s="64" t="str">
        <f t="shared" si="38"/>
        <v>Critical Peak</v>
      </c>
      <c r="N584" s="64" t="str">
        <f t="shared" si="38"/>
        <v>Off-Peak</v>
      </c>
    </row>
    <row r="585" spans="2:14" hidden="1" outlineLevel="1" x14ac:dyDescent="0.35">
      <c r="B585" s="120">
        <v>43530</v>
      </c>
      <c r="C585" s="120"/>
      <c r="D585" s="64">
        <v>21</v>
      </c>
      <c r="E585" s="64" t="s">
        <v>163</v>
      </c>
      <c r="F585" s="64">
        <v>0</v>
      </c>
      <c r="G585" s="64">
        <v>1.38411570247934</v>
      </c>
      <c r="H585" s="64">
        <v>1.3679974461897599</v>
      </c>
      <c r="I585" s="64">
        <v>-1.6118256289578501E-2</v>
      </c>
      <c r="J585" s="64">
        <v>605</v>
      </c>
      <c r="K585" s="64">
        <v>1</v>
      </c>
      <c r="M585" s="64" t="str">
        <f t="shared" si="38"/>
        <v>Off-Peak</v>
      </c>
      <c r="N585" s="64" t="str">
        <f t="shared" si="38"/>
        <v>Off-Peak</v>
      </c>
    </row>
    <row r="586" spans="2:14" hidden="1" outlineLevel="1" x14ac:dyDescent="0.35">
      <c r="B586" s="120">
        <v>43530</v>
      </c>
      <c r="C586" s="120"/>
      <c r="D586" s="64">
        <v>22</v>
      </c>
      <c r="E586" s="64" t="s">
        <v>163</v>
      </c>
      <c r="F586" s="64">
        <v>0</v>
      </c>
      <c r="G586" s="64">
        <v>1.35786776859504</v>
      </c>
      <c r="H586" s="64">
        <v>1.3477173985325199</v>
      </c>
      <c r="I586" s="64">
        <v>-1.0150370062520101E-2</v>
      </c>
      <c r="J586" s="64">
        <v>605</v>
      </c>
      <c r="K586" s="64">
        <v>1</v>
      </c>
      <c r="M586" s="64" t="str">
        <f t="shared" si="38"/>
        <v>Off-Peak</v>
      </c>
      <c r="N586" s="64" t="str">
        <f t="shared" si="38"/>
        <v>Off-Peak</v>
      </c>
    </row>
    <row r="587" spans="2:14" hidden="1" outlineLevel="1" x14ac:dyDescent="0.35">
      <c r="B587" s="120">
        <v>43530</v>
      </c>
      <c r="C587" s="120"/>
      <c r="D587" s="64">
        <v>23</v>
      </c>
      <c r="E587" s="64" t="s">
        <v>163</v>
      </c>
      <c r="F587" s="64">
        <v>0</v>
      </c>
      <c r="G587" s="64">
        <v>1.2356694214876001</v>
      </c>
      <c r="H587" s="64">
        <v>1.21614327116277</v>
      </c>
      <c r="I587" s="64">
        <v>-1.9526150324833999E-2</v>
      </c>
      <c r="J587" s="64">
        <v>605</v>
      </c>
      <c r="K587" s="64">
        <v>1</v>
      </c>
      <c r="M587" s="64" t="str">
        <f t="shared" si="38"/>
        <v>Off-Peak</v>
      </c>
      <c r="N587" s="64" t="str">
        <f t="shared" si="38"/>
        <v>Off-Peak</v>
      </c>
    </row>
    <row r="588" spans="2:14" hidden="1" outlineLevel="1" x14ac:dyDescent="0.35">
      <c r="B588" s="120">
        <v>43530</v>
      </c>
      <c r="C588" s="120"/>
      <c r="D588" s="64">
        <v>24</v>
      </c>
      <c r="E588" s="64" t="s">
        <v>163</v>
      </c>
      <c r="F588" s="64">
        <v>0</v>
      </c>
      <c r="G588" s="64">
        <v>1.05026446280992</v>
      </c>
      <c r="H588" s="64">
        <v>1.05247368698133</v>
      </c>
      <c r="I588" s="64">
        <v>2.20922417140999E-3</v>
      </c>
      <c r="J588" s="64">
        <v>605</v>
      </c>
      <c r="K588" s="64">
        <v>1</v>
      </c>
      <c r="M588" s="64" t="str">
        <f t="shared" si="38"/>
        <v>Off-Peak</v>
      </c>
      <c r="N588" s="64" t="str">
        <f t="shared" si="38"/>
        <v>Off-Peak</v>
      </c>
    </row>
    <row r="589" spans="2:14" hidden="1" outlineLevel="1" x14ac:dyDescent="0.35"/>
    <row r="590" spans="2:14" hidden="1" outlineLevel="1" x14ac:dyDescent="0.35"/>
    <row r="591" spans="2:14" collapsed="1" x14ac:dyDescent="0.35"/>
  </sheetData>
  <mergeCells count="11">
    <mergeCell ref="I15:K15"/>
    <mergeCell ref="I16:K16"/>
    <mergeCell ref="I17:K17"/>
    <mergeCell ref="I18:K18"/>
    <mergeCell ref="I19:K19"/>
    <mergeCell ref="I14:K14"/>
    <mergeCell ref="I5:K5"/>
    <mergeCell ref="I8:K8"/>
    <mergeCell ref="I9:K9"/>
    <mergeCell ref="I10:K10"/>
    <mergeCell ref="I11:K11"/>
  </mergeCells>
  <dataValidations count="1">
    <dataValidation type="list" allowBlank="1" showInputMessage="1" showErrorMessage="1" sqref="B3" xr:uid="{E622634C-6DBF-4FA3-9B0B-DBFAC32D1382}">
      <formula1>"Yes, No"</formula1>
    </dataValidation>
  </dataValidations>
  <hyperlinks>
    <hyperlink ref="B117" r:id="rId1" location="!/residential/content?page=electricity-water-rates" xr:uid="{4EFBAD4C-B42B-4F2C-B030-3D23522D044F}"/>
    <hyperlink ref="B118" r:id="rId2" xr:uid="{E187A512-7DD0-4A91-83A1-6EB19E24B20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9FF6-5476-4BA2-9D68-0ABB3C3B2D8F}">
  <sheetPr>
    <tabColor rgb="FFFFC000"/>
  </sheetPr>
  <dimension ref="A2:K75"/>
  <sheetViews>
    <sheetView topLeftCell="A50" workbookViewId="0">
      <selection activeCell="F28" sqref="F28"/>
    </sheetView>
  </sheetViews>
  <sheetFormatPr defaultRowHeight="14.5" outlineLevelRow="1" x14ac:dyDescent="0.35"/>
  <cols>
    <col min="1" max="3" width="8.7265625" style="64"/>
    <col min="4" max="4" width="28.6328125" style="64" customWidth="1"/>
    <col min="5" max="5" width="11.1796875" style="64" customWidth="1"/>
    <col min="6" max="8" width="27.453125" style="64" customWidth="1"/>
    <col min="9" max="16384" width="8.7265625" style="64"/>
  </cols>
  <sheetData>
    <row r="2" spans="1:11" x14ac:dyDescent="0.35">
      <c r="A2" s="113" t="s">
        <v>445</v>
      </c>
    </row>
    <row r="3" spans="1:11" x14ac:dyDescent="0.35">
      <c r="F3" s="176" t="s">
        <v>161</v>
      </c>
      <c r="G3" s="176" t="s">
        <v>162</v>
      </c>
      <c r="H3" s="176" t="s">
        <v>163</v>
      </c>
      <c r="J3" s="134" t="s">
        <v>333</v>
      </c>
      <c r="K3" s="134" t="s">
        <v>334</v>
      </c>
    </row>
    <row r="4" spans="1:11" x14ac:dyDescent="0.35">
      <c r="D4" s="155" t="s">
        <v>307</v>
      </c>
      <c r="E4" s="155"/>
      <c r="F4" s="180">
        <f ca="1">(INDEX($F$40:$H$42,MATCH(F$3,$D$40:$D$42,0),MATCH($K4,$F$24:$H$24,0))-INDEX($F$40:$H$42,MATCH(F$3,$D$40:$D$42,0),MATCH($J4,$F$24:$H$24,0)))/INDEX($F$40:$H$42,MATCH(F$3,$D$40:$D$42,0),MATCH($J4,$F$24:$H$24,0))</f>
        <v>0</v>
      </c>
      <c r="G4" s="180">
        <f ca="1">(INDEX($F$40:$H$42,MATCH(G$3,$D$40:$D$42,0),MATCH($K4,$F$24:$H$24,0))-INDEX($F$40:$H$42,MATCH(G$3,$D$40:$D$42,0),MATCH($J4,$F$24:$H$24,0)))/INDEX($F$40:$H$42,MATCH(G$3,$D$40:$D$42,0),MATCH($J4,$F$24:$H$24,0))</f>
        <v>0.19074391851290892</v>
      </c>
      <c r="H4" s="180">
        <f ca="1">(INDEX($F$40:$H$42,MATCH(H$3,$D$40:$D$42,0),MATCH($K4,$F$24:$H$24,0))-INDEX($F$40:$H$42,MATCH(H$3,$D$40:$D$42,0),MATCH($J4,$F$24:$H$24,0)))/INDEX($F$40:$H$42,MATCH(H$3,$D$40:$D$42,0),MATCH($J4,$F$24:$H$24,0))</f>
        <v>-5.8411214953271083E-2</v>
      </c>
      <c r="J4" s="126" t="s">
        <v>302</v>
      </c>
      <c r="K4" s="126" t="s">
        <v>303</v>
      </c>
    </row>
    <row r="5" spans="1:11" x14ac:dyDescent="0.35">
      <c r="D5" s="155" t="s">
        <v>308</v>
      </c>
      <c r="E5" s="155"/>
      <c r="F5" s="180">
        <f ca="1">(INDEX($F$28:$H$30,MATCH(F$3,$D$28:$D$30,0),MATCH($K5,$F$24:$H$24,0))-INDEX($F$28:$H$30,MATCH(F$3,$D$28:$D$30,0),MATCH($J5,$F$24:$H$24,0)))/INDEX($F$28:$H$30,MATCH(F$3,$D$28:$D$30,0),MATCH($J5,$F$24:$H$24,0))</f>
        <v>-5.3430763018455354E-2</v>
      </c>
      <c r="G5" s="180">
        <f ca="1">(INDEX($F$28:$H$30,MATCH(G$3,$D$28:$D$30,0),MATCH($K5,$F$24:$H$24,0))-INDEX($F$28:$H$30,MATCH(G$3,$D$28:$D$30,0),MATCH($J5,$F$24:$H$24,0)))/INDEX($F$28:$H$30,MATCH(G$3,$D$28:$D$30,0),MATCH($J5,$F$24:$H$24,0))</f>
        <v>-4.5979075212431199E-2</v>
      </c>
      <c r="H5" s="180">
        <f ca="1">(INDEX($F$28:$H$30,MATCH(H$3,$D$28:$D$30,0),MATCH($K5,$F$24:$H$24,0))-INDEX($F$28:$H$30,MATCH(H$3,$D$28:$D$30,0),MATCH($J5,$F$24:$H$24,0)))/INDEX($F$28:$H$30,MATCH(H$3,$D$28:$D$30,0),MATCH($J5,$F$24:$H$24,0))</f>
        <v>7.4938161808624226E-3</v>
      </c>
      <c r="J5" s="126" t="s">
        <v>302</v>
      </c>
      <c r="K5" s="126" t="s">
        <v>270</v>
      </c>
    </row>
    <row r="6" spans="1:11" ht="29" x14ac:dyDescent="0.35">
      <c r="D6" s="156" t="s">
        <v>309</v>
      </c>
      <c r="E6" s="156"/>
      <c r="F6" s="181" t="str">
        <f ca="1">IF(F$4=0,"N/A",F$5/F$4)</f>
        <v>N/A</v>
      </c>
      <c r="G6" s="181">
        <f t="shared" ref="G6:H6" ca="1" si="0">IF(G$4=0,"N/A",G$5/G$4)</f>
        <v>-0.24105132981903948</v>
      </c>
      <c r="H6" s="181">
        <f t="shared" ca="1" si="0"/>
        <v>-0.12829413301636455</v>
      </c>
    </row>
    <row r="8" spans="1:11" ht="21" x14ac:dyDescent="0.5">
      <c r="D8" s="168" t="s">
        <v>320</v>
      </c>
      <c r="E8" s="169"/>
      <c r="F8" s="169"/>
      <c r="G8" s="169"/>
      <c r="H8" s="170"/>
    </row>
    <row r="9" spans="1:11" ht="42.5" customHeight="1" x14ac:dyDescent="0.35">
      <c r="D9" s="274" t="s">
        <v>335</v>
      </c>
      <c r="E9" s="275"/>
      <c r="F9" s="275"/>
      <c r="G9" s="275"/>
      <c r="H9" s="276"/>
    </row>
    <row r="10" spans="1:11" ht="21" x14ac:dyDescent="0.5">
      <c r="D10" s="182"/>
    </row>
    <row r="11" spans="1:11" x14ac:dyDescent="0.35">
      <c r="A11" s="113" t="s">
        <v>474</v>
      </c>
    </row>
    <row r="12" spans="1:11" x14ac:dyDescent="0.35">
      <c r="F12" s="176" t="s">
        <v>161</v>
      </c>
      <c r="G12" s="176" t="s">
        <v>162</v>
      </c>
      <c r="H12" s="176" t="s">
        <v>163</v>
      </c>
      <c r="J12" s="134" t="s">
        <v>333</v>
      </c>
      <c r="K12" s="134" t="s">
        <v>334</v>
      </c>
    </row>
    <row r="13" spans="1:11" x14ac:dyDescent="0.35">
      <c r="D13" s="155" t="s">
        <v>307</v>
      </c>
      <c r="E13" s="155"/>
      <c r="F13" s="180">
        <f ca="1">(INDEX($F$67:$H$69,MATCH(F$12,$D$67:$D$69,0),MATCH($K13,$F$51:$H$51,0))-INDEX($F$67:$H$69,MATCH(F$3,$D$67:$D$69,0),MATCH($J13,$F$51:$H$51,0)))/INDEX($F$67:$H$69,MATCH(F$3,$D$67:$D$69,0),MATCH($J13,$F$51:$H$51,0))</f>
        <v>6.8531067584874872E-2</v>
      </c>
      <c r="G13" s="180">
        <f t="shared" ref="G13:H14" ca="1" si="1">(INDEX($F$67:$H$69,MATCH(G$12,$D$67:$D$69,0),MATCH($K13,$F$51:$H$51,0))-INDEX($F$67:$H$69,MATCH(G$3,$D$67:$D$69,0),MATCH($J13,$F$51:$H$51,0)))/INDEX($F$67:$H$69,MATCH(G$3,$D$67:$D$69,0),MATCH($J13,$F$51:$H$51,0))</f>
        <v>0</v>
      </c>
      <c r="H13" s="180">
        <f t="shared" ca="1" si="1"/>
        <v>-4.3084914421222323E-2</v>
      </c>
      <c r="J13" s="126" t="s">
        <v>302</v>
      </c>
      <c r="K13" s="126" t="s">
        <v>303</v>
      </c>
    </row>
    <row r="14" spans="1:11" x14ac:dyDescent="0.35">
      <c r="D14" s="155" t="s">
        <v>308</v>
      </c>
      <c r="E14" s="155"/>
      <c r="F14" s="180">
        <f t="shared" ref="F14" ca="1" si="2">(INDEX($F$67:$H$69,MATCH(F$12,$D$67:$D$69,0),MATCH($K14,$F$51:$H$51,0))-INDEX($F$67:$H$69,MATCH(F$3,$D$67:$D$69,0),MATCH($J14,$F$51:$H$51,0)))/INDEX($F$67:$H$69,MATCH(F$3,$D$67:$D$69,0),MATCH($J14,$F$51:$H$51,0))</f>
        <v>4.4675513576731538E-2</v>
      </c>
      <c r="G14" s="180">
        <f t="shared" ca="1" si="1"/>
        <v>6.2364240144751459E-3</v>
      </c>
      <c r="H14" s="180">
        <f t="shared" ca="1" si="1"/>
        <v>-3.0577125402332511E-2</v>
      </c>
      <c r="J14" s="126" t="s">
        <v>302</v>
      </c>
      <c r="K14" s="126" t="s">
        <v>270</v>
      </c>
    </row>
    <row r="15" spans="1:11" ht="29" x14ac:dyDescent="0.35">
      <c r="D15" s="156" t="s">
        <v>309</v>
      </c>
      <c r="E15" s="156"/>
      <c r="F15" s="181">
        <f ca="1">IF(F$13=0,"N/A",F$14/F$13)</f>
        <v>0.65190161413145176</v>
      </c>
      <c r="G15" s="181" t="str">
        <f t="shared" ref="G15:H15" ca="1" si="3">IF(G$13=0,"N/A",G$14/G$13)</f>
        <v>N/A</v>
      </c>
      <c r="H15" s="181">
        <f t="shared" ca="1" si="3"/>
        <v>0.70969446761326616</v>
      </c>
    </row>
    <row r="17" spans="1:8" ht="21" x14ac:dyDescent="0.5">
      <c r="D17" s="168" t="s">
        <v>320</v>
      </c>
      <c r="E17" s="169"/>
      <c r="F17" s="169"/>
      <c r="G17" s="169"/>
      <c r="H17" s="170"/>
    </row>
    <row r="18" spans="1:8" ht="42.5" customHeight="1" x14ac:dyDescent="0.35">
      <c r="D18" s="274" t="s">
        <v>335</v>
      </c>
      <c r="E18" s="275"/>
      <c r="F18" s="275"/>
      <c r="G18" s="275"/>
      <c r="H18" s="276"/>
    </row>
    <row r="19" spans="1:8" ht="21" x14ac:dyDescent="0.5">
      <c r="D19" s="182"/>
    </row>
    <row r="20" spans="1:8" ht="21" x14ac:dyDescent="0.5">
      <c r="D20" s="182"/>
    </row>
    <row r="22" spans="1:8" s="115" customFormat="1" ht="23.5" x14ac:dyDescent="0.55000000000000004">
      <c r="A22" s="114" t="s">
        <v>477</v>
      </c>
    </row>
    <row r="24" spans="1:8" ht="29" outlineLevel="1" x14ac:dyDescent="0.35">
      <c r="D24" s="138"/>
      <c r="E24" s="138"/>
      <c r="F24" s="138" t="s">
        <v>270</v>
      </c>
      <c r="G24" s="138" t="s">
        <v>302</v>
      </c>
      <c r="H24" s="138" t="s">
        <v>303</v>
      </c>
    </row>
    <row r="25" spans="1:8" outlineLevel="1" x14ac:dyDescent="0.35">
      <c r="D25" s="174" t="s">
        <v>304</v>
      </c>
      <c r="E25" s="174"/>
      <c r="F25" s="141" t="s">
        <v>271</v>
      </c>
      <c r="G25" s="141" t="s">
        <v>272</v>
      </c>
      <c r="H25" s="141" t="s">
        <v>272</v>
      </c>
    </row>
    <row r="26" spans="1:8" outlineLevel="1" x14ac:dyDescent="0.35">
      <c r="D26" s="174" t="s">
        <v>301</v>
      </c>
      <c r="E26" s="174"/>
      <c r="F26" s="141" t="s">
        <v>299</v>
      </c>
      <c r="G26" s="141" t="s">
        <v>300</v>
      </c>
      <c r="H26" s="141" t="s">
        <v>299</v>
      </c>
    </row>
    <row r="27" spans="1:8" outlineLevel="1" x14ac:dyDescent="0.35">
      <c r="D27" s="171" t="s">
        <v>328</v>
      </c>
      <c r="E27" s="177"/>
      <c r="F27" s="172"/>
      <c r="G27" s="172"/>
      <c r="H27" s="173"/>
    </row>
    <row r="28" spans="1:8" outlineLevel="1" x14ac:dyDescent="0.35">
      <c r="D28" s="175" t="s">
        <v>161</v>
      </c>
      <c r="E28" s="175" t="s">
        <v>110</v>
      </c>
      <c r="F28" s="179">
        <f ca="1">SUMIFS(OFFSET('05a Sum OwnPrice Elast Daily'!$K$29,0,MATCH('06 Own Price Elasticity by TOU'!F$25,'05a Sum OwnPrice Elast Daily'!$L$28:$M$28,0),COUNT('05a Sum OwnPrice Elast Daily'!$L$29:$L$34),1),'05a Sum OwnPrice Elast Daily'!$B$29:$B$34,'06 Own Price Elasticity by TOU'!$D28)</f>
        <v>776.76467652942915</v>
      </c>
      <c r="G28" s="179">
        <f ca="1">SUMIFS(OFFSET('05a Sum OwnPrice Elast Daily'!$K$29,0,MATCH('06 Own Price Elasticity by TOU'!G$25,'05a Sum OwnPrice Elast Daily'!$L$28:$M$28,0),COUNT('05a Sum OwnPrice Elast Daily'!$L$29:$L$34),1),'05a Sum OwnPrice Elast Daily'!$B$29:$B$34,'06 Own Price Elasticity by TOU'!$D28)</f>
        <v>820.61052290945497</v>
      </c>
      <c r="H28" s="179">
        <f ca="1">SUMIFS(OFFSET('05a Sum OwnPrice Elast Daily'!$K$29,0,MATCH('06 Own Price Elasticity by TOU'!H$25,'05a Sum OwnPrice Elast Daily'!$L$28:$M$28,0),COUNT('05a Sum OwnPrice Elast Daily'!$L$29:$L$34),1),'05a Sum OwnPrice Elast Daily'!$B$29:$B$34,'06 Own Price Elasticity by TOU'!$D28)</f>
        <v>820.61052290945497</v>
      </c>
    </row>
    <row r="29" spans="1:8" outlineLevel="1" x14ac:dyDescent="0.35">
      <c r="D29" s="127" t="s">
        <v>162</v>
      </c>
      <c r="E29" s="175" t="s">
        <v>110</v>
      </c>
      <c r="F29" s="179">
        <f ca="1">SUMIFS(OFFSET('05a Sum OwnPrice Elast Daily'!$K$29,0,MATCH('06 Own Price Elasticity by TOU'!F$25,'05a Sum OwnPrice Elast Daily'!$L$28:$M$28,0),COUNT('05a Sum OwnPrice Elast Daily'!$L$29:$L$34),1),'05a Sum OwnPrice Elast Daily'!$B$29:$B$34,'06 Own Price Elasticity by TOU'!$D29)</f>
        <v>767.76651052546003</v>
      </c>
      <c r="G29" s="179">
        <f ca="1">SUMIFS(OFFSET('05a Sum OwnPrice Elast Daily'!$K$29,0,MATCH('06 Own Price Elasticity by TOU'!G$25,'05a Sum OwnPrice Elast Daily'!$L$28:$M$28,0),COUNT('05a Sum OwnPrice Elast Daily'!$L$29:$L$34),1),'05a Sum OwnPrice Elast Daily'!$B$29:$B$34,'06 Own Price Elasticity by TOU'!$D29)</f>
        <v>804.76904706929577</v>
      </c>
      <c r="H29" s="179">
        <f ca="1">SUMIFS(OFFSET('05a Sum OwnPrice Elast Daily'!$K$29,0,MATCH('06 Own Price Elasticity by TOU'!H$25,'05a Sum OwnPrice Elast Daily'!$L$28:$M$28,0),COUNT('05a Sum OwnPrice Elast Daily'!$L$29:$L$34),1),'05a Sum OwnPrice Elast Daily'!$B$29:$B$34,'06 Own Price Elasticity by TOU'!$D29)</f>
        <v>804.76904706929577</v>
      </c>
    </row>
    <row r="30" spans="1:8" outlineLevel="1" x14ac:dyDescent="0.35">
      <c r="D30" s="127" t="s">
        <v>163</v>
      </c>
      <c r="E30" s="175" t="s">
        <v>110</v>
      </c>
      <c r="F30" s="179">
        <f ca="1">SUMIFS(OFFSET('05a Sum OwnPrice Elast Daily'!$K$29,0,MATCH('06 Own Price Elasticity by TOU'!F$25,'05a Sum OwnPrice Elast Daily'!$L$28:$M$28,0),COUNT('05a Sum OwnPrice Elast Daily'!$L$29:$L$34),1),'05a Sum OwnPrice Elast Daily'!$B$29:$B$34,'06 Own Price Elasticity by TOU'!$D30)</f>
        <v>3162.4830170504797</v>
      </c>
      <c r="G30" s="179">
        <f ca="1">SUMIFS(OFFSET('05a Sum OwnPrice Elast Daily'!$K$29,0,MATCH('06 Own Price Elasticity by TOU'!G$25,'05a Sum OwnPrice Elast Daily'!$L$28:$M$28,0),COUNT('05a Sum OwnPrice Elast Daily'!$L$29:$L$34),1),'05a Sum OwnPrice Elast Daily'!$B$29:$B$34,'06 Own Price Elasticity by TOU'!$D30)</f>
        <v>3138.9602261169211</v>
      </c>
      <c r="H30" s="179">
        <f ca="1">SUMIFS(OFFSET('05a Sum OwnPrice Elast Daily'!$K$29,0,MATCH('06 Own Price Elasticity by TOU'!H$25,'05a Sum OwnPrice Elast Daily'!$L$28:$M$28,0),COUNT('05a Sum OwnPrice Elast Daily'!$L$29:$L$34),1),'05a Sum OwnPrice Elast Daily'!$B$29:$B$34,'06 Own Price Elasticity by TOU'!$D30)</f>
        <v>3138.9602261169211</v>
      </c>
    </row>
    <row r="31" spans="1:8" outlineLevel="1" x14ac:dyDescent="0.35">
      <c r="D31" s="171" t="s">
        <v>277</v>
      </c>
      <c r="E31" s="177"/>
      <c r="F31" s="172"/>
      <c r="G31" s="172"/>
      <c r="H31" s="173"/>
    </row>
    <row r="32" spans="1:8" outlineLevel="1" x14ac:dyDescent="0.35">
      <c r="D32" s="175" t="s">
        <v>161</v>
      </c>
      <c r="E32" s="175" t="s">
        <v>330</v>
      </c>
      <c r="F32" s="125">
        <f ca="1">SUMIFS(OFFSET('05a Sum OwnPrice Elast Daily'!$N$45,0,MATCH('06 Own Price Elasticity by TOU'!F$26&amp;"_"&amp;F$25,'05a Sum OwnPrice Elast Daily'!$O$42:$R$42,0),COUNT('05a Sum OwnPrice Elast Daily'!$L$29:$L$34),1),'05a Sum OwnPrice Elast Daily'!$B$29:$B$34,'06 Own Price Elasticity by TOU'!$D32)</f>
        <v>102.53293730188466</v>
      </c>
      <c r="G32" s="125">
        <f ca="1">SUMIFS(OFFSET('05a Sum OwnPrice Elast Daily'!$N$45,0,MATCH('06 Own Price Elasticity by TOU'!G$26&amp;"_"&amp;G$25,'05a Sum OwnPrice Elast Daily'!$O$42:$R$42,0),COUNT('05a Sum OwnPrice Elast Daily'!$L$29:$L$34),1),'05a Sum OwnPrice Elast Daily'!$B$29:$B$34,'06 Own Price Elasticity by TOU'!$D32)</f>
        <v>108.32058902404805</v>
      </c>
      <c r="H32" s="125">
        <f ca="1">SUMIFS(OFFSET('05a Sum OwnPrice Elast Daily'!$N$45,0,MATCH('06 Own Price Elasticity by TOU'!H$26&amp;"_"&amp;H$25,'05a Sum OwnPrice Elast Daily'!$O$42:$R$42,0),COUNT('05a Sum OwnPrice Elast Daily'!$L$29:$L$34),1),'05a Sum OwnPrice Elast Daily'!$B$29:$B$34,'06 Own Price Elasticity by TOU'!$D32)</f>
        <v>108.32058902404805</v>
      </c>
    </row>
    <row r="33" spans="4:10" outlineLevel="1" x14ac:dyDescent="0.35">
      <c r="D33" s="127" t="s">
        <v>162</v>
      </c>
      <c r="E33" s="175" t="s">
        <v>330</v>
      </c>
      <c r="F33" s="125">
        <f ca="1">SUMIFS(OFFSET('05a Sum OwnPrice Elast Daily'!$N$45,0,MATCH('06 Own Price Elasticity by TOU'!F$26&amp;"_"&amp;F$25,'05a Sum OwnPrice Elast Daily'!$O$42:$R$42,0),COUNT('05a Sum OwnPrice Elast Daily'!$L$29:$L$34),1),'05a Sum OwnPrice Elast Daily'!$B$29:$B$34,'06 Own Price Elasticity by TOU'!$D33)</f>
        <v>83.70030536664666</v>
      </c>
      <c r="G33" s="125">
        <f ca="1">SUMIFS(OFFSET('05a Sum OwnPrice Elast Daily'!$N$45,0,MATCH('06 Own Price Elasticity by TOU'!G$26&amp;"_"&amp;G$25,'05a Sum OwnPrice Elast Daily'!$O$42:$R$42,0),COUNT('05a Sum OwnPrice Elast Daily'!$L$29:$L$34),1),'05a Sum OwnPrice Elast Daily'!$B$29:$B$34,'06 Own Price Elasticity by TOU'!$D33)</f>
        <v>75.648290424513803</v>
      </c>
      <c r="H33" s="125">
        <f ca="1">SUMIFS(OFFSET('05a Sum OwnPrice Elast Daily'!$N$45,0,MATCH('06 Own Price Elasticity by TOU'!H$26&amp;"_"&amp;H$25,'05a Sum OwnPrice Elast Daily'!$O$42:$R$42,0),COUNT('05a Sum OwnPrice Elast Daily'!$L$29:$L$34),1),'05a Sum OwnPrice Elast Daily'!$B$29:$B$34,'06 Own Price Elasticity by TOU'!$D33)</f>
        <v>93.239940680527624</v>
      </c>
    </row>
    <row r="34" spans="4:10" outlineLevel="1" x14ac:dyDescent="0.35">
      <c r="D34" s="127" t="s">
        <v>163</v>
      </c>
      <c r="E34" s="175" t="s">
        <v>330</v>
      </c>
      <c r="F34" s="125">
        <f ca="1">SUMIFS(OFFSET('05a Sum OwnPrice Elast Daily'!$N$45,0,MATCH('06 Own Price Elasticity by TOU'!F$26&amp;"_"&amp;F$25,'05a Sum OwnPrice Elast Daily'!$O$42:$R$42,0),COUNT('05a Sum OwnPrice Elast Daily'!$L$29:$L$34),1),'05a Sum OwnPrice Elast Daily'!$B$29:$B$34,'06 Own Price Elasticity by TOU'!$D34)</f>
        <v>189.74898102302879</v>
      </c>
      <c r="G34" s="125">
        <f ca="1">SUMIFS(OFFSET('05a Sum OwnPrice Elast Daily'!$N$45,0,MATCH('06 Own Price Elasticity by TOU'!G$26&amp;"_"&amp;G$25,'05a Sum OwnPrice Elast Daily'!$O$42:$R$42,0),COUNT('05a Sum OwnPrice Elast Daily'!$L$29:$L$34),1),'05a Sum OwnPrice Elast Daily'!$B$29:$B$34,'06 Own Price Elasticity by TOU'!$D34)</f>
        <v>204.03241469759988</v>
      </c>
      <c r="H34" s="125">
        <f ca="1">SUMIFS(OFFSET('05a Sum OwnPrice Elast Daily'!$N$45,0,MATCH('06 Own Price Elasticity by TOU'!H$26&amp;"_"&amp;H$25,'05a Sum OwnPrice Elast Daily'!$O$42:$R$42,0),COUNT('05a Sum OwnPrice Elast Daily'!$L$29:$L$34),1),'05a Sum OwnPrice Elast Daily'!$B$29:$B$34,'06 Own Price Elasticity by TOU'!$D34)</f>
        <v>188.33761356701524</v>
      </c>
      <c r="J34" s="112"/>
    </row>
    <row r="35" spans="4:10" outlineLevel="1" x14ac:dyDescent="0.35">
      <c r="D35" s="171" t="s">
        <v>329</v>
      </c>
      <c r="E35" s="177"/>
      <c r="F35" s="172"/>
      <c r="G35" s="172"/>
      <c r="H35" s="173"/>
    </row>
    <row r="36" spans="4:10" outlineLevel="1" x14ac:dyDescent="0.35">
      <c r="D36" s="175" t="s">
        <v>161</v>
      </c>
      <c r="E36" s="175" t="s">
        <v>330</v>
      </c>
      <c r="F36" s="125">
        <f ca="1">F28*'05a Sum OwnPrice Elast Daily'!$E$143</f>
        <v>16.00135233650624</v>
      </c>
      <c r="G36" s="125">
        <f ca="1">G28*'05a Sum OwnPrice Elast Daily'!$E$143</f>
        <v>16.904576771934774</v>
      </c>
      <c r="H36" s="125">
        <f ca="1">H28*'05a Sum OwnPrice Elast Daily'!$E$143</f>
        <v>16.904576771934774</v>
      </c>
    </row>
    <row r="37" spans="4:10" outlineLevel="1" x14ac:dyDescent="0.35">
      <c r="D37" s="127" t="s">
        <v>162</v>
      </c>
      <c r="E37" s="175" t="s">
        <v>330</v>
      </c>
      <c r="F37" s="125">
        <f ca="1">F29*'05a Sum OwnPrice Elast Daily'!$E$143</f>
        <v>15.815990116824477</v>
      </c>
      <c r="G37" s="125">
        <f ca="1">G29*'05a Sum OwnPrice Elast Daily'!$E$143</f>
        <v>16.578242369627493</v>
      </c>
      <c r="H37" s="125">
        <f ca="1">H29*'05a Sum OwnPrice Elast Daily'!$E$143</f>
        <v>16.578242369627493</v>
      </c>
    </row>
    <row r="38" spans="4:10" outlineLevel="1" x14ac:dyDescent="0.35">
      <c r="D38" s="127" t="s">
        <v>163</v>
      </c>
      <c r="E38" s="175" t="s">
        <v>330</v>
      </c>
      <c r="F38" s="125">
        <f ca="1">F30*'05a Sum OwnPrice Elast Daily'!$E$143</f>
        <v>65.147150151239885</v>
      </c>
      <c r="G38" s="125">
        <f ca="1">G30*'05a Sum OwnPrice Elast Daily'!$E$143</f>
        <v>64.662580658008579</v>
      </c>
      <c r="H38" s="125">
        <f ca="1">H30*'05a Sum OwnPrice Elast Daily'!$E$143</f>
        <v>64.662580658008579</v>
      </c>
      <c r="J38" s="112"/>
    </row>
    <row r="39" spans="4:10" outlineLevel="1" x14ac:dyDescent="0.35">
      <c r="D39" s="171" t="s">
        <v>293</v>
      </c>
      <c r="E39" s="177"/>
      <c r="F39" s="172"/>
      <c r="G39" s="172"/>
      <c r="H39" s="173"/>
    </row>
    <row r="40" spans="4:10" outlineLevel="1" x14ac:dyDescent="0.35">
      <c r="D40" s="175" t="s">
        <v>161</v>
      </c>
      <c r="E40" s="175" t="s">
        <v>330</v>
      </c>
      <c r="F40" s="129">
        <f ca="1">(F36+F32)*(1+'05a Sum OwnPrice Elast Daily'!$E$149)</f>
        <v>124.46100412031045</v>
      </c>
      <c r="G40" s="129">
        <f ca="1">(G36+G32)*(1+'05a Sum OwnPrice Elast Daily'!$E$149)</f>
        <v>131.48642408578198</v>
      </c>
      <c r="H40" s="129">
        <f ca="1">(H36+H32)*(1+'05a Sum OwnPrice Elast Daily'!$E$149)</f>
        <v>131.48642408578198</v>
      </c>
    </row>
    <row r="41" spans="4:10" outlineLevel="1" x14ac:dyDescent="0.35">
      <c r="D41" s="127" t="s">
        <v>162</v>
      </c>
      <c r="E41" s="175" t="s">
        <v>330</v>
      </c>
      <c r="F41" s="129">
        <f ca="1">(F37+F33)*(1+'05a Sum OwnPrice Elast Daily'!$E$149)</f>
        <v>104.4921102576447</v>
      </c>
      <c r="G41" s="129">
        <f ca="1">(G37+G33)*(1+'05a Sum OwnPrice Elast Daily'!$E$149)</f>
        <v>96.837859433848365</v>
      </c>
      <c r="H41" s="129">
        <f ca="1">(H37+H33)*(1+'05a Sum OwnPrice Elast Daily'!$E$149)</f>
        <v>115.30909220266287</v>
      </c>
    </row>
    <row r="42" spans="4:10" outlineLevel="1" x14ac:dyDescent="0.35">
      <c r="D42" s="127" t="s">
        <v>163</v>
      </c>
      <c r="E42" s="175" t="s">
        <v>330</v>
      </c>
      <c r="F42" s="129">
        <f ca="1">(F38+F34)*(1+'05a Sum OwnPrice Elast Daily'!$E$149)</f>
        <v>267.64093773298214</v>
      </c>
      <c r="G42" s="129">
        <f ca="1">(G38+G34)*(1+'05a Sum OwnPrice Elast Daily'!$E$149)</f>
        <v>282.12974512338889</v>
      </c>
      <c r="H42" s="129">
        <f ca="1">(H38+H34)*(1+'05a Sum OwnPrice Elast Daily'!$E$149)</f>
        <v>265.65020393627503</v>
      </c>
    </row>
    <row r="43" spans="4:10" outlineLevel="1" x14ac:dyDescent="0.35"/>
    <row r="44" spans="4:10" outlineLevel="1" x14ac:dyDescent="0.35">
      <c r="D44" s="64" t="s">
        <v>331</v>
      </c>
      <c r="F44" s="64" t="str">
        <f ca="1">IF(SUM(F$28:F$30)=INDEX('05a Sum OwnPrice Elast Daily'!$C$14:$F$14,1,MATCH('06 Own Price Elasticity by TOU'!F$24,'05a Sum OwnPrice Elast Daily'!$C$10:$F$10,0)),"Good Check", "Bad Check")</f>
        <v>Good Check</v>
      </c>
      <c r="G44" s="64" t="str">
        <f ca="1">IF(SUM(G$28:G$30)=INDEX('05a Sum OwnPrice Elast Daily'!$C$14:$F$14,1,MATCH('06 Own Price Elasticity by TOU'!G$24,'05a Sum OwnPrice Elast Daily'!$C$10:$F$10,0)),"Good Check", "Bad Check")</f>
        <v>Good Check</v>
      </c>
      <c r="H44" s="64" t="str">
        <f ca="1">IF(SUM(H$28:H$30)=INDEX('05a Sum OwnPrice Elast Daily'!$C$14:$F$14,1,MATCH('06 Own Price Elasticity by TOU'!H$24,'05a Sum OwnPrice Elast Daily'!$C$10:$F$10,0)),"Good Check", "Bad Check")</f>
        <v>Good Check</v>
      </c>
    </row>
    <row r="45" spans="4:10" outlineLevel="1" x14ac:dyDescent="0.35">
      <c r="D45" s="64" t="s">
        <v>332</v>
      </c>
      <c r="F45" s="64" t="str">
        <f ca="1">IF(AND(SUM(F$32:F$34)='05a Sum OwnPrice Elast Daily'!C$15,SUM('06 Own Price Elasticity by TOU'!F$36:F$38)='05a Sum OwnPrice Elast Daily'!C$16),"Good Check", "Bad Check")</f>
        <v>Good Check</v>
      </c>
      <c r="G45" s="64" t="str">
        <f ca="1">IF(AND(SUM(G$32:G$34)='05a Sum OwnPrice Elast Daily'!E$15,SUM('06 Own Price Elasticity by TOU'!G$36:G$38)='05a Sum OwnPrice Elast Daily'!E$16),"Good Check", "Bad Check")</f>
        <v>Good Check</v>
      </c>
      <c r="H45" s="64" t="str">
        <f ca="1">IF(AND(SUM(H$32:H$34)='05a Sum OwnPrice Elast Daily'!F$15,SUM('06 Own Price Elasticity by TOU'!H$36:H$38)='05a Sum OwnPrice Elast Daily'!F$16),"Good Check", "Bad Check")</f>
        <v>Good Check</v>
      </c>
    </row>
    <row r="49" spans="1:10" s="115" customFormat="1" ht="23.5" x14ac:dyDescent="0.55000000000000004">
      <c r="A49" s="114" t="s">
        <v>478</v>
      </c>
    </row>
    <row r="51" spans="1:10" ht="29" outlineLevel="1" x14ac:dyDescent="0.35">
      <c r="D51" s="138"/>
      <c r="E51" s="138"/>
      <c r="F51" s="138" t="s">
        <v>270</v>
      </c>
      <c r="G51" s="138" t="s">
        <v>302</v>
      </c>
      <c r="H51" s="138" t="s">
        <v>303</v>
      </c>
    </row>
    <row r="52" spans="1:10" outlineLevel="1" x14ac:dyDescent="0.35">
      <c r="D52" s="174" t="s">
        <v>304</v>
      </c>
      <c r="E52" s="174"/>
      <c r="F52" s="141" t="s">
        <v>271</v>
      </c>
      <c r="G52" s="141" t="s">
        <v>272</v>
      </c>
      <c r="H52" s="141" t="s">
        <v>272</v>
      </c>
    </row>
    <row r="53" spans="1:10" outlineLevel="1" x14ac:dyDescent="0.35">
      <c r="D53" s="174" t="s">
        <v>301</v>
      </c>
      <c r="E53" s="174"/>
      <c r="F53" s="141" t="s">
        <v>299</v>
      </c>
      <c r="G53" s="141" t="s">
        <v>300</v>
      </c>
      <c r="H53" s="141" t="s">
        <v>299</v>
      </c>
    </row>
    <row r="54" spans="1:10" outlineLevel="1" x14ac:dyDescent="0.35">
      <c r="D54" s="171" t="s">
        <v>328</v>
      </c>
      <c r="E54" s="177"/>
      <c r="F54" s="172"/>
      <c r="G54" s="172"/>
      <c r="H54" s="173"/>
    </row>
    <row r="55" spans="1:10" outlineLevel="1" x14ac:dyDescent="0.35">
      <c r="D55" s="175" t="s">
        <v>161</v>
      </c>
      <c r="E55" s="175" t="s">
        <v>110</v>
      </c>
      <c r="F55" s="179">
        <f ca="1">SUMIFS(OFFSET('05b Wint OwnPrice Elast Daily'!$K$29,0,MATCH('06 Own Price Elasticity by TOU'!F$52,'05a Sum OwnPrice Elast Daily'!$L$28:$M$28,0),COUNT('05b Wint OwnPrice Elast Daily'!$L$29:$L$34),1),'05b Wint OwnPrice Elast Daily'!$B$29:$B$34,'06 Own Price Elasticity by TOU'!$D55)</f>
        <v>728.59203885989439</v>
      </c>
      <c r="G55" s="179">
        <f ca="1">SUMIFS(OFFSET('05b Wint OwnPrice Elast Daily'!$K$29,0,MATCH('06 Own Price Elasticity by TOU'!G$52,'05a Sum OwnPrice Elast Daily'!$L$28:$M$28,0),COUNT('05b Wint OwnPrice Elast Daily'!$L$29:$L$34),1),'05b Wint OwnPrice Elast Daily'!$B$29:$B$34,'06 Own Price Elasticity by TOU'!$D55)</f>
        <v>741.82645602854461</v>
      </c>
      <c r="H55" s="179">
        <f ca="1">SUMIFS(OFFSET('05b Wint OwnPrice Elast Daily'!$K$29,0,MATCH('06 Own Price Elasticity by TOU'!H$52,'05a Sum OwnPrice Elast Daily'!$L$28:$M$28,0),COUNT('05b Wint OwnPrice Elast Daily'!$L$29:$L$34),1),'05b Wint OwnPrice Elast Daily'!$B$29:$B$34,'06 Own Price Elasticity by TOU'!$D55)</f>
        <v>741.82645602854461</v>
      </c>
    </row>
    <row r="56" spans="1:10" outlineLevel="1" x14ac:dyDescent="0.35">
      <c r="D56" s="127" t="s">
        <v>162</v>
      </c>
      <c r="E56" s="175" t="s">
        <v>110</v>
      </c>
      <c r="F56" s="179">
        <f ca="1">SUMIFS(OFFSET('05b Wint OwnPrice Elast Daily'!$K$29,0,MATCH('06 Own Price Elasticity by TOU'!F$52,'05a Sum OwnPrice Elast Daily'!$L$28:$M$28,0),COUNT('05b Wint OwnPrice Elast Daily'!$L$29:$L$34),1),'05b Wint OwnPrice Elast Daily'!$B$29:$B$34,'06 Own Price Elasticity by TOU'!$D56)</f>
        <v>653.09653497729266</v>
      </c>
      <c r="G56" s="179">
        <f ca="1">SUMIFS(OFFSET('05b Wint OwnPrice Elast Daily'!$K$29,0,MATCH('06 Own Price Elasticity by TOU'!G$52,'05a Sum OwnPrice Elast Daily'!$L$28:$M$28,0),COUNT('05b Wint OwnPrice Elast Daily'!$L$29:$L$34),1),'05b Wint OwnPrice Elast Daily'!$B$29:$B$34,'06 Own Price Elasticity by TOU'!$D56)</f>
        <v>649.04879150736997</v>
      </c>
      <c r="H56" s="179">
        <f ca="1">SUMIFS(OFFSET('05b Wint OwnPrice Elast Daily'!$K$29,0,MATCH('06 Own Price Elasticity by TOU'!H$52,'05a Sum OwnPrice Elast Daily'!$L$28:$M$28,0),COUNT('05b Wint OwnPrice Elast Daily'!$L$29:$L$34),1),'05b Wint OwnPrice Elast Daily'!$B$29:$B$34,'06 Own Price Elasticity by TOU'!$D56)</f>
        <v>649.04879150736997</v>
      </c>
    </row>
    <row r="57" spans="1:10" outlineLevel="1" x14ac:dyDescent="0.35">
      <c r="D57" s="127" t="s">
        <v>163</v>
      </c>
      <c r="E57" s="175" t="s">
        <v>110</v>
      </c>
      <c r="F57" s="179">
        <f ca="1">SUMIFS(OFFSET('05b Wint OwnPrice Elast Daily'!$K$29,0,MATCH('06 Own Price Elasticity by TOU'!F$52,'05a Sum OwnPrice Elast Daily'!$L$28:$M$28,0),COUNT('05b Wint OwnPrice Elast Daily'!$L$29:$L$34),1),'05b Wint OwnPrice Elast Daily'!$B$29:$B$34,'06 Own Price Elasticity by TOU'!$D57)</f>
        <v>2829.3337599248784</v>
      </c>
      <c r="G57" s="179">
        <f ca="1">SUMIFS(OFFSET('05b Wint OwnPrice Elast Daily'!$K$29,0,MATCH('06 Own Price Elasticity by TOU'!G$52,'05a Sum OwnPrice Elast Daily'!$L$28:$M$28,0),COUNT('05b Wint OwnPrice Elast Daily'!$L$29:$L$34),1),'05b Wint OwnPrice Elast Daily'!$B$29:$B$34,'06 Own Price Elasticity by TOU'!$D57)</f>
        <v>2786.055818654972</v>
      </c>
      <c r="H57" s="179">
        <f ca="1">SUMIFS(OFFSET('05b Wint OwnPrice Elast Daily'!$K$29,0,MATCH('06 Own Price Elasticity by TOU'!H$52,'05a Sum OwnPrice Elast Daily'!$L$28:$M$28,0),COUNT('05b Wint OwnPrice Elast Daily'!$L$29:$L$34),1),'05b Wint OwnPrice Elast Daily'!$B$29:$B$34,'06 Own Price Elasticity by TOU'!$D57)</f>
        <v>2786.055818654972</v>
      </c>
    </row>
    <row r="58" spans="1:10" outlineLevel="1" x14ac:dyDescent="0.35">
      <c r="D58" s="171" t="s">
        <v>277</v>
      </c>
      <c r="E58" s="177"/>
      <c r="F58" s="172"/>
      <c r="G58" s="172"/>
      <c r="H58" s="173"/>
    </row>
    <row r="59" spans="1:10" outlineLevel="1" x14ac:dyDescent="0.35">
      <c r="D59" s="175" t="s">
        <v>161</v>
      </c>
      <c r="E59" s="175" t="s">
        <v>330</v>
      </c>
      <c r="F59" s="125">
        <f ca="1">SUMIFS(OFFSET('05b Wint OwnPrice Elast Daily'!$N$45,0,MATCH('06 Own Price Elasticity by TOU'!F$26&amp;"_"&amp;F$25,'05a Sum OwnPrice Elast Daily'!$O$42:$R$42,0),COUNT('05b Wint OwnPrice Elast Daily'!$L$29:$L$34),1),'05a Sum OwnPrice Elast Daily'!$B$29:$B$34,'06 Own Price Elasticity by TOU'!$D59)</f>
        <v>103.25111071818486</v>
      </c>
      <c r="G59" s="125">
        <f ca="1">SUMIFS(OFFSET('05b Wint OwnPrice Elast Daily'!$N$45,0,MATCH('06 Own Price Elasticity by TOU'!G$26&amp;"_"&amp;G$25,'05a Sum OwnPrice Elast Daily'!$O$42:$R$42,0),COUNT('05b Wint OwnPrice Elast Daily'!$L$29:$L$34),1),'05a Sum OwnPrice Elast Daily'!$B$29:$B$34,'06 Own Price Elasticity by TOU'!$D59)</f>
        <v>97.921092195767898</v>
      </c>
      <c r="H59" s="125">
        <f ca="1">SUMIFS(OFFSET('05b Wint OwnPrice Elast Daily'!$N$45,0,MATCH('06 Own Price Elasticity by TOU'!H$26&amp;"_"&amp;H$25,'05a Sum OwnPrice Elast Daily'!$O$42:$R$42,0),COUNT('05b Wint OwnPrice Elast Daily'!$L$29:$L$34),1),'05a Sum OwnPrice Elast Daily'!$B$29:$B$34,'06 Own Price Elasticity by TOU'!$D59)</f>
        <v>105.67899525830424</v>
      </c>
    </row>
    <row r="60" spans="1:10" outlineLevel="1" x14ac:dyDescent="0.35">
      <c r="D60" s="127" t="s">
        <v>162</v>
      </c>
      <c r="E60" s="175" t="s">
        <v>330</v>
      </c>
      <c r="F60" s="125">
        <f ca="1">SUMIFS(OFFSET('05b Wint OwnPrice Elast Daily'!$N$45,0,MATCH('06 Own Price Elasticity by TOU'!F$26&amp;"_"&amp;F$25,'05a Sum OwnPrice Elast Daily'!$O$42:$R$42,0),COUNT('05b Wint OwnPrice Elast Daily'!$L$29:$L$34),1),'05a Sum OwnPrice Elast Daily'!$B$29:$B$34,'06 Own Price Elasticity by TOU'!$D60)</f>
        <v>61.391074287865514</v>
      </c>
      <c r="G60" s="125">
        <f ca="1">SUMIFS(OFFSET('05b Wint OwnPrice Elast Daily'!$N$45,0,MATCH('06 Own Price Elasticity by TOU'!G$26&amp;"_"&amp;G$25,'05a Sum OwnPrice Elast Daily'!$O$42:$R$42,0),COUNT('05b Wint OwnPrice Elast Daily'!$L$29:$L$34),1),'05a Sum OwnPrice Elast Daily'!$B$29:$B$34,'06 Own Price Elasticity by TOU'!$D60)</f>
        <v>61.010586401692784</v>
      </c>
      <c r="H60" s="125">
        <f ca="1">SUMIFS(OFFSET('05b Wint OwnPrice Elast Daily'!$N$45,0,MATCH('06 Own Price Elasticity by TOU'!H$26&amp;"_"&amp;H$25,'05a Sum OwnPrice Elast Daily'!$O$42:$R$42,0),COUNT('05b Wint OwnPrice Elast Daily'!$L$29:$L$34),1),'05a Sum OwnPrice Elast Daily'!$B$29:$B$34,'06 Own Price Elasticity by TOU'!$D60)</f>
        <v>61.010586401692784</v>
      </c>
    </row>
    <row r="61" spans="1:10" outlineLevel="1" x14ac:dyDescent="0.35">
      <c r="D61" s="127" t="s">
        <v>163</v>
      </c>
      <c r="E61" s="175" t="s">
        <v>330</v>
      </c>
      <c r="F61" s="125">
        <f ca="1">SUMIFS(OFFSET('05b Wint OwnPrice Elast Daily'!$N$45,0,MATCH('06 Own Price Elasticity by TOU'!F$26&amp;"_"&amp;F$25,'05a Sum OwnPrice Elast Daily'!$O$42:$R$42,0),COUNT('05b Wint OwnPrice Elast Daily'!$L$29:$L$34),1),'05a Sum OwnPrice Elast Daily'!$B$29:$B$34,'06 Own Price Elasticity by TOU'!$D61)</f>
        <v>172.90987473320874</v>
      </c>
      <c r="G61" s="125">
        <f ca="1">SUMIFS(OFFSET('05b Wint OwnPrice Elast Daily'!$N$45,0,MATCH('06 Own Price Elasticity by TOU'!G$26&amp;"_"&amp;G$25,'05a Sum OwnPrice Elast Daily'!$O$42:$R$42,0),COUNT('05b Wint OwnPrice Elast Daily'!$L$29:$L$34),1),'05a Sum OwnPrice Elast Daily'!$B$29:$B$34,'06 Own Price Elasticity by TOU'!$D61)</f>
        <v>181.09362821257321</v>
      </c>
      <c r="H61" s="125">
        <f ca="1">SUMIFS(OFFSET('05b Wint OwnPrice Elast Daily'!$N$45,0,MATCH('06 Own Price Elasticity by TOU'!H$26&amp;"_"&amp;H$25,'05a Sum OwnPrice Elast Daily'!$O$42:$R$42,0),COUNT('05b Wint OwnPrice Elast Daily'!$L$29:$L$34),1),'05a Sum OwnPrice Elast Daily'!$B$29:$B$34,'06 Own Price Elasticity by TOU'!$D61)</f>
        <v>170.81846302250418</v>
      </c>
      <c r="J61" s="112"/>
    </row>
    <row r="62" spans="1:10" outlineLevel="1" x14ac:dyDescent="0.35">
      <c r="D62" s="171" t="s">
        <v>329</v>
      </c>
      <c r="E62" s="177"/>
      <c r="F62" s="172"/>
      <c r="G62" s="172"/>
      <c r="H62" s="173"/>
    </row>
    <row r="63" spans="1:10" outlineLevel="1" x14ac:dyDescent="0.35">
      <c r="D63" s="175" t="s">
        <v>161</v>
      </c>
      <c r="E63" s="175" t="s">
        <v>330</v>
      </c>
      <c r="F63" s="125">
        <f ca="1">F55*'05b Wint OwnPrice Elast Daily'!$E$143</f>
        <v>15.008996000513825</v>
      </c>
      <c r="G63" s="125">
        <f ca="1">G55*'05b Wint OwnPrice Elast Daily'!$E$143</f>
        <v>15.28162499418802</v>
      </c>
      <c r="H63" s="125">
        <f ca="1">H55*'05b Wint OwnPrice Elast Daily'!$E$143</f>
        <v>15.28162499418802</v>
      </c>
    </row>
    <row r="64" spans="1:10" outlineLevel="1" x14ac:dyDescent="0.35">
      <c r="D64" s="127" t="s">
        <v>162</v>
      </c>
      <c r="E64" s="175" t="s">
        <v>330</v>
      </c>
      <c r="F64" s="125">
        <f ca="1">F56*'05b Wint OwnPrice Elast Daily'!$E$143</f>
        <v>13.453788620532229</v>
      </c>
      <c r="G64" s="125">
        <f ca="1">G56*'05b Wint OwnPrice Elast Daily'!$E$143</f>
        <v>13.370405105051821</v>
      </c>
      <c r="H64" s="125">
        <f ca="1">H56*'05b Wint OwnPrice Elast Daily'!$E$143</f>
        <v>13.370405105051821</v>
      </c>
    </row>
    <row r="65" spans="4:10" outlineLevel="1" x14ac:dyDescent="0.35">
      <c r="D65" s="127" t="s">
        <v>163</v>
      </c>
      <c r="E65" s="175" t="s">
        <v>330</v>
      </c>
      <c r="F65" s="125">
        <f ca="1">F57*'05b Wint OwnPrice Elast Daily'!$E$143</f>
        <v>58.284275454452498</v>
      </c>
      <c r="G65" s="125">
        <f ca="1">G57*'05b Wint OwnPrice Elast Daily'!$E$143</f>
        <v>57.392749864292426</v>
      </c>
      <c r="H65" s="125">
        <f ca="1">H57*'05b Wint OwnPrice Elast Daily'!$E$143</f>
        <v>57.392749864292426</v>
      </c>
      <c r="J65" s="112"/>
    </row>
    <row r="66" spans="4:10" outlineLevel="1" x14ac:dyDescent="0.35">
      <c r="D66" s="171" t="s">
        <v>293</v>
      </c>
      <c r="E66" s="177"/>
      <c r="F66" s="172"/>
      <c r="G66" s="172"/>
      <c r="H66" s="173"/>
    </row>
    <row r="67" spans="4:10" outlineLevel="1" x14ac:dyDescent="0.35">
      <c r="D67" s="175" t="s">
        <v>161</v>
      </c>
      <c r="E67" s="175" t="s">
        <v>330</v>
      </c>
      <c r="F67" s="129">
        <f ca="1">(F63+F59)*(1+'05b Wint OwnPrice Elast Daily'!$E$149)</f>
        <v>124.17311205463363</v>
      </c>
      <c r="G67" s="129">
        <f ca="1">(G63+G59)*(1+'05b Wint OwnPrice Elast Daily'!$E$149)</f>
        <v>118.86285304945372</v>
      </c>
      <c r="H67" s="129">
        <f ca="1">(H63+H59)*(1+'05b Wint OwnPrice Elast Daily'!$E$149)</f>
        <v>127.00865126511688</v>
      </c>
    </row>
    <row r="68" spans="4:10" outlineLevel="1" x14ac:dyDescent="0.35">
      <c r="D68" s="127" t="s">
        <v>162</v>
      </c>
      <c r="E68" s="175" t="s">
        <v>330</v>
      </c>
      <c r="F68" s="129">
        <f ca="1">(F64+F60)*(1+'05b Wint OwnPrice Elast Daily'!$E$149)</f>
        <v>78.587106053817635</v>
      </c>
      <c r="G68" s="129">
        <f ca="1">(G64+G60)*(1+'05b Wint OwnPrice Elast Daily'!$E$149)</f>
        <v>78.100041082081844</v>
      </c>
      <c r="H68" s="129">
        <f ca="1">(H64+H60)*(1+'05b Wint OwnPrice Elast Daily'!$E$149)</f>
        <v>78.100041082081844</v>
      </c>
    </row>
    <row r="69" spans="4:10" outlineLevel="1" x14ac:dyDescent="0.35">
      <c r="D69" s="127" t="s">
        <v>163</v>
      </c>
      <c r="E69" s="175" t="s">
        <v>330</v>
      </c>
      <c r="F69" s="129">
        <f ca="1">(F65+F61)*(1+'05b Wint OwnPrice Elast Daily'!$E$149)</f>
        <v>242.75385769704431</v>
      </c>
      <c r="G69" s="129">
        <f ca="1">(G65+G61)*(1+'05b Wint OwnPrice Elast Daily'!$E$149)</f>
        <v>250.41069698070893</v>
      </c>
      <c r="H69" s="129">
        <f ca="1">(H65+H61)*(1+'05b Wint OwnPrice Elast Daily'!$E$149)</f>
        <v>239.62177353113645</v>
      </c>
    </row>
    <row r="70" spans="4:10" outlineLevel="1" x14ac:dyDescent="0.35"/>
    <row r="71" spans="4:10" outlineLevel="1" x14ac:dyDescent="0.35">
      <c r="D71" s="64" t="s">
        <v>331</v>
      </c>
      <c r="F71" s="64" t="str">
        <f ca="1">IF(SUM(F$55:F$57)=INDEX('05b Wint OwnPrice Elast Daily'!$C$14:$F$14,1,MATCH('06 Own Price Elasticity by TOU'!F$51,'05b Wint OwnPrice Elast Daily'!$C$10:$F$10,0)),"Good Check", "Bad Check")</f>
        <v>Good Check</v>
      </c>
      <c r="G71" s="64" t="str">
        <f ca="1">IF(SUM(G$55:G$57)=INDEX('05b Wint OwnPrice Elast Daily'!$C$14:$F$14,1,MATCH('06 Own Price Elasticity by TOU'!G$51,'05b Wint OwnPrice Elast Daily'!$C$10:$F$10,0)),"Good Check", "Bad Check")</f>
        <v>Good Check</v>
      </c>
      <c r="H71" s="64" t="str">
        <f ca="1">IF(SUM(H$55:H$57)=INDEX('05b Wint OwnPrice Elast Daily'!$C$14:$F$14,1,MATCH('06 Own Price Elasticity by TOU'!H$51,'05b Wint OwnPrice Elast Daily'!$C$10:$F$10,0)),"Good Check", "Bad Check")</f>
        <v>Good Check</v>
      </c>
    </row>
    <row r="72" spans="4:10" outlineLevel="1" x14ac:dyDescent="0.35">
      <c r="D72" s="64" t="s">
        <v>332</v>
      </c>
      <c r="F72" s="64" t="str">
        <f ca="1">IF(AND(SUM(F$59:F$61)='05b Wint OwnPrice Elast Daily'!C$15,SUM('06 Own Price Elasticity by TOU'!F$63:F$65)='05b Wint OwnPrice Elast Daily'!C$16),"Good Check", "Bad Check")</f>
        <v>Good Check</v>
      </c>
      <c r="G72" s="64" t="str">
        <f ca="1">IF(AND(SUM(G$59:G$61)='05b Wint OwnPrice Elast Daily'!E$15,SUM('06 Own Price Elasticity by TOU'!G$63:G$65)='05b Wint OwnPrice Elast Daily'!E$16),"Good Check", "Bad Check")</f>
        <v>Good Check</v>
      </c>
      <c r="H72" s="64" t="str">
        <f ca="1">IF(AND(SUM(H$59:H$61)='05b Wint OwnPrice Elast Daily'!F$15,SUM('06 Own Price Elasticity by TOU'!H$63:H$65)='05b Wint OwnPrice Elast Daily'!F$16),"Good Check", "Bad Check")</f>
        <v>Good Check</v>
      </c>
    </row>
    <row r="75" spans="4:10" x14ac:dyDescent="0.35">
      <c r="F75" s="112"/>
      <c r="G75" s="112"/>
      <c r="H75" s="112"/>
    </row>
  </sheetData>
  <mergeCells count="2">
    <mergeCell ref="D9:H9"/>
    <mergeCell ref="D18:H18"/>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462B-26D3-4421-BF8D-251541CAFF0C}">
  <sheetPr>
    <tabColor rgb="FFFFC000"/>
  </sheetPr>
  <dimension ref="A3:I49"/>
  <sheetViews>
    <sheetView topLeftCell="A20" workbookViewId="0">
      <selection activeCell="D37" sqref="D37"/>
    </sheetView>
  </sheetViews>
  <sheetFormatPr defaultRowHeight="14.5" outlineLevelRow="1" x14ac:dyDescent="0.35"/>
  <cols>
    <col min="1" max="1" width="8.7265625" style="64"/>
    <col min="2" max="2" width="33.90625" style="64" customWidth="1"/>
    <col min="3" max="3" width="8.7265625" style="64"/>
    <col min="4" max="6" width="17.6328125" style="64" customWidth="1"/>
    <col min="7" max="16384" width="8.7265625" style="64"/>
  </cols>
  <sheetData>
    <row r="3" spans="1:9" ht="21" x14ac:dyDescent="0.5">
      <c r="B3" s="155" t="s">
        <v>357</v>
      </c>
      <c r="C3" s="152">
        <f ca="1">(D13-E13)/E13</f>
        <v>0.20121056039360297</v>
      </c>
      <c r="E3" s="168" t="s">
        <v>320</v>
      </c>
      <c r="F3" s="169"/>
      <c r="G3" s="169"/>
      <c r="H3" s="169"/>
      <c r="I3" s="170"/>
    </row>
    <row r="4" spans="1:9" ht="14.5" customHeight="1" x14ac:dyDescent="0.35">
      <c r="B4" s="155" t="s">
        <v>358</v>
      </c>
      <c r="C4" s="152">
        <f ca="1">(D12-E12)/E12</f>
        <v>-5.307515593097633E-2</v>
      </c>
      <c r="E4" s="278" t="s">
        <v>480</v>
      </c>
      <c r="F4" s="278"/>
      <c r="G4" s="278"/>
      <c r="H4" s="278"/>
      <c r="I4" s="278"/>
    </row>
    <row r="5" spans="1:9" ht="29" x14ac:dyDescent="0.35">
      <c r="B5" s="156" t="s">
        <v>359</v>
      </c>
      <c r="C5" s="153">
        <f ca="1">C4/C3</f>
        <v>-0.26377917653602306</v>
      </c>
      <c r="E5" s="278"/>
      <c r="F5" s="278"/>
      <c r="G5" s="278"/>
      <c r="H5" s="278"/>
      <c r="I5" s="278"/>
    </row>
    <row r="7" spans="1:9" x14ac:dyDescent="0.35">
      <c r="B7" s="138"/>
      <c r="C7" s="138"/>
      <c r="D7" s="138" t="s">
        <v>353</v>
      </c>
      <c r="E7" s="138" t="s">
        <v>354</v>
      </c>
    </row>
    <row r="8" spans="1:9" ht="43.5" x14ac:dyDescent="0.35">
      <c r="B8" s="174" t="s">
        <v>304</v>
      </c>
      <c r="C8" s="174"/>
      <c r="D8" s="141" t="s">
        <v>270</v>
      </c>
      <c r="E8" s="141" t="s">
        <v>302</v>
      </c>
    </row>
    <row r="9" spans="1:9" ht="43.5" x14ac:dyDescent="0.35">
      <c r="B9" s="174" t="s">
        <v>355</v>
      </c>
      <c r="C9" s="174"/>
      <c r="D9" s="141" t="s">
        <v>303</v>
      </c>
      <c r="E9" s="141" t="s">
        <v>302</v>
      </c>
    </row>
    <row r="10" spans="1:9" x14ac:dyDescent="0.35">
      <c r="B10" s="127" t="s">
        <v>345</v>
      </c>
      <c r="C10" s="126"/>
      <c r="D10" s="126" t="s">
        <v>162</v>
      </c>
      <c r="E10" s="126" t="s">
        <v>162</v>
      </c>
    </row>
    <row r="11" spans="1:9" x14ac:dyDescent="0.35">
      <c r="B11" s="127" t="s">
        <v>346</v>
      </c>
      <c r="C11" s="126"/>
      <c r="D11" s="126" t="s">
        <v>163</v>
      </c>
      <c r="E11" s="126" t="s">
        <v>163</v>
      </c>
    </row>
    <row r="12" spans="1:9" x14ac:dyDescent="0.35">
      <c r="B12" s="127" t="s">
        <v>328</v>
      </c>
      <c r="C12" s="126" t="s">
        <v>344</v>
      </c>
      <c r="D12" s="186">
        <f ca="1">INDEX($D$33:$F$35,MATCH(D$10,$B$33:$B$35,0),MATCH(D$8,$D$29:$F$29,0))/INDEX($D$33:$F$35,MATCH(D$11,$B$33:$B$35,0),MATCH(D$8,$D$29:$F$29,0))</f>
        <v>0.24277332285614134</v>
      </c>
      <c r="E12" s="186">
        <f ca="1">INDEX($D$33:$F$35,MATCH(E$10,$B$33:$B$35,0),MATCH(E$8,$D$29:$F$29,0))/INDEX($D$33:$F$35,MATCH(E$11,$B$33:$B$35,0),MATCH(E$8,$D$29:$F$29,0))</f>
        <v>0.25638077232499457</v>
      </c>
    </row>
    <row r="13" spans="1:9" x14ac:dyDescent="0.35">
      <c r="B13" s="127" t="s">
        <v>276</v>
      </c>
      <c r="C13" s="126" t="s">
        <v>344</v>
      </c>
      <c r="D13" s="186">
        <f ca="1">INDEX($D$23:$F$25,MATCH(D$10,$B$23:$B$25,0),MATCH(D$8,$D$19:$F$19,0))/INDEX($D$23:$F$25,MATCH(D$11,$B$23:$B$25,0),MATCH(D$8,$D$19:$F$19,0))</f>
        <v>1.6081627362278843</v>
      </c>
      <c r="E13" s="186">
        <f ca="1">INDEX($D$23:$F$25,MATCH(E$10,$B$23:$B$25,0),MATCH(E$8,$D$19:$F$19,0))/INDEX($D$23:$F$25,MATCH(E$11,$B$23:$B$25,0),MATCH(E$8,$D$19:$F$19,0))</f>
        <v>1.3387850467289719</v>
      </c>
    </row>
    <row r="16" spans="1:9" s="115" customFormat="1" ht="23.5" x14ac:dyDescent="0.55000000000000004">
      <c r="A16" s="114" t="s">
        <v>348</v>
      </c>
    </row>
    <row r="17" spans="1:6" s="145" customFormat="1" ht="23.5" x14ac:dyDescent="0.55000000000000004">
      <c r="A17" s="185"/>
    </row>
    <row r="18" spans="1:6" outlineLevel="1" x14ac:dyDescent="0.35">
      <c r="D18" s="64" t="s">
        <v>350</v>
      </c>
      <c r="E18" s="64" t="s">
        <v>351</v>
      </c>
      <c r="F18" s="64" t="s">
        <v>352</v>
      </c>
    </row>
    <row r="19" spans="1:6" ht="43.5" outlineLevel="1" x14ac:dyDescent="0.35">
      <c r="B19" s="138"/>
      <c r="C19" s="138"/>
      <c r="D19" s="138" t="s">
        <v>270</v>
      </c>
      <c r="E19" s="138" t="s">
        <v>302</v>
      </c>
      <c r="F19" s="138" t="s">
        <v>303</v>
      </c>
    </row>
    <row r="20" spans="1:6" outlineLevel="1" x14ac:dyDescent="0.35">
      <c r="B20" s="174" t="s">
        <v>304</v>
      </c>
      <c r="C20" s="174"/>
      <c r="D20" s="141" t="s">
        <v>271</v>
      </c>
      <c r="E20" s="141" t="s">
        <v>272</v>
      </c>
      <c r="F20" s="141" t="s">
        <v>272</v>
      </c>
    </row>
    <row r="21" spans="1:6" outlineLevel="1" x14ac:dyDescent="0.35">
      <c r="B21" s="174" t="s">
        <v>301</v>
      </c>
      <c r="C21" s="174"/>
      <c r="D21" s="141" t="s">
        <v>299</v>
      </c>
      <c r="E21" s="141" t="s">
        <v>300</v>
      </c>
      <c r="F21" s="141" t="s">
        <v>299</v>
      </c>
    </row>
    <row r="22" spans="1:6" outlineLevel="1" x14ac:dyDescent="0.35">
      <c r="B22" s="171" t="s">
        <v>328</v>
      </c>
      <c r="C22" s="177"/>
      <c r="D22" s="172"/>
      <c r="E22" s="172"/>
      <c r="F22" s="173"/>
    </row>
    <row r="23" spans="1:6" outlineLevel="1" x14ac:dyDescent="0.35">
      <c r="B23" s="175" t="s">
        <v>161</v>
      </c>
      <c r="C23" s="175" t="s">
        <v>349</v>
      </c>
      <c r="D23" s="129">
        <f ca="1">D37/D33</f>
        <v>0.16023000000000001</v>
      </c>
      <c r="E23" s="129">
        <f t="shared" ref="E23:F23" ca="1" si="0">E37/E33</f>
        <v>0.16023000000000001</v>
      </c>
      <c r="F23" s="129">
        <f t="shared" ca="1" si="0"/>
        <v>0.16023000000000001</v>
      </c>
    </row>
    <row r="24" spans="1:6" outlineLevel="1" x14ac:dyDescent="0.35">
      <c r="B24" s="127" t="s">
        <v>162</v>
      </c>
      <c r="C24" s="175" t="s">
        <v>349</v>
      </c>
      <c r="D24" s="129">
        <f t="shared" ref="D24:F24" ca="1" si="1">D38/D34</f>
        <v>0.13609881236696586</v>
      </c>
      <c r="E24" s="129">
        <f t="shared" ca="1" si="1"/>
        <v>0.12033000000000001</v>
      </c>
      <c r="F24" s="129">
        <f t="shared" ca="1" si="1"/>
        <v>0.14328221571465835</v>
      </c>
    </row>
    <row r="25" spans="1:6" outlineLevel="1" x14ac:dyDescent="0.35">
      <c r="B25" s="127" t="s">
        <v>163</v>
      </c>
      <c r="C25" s="175" t="s">
        <v>349</v>
      </c>
      <c r="D25" s="129">
        <f t="shared" ref="D25:F25" ca="1" si="2">D39/D35</f>
        <v>8.4630000000000011E-2</v>
      </c>
      <c r="E25" s="129">
        <f t="shared" ca="1" si="2"/>
        <v>8.9880000000000002E-2</v>
      </c>
      <c r="F25" s="129">
        <f t="shared" ca="1" si="2"/>
        <v>8.4629999999999997E-2</v>
      </c>
    </row>
    <row r="27" spans="1:6" s="115" customFormat="1" ht="23.5" x14ac:dyDescent="0.55000000000000004">
      <c r="A27" s="114" t="s">
        <v>347</v>
      </c>
    </row>
    <row r="29" spans="1:6" ht="43.5" outlineLevel="1" x14ac:dyDescent="0.35">
      <c r="B29" s="138"/>
      <c r="C29" s="138"/>
      <c r="D29" s="138" t="s">
        <v>270</v>
      </c>
      <c r="E29" s="138" t="s">
        <v>302</v>
      </c>
      <c r="F29" s="138" t="s">
        <v>303</v>
      </c>
    </row>
    <row r="30" spans="1:6" outlineLevel="1" x14ac:dyDescent="0.35">
      <c r="B30" s="174" t="s">
        <v>304</v>
      </c>
      <c r="C30" s="174"/>
      <c r="D30" s="141" t="s">
        <v>271</v>
      </c>
      <c r="E30" s="141" t="s">
        <v>272</v>
      </c>
      <c r="F30" s="141" t="s">
        <v>272</v>
      </c>
    </row>
    <row r="31" spans="1:6" outlineLevel="1" x14ac:dyDescent="0.35">
      <c r="B31" s="174" t="s">
        <v>301</v>
      </c>
      <c r="C31" s="174"/>
      <c r="D31" s="141" t="s">
        <v>299</v>
      </c>
      <c r="E31" s="141" t="s">
        <v>300</v>
      </c>
      <c r="F31" s="141" t="s">
        <v>299</v>
      </c>
    </row>
    <row r="32" spans="1:6" outlineLevel="1" x14ac:dyDescent="0.35">
      <c r="B32" s="171" t="s">
        <v>328</v>
      </c>
      <c r="C32" s="177"/>
      <c r="D32" s="172"/>
      <c r="E32" s="172"/>
      <c r="F32" s="173"/>
    </row>
    <row r="33" spans="1:8" outlineLevel="1" x14ac:dyDescent="0.35">
      <c r="B33" s="175" t="s">
        <v>161</v>
      </c>
      <c r="C33" s="175" t="s">
        <v>110</v>
      </c>
      <c r="D33" s="179">
        <f ca="1">'06 Own Price Elasticity by TOU'!F28</f>
        <v>776.76467652942915</v>
      </c>
      <c r="E33" s="179">
        <f ca="1">'06 Own Price Elasticity by TOU'!G28</f>
        <v>820.61052290945497</v>
      </c>
      <c r="F33" s="179">
        <f ca="1">'06 Own Price Elasticity by TOU'!H28</f>
        <v>820.61052290945497</v>
      </c>
    </row>
    <row r="34" spans="1:8" outlineLevel="1" x14ac:dyDescent="0.35">
      <c r="B34" s="127" t="s">
        <v>162</v>
      </c>
      <c r="C34" s="175" t="s">
        <v>110</v>
      </c>
      <c r="D34" s="179">
        <f ca="1">'06 Own Price Elasticity by TOU'!F29</f>
        <v>767.76651052546003</v>
      </c>
      <c r="E34" s="179">
        <f ca="1">'06 Own Price Elasticity by TOU'!G29</f>
        <v>804.76904706929577</v>
      </c>
      <c r="F34" s="179">
        <f ca="1">'06 Own Price Elasticity by TOU'!H29</f>
        <v>804.76904706929577</v>
      </c>
    </row>
    <row r="35" spans="1:8" outlineLevel="1" x14ac:dyDescent="0.35">
      <c r="B35" s="127" t="s">
        <v>163</v>
      </c>
      <c r="C35" s="175" t="s">
        <v>110</v>
      </c>
      <c r="D35" s="179">
        <f ca="1">'06 Own Price Elasticity by TOU'!F30</f>
        <v>3162.4830170504797</v>
      </c>
      <c r="E35" s="179">
        <f ca="1">'06 Own Price Elasticity by TOU'!G30</f>
        <v>3138.9602261169211</v>
      </c>
      <c r="F35" s="179">
        <f ca="1">'06 Own Price Elasticity by TOU'!H30</f>
        <v>3138.9602261169211</v>
      </c>
    </row>
    <row r="36" spans="1:8" outlineLevel="1" x14ac:dyDescent="0.35">
      <c r="B36" s="171" t="s">
        <v>293</v>
      </c>
      <c r="C36" s="177"/>
      <c r="D36" s="172"/>
      <c r="E36" s="172"/>
      <c r="F36" s="173"/>
    </row>
    <row r="37" spans="1:8" outlineLevel="1" x14ac:dyDescent="0.35">
      <c r="B37" s="175" t="s">
        <v>161</v>
      </c>
      <c r="C37" s="175" t="s">
        <v>330</v>
      </c>
      <c r="D37" s="129">
        <f ca="1">'06 Own Price Elasticity by TOU'!F40</f>
        <v>124.46100412031045</v>
      </c>
      <c r="E37" s="129">
        <f ca="1">'06 Own Price Elasticity by TOU'!G40</f>
        <v>131.48642408578198</v>
      </c>
      <c r="F37" s="129">
        <f ca="1">'06 Own Price Elasticity by TOU'!H40</f>
        <v>131.48642408578198</v>
      </c>
    </row>
    <row r="38" spans="1:8" outlineLevel="1" x14ac:dyDescent="0.35">
      <c r="B38" s="127" t="s">
        <v>162</v>
      </c>
      <c r="C38" s="175" t="s">
        <v>330</v>
      </c>
      <c r="D38" s="129">
        <f ca="1">'06 Own Price Elasticity by TOU'!F41</f>
        <v>104.4921102576447</v>
      </c>
      <c r="E38" s="129">
        <f ca="1">'06 Own Price Elasticity by TOU'!G41</f>
        <v>96.837859433848365</v>
      </c>
      <c r="F38" s="129">
        <f ca="1">'06 Own Price Elasticity by TOU'!H41</f>
        <v>115.30909220266287</v>
      </c>
    </row>
    <row r="39" spans="1:8" outlineLevel="1" x14ac:dyDescent="0.35">
      <c r="B39" s="127" t="s">
        <v>163</v>
      </c>
      <c r="C39" s="175" t="s">
        <v>330</v>
      </c>
      <c r="D39" s="129">
        <f ca="1">'06 Own Price Elasticity by TOU'!F42</f>
        <v>267.64093773298214</v>
      </c>
      <c r="E39" s="129">
        <f ca="1">'06 Own Price Elasticity by TOU'!G42</f>
        <v>282.12974512338889</v>
      </c>
      <c r="F39" s="129">
        <f ca="1">'06 Own Price Elasticity by TOU'!H42</f>
        <v>265.65020393627503</v>
      </c>
    </row>
    <row r="40" spans="1:8" x14ac:dyDescent="0.35">
      <c r="B40" s="183"/>
      <c r="C40" s="183"/>
      <c r="D40" s="184"/>
      <c r="E40" s="184"/>
      <c r="F40" s="184"/>
    </row>
    <row r="41" spans="1:8" s="115" customFormat="1" ht="23.5" x14ac:dyDescent="0.55000000000000004">
      <c r="A41" s="114" t="s">
        <v>343</v>
      </c>
    </row>
    <row r="42" spans="1:8" s="145" customFormat="1" ht="23.5" x14ac:dyDescent="0.55000000000000004">
      <c r="A42" s="185"/>
    </row>
    <row r="43" spans="1:8" outlineLevel="1" x14ac:dyDescent="0.35">
      <c r="B43" s="64" t="s">
        <v>337</v>
      </c>
    </row>
    <row r="44" spans="1:8" ht="32.5" customHeight="1" outlineLevel="1" x14ac:dyDescent="0.35">
      <c r="B44" s="277" t="s">
        <v>336</v>
      </c>
      <c r="C44" s="277"/>
      <c r="D44" s="277"/>
      <c r="E44" s="277"/>
      <c r="F44" s="277"/>
      <c r="G44" s="277"/>
      <c r="H44" s="277"/>
    </row>
    <row r="45" spans="1:8" outlineLevel="1" x14ac:dyDescent="0.35">
      <c r="B45" s="64" t="s">
        <v>338</v>
      </c>
      <c r="C45" s="64" t="s">
        <v>341</v>
      </c>
    </row>
    <row r="46" spans="1:8" outlineLevel="1" x14ac:dyDescent="0.35">
      <c r="B46" s="64" t="s">
        <v>339</v>
      </c>
    </row>
    <row r="47" spans="1:8" outlineLevel="1" x14ac:dyDescent="0.35">
      <c r="B47" s="117" t="s">
        <v>340</v>
      </c>
    </row>
    <row r="48" spans="1:8" outlineLevel="1" x14ac:dyDescent="0.35">
      <c r="B48" s="64" t="s">
        <v>338</v>
      </c>
      <c r="C48" s="64" t="s">
        <v>342</v>
      </c>
    </row>
    <row r="49" outlineLevel="1" x14ac:dyDescent="0.35"/>
  </sheetData>
  <mergeCells count="2">
    <mergeCell ref="B44:H44"/>
    <mergeCell ref="E4:I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364B-49C3-4591-BEC8-BFC619DEB775}">
  <sheetPr>
    <tabColor rgb="FFFFC000"/>
  </sheetPr>
  <dimension ref="A4:O150"/>
  <sheetViews>
    <sheetView topLeftCell="A3" workbookViewId="0">
      <selection activeCell="A4" sqref="A4"/>
    </sheetView>
  </sheetViews>
  <sheetFormatPr defaultRowHeight="14.5" outlineLevelRow="1" x14ac:dyDescent="0.35"/>
  <cols>
    <col min="1" max="1" width="19.7265625" style="64" customWidth="1"/>
    <col min="2" max="2" width="15.08984375" style="64" customWidth="1"/>
    <col min="3" max="3" width="24.08984375" style="64" customWidth="1"/>
    <col min="4" max="4" width="31.90625" style="64" customWidth="1"/>
    <col min="5" max="5" width="8.7265625" style="64"/>
    <col min="6" max="7" width="20.36328125" style="64" customWidth="1"/>
    <col min="8" max="16384" width="8.7265625" style="64"/>
  </cols>
  <sheetData>
    <row r="4" spans="1:4" x14ac:dyDescent="0.35">
      <c r="A4" s="117" t="s">
        <v>423</v>
      </c>
    </row>
    <row r="9" spans="1:4" x14ac:dyDescent="0.35">
      <c r="C9" s="64" t="s">
        <v>183</v>
      </c>
      <c r="D9" s="64" t="s">
        <v>397</v>
      </c>
    </row>
    <row r="10" spans="1:4" x14ac:dyDescent="0.35">
      <c r="B10" s="138"/>
      <c r="C10" s="138" t="s">
        <v>403</v>
      </c>
      <c r="D10" s="138" t="s">
        <v>404</v>
      </c>
    </row>
    <row r="11" spans="1:4" ht="29" x14ac:dyDescent="0.35">
      <c r="B11" s="135" t="s">
        <v>304</v>
      </c>
      <c r="C11" s="141" t="s">
        <v>271</v>
      </c>
      <c r="D11" s="141" t="s">
        <v>271</v>
      </c>
    </row>
    <row r="12" spans="1:4" x14ac:dyDescent="0.35">
      <c r="B12" s="135" t="s">
        <v>301</v>
      </c>
      <c r="C12" s="141" t="s">
        <v>299</v>
      </c>
      <c r="D12" s="141" t="s">
        <v>299</v>
      </c>
    </row>
    <row r="13" spans="1:4" x14ac:dyDescent="0.35">
      <c r="B13" s="139"/>
      <c r="C13" s="140"/>
      <c r="D13" s="140"/>
    </row>
    <row r="14" spans="1:4" x14ac:dyDescent="0.35">
      <c r="B14" s="135" t="s">
        <v>110</v>
      </c>
      <c r="C14" s="136">
        <f>INDEX($D$65:$E$65,1,MATCH(C$11,$D$60:$E$60,0))</f>
        <v>4795.4652833186219</v>
      </c>
      <c r="D14" s="136">
        <f>INDEX($H$65:$I$65,1,MATCH(D$11,$H$60:$I$60,0))</f>
        <v>4714.0897344694222</v>
      </c>
    </row>
    <row r="15" spans="1:4" x14ac:dyDescent="0.35">
      <c r="B15" s="123" t="s">
        <v>277</v>
      </c>
      <c r="C15" s="125">
        <f>INDEX($C$75:$D$75,1,MATCH($C11,$C$70:$D$70,0))</f>
        <v>389.96876995763455</v>
      </c>
      <c r="D15" s="125">
        <f>INDEX($F$75:$G$75,1,MATCH($C11,$F$70:$G$70,0))</f>
        <v>385.57381956064813</v>
      </c>
    </row>
    <row r="16" spans="1:4" ht="29" x14ac:dyDescent="0.35">
      <c r="B16" s="123" t="s">
        <v>278</v>
      </c>
      <c r="C16" s="125">
        <f>C14*$E$144</f>
        <v>98.786584836363616</v>
      </c>
      <c r="D16" s="125">
        <f>D14*$E$144</f>
        <v>97.110248530070095</v>
      </c>
    </row>
    <row r="17" spans="1:4" ht="29" x14ac:dyDescent="0.35">
      <c r="A17" s="64">
        <v>6</v>
      </c>
      <c r="B17" s="123" t="str">
        <f>"Fixed Costs for "&amp;A17&amp;" Months"</f>
        <v>Fixed Costs for 6 Months</v>
      </c>
      <c r="C17" s="125">
        <f>$A$17*$E$134</f>
        <v>139.80000000000001</v>
      </c>
      <c r="D17" s="125">
        <f>$A$17*$E$134</f>
        <v>139.80000000000001</v>
      </c>
    </row>
    <row r="18" spans="1:4" x14ac:dyDescent="0.35">
      <c r="B18" s="123" t="s">
        <v>279</v>
      </c>
      <c r="C18" s="125">
        <f>SUM(C$15:C$17)*$E$150</f>
        <v>31.42776773969991</v>
      </c>
      <c r="D18" s="125">
        <f>SUM(D$15:D$17)*$E$150</f>
        <v>31.124203404535912</v>
      </c>
    </row>
    <row r="19" spans="1:4" x14ac:dyDescent="0.35">
      <c r="B19" s="123" t="s">
        <v>293</v>
      </c>
      <c r="C19" s="125">
        <f>SUM(C15:C18)</f>
        <v>659.98312253369807</v>
      </c>
      <c r="D19" s="125">
        <f>SUM(D15:D18)</f>
        <v>653.60827149525414</v>
      </c>
    </row>
    <row r="57" spans="1:9" x14ac:dyDescent="0.35">
      <c r="A57" s="64" t="s">
        <v>407</v>
      </c>
    </row>
    <row r="58" spans="1:9" x14ac:dyDescent="0.35">
      <c r="A58" s="117"/>
      <c r="B58" s="113" t="s">
        <v>297</v>
      </c>
    </row>
    <row r="59" spans="1:9" outlineLevel="1" x14ac:dyDescent="0.35">
      <c r="A59" s="117"/>
      <c r="D59" s="64">
        <v>1</v>
      </c>
      <c r="E59" s="64">
        <v>0</v>
      </c>
    </row>
    <row r="60" spans="1:9" ht="43.5" outlineLevel="1" x14ac:dyDescent="0.35">
      <c r="B60" s="138" t="s">
        <v>259</v>
      </c>
      <c r="C60" s="138"/>
      <c r="D60" s="138" t="s">
        <v>271</v>
      </c>
      <c r="E60" s="138" t="s">
        <v>272</v>
      </c>
      <c r="F60" s="138"/>
      <c r="G60" s="138"/>
      <c r="H60" s="138" t="s">
        <v>271</v>
      </c>
      <c r="I60" s="138" t="s">
        <v>272</v>
      </c>
    </row>
    <row r="61" spans="1:9" outlineLevel="1" x14ac:dyDescent="0.35">
      <c r="B61" s="126" t="s">
        <v>161</v>
      </c>
      <c r="C61" s="126"/>
      <c r="D61" s="124">
        <f t="shared" ref="D61:E63" si="0">SUMIFS(L$79:L$82,$O$79:$O$82,$B61)</f>
        <v>817.87362400706104</v>
      </c>
      <c r="E61" s="124">
        <f t="shared" si="0"/>
        <v>837.66616350117954</v>
      </c>
      <c r="F61" s="126"/>
      <c r="G61" s="126"/>
      <c r="H61" s="124">
        <f>SUMIFS($L$87:$L$90,$O$87:$O$90,$B61)</f>
        <v>835.98507018604323</v>
      </c>
      <c r="I61" s="124">
        <f t="shared" ref="I61:I63" si="1">SUMIFS($L$87:$L$90,$O$87:$O$90,$B61)</f>
        <v>835.98507018604323</v>
      </c>
    </row>
    <row r="62" spans="1:9" outlineLevel="1" x14ac:dyDescent="0.35">
      <c r="B62" s="126" t="s">
        <v>162</v>
      </c>
      <c r="C62" s="126"/>
      <c r="D62" s="124">
        <f t="shared" si="0"/>
        <v>809.17219770520762</v>
      </c>
      <c r="E62" s="124">
        <f t="shared" si="0"/>
        <v>812.59122890768072</v>
      </c>
      <c r="F62" s="126"/>
      <c r="G62" s="126"/>
      <c r="H62" s="124">
        <f t="shared" ref="H62:H63" si="2">SUMIFS($L$87:$L$90,$O$87:$O$90,$B62)</f>
        <v>798.17196957485442</v>
      </c>
      <c r="I62" s="124">
        <f t="shared" si="1"/>
        <v>798.17196957485442</v>
      </c>
    </row>
    <row r="63" spans="1:9" outlineLevel="1" x14ac:dyDescent="0.35">
      <c r="B63" s="126" t="s">
        <v>163</v>
      </c>
      <c r="C63" s="126"/>
      <c r="D63" s="124">
        <f t="shared" si="0"/>
        <v>3168.4194616063533</v>
      </c>
      <c r="E63" s="124">
        <f t="shared" si="0"/>
        <v>3134.9991619240109</v>
      </c>
      <c r="F63" s="126"/>
      <c r="G63" s="126"/>
      <c r="H63" s="124">
        <f t="shared" si="2"/>
        <v>3079.9326947085247</v>
      </c>
      <c r="I63" s="124">
        <f t="shared" si="1"/>
        <v>3079.9326947085247</v>
      </c>
    </row>
    <row r="64" spans="1:9" outlineLevel="1" x14ac:dyDescent="0.35"/>
    <row r="65" spans="1:15" outlineLevel="1" x14ac:dyDescent="0.35">
      <c r="B65" s="126" t="s">
        <v>273</v>
      </c>
      <c r="C65" s="126"/>
      <c r="D65" s="124">
        <f>SUM(D61:D63)</f>
        <v>4795.4652833186219</v>
      </c>
      <c r="E65" s="124">
        <f>SUM(E61:E63)</f>
        <v>4785.256554332871</v>
      </c>
      <c r="F65" s="126"/>
      <c r="G65" s="126"/>
      <c r="H65" s="124">
        <f>SUM(H61:H63)</f>
        <v>4714.0897344694222</v>
      </c>
      <c r="I65" s="124">
        <f>SUM(I61:I63)</f>
        <v>4714.0897344694222</v>
      </c>
    </row>
    <row r="66" spans="1:15" outlineLevel="1" x14ac:dyDescent="0.35">
      <c r="B66" s="145"/>
      <c r="C66" s="145"/>
      <c r="D66" s="207"/>
      <c r="E66" s="207"/>
      <c r="F66" s="145"/>
      <c r="G66" s="145"/>
      <c r="H66" s="207"/>
      <c r="I66" s="207"/>
    </row>
    <row r="67" spans="1:15" x14ac:dyDescent="0.35">
      <c r="C67" s="64" t="s">
        <v>183</v>
      </c>
      <c r="D67" s="111" t="s">
        <v>183</v>
      </c>
      <c r="E67" s="111"/>
      <c r="F67" s="64" t="s">
        <v>408</v>
      </c>
      <c r="G67" s="64" t="s">
        <v>408</v>
      </c>
      <c r="H67" s="111"/>
      <c r="I67" s="111"/>
    </row>
    <row r="68" spans="1:15" x14ac:dyDescent="0.35">
      <c r="B68" s="113" t="s">
        <v>276</v>
      </c>
      <c r="C68" s="111" t="str">
        <f>C$69&amp;"_"&amp;C$70</f>
        <v>Actual Cost_Actual kWh</v>
      </c>
      <c r="D68" s="111" t="str">
        <f>D$69&amp;"_"&amp;D$70</f>
        <v>Actual Cost_Counterfactual kWh</v>
      </c>
      <c r="F68" s="111" t="str">
        <f>F$69&amp;"_"&amp;F$70</f>
        <v>Actual Cost_Actual kWh</v>
      </c>
      <c r="G68" s="111" t="str">
        <f>G$69&amp;"_"&amp;G$70</f>
        <v>Actual Cost_Counterfactual kWh</v>
      </c>
    </row>
    <row r="69" spans="1:15" outlineLevel="1" x14ac:dyDescent="0.35">
      <c r="B69" s="134"/>
      <c r="C69" s="137" t="s">
        <v>299</v>
      </c>
      <c r="D69" s="137" t="s">
        <v>299</v>
      </c>
      <c r="F69" s="137" t="s">
        <v>299</v>
      </c>
      <c r="G69" s="137" t="s">
        <v>299</v>
      </c>
    </row>
    <row r="70" spans="1:15" ht="29" outlineLevel="1" x14ac:dyDescent="0.35">
      <c r="B70" s="138" t="s">
        <v>402</v>
      </c>
      <c r="C70" s="137" t="s">
        <v>271</v>
      </c>
      <c r="D70" s="137" t="s">
        <v>272</v>
      </c>
      <c r="F70" s="137" t="s">
        <v>271</v>
      </c>
      <c r="G70" s="137" t="s">
        <v>272</v>
      </c>
    </row>
    <row r="71" spans="1:15" outlineLevel="1" x14ac:dyDescent="0.35">
      <c r="B71" s="146" t="s">
        <v>161</v>
      </c>
      <c r="C71" s="149">
        <f t="shared" ref="C71:D73" si="3">INDEX($E$124:$E$127,MATCH($B71,$B$124:$B$127,0),1)*INDEX($D$61:$E$63,MATCH($B71,$B$61:$B$63,0),MATCH(C$70,$D$60:$E$60,0))</f>
        <v>107.95931836893206</v>
      </c>
      <c r="D71" s="149">
        <f t="shared" si="3"/>
        <v>110.57193358215571</v>
      </c>
      <c r="F71" s="149">
        <f>INDEX($E$124:$E$127,MATCH($B71,$B$124:$B$127,0),1)*INDEX($H$61:$H$63,MATCH($B71,$B$61:$B$63,0),1)</f>
        <v>110.3500292645577</v>
      </c>
      <c r="G71" s="149">
        <f>INDEX($E$124:$E$127,MATCH($B71,$B$124:$B$127,0),1)*INDEX($H$61:$H$63,MATCH($B71,$B$61:$B$63,0),1)</f>
        <v>110.3500292645577</v>
      </c>
    </row>
    <row r="72" spans="1:15" outlineLevel="1" x14ac:dyDescent="0.35">
      <c r="B72" s="126" t="s">
        <v>162</v>
      </c>
      <c r="C72" s="149">
        <f t="shared" si="3"/>
        <v>76.06218658428952</v>
      </c>
      <c r="D72" s="149">
        <f t="shared" si="3"/>
        <v>76.383575517321987</v>
      </c>
      <c r="F72" s="149">
        <f t="shared" ref="F72:G73" si="4">INDEX($E$124:$E$127,MATCH($B72,$B$124:$B$127,0),1)*INDEX($H$61:$H$63,MATCH($B72,$B$61:$B$63,0),1)</f>
        <v>75.028165140036322</v>
      </c>
      <c r="G72" s="149">
        <f t="shared" si="4"/>
        <v>75.028165140036322</v>
      </c>
    </row>
    <row r="73" spans="1:15" outlineLevel="1" x14ac:dyDescent="0.35">
      <c r="B73" s="126" t="s">
        <v>163</v>
      </c>
      <c r="C73" s="149">
        <f t="shared" si="3"/>
        <v>205.94726500441297</v>
      </c>
      <c r="D73" s="149">
        <f t="shared" si="3"/>
        <v>203.7749455250607</v>
      </c>
      <c r="F73" s="149">
        <f t="shared" si="4"/>
        <v>200.19562515605412</v>
      </c>
      <c r="G73" s="149">
        <f t="shared" si="4"/>
        <v>200.19562515605412</v>
      </c>
    </row>
    <row r="74" spans="1:15" outlineLevel="1" x14ac:dyDescent="0.35"/>
    <row r="75" spans="1:15" outlineLevel="1" x14ac:dyDescent="0.35">
      <c r="B75" s="126" t="s">
        <v>273</v>
      </c>
      <c r="C75" s="125">
        <f t="shared" ref="C75:D75" si="5">SUM(C71:C73)</f>
        <v>389.96876995763455</v>
      </c>
      <c r="D75" s="125">
        <f t="shared" si="5"/>
        <v>390.73045462453842</v>
      </c>
      <c r="F75" s="125">
        <f t="shared" ref="F75:G75" si="6">SUM(F71:F73)</f>
        <v>385.57381956064813</v>
      </c>
      <c r="G75" s="125">
        <f t="shared" si="6"/>
        <v>385.57381956064813</v>
      </c>
    </row>
    <row r="77" spans="1:15" x14ac:dyDescent="0.35">
      <c r="A77" s="117"/>
      <c r="B77" s="113" t="s">
        <v>311</v>
      </c>
      <c r="H77" s="148" t="s">
        <v>282</v>
      </c>
      <c r="I77" s="148"/>
      <c r="J77" s="148"/>
      <c r="L77" s="64" t="s">
        <v>283</v>
      </c>
    </row>
    <row r="78" spans="1:15" s="118" customFormat="1" ht="43.5" outlineLevel="1" x14ac:dyDescent="0.35">
      <c r="A78" s="137" t="s">
        <v>245</v>
      </c>
      <c r="B78" s="137" t="s">
        <v>206</v>
      </c>
      <c r="C78" s="137"/>
      <c r="D78" s="137" t="s">
        <v>149</v>
      </c>
      <c r="E78" s="137" t="s">
        <v>152</v>
      </c>
      <c r="F78" s="137" t="s">
        <v>153</v>
      </c>
      <c r="G78" s="137"/>
      <c r="H78" s="137" t="s">
        <v>271</v>
      </c>
      <c r="I78" s="137" t="s">
        <v>272</v>
      </c>
      <c r="J78" s="137"/>
      <c r="K78" s="137"/>
      <c r="L78" s="137" t="s">
        <v>271</v>
      </c>
      <c r="M78" s="137" t="s">
        <v>272</v>
      </c>
      <c r="O78" s="137" t="s">
        <v>284</v>
      </c>
    </row>
    <row r="79" spans="1:15" outlineLevel="1" x14ac:dyDescent="0.35">
      <c r="A79" s="126" t="s">
        <v>165</v>
      </c>
      <c r="B79" s="126" t="s">
        <v>161</v>
      </c>
      <c r="C79" s="126"/>
      <c r="D79" s="126">
        <f>INDEX('01 TOU Period Demand'!$D$55:$I$66,MATCH($A79&amp;"_"&amp;$B79,'01 TOU Period Demand'!$A$55:$A$66,0),MATCH(D$78,'01 TOU Period Demand'!$D$54:$I$54,0))</f>
        <v>0.15584676767022401</v>
      </c>
      <c r="E79" s="126">
        <f>INDEX('01 TOU Period Demand'!$D$55:$I$66,MATCH($A79&amp;"_"&amp;$B79,'01 TOU Period Demand'!$A$55:$A$66,0),MATCH(E$78,'01 TOU Period Demand'!$D$54:$I$54,0))</f>
        <v>6.4399497953311897</v>
      </c>
      <c r="F79" s="126">
        <f>INDEX('01 TOU Period Demand'!$D$55:$I$66,MATCH($A79&amp;"_"&amp;$B79,'01 TOU Period Demand'!$A$55:$A$66,0),MATCH(F$78,'01 TOU Period Demand'!$D$54:$I$54,0))</f>
        <v>127</v>
      </c>
      <c r="G79" s="126"/>
      <c r="H79" s="126">
        <f>E79</f>
        <v>6.4399497953311897</v>
      </c>
      <c r="I79" s="126">
        <f>E79+D79</f>
        <v>6.5957965630014135</v>
      </c>
      <c r="J79" s="126"/>
      <c r="K79" s="126"/>
      <c r="L79" s="126">
        <f t="shared" ref="L79:M82" si="7">H79*($F79-$J79)</f>
        <v>817.87362400706104</v>
      </c>
      <c r="M79" s="126">
        <f t="shared" si="7"/>
        <v>837.66616350117954</v>
      </c>
      <c r="O79" s="126" t="str">
        <f>INDEX('99 Look-Up Tables'!$G$3:$G$6,MATCH($B79,'99 Look-Up Tables'!$E$3:$E$6,0),1)</f>
        <v>On-Peak</v>
      </c>
    </row>
    <row r="80" spans="1:15" outlineLevel="1" x14ac:dyDescent="0.35">
      <c r="A80" s="126" t="s">
        <v>165</v>
      </c>
      <c r="B80" s="126" t="s">
        <v>162</v>
      </c>
      <c r="C80" s="126"/>
      <c r="D80" s="126">
        <f>INDEX('01 TOU Period Demand'!$D$55:$I$66,MATCH($A80&amp;"_"&amp;$B80,'01 TOU Period Demand'!$A$55:$A$66,0),MATCH(D$78,'01 TOU Period Demand'!$D$54:$I$54,0))</f>
        <v>2.6921505531284199E-2</v>
      </c>
      <c r="E80" s="126">
        <f>INDEX('01 TOU Period Demand'!$D$55:$I$66,MATCH($A80&amp;"_"&amp;$B80,'01 TOU Period Demand'!$A$55:$A$66,0),MATCH(E$78,'01 TOU Period Demand'!$D$54:$I$54,0))</f>
        <v>6.3714346276000597</v>
      </c>
      <c r="F80" s="126">
        <f>INDEX('01 TOU Period Demand'!$D$55:$I$66,MATCH($A80&amp;"_"&amp;$B80,'01 TOU Period Demand'!$A$55:$A$66,0),MATCH(F$78,'01 TOU Period Demand'!$D$54:$I$54,0))</f>
        <v>127</v>
      </c>
      <c r="G80" s="126"/>
      <c r="H80" s="126">
        <f>E80</f>
        <v>6.3714346276000597</v>
      </c>
      <c r="I80" s="126">
        <f>E80+D80</f>
        <v>6.3983561331313439</v>
      </c>
      <c r="J80" s="126"/>
      <c r="K80" s="126"/>
      <c r="L80" s="126">
        <f t="shared" si="7"/>
        <v>809.17219770520762</v>
      </c>
      <c r="M80" s="126">
        <f t="shared" si="7"/>
        <v>812.59122890768072</v>
      </c>
      <c r="O80" s="126" t="str">
        <f>INDEX('99 Look-Up Tables'!$G$3:$G$6,MATCH($B80,'99 Look-Up Tables'!$E$3:$E$6,0),1)</f>
        <v>Mid-Peak</v>
      </c>
    </row>
    <row r="81" spans="1:15" outlineLevel="1" x14ac:dyDescent="0.35">
      <c r="A81" s="126" t="s">
        <v>165</v>
      </c>
      <c r="B81" s="126" t="s">
        <v>163</v>
      </c>
      <c r="C81" s="126"/>
      <c r="D81" s="126">
        <f>INDEX('01 TOU Period Demand'!$D$55:$I$66,MATCH($A81&amp;"_"&amp;$B81,'01 TOU Period Demand'!$A$55:$A$66,0),MATCH(D$78,'01 TOU Period Demand'!$D$54:$I$54,0))</f>
        <v>-0.19640747231310099</v>
      </c>
      <c r="E81" s="126">
        <f>INDEX('01 TOU Period Demand'!$D$55:$I$66,MATCH($A81&amp;"_"&amp;$B81,'01 TOU Period Demand'!$A$55:$A$66,0),MATCH(E$78,'01 TOU Period Demand'!$D$54:$I$54,0))</f>
        <v>12.3112693636155</v>
      </c>
      <c r="F81" s="126">
        <f>INDEX('01 TOU Period Demand'!$D$55:$I$66,MATCH($A81&amp;"_"&amp;$B81,'01 TOU Period Demand'!$A$55:$A$66,0),MATCH(F$78,'01 TOU Period Demand'!$D$54:$I$54,0))</f>
        <v>127</v>
      </c>
      <c r="G81" s="126"/>
      <c r="H81" s="126">
        <f>E81</f>
        <v>12.3112693636155</v>
      </c>
      <c r="I81" s="126">
        <f>E81+D81</f>
        <v>12.114861891302398</v>
      </c>
      <c r="J81" s="126"/>
      <c r="K81" s="126"/>
      <c r="L81" s="126">
        <f t="shared" si="7"/>
        <v>1563.5312091791684</v>
      </c>
      <c r="M81" s="126">
        <f t="shared" si="7"/>
        <v>1538.5874601954047</v>
      </c>
      <c r="O81" s="126" t="str">
        <f>INDEX('99 Look-Up Tables'!$G$3:$G$6,MATCH($B81,'99 Look-Up Tables'!$E$3:$E$6,0),1)</f>
        <v>Off-Peak</v>
      </c>
    </row>
    <row r="82" spans="1:15" outlineLevel="1" x14ac:dyDescent="0.35">
      <c r="A82" s="126" t="s">
        <v>165</v>
      </c>
      <c r="B82" s="126" t="s">
        <v>164</v>
      </c>
      <c r="C82" s="126"/>
      <c r="D82" s="126">
        <f>INDEX('01 TOU Period Demand'!$D$55:$I$66,MATCH($A82&amp;"_"&amp;$B82,'01 TOU Period Demand'!$A$55:$A$66,0),MATCH(D$78,'01 TOU Period Demand'!$D$54:$I$54,0))</f>
        <v>-0.14871141576452601</v>
      </c>
      <c r="E82" s="126">
        <f>INDEX('01 TOU Period Demand'!$D$55:$I$66,MATCH($A82&amp;"_"&amp;$B82,'01 TOU Period Demand'!$A$55:$A$66,0),MATCH(E$78,'01 TOU Period Demand'!$D$54:$I$54,0))</f>
        <v>28.155934253108502</v>
      </c>
      <c r="F82" s="126">
        <f>INDEX('01 TOU Period Demand'!$D$55:$I$66,MATCH($A82&amp;"_"&amp;$B82,'01 TOU Period Demand'!$A$55:$A$66,0),MATCH(F$78,'01 TOU Period Demand'!$D$54:$I$54,0))</f>
        <v>57</v>
      </c>
      <c r="G82" s="126"/>
      <c r="H82" s="126">
        <f>E82</f>
        <v>28.155934253108502</v>
      </c>
      <c r="I82" s="126">
        <f>E82+D82</f>
        <v>28.007222837343974</v>
      </c>
      <c r="J82" s="126"/>
      <c r="K82" s="126"/>
      <c r="L82" s="126">
        <f t="shared" si="7"/>
        <v>1604.8882524271846</v>
      </c>
      <c r="M82" s="126">
        <f t="shared" si="7"/>
        <v>1596.4117017286064</v>
      </c>
      <c r="O82" s="126" t="str">
        <f>INDEX('99 Look-Up Tables'!$G$3:$G$6,MATCH($B82,'99 Look-Up Tables'!$E$3:$E$6,0),1)</f>
        <v>Off-Peak</v>
      </c>
    </row>
    <row r="85" spans="1:15" x14ac:dyDescent="0.35">
      <c r="H85" s="148" t="s">
        <v>282</v>
      </c>
    </row>
    <row r="86" spans="1:15" ht="43.5" x14ac:dyDescent="0.35">
      <c r="A86" s="137" t="s">
        <v>405</v>
      </c>
      <c r="B86" s="137" t="s">
        <v>253</v>
      </c>
      <c r="C86" s="137"/>
      <c r="D86" s="137"/>
      <c r="E86" s="137" t="s">
        <v>152</v>
      </c>
      <c r="F86" s="137" t="s">
        <v>153</v>
      </c>
      <c r="H86" s="137" t="s">
        <v>271</v>
      </c>
      <c r="L86" s="137" t="s">
        <v>271</v>
      </c>
      <c r="M86" s="137"/>
      <c r="N86" s="118"/>
      <c r="O86" s="137" t="s">
        <v>284</v>
      </c>
    </row>
    <row r="87" spans="1:15" x14ac:dyDescent="0.35">
      <c r="A87" s="126" t="s">
        <v>406</v>
      </c>
      <c r="B87" s="126" t="s">
        <v>162</v>
      </c>
      <c r="C87" s="126"/>
      <c r="D87" s="126"/>
      <c r="E87" s="126">
        <v>6.2848186580697201</v>
      </c>
      <c r="F87" s="126">
        <v>127</v>
      </c>
      <c r="H87" s="126">
        <f>E87</f>
        <v>6.2848186580697201</v>
      </c>
      <c r="L87" s="126">
        <f t="shared" ref="L87:L90" si="8">H87*($F87-$J87)</f>
        <v>798.17196957485442</v>
      </c>
      <c r="M87" s="126"/>
      <c r="O87" s="126" t="str">
        <f>INDEX('99 Look-Up Tables'!$G$3:$G$6,MATCH($B87,'99 Look-Up Tables'!$E$3:$E$6,0),1)</f>
        <v>Mid-Peak</v>
      </c>
    </row>
    <row r="88" spans="1:15" x14ac:dyDescent="0.35">
      <c r="A88" s="126" t="s">
        <v>406</v>
      </c>
      <c r="B88" s="126" t="s">
        <v>163</v>
      </c>
      <c r="C88" s="126"/>
      <c r="D88" s="126"/>
      <c r="E88" s="126">
        <v>11.9798486308762</v>
      </c>
      <c r="F88" s="126">
        <v>127</v>
      </c>
      <c r="H88" s="126">
        <f>E88</f>
        <v>11.9798486308762</v>
      </c>
      <c r="L88" s="126">
        <f t="shared" si="8"/>
        <v>1521.4407761212774</v>
      </c>
      <c r="M88" s="126"/>
      <c r="O88" s="126" t="str">
        <f>INDEX('99 Look-Up Tables'!$G$3:$G$6,MATCH($B88,'99 Look-Up Tables'!$E$3:$E$6,0),1)</f>
        <v>Off-Peak</v>
      </c>
    </row>
    <row r="89" spans="1:15" x14ac:dyDescent="0.35">
      <c r="A89" s="126" t="s">
        <v>406</v>
      </c>
      <c r="B89" s="126" t="s">
        <v>161</v>
      </c>
      <c r="C89" s="126"/>
      <c r="D89" s="126"/>
      <c r="E89" s="126">
        <v>6.5825596077641197</v>
      </c>
      <c r="F89" s="126">
        <v>127</v>
      </c>
      <c r="H89" s="126">
        <f>E89</f>
        <v>6.5825596077641197</v>
      </c>
      <c r="L89" s="126">
        <f t="shared" si="8"/>
        <v>835.98507018604323</v>
      </c>
      <c r="M89" s="126"/>
      <c r="O89" s="126" t="str">
        <f>INDEX('99 Look-Up Tables'!$G$3:$G$6,MATCH($B89,'99 Look-Up Tables'!$E$3:$E$6,0),1)</f>
        <v>On-Peak</v>
      </c>
    </row>
    <row r="90" spans="1:15" x14ac:dyDescent="0.35">
      <c r="A90" s="126" t="s">
        <v>406</v>
      </c>
      <c r="B90" s="126" t="s">
        <v>164</v>
      </c>
      <c r="C90" s="126"/>
      <c r="D90" s="126"/>
      <c r="E90" s="126">
        <v>27.341963483986799</v>
      </c>
      <c r="F90" s="126">
        <v>57</v>
      </c>
      <c r="H90" s="126">
        <f>E90</f>
        <v>27.341963483986799</v>
      </c>
      <c r="L90" s="126">
        <f t="shared" si="8"/>
        <v>1558.4919185872475</v>
      </c>
      <c r="M90" s="126"/>
      <c r="O90" s="126" t="str">
        <f>INDEX('99 Look-Up Tables'!$G$3:$G$6,MATCH($B90,'99 Look-Up Tables'!$E$3:$E$6,0),1)</f>
        <v>Off-Peak</v>
      </c>
    </row>
    <row r="116" spans="1:6" s="115" customFormat="1" ht="23.5" x14ac:dyDescent="0.55000000000000004">
      <c r="A116" s="114" t="s">
        <v>244</v>
      </c>
    </row>
    <row r="117" spans="1:6" x14ac:dyDescent="0.35">
      <c r="A117" s="113"/>
    </row>
    <row r="118" spans="1:6" x14ac:dyDescent="0.35">
      <c r="A118" s="64" t="s">
        <v>208</v>
      </c>
      <c r="B118" s="119" t="s">
        <v>225</v>
      </c>
      <c r="C118" s="119"/>
      <c r="D118" s="64" t="s">
        <v>267</v>
      </c>
    </row>
    <row r="119" spans="1:6" x14ac:dyDescent="0.35">
      <c r="B119" s="119" t="s">
        <v>266</v>
      </c>
      <c r="C119" s="119"/>
      <c r="D119" s="64" t="s">
        <v>268</v>
      </c>
    </row>
    <row r="120" spans="1:6" x14ac:dyDescent="0.35">
      <c r="A120" s="64" t="s">
        <v>226</v>
      </c>
      <c r="B120" s="120">
        <v>43511</v>
      </c>
      <c r="C120" s="120"/>
    </row>
    <row r="121" spans="1:6" outlineLevel="1" x14ac:dyDescent="0.35">
      <c r="B121" s="120"/>
      <c r="C121" s="120"/>
    </row>
    <row r="122" spans="1:6" outlineLevel="1" x14ac:dyDescent="0.35">
      <c r="B122" s="120" t="s">
        <v>265</v>
      </c>
      <c r="C122" s="120"/>
      <c r="D122" s="64" t="s">
        <v>299</v>
      </c>
      <c r="E122" s="64" t="s">
        <v>300</v>
      </c>
    </row>
    <row r="123" spans="1:6" outlineLevel="1" x14ac:dyDescent="0.35">
      <c r="B123" s="134" t="s">
        <v>206</v>
      </c>
      <c r="C123" s="134"/>
      <c r="D123" s="134" t="s">
        <v>265</v>
      </c>
      <c r="E123" s="134" t="s">
        <v>269</v>
      </c>
      <c r="F123" s="134"/>
    </row>
    <row r="124" spans="1:6" outlineLevel="1" x14ac:dyDescent="0.35">
      <c r="B124" s="126" t="s">
        <v>161</v>
      </c>
      <c r="C124" s="126"/>
      <c r="D124" s="129">
        <f>'05a Sum OwnPrice Elast Daily'!D123</f>
        <v>0.13200000000000001</v>
      </c>
      <c r="E124" s="129">
        <f>'05a Sum OwnPrice Elast Daily'!E123</f>
        <v>0.13200000000000001</v>
      </c>
      <c r="F124" s="126" t="str">
        <f>'05a Sum OwnPrice Elast Daily'!F123</f>
        <v>Per kWh</v>
      </c>
    </row>
    <row r="125" spans="1:6" outlineLevel="1" x14ac:dyDescent="0.35">
      <c r="B125" s="126" t="s">
        <v>162</v>
      </c>
      <c r="C125" s="126"/>
      <c r="D125" s="129">
        <f>'05a Sum OwnPrice Elast Daily'!D124</f>
        <v>9.4E-2</v>
      </c>
      <c r="E125" s="129">
        <f>'05a Sum OwnPrice Elast Daily'!E124</f>
        <v>9.4E-2</v>
      </c>
      <c r="F125" s="126" t="str">
        <f>'05a Sum OwnPrice Elast Daily'!F124</f>
        <v>Per kWh</v>
      </c>
    </row>
    <row r="126" spans="1:6" outlineLevel="1" x14ac:dyDescent="0.35">
      <c r="B126" s="126" t="s">
        <v>163</v>
      </c>
      <c r="C126" s="126"/>
      <c r="D126" s="129">
        <f>'05a Sum OwnPrice Elast Daily'!D125</f>
        <v>0.06</v>
      </c>
      <c r="E126" s="129">
        <f>'05a Sum OwnPrice Elast Daily'!E125</f>
        <v>6.5000000000000002E-2</v>
      </c>
      <c r="F126" s="126" t="str">
        <f>'05a Sum OwnPrice Elast Daily'!F125</f>
        <v>Per kWh</v>
      </c>
    </row>
    <row r="127" spans="1:6" outlineLevel="1" x14ac:dyDescent="0.35">
      <c r="B127" s="126" t="s">
        <v>207</v>
      </c>
      <c r="C127" s="126"/>
      <c r="D127" s="130">
        <f>'05a Sum OwnPrice Elast Daily'!D126</f>
        <v>0.59499999999999997</v>
      </c>
      <c r="E127" s="129">
        <f>'05a Sum OwnPrice Elast Daily'!E126</f>
        <v>0</v>
      </c>
      <c r="F127" s="126" t="str">
        <f>'05a Sum OwnPrice Elast Daily'!F126</f>
        <v>Per kWh</v>
      </c>
    </row>
    <row r="128" spans="1:6" outlineLevel="1" x14ac:dyDescent="0.35"/>
    <row r="129" spans="4:6" outlineLevel="1" x14ac:dyDescent="0.35">
      <c r="D129" s="64" t="s">
        <v>210</v>
      </c>
    </row>
    <row r="130" spans="4:6" outlineLevel="1" x14ac:dyDescent="0.35">
      <c r="D130" s="126" t="str">
        <f>'05a Sum OwnPrice Elast Daily'!D129</f>
        <v xml:space="preserve">Monthly </v>
      </c>
      <c r="E130" s="129">
        <f>'05a Sum OwnPrice Elast Daily'!E129</f>
        <v>22.48</v>
      </c>
      <c r="F130" s="126" t="str">
        <f>'05a Sum OwnPrice Elast Daily'!F129</f>
        <v>Per month</v>
      </c>
    </row>
    <row r="131" spans="4:6" outlineLevel="1" x14ac:dyDescent="0.35">
      <c r="D131" s="126" t="str">
        <f>'05a Sum OwnPrice Elast Daily'!D130</f>
        <v>IESO Smart Meter Entity</v>
      </c>
      <c r="E131" s="129">
        <f>'05a Sum OwnPrice Elast Daily'!E130</f>
        <v>0.56999999999999995</v>
      </c>
      <c r="F131" s="126" t="str">
        <f>'05a Sum OwnPrice Elast Daily'!F130</f>
        <v>Per month</v>
      </c>
    </row>
    <row r="132" spans="4:6" outlineLevel="1" x14ac:dyDescent="0.35">
      <c r="D132" s="126" t="str">
        <f>'05a Sum OwnPrice Elast Daily'!D131</f>
        <v>Admin</v>
      </c>
      <c r="E132" s="129">
        <f>'05a Sum OwnPrice Elast Daily'!E131</f>
        <v>0.25</v>
      </c>
      <c r="F132" s="126" t="str">
        <f>'05a Sum OwnPrice Elast Daily'!F131</f>
        <v>Per month</v>
      </c>
    </row>
    <row r="133" spans="4:6" outlineLevel="1" x14ac:dyDescent="0.35">
      <c r="D133" s="126"/>
      <c r="E133" s="129"/>
      <c r="F133" s="126"/>
    </row>
    <row r="134" spans="4:6" outlineLevel="1" x14ac:dyDescent="0.35">
      <c r="D134" s="127" t="str">
        <f>'05a Sum OwnPrice Elast Daily'!D133</f>
        <v>Total Monthly Cost</v>
      </c>
      <c r="E134" s="133">
        <f>'05a Sum OwnPrice Elast Daily'!E133</f>
        <v>23.3</v>
      </c>
      <c r="F134" s="127" t="str">
        <f>'05a Sum OwnPrice Elast Daily'!F133</f>
        <v>Per month</v>
      </c>
    </row>
    <row r="135" spans="4:6" outlineLevel="1" x14ac:dyDescent="0.35"/>
    <row r="136" spans="4:6" outlineLevel="1" x14ac:dyDescent="0.35">
      <c r="D136" s="64" t="s">
        <v>213</v>
      </c>
    </row>
    <row r="137" spans="4:6" outlineLevel="1" x14ac:dyDescent="0.35">
      <c r="D137" s="132" t="str">
        <f>'05a Sum OwnPrice Elast Daily'!D136</f>
        <v>Dx</v>
      </c>
      <c r="E137" s="130">
        <f>'05a Sum OwnPrice Elast Daily'!E136</f>
        <v>3.2000000000000002E-3</v>
      </c>
      <c r="F137" s="126" t="str">
        <f>'05a Sum OwnPrice Elast Daily'!F136</f>
        <v>Per kWh</v>
      </c>
    </row>
    <row r="138" spans="4:6" outlineLevel="1" x14ac:dyDescent="0.35">
      <c r="D138" s="132" t="str">
        <f>'05a Sum OwnPrice Elast Daily'!D137</f>
        <v>Network</v>
      </c>
      <c r="E138" s="130">
        <f>'05a Sum OwnPrice Elast Daily'!E137</f>
        <v>6.8999999999999999E-3</v>
      </c>
      <c r="F138" s="126" t="str">
        <f>'05a Sum OwnPrice Elast Daily'!F137</f>
        <v>Per kWh</v>
      </c>
    </row>
    <row r="139" spans="4:6" outlineLevel="1" x14ac:dyDescent="0.35">
      <c r="D139" s="132" t="str">
        <f>'05a Sum OwnPrice Elast Daily'!D138</f>
        <v>Connection</v>
      </c>
      <c r="E139" s="130">
        <f>'05a Sum OwnPrice Elast Daily'!E138</f>
        <v>6.6E-3</v>
      </c>
      <c r="F139" s="126" t="str">
        <f>'05a Sum OwnPrice Elast Daily'!F138</f>
        <v>Per kWh</v>
      </c>
    </row>
    <row r="140" spans="4:6" outlineLevel="1" x14ac:dyDescent="0.35">
      <c r="D140" s="132" t="str">
        <f>'05a Sum OwnPrice Elast Daily'!D139</f>
        <v>Wholesale Market Service</v>
      </c>
      <c r="E140" s="130">
        <f>'05a Sum OwnPrice Elast Daily'!E139</f>
        <v>3.0000000000000001E-3</v>
      </c>
      <c r="F140" s="126" t="str">
        <f>'05a Sum OwnPrice Elast Daily'!F139</f>
        <v>Per kWh</v>
      </c>
    </row>
    <row r="141" spans="4:6" outlineLevel="1" x14ac:dyDescent="0.35">
      <c r="D141" s="132" t="str">
        <f>'05a Sum OwnPrice Elast Daily'!D140</f>
        <v>Capacity Based Recovery</v>
      </c>
      <c r="E141" s="130">
        <f>'05a Sum OwnPrice Elast Daily'!E140</f>
        <v>4.0000000000000002E-4</v>
      </c>
      <c r="F141" s="126" t="str">
        <f>'05a Sum OwnPrice Elast Daily'!F140</f>
        <v>Per kWh</v>
      </c>
    </row>
    <row r="142" spans="4:6" outlineLevel="1" x14ac:dyDescent="0.35">
      <c r="D142" s="132" t="str">
        <f>'05a Sum OwnPrice Elast Daily'!D141</f>
        <v>Rural Rate Protection</v>
      </c>
      <c r="E142" s="130">
        <f>'05a Sum OwnPrice Elast Daily'!E141</f>
        <v>5.0000000000000001E-4</v>
      </c>
      <c r="F142" s="126" t="str">
        <f>'05a Sum OwnPrice Elast Daily'!F141</f>
        <v>Per kWh</v>
      </c>
    </row>
    <row r="143" spans="4:6" outlineLevel="1" x14ac:dyDescent="0.35">
      <c r="D143" s="126"/>
      <c r="E143" s="130"/>
      <c r="F143" s="126"/>
    </row>
    <row r="144" spans="4:6" outlineLevel="1" x14ac:dyDescent="0.35">
      <c r="D144" s="128" t="str">
        <f>'05a Sum OwnPrice Elast Daily'!D143</f>
        <v>Total Non-Commodity Variable Rate</v>
      </c>
      <c r="E144" s="131">
        <f>'05a Sum OwnPrice Elast Daily'!E143</f>
        <v>2.06E-2</v>
      </c>
      <c r="F144" s="126" t="str">
        <f>'05a Sum OwnPrice Elast Daily'!F143</f>
        <v>Per kWh</v>
      </c>
    </row>
    <row r="145" spans="4:5" outlineLevel="1" x14ac:dyDescent="0.35"/>
    <row r="146" spans="4:5" outlineLevel="1" x14ac:dyDescent="0.35">
      <c r="D146" s="64" t="str">
        <f>'05a Sum OwnPrice Elast Daily'!D145</f>
        <v>Percentage Charges</v>
      </c>
      <c r="E146" s="64">
        <f>'05a Sum OwnPrice Elast Daily'!E145</f>
        <v>0</v>
      </c>
    </row>
    <row r="147" spans="4:5" outlineLevel="1" x14ac:dyDescent="0.35">
      <c r="D147" s="64" t="str">
        <f>'05a Sum OwnPrice Elast Daily'!D146</f>
        <v>HST</v>
      </c>
      <c r="E147" s="121">
        <f>'05a Sum OwnPrice Elast Daily'!E146</f>
        <v>0.13</v>
      </c>
    </row>
    <row r="148" spans="4:5" outlineLevel="1" x14ac:dyDescent="0.35">
      <c r="D148" s="64" t="str">
        <f>'05a Sum OwnPrice Elast Daily'!D147</f>
        <v>Provincial Rebate</v>
      </c>
      <c r="E148" s="121">
        <f>'05a Sum OwnPrice Elast Daily'!E147</f>
        <v>-0.08</v>
      </c>
    </row>
    <row r="149" spans="4:5" outlineLevel="1" x14ac:dyDescent="0.35">
      <c r="E149" s="121"/>
    </row>
    <row r="150" spans="4:5" outlineLevel="1" x14ac:dyDescent="0.35">
      <c r="D150" s="64" t="str">
        <f>'05a Sum OwnPrice Elast Daily'!D149</f>
        <v>Net % Impact</v>
      </c>
      <c r="E150" s="121">
        <f>'05a Sum OwnPrice Elast Daily'!E149</f>
        <v>0.05</v>
      </c>
    </row>
  </sheetData>
  <hyperlinks>
    <hyperlink ref="B118" r:id="rId1" location="!/residential/content?page=electricity-water-rates" xr:uid="{AE0BB359-8882-4357-B9EC-8D5DB7133F39}"/>
    <hyperlink ref="B119" r:id="rId2" xr:uid="{4BB817A3-EB4B-4259-9520-8CC7C7A14990}"/>
  </hyperlinks>
  <pageMargins left="0.7" right="0.7" top="0.75" bottom="0.75" header="0.3" footer="0.3"/>
  <pageSetup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B0442-E2F6-44F4-9ED9-A916538470B7}">
  <sheetPr>
    <tabColor rgb="FFFFC000"/>
  </sheetPr>
  <dimension ref="A3:I50"/>
  <sheetViews>
    <sheetView workbookViewId="0">
      <selection activeCell="E10" sqref="E10"/>
    </sheetView>
  </sheetViews>
  <sheetFormatPr defaultRowHeight="14.5" outlineLevelRow="1" x14ac:dyDescent="0.35"/>
  <cols>
    <col min="1" max="1" width="8.7265625" style="64"/>
    <col min="2" max="2" width="33.90625" style="64" customWidth="1"/>
    <col min="3" max="3" width="8.7265625" style="64"/>
    <col min="4" max="6" width="17.6328125" style="64" customWidth="1"/>
    <col min="7" max="16384" width="8.7265625" style="64"/>
  </cols>
  <sheetData>
    <row r="3" spans="1:9" ht="21" x14ac:dyDescent="0.5">
      <c r="B3" s="155" t="s">
        <v>357</v>
      </c>
      <c r="C3" s="152">
        <f ca="1">(D13-E13)/E13</f>
        <v>0.11424428863979705</v>
      </c>
      <c r="E3" s="168" t="s">
        <v>320</v>
      </c>
      <c r="F3" s="169"/>
      <c r="G3" s="169"/>
      <c r="H3" s="169"/>
      <c r="I3" s="170"/>
    </row>
    <row r="4" spans="1:9" ht="14.5" customHeight="1" x14ac:dyDescent="0.35">
      <c r="B4" s="155" t="s">
        <v>358</v>
      </c>
      <c r="C4" s="152">
        <f ca="1">(D12-E12)/E12</f>
        <v>-3.2863585833597608E-2</v>
      </c>
      <c r="E4" s="278" t="s">
        <v>479</v>
      </c>
      <c r="F4" s="278"/>
      <c r="G4" s="278"/>
      <c r="H4" s="278"/>
      <c r="I4" s="278"/>
    </row>
    <row r="5" spans="1:9" ht="29" x14ac:dyDescent="0.35">
      <c r="B5" s="156" t="s">
        <v>359</v>
      </c>
      <c r="C5" s="153">
        <f ca="1">C4/C3</f>
        <v>-0.28766064566443073</v>
      </c>
      <c r="E5" s="278"/>
      <c r="F5" s="278"/>
      <c r="G5" s="278"/>
      <c r="H5" s="278"/>
      <c r="I5" s="278"/>
    </row>
    <row r="7" spans="1:9" x14ac:dyDescent="0.35">
      <c r="B7" s="138"/>
      <c r="C7" s="138"/>
      <c r="D7" s="138" t="s">
        <v>353</v>
      </c>
      <c r="E7" s="138" t="s">
        <v>354</v>
      </c>
    </row>
    <row r="8" spans="1:9" ht="43.5" x14ac:dyDescent="0.35">
      <c r="B8" s="174" t="s">
        <v>304</v>
      </c>
      <c r="C8" s="174"/>
      <c r="D8" s="141" t="s">
        <v>270</v>
      </c>
      <c r="E8" s="141" t="s">
        <v>302</v>
      </c>
    </row>
    <row r="9" spans="1:9" ht="43.5" x14ac:dyDescent="0.35">
      <c r="B9" s="174" t="s">
        <v>355</v>
      </c>
      <c r="C9" s="174"/>
      <c r="D9" s="141" t="s">
        <v>303</v>
      </c>
      <c r="E9" s="141" t="s">
        <v>302</v>
      </c>
    </row>
    <row r="10" spans="1:9" x14ac:dyDescent="0.35">
      <c r="B10" s="127" t="s">
        <v>345</v>
      </c>
      <c r="C10" s="126"/>
      <c r="D10" s="126" t="s">
        <v>161</v>
      </c>
      <c r="E10" s="126" t="s">
        <v>161</v>
      </c>
    </row>
    <row r="11" spans="1:9" x14ac:dyDescent="0.35">
      <c r="B11" s="127" t="s">
        <v>346</v>
      </c>
      <c r="C11" s="126"/>
      <c r="D11" s="126" t="s">
        <v>163</v>
      </c>
      <c r="E11" s="126" t="s">
        <v>163</v>
      </c>
    </row>
    <row r="12" spans="1:9" x14ac:dyDescent="0.35">
      <c r="B12" s="127" t="s">
        <v>328</v>
      </c>
      <c r="C12" s="126" t="s">
        <v>344</v>
      </c>
      <c r="D12" s="186">
        <f ca="1">INDEX($D$33:$F$35,MATCH(D$10,$B$33:$B$35,0),MATCH(D$8,$D$29:$F$29,0))/INDEX($D$33:$F$35,MATCH(D$11,$B$33:$B$35,0),MATCH(D$8,$D$29:$F$29,0))</f>
        <v>0.25751364126063347</v>
      </c>
      <c r="E12" s="186">
        <f ca="1">INDEX($D$33:$F$35,MATCH(E$10,$B$33:$B$35,0),MATCH(E$8,$D$29:$F$29,0))/INDEX($D$33:$F$35,MATCH(E$11,$B$33:$B$35,0),MATCH(E$8,$D$29:$F$29,0))</f>
        <v>0.2662640321351053</v>
      </c>
    </row>
    <row r="13" spans="1:9" x14ac:dyDescent="0.35">
      <c r="B13" s="127" t="s">
        <v>276</v>
      </c>
      <c r="C13" s="126" t="s">
        <v>344</v>
      </c>
      <c r="D13" s="186">
        <f ca="1">INDEX($D$23:$F$25,MATCH(D$10,$B$23:$B$25,0),MATCH(D$8,$D$19:$F$19,0))/INDEX($D$23:$F$25,MATCH(D$11,$B$23:$B$25,0),MATCH(D$8,$D$19:$F$19,0))</f>
        <v>1.986374748205993</v>
      </c>
      <c r="E13" s="186">
        <f ca="1">INDEX($D$23:$F$25,MATCH(E$10,$B$23:$B$25,0),MATCH(E$8,$D$19:$F$19,0))/INDEX($D$23:$F$25,MATCH(E$11,$B$23:$B$25,0),MATCH(E$8,$D$19:$F$19,0))</f>
        <v>1.7827102803738315</v>
      </c>
    </row>
    <row r="16" spans="1:9" s="115" customFormat="1" ht="23.5" x14ac:dyDescent="0.55000000000000004">
      <c r="A16" s="114" t="s">
        <v>348</v>
      </c>
    </row>
    <row r="17" spans="1:6" s="145" customFormat="1" ht="23.5" x14ac:dyDescent="0.55000000000000004">
      <c r="A17" s="185"/>
    </row>
    <row r="18" spans="1:6" hidden="1" outlineLevel="1" x14ac:dyDescent="0.35">
      <c r="D18" s="64" t="s">
        <v>350</v>
      </c>
      <c r="E18" s="64" t="s">
        <v>351</v>
      </c>
      <c r="F18" s="64" t="s">
        <v>352</v>
      </c>
    </row>
    <row r="19" spans="1:6" ht="43.5" hidden="1" outlineLevel="1" x14ac:dyDescent="0.35">
      <c r="B19" s="138"/>
      <c r="C19" s="138"/>
      <c r="D19" s="138" t="s">
        <v>270</v>
      </c>
      <c r="E19" s="138" t="s">
        <v>302</v>
      </c>
      <c r="F19" s="138" t="s">
        <v>303</v>
      </c>
    </row>
    <row r="20" spans="1:6" hidden="1" outlineLevel="1" x14ac:dyDescent="0.35">
      <c r="B20" s="174" t="s">
        <v>304</v>
      </c>
      <c r="C20" s="174"/>
      <c r="D20" s="141" t="s">
        <v>271</v>
      </c>
      <c r="E20" s="141" t="s">
        <v>272</v>
      </c>
      <c r="F20" s="141" t="s">
        <v>272</v>
      </c>
    </row>
    <row r="21" spans="1:6" hidden="1" outlineLevel="1" x14ac:dyDescent="0.35">
      <c r="B21" s="174" t="s">
        <v>301</v>
      </c>
      <c r="C21" s="174"/>
      <c r="D21" s="141" t="s">
        <v>299</v>
      </c>
      <c r="E21" s="141" t="s">
        <v>300</v>
      </c>
      <c r="F21" s="141" t="s">
        <v>299</v>
      </c>
    </row>
    <row r="22" spans="1:6" hidden="1" outlineLevel="1" x14ac:dyDescent="0.35">
      <c r="B22" s="171" t="s">
        <v>328</v>
      </c>
      <c r="C22" s="177"/>
      <c r="D22" s="172"/>
      <c r="E22" s="172"/>
      <c r="F22" s="173"/>
    </row>
    <row r="23" spans="1:6" hidden="1" outlineLevel="1" x14ac:dyDescent="0.35">
      <c r="B23" s="175" t="s">
        <v>161</v>
      </c>
      <c r="C23" s="175" t="s">
        <v>349</v>
      </c>
      <c r="D23" s="129">
        <f ca="1">D37/D33</f>
        <v>0.17042886201301422</v>
      </c>
      <c r="E23" s="129">
        <f t="shared" ref="E23:F23" ca="1" si="0">E37/E33</f>
        <v>0.16023000000000001</v>
      </c>
      <c r="F23" s="129">
        <f t="shared" ca="1" si="0"/>
        <v>0.17121073295912453</v>
      </c>
    </row>
    <row r="24" spans="1:6" hidden="1" outlineLevel="1" x14ac:dyDescent="0.35">
      <c r="B24" s="127" t="s">
        <v>162</v>
      </c>
      <c r="C24" s="175" t="s">
        <v>349</v>
      </c>
      <c r="D24" s="129">
        <f t="shared" ref="D24:F25" ca="1" si="1">D38/D34</f>
        <v>0.12033000000000002</v>
      </c>
      <c r="E24" s="129">
        <f t="shared" ca="1" si="1"/>
        <v>0.12033000000000002</v>
      </c>
      <c r="F24" s="129">
        <f t="shared" ca="1" si="1"/>
        <v>0.12033000000000002</v>
      </c>
    </row>
    <row r="25" spans="1:6" hidden="1" outlineLevel="1" x14ac:dyDescent="0.35">
      <c r="B25" s="127" t="s">
        <v>163</v>
      </c>
      <c r="C25" s="175" t="s">
        <v>349</v>
      </c>
      <c r="D25" s="129">
        <f t="shared" ca="1" si="1"/>
        <v>8.579894713569941E-2</v>
      </c>
      <c r="E25" s="129">
        <f t="shared" ca="1" si="1"/>
        <v>8.9880000000000015E-2</v>
      </c>
      <c r="F25" s="129">
        <f t="shared" ca="1" si="1"/>
        <v>8.6007527891820562E-2</v>
      </c>
    </row>
    <row r="26" spans="1:6" collapsed="1" x14ac:dyDescent="0.35"/>
    <row r="27" spans="1:6" s="115" customFormat="1" ht="23.5" x14ac:dyDescent="0.55000000000000004">
      <c r="A27" s="114" t="s">
        <v>347</v>
      </c>
    </row>
    <row r="29" spans="1:6" ht="43.5" outlineLevel="1" x14ac:dyDescent="0.35">
      <c r="B29" s="138"/>
      <c r="C29" s="138"/>
      <c r="D29" s="138" t="s">
        <v>270</v>
      </c>
      <c r="E29" s="138" t="s">
        <v>302</v>
      </c>
      <c r="F29" s="138" t="s">
        <v>303</v>
      </c>
    </row>
    <row r="30" spans="1:6" outlineLevel="1" x14ac:dyDescent="0.35">
      <c r="B30" s="174" t="s">
        <v>304</v>
      </c>
      <c r="C30" s="174"/>
      <c r="D30" s="141" t="s">
        <v>271</v>
      </c>
      <c r="E30" s="141" t="s">
        <v>272</v>
      </c>
      <c r="F30" s="141" t="s">
        <v>272</v>
      </c>
    </row>
    <row r="31" spans="1:6" outlineLevel="1" x14ac:dyDescent="0.35">
      <c r="B31" s="174" t="s">
        <v>301</v>
      </c>
      <c r="C31" s="174"/>
      <c r="D31" s="141" t="s">
        <v>299</v>
      </c>
      <c r="E31" s="141" t="s">
        <v>300</v>
      </c>
      <c r="F31" s="141" t="s">
        <v>299</v>
      </c>
    </row>
    <row r="32" spans="1:6" outlineLevel="1" x14ac:dyDescent="0.35">
      <c r="B32" s="171" t="s">
        <v>328</v>
      </c>
      <c r="C32" s="177"/>
      <c r="D32" s="172"/>
      <c r="E32" s="172"/>
      <c r="F32" s="173"/>
    </row>
    <row r="33" spans="1:8" outlineLevel="1" x14ac:dyDescent="0.35">
      <c r="B33" s="175" t="s">
        <v>161</v>
      </c>
      <c r="C33" s="175" t="s">
        <v>110</v>
      </c>
      <c r="D33" s="179">
        <f ca="1">'06 Own Price Elasticity by TOU'!F55</f>
        <v>728.59203885989439</v>
      </c>
      <c r="E33" s="179">
        <f ca="1">'06 Own Price Elasticity by TOU'!G55</f>
        <v>741.82645602854461</v>
      </c>
      <c r="F33" s="179">
        <f ca="1">'06 Own Price Elasticity by TOU'!H55</f>
        <v>741.82645602854461</v>
      </c>
    </row>
    <row r="34" spans="1:8" outlineLevel="1" x14ac:dyDescent="0.35">
      <c r="B34" s="127" t="s">
        <v>162</v>
      </c>
      <c r="C34" s="175" t="s">
        <v>110</v>
      </c>
      <c r="D34" s="179">
        <f ca="1">'06 Own Price Elasticity by TOU'!F56</f>
        <v>653.09653497729266</v>
      </c>
      <c r="E34" s="179">
        <f ca="1">'06 Own Price Elasticity by TOU'!G56</f>
        <v>649.04879150736997</v>
      </c>
      <c r="F34" s="179">
        <f ca="1">'06 Own Price Elasticity by TOU'!H56</f>
        <v>649.04879150736997</v>
      </c>
    </row>
    <row r="35" spans="1:8" outlineLevel="1" x14ac:dyDescent="0.35">
      <c r="B35" s="127" t="s">
        <v>163</v>
      </c>
      <c r="C35" s="175" t="s">
        <v>110</v>
      </c>
      <c r="D35" s="179">
        <f ca="1">'06 Own Price Elasticity by TOU'!F57</f>
        <v>2829.3337599248784</v>
      </c>
      <c r="E35" s="179">
        <f ca="1">'06 Own Price Elasticity by TOU'!G57</f>
        <v>2786.055818654972</v>
      </c>
      <c r="F35" s="179">
        <f ca="1">'06 Own Price Elasticity by TOU'!H57</f>
        <v>2786.055818654972</v>
      </c>
    </row>
    <row r="36" spans="1:8" outlineLevel="1" x14ac:dyDescent="0.35">
      <c r="B36" s="171" t="s">
        <v>293</v>
      </c>
      <c r="C36" s="177"/>
      <c r="D36" s="172"/>
      <c r="E36" s="172"/>
      <c r="F36" s="173"/>
    </row>
    <row r="37" spans="1:8" outlineLevel="1" x14ac:dyDescent="0.35">
      <c r="B37" s="175" t="s">
        <v>161</v>
      </c>
      <c r="C37" s="175" t="s">
        <v>330</v>
      </c>
      <c r="D37" s="129">
        <f ca="1">'06 Own Price Elasticity by TOU'!F67</f>
        <v>124.17311205463363</v>
      </c>
      <c r="E37" s="129">
        <f ca="1">'06 Own Price Elasticity by TOU'!G67</f>
        <v>118.86285304945372</v>
      </c>
      <c r="F37" s="129">
        <f ca="1">'06 Own Price Elasticity by TOU'!H67</f>
        <v>127.00865126511688</v>
      </c>
    </row>
    <row r="38" spans="1:8" outlineLevel="1" x14ac:dyDescent="0.35">
      <c r="B38" s="127" t="s">
        <v>162</v>
      </c>
      <c r="C38" s="175" t="s">
        <v>330</v>
      </c>
      <c r="D38" s="129">
        <f ca="1">'06 Own Price Elasticity by TOU'!F68</f>
        <v>78.587106053817635</v>
      </c>
      <c r="E38" s="129">
        <f ca="1">'06 Own Price Elasticity by TOU'!G68</f>
        <v>78.100041082081844</v>
      </c>
      <c r="F38" s="129">
        <f ca="1">'06 Own Price Elasticity by TOU'!H68</f>
        <v>78.100041082081844</v>
      </c>
    </row>
    <row r="39" spans="1:8" outlineLevel="1" x14ac:dyDescent="0.35">
      <c r="B39" s="127" t="s">
        <v>163</v>
      </c>
      <c r="C39" s="175" t="s">
        <v>330</v>
      </c>
      <c r="D39" s="129">
        <f ca="1">'06 Own Price Elasticity by TOU'!F69</f>
        <v>242.75385769704431</v>
      </c>
      <c r="E39" s="129">
        <f ca="1">'06 Own Price Elasticity by TOU'!G69</f>
        <v>250.41069698070893</v>
      </c>
      <c r="F39" s="129">
        <f ca="1">'06 Own Price Elasticity by TOU'!H69</f>
        <v>239.62177353113645</v>
      </c>
    </row>
    <row r="40" spans="1:8" x14ac:dyDescent="0.35">
      <c r="B40" s="183"/>
      <c r="C40" s="183"/>
      <c r="D40" s="184"/>
      <c r="E40" s="184"/>
      <c r="F40" s="184"/>
    </row>
    <row r="41" spans="1:8" s="115" customFormat="1" ht="23.5" x14ac:dyDescent="0.55000000000000004">
      <c r="A41" s="114" t="s">
        <v>343</v>
      </c>
    </row>
    <row r="42" spans="1:8" s="145" customFormat="1" ht="23.5" x14ac:dyDescent="0.55000000000000004">
      <c r="A42" s="185"/>
    </row>
    <row r="43" spans="1:8" hidden="1" outlineLevel="1" x14ac:dyDescent="0.35">
      <c r="B43" s="64" t="s">
        <v>337</v>
      </c>
    </row>
    <row r="44" spans="1:8" ht="32.5" hidden="1" customHeight="1" outlineLevel="1" x14ac:dyDescent="0.35">
      <c r="B44" s="277" t="s">
        <v>336</v>
      </c>
      <c r="C44" s="277"/>
      <c r="D44" s="277"/>
      <c r="E44" s="277"/>
      <c r="F44" s="277"/>
      <c r="G44" s="277"/>
      <c r="H44" s="277"/>
    </row>
    <row r="45" spans="1:8" hidden="1" outlineLevel="1" x14ac:dyDescent="0.35">
      <c r="B45" s="64" t="s">
        <v>338</v>
      </c>
      <c r="C45" s="64" t="s">
        <v>341</v>
      </c>
    </row>
    <row r="46" spans="1:8" hidden="1" outlineLevel="1" x14ac:dyDescent="0.35">
      <c r="B46" s="64" t="s">
        <v>339</v>
      </c>
    </row>
    <row r="47" spans="1:8" hidden="1" outlineLevel="1" x14ac:dyDescent="0.35">
      <c r="B47" s="117" t="s">
        <v>340</v>
      </c>
    </row>
    <row r="48" spans="1:8" hidden="1" outlineLevel="1" x14ac:dyDescent="0.35">
      <c r="B48" s="64" t="s">
        <v>338</v>
      </c>
      <c r="C48" s="64" t="s">
        <v>342</v>
      </c>
    </row>
    <row r="49" hidden="1" outlineLevel="1" x14ac:dyDescent="0.35"/>
    <row r="50" collapsed="1" x14ac:dyDescent="0.35"/>
  </sheetData>
  <mergeCells count="2">
    <mergeCell ref="E4:I5"/>
    <mergeCell ref="B44:H4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CFDD7-7509-4D49-8B84-C61349F02286}">
  <sheetPr>
    <tabColor rgb="FFFFC000"/>
  </sheetPr>
  <dimension ref="A2:AG6661"/>
  <sheetViews>
    <sheetView topLeftCell="E32" workbookViewId="0">
      <selection activeCell="P49" sqref="P49"/>
    </sheetView>
  </sheetViews>
  <sheetFormatPr defaultRowHeight="14.5" outlineLevelRow="1" x14ac:dyDescent="0.35"/>
  <cols>
    <col min="1" max="1" width="8.7265625" style="64"/>
    <col min="2" max="2" width="9.81640625" style="64" bestFit="1" customWidth="1"/>
    <col min="3" max="4" width="8.7265625" style="64"/>
    <col min="5" max="6" width="15.453125" style="64" customWidth="1"/>
    <col min="7" max="29" width="8.7265625" style="64"/>
    <col min="30" max="30" width="19.90625" style="64" bestFit="1" customWidth="1"/>
    <col min="31" max="16384" width="8.7265625" style="64"/>
  </cols>
  <sheetData>
    <row r="2" spans="1:17" x14ac:dyDescent="0.35">
      <c r="A2" s="113" t="s">
        <v>445</v>
      </c>
    </row>
    <row r="3" spans="1:17" x14ac:dyDescent="0.35">
      <c r="A3" s="64" t="s">
        <v>383</v>
      </c>
      <c r="B3" s="64" t="s">
        <v>384</v>
      </c>
      <c r="C3" s="64" t="s">
        <v>385</v>
      </c>
      <c r="D3" s="64" t="s">
        <v>386</v>
      </c>
      <c r="E3" s="64" t="s">
        <v>387</v>
      </c>
      <c r="F3" s="64" t="s">
        <v>388</v>
      </c>
      <c r="H3" s="64" t="s">
        <v>101</v>
      </c>
      <c r="Q3" s="64" t="s">
        <v>395</v>
      </c>
    </row>
    <row r="4" spans="1:17" ht="58" x14ac:dyDescent="0.35">
      <c r="A4" s="138" t="s">
        <v>389</v>
      </c>
      <c r="B4" s="138" t="s">
        <v>390</v>
      </c>
      <c r="C4" s="138" t="s">
        <v>391</v>
      </c>
      <c r="D4" s="138" t="s">
        <v>392</v>
      </c>
      <c r="E4" s="138" t="s">
        <v>393</v>
      </c>
      <c r="F4" s="138" t="s">
        <v>394</v>
      </c>
    </row>
    <row r="5" spans="1:17" x14ac:dyDescent="0.35">
      <c r="A5" s="126" t="s">
        <v>101</v>
      </c>
      <c r="B5" s="209">
        <f>SUMIFS($C$55:$C$2233,$B$55:$B$2233,$A5)</f>
        <v>1296977.7499999986</v>
      </c>
      <c r="C5" s="210">
        <f>SUMIFS($F$55:$F$2233,$B$55:$B$2233,$A5)</f>
        <v>103830.43000000002</v>
      </c>
      <c r="D5" s="210">
        <f>SUMIFS($E$55:$E$2233,$B$55:$B$2233,$A5)</f>
        <v>104729.27000000006</v>
      </c>
      <c r="E5" s="211">
        <f>C5/B5</f>
        <v>8.0055675588883574E-2</v>
      </c>
      <c r="F5" s="234">
        <f>D5/B5</f>
        <v>8.0748702126925601E-2</v>
      </c>
    </row>
    <row r="6" spans="1:17" x14ac:dyDescent="0.35">
      <c r="A6" s="126" t="s">
        <v>395</v>
      </c>
      <c r="B6" s="209">
        <f>SUMIFS($C$55:$C$2233,$B$55:$B$2233,$A6)</f>
        <v>1384226.6000000008</v>
      </c>
      <c r="C6" s="210">
        <f>SUMIFS($F$55:$F$2233,$B$55:$B$2233,$A6)</f>
        <v>110514.69000000002</v>
      </c>
      <c r="D6" s="210">
        <f>SUMIFS($E$55:$E$2233,$B$55:$B$2233,$A6)</f>
        <v>111653.07999999997</v>
      </c>
      <c r="E6" s="211">
        <f>C6/B6</f>
        <v>7.9838582786951176E-2</v>
      </c>
      <c r="F6" s="234">
        <f t="shared" ref="F6:F8" si="0">D6/B6</f>
        <v>8.0660984263703578E-2</v>
      </c>
    </row>
    <row r="7" spans="1:17" x14ac:dyDescent="0.35">
      <c r="A7" s="126" t="s">
        <v>183</v>
      </c>
      <c r="B7" s="209">
        <f>SUMIFS($C$55:$C$2233,$B$55:$B$2233,$A7)</f>
        <v>5326843.0360000022</v>
      </c>
      <c r="C7" s="212" t="s">
        <v>396</v>
      </c>
      <c r="D7" s="210">
        <f>SUMIFS($E$55:$E$2233,$B$55:$B$2233,$A7)</f>
        <v>432958.72000000061</v>
      </c>
      <c r="E7" s="212" t="s">
        <v>396</v>
      </c>
      <c r="F7" s="234">
        <f t="shared" si="0"/>
        <v>8.1278670513467044E-2</v>
      </c>
    </row>
    <row r="8" spans="1:17" x14ac:dyDescent="0.35">
      <c r="A8" s="126" t="s">
        <v>406</v>
      </c>
      <c r="B8" s="209">
        <f>SUMIFS($C$55:$C$2233,$B$55:$B$2233,$A8)</f>
        <v>2148459.2200000007</v>
      </c>
      <c r="C8" s="212" t="s">
        <v>396</v>
      </c>
      <c r="D8" s="210">
        <f>SUMIFS($E$55:$E$2233,$B$55:$B$2233,$A8)</f>
        <v>175665.76000000027</v>
      </c>
      <c r="E8" s="212" t="s">
        <v>396</v>
      </c>
      <c r="F8" s="234">
        <f t="shared" si="0"/>
        <v>8.1763599869491693E-2</v>
      </c>
    </row>
    <row r="16" spans="1:17" x14ac:dyDescent="0.35">
      <c r="A16" s="113" t="s">
        <v>474</v>
      </c>
    </row>
    <row r="17" spans="1:8" x14ac:dyDescent="0.35">
      <c r="A17" s="64" t="s">
        <v>383</v>
      </c>
      <c r="B17" s="64" t="s">
        <v>384</v>
      </c>
      <c r="C17" s="64" t="s">
        <v>385</v>
      </c>
      <c r="D17" s="64" t="s">
        <v>386</v>
      </c>
      <c r="E17" s="64" t="s">
        <v>387</v>
      </c>
      <c r="F17" s="64" t="s">
        <v>388</v>
      </c>
      <c r="H17" s="64" t="s">
        <v>101</v>
      </c>
    </row>
    <row r="18" spans="1:8" ht="58" x14ac:dyDescent="0.35">
      <c r="A18" s="138" t="s">
        <v>389</v>
      </c>
      <c r="B18" s="138" t="s">
        <v>390</v>
      </c>
      <c r="C18" s="138" t="s">
        <v>391</v>
      </c>
      <c r="D18" s="138" t="s">
        <v>392</v>
      </c>
      <c r="E18" s="138" t="s">
        <v>393</v>
      </c>
      <c r="F18" s="138" t="s">
        <v>394</v>
      </c>
    </row>
    <row r="19" spans="1:8" x14ac:dyDescent="0.35">
      <c r="A19" s="126" t="s">
        <v>101</v>
      </c>
      <c r="B19" s="209">
        <f>SUMIFS($C$2255:$C$4447,$B$2255:$B$4447,$A19)</f>
        <v>1097575.284</v>
      </c>
      <c r="C19" s="210">
        <f>SUMIFS($F$2255:$F$4447,$B$2255:$B$4447,$A19)</f>
        <v>88125.69999999991</v>
      </c>
      <c r="D19" s="210">
        <f>SUMIFS($E$2255:$E$4447,$B$2255:$B$4447,$A19)</f>
        <v>89128.439999999988</v>
      </c>
      <c r="E19" s="234">
        <f>C19/B19</f>
        <v>8.0291257724786652E-2</v>
      </c>
      <c r="F19" s="234">
        <f>D19/B19</f>
        <v>8.1204853370222208E-2</v>
      </c>
      <c r="G19" s="151"/>
    </row>
    <row r="20" spans="1:8" x14ac:dyDescent="0.35">
      <c r="A20" s="126" t="s">
        <v>395</v>
      </c>
      <c r="B20" s="209">
        <f>SUMIFS($C$2255:$C$4447,$B$2255:$B$4447,$A20)</f>
        <v>1126261.3149999999</v>
      </c>
      <c r="C20" s="210">
        <f>SUMIFS($F$2255:$F$4447,$B$2255:$B$4447,$A20)</f>
        <v>89974.96</v>
      </c>
      <c r="D20" s="210">
        <f>SUMIFS($E$2255:$E$4447,$B$2255:$B$4447,$A20)</f>
        <v>91125.45000000007</v>
      </c>
      <c r="E20" s="234">
        <f>C20/B20</f>
        <v>7.9888174086845926E-2</v>
      </c>
      <c r="F20" s="234">
        <f t="shared" ref="F20:F22" si="1">D20/B20</f>
        <v>8.0909686576600637E-2</v>
      </c>
      <c r="G20" s="151"/>
    </row>
    <row r="21" spans="1:8" x14ac:dyDescent="0.35">
      <c r="A21" s="126" t="s">
        <v>183</v>
      </c>
      <c r="B21" s="209">
        <f>SUMIFS($C$2255:$C$4447,$B$2255:$B$4447,$A21)</f>
        <v>4486042.6500300076</v>
      </c>
      <c r="C21" s="212" t="s">
        <v>396</v>
      </c>
      <c r="D21" s="210">
        <f>SUMIFS($E$2255:$E$4447,$B$2255:$B$4447,$A21)</f>
        <v>364324.32999999932</v>
      </c>
      <c r="E21" s="234" t="s">
        <v>396</v>
      </c>
      <c r="F21" s="234">
        <f t="shared" si="1"/>
        <v>8.1212854718972036E-2</v>
      </c>
    </row>
    <row r="22" spans="1:8" x14ac:dyDescent="0.35">
      <c r="A22" s="126" t="s">
        <v>406</v>
      </c>
      <c r="B22" s="209">
        <f>SUMIFS($C$2255:$C$4447,$B$2255:$B$4447,$A22)</f>
        <v>1717438.6499900017</v>
      </c>
      <c r="C22" s="212" t="s">
        <v>396</v>
      </c>
      <c r="D22" s="210">
        <f>SUMIFS($E$2255:$E$4447,$B$2255:$B$4447,$A22)</f>
        <v>139844.13999999993</v>
      </c>
      <c r="E22" s="234" t="s">
        <v>396</v>
      </c>
      <c r="F22" s="234">
        <f t="shared" si="1"/>
        <v>8.1425988637680913E-2</v>
      </c>
    </row>
    <row r="32" spans="1:8" x14ac:dyDescent="0.35">
      <c r="A32" s="113" t="s">
        <v>488</v>
      </c>
    </row>
    <row r="33" spans="1:8" x14ac:dyDescent="0.35">
      <c r="A33" s="64" t="s">
        <v>383</v>
      </c>
      <c r="B33" s="64" t="s">
        <v>384</v>
      </c>
      <c r="C33" s="64" t="s">
        <v>385</v>
      </c>
      <c r="D33" s="64" t="s">
        <v>386</v>
      </c>
      <c r="E33" s="64" t="s">
        <v>387</v>
      </c>
      <c r="F33" s="64" t="s">
        <v>388</v>
      </c>
    </row>
    <row r="34" spans="1:8" ht="58" x14ac:dyDescent="0.35">
      <c r="A34" s="138" t="s">
        <v>389</v>
      </c>
      <c r="B34" s="138" t="s">
        <v>390</v>
      </c>
      <c r="C34" s="138" t="s">
        <v>391</v>
      </c>
      <c r="D34" s="138" t="s">
        <v>392</v>
      </c>
      <c r="E34" s="138" t="s">
        <v>393</v>
      </c>
      <c r="F34" s="138" t="s">
        <v>394</v>
      </c>
      <c r="G34" s="64" t="s">
        <v>490</v>
      </c>
    </row>
    <row r="35" spans="1:8" x14ac:dyDescent="0.35">
      <c r="A35" s="126" t="s">
        <v>101</v>
      </c>
      <c r="B35" s="209">
        <f>SUMIFS($C$4460:$C$6660,$B$4460:$B$6660,$A35,$Q$4460:$Q$6660,1)</f>
        <v>2362642.4840000016</v>
      </c>
      <c r="C35" s="210">
        <f>SUMIFS($F$4460:$F$6660,$B$4460:$B$6660,$A35,$Q$4460:$Q$6660,1)</f>
        <v>189300.76999999987</v>
      </c>
      <c r="D35" s="210">
        <f>SUMIFS($E$4460:$E$6660,$B$4460:$B$6660,$A35,$Q$4460:$Q$6660,1)</f>
        <v>191201.71999999994</v>
      </c>
      <c r="E35" s="237">
        <f>C35/B35</f>
        <v>8.0122477811162454E-2</v>
      </c>
      <c r="F35" s="237">
        <f>D35/B35</f>
        <v>8.0927064206638477E-2</v>
      </c>
      <c r="G35" s="64">
        <f>SUMIFS($Q$4460:$Q$6660,$B$4460:$B$6660,$A35)</f>
        <v>291</v>
      </c>
      <c r="H35" s="151"/>
    </row>
    <row r="36" spans="1:8" x14ac:dyDescent="0.35">
      <c r="A36" s="126" t="s">
        <v>395</v>
      </c>
      <c r="B36" s="209">
        <f t="shared" ref="B36:B38" si="2">SUMIFS($C$4460:$C$6660,$B$4460:$B$6660,$A36,$Q$4460:$Q$6660,1)</f>
        <v>2468464.3049999997</v>
      </c>
      <c r="C36" s="210">
        <f>SUMIFS($F$4460:$F$6660,$B$4460:$B$6660,$A36,$Q$4460:$Q$6660,1)</f>
        <v>197148.12999999995</v>
      </c>
      <c r="D36" s="210">
        <f t="shared" ref="D36:D38" si="3">SUMIFS($E$4460:$E$6660,$B$4460:$B$6660,$A36,$Q$4460:$Q$6660,1)</f>
        <v>199401.15000000002</v>
      </c>
      <c r="E36" s="237">
        <f>C36/B36</f>
        <v>7.9866712919715477E-2</v>
      </c>
      <c r="F36" s="237">
        <f t="shared" ref="F36:F38" si="4">D36/B36</f>
        <v>8.0779434240188477E-2</v>
      </c>
      <c r="G36" s="64">
        <f t="shared" ref="G36:G38" si="5">SUMIFS($Q$4460:$Q$6660,$B$4460:$B$6660,$A36)</f>
        <v>306</v>
      </c>
      <c r="H36" s="151"/>
    </row>
    <row r="37" spans="1:8" x14ac:dyDescent="0.35">
      <c r="A37" s="126" t="s">
        <v>183</v>
      </c>
      <c r="B37" s="209">
        <f t="shared" si="2"/>
        <v>9679747.6060299966</v>
      </c>
      <c r="C37" s="212" t="s">
        <v>396</v>
      </c>
      <c r="D37" s="210">
        <f t="shared" si="3"/>
        <v>786418.26999999897</v>
      </c>
      <c r="E37" s="237" t="s">
        <v>396</v>
      </c>
      <c r="F37" s="237">
        <f t="shared" si="4"/>
        <v>8.1243675146044081E-2</v>
      </c>
      <c r="G37" s="64">
        <f t="shared" si="5"/>
        <v>1087</v>
      </c>
      <c r="H37" s="151"/>
    </row>
    <row r="38" spans="1:8" x14ac:dyDescent="0.35">
      <c r="A38" s="126" t="s">
        <v>406</v>
      </c>
      <c r="B38" s="209">
        <f t="shared" si="2"/>
        <v>3743328.6299899993</v>
      </c>
      <c r="C38" s="212" t="s">
        <v>396</v>
      </c>
      <c r="D38" s="210">
        <f t="shared" si="3"/>
        <v>305463.28000000009</v>
      </c>
      <c r="E38" s="237" t="s">
        <v>396</v>
      </c>
      <c r="F38" s="237">
        <f t="shared" si="4"/>
        <v>8.1602047320332702E-2</v>
      </c>
      <c r="G38" s="64">
        <f t="shared" si="5"/>
        <v>438</v>
      </c>
      <c r="H38" s="151"/>
    </row>
    <row r="49" spans="1:33" s="115" customFormat="1" ht="23.5" x14ac:dyDescent="0.55000000000000004">
      <c r="A49" s="114" t="s">
        <v>481</v>
      </c>
    </row>
    <row r="50" spans="1:33" outlineLevel="1" x14ac:dyDescent="0.35">
      <c r="A50" s="64" t="s">
        <v>414</v>
      </c>
      <c r="B50" s="64" t="s">
        <v>415</v>
      </c>
    </row>
    <row r="51" spans="1:33" outlineLevel="1" x14ac:dyDescent="0.35">
      <c r="A51" s="64" t="s">
        <v>249</v>
      </c>
      <c r="B51" s="64" t="s">
        <v>418</v>
      </c>
    </row>
    <row r="52" spans="1:33" outlineLevel="1" x14ac:dyDescent="0.35">
      <c r="A52" s="64" t="s">
        <v>416</v>
      </c>
      <c r="B52" s="64" t="s">
        <v>417</v>
      </c>
    </row>
    <row r="53" spans="1:33" outlineLevel="1" x14ac:dyDescent="0.35">
      <c r="J53" s="64" t="s">
        <v>101</v>
      </c>
      <c r="K53" s="64" t="s">
        <v>395</v>
      </c>
      <c r="L53" s="64" t="s">
        <v>183</v>
      </c>
      <c r="M53" s="64" t="s">
        <v>406</v>
      </c>
      <c r="T53" s="64" t="s">
        <v>420</v>
      </c>
    </row>
    <row r="54" spans="1:33" outlineLevel="1" x14ac:dyDescent="0.35">
      <c r="A54" s="64" t="s">
        <v>409</v>
      </c>
      <c r="B54" s="64" t="s">
        <v>413</v>
      </c>
      <c r="C54" s="64" t="s">
        <v>410</v>
      </c>
      <c r="D54" s="64" t="s">
        <v>153</v>
      </c>
      <c r="E54" s="64" t="s">
        <v>411</v>
      </c>
      <c r="F54" s="64" t="s">
        <v>412</v>
      </c>
      <c r="H54" s="64" t="s">
        <v>421</v>
      </c>
      <c r="U54" s="64" t="s">
        <v>421</v>
      </c>
      <c r="V54" s="64" t="s">
        <v>421</v>
      </c>
      <c r="Y54" s="64" t="s">
        <v>419</v>
      </c>
      <c r="Z54" s="64" t="s">
        <v>419</v>
      </c>
    </row>
    <row r="55" spans="1:33" outlineLevel="1" x14ac:dyDescent="0.35">
      <c r="A55" s="64">
        <v>1011428</v>
      </c>
      <c r="B55" s="64" t="s">
        <v>183</v>
      </c>
      <c r="C55" s="64">
        <v>5062.5200000000004</v>
      </c>
      <c r="D55" s="64">
        <v>185</v>
      </c>
      <c r="E55" s="64">
        <v>409.88</v>
      </c>
      <c r="F55" s="64">
        <v>0</v>
      </c>
      <c r="H55" s="64">
        <f>F55-E55</f>
        <v>-409.88</v>
      </c>
      <c r="J55" s="64">
        <f t="shared" ref="J55:J118" si="6">IF($B55=J$53,J54+1,J54)</f>
        <v>0</v>
      </c>
      <c r="K55" s="64">
        <f t="shared" ref="K55:K118" si="7">IF($B55=K$53,K54+1,K54)</f>
        <v>0</v>
      </c>
      <c r="L55" s="64">
        <f t="shared" ref="L55:L118" si="8">IF($B55=L$53,L54+1,L54)</f>
        <v>1</v>
      </c>
      <c r="M55" s="64">
        <f t="shared" ref="M55:M118" si="9">IF($B55=M$53,M54+1,M54)</f>
        <v>0</v>
      </c>
      <c r="U55" s="64" t="s">
        <v>101</v>
      </c>
      <c r="V55" s="64" t="s">
        <v>395</v>
      </c>
      <c r="Y55" s="64" t="s">
        <v>101</v>
      </c>
      <c r="Z55" s="64" t="s">
        <v>395</v>
      </c>
      <c r="AF55" s="64" t="s">
        <v>101</v>
      </c>
      <c r="AG55" s="64" t="s">
        <v>395</v>
      </c>
    </row>
    <row r="56" spans="1:33" outlineLevel="1" x14ac:dyDescent="0.35">
      <c r="A56" s="64">
        <v>1082586</v>
      </c>
      <c r="B56" s="64" t="s">
        <v>395</v>
      </c>
      <c r="C56" s="64">
        <v>4871.8500000000004</v>
      </c>
      <c r="D56" s="64">
        <v>186</v>
      </c>
      <c r="E56" s="64">
        <v>360.51</v>
      </c>
      <c r="F56" s="64">
        <v>347.15</v>
      </c>
      <c r="H56" s="64">
        <f t="shared" ref="H56:H119" si="10">F56-E56</f>
        <v>-13.360000000000014</v>
      </c>
      <c r="J56" s="64">
        <f t="shared" si="6"/>
        <v>0</v>
      </c>
      <c r="K56" s="64">
        <f t="shared" si="7"/>
        <v>1</v>
      </c>
      <c r="L56" s="64">
        <f t="shared" si="8"/>
        <v>1</v>
      </c>
      <c r="M56" s="64">
        <f t="shared" si="9"/>
        <v>0</v>
      </c>
      <c r="T56" s="64">
        <v>1</v>
      </c>
      <c r="U56" s="64">
        <f t="shared" ref="U56:V75" ca="1" si="11">INDEX(OFFSET($G$55,0,MATCH(U$54,$H$54:$I$54,0),COUNT($A$55:$A$2233),1),MATCH($T56,OFFSET($I$55,0,MATCH(U$55,$J$53:$M$53,0),COUNT($A$55:$A$2233),1),0),1)</f>
        <v>-3.6200000000000045</v>
      </c>
      <c r="V56" s="64">
        <f t="shared" ca="1" si="11"/>
        <v>-13.360000000000014</v>
      </c>
      <c r="Y56" s="64">
        <f ca="1">IF(ISNA(U56)," ",U56)</f>
        <v>-3.6200000000000045</v>
      </c>
      <c r="Z56" s="64">
        <f ca="1">IF(ISNA(V56)," ",V56)</f>
        <v>-13.360000000000014</v>
      </c>
      <c r="AC56" s="64">
        <f ca="1">MIN(Y56:Z1170)</f>
        <v>-34</v>
      </c>
      <c r="AD56" s="64" t="str">
        <f>"Less than "&amp;AE56</f>
        <v>Less than -35</v>
      </c>
      <c r="AE56" s="64">
        <v>-35</v>
      </c>
      <c r="AF56" s="64">
        <f t="array" aca="1" ref="AF56:AF77" ca="1">FREQUENCY(Y$56:Y$1170,$AE$56:$AE$76)</f>
        <v>0</v>
      </c>
      <c r="AG56" s="64">
        <f t="array" aca="1" ref="AG56:AG77" ca="1">FREQUENCY(Z$56:Z$1170,$AE$56:$AE$76)</f>
        <v>0</v>
      </c>
    </row>
    <row r="57" spans="1:33" outlineLevel="1" x14ac:dyDescent="0.35">
      <c r="A57" s="64">
        <v>1084128</v>
      </c>
      <c r="B57" s="64" t="s">
        <v>183</v>
      </c>
      <c r="C57" s="64">
        <v>5005.92</v>
      </c>
      <c r="D57" s="64">
        <v>186</v>
      </c>
      <c r="E57" s="64">
        <v>408.12</v>
      </c>
      <c r="F57" s="64">
        <v>0</v>
      </c>
      <c r="H57" s="64">
        <f t="shared" si="10"/>
        <v>-408.12</v>
      </c>
      <c r="J57" s="64">
        <f t="shared" si="6"/>
        <v>0</v>
      </c>
      <c r="K57" s="64">
        <f t="shared" si="7"/>
        <v>1</v>
      </c>
      <c r="L57" s="64">
        <f t="shared" si="8"/>
        <v>2</v>
      </c>
      <c r="M57" s="64">
        <f t="shared" si="9"/>
        <v>0</v>
      </c>
      <c r="T57" s="64">
        <f>T56+1</f>
        <v>2</v>
      </c>
      <c r="U57" s="64">
        <f t="shared" ca="1" si="11"/>
        <v>-9.8899999999999864</v>
      </c>
      <c r="V57" s="64">
        <f t="shared" ca="1" si="11"/>
        <v>5.3999999999999773</v>
      </c>
      <c r="Y57" s="64">
        <f t="shared" ref="Y57:Y120" ca="1" si="12">IF(ISNA(U57)," ",U57)</f>
        <v>-9.8899999999999864</v>
      </c>
      <c r="Z57" s="64">
        <v>-34</v>
      </c>
      <c r="AC57" s="64">
        <f ca="1">MAX(Y56:Z1170)</f>
        <v>13.169999999999959</v>
      </c>
      <c r="AD57" s="64" t="str">
        <f>"Between "&amp;AE56&amp;" and "&amp;AE57</f>
        <v>Between -35 and -32.5</v>
      </c>
      <c r="AE57" s="64">
        <f>AE56+2.5</f>
        <v>-32.5</v>
      </c>
      <c r="AF57" s="64">
        <f ca="1"/>
        <v>0</v>
      </c>
      <c r="AG57" s="64">
        <f ca="1"/>
        <v>1</v>
      </c>
    </row>
    <row r="58" spans="1:33" outlineLevel="1" x14ac:dyDescent="0.35">
      <c r="A58" s="64">
        <v>1087312</v>
      </c>
      <c r="B58" s="64" t="s">
        <v>406</v>
      </c>
      <c r="C58" s="64">
        <v>4578.05</v>
      </c>
      <c r="D58" s="64">
        <v>186</v>
      </c>
      <c r="E58" s="64">
        <v>378.28</v>
      </c>
      <c r="F58" s="64">
        <v>0</v>
      </c>
      <c r="H58" s="64">
        <f t="shared" si="10"/>
        <v>-378.28</v>
      </c>
      <c r="J58" s="64">
        <f t="shared" si="6"/>
        <v>0</v>
      </c>
      <c r="K58" s="64">
        <f t="shared" si="7"/>
        <v>1</v>
      </c>
      <c r="L58" s="64">
        <f t="shared" si="8"/>
        <v>2</v>
      </c>
      <c r="M58" s="64">
        <f t="shared" si="9"/>
        <v>1</v>
      </c>
      <c r="T58" s="64">
        <f t="shared" ref="T58:T121" si="13">T57+1</f>
        <v>3</v>
      </c>
      <c r="U58" s="64">
        <f t="shared" ca="1" si="11"/>
        <v>-0.78999999999999204</v>
      </c>
      <c r="V58" s="64">
        <f t="shared" ca="1" si="11"/>
        <v>-6.4900000000000091</v>
      </c>
      <c r="Y58" s="64">
        <f t="shared" ca="1" si="12"/>
        <v>-0.78999999999999204</v>
      </c>
      <c r="Z58" s="64">
        <f t="shared" ref="Z58:Z121" ca="1" si="14">IF(ISNA(V58)," ",V58)</f>
        <v>-6.4900000000000091</v>
      </c>
      <c r="AD58" s="64" t="str">
        <f t="shared" ref="AD58:AD76" si="15">"Between "&amp;AE57&amp;" and "&amp;AE58</f>
        <v>Between -32.5 and -30</v>
      </c>
      <c r="AE58" s="64">
        <f t="shared" ref="AE58:AE76" si="16">AE57+2.5</f>
        <v>-30</v>
      </c>
      <c r="AF58" s="64">
        <f ca="1"/>
        <v>1</v>
      </c>
      <c r="AG58" s="64">
        <f ca="1"/>
        <v>1</v>
      </c>
    </row>
    <row r="59" spans="1:33" outlineLevel="1" x14ac:dyDescent="0.35">
      <c r="A59" s="64">
        <v>1088675</v>
      </c>
      <c r="B59" s="64" t="s">
        <v>395</v>
      </c>
      <c r="C59" s="64">
        <v>6524</v>
      </c>
      <c r="D59" s="64">
        <v>151</v>
      </c>
      <c r="E59" s="64">
        <v>547.15</v>
      </c>
      <c r="F59" s="64">
        <v>552.54999999999995</v>
      </c>
      <c r="H59" s="64">
        <f t="shared" si="10"/>
        <v>5.3999999999999773</v>
      </c>
      <c r="J59" s="64">
        <f t="shared" si="6"/>
        <v>0</v>
      </c>
      <c r="K59" s="64">
        <f t="shared" si="7"/>
        <v>2</v>
      </c>
      <c r="L59" s="64">
        <f t="shared" si="8"/>
        <v>2</v>
      </c>
      <c r="M59" s="64">
        <f t="shared" si="9"/>
        <v>1</v>
      </c>
      <c r="T59" s="64">
        <f t="shared" si="13"/>
        <v>4</v>
      </c>
      <c r="U59" s="64">
        <f t="shared" ca="1" si="11"/>
        <v>-3.2900000000000205</v>
      </c>
      <c r="V59" s="64">
        <f t="shared" ca="1" si="11"/>
        <v>1.6099999999999852</v>
      </c>
      <c r="Y59" s="64">
        <f t="shared" ca="1" si="12"/>
        <v>-3.2900000000000205</v>
      </c>
      <c r="Z59" s="64">
        <f t="shared" ca="1" si="14"/>
        <v>1.6099999999999852</v>
      </c>
      <c r="AD59" s="64" t="str">
        <f t="shared" si="15"/>
        <v>Between -30 and -27.5</v>
      </c>
      <c r="AE59" s="64">
        <f t="shared" si="16"/>
        <v>-27.5</v>
      </c>
      <c r="AF59" s="64">
        <f ca="1"/>
        <v>0</v>
      </c>
      <c r="AG59" s="64">
        <f ca="1"/>
        <v>0</v>
      </c>
    </row>
    <row r="60" spans="1:33" outlineLevel="1" x14ac:dyDescent="0.35">
      <c r="A60" s="64">
        <v>1098369</v>
      </c>
      <c r="B60" s="64" t="s">
        <v>101</v>
      </c>
      <c r="C60" s="64">
        <v>6917.66</v>
      </c>
      <c r="D60" s="64">
        <v>185</v>
      </c>
      <c r="E60" s="64">
        <v>559.22</v>
      </c>
      <c r="F60" s="64">
        <v>555.6</v>
      </c>
      <c r="H60" s="64">
        <f t="shared" si="10"/>
        <v>-3.6200000000000045</v>
      </c>
      <c r="J60" s="64">
        <f t="shared" si="6"/>
        <v>1</v>
      </c>
      <c r="K60" s="64">
        <f t="shared" si="7"/>
        <v>2</v>
      </c>
      <c r="L60" s="64">
        <f t="shared" si="8"/>
        <v>2</v>
      </c>
      <c r="M60" s="64">
        <f t="shared" si="9"/>
        <v>1</v>
      </c>
      <c r="T60" s="64">
        <f t="shared" si="13"/>
        <v>5</v>
      </c>
      <c r="U60" s="64">
        <f t="shared" ca="1" si="11"/>
        <v>-7.8500000000000227</v>
      </c>
      <c r="V60" s="64">
        <f t="shared" ca="1" si="11"/>
        <v>-1.0999999999999943</v>
      </c>
      <c r="Y60" s="64">
        <f t="shared" ca="1" si="12"/>
        <v>-7.8500000000000227</v>
      </c>
      <c r="Z60" s="64">
        <f t="shared" ca="1" si="14"/>
        <v>-1.0999999999999943</v>
      </c>
      <c r="AD60" s="64" t="str">
        <f t="shared" si="15"/>
        <v>Between -27.5 and -25</v>
      </c>
      <c r="AE60" s="64">
        <f t="shared" si="16"/>
        <v>-25</v>
      </c>
      <c r="AF60" s="64">
        <f ca="1"/>
        <v>0</v>
      </c>
      <c r="AG60" s="64">
        <f ca="1"/>
        <v>1</v>
      </c>
    </row>
    <row r="61" spans="1:33" outlineLevel="1" x14ac:dyDescent="0.35">
      <c r="A61" s="64">
        <v>1119561</v>
      </c>
      <c r="B61" s="64" t="s">
        <v>101</v>
      </c>
      <c r="C61" s="64">
        <v>4013.26</v>
      </c>
      <c r="D61" s="64">
        <v>186</v>
      </c>
      <c r="E61" s="64">
        <v>314.31</v>
      </c>
      <c r="F61" s="64">
        <v>304.42</v>
      </c>
      <c r="H61" s="64">
        <f t="shared" si="10"/>
        <v>-9.8899999999999864</v>
      </c>
      <c r="J61" s="64">
        <f t="shared" si="6"/>
        <v>2</v>
      </c>
      <c r="K61" s="64">
        <f t="shared" si="7"/>
        <v>2</v>
      </c>
      <c r="L61" s="64">
        <f t="shared" si="8"/>
        <v>2</v>
      </c>
      <c r="M61" s="64">
        <f t="shared" si="9"/>
        <v>1</v>
      </c>
      <c r="T61" s="64">
        <f t="shared" si="13"/>
        <v>6</v>
      </c>
      <c r="U61" s="64">
        <f t="shared" ca="1" si="11"/>
        <v>0.5</v>
      </c>
      <c r="V61" s="64">
        <f t="shared" ca="1" si="11"/>
        <v>-8.0800000000000409</v>
      </c>
      <c r="Y61" s="64">
        <f t="shared" ca="1" si="12"/>
        <v>0.5</v>
      </c>
      <c r="Z61" s="64">
        <f t="shared" ca="1" si="14"/>
        <v>-8.0800000000000409</v>
      </c>
      <c r="AD61" s="64" t="str">
        <f t="shared" si="15"/>
        <v>Between -25 and -22.5</v>
      </c>
      <c r="AE61" s="64">
        <f t="shared" si="16"/>
        <v>-22.5</v>
      </c>
      <c r="AF61" s="64">
        <f ca="1"/>
        <v>1</v>
      </c>
      <c r="AG61" s="64">
        <f ca="1"/>
        <v>2</v>
      </c>
    </row>
    <row r="62" spans="1:33" outlineLevel="1" x14ac:dyDescent="0.35">
      <c r="A62" s="64">
        <v>1123447</v>
      </c>
      <c r="B62" s="64" t="s">
        <v>101</v>
      </c>
      <c r="C62" s="64">
        <v>2760.03</v>
      </c>
      <c r="D62" s="64">
        <v>153</v>
      </c>
      <c r="E62" s="64">
        <v>222.5</v>
      </c>
      <c r="F62" s="64">
        <v>221.71</v>
      </c>
      <c r="H62" s="64">
        <f t="shared" si="10"/>
        <v>-0.78999999999999204</v>
      </c>
      <c r="J62" s="64">
        <f t="shared" si="6"/>
        <v>3</v>
      </c>
      <c r="K62" s="64">
        <f t="shared" si="7"/>
        <v>2</v>
      </c>
      <c r="L62" s="64">
        <f t="shared" si="8"/>
        <v>2</v>
      </c>
      <c r="M62" s="64">
        <f t="shared" si="9"/>
        <v>1</v>
      </c>
      <c r="T62" s="64">
        <f t="shared" si="13"/>
        <v>7</v>
      </c>
      <c r="U62" s="64">
        <f t="shared" ca="1" si="11"/>
        <v>-3.6800000000000068</v>
      </c>
      <c r="V62" s="64">
        <f t="shared" ca="1" si="11"/>
        <v>-2.1100000000000136</v>
      </c>
      <c r="Y62" s="64">
        <f t="shared" ca="1" si="12"/>
        <v>-3.6800000000000068</v>
      </c>
      <c r="Z62" s="64">
        <f t="shared" ca="1" si="14"/>
        <v>-2.1100000000000136</v>
      </c>
      <c r="AD62" s="64" t="str">
        <f t="shared" si="15"/>
        <v>Between -22.5 and -20</v>
      </c>
      <c r="AE62" s="64">
        <f t="shared" si="16"/>
        <v>-20</v>
      </c>
      <c r="AF62" s="64">
        <f ca="1"/>
        <v>1</v>
      </c>
      <c r="AG62" s="64">
        <f ca="1"/>
        <v>2</v>
      </c>
    </row>
    <row r="63" spans="1:33" outlineLevel="1" x14ac:dyDescent="0.35">
      <c r="A63" s="64">
        <v>1125865</v>
      </c>
      <c r="B63" s="64" t="s">
        <v>406</v>
      </c>
      <c r="C63" s="64">
        <v>5742.05</v>
      </c>
      <c r="D63" s="64">
        <v>204</v>
      </c>
      <c r="E63" s="64">
        <v>470.79</v>
      </c>
      <c r="F63" s="64">
        <v>0</v>
      </c>
      <c r="H63" s="64">
        <f t="shared" si="10"/>
        <v>-470.79</v>
      </c>
      <c r="J63" s="64">
        <f t="shared" si="6"/>
        <v>3</v>
      </c>
      <c r="K63" s="64">
        <f t="shared" si="7"/>
        <v>2</v>
      </c>
      <c r="L63" s="64">
        <f t="shared" si="8"/>
        <v>2</v>
      </c>
      <c r="M63" s="64">
        <f t="shared" si="9"/>
        <v>2</v>
      </c>
      <c r="T63" s="64">
        <f t="shared" si="13"/>
        <v>8</v>
      </c>
      <c r="U63" s="64">
        <f t="shared" ca="1" si="11"/>
        <v>-5.1200000000000045</v>
      </c>
      <c r="V63" s="64">
        <f t="shared" ca="1" si="11"/>
        <v>-5.1399999999999864</v>
      </c>
      <c r="Y63" s="64">
        <f t="shared" ca="1" si="12"/>
        <v>-5.1200000000000045</v>
      </c>
      <c r="Z63" s="64">
        <f t="shared" ca="1" si="14"/>
        <v>-5.1399999999999864</v>
      </c>
      <c r="AD63" s="64" t="str">
        <f t="shared" si="15"/>
        <v>Between -20 and -17.5</v>
      </c>
      <c r="AE63" s="64">
        <f t="shared" si="16"/>
        <v>-17.5</v>
      </c>
      <c r="AF63" s="64">
        <f ca="1"/>
        <v>3</v>
      </c>
      <c r="AG63" s="64">
        <f ca="1"/>
        <v>2</v>
      </c>
    </row>
    <row r="64" spans="1:33" outlineLevel="1" x14ac:dyDescent="0.35">
      <c r="A64" s="64">
        <v>1126003</v>
      </c>
      <c r="B64" s="64" t="s">
        <v>183</v>
      </c>
      <c r="C64" s="64">
        <v>4830.21</v>
      </c>
      <c r="D64" s="64">
        <v>184</v>
      </c>
      <c r="E64" s="64">
        <v>396.16</v>
      </c>
      <c r="F64" s="64">
        <v>0</v>
      </c>
      <c r="H64" s="64">
        <f t="shared" si="10"/>
        <v>-396.16</v>
      </c>
      <c r="J64" s="64">
        <f t="shared" si="6"/>
        <v>3</v>
      </c>
      <c r="K64" s="64">
        <f t="shared" si="7"/>
        <v>2</v>
      </c>
      <c r="L64" s="64">
        <f t="shared" si="8"/>
        <v>3</v>
      </c>
      <c r="M64" s="64">
        <f t="shared" si="9"/>
        <v>2</v>
      </c>
      <c r="T64" s="64">
        <f t="shared" si="13"/>
        <v>9</v>
      </c>
      <c r="U64" s="64">
        <f t="shared" ca="1" si="11"/>
        <v>-4.339999999999975</v>
      </c>
      <c r="V64" s="64">
        <f t="shared" ca="1" si="11"/>
        <v>5.5500000000000114</v>
      </c>
      <c r="Y64" s="64">
        <f t="shared" ca="1" si="12"/>
        <v>-4.339999999999975</v>
      </c>
      <c r="Z64" s="64">
        <f t="shared" ca="1" si="14"/>
        <v>5.5500000000000114</v>
      </c>
      <c r="AD64" s="64" t="str">
        <f t="shared" si="15"/>
        <v>Between -17.5 and -15</v>
      </c>
      <c r="AE64" s="64">
        <f t="shared" si="16"/>
        <v>-15</v>
      </c>
      <c r="AF64" s="64">
        <f ca="1"/>
        <v>4</v>
      </c>
      <c r="AG64" s="64">
        <f ca="1"/>
        <v>3</v>
      </c>
    </row>
    <row r="65" spans="1:33" outlineLevel="1" x14ac:dyDescent="0.35">
      <c r="A65" s="64">
        <v>1135690</v>
      </c>
      <c r="B65" s="64" t="s">
        <v>406</v>
      </c>
      <c r="C65" s="64">
        <v>8203.86</v>
      </c>
      <c r="D65" s="64">
        <v>183</v>
      </c>
      <c r="E65" s="64">
        <v>682.77</v>
      </c>
      <c r="F65" s="64">
        <v>0</v>
      </c>
      <c r="H65" s="64">
        <f t="shared" si="10"/>
        <v>-682.77</v>
      </c>
      <c r="J65" s="64">
        <f t="shared" si="6"/>
        <v>3</v>
      </c>
      <c r="K65" s="64">
        <f t="shared" si="7"/>
        <v>2</v>
      </c>
      <c r="L65" s="64">
        <f t="shared" si="8"/>
        <v>3</v>
      </c>
      <c r="M65" s="64">
        <f t="shared" si="9"/>
        <v>3</v>
      </c>
      <c r="T65" s="64">
        <f t="shared" si="13"/>
        <v>10</v>
      </c>
      <c r="U65" s="64">
        <f t="shared" ca="1" si="11"/>
        <v>-10.399999999999977</v>
      </c>
      <c r="V65" s="64">
        <f t="shared" ca="1" si="11"/>
        <v>-12.810000000000059</v>
      </c>
      <c r="Y65" s="64">
        <f t="shared" ca="1" si="12"/>
        <v>-10.399999999999977</v>
      </c>
      <c r="Z65" s="64">
        <f t="shared" ca="1" si="14"/>
        <v>-12.810000000000059</v>
      </c>
      <c r="AD65" s="64" t="str">
        <f t="shared" si="15"/>
        <v>Between -15 and -12.5</v>
      </c>
      <c r="AE65" s="64">
        <f t="shared" si="16"/>
        <v>-12.5</v>
      </c>
      <c r="AF65" s="64">
        <f ca="1"/>
        <v>4</v>
      </c>
      <c r="AG65" s="64">
        <f ca="1"/>
        <v>8</v>
      </c>
    </row>
    <row r="66" spans="1:33" outlineLevel="1" x14ac:dyDescent="0.35">
      <c r="A66" s="64">
        <v>1136242</v>
      </c>
      <c r="B66" s="64" t="s">
        <v>395</v>
      </c>
      <c r="C66" s="64">
        <v>3271.85</v>
      </c>
      <c r="D66" s="64">
        <v>184</v>
      </c>
      <c r="E66" s="64">
        <v>257.29000000000002</v>
      </c>
      <c r="F66" s="64">
        <v>250.8</v>
      </c>
      <c r="H66" s="64">
        <f t="shared" si="10"/>
        <v>-6.4900000000000091</v>
      </c>
      <c r="J66" s="64">
        <f t="shared" si="6"/>
        <v>3</v>
      </c>
      <c r="K66" s="64">
        <f t="shared" si="7"/>
        <v>3</v>
      </c>
      <c r="L66" s="64">
        <f t="shared" si="8"/>
        <v>3</v>
      </c>
      <c r="M66" s="64">
        <f t="shared" si="9"/>
        <v>3</v>
      </c>
      <c r="T66" s="64">
        <f t="shared" si="13"/>
        <v>11</v>
      </c>
      <c r="U66" s="64">
        <f t="shared" ca="1" si="11"/>
        <v>-7.8400000000000034</v>
      </c>
      <c r="V66" s="64">
        <f t="shared" ca="1" si="11"/>
        <v>-2.5999999999999659</v>
      </c>
      <c r="Y66" s="64">
        <f t="shared" ca="1" si="12"/>
        <v>-7.8400000000000034</v>
      </c>
      <c r="Z66" s="64">
        <f t="shared" ca="1" si="14"/>
        <v>-2.5999999999999659</v>
      </c>
      <c r="AD66" s="64" t="str">
        <f t="shared" si="15"/>
        <v>Between -12.5 and -10</v>
      </c>
      <c r="AE66" s="64">
        <f t="shared" si="16"/>
        <v>-10</v>
      </c>
      <c r="AF66" s="64">
        <f ca="1"/>
        <v>11</v>
      </c>
      <c r="AG66" s="64">
        <f ca="1"/>
        <v>18</v>
      </c>
    </row>
    <row r="67" spans="1:33" outlineLevel="1" x14ac:dyDescent="0.35">
      <c r="A67" s="64">
        <v>1139204</v>
      </c>
      <c r="B67" s="64" t="s">
        <v>406</v>
      </c>
      <c r="C67" s="64">
        <v>4111.4799999999996</v>
      </c>
      <c r="D67" s="64">
        <v>184</v>
      </c>
      <c r="E67" s="64">
        <v>339.93</v>
      </c>
      <c r="F67" s="64">
        <v>0</v>
      </c>
      <c r="H67" s="64">
        <f t="shared" si="10"/>
        <v>-339.93</v>
      </c>
      <c r="J67" s="64">
        <f t="shared" si="6"/>
        <v>3</v>
      </c>
      <c r="K67" s="64">
        <f t="shared" si="7"/>
        <v>3</v>
      </c>
      <c r="L67" s="64">
        <f t="shared" si="8"/>
        <v>3</v>
      </c>
      <c r="M67" s="64">
        <f t="shared" si="9"/>
        <v>4</v>
      </c>
      <c r="T67" s="64">
        <f t="shared" si="13"/>
        <v>12</v>
      </c>
      <c r="U67" s="64">
        <f t="shared" ca="1" si="11"/>
        <v>-7.0099999999999909</v>
      </c>
      <c r="V67" s="64">
        <f t="shared" ca="1" si="11"/>
        <v>5.7400000000000091</v>
      </c>
      <c r="Y67" s="64">
        <f t="shared" ca="1" si="12"/>
        <v>-7.0099999999999909</v>
      </c>
      <c r="Z67" s="64">
        <f t="shared" ca="1" si="14"/>
        <v>5.7400000000000091</v>
      </c>
      <c r="AD67" s="64" t="str">
        <f t="shared" si="15"/>
        <v>Between -10 and -7.5</v>
      </c>
      <c r="AE67" s="64">
        <f t="shared" si="16"/>
        <v>-7.5</v>
      </c>
      <c r="AF67" s="64">
        <f ca="1"/>
        <v>21</v>
      </c>
      <c r="AG67" s="64">
        <f ca="1"/>
        <v>34</v>
      </c>
    </row>
    <row r="68" spans="1:33" outlineLevel="1" x14ac:dyDescent="0.35">
      <c r="A68" s="64">
        <v>1150953</v>
      </c>
      <c r="B68" s="64" t="s">
        <v>395</v>
      </c>
      <c r="C68" s="64">
        <v>2301.23</v>
      </c>
      <c r="D68" s="64">
        <v>184</v>
      </c>
      <c r="E68" s="64">
        <v>187.62</v>
      </c>
      <c r="F68" s="64">
        <v>189.23</v>
      </c>
      <c r="H68" s="64">
        <f t="shared" si="10"/>
        <v>1.6099999999999852</v>
      </c>
      <c r="J68" s="64">
        <f t="shared" si="6"/>
        <v>3</v>
      </c>
      <c r="K68" s="64">
        <f t="shared" si="7"/>
        <v>4</v>
      </c>
      <c r="L68" s="64">
        <f t="shared" si="8"/>
        <v>3</v>
      </c>
      <c r="M68" s="64">
        <f t="shared" si="9"/>
        <v>4</v>
      </c>
      <c r="T68" s="64">
        <f t="shared" si="13"/>
        <v>13</v>
      </c>
      <c r="U68" s="64">
        <f t="shared" ca="1" si="11"/>
        <v>-9.1999999999999886</v>
      </c>
      <c r="V68" s="64">
        <f t="shared" ca="1" si="11"/>
        <v>-2.2300000000000182</v>
      </c>
      <c r="Y68" s="64">
        <f t="shared" ca="1" si="12"/>
        <v>-9.1999999999999886</v>
      </c>
      <c r="Z68" s="64">
        <f t="shared" ca="1" si="14"/>
        <v>-2.2300000000000182</v>
      </c>
      <c r="AD68" s="64" t="str">
        <f t="shared" si="15"/>
        <v>Between -7.5 and -5</v>
      </c>
      <c r="AE68" s="64">
        <f t="shared" si="16"/>
        <v>-5</v>
      </c>
      <c r="AF68" s="64">
        <f ca="1"/>
        <v>46</v>
      </c>
      <c r="AG68" s="64">
        <f ca="1"/>
        <v>31</v>
      </c>
    </row>
    <row r="69" spans="1:33" outlineLevel="1" x14ac:dyDescent="0.35">
      <c r="A69" s="64">
        <v>1186429</v>
      </c>
      <c r="B69" s="64" t="s">
        <v>183</v>
      </c>
      <c r="C69" s="64">
        <v>2102.25</v>
      </c>
      <c r="D69" s="64">
        <v>184</v>
      </c>
      <c r="E69" s="64">
        <v>173.34</v>
      </c>
      <c r="F69" s="64">
        <v>0</v>
      </c>
      <c r="H69" s="64">
        <f t="shared" si="10"/>
        <v>-173.34</v>
      </c>
      <c r="J69" s="64">
        <f t="shared" si="6"/>
        <v>3</v>
      </c>
      <c r="K69" s="64">
        <f t="shared" si="7"/>
        <v>4</v>
      </c>
      <c r="L69" s="64">
        <f t="shared" si="8"/>
        <v>4</v>
      </c>
      <c r="M69" s="64">
        <f t="shared" si="9"/>
        <v>4</v>
      </c>
      <c r="T69" s="64">
        <f t="shared" si="13"/>
        <v>14</v>
      </c>
      <c r="U69" s="64">
        <f t="shared" ca="1" si="11"/>
        <v>-5.7099999999999795</v>
      </c>
      <c r="V69" s="64">
        <f t="shared" ca="1" si="11"/>
        <v>6.6999999999999886</v>
      </c>
      <c r="Y69" s="64">
        <f t="shared" ca="1" si="12"/>
        <v>-5.7099999999999795</v>
      </c>
      <c r="Z69" s="64">
        <f t="shared" ca="1" si="14"/>
        <v>6.6999999999999886</v>
      </c>
      <c r="AD69" s="64" t="str">
        <f t="shared" si="15"/>
        <v>Between -5 and -2.5</v>
      </c>
      <c r="AE69" s="64">
        <f t="shared" si="16"/>
        <v>-2.5</v>
      </c>
      <c r="AF69" s="64">
        <f ca="1"/>
        <v>52</v>
      </c>
      <c r="AG69" s="64">
        <f ca="1"/>
        <v>65</v>
      </c>
    </row>
    <row r="70" spans="1:33" outlineLevel="1" x14ac:dyDescent="0.35">
      <c r="A70" s="64">
        <v>1189473</v>
      </c>
      <c r="B70" s="64" t="s">
        <v>101</v>
      </c>
      <c r="C70" s="64">
        <v>3391.37</v>
      </c>
      <c r="D70" s="64">
        <v>184</v>
      </c>
      <c r="E70" s="64">
        <v>285.86</v>
      </c>
      <c r="F70" s="64">
        <v>282.57</v>
      </c>
      <c r="H70" s="64">
        <f t="shared" si="10"/>
        <v>-3.2900000000000205</v>
      </c>
      <c r="J70" s="64">
        <f t="shared" si="6"/>
        <v>4</v>
      </c>
      <c r="K70" s="64">
        <f t="shared" si="7"/>
        <v>4</v>
      </c>
      <c r="L70" s="64">
        <f t="shared" si="8"/>
        <v>4</v>
      </c>
      <c r="M70" s="64">
        <f t="shared" si="9"/>
        <v>4</v>
      </c>
      <c r="T70" s="64">
        <f t="shared" si="13"/>
        <v>15</v>
      </c>
      <c r="U70" s="64">
        <f t="shared" ca="1" si="11"/>
        <v>-6.7299999999999613</v>
      </c>
      <c r="V70" s="64">
        <f t="shared" ca="1" si="11"/>
        <v>8.4599999999999795</v>
      </c>
      <c r="Y70" s="64">
        <f t="shared" ca="1" si="12"/>
        <v>-6.7299999999999613</v>
      </c>
      <c r="Z70" s="64">
        <f t="shared" ca="1" si="14"/>
        <v>8.4599999999999795</v>
      </c>
      <c r="AD70" s="64" t="str">
        <f t="shared" si="15"/>
        <v>Between -2.5 and 0</v>
      </c>
      <c r="AE70" s="64">
        <f>AE69+2.5</f>
        <v>0</v>
      </c>
      <c r="AF70" s="64">
        <f ca="1"/>
        <v>75</v>
      </c>
      <c r="AG70" s="64">
        <f ca="1"/>
        <v>66</v>
      </c>
    </row>
    <row r="71" spans="1:33" outlineLevel="1" x14ac:dyDescent="0.35">
      <c r="A71" s="64">
        <v>1202209</v>
      </c>
      <c r="B71" s="64" t="s">
        <v>101</v>
      </c>
      <c r="C71" s="64">
        <v>6762.07</v>
      </c>
      <c r="D71" s="64">
        <v>153</v>
      </c>
      <c r="E71" s="64">
        <v>556.44000000000005</v>
      </c>
      <c r="F71" s="64">
        <v>548.59</v>
      </c>
      <c r="H71" s="64">
        <f t="shared" si="10"/>
        <v>-7.8500000000000227</v>
      </c>
      <c r="J71" s="64">
        <f t="shared" si="6"/>
        <v>5</v>
      </c>
      <c r="K71" s="64">
        <f t="shared" si="7"/>
        <v>4</v>
      </c>
      <c r="L71" s="64">
        <f t="shared" si="8"/>
        <v>4</v>
      </c>
      <c r="M71" s="64">
        <f t="shared" si="9"/>
        <v>4</v>
      </c>
      <c r="T71" s="64">
        <f t="shared" si="13"/>
        <v>16</v>
      </c>
      <c r="U71" s="64">
        <f t="shared" ca="1" si="11"/>
        <v>2.8700000000000045</v>
      </c>
      <c r="V71" s="64">
        <f t="shared" ca="1" si="11"/>
        <v>-14.490000000000009</v>
      </c>
      <c r="Y71" s="64">
        <f t="shared" ca="1" si="12"/>
        <v>2.8700000000000045</v>
      </c>
      <c r="Z71" s="64">
        <f t="shared" ca="1" si="14"/>
        <v>-14.490000000000009</v>
      </c>
      <c r="AD71" s="64" t="str">
        <f t="shared" si="15"/>
        <v>Between 0 and 2.5</v>
      </c>
      <c r="AE71" s="64">
        <f t="shared" si="16"/>
        <v>2.5</v>
      </c>
      <c r="AF71" s="64">
        <f ca="1"/>
        <v>40</v>
      </c>
      <c r="AG71" s="64">
        <f ca="1"/>
        <v>42</v>
      </c>
    </row>
    <row r="72" spans="1:33" outlineLevel="1" x14ac:dyDescent="0.35">
      <c r="A72" s="64">
        <v>1203801</v>
      </c>
      <c r="B72" s="64" t="s">
        <v>406</v>
      </c>
      <c r="C72" s="64">
        <v>2121.34</v>
      </c>
      <c r="D72" s="64">
        <v>184</v>
      </c>
      <c r="E72" s="64">
        <v>168.01</v>
      </c>
      <c r="F72" s="64">
        <v>0</v>
      </c>
      <c r="H72" s="64">
        <f t="shared" si="10"/>
        <v>-168.01</v>
      </c>
      <c r="J72" s="64">
        <f t="shared" si="6"/>
        <v>5</v>
      </c>
      <c r="K72" s="64">
        <f t="shared" si="7"/>
        <v>4</v>
      </c>
      <c r="L72" s="64">
        <f t="shared" si="8"/>
        <v>4</v>
      </c>
      <c r="M72" s="64">
        <f t="shared" si="9"/>
        <v>5</v>
      </c>
      <c r="T72" s="64">
        <f t="shared" si="13"/>
        <v>17</v>
      </c>
      <c r="U72" s="64">
        <f t="shared" ca="1" si="11"/>
        <v>-7.3400000000000318</v>
      </c>
      <c r="V72" s="64">
        <f t="shared" ca="1" si="11"/>
        <v>-9.6200000000000045</v>
      </c>
      <c r="Y72" s="64">
        <f t="shared" ca="1" si="12"/>
        <v>-7.3400000000000318</v>
      </c>
      <c r="Z72" s="64">
        <f t="shared" ca="1" si="14"/>
        <v>-9.6200000000000045</v>
      </c>
      <c r="AD72" s="64" t="str">
        <f t="shared" si="15"/>
        <v>Between 2.5 and 5</v>
      </c>
      <c r="AE72" s="64">
        <f t="shared" si="16"/>
        <v>5</v>
      </c>
      <c r="AF72" s="64">
        <f ca="1"/>
        <v>22</v>
      </c>
      <c r="AG72" s="64">
        <f ca="1"/>
        <v>25</v>
      </c>
    </row>
    <row r="73" spans="1:33" outlineLevel="1" x14ac:dyDescent="0.35">
      <c r="A73" s="64">
        <v>1219767</v>
      </c>
      <c r="B73" s="64" t="s">
        <v>406</v>
      </c>
      <c r="C73" s="64">
        <v>6857.8</v>
      </c>
      <c r="D73" s="64">
        <v>184</v>
      </c>
      <c r="E73" s="64">
        <v>542.77</v>
      </c>
      <c r="F73" s="64">
        <v>0</v>
      </c>
      <c r="H73" s="64">
        <f t="shared" si="10"/>
        <v>-542.77</v>
      </c>
      <c r="J73" s="64">
        <f t="shared" si="6"/>
        <v>5</v>
      </c>
      <c r="K73" s="64">
        <f t="shared" si="7"/>
        <v>4</v>
      </c>
      <c r="L73" s="64">
        <f t="shared" si="8"/>
        <v>4</v>
      </c>
      <c r="M73" s="64">
        <f t="shared" si="9"/>
        <v>6</v>
      </c>
      <c r="T73" s="64">
        <f t="shared" si="13"/>
        <v>18</v>
      </c>
      <c r="U73" s="64">
        <f t="shared" ca="1" si="11"/>
        <v>-4.160000000000025</v>
      </c>
      <c r="V73" s="64">
        <f t="shared" ca="1" si="11"/>
        <v>2.7099999999999795</v>
      </c>
      <c r="Y73" s="64">
        <f t="shared" ca="1" si="12"/>
        <v>-4.160000000000025</v>
      </c>
      <c r="Z73" s="64">
        <f t="shared" ca="1" si="14"/>
        <v>2.7099999999999795</v>
      </c>
      <c r="AD73" s="64" t="str">
        <f t="shared" si="15"/>
        <v>Between 5 and 7.5</v>
      </c>
      <c r="AE73" s="64">
        <f t="shared" si="16"/>
        <v>7.5</v>
      </c>
      <c r="AF73" s="64">
        <f ca="1"/>
        <v>10</v>
      </c>
      <c r="AG73" s="64">
        <f ca="1"/>
        <v>12</v>
      </c>
    </row>
    <row r="74" spans="1:33" outlineLevel="1" x14ac:dyDescent="0.35">
      <c r="A74" s="64">
        <v>1233460</v>
      </c>
      <c r="B74" s="64" t="s">
        <v>395</v>
      </c>
      <c r="C74" s="64">
        <v>2499.7199999999998</v>
      </c>
      <c r="D74" s="64">
        <v>184</v>
      </c>
      <c r="E74" s="64">
        <v>202.01</v>
      </c>
      <c r="F74" s="64">
        <v>200.91</v>
      </c>
      <c r="H74" s="64">
        <f t="shared" si="10"/>
        <v>-1.0999999999999943</v>
      </c>
      <c r="J74" s="64">
        <f t="shared" si="6"/>
        <v>5</v>
      </c>
      <c r="K74" s="64">
        <f t="shared" si="7"/>
        <v>5</v>
      </c>
      <c r="L74" s="64">
        <f t="shared" si="8"/>
        <v>4</v>
      </c>
      <c r="M74" s="64">
        <f t="shared" si="9"/>
        <v>6</v>
      </c>
      <c r="T74" s="64">
        <f t="shared" si="13"/>
        <v>19</v>
      </c>
      <c r="U74" s="64">
        <f t="shared" ca="1" si="11"/>
        <v>1.8000000000000114</v>
      </c>
      <c r="V74" s="64">
        <f t="shared" ca="1" si="11"/>
        <v>-9.1299999999999955</v>
      </c>
      <c r="Y74" s="64">
        <f t="shared" ca="1" si="12"/>
        <v>1.8000000000000114</v>
      </c>
      <c r="Z74" s="64">
        <f t="shared" ca="1" si="14"/>
        <v>-9.1299999999999955</v>
      </c>
      <c r="AD74" s="64" t="str">
        <f t="shared" si="15"/>
        <v>Between 7.5 and 10</v>
      </c>
      <c r="AE74" s="64">
        <f t="shared" si="16"/>
        <v>10</v>
      </c>
      <c r="AF74" s="64">
        <f ca="1"/>
        <v>3</v>
      </c>
      <c r="AG74" s="64">
        <f ca="1"/>
        <v>3</v>
      </c>
    </row>
    <row r="75" spans="1:33" outlineLevel="1" x14ac:dyDescent="0.35">
      <c r="A75" s="64">
        <v>1234260</v>
      </c>
      <c r="B75" s="64" t="s">
        <v>406</v>
      </c>
      <c r="C75" s="64">
        <v>3128.12</v>
      </c>
      <c r="D75" s="64">
        <v>185</v>
      </c>
      <c r="E75" s="64">
        <v>250.8</v>
      </c>
      <c r="F75" s="64">
        <v>0</v>
      </c>
      <c r="H75" s="64">
        <f t="shared" si="10"/>
        <v>-250.8</v>
      </c>
      <c r="J75" s="64">
        <f t="shared" si="6"/>
        <v>5</v>
      </c>
      <c r="K75" s="64">
        <f t="shared" si="7"/>
        <v>5</v>
      </c>
      <c r="L75" s="64">
        <f t="shared" si="8"/>
        <v>4</v>
      </c>
      <c r="M75" s="64">
        <f t="shared" si="9"/>
        <v>7</v>
      </c>
      <c r="T75" s="64">
        <f t="shared" si="13"/>
        <v>20</v>
      </c>
      <c r="U75" s="64">
        <f t="shared" ca="1" si="11"/>
        <v>2.1899999999999977</v>
      </c>
      <c r="V75" s="64">
        <f t="shared" ca="1" si="11"/>
        <v>-7.0099999999999909</v>
      </c>
      <c r="Y75" s="64">
        <f t="shared" ca="1" si="12"/>
        <v>2.1899999999999977</v>
      </c>
      <c r="Z75" s="64">
        <f t="shared" ca="1" si="14"/>
        <v>-7.0099999999999909</v>
      </c>
      <c r="AD75" s="64" t="str">
        <f t="shared" si="15"/>
        <v>Between 10 and 12.5</v>
      </c>
      <c r="AE75" s="64">
        <f t="shared" si="16"/>
        <v>12.5</v>
      </c>
      <c r="AF75" s="64">
        <f ca="1"/>
        <v>0</v>
      </c>
      <c r="AG75" s="64">
        <f ca="1"/>
        <v>0</v>
      </c>
    </row>
    <row r="76" spans="1:33" outlineLevel="1" x14ac:dyDescent="0.35">
      <c r="A76" s="64">
        <v>1234559</v>
      </c>
      <c r="B76" s="64" t="s">
        <v>406</v>
      </c>
      <c r="C76" s="64">
        <v>1871.74</v>
      </c>
      <c r="D76" s="64">
        <v>184</v>
      </c>
      <c r="E76" s="64">
        <v>152.65</v>
      </c>
      <c r="F76" s="64">
        <v>0</v>
      </c>
      <c r="H76" s="64">
        <f t="shared" si="10"/>
        <v>-152.65</v>
      </c>
      <c r="J76" s="64">
        <f t="shared" si="6"/>
        <v>5</v>
      </c>
      <c r="K76" s="64">
        <f t="shared" si="7"/>
        <v>5</v>
      </c>
      <c r="L76" s="64">
        <f t="shared" si="8"/>
        <v>4</v>
      </c>
      <c r="M76" s="64">
        <f t="shared" si="9"/>
        <v>8</v>
      </c>
      <c r="T76" s="64">
        <f t="shared" si="13"/>
        <v>21</v>
      </c>
      <c r="U76" s="64">
        <f t="shared" ref="U76:V95" ca="1" si="17">INDEX(OFFSET($G$55,0,MATCH(U$54,$H$54:$I$54,0),COUNT($A$55:$A$2233),1),MATCH($T76,OFFSET($I$55,0,MATCH(U$55,$J$53:$M$53,0),COUNT($A$55:$A$2233),1),0),1)</f>
        <v>-4.8300000000000409</v>
      </c>
      <c r="V76" s="64">
        <f t="shared" ca="1" si="17"/>
        <v>2.539999999999992</v>
      </c>
      <c r="Y76" s="64">
        <f t="shared" ca="1" si="12"/>
        <v>-4.8300000000000409</v>
      </c>
      <c r="Z76" s="64">
        <f t="shared" ca="1" si="14"/>
        <v>2.539999999999992</v>
      </c>
      <c r="AD76" s="64" t="str">
        <f t="shared" si="15"/>
        <v>Between 12.5 and 15</v>
      </c>
      <c r="AE76" s="64">
        <f t="shared" si="16"/>
        <v>15</v>
      </c>
      <c r="AF76" s="64">
        <f ca="1"/>
        <v>1</v>
      </c>
      <c r="AG76" s="64">
        <f ca="1"/>
        <v>0</v>
      </c>
    </row>
    <row r="77" spans="1:33" outlineLevel="1" x14ac:dyDescent="0.35">
      <c r="A77" s="64">
        <v>1260950</v>
      </c>
      <c r="B77" s="64" t="s">
        <v>395</v>
      </c>
      <c r="C77" s="64">
        <v>6779.48</v>
      </c>
      <c r="D77" s="64">
        <v>183</v>
      </c>
      <c r="E77" s="64">
        <v>568.63</v>
      </c>
      <c r="F77" s="64">
        <v>560.54999999999995</v>
      </c>
      <c r="H77" s="64">
        <f t="shared" si="10"/>
        <v>-8.0800000000000409</v>
      </c>
      <c r="J77" s="64">
        <f t="shared" si="6"/>
        <v>5</v>
      </c>
      <c r="K77" s="64">
        <f t="shared" si="7"/>
        <v>6</v>
      </c>
      <c r="L77" s="64">
        <f t="shared" si="8"/>
        <v>4</v>
      </c>
      <c r="M77" s="64">
        <f t="shared" si="9"/>
        <v>8</v>
      </c>
      <c r="T77" s="64">
        <f t="shared" si="13"/>
        <v>22</v>
      </c>
      <c r="U77" s="64">
        <f t="shared" ca="1" si="17"/>
        <v>3.5300000000000296</v>
      </c>
      <c r="V77" s="64">
        <f t="shared" ca="1" si="17"/>
        <v>2.7899999999999636</v>
      </c>
      <c r="Y77" s="64">
        <f t="shared" ca="1" si="12"/>
        <v>3.5300000000000296</v>
      </c>
      <c r="Z77" s="64">
        <f t="shared" ca="1" si="14"/>
        <v>2.7899999999999636</v>
      </c>
      <c r="AD77" s="64" t="s">
        <v>422</v>
      </c>
      <c r="AF77" s="64">
        <f ca="1"/>
        <v>0</v>
      </c>
      <c r="AG77" s="64">
        <f ca="1"/>
        <v>0</v>
      </c>
    </row>
    <row r="78" spans="1:33" outlineLevel="1" x14ac:dyDescent="0.35">
      <c r="A78" s="64">
        <v>1273036</v>
      </c>
      <c r="B78" s="64" t="s">
        <v>183</v>
      </c>
      <c r="C78" s="64">
        <v>3623.58</v>
      </c>
      <c r="D78" s="64">
        <v>184</v>
      </c>
      <c r="E78" s="64">
        <v>283.26</v>
      </c>
      <c r="F78" s="64">
        <v>0</v>
      </c>
      <c r="H78" s="64">
        <f t="shared" si="10"/>
        <v>-283.26</v>
      </c>
      <c r="J78" s="64">
        <f t="shared" si="6"/>
        <v>5</v>
      </c>
      <c r="K78" s="64">
        <f t="shared" si="7"/>
        <v>6</v>
      </c>
      <c r="L78" s="64">
        <f t="shared" si="8"/>
        <v>5</v>
      </c>
      <c r="M78" s="64">
        <f t="shared" si="9"/>
        <v>8</v>
      </c>
      <c r="T78" s="64">
        <f t="shared" si="13"/>
        <v>23</v>
      </c>
      <c r="U78" s="64">
        <f t="shared" ca="1" si="17"/>
        <v>-6.4300000000000068</v>
      </c>
      <c r="V78" s="64">
        <f t="shared" ca="1" si="17"/>
        <v>-4.3600000000000136</v>
      </c>
      <c r="Y78" s="64">
        <f t="shared" ca="1" si="12"/>
        <v>-6.4300000000000068</v>
      </c>
      <c r="Z78" s="64">
        <f t="shared" ca="1" si="14"/>
        <v>-4.3600000000000136</v>
      </c>
    </row>
    <row r="79" spans="1:33" outlineLevel="1" x14ac:dyDescent="0.35">
      <c r="A79" s="64">
        <v>1279042</v>
      </c>
      <c r="B79" s="64" t="s">
        <v>406</v>
      </c>
      <c r="C79" s="64">
        <v>3889.13</v>
      </c>
      <c r="D79" s="64">
        <v>185</v>
      </c>
      <c r="E79" s="64">
        <v>311.45</v>
      </c>
      <c r="F79" s="64">
        <v>0</v>
      </c>
      <c r="H79" s="64">
        <f t="shared" si="10"/>
        <v>-311.45</v>
      </c>
      <c r="J79" s="64">
        <f t="shared" si="6"/>
        <v>5</v>
      </c>
      <c r="K79" s="64">
        <f t="shared" si="7"/>
        <v>6</v>
      </c>
      <c r="L79" s="64">
        <f t="shared" si="8"/>
        <v>5</v>
      </c>
      <c r="M79" s="64">
        <f t="shared" si="9"/>
        <v>9</v>
      </c>
      <c r="T79" s="64">
        <f t="shared" si="13"/>
        <v>24</v>
      </c>
      <c r="U79" s="64">
        <f t="shared" ca="1" si="17"/>
        <v>-2.9600000000000364</v>
      </c>
      <c r="V79" s="64">
        <f t="shared" ca="1" si="17"/>
        <v>-1.089999999999975</v>
      </c>
      <c r="Y79" s="64">
        <f t="shared" ca="1" si="12"/>
        <v>-2.9600000000000364</v>
      </c>
      <c r="Z79" s="64">
        <f t="shared" ca="1" si="14"/>
        <v>-1.089999999999975</v>
      </c>
    </row>
    <row r="80" spans="1:33" outlineLevel="1" x14ac:dyDescent="0.35">
      <c r="A80" s="64">
        <v>1287102</v>
      </c>
      <c r="B80" s="64" t="s">
        <v>406</v>
      </c>
      <c r="C80" s="64">
        <v>3073.84</v>
      </c>
      <c r="D80" s="64">
        <v>183</v>
      </c>
      <c r="E80" s="64">
        <v>253.76</v>
      </c>
      <c r="F80" s="64">
        <v>0</v>
      </c>
      <c r="H80" s="64">
        <f t="shared" si="10"/>
        <v>-253.76</v>
      </c>
      <c r="J80" s="64">
        <f t="shared" si="6"/>
        <v>5</v>
      </c>
      <c r="K80" s="64">
        <f t="shared" si="7"/>
        <v>6</v>
      </c>
      <c r="L80" s="64">
        <f t="shared" si="8"/>
        <v>5</v>
      </c>
      <c r="M80" s="64">
        <f t="shared" si="9"/>
        <v>10</v>
      </c>
      <c r="T80" s="64">
        <f t="shared" si="13"/>
        <v>25</v>
      </c>
      <c r="U80" s="64">
        <f t="shared" ca="1" si="17"/>
        <v>6.9999999999993179E-2</v>
      </c>
      <c r="V80" s="64">
        <f t="shared" ca="1" si="17"/>
        <v>-2.0199999999999818</v>
      </c>
      <c r="Y80" s="64">
        <f t="shared" ca="1" si="12"/>
        <v>6.9999999999993179E-2</v>
      </c>
      <c r="Z80" s="64">
        <f t="shared" ca="1" si="14"/>
        <v>-2.0199999999999818</v>
      </c>
    </row>
    <row r="81" spans="1:26" outlineLevel="1" x14ac:dyDescent="0.35">
      <c r="A81" s="64">
        <v>1290543</v>
      </c>
      <c r="B81" s="64" t="s">
        <v>406</v>
      </c>
      <c r="C81" s="64">
        <v>2805.28</v>
      </c>
      <c r="D81" s="64">
        <v>183</v>
      </c>
      <c r="E81" s="64">
        <v>217.49</v>
      </c>
      <c r="F81" s="64">
        <v>0</v>
      </c>
      <c r="H81" s="64">
        <f t="shared" si="10"/>
        <v>-217.49</v>
      </c>
      <c r="J81" s="64">
        <f t="shared" si="6"/>
        <v>5</v>
      </c>
      <c r="K81" s="64">
        <f t="shared" si="7"/>
        <v>6</v>
      </c>
      <c r="L81" s="64">
        <f t="shared" si="8"/>
        <v>5</v>
      </c>
      <c r="M81" s="64">
        <f t="shared" si="9"/>
        <v>11</v>
      </c>
      <c r="T81" s="64">
        <f t="shared" si="13"/>
        <v>26</v>
      </c>
      <c r="U81" s="64">
        <f t="shared" ca="1" si="17"/>
        <v>-0.90000000000009095</v>
      </c>
      <c r="V81" s="64">
        <f t="shared" ca="1" si="17"/>
        <v>-3.210000000000008</v>
      </c>
      <c r="Y81" s="64">
        <f t="shared" ca="1" si="12"/>
        <v>-0.90000000000009095</v>
      </c>
      <c r="Z81" s="64">
        <f t="shared" ca="1" si="14"/>
        <v>-3.210000000000008</v>
      </c>
    </row>
    <row r="82" spans="1:26" outlineLevel="1" x14ac:dyDescent="0.35">
      <c r="A82" s="64">
        <v>1292200</v>
      </c>
      <c r="B82" s="64" t="s">
        <v>183</v>
      </c>
      <c r="C82" s="64">
        <v>2812.83</v>
      </c>
      <c r="D82" s="64">
        <v>183</v>
      </c>
      <c r="E82" s="64">
        <v>234.8</v>
      </c>
      <c r="F82" s="64">
        <v>0</v>
      </c>
      <c r="H82" s="64">
        <f t="shared" si="10"/>
        <v>-234.8</v>
      </c>
      <c r="J82" s="64">
        <f t="shared" si="6"/>
        <v>5</v>
      </c>
      <c r="K82" s="64">
        <f t="shared" si="7"/>
        <v>6</v>
      </c>
      <c r="L82" s="64">
        <f t="shared" si="8"/>
        <v>6</v>
      </c>
      <c r="M82" s="64">
        <f t="shared" si="9"/>
        <v>11</v>
      </c>
      <c r="T82" s="64">
        <f t="shared" si="13"/>
        <v>27</v>
      </c>
      <c r="U82" s="64">
        <f t="shared" ca="1" si="17"/>
        <v>6.1400000000001</v>
      </c>
      <c r="V82" s="64">
        <f t="shared" ca="1" si="17"/>
        <v>-8.4699999999999704</v>
      </c>
      <c r="Y82" s="64">
        <f t="shared" ca="1" si="12"/>
        <v>6.1400000000001</v>
      </c>
      <c r="Z82" s="64">
        <f t="shared" ca="1" si="14"/>
        <v>-8.4699999999999704</v>
      </c>
    </row>
    <row r="83" spans="1:26" outlineLevel="1" x14ac:dyDescent="0.35">
      <c r="A83" s="64">
        <v>1296616</v>
      </c>
      <c r="B83" s="64" t="s">
        <v>183</v>
      </c>
      <c r="C83" s="64">
        <v>3904.82</v>
      </c>
      <c r="D83" s="64">
        <v>183</v>
      </c>
      <c r="E83" s="64">
        <v>328.08</v>
      </c>
      <c r="F83" s="64">
        <v>0</v>
      </c>
      <c r="H83" s="64">
        <f t="shared" si="10"/>
        <v>-328.08</v>
      </c>
      <c r="J83" s="64">
        <f t="shared" si="6"/>
        <v>5</v>
      </c>
      <c r="K83" s="64">
        <f t="shared" si="7"/>
        <v>6</v>
      </c>
      <c r="L83" s="64">
        <f t="shared" si="8"/>
        <v>7</v>
      </c>
      <c r="M83" s="64">
        <f t="shared" si="9"/>
        <v>11</v>
      </c>
      <c r="T83" s="64">
        <f t="shared" si="13"/>
        <v>28</v>
      </c>
      <c r="U83" s="64">
        <f t="shared" ca="1" si="17"/>
        <v>-3.4800000000000182</v>
      </c>
      <c r="V83" s="64">
        <f t="shared" ca="1" si="17"/>
        <v>-10.870000000000005</v>
      </c>
      <c r="Y83" s="64">
        <f t="shared" ca="1" si="12"/>
        <v>-3.4800000000000182</v>
      </c>
      <c r="Z83" s="64">
        <f t="shared" ca="1" si="14"/>
        <v>-10.870000000000005</v>
      </c>
    </row>
    <row r="84" spans="1:26" outlineLevel="1" x14ac:dyDescent="0.35">
      <c r="A84" s="64">
        <v>1303255</v>
      </c>
      <c r="B84" s="64" t="s">
        <v>183</v>
      </c>
      <c r="C84" s="64">
        <v>7725.09</v>
      </c>
      <c r="D84" s="64">
        <v>183</v>
      </c>
      <c r="E84" s="64">
        <v>621.20000000000005</v>
      </c>
      <c r="F84" s="64">
        <v>0</v>
      </c>
      <c r="H84" s="64">
        <f t="shared" si="10"/>
        <v>-621.20000000000005</v>
      </c>
      <c r="J84" s="64">
        <f t="shared" si="6"/>
        <v>5</v>
      </c>
      <c r="K84" s="64">
        <f t="shared" si="7"/>
        <v>6</v>
      </c>
      <c r="L84" s="64">
        <f t="shared" si="8"/>
        <v>8</v>
      </c>
      <c r="M84" s="64">
        <f t="shared" si="9"/>
        <v>11</v>
      </c>
      <c r="T84" s="64">
        <f t="shared" si="13"/>
        <v>29</v>
      </c>
      <c r="U84" s="64">
        <f t="shared" ca="1" si="17"/>
        <v>-4.8400000000000318</v>
      </c>
      <c r="V84" s="64">
        <f t="shared" ca="1" si="17"/>
        <v>-4.5699999999999932</v>
      </c>
      <c r="Y84" s="64">
        <f t="shared" ca="1" si="12"/>
        <v>-4.8400000000000318</v>
      </c>
      <c r="Z84" s="64">
        <f t="shared" ca="1" si="14"/>
        <v>-4.5699999999999932</v>
      </c>
    </row>
    <row r="85" spans="1:26" outlineLevel="1" x14ac:dyDescent="0.35">
      <c r="A85" s="64">
        <v>1303271</v>
      </c>
      <c r="B85" s="64" t="s">
        <v>183</v>
      </c>
      <c r="C85" s="64">
        <v>4940.08</v>
      </c>
      <c r="D85" s="64">
        <v>183</v>
      </c>
      <c r="E85" s="64">
        <v>401.47</v>
      </c>
      <c r="F85" s="64">
        <v>0</v>
      </c>
      <c r="H85" s="64">
        <f t="shared" si="10"/>
        <v>-401.47</v>
      </c>
      <c r="J85" s="64">
        <f t="shared" si="6"/>
        <v>5</v>
      </c>
      <c r="K85" s="64">
        <f t="shared" si="7"/>
        <v>6</v>
      </c>
      <c r="L85" s="64">
        <f t="shared" si="8"/>
        <v>9</v>
      </c>
      <c r="M85" s="64">
        <f t="shared" si="9"/>
        <v>11</v>
      </c>
      <c r="T85" s="64">
        <f t="shared" si="13"/>
        <v>30</v>
      </c>
      <c r="U85" s="64">
        <f t="shared" ca="1" si="17"/>
        <v>3.8899999999999864</v>
      </c>
      <c r="V85" s="64">
        <f t="shared" ca="1" si="17"/>
        <v>-3.410000000000025</v>
      </c>
      <c r="Y85" s="64">
        <f t="shared" ca="1" si="12"/>
        <v>3.8899999999999864</v>
      </c>
      <c r="Z85" s="64">
        <f t="shared" ca="1" si="14"/>
        <v>-3.410000000000025</v>
      </c>
    </row>
    <row r="86" spans="1:26" outlineLevel="1" x14ac:dyDescent="0.35">
      <c r="A86" s="64">
        <v>1304253</v>
      </c>
      <c r="B86" s="64" t="s">
        <v>183</v>
      </c>
      <c r="C86" s="64">
        <v>2971.09</v>
      </c>
      <c r="D86" s="64">
        <v>183</v>
      </c>
      <c r="E86" s="64">
        <v>232.89</v>
      </c>
      <c r="F86" s="64">
        <v>0</v>
      </c>
      <c r="H86" s="64">
        <f t="shared" si="10"/>
        <v>-232.89</v>
      </c>
      <c r="J86" s="64">
        <f t="shared" si="6"/>
        <v>5</v>
      </c>
      <c r="K86" s="64">
        <f t="shared" si="7"/>
        <v>6</v>
      </c>
      <c r="L86" s="64">
        <f t="shared" si="8"/>
        <v>10</v>
      </c>
      <c r="M86" s="64">
        <f t="shared" si="9"/>
        <v>11</v>
      </c>
      <c r="T86" s="64">
        <f t="shared" si="13"/>
        <v>31</v>
      </c>
      <c r="U86" s="64">
        <f t="shared" ca="1" si="17"/>
        <v>-1.4399999999999977</v>
      </c>
      <c r="V86" s="64">
        <f t="shared" ca="1" si="17"/>
        <v>-3.5199999999999818</v>
      </c>
      <c r="Y86" s="64">
        <f t="shared" ca="1" si="12"/>
        <v>-1.4399999999999977</v>
      </c>
      <c r="Z86" s="64">
        <f t="shared" ca="1" si="14"/>
        <v>-3.5199999999999818</v>
      </c>
    </row>
    <row r="87" spans="1:26" outlineLevel="1" x14ac:dyDescent="0.35">
      <c r="A87" s="64">
        <v>1307223</v>
      </c>
      <c r="B87" s="64" t="s">
        <v>183</v>
      </c>
      <c r="C87" s="64">
        <v>4153.5600000000004</v>
      </c>
      <c r="D87" s="64">
        <v>183</v>
      </c>
      <c r="E87" s="64">
        <v>336.53</v>
      </c>
      <c r="F87" s="64">
        <v>0</v>
      </c>
      <c r="H87" s="64">
        <f t="shared" si="10"/>
        <v>-336.53</v>
      </c>
      <c r="J87" s="64">
        <f t="shared" si="6"/>
        <v>5</v>
      </c>
      <c r="K87" s="64">
        <f t="shared" si="7"/>
        <v>6</v>
      </c>
      <c r="L87" s="64">
        <f t="shared" si="8"/>
        <v>11</v>
      </c>
      <c r="M87" s="64">
        <f t="shared" si="9"/>
        <v>11</v>
      </c>
      <c r="T87" s="64">
        <f t="shared" si="13"/>
        <v>32</v>
      </c>
      <c r="U87" s="64">
        <f t="shared" ca="1" si="17"/>
        <v>0.84999999999996589</v>
      </c>
      <c r="V87" s="64">
        <f t="shared" ca="1" si="17"/>
        <v>-1.6299999999999955</v>
      </c>
      <c r="Y87" s="64">
        <f t="shared" ca="1" si="12"/>
        <v>0.84999999999996589</v>
      </c>
      <c r="Z87" s="64">
        <f t="shared" ca="1" si="14"/>
        <v>-1.6299999999999955</v>
      </c>
    </row>
    <row r="88" spans="1:26" outlineLevel="1" x14ac:dyDescent="0.35">
      <c r="A88" s="64">
        <v>1307538</v>
      </c>
      <c r="B88" s="64" t="s">
        <v>183</v>
      </c>
      <c r="C88" s="64">
        <v>3622.95</v>
      </c>
      <c r="D88" s="64">
        <v>183</v>
      </c>
      <c r="E88" s="64">
        <v>297.87</v>
      </c>
      <c r="F88" s="64">
        <v>0</v>
      </c>
      <c r="H88" s="64">
        <f t="shared" si="10"/>
        <v>-297.87</v>
      </c>
      <c r="J88" s="64">
        <f t="shared" si="6"/>
        <v>5</v>
      </c>
      <c r="K88" s="64">
        <f t="shared" si="7"/>
        <v>6</v>
      </c>
      <c r="L88" s="64">
        <f t="shared" si="8"/>
        <v>12</v>
      </c>
      <c r="M88" s="64">
        <f t="shared" si="9"/>
        <v>11</v>
      </c>
      <c r="T88" s="64">
        <f t="shared" si="13"/>
        <v>33</v>
      </c>
      <c r="U88" s="64">
        <f t="shared" ca="1" si="17"/>
        <v>-0.79999999999995453</v>
      </c>
      <c r="V88" s="64">
        <f t="shared" ca="1" si="17"/>
        <v>-1.9099999999999966</v>
      </c>
      <c r="Y88" s="64">
        <f t="shared" ca="1" si="12"/>
        <v>-0.79999999999995453</v>
      </c>
      <c r="Z88" s="64">
        <f t="shared" ca="1" si="14"/>
        <v>-1.9099999999999966</v>
      </c>
    </row>
    <row r="89" spans="1:26" outlineLevel="1" x14ac:dyDescent="0.35">
      <c r="A89" s="64">
        <v>1320390</v>
      </c>
      <c r="B89" s="64" t="s">
        <v>183</v>
      </c>
      <c r="C89" s="64">
        <v>5219.24</v>
      </c>
      <c r="D89" s="64">
        <v>183</v>
      </c>
      <c r="E89" s="64">
        <v>409.69</v>
      </c>
      <c r="F89" s="64">
        <v>0</v>
      </c>
      <c r="H89" s="64">
        <f t="shared" si="10"/>
        <v>-409.69</v>
      </c>
      <c r="J89" s="64">
        <f t="shared" si="6"/>
        <v>5</v>
      </c>
      <c r="K89" s="64">
        <f t="shared" si="7"/>
        <v>6</v>
      </c>
      <c r="L89" s="64">
        <f t="shared" si="8"/>
        <v>13</v>
      </c>
      <c r="M89" s="64">
        <f t="shared" si="9"/>
        <v>11</v>
      </c>
      <c r="T89" s="64">
        <f t="shared" si="13"/>
        <v>34</v>
      </c>
      <c r="U89" s="64">
        <f t="shared" ca="1" si="17"/>
        <v>-1.6799999999999784</v>
      </c>
      <c r="V89" s="64">
        <f t="shared" ca="1" si="17"/>
        <v>-22.620000000000005</v>
      </c>
      <c r="Y89" s="64">
        <f t="shared" ca="1" si="12"/>
        <v>-1.6799999999999784</v>
      </c>
      <c r="Z89" s="64">
        <f t="shared" ca="1" si="14"/>
        <v>-22.620000000000005</v>
      </c>
    </row>
    <row r="90" spans="1:26" outlineLevel="1" x14ac:dyDescent="0.35">
      <c r="A90" s="64">
        <v>1322289</v>
      </c>
      <c r="B90" s="64" t="s">
        <v>406</v>
      </c>
      <c r="C90" s="64">
        <v>5954.5</v>
      </c>
      <c r="D90" s="64">
        <v>183</v>
      </c>
      <c r="E90" s="64">
        <v>491.05</v>
      </c>
      <c r="F90" s="64">
        <v>0</v>
      </c>
      <c r="H90" s="64">
        <f t="shared" si="10"/>
        <v>-491.05</v>
      </c>
      <c r="J90" s="64">
        <f t="shared" si="6"/>
        <v>5</v>
      </c>
      <c r="K90" s="64">
        <f t="shared" si="7"/>
        <v>6</v>
      </c>
      <c r="L90" s="64">
        <f t="shared" si="8"/>
        <v>13</v>
      </c>
      <c r="M90" s="64">
        <f t="shared" si="9"/>
        <v>12</v>
      </c>
      <c r="T90" s="64">
        <f t="shared" si="13"/>
        <v>35</v>
      </c>
      <c r="U90" s="64">
        <f t="shared" ca="1" si="17"/>
        <v>0.11000000000001364</v>
      </c>
      <c r="V90" s="64">
        <f t="shared" ca="1" si="17"/>
        <v>3.4799999999999613</v>
      </c>
      <c r="Y90" s="64">
        <f t="shared" ca="1" si="12"/>
        <v>0.11000000000001364</v>
      </c>
      <c r="Z90" s="64">
        <f t="shared" ca="1" si="14"/>
        <v>3.4799999999999613</v>
      </c>
    </row>
    <row r="91" spans="1:26" outlineLevel="1" x14ac:dyDescent="0.35">
      <c r="A91" s="64">
        <v>1339200</v>
      </c>
      <c r="B91" s="64" t="s">
        <v>183</v>
      </c>
      <c r="C91" s="64">
        <v>2229.66</v>
      </c>
      <c r="D91" s="64">
        <v>185</v>
      </c>
      <c r="E91" s="64">
        <v>191.65</v>
      </c>
      <c r="F91" s="64">
        <v>0</v>
      </c>
      <c r="H91" s="64">
        <f t="shared" si="10"/>
        <v>-191.65</v>
      </c>
      <c r="J91" s="64">
        <f t="shared" si="6"/>
        <v>5</v>
      </c>
      <c r="K91" s="64">
        <f t="shared" si="7"/>
        <v>6</v>
      </c>
      <c r="L91" s="64">
        <f t="shared" si="8"/>
        <v>14</v>
      </c>
      <c r="M91" s="64">
        <f t="shared" si="9"/>
        <v>12</v>
      </c>
      <c r="T91" s="64">
        <f t="shared" si="13"/>
        <v>36</v>
      </c>
      <c r="U91" s="64">
        <f t="shared" ca="1" si="17"/>
        <v>-6.9699999999999704</v>
      </c>
      <c r="V91" s="64">
        <f t="shared" ca="1" si="17"/>
        <v>4.2200000000000273</v>
      </c>
      <c r="Y91" s="64">
        <f t="shared" ca="1" si="12"/>
        <v>-6.9699999999999704</v>
      </c>
      <c r="Z91" s="64">
        <f t="shared" ca="1" si="14"/>
        <v>4.2200000000000273</v>
      </c>
    </row>
    <row r="92" spans="1:26" outlineLevel="1" x14ac:dyDescent="0.35">
      <c r="A92" s="64">
        <v>1342378</v>
      </c>
      <c r="B92" s="64" t="s">
        <v>101</v>
      </c>
      <c r="C92" s="64">
        <v>4367.7</v>
      </c>
      <c r="D92" s="64">
        <v>153</v>
      </c>
      <c r="E92" s="64">
        <v>363.2</v>
      </c>
      <c r="F92" s="64">
        <v>363.7</v>
      </c>
      <c r="H92" s="64">
        <f t="shared" si="10"/>
        <v>0.5</v>
      </c>
      <c r="J92" s="64">
        <f t="shared" si="6"/>
        <v>6</v>
      </c>
      <c r="K92" s="64">
        <f t="shared" si="7"/>
        <v>6</v>
      </c>
      <c r="L92" s="64">
        <f t="shared" si="8"/>
        <v>14</v>
      </c>
      <c r="M92" s="64">
        <f t="shared" si="9"/>
        <v>12</v>
      </c>
      <c r="T92" s="64">
        <f t="shared" si="13"/>
        <v>37</v>
      </c>
      <c r="U92" s="64">
        <f t="shared" ca="1" si="17"/>
        <v>-3.0900000000000034</v>
      </c>
      <c r="V92" s="64">
        <f t="shared" ca="1" si="17"/>
        <v>-3.5600000000000023</v>
      </c>
      <c r="Y92" s="64">
        <f t="shared" ca="1" si="12"/>
        <v>-3.0900000000000034</v>
      </c>
      <c r="Z92" s="64">
        <f t="shared" ca="1" si="14"/>
        <v>-3.5600000000000023</v>
      </c>
    </row>
    <row r="93" spans="1:26" outlineLevel="1" x14ac:dyDescent="0.35">
      <c r="A93" s="64">
        <v>1344952</v>
      </c>
      <c r="B93" s="64" t="s">
        <v>395</v>
      </c>
      <c r="C93" s="64">
        <v>5429.6</v>
      </c>
      <c r="D93" s="64">
        <v>153</v>
      </c>
      <c r="E93" s="64">
        <v>445.73</v>
      </c>
      <c r="F93" s="64">
        <v>443.62</v>
      </c>
      <c r="H93" s="64">
        <f t="shared" si="10"/>
        <v>-2.1100000000000136</v>
      </c>
      <c r="J93" s="64">
        <f t="shared" si="6"/>
        <v>6</v>
      </c>
      <c r="K93" s="64">
        <f t="shared" si="7"/>
        <v>7</v>
      </c>
      <c r="L93" s="64">
        <f t="shared" si="8"/>
        <v>14</v>
      </c>
      <c r="M93" s="64">
        <f t="shared" si="9"/>
        <v>12</v>
      </c>
      <c r="T93" s="64">
        <f t="shared" si="13"/>
        <v>38</v>
      </c>
      <c r="U93" s="64">
        <f t="shared" ca="1" si="17"/>
        <v>-0.98000000000001819</v>
      </c>
      <c r="V93" s="64">
        <f t="shared" ca="1" si="17"/>
        <v>-5.42999999999995</v>
      </c>
      <c r="Y93" s="64">
        <f t="shared" ca="1" si="12"/>
        <v>-0.98000000000001819</v>
      </c>
      <c r="Z93" s="64">
        <f t="shared" ca="1" si="14"/>
        <v>-5.42999999999995</v>
      </c>
    </row>
    <row r="94" spans="1:26" outlineLevel="1" x14ac:dyDescent="0.35">
      <c r="A94" s="64">
        <v>1345009</v>
      </c>
      <c r="B94" s="64" t="s">
        <v>101</v>
      </c>
      <c r="C94" s="64">
        <v>3076.19</v>
      </c>
      <c r="D94" s="64">
        <v>153</v>
      </c>
      <c r="E94" s="64">
        <v>255.36</v>
      </c>
      <c r="F94" s="64">
        <v>251.68</v>
      </c>
      <c r="H94" s="64">
        <f t="shared" si="10"/>
        <v>-3.6800000000000068</v>
      </c>
      <c r="J94" s="64">
        <f t="shared" si="6"/>
        <v>7</v>
      </c>
      <c r="K94" s="64">
        <f t="shared" si="7"/>
        <v>7</v>
      </c>
      <c r="L94" s="64">
        <f t="shared" si="8"/>
        <v>14</v>
      </c>
      <c r="M94" s="64">
        <f t="shared" si="9"/>
        <v>12</v>
      </c>
      <c r="T94" s="64">
        <f t="shared" si="13"/>
        <v>39</v>
      </c>
      <c r="U94" s="64">
        <f t="shared" ca="1" si="17"/>
        <v>1.3099999999999454</v>
      </c>
      <c r="V94" s="64">
        <f t="shared" ca="1" si="17"/>
        <v>3.2299999999999613</v>
      </c>
      <c r="Y94" s="64">
        <f t="shared" ca="1" si="12"/>
        <v>1.3099999999999454</v>
      </c>
      <c r="Z94" s="64">
        <f t="shared" ca="1" si="14"/>
        <v>3.2299999999999613</v>
      </c>
    </row>
    <row r="95" spans="1:26" outlineLevel="1" x14ac:dyDescent="0.35">
      <c r="A95" s="64">
        <v>1345942</v>
      </c>
      <c r="B95" s="64" t="s">
        <v>395</v>
      </c>
      <c r="C95" s="64">
        <v>4155.83</v>
      </c>
      <c r="D95" s="64">
        <v>185</v>
      </c>
      <c r="E95" s="64">
        <v>330.71</v>
      </c>
      <c r="F95" s="64">
        <v>325.57</v>
      </c>
      <c r="H95" s="64">
        <f t="shared" si="10"/>
        <v>-5.1399999999999864</v>
      </c>
      <c r="J95" s="64">
        <f t="shared" si="6"/>
        <v>7</v>
      </c>
      <c r="K95" s="64">
        <f t="shared" si="7"/>
        <v>8</v>
      </c>
      <c r="L95" s="64">
        <f t="shared" si="8"/>
        <v>14</v>
      </c>
      <c r="M95" s="64">
        <f t="shared" si="9"/>
        <v>12</v>
      </c>
      <c r="T95" s="64">
        <f t="shared" si="13"/>
        <v>40</v>
      </c>
      <c r="U95" s="64">
        <f t="shared" ca="1" si="17"/>
        <v>-2.5300000000000011</v>
      </c>
      <c r="V95" s="64">
        <f t="shared" ca="1" si="17"/>
        <v>-6.2599999999999909</v>
      </c>
      <c r="Y95" s="64">
        <f t="shared" ca="1" si="12"/>
        <v>-2.5300000000000011</v>
      </c>
      <c r="Z95" s="64">
        <f t="shared" ca="1" si="14"/>
        <v>-6.2599999999999909</v>
      </c>
    </row>
    <row r="96" spans="1:26" outlineLevel="1" x14ac:dyDescent="0.35">
      <c r="A96" s="64">
        <v>1347906</v>
      </c>
      <c r="B96" s="64" t="s">
        <v>183</v>
      </c>
      <c r="C96" s="64">
        <v>5849.34</v>
      </c>
      <c r="D96" s="64">
        <v>182</v>
      </c>
      <c r="E96" s="64">
        <v>481.06</v>
      </c>
      <c r="F96" s="64">
        <v>0</v>
      </c>
      <c r="H96" s="64">
        <f t="shared" si="10"/>
        <v>-481.06</v>
      </c>
      <c r="J96" s="64">
        <f t="shared" si="6"/>
        <v>7</v>
      </c>
      <c r="K96" s="64">
        <f t="shared" si="7"/>
        <v>8</v>
      </c>
      <c r="L96" s="64">
        <f t="shared" si="8"/>
        <v>15</v>
      </c>
      <c r="M96" s="64">
        <f t="shared" si="9"/>
        <v>12</v>
      </c>
      <c r="T96" s="64">
        <f t="shared" si="13"/>
        <v>41</v>
      </c>
      <c r="U96" s="64">
        <f t="shared" ref="U96:V115" ca="1" si="18">INDEX(OFFSET($G$55,0,MATCH(U$54,$H$54:$I$54,0),COUNT($A$55:$A$2233),1),MATCH($T96,OFFSET($I$55,0,MATCH(U$55,$J$53:$M$53,0),COUNT($A$55:$A$2233),1),0),1)</f>
        <v>-3.3899999999999864</v>
      </c>
      <c r="V96" s="64">
        <f t="shared" ca="1" si="18"/>
        <v>-0.43000000000000682</v>
      </c>
      <c r="Y96" s="64">
        <f t="shared" ca="1" si="12"/>
        <v>-3.3899999999999864</v>
      </c>
      <c r="Z96" s="64">
        <f t="shared" ca="1" si="14"/>
        <v>-0.43000000000000682</v>
      </c>
    </row>
    <row r="97" spans="1:26" outlineLevel="1" x14ac:dyDescent="0.35">
      <c r="A97" s="64">
        <v>1349134</v>
      </c>
      <c r="B97" s="64" t="s">
        <v>101</v>
      </c>
      <c r="C97" s="64">
        <v>5688.35</v>
      </c>
      <c r="D97" s="64">
        <v>153</v>
      </c>
      <c r="E97" s="64">
        <v>427.43</v>
      </c>
      <c r="F97" s="64">
        <v>422.31</v>
      </c>
      <c r="H97" s="64">
        <f t="shared" si="10"/>
        <v>-5.1200000000000045</v>
      </c>
      <c r="J97" s="64">
        <f t="shared" si="6"/>
        <v>8</v>
      </c>
      <c r="K97" s="64">
        <f t="shared" si="7"/>
        <v>8</v>
      </c>
      <c r="L97" s="64">
        <f t="shared" si="8"/>
        <v>15</v>
      </c>
      <c r="M97" s="64">
        <f t="shared" si="9"/>
        <v>12</v>
      </c>
      <c r="T97" s="64">
        <f t="shared" si="13"/>
        <v>42</v>
      </c>
      <c r="U97" s="64">
        <f t="shared" ca="1" si="18"/>
        <v>-1.8299999999999841</v>
      </c>
      <c r="V97" s="64">
        <f t="shared" ca="1" si="18"/>
        <v>-7.5200000000000102</v>
      </c>
      <c r="Y97" s="64">
        <f t="shared" ca="1" si="12"/>
        <v>-1.8299999999999841</v>
      </c>
      <c r="Z97" s="64">
        <f t="shared" ca="1" si="14"/>
        <v>-7.5200000000000102</v>
      </c>
    </row>
    <row r="98" spans="1:26" outlineLevel="1" x14ac:dyDescent="0.35">
      <c r="A98" s="64">
        <v>1377010</v>
      </c>
      <c r="B98" s="64" t="s">
        <v>183</v>
      </c>
      <c r="C98" s="64">
        <v>4088.65</v>
      </c>
      <c r="D98" s="64">
        <v>183</v>
      </c>
      <c r="E98" s="64">
        <v>331.47</v>
      </c>
      <c r="F98" s="64">
        <v>0</v>
      </c>
      <c r="H98" s="64">
        <f t="shared" si="10"/>
        <v>-331.47</v>
      </c>
      <c r="J98" s="64">
        <f t="shared" si="6"/>
        <v>8</v>
      </c>
      <c r="K98" s="64">
        <f t="shared" si="7"/>
        <v>8</v>
      </c>
      <c r="L98" s="64">
        <f t="shared" si="8"/>
        <v>16</v>
      </c>
      <c r="M98" s="64">
        <f t="shared" si="9"/>
        <v>12</v>
      </c>
      <c r="T98" s="64">
        <f t="shared" si="13"/>
        <v>43</v>
      </c>
      <c r="U98" s="64">
        <f t="shared" ca="1" si="18"/>
        <v>-1.8199999999999932</v>
      </c>
      <c r="V98" s="64">
        <f t="shared" ca="1" si="18"/>
        <v>-1.7400000000000091</v>
      </c>
      <c r="Y98" s="64">
        <f t="shared" ca="1" si="12"/>
        <v>-1.8199999999999932</v>
      </c>
      <c r="Z98" s="64">
        <f t="shared" ca="1" si="14"/>
        <v>-1.7400000000000091</v>
      </c>
    </row>
    <row r="99" spans="1:26" outlineLevel="1" x14ac:dyDescent="0.35">
      <c r="A99" s="64">
        <v>1378000</v>
      </c>
      <c r="B99" s="64" t="s">
        <v>101</v>
      </c>
      <c r="C99" s="64">
        <v>4163.75</v>
      </c>
      <c r="D99" s="64">
        <v>153</v>
      </c>
      <c r="E99" s="64">
        <v>339.76</v>
      </c>
      <c r="F99" s="64">
        <v>335.42</v>
      </c>
      <c r="H99" s="64">
        <f t="shared" si="10"/>
        <v>-4.339999999999975</v>
      </c>
      <c r="J99" s="64">
        <f t="shared" si="6"/>
        <v>9</v>
      </c>
      <c r="K99" s="64">
        <f t="shared" si="7"/>
        <v>8</v>
      </c>
      <c r="L99" s="64">
        <f t="shared" si="8"/>
        <v>16</v>
      </c>
      <c r="M99" s="64">
        <f t="shared" si="9"/>
        <v>12</v>
      </c>
      <c r="T99" s="64">
        <f t="shared" si="13"/>
        <v>44</v>
      </c>
      <c r="U99" s="64">
        <f t="shared" ca="1" si="18"/>
        <v>1.1500000000000341</v>
      </c>
      <c r="V99" s="64">
        <f t="shared" ca="1" si="18"/>
        <v>-6.2799999999999727</v>
      </c>
      <c r="Y99" s="64">
        <f t="shared" ca="1" si="12"/>
        <v>1.1500000000000341</v>
      </c>
      <c r="Z99" s="64">
        <f t="shared" ca="1" si="14"/>
        <v>-6.2799999999999727</v>
      </c>
    </row>
    <row r="100" spans="1:26" outlineLevel="1" x14ac:dyDescent="0.35">
      <c r="A100" s="64">
        <v>1380865</v>
      </c>
      <c r="B100" s="64" t="s">
        <v>101</v>
      </c>
      <c r="C100" s="64">
        <v>7817.72</v>
      </c>
      <c r="D100" s="64">
        <v>185</v>
      </c>
      <c r="E100" s="64">
        <v>638.52</v>
      </c>
      <c r="F100" s="64">
        <v>628.12</v>
      </c>
      <c r="H100" s="64">
        <f t="shared" si="10"/>
        <v>-10.399999999999977</v>
      </c>
      <c r="J100" s="64">
        <f t="shared" si="6"/>
        <v>10</v>
      </c>
      <c r="K100" s="64">
        <f t="shared" si="7"/>
        <v>8</v>
      </c>
      <c r="L100" s="64">
        <f t="shared" si="8"/>
        <v>16</v>
      </c>
      <c r="M100" s="64">
        <f t="shared" si="9"/>
        <v>12</v>
      </c>
      <c r="T100" s="64">
        <f t="shared" si="13"/>
        <v>45</v>
      </c>
      <c r="U100" s="64">
        <f t="shared" ca="1" si="18"/>
        <v>-15.680000000000007</v>
      </c>
      <c r="V100" s="64">
        <f t="shared" ca="1" si="18"/>
        <v>-2.8400000000000034</v>
      </c>
      <c r="Y100" s="64">
        <f t="shared" ca="1" si="12"/>
        <v>-15.680000000000007</v>
      </c>
      <c r="Z100" s="64">
        <f t="shared" ca="1" si="14"/>
        <v>-2.8400000000000034</v>
      </c>
    </row>
    <row r="101" spans="1:26" outlineLevel="1" x14ac:dyDescent="0.35">
      <c r="A101" s="64">
        <v>1382613</v>
      </c>
      <c r="B101" s="64" t="s">
        <v>101</v>
      </c>
      <c r="C101" s="64">
        <v>3240.56</v>
      </c>
      <c r="D101" s="64">
        <v>153</v>
      </c>
      <c r="E101" s="64">
        <v>251.26</v>
      </c>
      <c r="F101" s="64">
        <v>243.42</v>
      </c>
      <c r="H101" s="64">
        <f t="shared" si="10"/>
        <v>-7.8400000000000034</v>
      </c>
      <c r="J101" s="64">
        <f t="shared" si="6"/>
        <v>11</v>
      </c>
      <c r="K101" s="64">
        <f t="shared" si="7"/>
        <v>8</v>
      </c>
      <c r="L101" s="64">
        <f t="shared" si="8"/>
        <v>16</v>
      </c>
      <c r="M101" s="64">
        <f t="shared" si="9"/>
        <v>12</v>
      </c>
      <c r="T101" s="64">
        <f t="shared" si="13"/>
        <v>46</v>
      </c>
      <c r="U101" s="64">
        <f t="shared" ca="1" si="18"/>
        <v>-2.9099999999999682</v>
      </c>
      <c r="V101" s="64">
        <f t="shared" ca="1" si="18"/>
        <v>3.8599999999999</v>
      </c>
      <c r="Y101" s="64">
        <f t="shared" ca="1" si="12"/>
        <v>-2.9099999999999682</v>
      </c>
      <c r="Z101" s="64">
        <f t="shared" ca="1" si="14"/>
        <v>3.8599999999999</v>
      </c>
    </row>
    <row r="102" spans="1:26" outlineLevel="1" x14ac:dyDescent="0.35">
      <c r="A102" s="64">
        <v>1383538</v>
      </c>
      <c r="B102" s="64" t="s">
        <v>395</v>
      </c>
      <c r="C102" s="64">
        <v>4742.12</v>
      </c>
      <c r="D102" s="64">
        <v>153</v>
      </c>
      <c r="E102" s="64">
        <v>382.37</v>
      </c>
      <c r="F102" s="64">
        <v>387.92</v>
      </c>
      <c r="H102" s="64">
        <f t="shared" si="10"/>
        <v>5.5500000000000114</v>
      </c>
      <c r="J102" s="64">
        <f t="shared" si="6"/>
        <v>11</v>
      </c>
      <c r="K102" s="64">
        <f t="shared" si="7"/>
        <v>9</v>
      </c>
      <c r="L102" s="64">
        <f t="shared" si="8"/>
        <v>16</v>
      </c>
      <c r="M102" s="64">
        <f t="shared" si="9"/>
        <v>12</v>
      </c>
      <c r="T102" s="64">
        <f t="shared" si="13"/>
        <v>47</v>
      </c>
      <c r="U102" s="64">
        <f t="shared" ca="1" si="18"/>
        <v>0.66999999999998749</v>
      </c>
      <c r="V102" s="64">
        <f t="shared" ca="1" si="18"/>
        <v>-8.4400000000000546</v>
      </c>
      <c r="Y102" s="64">
        <f t="shared" ca="1" si="12"/>
        <v>0.66999999999998749</v>
      </c>
      <c r="Z102" s="64">
        <f t="shared" ca="1" si="14"/>
        <v>-8.4400000000000546</v>
      </c>
    </row>
    <row r="103" spans="1:26" outlineLevel="1" x14ac:dyDescent="0.35">
      <c r="A103" s="64">
        <v>1385021</v>
      </c>
      <c r="B103" s="64" t="s">
        <v>406</v>
      </c>
      <c r="C103" s="64">
        <v>3759.21</v>
      </c>
      <c r="D103" s="64">
        <v>183</v>
      </c>
      <c r="E103" s="64">
        <v>293.63</v>
      </c>
      <c r="F103" s="64">
        <v>0</v>
      </c>
      <c r="H103" s="64">
        <f t="shared" si="10"/>
        <v>-293.63</v>
      </c>
      <c r="J103" s="64">
        <f t="shared" si="6"/>
        <v>11</v>
      </c>
      <c r="K103" s="64">
        <f t="shared" si="7"/>
        <v>9</v>
      </c>
      <c r="L103" s="64">
        <f t="shared" si="8"/>
        <v>16</v>
      </c>
      <c r="M103" s="64">
        <f t="shared" si="9"/>
        <v>13</v>
      </c>
      <c r="T103" s="64">
        <f t="shared" si="13"/>
        <v>48</v>
      </c>
      <c r="U103" s="64">
        <f t="shared" ca="1" si="18"/>
        <v>-2.3600000000000136</v>
      </c>
      <c r="V103" s="64">
        <f t="shared" ca="1" si="18"/>
        <v>-4.6200000000000045</v>
      </c>
      <c r="Y103" s="64">
        <f t="shared" ca="1" si="12"/>
        <v>-2.3600000000000136</v>
      </c>
      <c r="Z103" s="64">
        <f t="shared" ca="1" si="14"/>
        <v>-4.6200000000000045</v>
      </c>
    </row>
    <row r="104" spans="1:26" outlineLevel="1" x14ac:dyDescent="0.35">
      <c r="A104" s="64">
        <v>1388009</v>
      </c>
      <c r="B104" s="64" t="s">
        <v>183</v>
      </c>
      <c r="C104" s="64">
        <v>6199.47</v>
      </c>
      <c r="D104" s="64">
        <v>183</v>
      </c>
      <c r="E104" s="64">
        <v>506.97</v>
      </c>
      <c r="F104" s="64">
        <v>0</v>
      </c>
      <c r="H104" s="64">
        <f t="shared" si="10"/>
        <v>-506.97</v>
      </c>
      <c r="J104" s="64">
        <f t="shared" si="6"/>
        <v>11</v>
      </c>
      <c r="K104" s="64">
        <f t="shared" si="7"/>
        <v>9</v>
      </c>
      <c r="L104" s="64">
        <f t="shared" si="8"/>
        <v>17</v>
      </c>
      <c r="M104" s="64">
        <f t="shared" si="9"/>
        <v>13</v>
      </c>
      <c r="T104" s="64">
        <f t="shared" si="13"/>
        <v>49</v>
      </c>
      <c r="U104" s="64">
        <f t="shared" ca="1" si="18"/>
        <v>-0.31999999999999318</v>
      </c>
      <c r="V104" s="64">
        <f t="shared" ca="1" si="18"/>
        <v>-6.0900000000000318</v>
      </c>
      <c r="Y104" s="64">
        <f t="shared" ca="1" si="12"/>
        <v>-0.31999999999999318</v>
      </c>
      <c r="Z104" s="64">
        <f t="shared" ca="1" si="14"/>
        <v>-6.0900000000000318</v>
      </c>
    </row>
    <row r="105" spans="1:26" outlineLevel="1" x14ac:dyDescent="0.35">
      <c r="A105" s="64">
        <v>1389453</v>
      </c>
      <c r="B105" s="64" t="s">
        <v>183</v>
      </c>
      <c r="C105" s="64">
        <v>2692.95</v>
      </c>
      <c r="D105" s="64">
        <v>183</v>
      </c>
      <c r="E105" s="64">
        <v>206.53</v>
      </c>
      <c r="F105" s="64">
        <v>0</v>
      </c>
      <c r="H105" s="64">
        <f t="shared" si="10"/>
        <v>-206.53</v>
      </c>
      <c r="J105" s="64">
        <f t="shared" si="6"/>
        <v>11</v>
      </c>
      <c r="K105" s="64">
        <f t="shared" si="7"/>
        <v>9</v>
      </c>
      <c r="L105" s="64">
        <f t="shared" si="8"/>
        <v>18</v>
      </c>
      <c r="M105" s="64">
        <f t="shared" si="9"/>
        <v>13</v>
      </c>
      <c r="T105" s="64">
        <f t="shared" si="13"/>
        <v>50</v>
      </c>
      <c r="U105" s="64">
        <f t="shared" ca="1" si="18"/>
        <v>-14.25</v>
      </c>
      <c r="V105" s="64">
        <f t="shared" ca="1" si="18"/>
        <v>-4.0300000000000296</v>
      </c>
      <c r="Y105" s="64">
        <f t="shared" ca="1" si="12"/>
        <v>-14.25</v>
      </c>
      <c r="Z105" s="64">
        <f t="shared" ca="1" si="14"/>
        <v>-4.0300000000000296</v>
      </c>
    </row>
    <row r="106" spans="1:26" outlineLevel="1" x14ac:dyDescent="0.35">
      <c r="A106" s="64">
        <v>1391151</v>
      </c>
      <c r="B106" s="64" t="s">
        <v>183</v>
      </c>
      <c r="C106" s="64">
        <v>2343.39</v>
      </c>
      <c r="D106" s="64">
        <v>184</v>
      </c>
      <c r="E106" s="64">
        <v>196.52</v>
      </c>
      <c r="F106" s="64">
        <v>0</v>
      </c>
      <c r="H106" s="64">
        <f t="shared" si="10"/>
        <v>-196.52</v>
      </c>
      <c r="J106" s="64">
        <f t="shared" si="6"/>
        <v>11</v>
      </c>
      <c r="K106" s="64">
        <f t="shared" si="7"/>
        <v>9</v>
      </c>
      <c r="L106" s="64">
        <f t="shared" si="8"/>
        <v>19</v>
      </c>
      <c r="M106" s="64">
        <f t="shared" si="9"/>
        <v>13</v>
      </c>
      <c r="T106" s="64">
        <f t="shared" si="13"/>
        <v>51</v>
      </c>
      <c r="U106" s="64">
        <f t="shared" ca="1" si="18"/>
        <v>-0.46999999999999886</v>
      </c>
      <c r="V106" s="64">
        <f t="shared" ca="1" si="18"/>
        <v>-4.1500000000000057</v>
      </c>
      <c r="Y106" s="64">
        <f t="shared" ca="1" si="12"/>
        <v>-0.46999999999999886</v>
      </c>
      <c r="Z106" s="64">
        <f t="shared" ca="1" si="14"/>
        <v>-4.1500000000000057</v>
      </c>
    </row>
    <row r="107" spans="1:26" outlineLevel="1" x14ac:dyDescent="0.35">
      <c r="A107" s="64">
        <v>1400978</v>
      </c>
      <c r="B107" s="64" t="s">
        <v>183</v>
      </c>
      <c r="C107" s="64">
        <v>6181.5</v>
      </c>
      <c r="D107" s="64">
        <v>183</v>
      </c>
      <c r="E107" s="64">
        <v>513.04</v>
      </c>
      <c r="F107" s="64">
        <v>0</v>
      </c>
      <c r="H107" s="64">
        <f t="shared" si="10"/>
        <v>-513.04</v>
      </c>
      <c r="J107" s="64">
        <f t="shared" si="6"/>
        <v>11</v>
      </c>
      <c r="K107" s="64">
        <f t="shared" si="7"/>
        <v>9</v>
      </c>
      <c r="L107" s="64">
        <f t="shared" si="8"/>
        <v>20</v>
      </c>
      <c r="M107" s="64">
        <f t="shared" si="9"/>
        <v>13</v>
      </c>
      <c r="T107" s="64">
        <f t="shared" si="13"/>
        <v>52</v>
      </c>
      <c r="U107" s="64">
        <f t="shared" ca="1" si="18"/>
        <v>3.6099999999999568</v>
      </c>
      <c r="V107" s="64">
        <f t="shared" ca="1" si="18"/>
        <v>-0.75</v>
      </c>
      <c r="Y107" s="64">
        <f t="shared" ca="1" si="12"/>
        <v>3.6099999999999568</v>
      </c>
      <c r="Z107" s="64">
        <f t="shared" ca="1" si="14"/>
        <v>-0.75</v>
      </c>
    </row>
    <row r="108" spans="1:26" outlineLevel="1" x14ac:dyDescent="0.35">
      <c r="A108" s="64">
        <v>1416975</v>
      </c>
      <c r="B108" s="64" t="s">
        <v>406</v>
      </c>
      <c r="C108" s="64">
        <v>3361.15</v>
      </c>
      <c r="D108" s="64">
        <v>153</v>
      </c>
      <c r="E108" s="64">
        <v>280.75</v>
      </c>
      <c r="F108" s="64">
        <v>0</v>
      </c>
      <c r="H108" s="64">
        <f t="shared" si="10"/>
        <v>-280.75</v>
      </c>
      <c r="J108" s="64">
        <f t="shared" si="6"/>
        <v>11</v>
      </c>
      <c r="K108" s="64">
        <f t="shared" si="7"/>
        <v>9</v>
      </c>
      <c r="L108" s="64">
        <f t="shared" si="8"/>
        <v>20</v>
      </c>
      <c r="M108" s="64">
        <f t="shared" si="9"/>
        <v>14</v>
      </c>
      <c r="T108" s="64">
        <f t="shared" si="13"/>
        <v>53</v>
      </c>
      <c r="U108" s="64">
        <f t="shared" ca="1" si="18"/>
        <v>0.76999999999998181</v>
      </c>
      <c r="V108" s="64">
        <f t="shared" ca="1" si="18"/>
        <v>0.34999999999996589</v>
      </c>
      <c r="Y108" s="64">
        <f t="shared" ca="1" si="12"/>
        <v>0.76999999999998181</v>
      </c>
      <c r="Z108" s="64">
        <f t="shared" ca="1" si="14"/>
        <v>0.34999999999996589</v>
      </c>
    </row>
    <row r="109" spans="1:26" outlineLevel="1" x14ac:dyDescent="0.35">
      <c r="A109" s="64">
        <v>1417197</v>
      </c>
      <c r="B109" s="64" t="s">
        <v>183</v>
      </c>
      <c r="C109" s="64">
        <v>10335.700000000001</v>
      </c>
      <c r="D109" s="64">
        <v>185</v>
      </c>
      <c r="E109" s="64">
        <v>843.49</v>
      </c>
      <c r="F109" s="64">
        <v>0</v>
      </c>
      <c r="H109" s="64">
        <f t="shared" si="10"/>
        <v>-843.49</v>
      </c>
      <c r="J109" s="64">
        <f t="shared" si="6"/>
        <v>11</v>
      </c>
      <c r="K109" s="64">
        <f t="shared" si="7"/>
        <v>9</v>
      </c>
      <c r="L109" s="64">
        <f t="shared" si="8"/>
        <v>21</v>
      </c>
      <c r="M109" s="64">
        <f t="shared" si="9"/>
        <v>14</v>
      </c>
      <c r="T109" s="64">
        <f t="shared" si="13"/>
        <v>54</v>
      </c>
      <c r="U109" s="64">
        <f t="shared" ca="1" si="18"/>
        <v>1.5200000000000387</v>
      </c>
      <c r="V109" s="64">
        <f t="shared" ca="1" si="18"/>
        <v>-8.7599999999999909</v>
      </c>
      <c r="Y109" s="64">
        <f t="shared" ca="1" si="12"/>
        <v>1.5200000000000387</v>
      </c>
      <c r="Z109" s="64">
        <f t="shared" ca="1" si="14"/>
        <v>-8.7599999999999909</v>
      </c>
    </row>
    <row r="110" spans="1:26" outlineLevel="1" x14ac:dyDescent="0.35">
      <c r="A110" s="64">
        <v>1423714</v>
      </c>
      <c r="B110" s="64" t="s">
        <v>183</v>
      </c>
      <c r="C110" s="64">
        <v>4678.2</v>
      </c>
      <c r="D110" s="64">
        <v>184</v>
      </c>
      <c r="E110" s="64">
        <v>395.48</v>
      </c>
      <c r="F110" s="64">
        <v>0</v>
      </c>
      <c r="H110" s="64">
        <f t="shared" si="10"/>
        <v>-395.48</v>
      </c>
      <c r="J110" s="64">
        <f t="shared" si="6"/>
        <v>11</v>
      </c>
      <c r="K110" s="64">
        <f t="shared" si="7"/>
        <v>9</v>
      </c>
      <c r="L110" s="64">
        <f t="shared" si="8"/>
        <v>22</v>
      </c>
      <c r="M110" s="64">
        <f t="shared" si="9"/>
        <v>14</v>
      </c>
      <c r="T110" s="64">
        <f t="shared" si="13"/>
        <v>55</v>
      </c>
      <c r="U110" s="64">
        <f t="shared" ca="1" si="18"/>
        <v>-5.75</v>
      </c>
      <c r="V110" s="64">
        <f t="shared" ca="1" si="18"/>
        <v>-3.6899999999999409</v>
      </c>
      <c r="Y110" s="64">
        <f t="shared" ca="1" si="12"/>
        <v>-5.75</v>
      </c>
      <c r="Z110" s="64">
        <f t="shared" ca="1" si="14"/>
        <v>-3.6899999999999409</v>
      </c>
    </row>
    <row r="111" spans="1:26" outlineLevel="1" x14ac:dyDescent="0.35">
      <c r="A111" s="64">
        <v>1424051</v>
      </c>
      <c r="B111" s="64" t="s">
        <v>406</v>
      </c>
      <c r="C111" s="64">
        <v>4983.4399999999996</v>
      </c>
      <c r="D111" s="64">
        <v>153</v>
      </c>
      <c r="E111" s="64">
        <v>387.48</v>
      </c>
      <c r="F111" s="64">
        <v>0</v>
      </c>
      <c r="H111" s="64">
        <f t="shared" si="10"/>
        <v>-387.48</v>
      </c>
      <c r="J111" s="64">
        <f t="shared" si="6"/>
        <v>11</v>
      </c>
      <c r="K111" s="64">
        <f t="shared" si="7"/>
        <v>9</v>
      </c>
      <c r="L111" s="64">
        <f t="shared" si="8"/>
        <v>22</v>
      </c>
      <c r="M111" s="64">
        <f t="shared" si="9"/>
        <v>15</v>
      </c>
      <c r="T111" s="64">
        <f t="shared" si="13"/>
        <v>56</v>
      </c>
      <c r="U111" s="64">
        <f t="shared" ca="1" si="18"/>
        <v>-11.990000000000009</v>
      </c>
      <c r="V111" s="64">
        <f t="shared" ca="1" si="18"/>
        <v>-4.6100000000000136</v>
      </c>
      <c r="Y111" s="64">
        <f t="shared" ca="1" si="12"/>
        <v>-11.990000000000009</v>
      </c>
      <c r="Z111" s="64">
        <f t="shared" ca="1" si="14"/>
        <v>-4.6100000000000136</v>
      </c>
    </row>
    <row r="112" spans="1:26" outlineLevel="1" x14ac:dyDescent="0.35">
      <c r="A112" s="64">
        <v>1431569</v>
      </c>
      <c r="B112" s="64" t="s">
        <v>395</v>
      </c>
      <c r="C112" s="64">
        <v>8068.46</v>
      </c>
      <c r="D112" s="64">
        <v>182</v>
      </c>
      <c r="E112" s="64">
        <v>646.33000000000004</v>
      </c>
      <c r="F112" s="64">
        <v>633.52</v>
      </c>
      <c r="H112" s="64">
        <f t="shared" si="10"/>
        <v>-12.810000000000059</v>
      </c>
      <c r="J112" s="64">
        <f t="shared" si="6"/>
        <v>11</v>
      </c>
      <c r="K112" s="64">
        <f t="shared" si="7"/>
        <v>10</v>
      </c>
      <c r="L112" s="64">
        <f t="shared" si="8"/>
        <v>22</v>
      </c>
      <c r="M112" s="64">
        <f t="shared" si="9"/>
        <v>15</v>
      </c>
      <c r="T112" s="64">
        <f t="shared" si="13"/>
        <v>57</v>
      </c>
      <c r="U112" s="64">
        <f t="shared" ca="1" si="18"/>
        <v>-2.0900000000000318</v>
      </c>
      <c r="V112" s="64">
        <f t="shared" ca="1" si="18"/>
        <v>-8.6800000000000068</v>
      </c>
      <c r="Y112" s="64">
        <f t="shared" ca="1" si="12"/>
        <v>-2.0900000000000318</v>
      </c>
      <c r="Z112" s="64">
        <f t="shared" ca="1" si="14"/>
        <v>-8.6800000000000068</v>
      </c>
    </row>
    <row r="113" spans="1:26" outlineLevel="1" x14ac:dyDescent="0.35">
      <c r="A113" s="64">
        <v>1431981</v>
      </c>
      <c r="B113" s="64" t="s">
        <v>101</v>
      </c>
      <c r="C113" s="64">
        <v>3870.92</v>
      </c>
      <c r="D113" s="64">
        <v>183</v>
      </c>
      <c r="E113" s="64">
        <v>312.73</v>
      </c>
      <c r="F113" s="64">
        <v>305.72000000000003</v>
      </c>
      <c r="H113" s="64">
        <f t="shared" si="10"/>
        <v>-7.0099999999999909</v>
      </c>
      <c r="J113" s="64">
        <f t="shared" si="6"/>
        <v>12</v>
      </c>
      <c r="K113" s="64">
        <f t="shared" si="7"/>
        <v>10</v>
      </c>
      <c r="L113" s="64">
        <f t="shared" si="8"/>
        <v>22</v>
      </c>
      <c r="M113" s="64">
        <f t="shared" si="9"/>
        <v>15</v>
      </c>
      <c r="T113" s="64">
        <f t="shared" si="13"/>
        <v>58</v>
      </c>
      <c r="U113" s="64">
        <f t="shared" ca="1" si="18"/>
        <v>-5.8199999999999932</v>
      </c>
      <c r="V113" s="64">
        <f t="shared" ca="1" si="18"/>
        <v>-2.2199999999999704</v>
      </c>
      <c r="Y113" s="64">
        <f t="shared" ca="1" si="12"/>
        <v>-5.8199999999999932</v>
      </c>
      <c r="Z113" s="64">
        <f t="shared" ca="1" si="14"/>
        <v>-2.2199999999999704</v>
      </c>
    </row>
    <row r="114" spans="1:26" outlineLevel="1" x14ac:dyDescent="0.35">
      <c r="A114" s="64">
        <v>1462001</v>
      </c>
      <c r="B114" s="64" t="s">
        <v>183</v>
      </c>
      <c r="C114" s="64">
        <v>10159.290000000001</v>
      </c>
      <c r="D114" s="64">
        <v>183</v>
      </c>
      <c r="E114" s="64">
        <v>803.74</v>
      </c>
      <c r="F114" s="64">
        <v>0</v>
      </c>
      <c r="H114" s="64">
        <f t="shared" si="10"/>
        <v>-803.74</v>
      </c>
      <c r="J114" s="64">
        <f t="shared" si="6"/>
        <v>12</v>
      </c>
      <c r="K114" s="64">
        <f t="shared" si="7"/>
        <v>10</v>
      </c>
      <c r="L114" s="64">
        <f t="shared" si="8"/>
        <v>23</v>
      </c>
      <c r="M114" s="64">
        <f t="shared" si="9"/>
        <v>15</v>
      </c>
      <c r="T114" s="64">
        <f t="shared" si="13"/>
        <v>59</v>
      </c>
      <c r="U114" s="64">
        <f t="shared" ca="1" si="18"/>
        <v>-3.9599999999999795</v>
      </c>
      <c r="V114" s="64">
        <f t="shared" ca="1" si="18"/>
        <v>3.8699999999999761</v>
      </c>
      <c r="Y114" s="64">
        <f t="shared" ca="1" si="12"/>
        <v>-3.9599999999999795</v>
      </c>
      <c r="Z114" s="64">
        <f t="shared" ca="1" si="14"/>
        <v>3.8699999999999761</v>
      </c>
    </row>
    <row r="115" spans="1:26" outlineLevel="1" x14ac:dyDescent="0.35">
      <c r="A115" s="64">
        <v>1462043</v>
      </c>
      <c r="B115" s="64" t="s">
        <v>101</v>
      </c>
      <c r="C115" s="64">
        <v>5304.43</v>
      </c>
      <c r="D115" s="64">
        <v>186</v>
      </c>
      <c r="E115" s="64">
        <v>418.78</v>
      </c>
      <c r="F115" s="64">
        <v>409.58</v>
      </c>
      <c r="H115" s="64">
        <f t="shared" si="10"/>
        <v>-9.1999999999999886</v>
      </c>
      <c r="J115" s="64">
        <f t="shared" si="6"/>
        <v>13</v>
      </c>
      <c r="K115" s="64">
        <f t="shared" si="7"/>
        <v>10</v>
      </c>
      <c r="L115" s="64">
        <f t="shared" si="8"/>
        <v>23</v>
      </c>
      <c r="M115" s="64">
        <f t="shared" si="9"/>
        <v>15</v>
      </c>
      <c r="T115" s="64">
        <f t="shared" si="13"/>
        <v>60</v>
      </c>
      <c r="U115" s="64">
        <f t="shared" ca="1" si="18"/>
        <v>-9.7899999999999636</v>
      </c>
      <c r="V115" s="64">
        <f t="shared" ca="1" si="18"/>
        <v>-1.8500000000000227</v>
      </c>
      <c r="Y115" s="64">
        <f t="shared" ca="1" si="12"/>
        <v>-9.7899999999999636</v>
      </c>
      <c r="Z115" s="64">
        <f t="shared" ca="1" si="14"/>
        <v>-1.8500000000000227</v>
      </c>
    </row>
    <row r="116" spans="1:26" outlineLevel="1" x14ac:dyDescent="0.35">
      <c r="A116" s="64">
        <v>1465253</v>
      </c>
      <c r="B116" s="64" t="s">
        <v>406</v>
      </c>
      <c r="C116" s="64">
        <v>2831.16</v>
      </c>
      <c r="D116" s="64">
        <v>183</v>
      </c>
      <c r="E116" s="64">
        <v>233.73</v>
      </c>
      <c r="F116" s="64">
        <v>0</v>
      </c>
      <c r="H116" s="64">
        <f t="shared" si="10"/>
        <v>-233.73</v>
      </c>
      <c r="J116" s="64">
        <f t="shared" si="6"/>
        <v>13</v>
      </c>
      <c r="K116" s="64">
        <f t="shared" si="7"/>
        <v>10</v>
      </c>
      <c r="L116" s="64">
        <f t="shared" si="8"/>
        <v>23</v>
      </c>
      <c r="M116" s="64">
        <f t="shared" si="9"/>
        <v>16</v>
      </c>
      <c r="T116" s="64">
        <f t="shared" si="13"/>
        <v>61</v>
      </c>
      <c r="U116" s="64">
        <f t="shared" ref="U116:V135" ca="1" si="19">INDEX(OFFSET($G$55,0,MATCH(U$54,$H$54:$I$54,0),COUNT($A$55:$A$2233),1),MATCH($T116,OFFSET($I$55,0,MATCH(U$55,$J$53:$M$53,0),COUNT($A$55:$A$2233),1),0),1)</f>
        <v>-1.3999999999999773</v>
      </c>
      <c r="V116" s="64">
        <f t="shared" ca="1" si="19"/>
        <v>3.5600000000000023</v>
      </c>
      <c r="Y116" s="64">
        <f t="shared" ca="1" si="12"/>
        <v>-1.3999999999999773</v>
      </c>
      <c r="Z116" s="64">
        <f t="shared" ca="1" si="14"/>
        <v>3.5600000000000023</v>
      </c>
    </row>
    <row r="117" spans="1:26" outlineLevel="1" x14ac:dyDescent="0.35">
      <c r="A117" s="64">
        <v>1487562</v>
      </c>
      <c r="B117" s="64" t="s">
        <v>406</v>
      </c>
      <c r="C117" s="64">
        <v>6313.17</v>
      </c>
      <c r="D117" s="64">
        <v>186</v>
      </c>
      <c r="E117" s="64">
        <v>536.45000000000005</v>
      </c>
      <c r="F117" s="64">
        <v>0</v>
      </c>
      <c r="H117" s="64">
        <f t="shared" si="10"/>
        <v>-536.45000000000005</v>
      </c>
      <c r="J117" s="64">
        <f t="shared" si="6"/>
        <v>13</v>
      </c>
      <c r="K117" s="64">
        <f t="shared" si="7"/>
        <v>10</v>
      </c>
      <c r="L117" s="64">
        <f t="shared" si="8"/>
        <v>23</v>
      </c>
      <c r="M117" s="64">
        <f t="shared" si="9"/>
        <v>17</v>
      </c>
      <c r="T117" s="64">
        <f t="shared" si="13"/>
        <v>62</v>
      </c>
      <c r="U117" s="64">
        <f t="shared" ca="1" si="19"/>
        <v>3.2699999999999818</v>
      </c>
      <c r="V117" s="64">
        <f t="shared" ca="1" si="19"/>
        <v>-2.0900000000000034</v>
      </c>
      <c r="Y117" s="64">
        <f t="shared" ca="1" si="12"/>
        <v>3.2699999999999818</v>
      </c>
      <c r="Z117" s="64">
        <f t="shared" ca="1" si="14"/>
        <v>-2.0900000000000034</v>
      </c>
    </row>
    <row r="118" spans="1:26" outlineLevel="1" x14ac:dyDescent="0.35">
      <c r="A118" s="64">
        <v>1496183</v>
      </c>
      <c r="B118" s="64" t="s">
        <v>395</v>
      </c>
      <c r="C118" s="64">
        <v>4984.12</v>
      </c>
      <c r="D118" s="64">
        <v>183</v>
      </c>
      <c r="E118" s="64">
        <v>400.82</v>
      </c>
      <c r="F118" s="64">
        <v>398.22</v>
      </c>
      <c r="H118" s="64">
        <f t="shared" si="10"/>
        <v>-2.5999999999999659</v>
      </c>
      <c r="J118" s="64">
        <f t="shared" si="6"/>
        <v>13</v>
      </c>
      <c r="K118" s="64">
        <f t="shared" si="7"/>
        <v>11</v>
      </c>
      <c r="L118" s="64">
        <f t="shared" si="8"/>
        <v>23</v>
      </c>
      <c r="M118" s="64">
        <f t="shared" si="9"/>
        <v>17</v>
      </c>
      <c r="T118" s="64">
        <f t="shared" si="13"/>
        <v>63</v>
      </c>
      <c r="U118" s="64">
        <f t="shared" ca="1" si="19"/>
        <v>9.3600000000000136</v>
      </c>
      <c r="V118" s="64">
        <f t="shared" ca="1" si="19"/>
        <v>-2.2599999999999909</v>
      </c>
      <c r="Y118" s="64">
        <f t="shared" ca="1" si="12"/>
        <v>9.3600000000000136</v>
      </c>
      <c r="Z118" s="64">
        <f t="shared" ca="1" si="14"/>
        <v>-2.2599999999999909</v>
      </c>
    </row>
    <row r="119" spans="1:26" outlineLevel="1" x14ac:dyDescent="0.35">
      <c r="A119" s="64">
        <v>1508384</v>
      </c>
      <c r="B119" s="64" t="s">
        <v>183</v>
      </c>
      <c r="C119" s="64">
        <v>5288.5</v>
      </c>
      <c r="D119" s="64">
        <v>185</v>
      </c>
      <c r="E119" s="64">
        <v>426.18</v>
      </c>
      <c r="F119" s="64">
        <v>0</v>
      </c>
      <c r="H119" s="64">
        <f t="shared" si="10"/>
        <v>-426.18</v>
      </c>
      <c r="J119" s="64">
        <f t="shared" ref="J119:J182" si="20">IF($B119=J$53,J118+1,J118)</f>
        <v>13</v>
      </c>
      <c r="K119" s="64">
        <f t="shared" ref="K119:K182" si="21">IF($B119=K$53,K118+1,K118)</f>
        <v>11</v>
      </c>
      <c r="L119" s="64">
        <f t="shared" ref="L119:L182" si="22">IF($B119=L$53,L118+1,L118)</f>
        <v>24</v>
      </c>
      <c r="M119" s="64">
        <f t="shared" ref="M119:M182" si="23">IF($B119=M$53,M118+1,M118)</f>
        <v>17</v>
      </c>
      <c r="T119" s="64">
        <f t="shared" si="13"/>
        <v>64</v>
      </c>
      <c r="U119" s="64">
        <f t="shared" ca="1" si="19"/>
        <v>4.1700000000000159</v>
      </c>
      <c r="V119" s="64">
        <f t="shared" ca="1" si="19"/>
        <v>0.31000000000000227</v>
      </c>
      <c r="Y119" s="64">
        <f t="shared" ca="1" si="12"/>
        <v>4.1700000000000159</v>
      </c>
      <c r="Z119" s="64">
        <f t="shared" ca="1" si="14"/>
        <v>0.31000000000000227</v>
      </c>
    </row>
    <row r="120" spans="1:26" outlineLevel="1" x14ac:dyDescent="0.35">
      <c r="A120" s="64">
        <v>1512583</v>
      </c>
      <c r="B120" s="64" t="s">
        <v>395</v>
      </c>
      <c r="C120" s="64">
        <v>2413.59</v>
      </c>
      <c r="D120" s="64">
        <v>182</v>
      </c>
      <c r="E120" s="64">
        <v>198.34</v>
      </c>
      <c r="F120" s="64">
        <v>204.08</v>
      </c>
      <c r="H120" s="64">
        <f t="shared" ref="H120:H183" si="24">F120-E120</f>
        <v>5.7400000000000091</v>
      </c>
      <c r="J120" s="64">
        <f t="shared" si="20"/>
        <v>13</v>
      </c>
      <c r="K120" s="64">
        <f t="shared" si="21"/>
        <v>12</v>
      </c>
      <c r="L120" s="64">
        <f t="shared" si="22"/>
        <v>24</v>
      </c>
      <c r="M120" s="64">
        <f t="shared" si="23"/>
        <v>17</v>
      </c>
      <c r="T120" s="64">
        <f t="shared" si="13"/>
        <v>65</v>
      </c>
      <c r="U120" s="64">
        <f t="shared" ca="1" si="19"/>
        <v>3.0300000000000296</v>
      </c>
      <c r="V120" s="64">
        <f t="shared" ca="1" si="19"/>
        <v>-6.1299999999999955</v>
      </c>
      <c r="Y120" s="64">
        <f t="shared" ca="1" si="12"/>
        <v>3.0300000000000296</v>
      </c>
      <c r="Z120" s="64">
        <f t="shared" ca="1" si="14"/>
        <v>-6.1299999999999955</v>
      </c>
    </row>
    <row r="121" spans="1:26" outlineLevel="1" x14ac:dyDescent="0.35">
      <c r="A121" s="64">
        <v>1514240</v>
      </c>
      <c r="B121" s="64" t="s">
        <v>406</v>
      </c>
      <c r="C121" s="64">
        <v>4296.57</v>
      </c>
      <c r="D121" s="64">
        <v>182</v>
      </c>
      <c r="E121" s="64">
        <v>352.75</v>
      </c>
      <c r="F121" s="64">
        <v>0</v>
      </c>
      <c r="H121" s="64">
        <f t="shared" si="24"/>
        <v>-352.75</v>
      </c>
      <c r="J121" s="64">
        <f t="shared" si="20"/>
        <v>13</v>
      </c>
      <c r="K121" s="64">
        <f t="shared" si="21"/>
        <v>12</v>
      </c>
      <c r="L121" s="64">
        <f t="shared" si="22"/>
        <v>24</v>
      </c>
      <c r="M121" s="64">
        <f t="shared" si="23"/>
        <v>18</v>
      </c>
      <c r="T121" s="64">
        <f t="shared" si="13"/>
        <v>66</v>
      </c>
      <c r="U121" s="64">
        <f t="shared" ca="1" si="19"/>
        <v>-1.8100000000000023</v>
      </c>
      <c r="V121" s="64">
        <f t="shared" ca="1" si="19"/>
        <v>-7.9199999999999591</v>
      </c>
      <c r="Y121" s="64">
        <f t="shared" ref="Y121:Y184" ca="1" si="25">IF(ISNA(U121)," ",U121)</f>
        <v>-1.8100000000000023</v>
      </c>
      <c r="Z121" s="64">
        <f t="shared" ca="1" si="14"/>
        <v>-7.9199999999999591</v>
      </c>
    </row>
    <row r="122" spans="1:26" outlineLevel="1" x14ac:dyDescent="0.35">
      <c r="A122" s="64">
        <v>1517856</v>
      </c>
      <c r="B122" s="64" t="s">
        <v>406</v>
      </c>
      <c r="C122" s="64">
        <v>3159.23</v>
      </c>
      <c r="D122" s="64">
        <v>183</v>
      </c>
      <c r="E122" s="64">
        <v>257.83</v>
      </c>
      <c r="F122" s="64">
        <v>0</v>
      </c>
      <c r="H122" s="64">
        <f t="shared" si="24"/>
        <v>-257.83</v>
      </c>
      <c r="J122" s="64">
        <f t="shared" si="20"/>
        <v>13</v>
      </c>
      <c r="K122" s="64">
        <f t="shared" si="21"/>
        <v>12</v>
      </c>
      <c r="L122" s="64">
        <f t="shared" si="22"/>
        <v>24</v>
      </c>
      <c r="M122" s="64">
        <f t="shared" si="23"/>
        <v>19</v>
      </c>
      <c r="T122" s="64">
        <f t="shared" ref="T122:T185" si="26">T121+1</f>
        <v>67</v>
      </c>
      <c r="U122" s="64">
        <f t="shared" ca="1" si="19"/>
        <v>-4.4000000000000341</v>
      </c>
      <c r="V122" s="64">
        <f t="shared" ca="1" si="19"/>
        <v>-3.9999999999992042E-2</v>
      </c>
      <c r="Y122" s="64">
        <f t="shared" ca="1" si="25"/>
        <v>-4.4000000000000341</v>
      </c>
      <c r="Z122" s="64">
        <f t="shared" ref="Z122:Z185" ca="1" si="27">IF(ISNA(V122)," ",V122)</f>
        <v>-3.9999999999992042E-2</v>
      </c>
    </row>
    <row r="123" spans="1:26" outlineLevel="1" x14ac:dyDescent="0.35">
      <c r="A123" s="64">
        <v>1519349</v>
      </c>
      <c r="B123" s="64" t="s">
        <v>395</v>
      </c>
      <c r="C123" s="64">
        <v>5649.75</v>
      </c>
      <c r="D123" s="64">
        <v>182</v>
      </c>
      <c r="E123" s="64">
        <v>440.05</v>
      </c>
      <c r="F123" s="64">
        <v>437.82</v>
      </c>
      <c r="H123" s="64">
        <f t="shared" si="24"/>
        <v>-2.2300000000000182</v>
      </c>
      <c r="J123" s="64">
        <f t="shared" si="20"/>
        <v>13</v>
      </c>
      <c r="K123" s="64">
        <f t="shared" si="21"/>
        <v>13</v>
      </c>
      <c r="L123" s="64">
        <f t="shared" si="22"/>
        <v>24</v>
      </c>
      <c r="M123" s="64">
        <f t="shared" si="23"/>
        <v>19</v>
      </c>
      <c r="T123" s="64">
        <f t="shared" si="26"/>
        <v>68</v>
      </c>
      <c r="U123" s="64">
        <f t="shared" ca="1" si="19"/>
        <v>-0.54000000000002046</v>
      </c>
      <c r="V123" s="64">
        <f t="shared" ca="1" si="19"/>
        <v>1.0099999999999909</v>
      </c>
      <c r="Y123" s="64">
        <f t="shared" ca="1" si="25"/>
        <v>-0.54000000000002046</v>
      </c>
      <c r="Z123" s="64">
        <f t="shared" ca="1" si="27"/>
        <v>1.0099999999999909</v>
      </c>
    </row>
    <row r="124" spans="1:26" outlineLevel="1" x14ac:dyDescent="0.35">
      <c r="A124" s="64">
        <v>1520081</v>
      </c>
      <c r="B124" s="64" t="s">
        <v>183</v>
      </c>
      <c r="C124" s="64">
        <v>2691.29</v>
      </c>
      <c r="D124" s="64">
        <v>182</v>
      </c>
      <c r="E124" s="64">
        <v>229.78</v>
      </c>
      <c r="F124" s="64">
        <v>0</v>
      </c>
      <c r="H124" s="64">
        <f t="shared" si="24"/>
        <v>-229.78</v>
      </c>
      <c r="J124" s="64">
        <f t="shared" si="20"/>
        <v>13</v>
      </c>
      <c r="K124" s="64">
        <f t="shared" si="21"/>
        <v>13</v>
      </c>
      <c r="L124" s="64">
        <f t="shared" si="22"/>
        <v>25</v>
      </c>
      <c r="M124" s="64">
        <f t="shared" si="23"/>
        <v>19</v>
      </c>
      <c r="T124" s="64">
        <f t="shared" si="26"/>
        <v>69</v>
      </c>
      <c r="U124" s="64">
        <f t="shared" ca="1" si="19"/>
        <v>-10.639999999999986</v>
      </c>
      <c r="V124" s="64">
        <f t="shared" ca="1" si="19"/>
        <v>-8.25</v>
      </c>
      <c r="Y124" s="64">
        <f t="shared" ca="1" si="25"/>
        <v>-10.639999999999986</v>
      </c>
      <c r="Z124" s="64">
        <f t="shared" ca="1" si="27"/>
        <v>-8.25</v>
      </c>
    </row>
    <row r="125" spans="1:26" outlineLevel="1" x14ac:dyDescent="0.35">
      <c r="A125" s="64">
        <v>1520635</v>
      </c>
      <c r="B125" s="64" t="s">
        <v>406</v>
      </c>
      <c r="C125" s="64">
        <v>6158.99</v>
      </c>
      <c r="D125" s="64">
        <v>185</v>
      </c>
      <c r="E125" s="64">
        <v>502.14</v>
      </c>
      <c r="F125" s="64">
        <v>0</v>
      </c>
      <c r="H125" s="64">
        <f t="shared" si="24"/>
        <v>-502.14</v>
      </c>
      <c r="J125" s="64">
        <f t="shared" si="20"/>
        <v>13</v>
      </c>
      <c r="K125" s="64">
        <f t="shared" si="21"/>
        <v>13</v>
      </c>
      <c r="L125" s="64">
        <f t="shared" si="22"/>
        <v>25</v>
      </c>
      <c r="M125" s="64">
        <f t="shared" si="23"/>
        <v>20</v>
      </c>
      <c r="T125" s="64">
        <f t="shared" si="26"/>
        <v>70</v>
      </c>
      <c r="U125" s="64">
        <f t="shared" ca="1" si="19"/>
        <v>-6.1899999999999977</v>
      </c>
      <c r="V125" s="64">
        <f t="shared" ca="1" si="19"/>
        <v>-4.1100000000000136</v>
      </c>
      <c r="Y125" s="64">
        <f t="shared" ca="1" si="25"/>
        <v>-6.1899999999999977</v>
      </c>
      <c r="Z125" s="64">
        <f t="shared" ca="1" si="27"/>
        <v>-4.1100000000000136</v>
      </c>
    </row>
    <row r="126" spans="1:26" outlineLevel="1" x14ac:dyDescent="0.35">
      <c r="A126" s="64">
        <v>1526675</v>
      </c>
      <c r="B126" s="64" t="s">
        <v>183</v>
      </c>
      <c r="C126" s="64">
        <v>3803.52</v>
      </c>
      <c r="D126" s="64">
        <v>182</v>
      </c>
      <c r="E126" s="64">
        <v>318</v>
      </c>
      <c r="F126" s="64">
        <v>0</v>
      </c>
      <c r="H126" s="64">
        <f t="shared" si="24"/>
        <v>-318</v>
      </c>
      <c r="J126" s="64">
        <f t="shared" si="20"/>
        <v>13</v>
      </c>
      <c r="K126" s="64">
        <f t="shared" si="21"/>
        <v>13</v>
      </c>
      <c r="L126" s="64">
        <f t="shared" si="22"/>
        <v>26</v>
      </c>
      <c r="M126" s="64">
        <f t="shared" si="23"/>
        <v>20</v>
      </c>
      <c r="T126" s="64">
        <f t="shared" si="26"/>
        <v>71</v>
      </c>
      <c r="U126" s="64">
        <f t="shared" ca="1" si="19"/>
        <v>-0.90000000000000568</v>
      </c>
      <c r="V126" s="64">
        <f t="shared" ca="1" si="19"/>
        <v>-2.1899999999999409</v>
      </c>
      <c r="Y126" s="64">
        <f t="shared" ca="1" si="25"/>
        <v>-0.90000000000000568</v>
      </c>
      <c r="Z126" s="64">
        <f t="shared" ca="1" si="27"/>
        <v>-2.1899999999999409</v>
      </c>
    </row>
    <row r="127" spans="1:26" outlineLevel="1" x14ac:dyDescent="0.35">
      <c r="A127" s="64">
        <v>1532234</v>
      </c>
      <c r="B127" s="64" t="s">
        <v>101</v>
      </c>
      <c r="C127" s="64">
        <v>5562.78</v>
      </c>
      <c r="D127" s="64">
        <v>182</v>
      </c>
      <c r="E127" s="64">
        <v>452</v>
      </c>
      <c r="F127" s="64">
        <v>446.29</v>
      </c>
      <c r="H127" s="64">
        <f t="shared" si="24"/>
        <v>-5.7099999999999795</v>
      </c>
      <c r="J127" s="64">
        <f t="shared" si="20"/>
        <v>14</v>
      </c>
      <c r="K127" s="64">
        <f t="shared" si="21"/>
        <v>13</v>
      </c>
      <c r="L127" s="64">
        <f t="shared" si="22"/>
        <v>26</v>
      </c>
      <c r="M127" s="64">
        <f t="shared" si="23"/>
        <v>20</v>
      </c>
      <c r="T127" s="64">
        <f t="shared" si="26"/>
        <v>72</v>
      </c>
      <c r="U127" s="64">
        <f t="shared" ca="1" si="19"/>
        <v>3.3500000000000227</v>
      </c>
      <c r="V127" s="64">
        <f t="shared" ca="1" si="19"/>
        <v>-0.12000000000000455</v>
      </c>
      <c r="Y127" s="64">
        <f t="shared" ca="1" si="25"/>
        <v>3.3500000000000227</v>
      </c>
      <c r="Z127" s="64">
        <f t="shared" ca="1" si="27"/>
        <v>-0.12000000000000455</v>
      </c>
    </row>
    <row r="128" spans="1:26" outlineLevel="1" x14ac:dyDescent="0.35">
      <c r="A128" s="64">
        <v>1533216</v>
      </c>
      <c r="B128" s="64" t="s">
        <v>183</v>
      </c>
      <c r="C128" s="64">
        <v>3889.54</v>
      </c>
      <c r="D128" s="64">
        <v>182</v>
      </c>
      <c r="E128" s="64">
        <v>320.66000000000003</v>
      </c>
      <c r="F128" s="64">
        <v>0</v>
      </c>
      <c r="H128" s="64">
        <f t="shared" si="24"/>
        <v>-320.66000000000003</v>
      </c>
      <c r="J128" s="64">
        <f t="shared" si="20"/>
        <v>14</v>
      </c>
      <c r="K128" s="64">
        <f t="shared" si="21"/>
        <v>13</v>
      </c>
      <c r="L128" s="64">
        <f t="shared" si="22"/>
        <v>27</v>
      </c>
      <c r="M128" s="64">
        <f t="shared" si="23"/>
        <v>20</v>
      </c>
      <c r="T128" s="64">
        <f t="shared" si="26"/>
        <v>73</v>
      </c>
      <c r="U128" s="64">
        <f t="shared" ca="1" si="19"/>
        <v>4.9999999999954525E-2</v>
      </c>
      <c r="V128" s="64">
        <f t="shared" ca="1" si="19"/>
        <v>-4</v>
      </c>
      <c r="Y128" s="64">
        <f t="shared" ca="1" si="25"/>
        <v>4.9999999999954525E-2</v>
      </c>
      <c r="Z128" s="64">
        <f t="shared" ca="1" si="27"/>
        <v>-4</v>
      </c>
    </row>
    <row r="129" spans="1:26" outlineLevel="1" x14ac:dyDescent="0.35">
      <c r="A129" s="64">
        <v>1539826</v>
      </c>
      <c r="B129" s="64" t="s">
        <v>395</v>
      </c>
      <c r="C129" s="64">
        <v>4770.92</v>
      </c>
      <c r="D129" s="64">
        <v>184</v>
      </c>
      <c r="E129" s="64">
        <v>408.25</v>
      </c>
      <c r="F129" s="64">
        <v>414.95</v>
      </c>
      <c r="H129" s="64">
        <f t="shared" si="24"/>
        <v>6.6999999999999886</v>
      </c>
      <c r="J129" s="64">
        <f t="shared" si="20"/>
        <v>14</v>
      </c>
      <c r="K129" s="64">
        <f t="shared" si="21"/>
        <v>14</v>
      </c>
      <c r="L129" s="64">
        <f t="shared" si="22"/>
        <v>27</v>
      </c>
      <c r="M129" s="64">
        <f t="shared" si="23"/>
        <v>20</v>
      </c>
      <c r="T129" s="64">
        <f t="shared" si="26"/>
        <v>74</v>
      </c>
      <c r="U129" s="64">
        <f t="shared" ca="1" si="19"/>
        <v>-2.6699999999999591</v>
      </c>
      <c r="V129" s="64">
        <f t="shared" ca="1" si="19"/>
        <v>-8.6599999999999966</v>
      </c>
      <c r="Y129" s="64">
        <f t="shared" ca="1" si="25"/>
        <v>-2.6699999999999591</v>
      </c>
      <c r="Z129" s="64">
        <f t="shared" ca="1" si="27"/>
        <v>-8.6599999999999966</v>
      </c>
    </row>
    <row r="130" spans="1:26" outlineLevel="1" x14ac:dyDescent="0.35">
      <c r="A130" s="64">
        <v>1540360</v>
      </c>
      <c r="B130" s="64" t="s">
        <v>183</v>
      </c>
      <c r="C130" s="64">
        <v>3803.7</v>
      </c>
      <c r="D130" s="64">
        <v>182</v>
      </c>
      <c r="E130" s="64">
        <v>312.33999999999997</v>
      </c>
      <c r="F130" s="64">
        <v>0</v>
      </c>
      <c r="H130" s="64">
        <f t="shared" si="24"/>
        <v>-312.33999999999997</v>
      </c>
      <c r="J130" s="64">
        <f t="shared" si="20"/>
        <v>14</v>
      </c>
      <c r="K130" s="64">
        <f t="shared" si="21"/>
        <v>14</v>
      </c>
      <c r="L130" s="64">
        <f t="shared" si="22"/>
        <v>28</v>
      </c>
      <c r="M130" s="64">
        <f t="shared" si="23"/>
        <v>20</v>
      </c>
      <c r="T130" s="64">
        <f t="shared" si="26"/>
        <v>75</v>
      </c>
      <c r="U130" s="64">
        <f t="shared" ca="1" si="19"/>
        <v>-7.5500000000000114</v>
      </c>
      <c r="V130" s="64">
        <f t="shared" ca="1" si="19"/>
        <v>-11.710000000000036</v>
      </c>
      <c r="Y130" s="64">
        <f t="shared" ca="1" si="25"/>
        <v>-7.5500000000000114</v>
      </c>
      <c r="Z130" s="64">
        <f t="shared" ca="1" si="27"/>
        <v>-11.710000000000036</v>
      </c>
    </row>
    <row r="131" spans="1:26" outlineLevel="1" x14ac:dyDescent="0.35">
      <c r="A131" s="64">
        <v>1547481</v>
      </c>
      <c r="B131" s="64" t="s">
        <v>183</v>
      </c>
      <c r="C131" s="64">
        <v>3194.86</v>
      </c>
      <c r="D131" s="64">
        <v>182</v>
      </c>
      <c r="E131" s="64">
        <v>267.61</v>
      </c>
      <c r="F131" s="64">
        <v>0</v>
      </c>
      <c r="H131" s="64">
        <f t="shared" si="24"/>
        <v>-267.61</v>
      </c>
      <c r="J131" s="64">
        <f t="shared" si="20"/>
        <v>14</v>
      </c>
      <c r="K131" s="64">
        <f t="shared" si="21"/>
        <v>14</v>
      </c>
      <c r="L131" s="64">
        <f t="shared" si="22"/>
        <v>29</v>
      </c>
      <c r="M131" s="64">
        <f t="shared" si="23"/>
        <v>20</v>
      </c>
      <c r="T131" s="64">
        <f t="shared" si="26"/>
        <v>76</v>
      </c>
      <c r="U131" s="64">
        <f t="shared" ca="1" si="19"/>
        <v>1.9900000000000091</v>
      </c>
      <c r="V131" s="64">
        <f t="shared" ca="1" si="19"/>
        <v>-6.0600000000000023</v>
      </c>
      <c r="Y131" s="64">
        <f t="shared" ca="1" si="25"/>
        <v>1.9900000000000091</v>
      </c>
      <c r="Z131" s="64">
        <f t="shared" ca="1" si="27"/>
        <v>-6.0600000000000023</v>
      </c>
    </row>
    <row r="132" spans="1:26" outlineLevel="1" x14ac:dyDescent="0.35">
      <c r="A132" s="64">
        <v>1551242</v>
      </c>
      <c r="B132" s="64" t="s">
        <v>406</v>
      </c>
      <c r="C132" s="64">
        <v>1700.64</v>
      </c>
      <c r="D132" s="64">
        <v>182</v>
      </c>
      <c r="E132" s="64">
        <v>128.22</v>
      </c>
      <c r="F132" s="64">
        <v>0</v>
      </c>
      <c r="H132" s="64">
        <f t="shared" si="24"/>
        <v>-128.22</v>
      </c>
      <c r="J132" s="64">
        <f t="shared" si="20"/>
        <v>14</v>
      </c>
      <c r="K132" s="64">
        <f t="shared" si="21"/>
        <v>14</v>
      </c>
      <c r="L132" s="64">
        <f t="shared" si="22"/>
        <v>29</v>
      </c>
      <c r="M132" s="64">
        <f t="shared" si="23"/>
        <v>21</v>
      </c>
      <c r="T132" s="64">
        <f t="shared" si="26"/>
        <v>77</v>
      </c>
      <c r="U132" s="64">
        <f t="shared" ca="1" si="19"/>
        <v>-22.75</v>
      </c>
      <c r="V132" s="64">
        <f t="shared" ca="1" si="19"/>
        <v>-2.6800000000000068</v>
      </c>
      <c r="Y132" s="64">
        <f t="shared" ca="1" si="25"/>
        <v>-22.75</v>
      </c>
      <c r="Z132" s="64">
        <f t="shared" ca="1" si="27"/>
        <v>-2.6800000000000068</v>
      </c>
    </row>
    <row r="133" spans="1:26" outlineLevel="1" x14ac:dyDescent="0.35">
      <c r="A133" s="64">
        <v>1552498</v>
      </c>
      <c r="B133" s="64" t="s">
        <v>183</v>
      </c>
      <c r="C133" s="64">
        <v>11551.12</v>
      </c>
      <c r="D133" s="64">
        <v>186</v>
      </c>
      <c r="E133" s="64">
        <v>905.42</v>
      </c>
      <c r="F133" s="64">
        <v>0</v>
      </c>
      <c r="H133" s="64">
        <f t="shared" si="24"/>
        <v>-905.42</v>
      </c>
      <c r="J133" s="64">
        <f t="shared" si="20"/>
        <v>14</v>
      </c>
      <c r="K133" s="64">
        <f t="shared" si="21"/>
        <v>14</v>
      </c>
      <c r="L133" s="64">
        <f t="shared" si="22"/>
        <v>30</v>
      </c>
      <c r="M133" s="64">
        <f t="shared" si="23"/>
        <v>21</v>
      </c>
      <c r="T133" s="64">
        <f t="shared" si="26"/>
        <v>78</v>
      </c>
      <c r="U133" s="64">
        <f t="shared" ca="1" si="19"/>
        <v>7.8899999999999864</v>
      </c>
      <c r="V133" s="64">
        <f t="shared" ca="1" si="19"/>
        <v>-6.1999999999999886</v>
      </c>
      <c r="Y133" s="64">
        <f t="shared" ca="1" si="25"/>
        <v>7.8899999999999864</v>
      </c>
      <c r="Z133" s="64">
        <f t="shared" ca="1" si="27"/>
        <v>-6.1999999999999886</v>
      </c>
    </row>
    <row r="134" spans="1:26" outlineLevel="1" x14ac:dyDescent="0.35">
      <c r="A134" s="64">
        <v>1586900</v>
      </c>
      <c r="B134" s="64" t="s">
        <v>101</v>
      </c>
      <c r="C134" s="64">
        <v>4231.79</v>
      </c>
      <c r="D134" s="64">
        <v>153</v>
      </c>
      <c r="E134" s="64">
        <v>352.33</v>
      </c>
      <c r="F134" s="64">
        <v>345.6</v>
      </c>
      <c r="H134" s="64">
        <f t="shared" si="24"/>
        <v>-6.7299999999999613</v>
      </c>
      <c r="J134" s="64">
        <f t="shared" si="20"/>
        <v>15</v>
      </c>
      <c r="K134" s="64">
        <f t="shared" si="21"/>
        <v>14</v>
      </c>
      <c r="L134" s="64">
        <f t="shared" si="22"/>
        <v>30</v>
      </c>
      <c r="M134" s="64">
        <f t="shared" si="23"/>
        <v>21</v>
      </c>
      <c r="T134" s="64">
        <f t="shared" si="26"/>
        <v>79</v>
      </c>
      <c r="U134" s="64">
        <f t="shared" ca="1" si="19"/>
        <v>-8.4300000000000068</v>
      </c>
      <c r="V134" s="64">
        <f t="shared" ca="1" si="19"/>
        <v>-9.3700000000000045</v>
      </c>
      <c r="Y134" s="64">
        <f t="shared" ca="1" si="25"/>
        <v>-8.4300000000000068</v>
      </c>
      <c r="Z134" s="64">
        <f t="shared" ca="1" si="27"/>
        <v>-9.3700000000000045</v>
      </c>
    </row>
    <row r="135" spans="1:26" outlineLevel="1" x14ac:dyDescent="0.35">
      <c r="A135" s="64">
        <v>1588716</v>
      </c>
      <c r="B135" s="64" t="s">
        <v>395</v>
      </c>
      <c r="C135" s="64">
        <v>4504.43</v>
      </c>
      <c r="D135" s="64">
        <v>153</v>
      </c>
      <c r="E135" s="64">
        <v>373.99</v>
      </c>
      <c r="F135" s="64">
        <v>382.45</v>
      </c>
      <c r="H135" s="64">
        <f t="shared" si="24"/>
        <v>8.4599999999999795</v>
      </c>
      <c r="J135" s="64">
        <f t="shared" si="20"/>
        <v>15</v>
      </c>
      <c r="K135" s="64">
        <f t="shared" si="21"/>
        <v>15</v>
      </c>
      <c r="L135" s="64">
        <f t="shared" si="22"/>
        <v>30</v>
      </c>
      <c r="M135" s="64">
        <f t="shared" si="23"/>
        <v>21</v>
      </c>
      <c r="T135" s="64">
        <f t="shared" si="26"/>
        <v>80</v>
      </c>
      <c r="U135" s="64">
        <f t="shared" ca="1" si="19"/>
        <v>-3.9799999999999898</v>
      </c>
      <c r="V135" s="64">
        <f t="shared" ca="1" si="19"/>
        <v>-2.2199999999999989</v>
      </c>
      <c r="Y135" s="64">
        <f t="shared" ca="1" si="25"/>
        <v>-3.9799999999999898</v>
      </c>
      <c r="Z135" s="64">
        <f t="shared" ca="1" si="27"/>
        <v>-2.2199999999999989</v>
      </c>
    </row>
    <row r="136" spans="1:26" outlineLevel="1" x14ac:dyDescent="0.35">
      <c r="A136" s="64">
        <v>1589425</v>
      </c>
      <c r="B136" s="64" t="s">
        <v>183</v>
      </c>
      <c r="C136" s="64">
        <v>5505.43</v>
      </c>
      <c r="D136" s="64">
        <v>183</v>
      </c>
      <c r="E136" s="64">
        <v>454.26</v>
      </c>
      <c r="F136" s="64">
        <v>0</v>
      </c>
      <c r="H136" s="64">
        <f t="shared" si="24"/>
        <v>-454.26</v>
      </c>
      <c r="J136" s="64">
        <f t="shared" si="20"/>
        <v>15</v>
      </c>
      <c r="K136" s="64">
        <f t="shared" si="21"/>
        <v>15</v>
      </c>
      <c r="L136" s="64">
        <f t="shared" si="22"/>
        <v>31</v>
      </c>
      <c r="M136" s="64">
        <f t="shared" si="23"/>
        <v>21</v>
      </c>
      <c r="T136" s="64">
        <f t="shared" si="26"/>
        <v>81</v>
      </c>
      <c r="U136" s="64">
        <f t="shared" ref="U136:V155" ca="1" si="28">INDEX(OFFSET($G$55,0,MATCH(U$54,$H$54:$I$54,0),COUNT($A$55:$A$2233),1),MATCH($T136,OFFSET($I$55,0,MATCH(U$55,$J$53:$M$53,0),COUNT($A$55:$A$2233),1),0),1)</f>
        <v>-6.8700000000000045</v>
      </c>
      <c r="V136" s="64">
        <f t="shared" ca="1" si="28"/>
        <v>-2.1700000000000159</v>
      </c>
      <c r="Y136" s="64">
        <f t="shared" ca="1" si="25"/>
        <v>-6.8700000000000045</v>
      </c>
      <c r="Z136" s="64">
        <f t="shared" ca="1" si="27"/>
        <v>-2.1700000000000159</v>
      </c>
    </row>
    <row r="137" spans="1:26" outlineLevel="1" x14ac:dyDescent="0.35">
      <c r="A137" s="64">
        <v>1589920</v>
      </c>
      <c r="B137" s="64" t="s">
        <v>101</v>
      </c>
      <c r="C137" s="64">
        <v>3508.21</v>
      </c>
      <c r="D137" s="64">
        <v>153</v>
      </c>
      <c r="E137" s="64">
        <v>290.77999999999997</v>
      </c>
      <c r="F137" s="64">
        <v>293.64999999999998</v>
      </c>
      <c r="H137" s="64">
        <f t="shared" si="24"/>
        <v>2.8700000000000045</v>
      </c>
      <c r="J137" s="64">
        <f t="shared" si="20"/>
        <v>16</v>
      </c>
      <c r="K137" s="64">
        <f t="shared" si="21"/>
        <v>15</v>
      </c>
      <c r="L137" s="64">
        <f t="shared" si="22"/>
        <v>31</v>
      </c>
      <c r="M137" s="64">
        <f t="shared" si="23"/>
        <v>21</v>
      </c>
      <c r="T137" s="64">
        <f t="shared" si="26"/>
        <v>82</v>
      </c>
      <c r="U137" s="64">
        <f t="shared" ca="1" si="28"/>
        <v>2.1800000000000068</v>
      </c>
      <c r="V137" s="64">
        <f t="shared" ca="1" si="28"/>
        <v>0.33000000000001251</v>
      </c>
      <c r="Y137" s="64">
        <f t="shared" ca="1" si="25"/>
        <v>2.1800000000000068</v>
      </c>
      <c r="Z137" s="64">
        <f t="shared" ca="1" si="27"/>
        <v>0.33000000000001251</v>
      </c>
    </row>
    <row r="138" spans="1:26" outlineLevel="1" x14ac:dyDescent="0.35">
      <c r="A138" s="64">
        <v>1592296</v>
      </c>
      <c r="B138" s="64" t="s">
        <v>183</v>
      </c>
      <c r="C138" s="64">
        <v>3905.41</v>
      </c>
      <c r="D138" s="64">
        <v>183</v>
      </c>
      <c r="E138" s="64">
        <v>323.27999999999997</v>
      </c>
      <c r="F138" s="64">
        <v>0</v>
      </c>
      <c r="H138" s="64">
        <f t="shared" si="24"/>
        <v>-323.27999999999997</v>
      </c>
      <c r="J138" s="64">
        <f t="shared" si="20"/>
        <v>16</v>
      </c>
      <c r="K138" s="64">
        <f t="shared" si="21"/>
        <v>15</v>
      </c>
      <c r="L138" s="64">
        <f t="shared" si="22"/>
        <v>32</v>
      </c>
      <c r="M138" s="64">
        <f t="shared" si="23"/>
        <v>21</v>
      </c>
      <c r="T138" s="64">
        <f t="shared" si="26"/>
        <v>83</v>
      </c>
      <c r="U138" s="64">
        <f t="shared" ca="1" si="28"/>
        <v>-15.6400000000001</v>
      </c>
      <c r="V138" s="64">
        <f t="shared" ca="1" si="28"/>
        <v>-7.5399999999999636</v>
      </c>
      <c r="Y138" s="64">
        <f t="shared" ca="1" si="25"/>
        <v>-15.6400000000001</v>
      </c>
      <c r="Z138" s="64">
        <f t="shared" ca="1" si="27"/>
        <v>-7.5399999999999636</v>
      </c>
    </row>
    <row r="139" spans="1:26" outlineLevel="1" x14ac:dyDescent="0.35">
      <c r="A139" s="64">
        <v>1592965</v>
      </c>
      <c r="B139" s="64" t="s">
        <v>183</v>
      </c>
      <c r="C139" s="64">
        <v>1486.41</v>
      </c>
      <c r="D139" s="64">
        <v>183</v>
      </c>
      <c r="E139" s="64">
        <v>111.03</v>
      </c>
      <c r="F139" s="64">
        <v>0</v>
      </c>
      <c r="H139" s="64">
        <f t="shared" si="24"/>
        <v>-111.03</v>
      </c>
      <c r="J139" s="64">
        <f t="shared" si="20"/>
        <v>16</v>
      </c>
      <c r="K139" s="64">
        <f t="shared" si="21"/>
        <v>15</v>
      </c>
      <c r="L139" s="64">
        <f t="shared" si="22"/>
        <v>33</v>
      </c>
      <c r="M139" s="64">
        <f t="shared" si="23"/>
        <v>21</v>
      </c>
      <c r="T139" s="64">
        <f t="shared" si="26"/>
        <v>84</v>
      </c>
      <c r="U139" s="64">
        <f t="shared" ca="1" si="28"/>
        <v>-11.299999999999955</v>
      </c>
      <c r="V139" s="64">
        <f t="shared" ca="1" si="28"/>
        <v>-8.7400000000000091</v>
      </c>
      <c r="Y139" s="64">
        <f t="shared" ca="1" si="25"/>
        <v>-11.299999999999955</v>
      </c>
      <c r="Z139" s="64">
        <f t="shared" ca="1" si="27"/>
        <v>-8.7400000000000091</v>
      </c>
    </row>
    <row r="140" spans="1:26" outlineLevel="1" x14ac:dyDescent="0.35">
      <c r="A140" s="64">
        <v>1593640</v>
      </c>
      <c r="B140" s="64" t="s">
        <v>395</v>
      </c>
      <c r="C140" s="64">
        <v>6456.77</v>
      </c>
      <c r="D140" s="64">
        <v>153</v>
      </c>
      <c r="E140" s="64">
        <v>507.49</v>
      </c>
      <c r="F140" s="64">
        <v>493</v>
      </c>
      <c r="H140" s="64">
        <f t="shared" si="24"/>
        <v>-14.490000000000009</v>
      </c>
      <c r="J140" s="64">
        <f t="shared" si="20"/>
        <v>16</v>
      </c>
      <c r="K140" s="64">
        <f t="shared" si="21"/>
        <v>16</v>
      </c>
      <c r="L140" s="64">
        <f t="shared" si="22"/>
        <v>33</v>
      </c>
      <c r="M140" s="64">
        <f t="shared" si="23"/>
        <v>21</v>
      </c>
      <c r="T140" s="64">
        <f t="shared" si="26"/>
        <v>85</v>
      </c>
      <c r="U140" s="64">
        <f t="shared" ca="1" si="28"/>
        <v>-16.149999999999977</v>
      </c>
      <c r="V140" s="64">
        <f t="shared" ca="1" si="28"/>
        <v>-17.990000000000009</v>
      </c>
      <c r="Y140" s="64">
        <f t="shared" ca="1" si="25"/>
        <v>-16.149999999999977</v>
      </c>
      <c r="Z140" s="64">
        <f t="shared" ca="1" si="27"/>
        <v>-17.990000000000009</v>
      </c>
    </row>
    <row r="141" spans="1:26" outlineLevel="1" x14ac:dyDescent="0.35">
      <c r="A141" s="64">
        <v>1593947</v>
      </c>
      <c r="B141" s="64" t="s">
        <v>183</v>
      </c>
      <c r="C141" s="64">
        <v>3517.06</v>
      </c>
      <c r="D141" s="64">
        <v>183</v>
      </c>
      <c r="E141" s="64">
        <v>277.47000000000003</v>
      </c>
      <c r="F141" s="64">
        <v>0</v>
      </c>
      <c r="H141" s="64">
        <f t="shared" si="24"/>
        <v>-277.47000000000003</v>
      </c>
      <c r="J141" s="64">
        <f t="shared" si="20"/>
        <v>16</v>
      </c>
      <c r="K141" s="64">
        <f t="shared" si="21"/>
        <v>16</v>
      </c>
      <c r="L141" s="64">
        <f t="shared" si="22"/>
        <v>34</v>
      </c>
      <c r="M141" s="64">
        <f t="shared" si="23"/>
        <v>21</v>
      </c>
      <c r="T141" s="64">
        <f t="shared" si="26"/>
        <v>86</v>
      </c>
      <c r="U141" s="64">
        <f t="shared" ca="1" si="28"/>
        <v>-4.0900000000000318</v>
      </c>
      <c r="V141" s="64">
        <f t="shared" ca="1" si="28"/>
        <v>0.71000000000003638</v>
      </c>
      <c r="Y141" s="64">
        <f t="shared" ca="1" si="25"/>
        <v>-4.0900000000000318</v>
      </c>
      <c r="Z141" s="64">
        <f t="shared" ca="1" si="27"/>
        <v>0.71000000000003638</v>
      </c>
    </row>
    <row r="142" spans="1:26" outlineLevel="1" x14ac:dyDescent="0.35">
      <c r="A142" s="64">
        <v>1595141</v>
      </c>
      <c r="B142" s="64" t="s">
        <v>395</v>
      </c>
      <c r="C142" s="64">
        <v>7543.65</v>
      </c>
      <c r="D142" s="64">
        <v>153</v>
      </c>
      <c r="E142" s="64">
        <v>620.45000000000005</v>
      </c>
      <c r="F142" s="64">
        <v>610.83000000000004</v>
      </c>
      <c r="H142" s="64">
        <f t="shared" si="24"/>
        <v>-9.6200000000000045</v>
      </c>
      <c r="J142" s="64">
        <f t="shared" si="20"/>
        <v>16</v>
      </c>
      <c r="K142" s="64">
        <f t="shared" si="21"/>
        <v>17</v>
      </c>
      <c r="L142" s="64">
        <f t="shared" si="22"/>
        <v>34</v>
      </c>
      <c r="M142" s="64">
        <f t="shared" si="23"/>
        <v>21</v>
      </c>
      <c r="T142" s="64">
        <f t="shared" si="26"/>
        <v>87</v>
      </c>
      <c r="U142" s="64">
        <f t="shared" ca="1" si="28"/>
        <v>-2.9299999999999926</v>
      </c>
      <c r="V142" s="64">
        <f t="shared" ca="1" si="28"/>
        <v>-12.300000000000011</v>
      </c>
      <c r="Y142" s="64">
        <f t="shared" ca="1" si="25"/>
        <v>-2.9299999999999926</v>
      </c>
      <c r="Z142" s="64">
        <f t="shared" ca="1" si="27"/>
        <v>-12.300000000000011</v>
      </c>
    </row>
    <row r="143" spans="1:26" outlineLevel="1" x14ac:dyDescent="0.35">
      <c r="A143" s="64">
        <v>1598872</v>
      </c>
      <c r="B143" s="64" t="s">
        <v>101</v>
      </c>
      <c r="C143" s="64">
        <v>3925.2</v>
      </c>
      <c r="D143" s="64">
        <v>153</v>
      </c>
      <c r="E143" s="64">
        <v>320.91000000000003</v>
      </c>
      <c r="F143" s="64">
        <v>313.57</v>
      </c>
      <c r="H143" s="64">
        <f t="shared" si="24"/>
        <v>-7.3400000000000318</v>
      </c>
      <c r="J143" s="64">
        <f t="shared" si="20"/>
        <v>17</v>
      </c>
      <c r="K143" s="64">
        <f t="shared" si="21"/>
        <v>17</v>
      </c>
      <c r="L143" s="64">
        <f t="shared" si="22"/>
        <v>34</v>
      </c>
      <c r="M143" s="64">
        <f t="shared" si="23"/>
        <v>21</v>
      </c>
      <c r="T143" s="64">
        <f t="shared" si="26"/>
        <v>88</v>
      </c>
      <c r="U143" s="64">
        <f t="shared" ca="1" si="28"/>
        <v>-4.0400000000000205</v>
      </c>
      <c r="V143" s="64">
        <f t="shared" ca="1" si="28"/>
        <v>-4.6099999999999852</v>
      </c>
      <c r="Y143" s="64">
        <f t="shared" ca="1" si="25"/>
        <v>-4.0400000000000205</v>
      </c>
      <c r="Z143" s="64">
        <f t="shared" ca="1" si="27"/>
        <v>-4.6099999999999852</v>
      </c>
    </row>
    <row r="144" spans="1:26" outlineLevel="1" x14ac:dyDescent="0.35">
      <c r="A144" s="64">
        <v>1599424</v>
      </c>
      <c r="B144" s="64" t="s">
        <v>101</v>
      </c>
      <c r="C144" s="64">
        <v>5056.3500000000004</v>
      </c>
      <c r="D144" s="64">
        <v>153</v>
      </c>
      <c r="E144" s="64">
        <v>418.97</v>
      </c>
      <c r="F144" s="64">
        <v>414.81</v>
      </c>
      <c r="H144" s="64">
        <f t="shared" si="24"/>
        <v>-4.160000000000025</v>
      </c>
      <c r="J144" s="64">
        <f t="shared" si="20"/>
        <v>18</v>
      </c>
      <c r="K144" s="64">
        <f t="shared" si="21"/>
        <v>17</v>
      </c>
      <c r="L144" s="64">
        <f t="shared" si="22"/>
        <v>34</v>
      </c>
      <c r="M144" s="64">
        <f t="shared" si="23"/>
        <v>21</v>
      </c>
      <c r="T144" s="64">
        <f t="shared" si="26"/>
        <v>89</v>
      </c>
      <c r="U144" s="64">
        <f t="shared" ca="1" si="28"/>
        <v>-3.8299999999999841</v>
      </c>
      <c r="V144" s="64">
        <f t="shared" ca="1" si="28"/>
        <v>-2.3799999999999955</v>
      </c>
      <c r="Y144" s="64">
        <f t="shared" ca="1" si="25"/>
        <v>-3.8299999999999841</v>
      </c>
      <c r="Z144" s="64">
        <f t="shared" ca="1" si="27"/>
        <v>-2.3799999999999955</v>
      </c>
    </row>
    <row r="145" spans="1:26" outlineLevel="1" x14ac:dyDescent="0.35">
      <c r="A145" s="64">
        <v>1601196</v>
      </c>
      <c r="B145" s="64" t="s">
        <v>101</v>
      </c>
      <c r="C145" s="64">
        <v>3812.74</v>
      </c>
      <c r="D145" s="64">
        <v>153</v>
      </c>
      <c r="E145" s="64">
        <v>319.13</v>
      </c>
      <c r="F145" s="64">
        <v>320.93</v>
      </c>
      <c r="H145" s="64">
        <f t="shared" si="24"/>
        <v>1.8000000000000114</v>
      </c>
      <c r="J145" s="64">
        <f t="shared" si="20"/>
        <v>19</v>
      </c>
      <c r="K145" s="64">
        <f t="shared" si="21"/>
        <v>17</v>
      </c>
      <c r="L145" s="64">
        <f t="shared" si="22"/>
        <v>34</v>
      </c>
      <c r="M145" s="64">
        <f t="shared" si="23"/>
        <v>21</v>
      </c>
      <c r="T145" s="64">
        <f t="shared" si="26"/>
        <v>90</v>
      </c>
      <c r="U145" s="64">
        <f t="shared" ca="1" si="28"/>
        <v>4.3300000000000409</v>
      </c>
      <c r="V145" s="64">
        <f t="shared" ca="1" si="28"/>
        <v>1.1599999999999682</v>
      </c>
      <c r="Y145" s="64">
        <f t="shared" ca="1" si="25"/>
        <v>4.3300000000000409</v>
      </c>
      <c r="Z145" s="64">
        <f t="shared" ca="1" si="27"/>
        <v>1.1599999999999682</v>
      </c>
    </row>
    <row r="146" spans="1:26" outlineLevel="1" x14ac:dyDescent="0.35">
      <c r="A146" s="64">
        <v>1610460</v>
      </c>
      <c r="B146" s="64" t="s">
        <v>395</v>
      </c>
      <c r="C146" s="64">
        <v>2157.13</v>
      </c>
      <c r="D146" s="64">
        <v>153</v>
      </c>
      <c r="E146" s="64">
        <v>177.46</v>
      </c>
      <c r="F146" s="64">
        <v>180.17</v>
      </c>
      <c r="H146" s="64">
        <f t="shared" si="24"/>
        <v>2.7099999999999795</v>
      </c>
      <c r="J146" s="64">
        <f t="shared" si="20"/>
        <v>19</v>
      </c>
      <c r="K146" s="64">
        <f t="shared" si="21"/>
        <v>18</v>
      </c>
      <c r="L146" s="64">
        <f t="shared" si="22"/>
        <v>34</v>
      </c>
      <c r="M146" s="64">
        <f t="shared" si="23"/>
        <v>21</v>
      </c>
      <c r="T146" s="64">
        <f t="shared" si="26"/>
        <v>91</v>
      </c>
      <c r="U146" s="64">
        <f t="shared" ca="1" si="28"/>
        <v>-7.0000000000050022E-2</v>
      </c>
      <c r="V146" s="64">
        <f t="shared" ca="1" si="28"/>
        <v>1.3499999999999659</v>
      </c>
      <c r="Y146" s="64">
        <f t="shared" ca="1" si="25"/>
        <v>-7.0000000000050022E-2</v>
      </c>
      <c r="Z146" s="64">
        <f t="shared" ca="1" si="27"/>
        <v>1.3499999999999659</v>
      </c>
    </row>
    <row r="147" spans="1:26" outlineLevel="1" x14ac:dyDescent="0.35">
      <c r="A147" s="64">
        <v>1612713</v>
      </c>
      <c r="B147" s="64" t="s">
        <v>183</v>
      </c>
      <c r="C147" s="64">
        <v>3673.63</v>
      </c>
      <c r="D147" s="64">
        <v>184</v>
      </c>
      <c r="E147" s="64">
        <v>292.26</v>
      </c>
      <c r="F147" s="64">
        <v>0</v>
      </c>
      <c r="H147" s="64">
        <f t="shared" si="24"/>
        <v>-292.26</v>
      </c>
      <c r="J147" s="64">
        <f t="shared" si="20"/>
        <v>19</v>
      </c>
      <c r="K147" s="64">
        <f t="shared" si="21"/>
        <v>18</v>
      </c>
      <c r="L147" s="64">
        <f t="shared" si="22"/>
        <v>35</v>
      </c>
      <c r="M147" s="64">
        <f t="shared" si="23"/>
        <v>21</v>
      </c>
      <c r="T147" s="64">
        <f t="shared" si="26"/>
        <v>92</v>
      </c>
      <c r="U147" s="64">
        <f t="shared" ca="1" si="28"/>
        <v>-1.3299999999999841</v>
      </c>
      <c r="V147" s="64">
        <f t="shared" ca="1" si="28"/>
        <v>-8.6099999999999568</v>
      </c>
      <c r="Y147" s="64">
        <f t="shared" ca="1" si="25"/>
        <v>-1.3299999999999841</v>
      </c>
      <c r="Z147" s="64">
        <f t="shared" ca="1" si="27"/>
        <v>-8.6099999999999568</v>
      </c>
    </row>
    <row r="148" spans="1:26" outlineLevel="1" x14ac:dyDescent="0.35">
      <c r="A148" s="64">
        <v>1633876</v>
      </c>
      <c r="B148" s="64" t="s">
        <v>183</v>
      </c>
      <c r="C148" s="64">
        <v>5732.23</v>
      </c>
      <c r="D148" s="64">
        <v>184</v>
      </c>
      <c r="E148" s="64">
        <v>478.9</v>
      </c>
      <c r="F148" s="64">
        <v>0</v>
      </c>
      <c r="H148" s="64">
        <f t="shared" si="24"/>
        <v>-478.9</v>
      </c>
      <c r="J148" s="64">
        <f t="shared" si="20"/>
        <v>19</v>
      </c>
      <c r="K148" s="64">
        <f t="shared" si="21"/>
        <v>18</v>
      </c>
      <c r="L148" s="64">
        <f t="shared" si="22"/>
        <v>36</v>
      </c>
      <c r="M148" s="64">
        <f t="shared" si="23"/>
        <v>21</v>
      </c>
      <c r="T148" s="64">
        <f t="shared" si="26"/>
        <v>93</v>
      </c>
      <c r="U148" s="64">
        <f t="shared" ca="1" si="28"/>
        <v>-3.5299999999999727</v>
      </c>
      <c r="V148" s="64">
        <f t="shared" ca="1" si="28"/>
        <v>-1.2600000000000477</v>
      </c>
      <c r="Y148" s="64">
        <f t="shared" ca="1" si="25"/>
        <v>-3.5299999999999727</v>
      </c>
      <c r="Z148" s="64">
        <f t="shared" ca="1" si="27"/>
        <v>-1.2600000000000477</v>
      </c>
    </row>
    <row r="149" spans="1:26" outlineLevel="1" x14ac:dyDescent="0.35">
      <c r="A149" s="64">
        <v>1638016</v>
      </c>
      <c r="B149" s="64" t="s">
        <v>183</v>
      </c>
      <c r="C149" s="64">
        <v>4370.46</v>
      </c>
      <c r="D149" s="64">
        <v>185</v>
      </c>
      <c r="E149" s="64">
        <v>370.12</v>
      </c>
      <c r="F149" s="64">
        <v>0</v>
      </c>
      <c r="H149" s="64">
        <f t="shared" si="24"/>
        <v>-370.12</v>
      </c>
      <c r="J149" s="64">
        <f t="shared" si="20"/>
        <v>19</v>
      </c>
      <c r="K149" s="64">
        <f t="shared" si="21"/>
        <v>18</v>
      </c>
      <c r="L149" s="64">
        <f t="shared" si="22"/>
        <v>37</v>
      </c>
      <c r="M149" s="64">
        <f t="shared" si="23"/>
        <v>21</v>
      </c>
      <c r="T149" s="64">
        <f t="shared" si="26"/>
        <v>94</v>
      </c>
      <c r="U149" s="64">
        <f t="shared" ca="1" si="28"/>
        <v>-8.4000000000000341</v>
      </c>
      <c r="V149" s="64">
        <f t="shared" ca="1" si="28"/>
        <v>-1.6999999999999886</v>
      </c>
      <c r="Y149" s="64">
        <f t="shared" ca="1" si="25"/>
        <v>-8.4000000000000341</v>
      </c>
      <c r="Z149" s="64">
        <f t="shared" ca="1" si="27"/>
        <v>-1.6999999999999886</v>
      </c>
    </row>
    <row r="150" spans="1:26" outlineLevel="1" x14ac:dyDescent="0.35">
      <c r="A150" s="64">
        <v>1640722</v>
      </c>
      <c r="B150" s="64" t="s">
        <v>183</v>
      </c>
      <c r="C150" s="64">
        <v>1665.82</v>
      </c>
      <c r="D150" s="64">
        <v>185</v>
      </c>
      <c r="E150" s="64">
        <v>129.44999999999999</v>
      </c>
      <c r="F150" s="64">
        <v>0</v>
      </c>
      <c r="H150" s="64">
        <f t="shared" si="24"/>
        <v>-129.44999999999999</v>
      </c>
      <c r="J150" s="64">
        <f t="shared" si="20"/>
        <v>19</v>
      </c>
      <c r="K150" s="64">
        <f t="shared" si="21"/>
        <v>18</v>
      </c>
      <c r="L150" s="64">
        <f t="shared" si="22"/>
        <v>38</v>
      </c>
      <c r="M150" s="64">
        <f t="shared" si="23"/>
        <v>21</v>
      </c>
      <c r="T150" s="64">
        <f t="shared" si="26"/>
        <v>95</v>
      </c>
      <c r="U150" s="64">
        <f t="shared" ca="1" si="28"/>
        <v>-0.27999999999997272</v>
      </c>
      <c r="V150" s="64">
        <f t="shared" ca="1" si="28"/>
        <v>1.6499999999999773</v>
      </c>
      <c r="Y150" s="64">
        <f t="shared" ca="1" si="25"/>
        <v>-0.27999999999997272</v>
      </c>
      <c r="Z150" s="64">
        <f t="shared" ca="1" si="27"/>
        <v>1.6499999999999773</v>
      </c>
    </row>
    <row r="151" spans="1:26" outlineLevel="1" x14ac:dyDescent="0.35">
      <c r="A151" s="64">
        <v>1640855</v>
      </c>
      <c r="B151" s="64" t="s">
        <v>406</v>
      </c>
      <c r="C151" s="64">
        <v>3375.44</v>
      </c>
      <c r="D151" s="64">
        <v>185</v>
      </c>
      <c r="E151" s="64">
        <v>285.08999999999997</v>
      </c>
      <c r="F151" s="64">
        <v>0</v>
      </c>
      <c r="H151" s="64">
        <f t="shared" si="24"/>
        <v>-285.08999999999997</v>
      </c>
      <c r="J151" s="64">
        <f t="shared" si="20"/>
        <v>19</v>
      </c>
      <c r="K151" s="64">
        <f t="shared" si="21"/>
        <v>18</v>
      </c>
      <c r="L151" s="64">
        <f t="shared" si="22"/>
        <v>38</v>
      </c>
      <c r="M151" s="64">
        <f t="shared" si="23"/>
        <v>22</v>
      </c>
      <c r="T151" s="64">
        <f t="shared" si="26"/>
        <v>96</v>
      </c>
      <c r="U151" s="64">
        <f t="shared" ca="1" si="28"/>
        <v>-5.1700000000000159</v>
      </c>
      <c r="V151" s="64">
        <f t="shared" ca="1" si="28"/>
        <v>-1.1299999999999955</v>
      </c>
      <c r="Y151" s="64">
        <f t="shared" ca="1" si="25"/>
        <v>-5.1700000000000159</v>
      </c>
      <c r="Z151" s="64">
        <f t="shared" ca="1" si="27"/>
        <v>-1.1299999999999955</v>
      </c>
    </row>
    <row r="152" spans="1:26" outlineLevel="1" x14ac:dyDescent="0.35">
      <c r="A152" s="64">
        <v>1647588</v>
      </c>
      <c r="B152" s="64" t="s">
        <v>183</v>
      </c>
      <c r="C152" s="64">
        <v>3337.32</v>
      </c>
      <c r="D152" s="64">
        <v>183</v>
      </c>
      <c r="E152" s="64">
        <v>270.06</v>
      </c>
      <c r="F152" s="64">
        <v>0</v>
      </c>
      <c r="H152" s="64">
        <f t="shared" si="24"/>
        <v>-270.06</v>
      </c>
      <c r="J152" s="64">
        <f t="shared" si="20"/>
        <v>19</v>
      </c>
      <c r="K152" s="64">
        <f t="shared" si="21"/>
        <v>18</v>
      </c>
      <c r="L152" s="64">
        <f t="shared" si="22"/>
        <v>39</v>
      </c>
      <c r="M152" s="64">
        <f t="shared" si="23"/>
        <v>22</v>
      </c>
      <c r="T152" s="64">
        <f t="shared" si="26"/>
        <v>97</v>
      </c>
      <c r="U152" s="64">
        <f t="shared" ca="1" si="28"/>
        <v>2.160000000000025</v>
      </c>
      <c r="V152" s="64">
        <f t="shared" ca="1" si="28"/>
        <v>-22.399999999999977</v>
      </c>
      <c r="Y152" s="64">
        <f t="shared" ca="1" si="25"/>
        <v>2.160000000000025</v>
      </c>
      <c r="Z152" s="64">
        <f t="shared" ca="1" si="27"/>
        <v>-22.399999999999977</v>
      </c>
    </row>
    <row r="153" spans="1:26" outlineLevel="1" x14ac:dyDescent="0.35">
      <c r="A153" s="64">
        <v>1648180</v>
      </c>
      <c r="B153" s="64" t="s">
        <v>183</v>
      </c>
      <c r="C153" s="64">
        <v>5152.4399999999996</v>
      </c>
      <c r="D153" s="64">
        <v>185</v>
      </c>
      <c r="E153" s="64">
        <v>428.68</v>
      </c>
      <c r="F153" s="64">
        <v>0</v>
      </c>
      <c r="H153" s="64">
        <f t="shared" si="24"/>
        <v>-428.68</v>
      </c>
      <c r="J153" s="64">
        <f t="shared" si="20"/>
        <v>19</v>
      </c>
      <c r="K153" s="64">
        <f t="shared" si="21"/>
        <v>18</v>
      </c>
      <c r="L153" s="64">
        <f t="shared" si="22"/>
        <v>40</v>
      </c>
      <c r="M153" s="64">
        <f t="shared" si="23"/>
        <v>22</v>
      </c>
      <c r="T153" s="64">
        <f t="shared" si="26"/>
        <v>98</v>
      </c>
      <c r="U153" s="64">
        <f t="shared" ca="1" si="28"/>
        <v>-1.8700000000000045</v>
      </c>
      <c r="V153" s="64">
        <f t="shared" ca="1" si="28"/>
        <v>-7.1200000000000045</v>
      </c>
      <c r="Y153" s="64">
        <f t="shared" ca="1" si="25"/>
        <v>-1.8700000000000045</v>
      </c>
      <c r="Z153" s="64">
        <f t="shared" ca="1" si="27"/>
        <v>-7.1200000000000045</v>
      </c>
    </row>
    <row r="154" spans="1:26" outlineLevel="1" x14ac:dyDescent="0.35">
      <c r="A154" s="64">
        <v>1649211</v>
      </c>
      <c r="B154" s="64" t="s">
        <v>183</v>
      </c>
      <c r="C154" s="64">
        <v>5590.03</v>
      </c>
      <c r="D154" s="64">
        <v>185</v>
      </c>
      <c r="E154" s="64">
        <v>463.8</v>
      </c>
      <c r="F154" s="64">
        <v>0</v>
      </c>
      <c r="H154" s="64">
        <f t="shared" si="24"/>
        <v>-463.8</v>
      </c>
      <c r="J154" s="64">
        <f t="shared" si="20"/>
        <v>19</v>
      </c>
      <c r="K154" s="64">
        <f t="shared" si="21"/>
        <v>18</v>
      </c>
      <c r="L154" s="64">
        <f t="shared" si="22"/>
        <v>41</v>
      </c>
      <c r="M154" s="64">
        <f t="shared" si="23"/>
        <v>22</v>
      </c>
      <c r="T154" s="64">
        <f t="shared" si="26"/>
        <v>99</v>
      </c>
      <c r="U154" s="64">
        <f t="shared" ca="1" si="28"/>
        <v>-7.6299999999999955</v>
      </c>
      <c r="V154" s="64">
        <f t="shared" ca="1" si="28"/>
        <v>-9.8600000000000136</v>
      </c>
      <c r="Y154" s="64">
        <f t="shared" ca="1" si="25"/>
        <v>-7.6299999999999955</v>
      </c>
      <c r="Z154" s="64">
        <f t="shared" ca="1" si="27"/>
        <v>-9.8600000000000136</v>
      </c>
    </row>
    <row r="155" spans="1:26" outlineLevel="1" x14ac:dyDescent="0.35">
      <c r="A155" s="64">
        <v>1651513</v>
      </c>
      <c r="B155" s="64" t="s">
        <v>183</v>
      </c>
      <c r="C155" s="64">
        <v>6371.28</v>
      </c>
      <c r="D155" s="64">
        <v>185</v>
      </c>
      <c r="E155" s="64">
        <v>521.75</v>
      </c>
      <c r="F155" s="64">
        <v>0</v>
      </c>
      <c r="H155" s="64">
        <f t="shared" si="24"/>
        <v>-521.75</v>
      </c>
      <c r="J155" s="64">
        <f t="shared" si="20"/>
        <v>19</v>
      </c>
      <c r="K155" s="64">
        <f t="shared" si="21"/>
        <v>18</v>
      </c>
      <c r="L155" s="64">
        <f t="shared" si="22"/>
        <v>42</v>
      </c>
      <c r="M155" s="64">
        <f t="shared" si="23"/>
        <v>22</v>
      </c>
      <c r="T155" s="64">
        <f t="shared" si="26"/>
        <v>100</v>
      </c>
      <c r="U155" s="64">
        <f t="shared" ca="1" si="28"/>
        <v>-1.0299999999999727</v>
      </c>
      <c r="V155" s="64">
        <f t="shared" ca="1" si="28"/>
        <v>-9.269999999999925</v>
      </c>
      <c r="Y155" s="64">
        <f t="shared" ca="1" si="25"/>
        <v>-1.0299999999999727</v>
      </c>
      <c r="Z155" s="64">
        <f t="shared" ca="1" si="27"/>
        <v>-9.269999999999925</v>
      </c>
    </row>
    <row r="156" spans="1:26" outlineLevel="1" x14ac:dyDescent="0.35">
      <c r="A156" s="64">
        <v>1654301</v>
      </c>
      <c r="B156" s="64" t="s">
        <v>406</v>
      </c>
      <c r="C156" s="64">
        <v>2231.9</v>
      </c>
      <c r="D156" s="64">
        <v>185</v>
      </c>
      <c r="E156" s="64">
        <v>174.7</v>
      </c>
      <c r="F156" s="64">
        <v>0</v>
      </c>
      <c r="H156" s="64">
        <f t="shared" si="24"/>
        <v>-174.7</v>
      </c>
      <c r="J156" s="64">
        <f t="shared" si="20"/>
        <v>19</v>
      </c>
      <c r="K156" s="64">
        <f t="shared" si="21"/>
        <v>18</v>
      </c>
      <c r="L156" s="64">
        <f t="shared" si="22"/>
        <v>42</v>
      </c>
      <c r="M156" s="64">
        <f t="shared" si="23"/>
        <v>23</v>
      </c>
      <c r="T156" s="64">
        <f t="shared" si="26"/>
        <v>101</v>
      </c>
      <c r="U156" s="64">
        <f t="shared" ref="U156:V175" ca="1" si="29">INDEX(OFFSET($G$55,0,MATCH(U$54,$H$54:$I$54,0),COUNT($A$55:$A$2233),1),MATCH($T156,OFFSET($I$55,0,MATCH(U$55,$J$53:$M$53,0),COUNT($A$55:$A$2233),1),0),1)</f>
        <v>-8.4499999999999886</v>
      </c>
      <c r="V156" s="64">
        <f t="shared" ca="1" si="29"/>
        <v>-10.080000000000041</v>
      </c>
      <c r="Y156" s="64">
        <f t="shared" ca="1" si="25"/>
        <v>-8.4499999999999886</v>
      </c>
      <c r="Z156" s="64">
        <f t="shared" ca="1" si="27"/>
        <v>-10.080000000000041</v>
      </c>
    </row>
    <row r="157" spans="1:26" outlineLevel="1" x14ac:dyDescent="0.35">
      <c r="A157" s="64">
        <v>1655466</v>
      </c>
      <c r="B157" s="64" t="s">
        <v>183</v>
      </c>
      <c r="C157" s="64">
        <v>12695.83</v>
      </c>
      <c r="D157" s="64">
        <v>185</v>
      </c>
      <c r="E157" s="64">
        <v>1026.73</v>
      </c>
      <c r="F157" s="64">
        <v>0</v>
      </c>
      <c r="H157" s="64">
        <f t="shared" si="24"/>
        <v>-1026.73</v>
      </c>
      <c r="J157" s="64">
        <f t="shared" si="20"/>
        <v>19</v>
      </c>
      <c r="K157" s="64">
        <f t="shared" si="21"/>
        <v>18</v>
      </c>
      <c r="L157" s="64">
        <f t="shared" si="22"/>
        <v>43</v>
      </c>
      <c r="M157" s="64">
        <f t="shared" si="23"/>
        <v>23</v>
      </c>
      <c r="T157" s="64">
        <f t="shared" si="26"/>
        <v>102</v>
      </c>
      <c r="U157" s="64">
        <f t="shared" ca="1" si="29"/>
        <v>-0.24000000000000909</v>
      </c>
      <c r="V157" s="64">
        <f t="shared" ca="1" si="29"/>
        <v>-15.430000000000064</v>
      </c>
      <c r="Y157" s="64">
        <f t="shared" ca="1" si="25"/>
        <v>-0.24000000000000909</v>
      </c>
      <c r="Z157" s="64">
        <f t="shared" ca="1" si="27"/>
        <v>-15.430000000000064</v>
      </c>
    </row>
    <row r="158" spans="1:26" outlineLevel="1" x14ac:dyDescent="0.35">
      <c r="A158" s="64">
        <v>1655515</v>
      </c>
      <c r="B158" s="64" t="s">
        <v>183</v>
      </c>
      <c r="C158" s="64">
        <v>8732.99</v>
      </c>
      <c r="D158" s="64">
        <v>185</v>
      </c>
      <c r="E158" s="64">
        <v>686.28</v>
      </c>
      <c r="F158" s="64">
        <v>0</v>
      </c>
      <c r="H158" s="64">
        <f t="shared" si="24"/>
        <v>-686.28</v>
      </c>
      <c r="J158" s="64">
        <f t="shared" si="20"/>
        <v>19</v>
      </c>
      <c r="K158" s="64">
        <f t="shared" si="21"/>
        <v>18</v>
      </c>
      <c r="L158" s="64">
        <f t="shared" si="22"/>
        <v>44</v>
      </c>
      <c r="M158" s="64">
        <f t="shared" si="23"/>
        <v>23</v>
      </c>
      <c r="T158" s="64">
        <f t="shared" si="26"/>
        <v>103</v>
      </c>
      <c r="U158" s="64">
        <f t="shared" ca="1" si="29"/>
        <v>-7.0699999999999932</v>
      </c>
      <c r="V158" s="64">
        <f t="shared" ca="1" si="29"/>
        <v>-8.9500000000000455</v>
      </c>
      <c r="Y158" s="64">
        <f t="shared" ca="1" si="25"/>
        <v>-7.0699999999999932</v>
      </c>
      <c r="Z158" s="64">
        <f t="shared" ca="1" si="27"/>
        <v>-8.9500000000000455</v>
      </c>
    </row>
    <row r="159" spans="1:26" outlineLevel="1" x14ac:dyDescent="0.35">
      <c r="A159" s="64">
        <v>1656638</v>
      </c>
      <c r="B159" s="64" t="s">
        <v>406</v>
      </c>
      <c r="C159" s="64">
        <v>6354.92</v>
      </c>
      <c r="D159" s="64">
        <v>185</v>
      </c>
      <c r="E159" s="64">
        <v>518.22</v>
      </c>
      <c r="F159" s="64">
        <v>0</v>
      </c>
      <c r="H159" s="64">
        <f t="shared" si="24"/>
        <v>-518.22</v>
      </c>
      <c r="J159" s="64">
        <f t="shared" si="20"/>
        <v>19</v>
      </c>
      <c r="K159" s="64">
        <f t="shared" si="21"/>
        <v>18</v>
      </c>
      <c r="L159" s="64">
        <f t="shared" si="22"/>
        <v>44</v>
      </c>
      <c r="M159" s="64">
        <f t="shared" si="23"/>
        <v>24</v>
      </c>
      <c r="T159" s="64">
        <f t="shared" si="26"/>
        <v>104</v>
      </c>
      <c r="U159" s="64">
        <f t="shared" ca="1" si="29"/>
        <v>-4.089999999999975</v>
      </c>
      <c r="V159" s="64">
        <f t="shared" ca="1" si="29"/>
        <v>-4.8799999999999955</v>
      </c>
      <c r="Y159" s="64">
        <f t="shared" ca="1" si="25"/>
        <v>-4.089999999999975</v>
      </c>
      <c r="Z159" s="64">
        <f t="shared" ca="1" si="27"/>
        <v>-4.8799999999999955</v>
      </c>
    </row>
    <row r="160" spans="1:26" outlineLevel="1" x14ac:dyDescent="0.35">
      <c r="A160" s="64">
        <v>1656795</v>
      </c>
      <c r="B160" s="64" t="s">
        <v>406</v>
      </c>
      <c r="C160" s="64">
        <v>4897.6000000000004</v>
      </c>
      <c r="D160" s="64">
        <v>183</v>
      </c>
      <c r="E160" s="64">
        <v>391.59</v>
      </c>
      <c r="F160" s="64">
        <v>0</v>
      </c>
      <c r="H160" s="64">
        <f t="shared" si="24"/>
        <v>-391.59</v>
      </c>
      <c r="J160" s="64">
        <f t="shared" si="20"/>
        <v>19</v>
      </c>
      <c r="K160" s="64">
        <f t="shared" si="21"/>
        <v>18</v>
      </c>
      <c r="L160" s="64">
        <f t="shared" si="22"/>
        <v>44</v>
      </c>
      <c r="M160" s="64">
        <f t="shared" si="23"/>
        <v>25</v>
      </c>
      <c r="T160" s="64">
        <f t="shared" si="26"/>
        <v>105</v>
      </c>
      <c r="U160" s="64">
        <f t="shared" ca="1" si="29"/>
        <v>5.9300000000000068</v>
      </c>
      <c r="V160" s="64">
        <f t="shared" ca="1" si="29"/>
        <v>0.6600000000000108</v>
      </c>
      <c r="Y160" s="64">
        <f t="shared" ca="1" si="25"/>
        <v>5.9300000000000068</v>
      </c>
      <c r="Z160" s="64">
        <f t="shared" ca="1" si="27"/>
        <v>0.6600000000000108</v>
      </c>
    </row>
    <row r="161" spans="1:26" outlineLevel="1" x14ac:dyDescent="0.35">
      <c r="A161" s="64">
        <v>1657090</v>
      </c>
      <c r="B161" s="64" t="s">
        <v>183</v>
      </c>
      <c r="C161" s="64">
        <v>2587.3000000000002</v>
      </c>
      <c r="D161" s="64">
        <v>185</v>
      </c>
      <c r="E161" s="64">
        <v>213.65</v>
      </c>
      <c r="F161" s="64">
        <v>0</v>
      </c>
      <c r="H161" s="64">
        <f t="shared" si="24"/>
        <v>-213.65</v>
      </c>
      <c r="J161" s="64">
        <f t="shared" si="20"/>
        <v>19</v>
      </c>
      <c r="K161" s="64">
        <f t="shared" si="21"/>
        <v>18</v>
      </c>
      <c r="L161" s="64">
        <f t="shared" si="22"/>
        <v>45</v>
      </c>
      <c r="M161" s="64">
        <f t="shared" si="23"/>
        <v>25</v>
      </c>
      <c r="T161" s="64">
        <f t="shared" si="26"/>
        <v>106</v>
      </c>
      <c r="U161" s="64">
        <f t="shared" ca="1" si="29"/>
        <v>-1.9300000000000068</v>
      </c>
      <c r="V161" s="64">
        <f t="shared" ca="1" si="29"/>
        <v>-14.169999999999959</v>
      </c>
      <c r="Y161" s="64">
        <f t="shared" ca="1" si="25"/>
        <v>-1.9300000000000068</v>
      </c>
      <c r="Z161" s="64">
        <f t="shared" ca="1" si="27"/>
        <v>-14.169999999999959</v>
      </c>
    </row>
    <row r="162" spans="1:26" outlineLevel="1" x14ac:dyDescent="0.35">
      <c r="A162" s="64">
        <v>1663865</v>
      </c>
      <c r="B162" s="64" t="s">
        <v>395</v>
      </c>
      <c r="C162" s="64">
        <v>7624.15</v>
      </c>
      <c r="D162" s="64">
        <v>185</v>
      </c>
      <c r="E162" s="64">
        <v>631.27</v>
      </c>
      <c r="F162" s="64">
        <v>622.14</v>
      </c>
      <c r="H162" s="64">
        <f t="shared" si="24"/>
        <v>-9.1299999999999955</v>
      </c>
      <c r="J162" s="64">
        <f t="shared" si="20"/>
        <v>19</v>
      </c>
      <c r="K162" s="64">
        <f t="shared" si="21"/>
        <v>19</v>
      </c>
      <c r="L162" s="64">
        <f t="shared" si="22"/>
        <v>45</v>
      </c>
      <c r="M162" s="64">
        <f t="shared" si="23"/>
        <v>25</v>
      </c>
      <c r="T162" s="64">
        <f t="shared" si="26"/>
        <v>107</v>
      </c>
      <c r="U162" s="64">
        <f t="shared" ca="1" si="29"/>
        <v>-5.0099999999999909</v>
      </c>
      <c r="V162" s="64">
        <f t="shared" ca="1" si="29"/>
        <v>-3.8100000000000023</v>
      </c>
      <c r="Y162" s="64">
        <f t="shared" ca="1" si="25"/>
        <v>-5.0099999999999909</v>
      </c>
      <c r="Z162" s="64">
        <f t="shared" ca="1" si="27"/>
        <v>-3.8100000000000023</v>
      </c>
    </row>
    <row r="163" spans="1:26" outlineLevel="1" x14ac:dyDescent="0.35">
      <c r="A163" s="64">
        <v>1682518</v>
      </c>
      <c r="B163" s="64" t="s">
        <v>183</v>
      </c>
      <c r="C163" s="64">
        <v>3550.47</v>
      </c>
      <c r="D163" s="64">
        <v>185</v>
      </c>
      <c r="E163" s="64">
        <v>284.48</v>
      </c>
      <c r="F163" s="64">
        <v>0</v>
      </c>
      <c r="H163" s="64">
        <f t="shared" si="24"/>
        <v>-284.48</v>
      </c>
      <c r="J163" s="64">
        <f t="shared" si="20"/>
        <v>19</v>
      </c>
      <c r="K163" s="64">
        <f t="shared" si="21"/>
        <v>19</v>
      </c>
      <c r="L163" s="64">
        <f t="shared" si="22"/>
        <v>46</v>
      </c>
      <c r="M163" s="64">
        <f t="shared" si="23"/>
        <v>25</v>
      </c>
      <c r="T163" s="64">
        <f t="shared" si="26"/>
        <v>108</v>
      </c>
      <c r="U163" s="64">
        <f t="shared" ca="1" si="29"/>
        <v>-9.1000000000000227</v>
      </c>
      <c r="V163" s="64">
        <f t="shared" ca="1" si="29"/>
        <v>-1.160000000000025</v>
      </c>
      <c r="Y163" s="64">
        <f t="shared" ca="1" si="25"/>
        <v>-9.1000000000000227</v>
      </c>
      <c r="Z163" s="64">
        <f t="shared" ca="1" si="27"/>
        <v>-1.160000000000025</v>
      </c>
    </row>
    <row r="164" spans="1:26" outlineLevel="1" x14ac:dyDescent="0.35">
      <c r="A164" s="64">
        <v>1699159</v>
      </c>
      <c r="B164" s="64" t="s">
        <v>183</v>
      </c>
      <c r="C164" s="64">
        <v>2795.09</v>
      </c>
      <c r="D164" s="64">
        <v>153</v>
      </c>
      <c r="E164" s="64">
        <v>241.99</v>
      </c>
      <c r="F164" s="64">
        <v>0</v>
      </c>
      <c r="H164" s="64">
        <f t="shared" si="24"/>
        <v>-241.99</v>
      </c>
      <c r="J164" s="64">
        <f t="shared" si="20"/>
        <v>19</v>
      </c>
      <c r="K164" s="64">
        <f t="shared" si="21"/>
        <v>19</v>
      </c>
      <c r="L164" s="64">
        <f t="shared" si="22"/>
        <v>47</v>
      </c>
      <c r="M164" s="64">
        <f t="shared" si="23"/>
        <v>25</v>
      </c>
      <c r="T164" s="64">
        <f t="shared" si="26"/>
        <v>109</v>
      </c>
      <c r="U164" s="64">
        <f t="shared" ca="1" si="29"/>
        <v>-0.43000000000000682</v>
      </c>
      <c r="V164" s="64">
        <f t="shared" ca="1" si="29"/>
        <v>0.22000000000002728</v>
      </c>
      <c r="Y164" s="64">
        <f t="shared" ca="1" si="25"/>
        <v>-0.43000000000000682</v>
      </c>
      <c r="Z164" s="64">
        <f t="shared" ca="1" si="27"/>
        <v>0.22000000000002728</v>
      </c>
    </row>
    <row r="165" spans="1:26" outlineLevel="1" x14ac:dyDescent="0.35">
      <c r="A165" s="64">
        <v>1700196</v>
      </c>
      <c r="B165" s="64" t="s">
        <v>183</v>
      </c>
      <c r="C165" s="64">
        <v>6557.87</v>
      </c>
      <c r="D165" s="64">
        <v>153</v>
      </c>
      <c r="E165" s="64">
        <v>531.85</v>
      </c>
      <c r="F165" s="64">
        <v>0</v>
      </c>
      <c r="H165" s="64">
        <f t="shared" si="24"/>
        <v>-531.85</v>
      </c>
      <c r="J165" s="64">
        <f t="shared" si="20"/>
        <v>19</v>
      </c>
      <c r="K165" s="64">
        <f t="shared" si="21"/>
        <v>19</v>
      </c>
      <c r="L165" s="64">
        <f t="shared" si="22"/>
        <v>48</v>
      </c>
      <c r="M165" s="64">
        <f t="shared" si="23"/>
        <v>25</v>
      </c>
      <c r="T165" s="64">
        <f t="shared" si="26"/>
        <v>110</v>
      </c>
      <c r="U165" s="64">
        <f t="shared" ca="1" si="29"/>
        <v>-3.2099999999999227</v>
      </c>
      <c r="V165" s="64">
        <f t="shared" ca="1" si="29"/>
        <v>7.2899999999999636</v>
      </c>
      <c r="Y165" s="64">
        <f t="shared" ca="1" si="25"/>
        <v>-3.2099999999999227</v>
      </c>
      <c r="Z165" s="64">
        <f t="shared" ca="1" si="27"/>
        <v>7.2899999999999636</v>
      </c>
    </row>
    <row r="166" spans="1:26" outlineLevel="1" x14ac:dyDescent="0.35">
      <c r="A166" s="64">
        <v>1728239</v>
      </c>
      <c r="B166" s="64" t="s">
        <v>183</v>
      </c>
      <c r="C166" s="64">
        <v>5417.69</v>
      </c>
      <c r="D166" s="64">
        <v>183</v>
      </c>
      <c r="E166" s="64">
        <v>452.38</v>
      </c>
      <c r="F166" s="64">
        <v>0</v>
      </c>
      <c r="H166" s="64">
        <f t="shared" si="24"/>
        <v>-452.38</v>
      </c>
      <c r="J166" s="64">
        <f t="shared" si="20"/>
        <v>19</v>
      </c>
      <c r="K166" s="64">
        <f t="shared" si="21"/>
        <v>19</v>
      </c>
      <c r="L166" s="64">
        <f t="shared" si="22"/>
        <v>49</v>
      </c>
      <c r="M166" s="64">
        <f t="shared" si="23"/>
        <v>25</v>
      </c>
      <c r="T166" s="64">
        <f t="shared" si="26"/>
        <v>111</v>
      </c>
      <c r="U166" s="64">
        <f t="shared" ca="1" si="29"/>
        <v>-5.6899999999999977</v>
      </c>
      <c r="V166" s="64">
        <f t="shared" ca="1" si="29"/>
        <v>9.0000000000031832E-2</v>
      </c>
      <c r="Y166" s="64">
        <f t="shared" ca="1" si="25"/>
        <v>-5.6899999999999977</v>
      </c>
      <c r="Z166" s="64">
        <f t="shared" ca="1" si="27"/>
        <v>9.0000000000031832E-2</v>
      </c>
    </row>
    <row r="167" spans="1:26" outlineLevel="1" x14ac:dyDescent="0.35">
      <c r="A167" s="64">
        <v>1733741</v>
      </c>
      <c r="B167" s="64" t="s">
        <v>395</v>
      </c>
      <c r="C167" s="64">
        <v>6217.15</v>
      </c>
      <c r="D167" s="64">
        <v>184</v>
      </c>
      <c r="E167" s="64">
        <v>499.84</v>
      </c>
      <c r="F167" s="64">
        <v>492.83</v>
      </c>
      <c r="H167" s="64">
        <f t="shared" si="24"/>
        <v>-7.0099999999999909</v>
      </c>
      <c r="J167" s="64">
        <f t="shared" si="20"/>
        <v>19</v>
      </c>
      <c r="K167" s="64">
        <f t="shared" si="21"/>
        <v>20</v>
      </c>
      <c r="L167" s="64">
        <f t="shared" si="22"/>
        <v>49</v>
      </c>
      <c r="M167" s="64">
        <f t="shared" si="23"/>
        <v>25</v>
      </c>
      <c r="T167" s="64">
        <f t="shared" si="26"/>
        <v>112</v>
      </c>
      <c r="U167" s="64">
        <f t="shared" ca="1" si="29"/>
        <v>6.9999999999993179E-2</v>
      </c>
      <c r="V167" s="64">
        <f t="shared" ca="1" si="29"/>
        <v>0.29000000000002046</v>
      </c>
      <c r="Y167" s="64">
        <f t="shared" ca="1" si="25"/>
        <v>6.9999999999993179E-2</v>
      </c>
      <c r="Z167" s="64">
        <f t="shared" ca="1" si="27"/>
        <v>0.29000000000002046</v>
      </c>
    </row>
    <row r="168" spans="1:26" outlineLevel="1" x14ac:dyDescent="0.35">
      <c r="A168" s="64">
        <v>1734418</v>
      </c>
      <c r="B168" s="64" t="s">
        <v>183</v>
      </c>
      <c r="C168" s="64">
        <v>3509.07</v>
      </c>
      <c r="D168" s="64">
        <v>185</v>
      </c>
      <c r="E168" s="64">
        <v>282.76</v>
      </c>
      <c r="F168" s="64">
        <v>0</v>
      </c>
      <c r="H168" s="64">
        <f t="shared" si="24"/>
        <v>-282.76</v>
      </c>
      <c r="J168" s="64">
        <f t="shared" si="20"/>
        <v>19</v>
      </c>
      <c r="K168" s="64">
        <f t="shared" si="21"/>
        <v>20</v>
      </c>
      <c r="L168" s="64">
        <f t="shared" si="22"/>
        <v>50</v>
      </c>
      <c r="M168" s="64">
        <f t="shared" si="23"/>
        <v>25</v>
      </c>
      <c r="T168" s="64">
        <f t="shared" si="26"/>
        <v>113</v>
      </c>
      <c r="U168" s="64">
        <f t="shared" ca="1" si="29"/>
        <v>-19.930000000000064</v>
      </c>
      <c r="V168" s="64">
        <f t="shared" ca="1" si="29"/>
        <v>3.8299999999999841</v>
      </c>
      <c r="Y168" s="64">
        <f t="shared" ca="1" si="25"/>
        <v>-19.930000000000064</v>
      </c>
      <c r="Z168" s="64">
        <f t="shared" ca="1" si="27"/>
        <v>3.8299999999999841</v>
      </c>
    </row>
    <row r="169" spans="1:26" outlineLevel="1" x14ac:dyDescent="0.35">
      <c r="A169" s="64">
        <v>1735177</v>
      </c>
      <c r="B169" s="64" t="s">
        <v>183</v>
      </c>
      <c r="C169" s="64">
        <v>3223.47</v>
      </c>
      <c r="D169" s="64">
        <v>185</v>
      </c>
      <c r="E169" s="64">
        <v>268.31</v>
      </c>
      <c r="F169" s="64">
        <v>0</v>
      </c>
      <c r="H169" s="64">
        <f t="shared" si="24"/>
        <v>-268.31</v>
      </c>
      <c r="J169" s="64">
        <f t="shared" si="20"/>
        <v>19</v>
      </c>
      <c r="K169" s="64">
        <f t="shared" si="21"/>
        <v>20</v>
      </c>
      <c r="L169" s="64">
        <f t="shared" si="22"/>
        <v>51</v>
      </c>
      <c r="M169" s="64">
        <f t="shared" si="23"/>
        <v>25</v>
      </c>
      <c r="T169" s="64">
        <f t="shared" si="26"/>
        <v>114</v>
      </c>
      <c r="U169" s="64">
        <f t="shared" ca="1" si="29"/>
        <v>-3.0500000000000114</v>
      </c>
      <c r="V169" s="64">
        <f t="shared" ca="1" si="29"/>
        <v>-9.0399999999999636</v>
      </c>
      <c r="Y169" s="64">
        <f t="shared" ca="1" si="25"/>
        <v>-3.0500000000000114</v>
      </c>
      <c r="Z169" s="64">
        <f t="shared" ca="1" si="27"/>
        <v>-9.0399999999999636</v>
      </c>
    </row>
    <row r="170" spans="1:26" outlineLevel="1" x14ac:dyDescent="0.35">
      <c r="A170" s="64">
        <v>1736456</v>
      </c>
      <c r="B170" s="64" t="s">
        <v>395</v>
      </c>
      <c r="C170" s="64">
        <v>2776.91</v>
      </c>
      <c r="D170" s="64">
        <v>153</v>
      </c>
      <c r="E170" s="64">
        <v>225.68</v>
      </c>
      <c r="F170" s="64">
        <v>228.22</v>
      </c>
      <c r="H170" s="64">
        <f t="shared" si="24"/>
        <v>2.539999999999992</v>
      </c>
      <c r="J170" s="64">
        <f t="shared" si="20"/>
        <v>19</v>
      </c>
      <c r="K170" s="64">
        <f t="shared" si="21"/>
        <v>21</v>
      </c>
      <c r="L170" s="64">
        <f t="shared" si="22"/>
        <v>51</v>
      </c>
      <c r="M170" s="64">
        <f t="shared" si="23"/>
        <v>25</v>
      </c>
      <c r="T170" s="64">
        <f t="shared" si="26"/>
        <v>115</v>
      </c>
      <c r="U170" s="64">
        <f t="shared" ca="1" si="29"/>
        <v>-2.1200000000000045</v>
      </c>
      <c r="V170" s="64">
        <f t="shared" ca="1" si="29"/>
        <v>3.660000000000025</v>
      </c>
      <c r="Y170" s="64">
        <f t="shared" ca="1" si="25"/>
        <v>-2.1200000000000045</v>
      </c>
      <c r="Z170" s="64">
        <f t="shared" ca="1" si="27"/>
        <v>3.660000000000025</v>
      </c>
    </row>
    <row r="171" spans="1:26" outlineLevel="1" x14ac:dyDescent="0.35">
      <c r="A171" s="64">
        <v>1740746</v>
      </c>
      <c r="B171" s="64" t="s">
        <v>183</v>
      </c>
      <c r="C171" s="64">
        <v>2544.13</v>
      </c>
      <c r="D171" s="64">
        <v>185</v>
      </c>
      <c r="E171" s="64">
        <v>204.86</v>
      </c>
      <c r="F171" s="64">
        <v>0</v>
      </c>
      <c r="H171" s="64">
        <f t="shared" si="24"/>
        <v>-204.86</v>
      </c>
      <c r="J171" s="64">
        <f t="shared" si="20"/>
        <v>19</v>
      </c>
      <c r="K171" s="64">
        <f t="shared" si="21"/>
        <v>21</v>
      </c>
      <c r="L171" s="64">
        <f t="shared" si="22"/>
        <v>52</v>
      </c>
      <c r="M171" s="64">
        <f t="shared" si="23"/>
        <v>25</v>
      </c>
      <c r="T171" s="64">
        <f t="shared" si="26"/>
        <v>116</v>
      </c>
      <c r="U171" s="64">
        <f t="shared" ca="1" si="29"/>
        <v>-2.2000000000000028</v>
      </c>
      <c r="V171" s="64">
        <f t="shared" ca="1" si="29"/>
        <v>-11.939999999999998</v>
      </c>
      <c r="Y171" s="64">
        <f t="shared" ca="1" si="25"/>
        <v>-2.2000000000000028</v>
      </c>
      <c r="Z171" s="64">
        <f t="shared" ca="1" si="27"/>
        <v>-11.939999999999998</v>
      </c>
    </row>
    <row r="172" spans="1:26" outlineLevel="1" x14ac:dyDescent="0.35">
      <c r="A172" s="64">
        <v>1741348</v>
      </c>
      <c r="B172" s="64" t="s">
        <v>183</v>
      </c>
      <c r="C172" s="64">
        <v>6989.19</v>
      </c>
      <c r="D172" s="64">
        <v>185</v>
      </c>
      <c r="E172" s="64">
        <v>526.70000000000005</v>
      </c>
      <c r="F172" s="64">
        <v>0</v>
      </c>
      <c r="H172" s="64">
        <f t="shared" si="24"/>
        <v>-526.70000000000005</v>
      </c>
      <c r="J172" s="64">
        <f t="shared" si="20"/>
        <v>19</v>
      </c>
      <c r="K172" s="64">
        <f t="shared" si="21"/>
        <v>21</v>
      </c>
      <c r="L172" s="64">
        <f t="shared" si="22"/>
        <v>53</v>
      </c>
      <c r="M172" s="64">
        <f t="shared" si="23"/>
        <v>25</v>
      </c>
      <c r="T172" s="64">
        <f t="shared" si="26"/>
        <v>117</v>
      </c>
      <c r="U172" s="64">
        <f t="shared" ca="1" si="29"/>
        <v>-11.360000000000014</v>
      </c>
      <c r="V172" s="64">
        <f t="shared" ca="1" si="29"/>
        <v>-11.460000000000036</v>
      </c>
      <c r="Y172" s="64">
        <f t="shared" ca="1" si="25"/>
        <v>-11.360000000000014</v>
      </c>
      <c r="Z172" s="64">
        <f t="shared" ca="1" si="27"/>
        <v>-11.460000000000036</v>
      </c>
    </row>
    <row r="173" spans="1:26" outlineLevel="1" x14ac:dyDescent="0.35">
      <c r="A173" s="64">
        <v>1741489</v>
      </c>
      <c r="B173" s="64" t="s">
        <v>406</v>
      </c>
      <c r="C173" s="64">
        <v>3782.2</v>
      </c>
      <c r="D173" s="64">
        <v>185</v>
      </c>
      <c r="E173" s="64">
        <v>302.79000000000002</v>
      </c>
      <c r="F173" s="64">
        <v>0</v>
      </c>
      <c r="H173" s="64">
        <f t="shared" si="24"/>
        <v>-302.79000000000002</v>
      </c>
      <c r="J173" s="64">
        <f t="shared" si="20"/>
        <v>19</v>
      </c>
      <c r="K173" s="64">
        <f t="shared" si="21"/>
        <v>21</v>
      </c>
      <c r="L173" s="64">
        <f t="shared" si="22"/>
        <v>53</v>
      </c>
      <c r="M173" s="64">
        <f t="shared" si="23"/>
        <v>26</v>
      </c>
      <c r="T173" s="64">
        <f t="shared" si="26"/>
        <v>118</v>
      </c>
      <c r="U173" s="64">
        <f t="shared" ca="1" si="29"/>
        <v>-12.660000000000082</v>
      </c>
      <c r="V173" s="64">
        <f t="shared" ca="1" si="29"/>
        <v>-9.4300000000000637</v>
      </c>
      <c r="Y173" s="64">
        <f t="shared" ca="1" si="25"/>
        <v>-12.660000000000082</v>
      </c>
      <c r="Z173" s="64">
        <f t="shared" ca="1" si="27"/>
        <v>-9.4300000000000637</v>
      </c>
    </row>
    <row r="174" spans="1:26" outlineLevel="1" x14ac:dyDescent="0.35">
      <c r="A174" s="64">
        <v>1747643</v>
      </c>
      <c r="B174" s="64" t="s">
        <v>183</v>
      </c>
      <c r="C174" s="64">
        <v>2696.83</v>
      </c>
      <c r="D174" s="64">
        <v>183</v>
      </c>
      <c r="E174" s="64">
        <v>228.36</v>
      </c>
      <c r="F174" s="64">
        <v>0</v>
      </c>
      <c r="H174" s="64">
        <f t="shared" si="24"/>
        <v>-228.36</v>
      </c>
      <c r="J174" s="64">
        <f t="shared" si="20"/>
        <v>19</v>
      </c>
      <c r="K174" s="64">
        <f t="shared" si="21"/>
        <v>21</v>
      </c>
      <c r="L174" s="64">
        <f t="shared" si="22"/>
        <v>54</v>
      </c>
      <c r="M174" s="64">
        <f t="shared" si="23"/>
        <v>26</v>
      </c>
      <c r="T174" s="64">
        <f t="shared" si="26"/>
        <v>119</v>
      </c>
      <c r="U174" s="64">
        <f t="shared" ca="1" si="29"/>
        <v>-6.6299999999999955</v>
      </c>
      <c r="V174" s="64">
        <f t="shared" ca="1" si="29"/>
        <v>-2.0799999999999841</v>
      </c>
      <c r="Y174" s="64">
        <f t="shared" ca="1" si="25"/>
        <v>-6.6299999999999955</v>
      </c>
      <c r="Z174" s="64">
        <f t="shared" ca="1" si="27"/>
        <v>-2.0799999999999841</v>
      </c>
    </row>
    <row r="175" spans="1:26" outlineLevel="1" x14ac:dyDescent="0.35">
      <c r="A175" s="64">
        <v>1749392</v>
      </c>
      <c r="B175" s="64" t="s">
        <v>395</v>
      </c>
      <c r="C175" s="64">
        <v>6868.7</v>
      </c>
      <c r="D175" s="64">
        <v>153</v>
      </c>
      <c r="E175" s="64">
        <v>559.76</v>
      </c>
      <c r="F175" s="64">
        <v>562.54999999999995</v>
      </c>
      <c r="H175" s="64">
        <f t="shared" si="24"/>
        <v>2.7899999999999636</v>
      </c>
      <c r="J175" s="64">
        <f t="shared" si="20"/>
        <v>19</v>
      </c>
      <c r="K175" s="64">
        <f t="shared" si="21"/>
        <v>22</v>
      </c>
      <c r="L175" s="64">
        <f t="shared" si="22"/>
        <v>54</v>
      </c>
      <c r="M175" s="64">
        <f t="shared" si="23"/>
        <v>26</v>
      </c>
      <c r="T175" s="64">
        <f t="shared" si="26"/>
        <v>120</v>
      </c>
      <c r="U175" s="64">
        <f t="shared" ca="1" si="29"/>
        <v>-6.0400000000000205</v>
      </c>
      <c r="V175" s="64">
        <f t="shared" ca="1" si="29"/>
        <v>-3.7699999999999818</v>
      </c>
      <c r="Y175" s="64">
        <f t="shared" ca="1" si="25"/>
        <v>-6.0400000000000205</v>
      </c>
      <c r="Z175" s="64">
        <f t="shared" ca="1" si="27"/>
        <v>-3.7699999999999818</v>
      </c>
    </row>
    <row r="176" spans="1:26" outlineLevel="1" x14ac:dyDescent="0.35">
      <c r="A176" s="64">
        <v>1751389</v>
      </c>
      <c r="B176" s="64" t="s">
        <v>183</v>
      </c>
      <c r="C176" s="64">
        <v>3688.92</v>
      </c>
      <c r="D176" s="64">
        <v>183</v>
      </c>
      <c r="E176" s="64">
        <v>318.27</v>
      </c>
      <c r="F176" s="64">
        <v>0</v>
      </c>
      <c r="H176" s="64">
        <f t="shared" si="24"/>
        <v>-318.27</v>
      </c>
      <c r="J176" s="64">
        <f t="shared" si="20"/>
        <v>19</v>
      </c>
      <c r="K176" s="64">
        <f t="shared" si="21"/>
        <v>22</v>
      </c>
      <c r="L176" s="64">
        <f t="shared" si="22"/>
        <v>55</v>
      </c>
      <c r="M176" s="64">
        <f t="shared" si="23"/>
        <v>26</v>
      </c>
      <c r="T176" s="64">
        <f t="shared" si="26"/>
        <v>121</v>
      </c>
      <c r="U176" s="64">
        <f t="shared" ref="U176:V195" ca="1" si="30">INDEX(OFFSET($G$55,0,MATCH(U$54,$H$54:$I$54,0),COUNT($A$55:$A$2233),1),MATCH($T176,OFFSET($I$55,0,MATCH(U$55,$J$53:$M$53,0),COUNT($A$55:$A$2233),1),0),1)</f>
        <v>3.6700000000000159</v>
      </c>
      <c r="V176" s="64">
        <f t="shared" ca="1" si="30"/>
        <v>-6.7199999999999704</v>
      </c>
      <c r="Y176" s="64">
        <f t="shared" ca="1" si="25"/>
        <v>3.6700000000000159</v>
      </c>
      <c r="Z176" s="64">
        <f t="shared" ca="1" si="27"/>
        <v>-6.7199999999999704</v>
      </c>
    </row>
    <row r="177" spans="1:26" outlineLevel="1" x14ac:dyDescent="0.35">
      <c r="A177" s="64">
        <v>1752139</v>
      </c>
      <c r="B177" s="64" t="s">
        <v>101</v>
      </c>
      <c r="C177" s="64">
        <v>5964.14</v>
      </c>
      <c r="D177" s="64">
        <v>154</v>
      </c>
      <c r="E177" s="64">
        <v>481.42</v>
      </c>
      <c r="F177" s="64">
        <v>483.61</v>
      </c>
      <c r="H177" s="64">
        <f t="shared" si="24"/>
        <v>2.1899999999999977</v>
      </c>
      <c r="J177" s="64">
        <f t="shared" si="20"/>
        <v>20</v>
      </c>
      <c r="K177" s="64">
        <f t="shared" si="21"/>
        <v>22</v>
      </c>
      <c r="L177" s="64">
        <f t="shared" si="22"/>
        <v>55</v>
      </c>
      <c r="M177" s="64">
        <f t="shared" si="23"/>
        <v>26</v>
      </c>
      <c r="T177" s="64">
        <f t="shared" si="26"/>
        <v>122</v>
      </c>
      <c r="U177" s="64">
        <f t="shared" ca="1" si="30"/>
        <v>-10.920000000000016</v>
      </c>
      <c r="V177" s="64">
        <f t="shared" ca="1" si="30"/>
        <v>0.31000000000000227</v>
      </c>
      <c r="Y177" s="64">
        <f t="shared" ca="1" si="25"/>
        <v>-10.920000000000016</v>
      </c>
      <c r="Z177" s="64">
        <f t="shared" ca="1" si="27"/>
        <v>0.31000000000000227</v>
      </c>
    </row>
    <row r="178" spans="1:26" outlineLevel="1" x14ac:dyDescent="0.35">
      <c r="A178" s="64">
        <v>1772260</v>
      </c>
      <c r="B178" s="64" t="s">
        <v>183</v>
      </c>
      <c r="C178" s="64">
        <v>3421.87</v>
      </c>
      <c r="D178" s="64">
        <v>185</v>
      </c>
      <c r="E178" s="64">
        <v>277.01</v>
      </c>
      <c r="F178" s="64">
        <v>0</v>
      </c>
      <c r="H178" s="64">
        <f t="shared" si="24"/>
        <v>-277.01</v>
      </c>
      <c r="J178" s="64">
        <f t="shared" si="20"/>
        <v>20</v>
      </c>
      <c r="K178" s="64">
        <f t="shared" si="21"/>
        <v>22</v>
      </c>
      <c r="L178" s="64">
        <f t="shared" si="22"/>
        <v>56</v>
      </c>
      <c r="M178" s="64">
        <f t="shared" si="23"/>
        <v>26</v>
      </c>
      <c r="T178" s="64">
        <f t="shared" si="26"/>
        <v>123</v>
      </c>
      <c r="U178" s="64">
        <f t="shared" ca="1" si="30"/>
        <v>-3.4399999999999977</v>
      </c>
      <c r="V178" s="64">
        <f t="shared" ca="1" si="30"/>
        <v>-9.9999999999909051E-3</v>
      </c>
      <c r="Y178" s="64">
        <f t="shared" ca="1" si="25"/>
        <v>-3.4399999999999977</v>
      </c>
      <c r="Z178" s="64">
        <f t="shared" ca="1" si="27"/>
        <v>-9.9999999999909051E-3</v>
      </c>
    </row>
    <row r="179" spans="1:26" outlineLevel="1" x14ac:dyDescent="0.35">
      <c r="A179" s="64">
        <v>1773458</v>
      </c>
      <c r="B179" s="64" t="s">
        <v>183</v>
      </c>
      <c r="C179" s="64">
        <v>6791.4</v>
      </c>
      <c r="D179" s="64">
        <v>184</v>
      </c>
      <c r="E179" s="64">
        <v>568.4</v>
      </c>
      <c r="F179" s="64">
        <v>0</v>
      </c>
      <c r="H179" s="64">
        <f t="shared" si="24"/>
        <v>-568.4</v>
      </c>
      <c r="J179" s="64">
        <f t="shared" si="20"/>
        <v>20</v>
      </c>
      <c r="K179" s="64">
        <f t="shared" si="21"/>
        <v>22</v>
      </c>
      <c r="L179" s="64">
        <f t="shared" si="22"/>
        <v>57</v>
      </c>
      <c r="M179" s="64">
        <f t="shared" si="23"/>
        <v>26</v>
      </c>
      <c r="T179" s="64">
        <f t="shared" si="26"/>
        <v>124</v>
      </c>
      <c r="U179" s="64">
        <f t="shared" ca="1" si="30"/>
        <v>-4.0100000000000477</v>
      </c>
      <c r="V179" s="64">
        <f t="shared" ca="1" si="30"/>
        <v>-8.1200000000000045</v>
      </c>
      <c r="Y179" s="64">
        <f t="shared" ca="1" si="25"/>
        <v>-4.0100000000000477</v>
      </c>
      <c r="Z179" s="64">
        <f t="shared" ca="1" si="27"/>
        <v>-8.1200000000000045</v>
      </c>
    </row>
    <row r="180" spans="1:26" outlineLevel="1" x14ac:dyDescent="0.35">
      <c r="A180" s="64">
        <v>1774373</v>
      </c>
      <c r="B180" s="64" t="s">
        <v>183</v>
      </c>
      <c r="C180" s="64">
        <v>5627.27</v>
      </c>
      <c r="D180" s="64">
        <v>184</v>
      </c>
      <c r="E180" s="64">
        <v>469.92</v>
      </c>
      <c r="F180" s="64">
        <v>0</v>
      </c>
      <c r="H180" s="64">
        <f t="shared" si="24"/>
        <v>-469.92</v>
      </c>
      <c r="J180" s="64">
        <f t="shared" si="20"/>
        <v>20</v>
      </c>
      <c r="K180" s="64">
        <f t="shared" si="21"/>
        <v>22</v>
      </c>
      <c r="L180" s="64">
        <f t="shared" si="22"/>
        <v>58</v>
      </c>
      <c r="M180" s="64">
        <f t="shared" si="23"/>
        <v>26</v>
      </c>
      <c r="T180" s="64">
        <f t="shared" si="26"/>
        <v>125</v>
      </c>
      <c r="U180" s="64">
        <f t="shared" ca="1" si="30"/>
        <v>4.9899999999999949</v>
      </c>
      <c r="V180" s="64">
        <f t="shared" ca="1" si="30"/>
        <v>4.4199999999999875</v>
      </c>
      <c r="Y180" s="64">
        <f t="shared" ca="1" si="25"/>
        <v>4.9899999999999949</v>
      </c>
      <c r="Z180" s="64">
        <f t="shared" ca="1" si="27"/>
        <v>4.4199999999999875</v>
      </c>
    </row>
    <row r="181" spans="1:26" outlineLevel="1" x14ac:dyDescent="0.35">
      <c r="A181" s="64">
        <v>1775735</v>
      </c>
      <c r="B181" s="64" t="s">
        <v>101</v>
      </c>
      <c r="C181" s="64">
        <v>5434.65</v>
      </c>
      <c r="D181" s="64">
        <v>153</v>
      </c>
      <c r="E181" s="64">
        <v>439.85</v>
      </c>
      <c r="F181" s="64">
        <v>435.02</v>
      </c>
      <c r="H181" s="64">
        <f t="shared" si="24"/>
        <v>-4.8300000000000409</v>
      </c>
      <c r="J181" s="64">
        <f t="shared" si="20"/>
        <v>21</v>
      </c>
      <c r="K181" s="64">
        <f t="shared" si="21"/>
        <v>22</v>
      </c>
      <c r="L181" s="64">
        <f t="shared" si="22"/>
        <v>58</v>
      </c>
      <c r="M181" s="64">
        <f t="shared" si="23"/>
        <v>26</v>
      </c>
      <c r="T181" s="64">
        <f t="shared" si="26"/>
        <v>126</v>
      </c>
      <c r="U181" s="64">
        <f t="shared" ca="1" si="30"/>
        <v>-4.8899999999999864</v>
      </c>
      <c r="V181" s="64">
        <f t="shared" ca="1" si="30"/>
        <v>1.2099999999999795</v>
      </c>
      <c r="Y181" s="64">
        <f t="shared" ca="1" si="25"/>
        <v>-4.8899999999999864</v>
      </c>
      <c r="Z181" s="64">
        <f t="shared" ca="1" si="27"/>
        <v>1.2099999999999795</v>
      </c>
    </row>
    <row r="182" spans="1:26" outlineLevel="1" x14ac:dyDescent="0.35">
      <c r="A182" s="64">
        <v>1776113</v>
      </c>
      <c r="B182" s="64" t="s">
        <v>183</v>
      </c>
      <c r="C182" s="64">
        <v>6718.82</v>
      </c>
      <c r="D182" s="64">
        <v>184</v>
      </c>
      <c r="E182" s="64">
        <v>537.61</v>
      </c>
      <c r="F182" s="64">
        <v>0</v>
      </c>
      <c r="H182" s="64">
        <f t="shared" si="24"/>
        <v>-537.61</v>
      </c>
      <c r="J182" s="64">
        <f t="shared" si="20"/>
        <v>21</v>
      </c>
      <c r="K182" s="64">
        <f t="shared" si="21"/>
        <v>22</v>
      </c>
      <c r="L182" s="64">
        <f t="shared" si="22"/>
        <v>59</v>
      </c>
      <c r="M182" s="64">
        <f t="shared" si="23"/>
        <v>26</v>
      </c>
      <c r="T182" s="64">
        <f t="shared" si="26"/>
        <v>127</v>
      </c>
      <c r="U182" s="64">
        <f t="shared" ca="1" si="30"/>
        <v>4.07000000000005</v>
      </c>
      <c r="V182" s="64">
        <f t="shared" ca="1" si="30"/>
        <v>-11.819999999999993</v>
      </c>
      <c r="Y182" s="64">
        <f t="shared" ca="1" si="25"/>
        <v>4.07000000000005</v>
      </c>
      <c r="Z182" s="64">
        <f t="shared" ca="1" si="27"/>
        <v>-11.819999999999993</v>
      </c>
    </row>
    <row r="183" spans="1:26" outlineLevel="1" x14ac:dyDescent="0.35">
      <c r="A183" s="64">
        <v>1776486</v>
      </c>
      <c r="B183" s="64" t="s">
        <v>183</v>
      </c>
      <c r="C183" s="64">
        <v>3090.38</v>
      </c>
      <c r="D183" s="64">
        <v>184</v>
      </c>
      <c r="E183" s="64">
        <v>263.85000000000002</v>
      </c>
      <c r="F183" s="64">
        <v>0</v>
      </c>
      <c r="H183" s="64">
        <f t="shared" si="24"/>
        <v>-263.85000000000002</v>
      </c>
      <c r="J183" s="64">
        <f t="shared" ref="J183:J246" si="31">IF($B183=J$53,J182+1,J182)</f>
        <v>21</v>
      </c>
      <c r="K183" s="64">
        <f t="shared" ref="K183:K246" si="32">IF($B183=K$53,K182+1,K182)</f>
        <v>22</v>
      </c>
      <c r="L183" s="64">
        <f t="shared" ref="L183:L246" si="33">IF($B183=L$53,L182+1,L182)</f>
        <v>60</v>
      </c>
      <c r="M183" s="64">
        <f t="shared" ref="M183:M246" si="34">IF($B183=M$53,M182+1,M182)</f>
        <v>26</v>
      </c>
      <c r="T183" s="64">
        <f t="shared" si="26"/>
        <v>128</v>
      </c>
      <c r="U183" s="64">
        <f t="shared" ca="1" si="30"/>
        <v>3.5099999999999909</v>
      </c>
      <c r="V183" s="64">
        <f t="shared" ca="1" si="30"/>
        <v>-2.3199999999999932</v>
      </c>
      <c r="Y183" s="64">
        <f t="shared" ca="1" si="25"/>
        <v>3.5099999999999909</v>
      </c>
      <c r="Z183" s="64">
        <f t="shared" ca="1" si="27"/>
        <v>-2.3199999999999932</v>
      </c>
    </row>
    <row r="184" spans="1:26" outlineLevel="1" x14ac:dyDescent="0.35">
      <c r="A184" s="64">
        <v>1779125</v>
      </c>
      <c r="B184" s="64" t="s">
        <v>183</v>
      </c>
      <c r="C184" s="64">
        <v>5695.29</v>
      </c>
      <c r="D184" s="64">
        <v>184</v>
      </c>
      <c r="E184" s="64">
        <v>480</v>
      </c>
      <c r="F184" s="64">
        <v>0</v>
      </c>
      <c r="H184" s="64">
        <f t="shared" ref="H184:H247" si="35">F184-E184</f>
        <v>-480</v>
      </c>
      <c r="J184" s="64">
        <f t="shared" si="31"/>
        <v>21</v>
      </c>
      <c r="K184" s="64">
        <f t="shared" si="32"/>
        <v>22</v>
      </c>
      <c r="L184" s="64">
        <f t="shared" si="33"/>
        <v>61</v>
      </c>
      <c r="M184" s="64">
        <f t="shared" si="34"/>
        <v>26</v>
      </c>
      <c r="T184" s="64">
        <f t="shared" si="26"/>
        <v>129</v>
      </c>
      <c r="U184" s="64">
        <f t="shared" ca="1" si="30"/>
        <v>-0.91000000000002501</v>
      </c>
      <c r="V184" s="64">
        <f t="shared" ca="1" si="30"/>
        <v>-0.57999999999998408</v>
      </c>
      <c r="Y184" s="64">
        <f t="shared" ca="1" si="25"/>
        <v>-0.91000000000002501</v>
      </c>
      <c r="Z184" s="64">
        <f t="shared" ca="1" si="27"/>
        <v>-0.57999999999998408</v>
      </c>
    </row>
    <row r="185" spans="1:26" outlineLevel="1" x14ac:dyDescent="0.35">
      <c r="A185" s="64">
        <v>1780180</v>
      </c>
      <c r="B185" s="64" t="s">
        <v>183</v>
      </c>
      <c r="C185" s="64">
        <v>5510.28</v>
      </c>
      <c r="D185" s="64">
        <v>184</v>
      </c>
      <c r="E185" s="64">
        <v>440.29</v>
      </c>
      <c r="F185" s="64">
        <v>0</v>
      </c>
      <c r="H185" s="64">
        <f t="shared" si="35"/>
        <v>-440.29</v>
      </c>
      <c r="J185" s="64">
        <f t="shared" si="31"/>
        <v>21</v>
      </c>
      <c r="K185" s="64">
        <f t="shared" si="32"/>
        <v>22</v>
      </c>
      <c r="L185" s="64">
        <f t="shared" si="33"/>
        <v>62</v>
      </c>
      <c r="M185" s="64">
        <f t="shared" si="34"/>
        <v>26</v>
      </c>
      <c r="T185" s="64">
        <f t="shared" si="26"/>
        <v>130</v>
      </c>
      <c r="U185" s="64">
        <f t="shared" ca="1" si="30"/>
        <v>5.7699999999999818</v>
      </c>
      <c r="V185" s="64">
        <f t="shared" ca="1" si="30"/>
        <v>-12.209999999999923</v>
      </c>
      <c r="Y185" s="64">
        <f t="shared" ref="Y185:Y248" ca="1" si="36">IF(ISNA(U185)," ",U185)</f>
        <v>5.7699999999999818</v>
      </c>
      <c r="Z185" s="64">
        <f t="shared" ca="1" si="27"/>
        <v>-12.209999999999923</v>
      </c>
    </row>
    <row r="186" spans="1:26" outlineLevel="1" x14ac:dyDescent="0.35">
      <c r="A186" s="64">
        <v>1781055</v>
      </c>
      <c r="B186" s="64" t="s">
        <v>395</v>
      </c>
      <c r="C186" s="64">
        <v>3283.54</v>
      </c>
      <c r="D186" s="64">
        <v>185</v>
      </c>
      <c r="E186" s="64">
        <v>262.93</v>
      </c>
      <c r="F186" s="64">
        <v>258.57</v>
      </c>
      <c r="H186" s="64">
        <f t="shared" si="35"/>
        <v>-4.3600000000000136</v>
      </c>
      <c r="J186" s="64">
        <f t="shared" si="31"/>
        <v>21</v>
      </c>
      <c r="K186" s="64">
        <f t="shared" si="32"/>
        <v>23</v>
      </c>
      <c r="L186" s="64">
        <f t="shared" si="33"/>
        <v>62</v>
      </c>
      <c r="M186" s="64">
        <f t="shared" si="34"/>
        <v>26</v>
      </c>
      <c r="T186" s="64">
        <f t="shared" ref="T186:T249" si="37">T185+1</f>
        <v>131</v>
      </c>
      <c r="U186" s="64">
        <f t="shared" ca="1" si="30"/>
        <v>-1.5300000000000011</v>
      </c>
      <c r="V186" s="64">
        <f t="shared" ca="1" si="30"/>
        <v>-9.2800000000000011</v>
      </c>
      <c r="Y186" s="64">
        <f t="shared" ca="1" si="36"/>
        <v>-1.5300000000000011</v>
      </c>
      <c r="Z186" s="64">
        <f t="shared" ref="Z186:Z249" ca="1" si="38">IF(ISNA(V186)," ",V186)</f>
        <v>-9.2800000000000011</v>
      </c>
    </row>
    <row r="187" spans="1:26" outlineLevel="1" x14ac:dyDescent="0.35">
      <c r="A187" s="64">
        <v>1781568</v>
      </c>
      <c r="B187" s="64" t="s">
        <v>183</v>
      </c>
      <c r="C187" s="64">
        <v>6728.11</v>
      </c>
      <c r="D187" s="64">
        <v>185</v>
      </c>
      <c r="E187" s="64">
        <v>540.20000000000005</v>
      </c>
      <c r="F187" s="64">
        <v>0</v>
      </c>
      <c r="H187" s="64">
        <f t="shared" si="35"/>
        <v>-540.20000000000005</v>
      </c>
      <c r="J187" s="64">
        <f t="shared" si="31"/>
        <v>21</v>
      </c>
      <c r="K187" s="64">
        <f t="shared" si="32"/>
        <v>23</v>
      </c>
      <c r="L187" s="64">
        <f t="shared" si="33"/>
        <v>63</v>
      </c>
      <c r="M187" s="64">
        <f t="shared" si="34"/>
        <v>26</v>
      </c>
      <c r="T187" s="64">
        <f t="shared" si="37"/>
        <v>132</v>
      </c>
      <c r="U187" s="64">
        <f t="shared" ca="1" si="30"/>
        <v>-5.1399999999999864</v>
      </c>
      <c r="V187" s="64">
        <f t="shared" ca="1" si="30"/>
        <v>-4.9500000000000171</v>
      </c>
      <c r="Y187" s="64">
        <f t="shared" ca="1" si="36"/>
        <v>-5.1399999999999864</v>
      </c>
      <c r="Z187" s="64">
        <f t="shared" ca="1" si="38"/>
        <v>-4.9500000000000171</v>
      </c>
    </row>
    <row r="188" spans="1:26" outlineLevel="1" x14ac:dyDescent="0.35">
      <c r="A188" s="64">
        <v>1782384</v>
      </c>
      <c r="B188" s="64" t="s">
        <v>406</v>
      </c>
      <c r="C188" s="64">
        <v>5265.33</v>
      </c>
      <c r="D188" s="64">
        <v>185</v>
      </c>
      <c r="E188" s="64">
        <v>447.92</v>
      </c>
      <c r="F188" s="64">
        <v>0</v>
      </c>
      <c r="H188" s="64">
        <f t="shared" si="35"/>
        <v>-447.92</v>
      </c>
      <c r="J188" s="64">
        <f t="shared" si="31"/>
        <v>21</v>
      </c>
      <c r="K188" s="64">
        <f t="shared" si="32"/>
        <v>23</v>
      </c>
      <c r="L188" s="64">
        <f t="shared" si="33"/>
        <v>63</v>
      </c>
      <c r="M188" s="64">
        <f t="shared" si="34"/>
        <v>27</v>
      </c>
      <c r="T188" s="64">
        <f t="shared" si="37"/>
        <v>133</v>
      </c>
      <c r="U188" s="64">
        <f t="shared" ca="1" si="30"/>
        <v>-7.3600000000000136</v>
      </c>
      <c r="V188" s="64">
        <f t="shared" ca="1" si="30"/>
        <v>-0.50999999999999091</v>
      </c>
      <c r="Y188" s="64">
        <f t="shared" ca="1" si="36"/>
        <v>-7.3600000000000136</v>
      </c>
      <c r="Z188" s="64">
        <f t="shared" ca="1" si="38"/>
        <v>-0.50999999999999091</v>
      </c>
    </row>
    <row r="189" spans="1:26" outlineLevel="1" x14ac:dyDescent="0.35">
      <c r="A189" s="64">
        <v>1786740</v>
      </c>
      <c r="B189" s="64" t="s">
        <v>183</v>
      </c>
      <c r="C189" s="64">
        <v>4369.71</v>
      </c>
      <c r="D189" s="64">
        <v>185</v>
      </c>
      <c r="E189" s="64">
        <v>341.44</v>
      </c>
      <c r="F189" s="64">
        <v>0</v>
      </c>
      <c r="H189" s="64">
        <f t="shared" si="35"/>
        <v>-341.44</v>
      </c>
      <c r="J189" s="64">
        <f t="shared" si="31"/>
        <v>21</v>
      </c>
      <c r="K189" s="64">
        <f t="shared" si="32"/>
        <v>23</v>
      </c>
      <c r="L189" s="64">
        <f t="shared" si="33"/>
        <v>64</v>
      </c>
      <c r="M189" s="64">
        <f t="shared" si="34"/>
        <v>27</v>
      </c>
      <c r="T189" s="64">
        <f t="shared" si="37"/>
        <v>134</v>
      </c>
      <c r="U189" s="64">
        <f t="shared" ca="1" si="30"/>
        <v>5.4700000000000273</v>
      </c>
      <c r="V189" s="64">
        <f t="shared" ca="1" si="30"/>
        <v>-3.8799999999999955</v>
      </c>
      <c r="Y189" s="64">
        <f t="shared" ca="1" si="36"/>
        <v>5.4700000000000273</v>
      </c>
      <c r="Z189" s="64">
        <f t="shared" ca="1" si="38"/>
        <v>-3.8799999999999955</v>
      </c>
    </row>
    <row r="190" spans="1:26" outlineLevel="1" x14ac:dyDescent="0.35">
      <c r="A190" s="64">
        <v>1788093</v>
      </c>
      <c r="B190" s="64" t="s">
        <v>406</v>
      </c>
      <c r="C190" s="64">
        <v>1810.05</v>
      </c>
      <c r="D190" s="64">
        <v>185</v>
      </c>
      <c r="E190" s="64">
        <v>153.82</v>
      </c>
      <c r="F190" s="64">
        <v>0</v>
      </c>
      <c r="H190" s="64">
        <f t="shared" si="35"/>
        <v>-153.82</v>
      </c>
      <c r="J190" s="64">
        <f t="shared" si="31"/>
        <v>21</v>
      </c>
      <c r="K190" s="64">
        <f t="shared" si="32"/>
        <v>23</v>
      </c>
      <c r="L190" s="64">
        <f t="shared" si="33"/>
        <v>64</v>
      </c>
      <c r="M190" s="64">
        <f t="shared" si="34"/>
        <v>28</v>
      </c>
      <c r="T190" s="64">
        <f t="shared" si="37"/>
        <v>135</v>
      </c>
      <c r="U190" s="64">
        <f t="shared" ca="1" si="30"/>
        <v>-7.0300000000000011</v>
      </c>
      <c r="V190" s="64">
        <f t="shared" ca="1" si="30"/>
        <v>-4.6000000000000227</v>
      </c>
      <c r="Y190" s="64">
        <f t="shared" ca="1" si="36"/>
        <v>-7.0300000000000011</v>
      </c>
      <c r="Z190" s="64">
        <f t="shared" ca="1" si="38"/>
        <v>-4.6000000000000227</v>
      </c>
    </row>
    <row r="191" spans="1:26" outlineLevel="1" x14ac:dyDescent="0.35">
      <c r="A191" s="64">
        <v>1789497</v>
      </c>
      <c r="B191" s="64" t="s">
        <v>183</v>
      </c>
      <c r="C191" s="64">
        <v>4458.6400000000003</v>
      </c>
      <c r="D191" s="64">
        <v>185</v>
      </c>
      <c r="E191" s="64">
        <v>346.56</v>
      </c>
      <c r="F191" s="64">
        <v>0</v>
      </c>
      <c r="H191" s="64">
        <f t="shared" si="35"/>
        <v>-346.56</v>
      </c>
      <c r="J191" s="64">
        <f t="shared" si="31"/>
        <v>21</v>
      </c>
      <c r="K191" s="64">
        <f t="shared" si="32"/>
        <v>23</v>
      </c>
      <c r="L191" s="64">
        <f t="shared" si="33"/>
        <v>65</v>
      </c>
      <c r="M191" s="64">
        <f t="shared" si="34"/>
        <v>28</v>
      </c>
      <c r="T191" s="64">
        <f t="shared" si="37"/>
        <v>136</v>
      </c>
      <c r="U191" s="64">
        <f t="shared" ca="1" si="30"/>
        <v>-7.07000000000005</v>
      </c>
      <c r="V191" s="64">
        <f t="shared" ca="1" si="30"/>
        <v>-6.9900000000000091</v>
      </c>
      <c r="Y191" s="64">
        <f t="shared" ca="1" si="36"/>
        <v>-7.07000000000005</v>
      </c>
      <c r="Z191" s="64">
        <f t="shared" ca="1" si="38"/>
        <v>-6.9900000000000091</v>
      </c>
    </row>
    <row r="192" spans="1:26" outlineLevel="1" x14ac:dyDescent="0.35">
      <c r="A192" s="64">
        <v>1789934</v>
      </c>
      <c r="B192" s="64" t="s">
        <v>406</v>
      </c>
      <c r="C192" s="64">
        <v>2535.9</v>
      </c>
      <c r="D192" s="64">
        <v>185</v>
      </c>
      <c r="E192" s="64">
        <v>199.1</v>
      </c>
      <c r="F192" s="64">
        <v>0</v>
      </c>
      <c r="H192" s="64">
        <f t="shared" si="35"/>
        <v>-199.1</v>
      </c>
      <c r="J192" s="64">
        <f t="shared" si="31"/>
        <v>21</v>
      </c>
      <c r="K192" s="64">
        <f t="shared" si="32"/>
        <v>23</v>
      </c>
      <c r="L192" s="64">
        <f t="shared" si="33"/>
        <v>65</v>
      </c>
      <c r="M192" s="64">
        <f t="shared" si="34"/>
        <v>29</v>
      </c>
      <c r="T192" s="64">
        <f t="shared" si="37"/>
        <v>137</v>
      </c>
      <c r="U192" s="64">
        <f t="shared" ca="1" si="30"/>
        <v>1.82000000000005</v>
      </c>
      <c r="V192" s="64">
        <f t="shared" ca="1" si="30"/>
        <v>-0.82999999999998408</v>
      </c>
      <c r="Y192" s="64">
        <f t="shared" ca="1" si="36"/>
        <v>1.82000000000005</v>
      </c>
      <c r="Z192" s="64">
        <f t="shared" ca="1" si="38"/>
        <v>-0.82999999999998408</v>
      </c>
    </row>
    <row r="193" spans="1:26" outlineLevel="1" x14ac:dyDescent="0.35">
      <c r="A193" s="64">
        <v>1791632</v>
      </c>
      <c r="B193" s="64" t="s">
        <v>183</v>
      </c>
      <c r="C193" s="64">
        <v>6173.21</v>
      </c>
      <c r="D193" s="64">
        <v>185</v>
      </c>
      <c r="E193" s="64">
        <v>512.70000000000005</v>
      </c>
      <c r="F193" s="64">
        <v>0</v>
      </c>
      <c r="H193" s="64">
        <f t="shared" si="35"/>
        <v>-512.70000000000005</v>
      </c>
      <c r="J193" s="64">
        <f t="shared" si="31"/>
        <v>21</v>
      </c>
      <c r="K193" s="64">
        <f t="shared" si="32"/>
        <v>23</v>
      </c>
      <c r="L193" s="64">
        <f t="shared" si="33"/>
        <v>66</v>
      </c>
      <c r="M193" s="64">
        <f t="shared" si="34"/>
        <v>29</v>
      </c>
      <c r="T193" s="64">
        <f t="shared" si="37"/>
        <v>138</v>
      </c>
      <c r="U193" s="64">
        <f t="shared" ca="1" si="30"/>
        <v>-21.789999999999964</v>
      </c>
      <c r="V193" s="64">
        <f t="shared" ca="1" si="30"/>
        <v>6.5799999999999841</v>
      </c>
      <c r="Y193" s="64">
        <f t="shared" ca="1" si="36"/>
        <v>-21.789999999999964</v>
      </c>
      <c r="Z193" s="64">
        <f t="shared" ca="1" si="38"/>
        <v>6.5799999999999841</v>
      </c>
    </row>
    <row r="194" spans="1:26" outlineLevel="1" x14ac:dyDescent="0.35">
      <c r="A194" s="64">
        <v>1792911</v>
      </c>
      <c r="B194" s="64" t="s">
        <v>183</v>
      </c>
      <c r="C194" s="64">
        <v>5942.76</v>
      </c>
      <c r="D194" s="64">
        <v>185</v>
      </c>
      <c r="E194" s="64">
        <v>492.14</v>
      </c>
      <c r="F194" s="64">
        <v>0</v>
      </c>
      <c r="H194" s="64">
        <f t="shared" si="35"/>
        <v>-492.14</v>
      </c>
      <c r="J194" s="64">
        <f t="shared" si="31"/>
        <v>21</v>
      </c>
      <c r="K194" s="64">
        <f t="shared" si="32"/>
        <v>23</v>
      </c>
      <c r="L194" s="64">
        <f t="shared" si="33"/>
        <v>67</v>
      </c>
      <c r="M194" s="64">
        <f t="shared" si="34"/>
        <v>29</v>
      </c>
      <c r="T194" s="64">
        <f t="shared" si="37"/>
        <v>139</v>
      </c>
      <c r="U194" s="64">
        <f t="shared" ca="1" si="30"/>
        <v>-5.5499999999999829</v>
      </c>
      <c r="V194" s="64">
        <f t="shared" ca="1" si="30"/>
        <v>-4.7899999999999636</v>
      </c>
      <c r="Y194" s="64">
        <f t="shared" ca="1" si="36"/>
        <v>-5.5499999999999829</v>
      </c>
      <c r="Z194" s="64">
        <f t="shared" ca="1" si="38"/>
        <v>-4.7899999999999636</v>
      </c>
    </row>
    <row r="195" spans="1:26" outlineLevel="1" x14ac:dyDescent="0.35">
      <c r="A195" s="64">
        <v>1794511</v>
      </c>
      <c r="B195" s="64" t="s">
        <v>101</v>
      </c>
      <c r="C195" s="64">
        <v>4852.83</v>
      </c>
      <c r="D195" s="64">
        <v>186</v>
      </c>
      <c r="E195" s="64">
        <v>421.57</v>
      </c>
      <c r="F195" s="64">
        <v>425.1</v>
      </c>
      <c r="H195" s="64">
        <f t="shared" si="35"/>
        <v>3.5300000000000296</v>
      </c>
      <c r="J195" s="64">
        <f t="shared" si="31"/>
        <v>22</v>
      </c>
      <c r="K195" s="64">
        <f t="shared" si="32"/>
        <v>23</v>
      </c>
      <c r="L195" s="64">
        <f t="shared" si="33"/>
        <v>67</v>
      </c>
      <c r="M195" s="64">
        <f t="shared" si="34"/>
        <v>29</v>
      </c>
      <c r="T195" s="64">
        <f t="shared" si="37"/>
        <v>140</v>
      </c>
      <c r="U195" s="64">
        <f t="shared" ca="1" si="30"/>
        <v>-0.56000000000000227</v>
      </c>
      <c r="V195" s="64">
        <f t="shared" ca="1" si="30"/>
        <v>-9</v>
      </c>
      <c r="Y195" s="64">
        <f t="shared" ca="1" si="36"/>
        <v>-0.56000000000000227</v>
      </c>
      <c r="Z195" s="64">
        <f t="shared" ca="1" si="38"/>
        <v>-9</v>
      </c>
    </row>
    <row r="196" spans="1:26" outlineLevel="1" x14ac:dyDescent="0.35">
      <c r="A196" s="64">
        <v>1795379</v>
      </c>
      <c r="B196" s="64" t="s">
        <v>183</v>
      </c>
      <c r="C196" s="64">
        <v>5204.9799999999996</v>
      </c>
      <c r="D196" s="64">
        <v>185</v>
      </c>
      <c r="E196" s="64">
        <v>438.7</v>
      </c>
      <c r="F196" s="64">
        <v>0</v>
      </c>
      <c r="H196" s="64">
        <f t="shared" si="35"/>
        <v>-438.7</v>
      </c>
      <c r="J196" s="64">
        <f t="shared" si="31"/>
        <v>22</v>
      </c>
      <c r="K196" s="64">
        <f t="shared" si="32"/>
        <v>23</v>
      </c>
      <c r="L196" s="64">
        <f t="shared" si="33"/>
        <v>68</v>
      </c>
      <c r="M196" s="64">
        <f t="shared" si="34"/>
        <v>29</v>
      </c>
      <c r="T196" s="64">
        <f t="shared" si="37"/>
        <v>141</v>
      </c>
      <c r="U196" s="64">
        <f t="shared" ref="U196:V215" ca="1" si="39">INDEX(OFFSET($G$55,0,MATCH(U$54,$H$54:$I$54,0),COUNT($A$55:$A$2233),1),MATCH($T196,OFFSET($I$55,0,MATCH(U$55,$J$53:$M$53,0),COUNT($A$55:$A$2233),1),0),1)</f>
        <v>-6.0800000000000409</v>
      </c>
      <c r="V196" s="64">
        <f t="shared" ca="1" si="39"/>
        <v>-1.2799999999999727</v>
      </c>
      <c r="Y196" s="64">
        <f t="shared" ca="1" si="36"/>
        <v>-6.0800000000000409</v>
      </c>
      <c r="Z196" s="64">
        <f t="shared" ca="1" si="38"/>
        <v>-1.2799999999999727</v>
      </c>
    </row>
    <row r="197" spans="1:26" outlineLevel="1" x14ac:dyDescent="0.35">
      <c r="A197" s="64">
        <v>1796278</v>
      </c>
      <c r="B197" s="64" t="s">
        <v>395</v>
      </c>
      <c r="C197" s="64">
        <v>3376.56</v>
      </c>
      <c r="D197" s="64">
        <v>185</v>
      </c>
      <c r="E197" s="64">
        <v>279.52999999999997</v>
      </c>
      <c r="F197" s="64">
        <v>278.44</v>
      </c>
      <c r="H197" s="64">
        <f t="shared" si="35"/>
        <v>-1.089999999999975</v>
      </c>
      <c r="J197" s="64">
        <f t="shared" si="31"/>
        <v>22</v>
      </c>
      <c r="K197" s="64">
        <f t="shared" si="32"/>
        <v>24</v>
      </c>
      <c r="L197" s="64">
        <f t="shared" si="33"/>
        <v>68</v>
      </c>
      <c r="M197" s="64">
        <f t="shared" si="34"/>
        <v>29</v>
      </c>
      <c r="T197" s="64">
        <f t="shared" si="37"/>
        <v>142</v>
      </c>
      <c r="U197" s="64">
        <f t="shared" ca="1" si="39"/>
        <v>-6.1800000000000068</v>
      </c>
      <c r="V197" s="64">
        <f t="shared" ca="1" si="39"/>
        <v>-5.8600000000000136</v>
      </c>
      <c r="Y197" s="64">
        <f t="shared" ca="1" si="36"/>
        <v>-6.1800000000000068</v>
      </c>
      <c r="Z197" s="64">
        <f t="shared" ca="1" si="38"/>
        <v>-5.8600000000000136</v>
      </c>
    </row>
    <row r="198" spans="1:26" outlineLevel="1" x14ac:dyDescent="0.35">
      <c r="A198" s="64">
        <v>1798886</v>
      </c>
      <c r="B198" s="64" t="s">
        <v>101</v>
      </c>
      <c r="C198" s="64">
        <v>4927.47</v>
      </c>
      <c r="D198" s="64">
        <v>183</v>
      </c>
      <c r="E198" s="64">
        <v>400.86</v>
      </c>
      <c r="F198" s="64">
        <v>394.43</v>
      </c>
      <c r="H198" s="64">
        <f t="shared" si="35"/>
        <v>-6.4300000000000068</v>
      </c>
      <c r="J198" s="64">
        <f t="shared" si="31"/>
        <v>23</v>
      </c>
      <c r="K198" s="64">
        <f t="shared" si="32"/>
        <v>24</v>
      </c>
      <c r="L198" s="64">
        <f t="shared" si="33"/>
        <v>68</v>
      </c>
      <c r="M198" s="64">
        <f t="shared" si="34"/>
        <v>29</v>
      </c>
      <c r="T198" s="64">
        <f t="shared" si="37"/>
        <v>143</v>
      </c>
      <c r="U198" s="64">
        <f t="shared" ca="1" si="39"/>
        <v>-0.87999999999999545</v>
      </c>
      <c r="V198" s="64">
        <f t="shared" ca="1" si="39"/>
        <v>-12.759999999999991</v>
      </c>
      <c r="Y198" s="64">
        <f t="shared" ca="1" si="36"/>
        <v>-0.87999999999999545</v>
      </c>
      <c r="Z198" s="64">
        <f t="shared" ca="1" si="38"/>
        <v>-12.759999999999991</v>
      </c>
    </row>
    <row r="199" spans="1:26" outlineLevel="1" x14ac:dyDescent="0.35">
      <c r="A199" s="64">
        <v>1809055</v>
      </c>
      <c r="B199" s="64" t="s">
        <v>183</v>
      </c>
      <c r="C199" s="64">
        <v>3672.58</v>
      </c>
      <c r="D199" s="64">
        <v>183</v>
      </c>
      <c r="E199" s="64">
        <v>303.64</v>
      </c>
      <c r="F199" s="64">
        <v>0</v>
      </c>
      <c r="H199" s="64">
        <f t="shared" si="35"/>
        <v>-303.64</v>
      </c>
      <c r="J199" s="64">
        <f t="shared" si="31"/>
        <v>23</v>
      </c>
      <c r="K199" s="64">
        <f t="shared" si="32"/>
        <v>24</v>
      </c>
      <c r="L199" s="64">
        <f t="shared" si="33"/>
        <v>69</v>
      </c>
      <c r="M199" s="64">
        <f t="shared" si="34"/>
        <v>29</v>
      </c>
      <c r="T199" s="64">
        <f t="shared" si="37"/>
        <v>144</v>
      </c>
      <c r="U199" s="64">
        <f t="shared" ca="1" si="39"/>
        <v>-5.5699999999999932</v>
      </c>
      <c r="V199" s="64">
        <f t="shared" ca="1" si="39"/>
        <v>0.87999999999999545</v>
      </c>
      <c r="Y199" s="64">
        <f t="shared" ca="1" si="36"/>
        <v>-5.5699999999999932</v>
      </c>
      <c r="Z199" s="64">
        <f t="shared" ca="1" si="38"/>
        <v>0.87999999999999545</v>
      </c>
    </row>
    <row r="200" spans="1:26" outlineLevel="1" x14ac:dyDescent="0.35">
      <c r="A200" s="64">
        <v>1809203</v>
      </c>
      <c r="B200" s="64" t="s">
        <v>183</v>
      </c>
      <c r="C200" s="64">
        <v>4330.96</v>
      </c>
      <c r="D200" s="64">
        <v>183</v>
      </c>
      <c r="E200" s="64">
        <v>358</v>
      </c>
      <c r="F200" s="64">
        <v>0</v>
      </c>
      <c r="H200" s="64">
        <f t="shared" si="35"/>
        <v>-358</v>
      </c>
      <c r="J200" s="64">
        <f t="shared" si="31"/>
        <v>23</v>
      </c>
      <c r="K200" s="64">
        <f t="shared" si="32"/>
        <v>24</v>
      </c>
      <c r="L200" s="64">
        <f t="shared" si="33"/>
        <v>70</v>
      </c>
      <c r="M200" s="64">
        <f t="shared" si="34"/>
        <v>29</v>
      </c>
      <c r="T200" s="64">
        <f t="shared" si="37"/>
        <v>145</v>
      </c>
      <c r="U200" s="64">
        <f t="shared" ca="1" si="39"/>
        <v>-1.0999999999999943</v>
      </c>
      <c r="V200" s="64">
        <f t="shared" ca="1" si="39"/>
        <v>-4.1899999999999977</v>
      </c>
      <c r="Y200" s="64">
        <f t="shared" ca="1" si="36"/>
        <v>-1.0999999999999943</v>
      </c>
      <c r="Z200" s="64">
        <f t="shared" ca="1" si="38"/>
        <v>-4.1899999999999977</v>
      </c>
    </row>
    <row r="201" spans="1:26" outlineLevel="1" x14ac:dyDescent="0.35">
      <c r="A201" s="64">
        <v>1810028</v>
      </c>
      <c r="B201" s="64" t="s">
        <v>183</v>
      </c>
      <c r="C201" s="64">
        <v>3426.01</v>
      </c>
      <c r="D201" s="64">
        <v>183</v>
      </c>
      <c r="E201" s="64">
        <v>300.45</v>
      </c>
      <c r="F201" s="64">
        <v>0</v>
      </c>
      <c r="H201" s="64">
        <f t="shared" si="35"/>
        <v>-300.45</v>
      </c>
      <c r="J201" s="64">
        <f t="shared" si="31"/>
        <v>23</v>
      </c>
      <c r="K201" s="64">
        <f t="shared" si="32"/>
        <v>24</v>
      </c>
      <c r="L201" s="64">
        <f t="shared" si="33"/>
        <v>71</v>
      </c>
      <c r="M201" s="64">
        <f t="shared" si="34"/>
        <v>29</v>
      </c>
      <c r="T201" s="64">
        <f t="shared" si="37"/>
        <v>146</v>
      </c>
      <c r="U201" s="64">
        <f t="shared" ca="1" si="39"/>
        <v>-0.60000000000002274</v>
      </c>
      <c r="V201" s="64">
        <f t="shared" ca="1" si="39"/>
        <v>1.6899999999999977</v>
      </c>
      <c r="Y201" s="64">
        <f t="shared" ca="1" si="36"/>
        <v>-0.60000000000002274</v>
      </c>
      <c r="Z201" s="64">
        <f t="shared" ca="1" si="38"/>
        <v>1.6899999999999977</v>
      </c>
    </row>
    <row r="202" spans="1:26" outlineLevel="1" x14ac:dyDescent="0.35">
      <c r="A202" s="64">
        <v>1816943</v>
      </c>
      <c r="B202" s="64" t="s">
        <v>406</v>
      </c>
      <c r="C202" s="64">
        <v>3018.48</v>
      </c>
      <c r="D202" s="64">
        <v>183</v>
      </c>
      <c r="E202" s="64">
        <v>243.01</v>
      </c>
      <c r="F202" s="64">
        <v>0</v>
      </c>
      <c r="H202" s="64">
        <f t="shared" si="35"/>
        <v>-243.01</v>
      </c>
      <c r="J202" s="64">
        <f t="shared" si="31"/>
        <v>23</v>
      </c>
      <c r="K202" s="64">
        <f t="shared" si="32"/>
        <v>24</v>
      </c>
      <c r="L202" s="64">
        <f t="shared" si="33"/>
        <v>71</v>
      </c>
      <c r="M202" s="64">
        <f t="shared" si="34"/>
        <v>30</v>
      </c>
      <c r="T202" s="64">
        <f t="shared" si="37"/>
        <v>147</v>
      </c>
      <c r="U202" s="64">
        <f t="shared" ca="1" si="39"/>
        <v>-1.07000000000005</v>
      </c>
      <c r="V202" s="64">
        <f t="shared" ca="1" si="39"/>
        <v>9.0599999999999454</v>
      </c>
      <c r="Y202" s="64">
        <f t="shared" ca="1" si="36"/>
        <v>-1.07000000000005</v>
      </c>
      <c r="Z202" s="64">
        <f t="shared" ca="1" si="38"/>
        <v>9.0599999999999454</v>
      </c>
    </row>
    <row r="203" spans="1:26" outlineLevel="1" x14ac:dyDescent="0.35">
      <c r="A203" s="64">
        <v>1820564</v>
      </c>
      <c r="B203" s="64" t="s">
        <v>183</v>
      </c>
      <c r="C203" s="64">
        <v>9659.26</v>
      </c>
      <c r="D203" s="64">
        <v>186</v>
      </c>
      <c r="E203" s="64">
        <v>785.38</v>
      </c>
      <c r="F203" s="64">
        <v>0</v>
      </c>
      <c r="H203" s="64">
        <f t="shared" si="35"/>
        <v>-785.38</v>
      </c>
      <c r="J203" s="64">
        <f t="shared" si="31"/>
        <v>23</v>
      </c>
      <c r="K203" s="64">
        <f t="shared" si="32"/>
        <v>24</v>
      </c>
      <c r="L203" s="64">
        <f t="shared" si="33"/>
        <v>72</v>
      </c>
      <c r="M203" s="64">
        <f t="shared" si="34"/>
        <v>30</v>
      </c>
      <c r="T203" s="64">
        <f t="shared" si="37"/>
        <v>148</v>
      </c>
      <c r="U203" s="64">
        <f t="shared" ca="1" si="39"/>
        <v>3.7000000000000171</v>
      </c>
      <c r="V203" s="64">
        <f t="shared" ca="1" si="39"/>
        <v>-6.1899999999999977</v>
      </c>
      <c r="Y203" s="64">
        <f t="shared" ca="1" si="36"/>
        <v>3.7000000000000171</v>
      </c>
      <c r="Z203" s="64">
        <f t="shared" ca="1" si="38"/>
        <v>-6.1899999999999977</v>
      </c>
    </row>
    <row r="204" spans="1:26" outlineLevel="1" x14ac:dyDescent="0.35">
      <c r="A204" s="64">
        <v>1820671</v>
      </c>
      <c r="B204" s="64" t="s">
        <v>183</v>
      </c>
      <c r="C204" s="64">
        <v>3151.34</v>
      </c>
      <c r="D204" s="64">
        <v>183</v>
      </c>
      <c r="E204" s="64">
        <v>266.98</v>
      </c>
      <c r="F204" s="64">
        <v>0</v>
      </c>
      <c r="H204" s="64">
        <f t="shared" si="35"/>
        <v>-266.98</v>
      </c>
      <c r="J204" s="64">
        <f t="shared" si="31"/>
        <v>23</v>
      </c>
      <c r="K204" s="64">
        <f t="shared" si="32"/>
        <v>24</v>
      </c>
      <c r="L204" s="64">
        <f t="shared" si="33"/>
        <v>73</v>
      </c>
      <c r="M204" s="64">
        <f t="shared" si="34"/>
        <v>30</v>
      </c>
      <c r="T204" s="64">
        <f t="shared" si="37"/>
        <v>149</v>
      </c>
      <c r="U204" s="64">
        <f t="shared" ca="1" si="39"/>
        <v>-5.3700000000000045</v>
      </c>
      <c r="V204" s="64">
        <f t="shared" ca="1" si="39"/>
        <v>0.67000000000001592</v>
      </c>
      <c r="Y204" s="64">
        <f t="shared" ca="1" si="36"/>
        <v>-5.3700000000000045</v>
      </c>
      <c r="Z204" s="64">
        <f t="shared" ca="1" si="38"/>
        <v>0.67000000000001592</v>
      </c>
    </row>
    <row r="205" spans="1:26" outlineLevel="1" x14ac:dyDescent="0.35">
      <c r="A205" s="64">
        <v>1823419</v>
      </c>
      <c r="B205" s="64" t="s">
        <v>183</v>
      </c>
      <c r="C205" s="64">
        <v>8847.7999999999993</v>
      </c>
      <c r="D205" s="64">
        <v>183</v>
      </c>
      <c r="E205" s="64">
        <v>720.96</v>
      </c>
      <c r="F205" s="64">
        <v>0</v>
      </c>
      <c r="H205" s="64">
        <f t="shared" si="35"/>
        <v>-720.96</v>
      </c>
      <c r="J205" s="64">
        <f t="shared" si="31"/>
        <v>23</v>
      </c>
      <c r="K205" s="64">
        <f t="shared" si="32"/>
        <v>24</v>
      </c>
      <c r="L205" s="64">
        <f t="shared" si="33"/>
        <v>74</v>
      </c>
      <c r="M205" s="64">
        <f t="shared" si="34"/>
        <v>30</v>
      </c>
      <c r="T205" s="64">
        <f t="shared" si="37"/>
        <v>150</v>
      </c>
      <c r="U205" s="64">
        <f t="shared" ca="1" si="39"/>
        <v>-2.0600000000000023</v>
      </c>
      <c r="V205" s="64">
        <f t="shared" ca="1" si="39"/>
        <v>-8.6700000000000159</v>
      </c>
      <c r="Y205" s="64">
        <f t="shared" ca="1" si="36"/>
        <v>-2.0600000000000023</v>
      </c>
      <c r="Z205" s="64">
        <f t="shared" ca="1" si="38"/>
        <v>-8.6700000000000159</v>
      </c>
    </row>
    <row r="206" spans="1:26" outlineLevel="1" x14ac:dyDescent="0.35">
      <c r="A206" s="64">
        <v>1838351</v>
      </c>
      <c r="B206" s="64" t="s">
        <v>395</v>
      </c>
      <c r="C206" s="64">
        <v>5087</v>
      </c>
      <c r="D206" s="64">
        <v>184</v>
      </c>
      <c r="E206" s="64">
        <v>422.02</v>
      </c>
      <c r="F206" s="64">
        <v>420</v>
      </c>
      <c r="H206" s="64">
        <f t="shared" si="35"/>
        <v>-2.0199999999999818</v>
      </c>
      <c r="J206" s="64">
        <f t="shared" si="31"/>
        <v>23</v>
      </c>
      <c r="K206" s="64">
        <f t="shared" si="32"/>
        <v>25</v>
      </c>
      <c r="L206" s="64">
        <f t="shared" si="33"/>
        <v>74</v>
      </c>
      <c r="M206" s="64">
        <f t="shared" si="34"/>
        <v>30</v>
      </c>
      <c r="T206" s="64">
        <f t="shared" si="37"/>
        <v>151</v>
      </c>
      <c r="U206" s="64">
        <f t="shared" ca="1" si="39"/>
        <v>0.63999999999998636</v>
      </c>
      <c r="V206" s="64">
        <f t="shared" ca="1" si="39"/>
        <v>-3.7099999999999795</v>
      </c>
      <c r="Y206" s="64">
        <f t="shared" ca="1" si="36"/>
        <v>0.63999999999998636</v>
      </c>
      <c r="Z206" s="64">
        <f t="shared" ca="1" si="38"/>
        <v>-3.7099999999999795</v>
      </c>
    </row>
    <row r="207" spans="1:26" outlineLevel="1" x14ac:dyDescent="0.35">
      <c r="A207" s="64">
        <v>1838400</v>
      </c>
      <c r="B207" s="64" t="s">
        <v>406</v>
      </c>
      <c r="C207" s="64">
        <v>2974.98</v>
      </c>
      <c r="D207" s="64">
        <v>183</v>
      </c>
      <c r="E207" s="64">
        <v>251.15</v>
      </c>
      <c r="F207" s="64">
        <v>0</v>
      </c>
      <c r="H207" s="64">
        <f t="shared" si="35"/>
        <v>-251.15</v>
      </c>
      <c r="J207" s="64">
        <f t="shared" si="31"/>
        <v>23</v>
      </c>
      <c r="K207" s="64">
        <f t="shared" si="32"/>
        <v>25</v>
      </c>
      <c r="L207" s="64">
        <f t="shared" si="33"/>
        <v>74</v>
      </c>
      <c r="M207" s="64">
        <f t="shared" si="34"/>
        <v>31</v>
      </c>
      <c r="T207" s="64">
        <f t="shared" si="37"/>
        <v>152</v>
      </c>
      <c r="U207" s="64">
        <f t="shared" ca="1" si="39"/>
        <v>-0.60000000000002274</v>
      </c>
      <c r="V207" s="64">
        <f t="shared" ca="1" si="39"/>
        <v>1.4699999999999989</v>
      </c>
      <c r="Y207" s="64">
        <f t="shared" ca="1" si="36"/>
        <v>-0.60000000000002274</v>
      </c>
      <c r="Z207" s="64">
        <f t="shared" ca="1" si="38"/>
        <v>1.4699999999999989</v>
      </c>
    </row>
    <row r="208" spans="1:26" outlineLevel="1" x14ac:dyDescent="0.35">
      <c r="A208" s="64">
        <v>1841172</v>
      </c>
      <c r="B208" s="64" t="s">
        <v>395</v>
      </c>
      <c r="C208" s="64">
        <v>1728.66</v>
      </c>
      <c r="D208" s="64">
        <v>185</v>
      </c>
      <c r="E208" s="64">
        <v>137.38</v>
      </c>
      <c r="F208" s="64">
        <v>134.16999999999999</v>
      </c>
      <c r="H208" s="64">
        <f t="shared" si="35"/>
        <v>-3.210000000000008</v>
      </c>
      <c r="J208" s="64">
        <f t="shared" si="31"/>
        <v>23</v>
      </c>
      <c r="K208" s="64">
        <f t="shared" si="32"/>
        <v>26</v>
      </c>
      <c r="L208" s="64">
        <f t="shared" si="33"/>
        <v>74</v>
      </c>
      <c r="M208" s="64">
        <f t="shared" si="34"/>
        <v>31</v>
      </c>
      <c r="T208" s="64">
        <f t="shared" si="37"/>
        <v>153</v>
      </c>
      <c r="U208" s="64">
        <f t="shared" ca="1" si="39"/>
        <v>-3.0099999999999909</v>
      </c>
      <c r="V208" s="64">
        <f t="shared" ca="1" si="39"/>
        <v>-2.7200000000000273</v>
      </c>
      <c r="Y208" s="64">
        <f t="shared" ca="1" si="36"/>
        <v>-3.0099999999999909</v>
      </c>
      <c r="Z208" s="64">
        <f t="shared" ca="1" si="38"/>
        <v>-2.7200000000000273</v>
      </c>
    </row>
    <row r="209" spans="1:26" outlineLevel="1" x14ac:dyDescent="0.35">
      <c r="A209" s="64">
        <v>1841635</v>
      </c>
      <c r="B209" s="64" t="s">
        <v>395</v>
      </c>
      <c r="C209" s="64">
        <v>4404.92</v>
      </c>
      <c r="D209" s="64">
        <v>153</v>
      </c>
      <c r="E209" s="64">
        <v>355.2</v>
      </c>
      <c r="F209" s="64">
        <v>346.73</v>
      </c>
      <c r="H209" s="64">
        <f t="shared" si="35"/>
        <v>-8.4699999999999704</v>
      </c>
      <c r="J209" s="64">
        <f t="shared" si="31"/>
        <v>23</v>
      </c>
      <c r="K209" s="64">
        <f t="shared" si="32"/>
        <v>27</v>
      </c>
      <c r="L209" s="64">
        <f t="shared" si="33"/>
        <v>74</v>
      </c>
      <c r="M209" s="64">
        <f t="shared" si="34"/>
        <v>31</v>
      </c>
      <c r="T209" s="64">
        <f t="shared" si="37"/>
        <v>154</v>
      </c>
      <c r="U209" s="64">
        <f t="shared" ca="1" si="39"/>
        <v>-2.1999999999999886</v>
      </c>
      <c r="V209" s="64">
        <f t="shared" ca="1" si="39"/>
        <v>-10.379999999999995</v>
      </c>
      <c r="Y209" s="64">
        <f t="shared" ca="1" si="36"/>
        <v>-2.1999999999999886</v>
      </c>
      <c r="Z209" s="64">
        <f t="shared" ca="1" si="38"/>
        <v>-10.379999999999995</v>
      </c>
    </row>
    <row r="210" spans="1:26" outlineLevel="1" x14ac:dyDescent="0.35">
      <c r="A210" s="64">
        <v>1842229</v>
      </c>
      <c r="B210" s="64" t="s">
        <v>101</v>
      </c>
      <c r="C210" s="64">
        <v>6425.33</v>
      </c>
      <c r="D210" s="64">
        <v>184</v>
      </c>
      <c r="E210" s="64">
        <v>539.64</v>
      </c>
      <c r="F210" s="64">
        <v>536.67999999999995</v>
      </c>
      <c r="H210" s="64">
        <f t="shared" si="35"/>
        <v>-2.9600000000000364</v>
      </c>
      <c r="J210" s="64">
        <f t="shared" si="31"/>
        <v>24</v>
      </c>
      <c r="K210" s="64">
        <f t="shared" si="32"/>
        <v>27</v>
      </c>
      <c r="L210" s="64">
        <f t="shared" si="33"/>
        <v>74</v>
      </c>
      <c r="M210" s="64">
        <f t="shared" si="34"/>
        <v>31</v>
      </c>
      <c r="T210" s="64">
        <f t="shared" si="37"/>
        <v>155</v>
      </c>
      <c r="U210" s="64">
        <f t="shared" ca="1" si="39"/>
        <v>-5.9199999999999875</v>
      </c>
      <c r="V210" s="64">
        <f t="shared" ca="1" si="39"/>
        <v>-3.42999999999995</v>
      </c>
      <c r="Y210" s="64">
        <f t="shared" ca="1" si="36"/>
        <v>-5.9199999999999875</v>
      </c>
      <c r="Z210" s="64">
        <f t="shared" ca="1" si="38"/>
        <v>-3.42999999999995</v>
      </c>
    </row>
    <row r="211" spans="1:26" outlineLevel="1" x14ac:dyDescent="0.35">
      <c r="A211" s="64">
        <v>1847469</v>
      </c>
      <c r="B211" s="64" t="s">
        <v>183</v>
      </c>
      <c r="C211" s="64">
        <v>6697.14</v>
      </c>
      <c r="D211" s="64">
        <v>183</v>
      </c>
      <c r="E211" s="64">
        <v>557.91</v>
      </c>
      <c r="F211" s="64">
        <v>0</v>
      </c>
      <c r="H211" s="64">
        <f t="shared" si="35"/>
        <v>-557.91</v>
      </c>
      <c r="J211" s="64">
        <f t="shared" si="31"/>
        <v>24</v>
      </c>
      <c r="K211" s="64">
        <f t="shared" si="32"/>
        <v>27</v>
      </c>
      <c r="L211" s="64">
        <f t="shared" si="33"/>
        <v>75</v>
      </c>
      <c r="M211" s="64">
        <f t="shared" si="34"/>
        <v>31</v>
      </c>
      <c r="T211" s="64">
        <f t="shared" si="37"/>
        <v>156</v>
      </c>
      <c r="U211" s="64">
        <f t="shared" ca="1" si="39"/>
        <v>-18.110000000000014</v>
      </c>
      <c r="V211" s="64">
        <f t="shared" ca="1" si="39"/>
        <v>6.4499999999999886</v>
      </c>
      <c r="Y211" s="64">
        <f t="shared" ca="1" si="36"/>
        <v>-18.110000000000014</v>
      </c>
      <c r="Z211" s="64">
        <f t="shared" ca="1" si="38"/>
        <v>6.4499999999999886</v>
      </c>
    </row>
    <row r="212" spans="1:26" outlineLevel="1" x14ac:dyDescent="0.35">
      <c r="A212" s="64">
        <v>1866120</v>
      </c>
      <c r="B212" s="64" t="s">
        <v>395</v>
      </c>
      <c r="C212" s="64">
        <v>4717.68</v>
      </c>
      <c r="D212" s="64">
        <v>184</v>
      </c>
      <c r="E212" s="64">
        <v>378.35</v>
      </c>
      <c r="F212" s="64">
        <v>367.48</v>
      </c>
      <c r="H212" s="64">
        <f t="shared" si="35"/>
        <v>-10.870000000000005</v>
      </c>
      <c r="J212" s="64">
        <f t="shared" si="31"/>
        <v>24</v>
      </c>
      <c r="K212" s="64">
        <f t="shared" si="32"/>
        <v>28</v>
      </c>
      <c r="L212" s="64">
        <f t="shared" si="33"/>
        <v>75</v>
      </c>
      <c r="M212" s="64">
        <f t="shared" si="34"/>
        <v>31</v>
      </c>
      <c r="T212" s="64">
        <f t="shared" si="37"/>
        <v>157</v>
      </c>
      <c r="U212" s="64">
        <f t="shared" ca="1" si="39"/>
        <v>6.6800000000000068</v>
      </c>
      <c r="V212" s="64">
        <f t="shared" ca="1" si="39"/>
        <v>-1.4899999999999807</v>
      </c>
      <c r="Y212" s="64">
        <f t="shared" ca="1" si="36"/>
        <v>6.6800000000000068</v>
      </c>
      <c r="Z212" s="64">
        <f t="shared" ca="1" si="38"/>
        <v>-1.4899999999999807</v>
      </c>
    </row>
    <row r="213" spans="1:26" outlineLevel="1" x14ac:dyDescent="0.35">
      <c r="A213" s="64">
        <v>1866170</v>
      </c>
      <c r="B213" s="64" t="s">
        <v>183</v>
      </c>
      <c r="C213" s="64">
        <v>5676.38</v>
      </c>
      <c r="D213" s="64">
        <v>183</v>
      </c>
      <c r="E213" s="64">
        <v>464.99</v>
      </c>
      <c r="F213" s="64">
        <v>0</v>
      </c>
      <c r="H213" s="64">
        <f t="shared" si="35"/>
        <v>-464.99</v>
      </c>
      <c r="J213" s="64">
        <f t="shared" si="31"/>
        <v>24</v>
      </c>
      <c r="K213" s="64">
        <f t="shared" si="32"/>
        <v>28</v>
      </c>
      <c r="L213" s="64">
        <f t="shared" si="33"/>
        <v>76</v>
      </c>
      <c r="M213" s="64">
        <f t="shared" si="34"/>
        <v>31</v>
      </c>
      <c r="T213" s="64">
        <f t="shared" si="37"/>
        <v>158</v>
      </c>
      <c r="U213" s="64">
        <f t="shared" ca="1" si="39"/>
        <v>2.3700000000000045</v>
      </c>
      <c r="V213" s="64">
        <f t="shared" ca="1" si="39"/>
        <v>-5.0300000000000296</v>
      </c>
      <c r="Y213" s="64">
        <f t="shared" ca="1" si="36"/>
        <v>2.3700000000000045</v>
      </c>
      <c r="Z213" s="64">
        <f t="shared" ca="1" si="38"/>
        <v>-5.0300000000000296</v>
      </c>
    </row>
    <row r="214" spans="1:26" outlineLevel="1" x14ac:dyDescent="0.35">
      <c r="A214" s="64">
        <v>1866253</v>
      </c>
      <c r="B214" s="64" t="s">
        <v>395</v>
      </c>
      <c r="C214" s="64">
        <v>4461.7700000000004</v>
      </c>
      <c r="D214" s="64">
        <v>184</v>
      </c>
      <c r="E214" s="64">
        <v>353.33</v>
      </c>
      <c r="F214" s="64">
        <v>348.76</v>
      </c>
      <c r="H214" s="64">
        <f t="shared" si="35"/>
        <v>-4.5699999999999932</v>
      </c>
      <c r="J214" s="64">
        <f t="shared" si="31"/>
        <v>24</v>
      </c>
      <c r="K214" s="64">
        <f t="shared" si="32"/>
        <v>29</v>
      </c>
      <c r="L214" s="64">
        <f t="shared" si="33"/>
        <v>76</v>
      </c>
      <c r="M214" s="64">
        <f t="shared" si="34"/>
        <v>31</v>
      </c>
      <c r="T214" s="64">
        <f t="shared" si="37"/>
        <v>159</v>
      </c>
      <c r="U214" s="64">
        <f t="shared" ca="1" si="39"/>
        <v>1.2900000000000205</v>
      </c>
      <c r="V214" s="64">
        <f t="shared" ca="1" si="39"/>
        <v>2.2300000000000182</v>
      </c>
      <c r="Y214" s="64">
        <f t="shared" ca="1" si="36"/>
        <v>1.2900000000000205</v>
      </c>
      <c r="Z214" s="64">
        <f t="shared" ca="1" si="38"/>
        <v>2.2300000000000182</v>
      </c>
    </row>
    <row r="215" spans="1:26" outlineLevel="1" x14ac:dyDescent="0.35">
      <c r="A215" s="64">
        <v>1866493</v>
      </c>
      <c r="B215" s="64" t="s">
        <v>183</v>
      </c>
      <c r="C215" s="64">
        <v>3382.69</v>
      </c>
      <c r="D215" s="64">
        <v>184</v>
      </c>
      <c r="E215" s="64">
        <v>264.72000000000003</v>
      </c>
      <c r="F215" s="64">
        <v>0</v>
      </c>
      <c r="H215" s="64">
        <f t="shared" si="35"/>
        <v>-264.72000000000003</v>
      </c>
      <c r="J215" s="64">
        <f t="shared" si="31"/>
        <v>24</v>
      </c>
      <c r="K215" s="64">
        <f t="shared" si="32"/>
        <v>29</v>
      </c>
      <c r="L215" s="64">
        <f t="shared" si="33"/>
        <v>77</v>
      </c>
      <c r="M215" s="64">
        <f t="shared" si="34"/>
        <v>31</v>
      </c>
      <c r="T215" s="64">
        <f t="shared" si="37"/>
        <v>160</v>
      </c>
      <c r="U215" s="64">
        <f t="shared" ca="1" si="39"/>
        <v>-0.55000000000001137</v>
      </c>
      <c r="V215" s="64">
        <f t="shared" ca="1" si="39"/>
        <v>-4.1300000000000239</v>
      </c>
      <c r="Y215" s="64">
        <f t="shared" ca="1" si="36"/>
        <v>-0.55000000000001137</v>
      </c>
      <c r="Z215" s="64">
        <f t="shared" ca="1" si="38"/>
        <v>-4.1300000000000239</v>
      </c>
    </row>
    <row r="216" spans="1:26" outlineLevel="1" x14ac:dyDescent="0.35">
      <c r="A216" s="64">
        <v>1867243</v>
      </c>
      <c r="B216" s="64" t="s">
        <v>183</v>
      </c>
      <c r="C216" s="64">
        <v>3980.41</v>
      </c>
      <c r="D216" s="64">
        <v>184</v>
      </c>
      <c r="E216" s="64">
        <v>320.73</v>
      </c>
      <c r="F216" s="64">
        <v>0</v>
      </c>
      <c r="H216" s="64">
        <f t="shared" si="35"/>
        <v>-320.73</v>
      </c>
      <c r="J216" s="64">
        <f t="shared" si="31"/>
        <v>24</v>
      </c>
      <c r="K216" s="64">
        <f t="shared" si="32"/>
        <v>29</v>
      </c>
      <c r="L216" s="64">
        <f t="shared" si="33"/>
        <v>78</v>
      </c>
      <c r="M216" s="64">
        <f t="shared" si="34"/>
        <v>31</v>
      </c>
      <c r="T216" s="64">
        <f t="shared" si="37"/>
        <v>161</v>
      </c>
      <c r="U216" s="64">
        <f t="shared" ref="U216:V235" ca="1" si="40">INDEX(OFFSET($G$55,0,MATCH(U$54,$H$54:$I$54,0),COUNT($A$55:$A$2233),1),MATCH($T216,OFFSET($I$55,0,MATCH(U$55,$J$53:$M$53,0),COUNT($A$55:$A$2233),1),0),1)</f>
        <v>-6.2400000000000091</v>
      </c>
      <c r="V216" s="64">
        <f t="shared" ca="1" si="40"/>
        <v>6.8100000000000023</v>
      </c>
      <c r="Y216" s="64">
        <f t="shared" ca="1" si="36"/>
        <v>-6.2400000000000091</v>
      </c>
      <c r="Z216" s="64">
        <f t="shared" ca="1" si="38"/>
        <v>6.8100000000000023</v>
      </c>
    </row>
    <row r="217" spans="1:26" outlineLevel="1" x14ac:dyDescent="0.35">
      <c r="A217" s="64">
        <v>1867706</v>
      </c>
      <c r="B217" s="64" t="s">
        <v>101</v>
      </c>
      <c r="C217" s="64">
        <v>4096.54</v>
      </c>
      <c r="D217" s="64">
        <v>184</v>
      </c>
      <c r="E217" s="64">
        <v>341.64</v>
      </c>
      <c r="F217" s="64">
        <v>341.71</v>
      </c>
      <c r="H217" s="64">
        <f t="shared" si="35"/>
        <v>6.9999999999993179E-2</v>
      </c>
      <c r="J217" s="64">
        <f t="shared" si="31"/>
        <v>25</v>
      </c>
      <c r="K217" s="64">
        <f t="shared" si="32"/>
        <v>29</v>
      </c>
      <c r="L217" s="64">
        <f t="shared" si="33"/>
        <v>78</v>
      </c>
      <c r="M217" s="64">
        <f t="shared" si="34"/>
        <v>31</v>
      </c>
      <c r="T217" s="64">
        <f t="shared" si="37"/>
        <v>162</v>
      </c>
      <c r="U217" s="64">
        <f t="shared" ca="1" si="40"/>
        <v>0.16999999999995907</v>
      </c>
      <c r="V217" s="64">
        <f t="shared" ca="1" si="40"/>
        <v>0.87999999999999545</v>
      </c>
      <c r="Y217" s="64">
        <f t="shared" ca="1" si="36"/>
        <v>0.16999999999995907</v>
      </c>
      <c r="Z217" s="64">
        <f t="shared" ca="1" si="38"/>
        <v>0.87999999999999545</v>
      </c>
    </row>
    <row r="218" spans="1:26" outlineLevel="1" x14ac:dyDescent="0.35">
      <c r="A218" s="64">
        <v>1867847</v>
      </c>
      <c r="B218" s="64" t="s">
        <v>183</v>
      </c>
      <c r="C218" s="64">
        <v>5842.34</v>
      </c>
      <c r="D218" s="64">
        <v>184</v>
      </c>
      <c r="E218" s="64">
        <v>463.14</v>
      </c>
      <c r="F218" s="64">
        <v>0</v>
      </c>
      <c r="H218" s="64">
        <f t="shared" si="35"/>
        <v>-463.14</v>
      </c>
      <c r="J218" s="64">
        <f t="shared" si="31"/>
        <v>25</v>
      </c>
      <c r="K218" s="64">
        <f t="shared" si="32"/>
        <v>29</v>
      </c>
      <c r="L218" s="64">
        <f t="shared" si="33"/>
        <v>79</v>
      </c>
      <c r="M218" s="64">
        <f t="shared" si="34"/>
        <v>31</v>
      </c>
      <c r="T218" s="64">
        <f t="shared" si="37"/>
        <v>163</v>
      </c>
      <c r="U218" s="64">
        <f t="shared" ca="1" si="40"/>
        <v>-8.7400000000000091</v>
      </c>
      <c r="V218" s="64">
        <f t="shared" ca="1" si="40"/>
        <v>9.9999999999994316E-2</v>
      </c>
      <c r="Y218" s="64">
        <f t="shared" ca="1" si="36"/>
        <v>-8.7400000000000091</v>
      </c>
      <c r="Z218" s="64">
        <f t="shared" ca="1" si="38"/>
        <v>9.9999999999994316E-2</v>
      </c>
    </row>
    <row r="219" spans="1:26" outlineLevel="1" x14ac:dyDescent="0.35">
      <c r="A219" s="64">
        <v>1868837</v>
      </c>
      <c r="B219" s="64" t="s">
        <v>101</v>
      </c>
      <c r="C219" s="64">
        <v>6912.85</v>
      </c>
      <c r="D219" s="64">
        <v>184</v>
      </c>
      <c r="E219" s="64">
        <v>591.33000000000004</v>
      </c>
      <c r="F219" s="64">
        <v>590.42999999999995</v>
      </c>
      <c r="H219" s="64">
        <f t="shared" si="35"/>
        <v>-0.90000000000009095</v>
      </c>
      <c r="J219" s="64">
        <f t="shared" si="31"/>
        <v>26</v>
      </c>
      <c r="K219" s="64">
        <f t="shared" si="32"/>
        <v>29</v>
      </c>
      <c r="L219" s="64">
        <f t="shared" si="33"/>
        <v>79</v>
      </c>
      <c r="M219" s="64">
        <f t="shared" si="34"/>
        <v>31</v>
      </c>
      <c r="T219" s="64">
        <f t="shared" si="37"/>
        <v>164</v>
      </c>
      <c r="U219" s="64">
        <f t="shared" ca="1" si="40"/>
        <v>-15.25</v>
      </c>
      <c r="V219" s="64">
        <f t="shared" ca="1" si="40"/>
        <v>-19.370000000000005</v>
      </c>
      <c r="Y219" s="64">
        <f t="shared" ca="1" si="36"/>
        <v>-15.25</v>
      </c>
      <c r="Z219" s="64">
        <f t="shared" ca="1" si="38"/>
        <v>-19.370000000000005</v>
      </c>
    </row>
    <row r="220" spans="1:26" outlineLevel="1" x14ac:dyDescent="0.35">
      <c r="A220" s="64">
        <v>1869249</v>
      </c>
      <c r="B220" s="64" t="s">
        <v>183</v>
      </c>
      <c r="C220" s="64">
        <v>3232.72</v>
      </c>
      <c r="D220" s="64">
        <v>184</v>
      </c>
      <c r="E220" s="64">
        <v>267.79000000000002</v>
      </c>
      <c r="F220" s="64">
        <v>0</v>
      </c>
      <c r="H220" s="64">
        <f t="shared" si="35"/>
        <v>-267.79000000000002</v>
      </c>
      <c r="J220" s="64">
        <f t="shared" si="31"/>
        <v>26</v>
      </c>
      <c r="K220" s="64">
        <f t="shared" si="32"/>
        <v>29</v>
      </c>
      <c r="L220" s="64">
        <f t="shared" si="33"/>
        <v>80</v>
      </c>
      <c r="M220" s="64">
        <f t="shared" si="34"/>
        <v>31</v>
      </c>
      <c r="T220" s="64">
        <f t="shared" si="37"/>
        <v>165</v>
      </c>
      <c r="U220" s="64">
        <f t="shared" ca="1" si="40"/>
        <v>-3.039999999999992</v>
      </c>
      <c r="V220" s="64">
        <f t="shared" ca="1" si="40"/>
        <v>-21.009999999999991</v>
      </c>
      <c r="Y220" s="64">
        <f t="shared" ca="1" si="36"/>
        <v>-3.039999999999992</v>
      </c>
      <c r="Z220" s="64">
        <f t="shared" ca="1" si="38"/>
        <v>-21.009999999999991</v>
      </c>
    </row>
    <row r="221" spans="1:26" outlineLevel="1" x14ac:dyDescent="0.35">
      <c r="A221" s="64">
        <v>1887879</v>
      </c>
      <c r="B221" s="64" t="s">
        <v>183</v>
      </c>
      <c r="C221" s="64">
        <v>3468.65</v>
      </c>
      <c r="D221" s="64">
        <v>183</v>
      </c>
      <c r="E221" s="64">
        <v>287.07</v>
      </c>
      <c r="F221" s="64">
        <v>0</v>
      </c>
      <c r="H221" s="64">
        <f t="shared" si="35"/>
        <v>-287.07</v>
      </c>
      <c r="J221" s="64">
        <f t="shared" si="31"/>
        <v>26</v>
      </c>
      <c r="K221" s="64">
        <f t="shared" si="32"/>
        <v>29</v>
      </c>
      <c r="L221" s="64">
        <f t="shared" si="33"/>
        <v>81</v>
      </c>
      <c r="M221" s="64">
        <f t="shared" si="34"/>
        <v>31</v>
      </c>
      <c r="T221" s="64">
        <f t="shared" si="37"/>
        <v>166</v>
      </c>
      <c r="U221" s="64">
        <f t="shared" ca="1" si="40"/>
        <v>-3.0799999999999841</v>
      </c>
      <c r="V221" s="64">
        <f t="shared" ca="1" si="40"/>
        <v>-1.5499999999999545</v>
      </c>
      <c r="Y221" s="64">
        <f t="shared" ca="1" si="36"/>
        <v>-3.0799999999999841</v>
      </c>
      <c r="Z221" s="64">
        <f t="shared" ca="1" si="38"/>
        <v>-1.5499999999999545</v>
      </c>
    </row>
    <row r="222" spans="1:26" outlineLevel="1" x14ac:dyDescent="0.35">
      <c r="A222" s="64">
        <v>1902156</v>
      </c>
      <c r="B222" s="64" t="s">
        <v>183</v>
      </c>
      <c r="C222" s="64">
        <v>2471.1</v>
      </c>
      <c r="D222" s="64">
        <v>183</v>
      </c>
      <c r="E222" s="64">
        <v>207.57</v>
      </c>
      <c r="F222" s="64">
        <v>0</v>
      </c>
      <c r="H222" s="64">
        <f t="shared" si="35"/>
        <v>-207.57</v>
      </c>
      <c r="J222" s="64">
        <f t="shared" si="31"/>
        <v>26</v>
      </c>
      <c r="K222" s="64">
        <f t="shared" si="32"/>
        <v>29</v>
      </c>
      <c r="L222" s="64">
        <f t="shared" si="33"/>
        <v>82</v>
      </c>
      <c r="M222" s="64">
        <f t="shared" si="34"/>
        <v>31</v>
      </c>
      <c r="T222" s="64">
        <f t="shared" si="37"/>
        <v>167</v>
      </c>
      <c r="U222" s="64">
        <f t="shared" ca="1" si="40"/>
        <v>-0.41999999999998749</v>
      </c>
      <c r="V222" s="64">
        <f t="shared" ca="1" si="40"/>
        <v>-25.229999999999905</v>
      </c>
      <c r="Y222" s="64">
        <f t="shared" ca="1" si="36"/>
        <v>-0.41999999999998749</v>
      </c>
      <c r="Z222" s="64">
        <f t="shared" ca="1" si="38"/>
        <v>-25.229999999999905</v>
      </c>
    </row>
    <row r="223" spans="1:26" outlineLevel="1" x14ac:dyDescent="0.35">
      <c r="A223" s="64">
        <v>1906231</v>
      </c>
      <c r="B223" s="64" t="s">
        <v>183</v>
      </c>
      <c r="C223" s="64">
        <v>11998.34</v>
      </c>
      <c r="D223" s="64">
        <v>184</v>
      </c>
      <c r="E223" s="64">
        <v>984.73</v>
      </c>
      <c r="F223" s="64">
        <v>0</v>
      </c>
      <c r="H223" s="64">
        <f t="shared" si="35"/>
        <v>-984.73</v>
      </c>
      <c r="J223" s="64">
        <f t="shared" si="31"/>
        <v>26</v>
      </c>
      <c r="K223" s="64">
        <f t="shared" si="32"/>
        <v>29</v>
      </c>
      <c r="L223" s="64">
        <f t="shared" si="33"/>
        <v>83</v>
      </c>
      <c r="M223" s="64">
        <f t="shared" si="34"/>
        <v>31</v>
      </c>
      <c r="T223" s="64">
        <f t="shared" si="37"/>
        <v>168</v>
      </c>
      <c r="U223" s="64">
        <f t="shared" ca="1" si="40"/>
        <v>5.0300000000000011</v>
      </c>
      <c r="V223" s="64">
        <f t="shared" ca="1" si="40"/>
        <v>-9.6800000000000068</v>
      </c>
      <c r="Y223" s="64">
        <f t="shared" ca="1" si="36"/>
        <v>5.0300000000000011</v>
      </c>
      <c r="Z223" s="64">
        <f t="shared" ca="1" si="38"/>
        <v>-9.6800000000000068</v>
      </c>
    </row>
    <row r="224" spans="1:26" outlineLevel="1" x14ac:dyDescent="0.35">
      <c r="A224" s="64">
        <v>1906372</v>
      </c>
      <c r="B224" s="64" t="s">
        <v>183</v>
      </c>
      <c r="C224" s="64">
        <v>6236.01</v>
      </c>
      <c r="D224" s="64">
        <v>183</v>
      </c>
      <c r="E224" s="64">
        <v>493.52</v>
      </c>
      <c r="F224" s="64">
        <v>0</v>
      </c>
      <c r="H224" s="64">
        <f t="shared" si="35"/>
        <v>-493.52</v>
      </c>
      <c r="J224" s="64">
        <f t="shared" si="31"/>
        <v>26</v>
      </c>
      <c r="K224" s="64">
        <f t="shared" si="32"/>
        <v>29</v>
      </c>
      <c r="L224" s="64">
        <f t="shared" si="33"/>
        <v>84</v>
      </c>
      <c r="M224" s="64">
        <f t="shared" si="34"/>
        <v>31</v>
      </c>
      <c r="T224" s="64">
        <f t="shared" si="37"/>
        <v>169</v>
      </c>
      <c r="U224" s="64">
        <f t="shared" ca="1" si="40"/>
        <v>-2.1200000000000045</v>
      </c>
      <c r="V224" s="64">
        <f t="shared" ca="1" si="40"/>
        <v>3.1699999999999591</v>
      </c>
      <c r="Y224" s="64">
        <f t="shared" ca="1" si="36"/>
        <v>-2.1200000000000045</v>
      </c>
      <c r="Z224" s="64">
        <f t="shared" ca="1" si="38"/>
        <v>3.1699999999999591</v>
      </c>
    </row>
    <row r="225" spans="1:26" outlineLevel="1" x14ac:dyDescent="0.35">
      <c r="A225" s="64">
        <v>1971268</v>
      </c>
      <c r="B225" s="64" t="s">
        <v>183</v>
      </c>
      <c r="C225" s="64">
        <v>3160.91</v>
      </c>
      <c r="D225" s="64">
        <v>184</v>
      </c>
      <c r="E225" s="64">
        <v>253.81</v>
      </c>
      <c r="F225" s="64">
        <v>0</v>
      </c>
      <c r="H225" s="64">
        <f t="shared" si="35"/>
        <v>-253.81</v>
      </c>
      <c r="J225" s="64">
        <f t="shared" si="31"/>
        <v>26</v>
      </c>
      <c r="K225" s="64">
        <f t="shared" si="32"/>
        <v>29</v>
      </c>
      <c r="L225" s="64">
        <f t="shared" si="33"/>
        <v>85</v>
      </c>
      <c r="M225" s="64">
        <f t="shared" si="34"/>
        <v>31</v>
      </c>
      <c r="T225" s="64">
        <f t="shared" si="37"/>
        <v>170</v>
      </c>
      <c r="U225" s="64">
        <f t="shared" ca="1" si="40"/>
        <v>-3.1099999999999568</v>
      </c>
      <c r="V225" s="64">
        <f t="shared" ca="1" si="40"/>
        <v>0.63999999999998636</v>
      </c>
      <c r="Y225" s="64">
        <f t="shared" ca="1" si="36"/>
        <v>-3.1099999999999568</v>
      </c>
      <c r="Z225" s="64">
        <f t="shared" ca="1" si="38"/>
        <v>0.63999999999998636</v>
      </c>
    </row>
    <row r="226" spans="1:26" outlineLevel="1" x14ac:dyDescent="0.35">
      <c r="A226" s="64">
        <v>1991612</v>
      </c>
      <c r="B226" s="64" t="s">
        <v>183</v>
      </c>
      <c r="C226" s="64">
        <v>4492.8999999999996</v>
      </c>
      <c r="D226" s="64">
        <v>186</v>
      </c>
      <c r="E226" s="64">
        <v>349.8</v>
      </c>
      <c r="F226" s="64">
        <v>0</v>
      </c>
      <c r="H226" s="64">
        <f t="shared" si="35"/>
        <v>-349.8</v>
      </c>
      <c r="J226" s="64">
        <f t="shared" si="31"/>
        <v>26</v>
      </c>
      <c r="K226" s="64">
        <f t="shared" si="32"/>
        <v>29</v>
      </c>
      <c r="L226" s="64">
        <f t="shared" si="33"/>
        <v>86</v>
      </c>
      <c r="M226" s="64">
        <f t="shared" si="34"/>
        <v>31</v>
      </c>
      <c r="T226" s="64">
        <f t="shared" si="37"/>
        <v>171</v>
      </c>
      <c r="U226" s="64">
        <f t="shared" ca="1" si="40"/>
        <v>0.63999999999998636</v>
      </c>
      <c r="V226" s="64">
        <f t="shared" ca="1" si="40"/>
        <v>-2.0499999999999545</v>
      </c>
      <c r="Y226" s="64">
        <f t="shared" ca="1" si="36"/>
        <v>0.63999999999998636</v>
      </c>
      <c r="Z226" s="64">
        <f t="shared" ca="1" si="38"/>
        <v>-2.0499999999999545</v>
      </c>
    </row>
    <row r="227" spans="1:26" outlineLevel="1" x14ac:dyDescent="0.35">
      <c r="A227" s="64">
        <v>2035055</v>
      </c>
      <c r="B227" s="64" t="s">
        <v>183</v>
      </c>
      <c r="C227" s="64">
        <v>5816.75</v>
      </c>
      <c r="D227" s="64">
        <v>184</v>
      </c>
      <c r="E227" s="64">
        <v>489.95</v>
      </c>
      <c r="F227" s="64">
        <v>0</v>
      </c>
      <c r="H227" s="64">
        <f t="shared" si="35"/>
        <v>-489.95</v>
      </c>
      <c r="J227" s="64">
        <f t="shared" si="31"/>
        <v>26</v>
      </c>
      <c r="K227" s="64">
        <f t="shared" si="32"/>
        <v>29</v>
      </c>
      <c r="L227" s="64">
        <f t="shared" si="33"/>
        <v>87</v>
      </c>
      <c r="M227" s="64">
        <f t="shared" si="34"/>
        <v>31</v>
      </c>
      <c r="T227" s="64">
        <f t="shared" si="37"/>
        <v>172</v>
      </c>
      <c r="U227" s="64">
        <f t="shared" ca="1" si="40"/>
        <v>-3.1699999999999875</v>
      </c>
      <c r="V227" s="64">
        <f t="shared" ca="1" si="40"/>
        <v>-1.1700000000000017</v>
      </c>
      <c r="Y227" s="64">
        <f t="shared" ca="1" si="36"/>
        <v>-3.1699999999999875</v>
      </c>
      <c r="Z227" s="64">
        <f t="shared" ca="1" si="38"/>
        <v>-1.1700000000000017</v>
      </c>
    </row>
    <row r="228" spans="1:26" outlineLevel="1" x14ac:dyDescent="0.35">
      <c r="A228" s="64">
        <v>2044494</v>
      </c>
      <c r="B228" s="64" t="s">
        <v>395</v>
      </c>
      <c r="C228" s="64">
        <v>4100.6099999999997</v>
      </c>
      <c r="D228" s="64">
        <v>153</v>
      </c>
      <c r="E228" s="64">
        <v>342.25</v>
      </c>
      <c r="F228" s="64">
        <v>338.84</v>
      </c>
      <c r="H228" s="64">
        <f t="shared" si="35"/>
        <v>-3.410000000000025</v>
      </c>
      <c r="J228" s="64">
        <f t="shared" si="31"/>
        <v>26</v>
      </c>
      <c r="K228" s="64">
        <f t="shared" si="32"/>
        <v>30</v>
      </c>
      <c r="L228" s="64">
        <f t="shared" si="33"/>
        <v>87</v>
      </c>
      <c r="M228" s="64">
        <f t="shared" si="34"/>
        <v>31</v>
      </c>
      <c r="T228" s="64">
        <f t="shared" si="37"/>
        <v>173</v>
      </c>
      <c r="U228" s="64">
        <f t="shared" ca="1" si="40"/>
        <v>-0.23999999999998067</v>
      </c>
      <c r="V228" s="64">
        <f t="shared" ca="1" si="40"/>
        <v>-2.4899999999999949</v>
      </c>
      <c r="Y228" s="64">
        <f t="shared" ca="1" si="36"/>
        <v>-0.23999999999998067</v>
      </c>
      <c r="Z228" s="64">
        <f t="shared" ca="1" si="38"/>
        <v>-2.4899999999999949</v>
      </c>
    </row>
    <row r="229" spans="1:26" outlineLevel="1" x14ac:dyDescent="0.35">
      <c r="A229" s="64">
        <v>2049931</v>
      </c>
      <c r="B229" s="64" t="s">
        <v>183</v>
      </c>
      <c r="C229" s="64">
        <v>3175.22</v>
      </c>
      <c r="D229" s="64">
        <v>185</v>
      </c>
      <c r="E229" s="64">
        <v>262.63</v>
      </c>
      <c r="F229" s="64">
        <v>0</v>
      </c>
      <c r="H229" s="64">
        <f t="shared" si="35"/>
        <v>-262.63</v>
      </c>
      <c r="J229" s="64">
        <f t="shared" si="31"/>
        <v>26</v>
      </c>
      <c r="K229" s="64">
        <f t="shared" si="32"/>
        <v>30</v>
      </c>
      <c r="L229" s="64">
        <f t="shared" si="33"/>
        <v>88</v>
      </c>
      <c r="M229" s="64">
        <f t="shared" si="34"/>
        <v>31</v>
      </c>
      <c r="T229" s="64">
        <f t="shared" si="37"/>
        <v>174</v>
      </c>
      <c r="U229" s="64">
        <f t="shared" ca="1" si="40"/>
        <v>-8.0000000000040927E-2</v>
      </c>
      <c r="V229" s="64">
        <f t="shared" ca="1" si="40"/>
        <v>-1.6500000000000057</v>
      </c>
      <c r="Y229" s="64">
        <f t="shared" ca="1" si="36"/>
        <v>-8.0000000000040927E-2</v>
      </c>
      <c r="Z229" s="64">
        <f t="shared" ca="1" si="38"/>
        <v>-1.6500000000000057</v>
      </c>
    </row>
    <row r="230" spans="1:26" outlineLevel="1" x14ac:dyDescent="0.35">
      <c r="A230" s="64">
        <v>2065672</v>
      </c>
      <c r="B230" s="64" t="s">
        <v>406</v>
      </c>
      <c r="C230" s="64">
        <v>5572.35</v>
      </c>
      <c r="D230" s="64">
        <v>184</v>
      </c>
      <c r="E230" s="64">
        <v>451.34</v>
      </c>
      <c r="F230" s="64">
        <v>0</v>
      </c>
      <c r="H230" s="64">
        <f t="shared" si="35"/>
        <v>-451.34</v>
      </c>
      <c r="J230" s="64">
        <f t="shared" si="31"/>
        <v>26</v>
      </c>
      <c r="K230" s="64">
        <f t="shared" si="32"/>
        <v>30</v>
      </c>
      <c r="L230" s="64">
        <f t="shared" si="33"/>
        <v>88</v>
      </c>
      <c r="M230" s="64">
        <f t="shared" si="34"/>
        <v>32</v>
      </c>
      <c r="T230" s="64">
        <f t="shared" si="37"/>
        <v>175</v>
      </c>
      <c r="U230" s="64">
        <f t="shared" ca="1" si="40"/>
        <v>-7.8400000000000318</v>
      </c>
      <c r="V230" s="64">
        <f t="shared" ca="1" si="40"/>
        <v>-2.8900000000000432</v>
      </c>
      <c r="Y230" s="64">
        <f t="shared" ca="1" si="36"/>
        <v>-7.8400000000000318</v>
      </c>
      <c r="Z230" s="64">
        <f t="shared" ca="1" si="38"/>
        <v>-2.8900000000000432</v>
      </c>
    </row>
    <row r="231" spans="1:26" outlineLevel="1" x14ac:dyDescent="0.35">
      <c r="A231" s="64">
        <v>2070019</v>
      </c>
      <c r="B231" s="64" t="s">
        <v>406</v>
      </c>
      <c r="C231" s="64">
        <v>6358.11</v>
      </c>
      <c r="D231" s="64">
        <v>184</v>
      </c>
      <c r="E231" s="64">
        <v>511.01</v>
      </c>
      <c r="F231" s="64">
        <v>0</v>
      </c>
      <c r="H231" s="64">
        <f t="shared" si="35"/>
        <v>-511.01</v>
      </c>
      <c r="J231" s="64">
        <f t="shared" si="31"/>
        <v>26</v>
      </c>
      <c r="K231" s="64">
        <f t="shared" si="32"/>
        <v>30</v>
      </c>
      <c r="L231" s="64">
        <f t="shared" si="33"/>
        <v>88</v>
      </c>
      <c r="M231" s="64">
        <f t="shared" si="34"/>
        <v>33</v>
      </c>
      <c r="T231" s="64">
        <f t="shared" si="37"/>
        <v>176</v>
      </c>
      <c r="U231" s="64">
        <f t="shared" ca="1" si="40"/>
        <v>-12.5</v>
      </c>
      <c r="V231" s="64">
        <f t="shared" ca="1" si="40"/>
        <v>-9.4900000000000091</v>
      </c>
      <c r="Y231" s="64">
        <f t="shared" ca="1" si="36"/>
        <v>-12.5</v>
      </c>
      <c r="Z231" s="64">
        <f t="shared" ca="1" si="38"/>
        <v>-9.4900000000000091</v>
      </c>
    </row>
    <row r="232" spans="1:26" outlineLevel="1" x14ac:dyDescent="0.35">
      <c r="A232" s="64">
        <v>2108480</v>
      </c>
      <c r="B232" s="64" t="s">
        <v>183</v>
      </c>
      <c r="C232" s="64">
        <v>7701.68</v>
      </c>
      <c r="D232" s="64">
        <v>184</v>
      </c>
      <c r="E232" s="64">
        <v>595.88</v>
      </c>
      <c r="F232" s="64">
        <v>0</v>
      </c>
      <c r="H232" s="64">
        <f t="shared" si="35"/>
        <v>-595.88</v>
      </c>
      <c r="J232" s="64">
        <f t="shared" si="31"/>
        <v>26</v>
      </c>
      <c r="K232" s="64">
        <f t="shared" si="32"/>
        <v>30</v>
      </c>
      <c r="L232" s="64">
        <f t="shared" si="33"/>
        <v>89</v>
      </c>
      <c r="M232" s="64">
        <f t="shared" si="34"/>
        <v>33</v>
      </c>
      <c r="T232" s="64">
        <f t="shared" si="37"/>
        <v>177</v>
      </c>
      <c r="U232" s="64">
        <f t="shared" ca="1" si="40"/>
        <v>-9.9999999999994316E-2</v>
      </c>
      <c r="V232" s="64">
        <f t="shared" ca="1" si="40"/>
        <v>-24.360000000000014</v>
      </c>
      <c r="Y232" s="64">
        <f t="shared" ca="1" si="36"/>
        <v>-9.9999999999994316E-2</v>
      </c>
      <c r="Z232" s="64">
        <f t="shared" ca="1" si="38"/>
        <v>-24.360000000000014</v>
      </c>
    </row>
    <row r="233" spans="1:26" outlineLevel="1" x14ac:dyDescent="0.35">
      <c r="A233" s="64">
        <v>2167676</v>
      </c>
      <c r="B233" s="64" t="s">
        <v>183</v>
      </c>
      <c r="C233" s="64">
        <v>1800.52</v>
      </c>
      <c r="D233" s="64">
        <v>184</v>
      </c>
      <c r="E233" s="64">
        <v>136.32</v>
      </c>
      <c r="F233" s="64">
        <v>0</v>
      </c>
      <c r="H233" s="64">
        <f t="shared" si="35"/>
        <v>-136.32</v>
      </c>
      <c r="J233" s="64">
        <f t="shared" si="31"/>
        <v>26</v>
      </c>
      <c r="K233" s="64">
        <f t="shared" si="32"/>
        <v>30</v>
      </c>
      <c r="L233" s="64">
        <f t="shared" si="33"/>
        <v>90</v>
      </c>
      <c r="M233" s="64">
        <f t="shared" si="34"/>
        <v>33</v>
      </c>
      <c r="T233" s="64">
        <f t="shared" si="37"/>
        <v>178</v>
      </c>
      <c r="U233" s="64">
        <f t="shared" ca="1" si="40"/>
        <v>5.1200000000000045</v>
      </c>
      <c r="V233" s="64">
        <f t="shared" ca="1" si="40"/>
        <v>-2.6899999999999977</v>
      </c>
      <c r="Y233" s="64">
        <f t="shared" ca="1" si="36"/>
        <v>5.1200000000000045</v>
      </c>
      <c r="Z233" s="64">
        <f t="shared" ca="1" si="38"/>
        <v>-2.6899999999999977</v>
      </c>
    </row>
    <row r="234" spans="1:26" outlineLevel="1" x14ac:dyDescent="0.35">
      <c r="A234" s="64">
        <v>2196196</v>
      </c>
      <c r="B234" s="64" t="s">
        <v>183</v>
      </c>
      <c r="C234" s="64">
        <v>3758.87</v>
      </c>
      <c r="D234" s="64">
        <v>184</v>
      </c>
      <c r="E234" s="64">
        <v>276.18</v>
      </c>
      <c r="F234" s="64">
        <v>0</v>
      </c>
      <c r="H234" s="64">
        <f t="shared" si="35"/>
        <v>-276.18</v>
      </c>
      <c r="J234" s="64">
        <f t="shared" si="31"/>
        <v>26</v>
      </c>
      <c r="K234" s="64">
        <f t="shared" si="32"/>
        <v>30</v>
      </c>
      <c r="L234" s="64">
        <f t="shared" si="33"/>
        <v>91</v>
      </c>
      <c r="M234" s="64">
        <f t="shared" si="34"/>
        <v>33</v>
      </c>
      <c r="T234" s="64">
        <f t="shared" si="37"/>
        <v>179</v>
      </c>
      <c r="U234" s="64">
        <f t="shared" ca="1" si="40"/>
        <v>-4.25</v>
      </c>
      <c r="V234" s="64">
        <f t="shared" ca="1" si="40"/>
        <v>0.38999999999998636</v>
      </c>
      <c r="Y234" s="64">
        <f t="shared" ca="1" si="36"/>
        <v>-4.25</v>
      </c>
      <c r="Z234" s="64">
        <f t="shared" ca="1" si="38"/>
        <v>0.38999999999998636</v>
      </c>
    </row>
    <row r="235" spans="1:26" outlineLevel="1" x14ac:dyDescent="0.35">
      <c r="A235" s="64">
        <v>2208959</v>
      </c>
      <c r="B235" s="64" t="s">
        <v>183</v>
      </c>
      <c r="C235" s="64">
        <v>4391.83</v>
      </c>
      <c r="D235" s="64">
        <v>186</v>
      </c>
      <c r="E235" s="64">
        <v>361.14</v>
      </c>
      <c r="F235" s="64">
        <v>0</v>
      </c>
      <c r="H235" s="64">
        <f t="shared" si="35"/>
        <v>-361.14</v>
      </c>
      <c r="J235" s="64">
        <f t="shared" si="31"/>
        <v>26</v>
      </c>
      <c r="K235" s="64">
        <f t="shared" si="32"/>
        <v>30</v>
      </c>
      <c r="L235" s="64">
        <f t="shared" si="33"/>
        <v>92</v>
      </c>
      <c r="M235" s="64">
        <f t="shared" si="34"/>
        <v>33</v>
      </c>
      <c r="T235" s="64">
        <f t="shared" si="37"/>
        <v>180</v>
      </c>
      <c r="U235" s="64">
        <f t="shared" ca="1" si="40"/>
        <v>-1.8799999999999955</v>
      </c>
      <c r="V235" s="64">
        <f t="shared" ca="1" si="40"/>
        <v>-0.16000000000002501</v>
      </c>
      <c r="Y235" s="64">
        <f t="shared" ca="1" si="36"/>
        <v>-1.8799999999999955</v>
      </c>
      <c r="Z235" s="64">
        <f t="shared" ca="1" si="38"/>
        <v>-0.16000000000002501</v>
      </c>
    </row>
    <row r="236" spans="1:26" outlineLevel="1" x14ac:dyDescent="0.35">
      <c r="A236" s="64">
        <v>2232601</v>
      </c>
      <c r="B236" s="64" t="s">
        <v>406</v>
      </c>
      <c r="C236" s="64">
        <v>2161.79</v>
      </c>
      <c r="D236" s="64">
        <v>186</v>
      </c>
      <c r="E236" s="64">
        <v>172.55</v>
      </c>
      <c r="F236" s="64">
        <v>0</v>
      </c>
      <c r="H236" s="64">
        <f t="shared" si="35"/>
        <v>-172.55</v>
      </c>
      <c r="J236" s="64">
        <f t="shared" si="31"/>
        <v>26</v>
      </c>
      <c r="K236" s="64">
        <f t="shared" si="32"/>
        <v>30</v>
      </c>
      <c r="L236" s="64">
        <f t="shared" si="33"/>
        <v>92</v>
      </c>
      <c r="M236" s="64">
        <f t="shared" si="34"/>
        <v>34</v>
      </c>
      <c r="T236" s="64">
        <f t="shared" si="37"/>
        <v>181</v>
      </c>
      <c r="U236" s="64">
        <f t="shared" ref="U236:V255" ca="1" si="41">INDEX(OFFSET($G$55,0,MATCH(U$54,$H$54:$I$54,0),COUNT($A$55:$A$2233),1),MATCH($T236,OFFSET($I$55,0,MATCH(U$55,$J$53:$M$53,0),COUNT($A$55:$A$2233),1),0),1)</f>
        <v>2.2799999999999727</v>
      </c>
      <c r="V236" s="64">
        <f t="shared" ca="1" si="41"/>
        <v>-12.809999999999945</v>
      </c>
      <c r="Y236" s="64">
        <f t="shared" ca="1" si="36"/>
        <v>2.2799999999999727</v>
      </c>
      <c r="Z236" s="64">
        <f t="shared" ca="1" si="38"/>
        <v>-12.809999999999945</v>
      </c>
    </row>
    <row r="237" spans="1:26" outlineLevel="1" x14ac:dyDescent="0.35">
      <c r="A237" s="64">
        <v>2236736</v>
      </c>
      <c r="B237" s="64" t="s">
        <v>395</v>
      </c>
      <c r="C237" s="64">
        <v>1821.25</v>
      </c>
      <c r="D237" s="64">
        <v>153</v>
      </c>
      <c r="E237" s="64">
        <v>139.85</v>
      </c>
      <c r="F237" s="64">
        <v>136.33000000000001</v>
      </c>
      <c r="H237" s="64">
        <f t="shared" si="35"/>
        <v>-3.5199999999999818</v>
      </c>
      <c r="J237" s="64">
        <f t="shared" si="31"/>
        <v>26</v>
      </c>
      <c r="K237" s="64">
        <f t="shared" si="32"/>
        <v>31</v>
      </c>
      <c r="L237" s="64">
        <f t="shared" si="33"/>
        <v>92</v>
      </c>
      <c r="M237" s="64">
        <f t="shared" si="34"/>
        <v>34</v>
      </c>
      <c r="T237" s="64">
        <f t="shared" si="37"/>
        <v>182</v>
      </c>
      <c r="U237" s="64">
        <f t="shared" ca="1" si="41"/>
        <v>-7.1299999999999955</v>
      </c>
      <c r="V237" s="64">
        <f t="shared" ca="1" si="41"/>
        <v>-0.39999999999997726</v>
      </c>
      <c r="Y237" s="64">
        <f t="shared" ca="1" si="36"/>
        <v>-7.1299999999999955</v>
      </c>
      <c r="Z237" s="64">
        <f t="shared" ca="1" si="38"/>
        <v>-0.39999999999997726</v>
      </c>
    </row>
    <row r="238" spans="1:26" outlineLevel="1" x14ac:dyDescent="0.35">
      <c r="A238" s="64">
        <v>2252162</v>
      </c>
      <c r="B238" s="64" t="s">
        <v>183</v>
      </c>
      <c r="C238" s="64">
        <v>3358.11</v>
      </c>
      <c r="D238" s="64">
        <v>184</v>
      </c>
      <c r="E238" s="64">
        <v>270.56</v>
      </c>
      <c r="F238" s="64">
        <v>0</v>
      </c>
      <c r="H238" s="64">
        <f t="shared" si="35"/>
        <v>-270.56</v>
      </c>
      <c r="J238" s="64">
        <f t="shared" si="31"/>
        <v>26</v>
      </c>
      <c r="K238" s="64">
        <f t="shared" si="32"/>
        <v>31</v>
      </c>
      <c r="L238" s="64">
        <f t="shared" si="33"/>
        <v>93</v>
      </c>
      <c r="M238" s="64">
        <f t="shared" si="34"/>
        <v>34</v>
      </c>
      <c r="T238" s="64">
        <f t="shared" si="37"/>
        <v>183</v>
      </c>
      <c r="U238" s="64">
        <f t="shared" ca="1" si="41"/>
        <v>-1.0100000000000193</v>
      </c>
      <c r="V238" s="64">
        <f t="shared" ca="1" si="41"/>
        <v>3.3499999999999943</v>
      </c>
      <c r="Y238" s="64">
        <f t="shared" ca="1" si="36"/>
        <v>-1.0100000000000193</v>
      </c>
      <c r="Z238" s="64">
        <f t="shared" ca="1" si="38"/>
        <v>3.3499999999999943</v>
      </c>
    </row>
    <row r="239" spans="1:26" outlineLevel="1" x14ac:dyDescent="0.35">
      <c r="A239" s="64">
        <v>2254994</v>
      </c>
      <c r="B239" s="64" t="s">
        <v>183</v>
      </c>
      <c r="C239" s="64">
        <v>4333.91</v>
      </c>
      <c r="D239" s="64">
        <v>184</v>
      </c>
      <c r="E239" s="64">
        <v>355.01</v>
      </c>
      <c r="F239" s="64">
        <v>0</v>
      </c>
      <c r="H239" s="64">
        <f t="shared" si="35"/>
        <v>-355.01</v>
      </c>
      <c r="J239" s="64">
        <f t="shared" si="31"/>
        <v>26</v>
      </c>
      <c r="K239" s="64">
        <f t="shared" si="32"/>
        <v>31</v>
      </c>
      <c r="L239" s="64">
        <f t="shared" si="33"/>
        <v>94</v>
      </c>
      <c r="M239" s="64">
        <f t="shared" si="34"/>
        <v>34</v>
      </c>
      <c r="T239" s="64">
        <f t="shared" si="37"/>
        <v>184</v>
      </c>
      <c r="U239" s="64">
        <f t="shared" ca="1" si="41"/>
        <v>-1.3700000000000045</v>
      </c>
      <c r="V239" s="64">
        <f t="shared" ca="1" si="41"/>
        <v>-12.490000000000009</v>
      </c>
      <c r="Y239" s="64">
        <f t="shared" ca="1" si="36"/>
        <v>-1.3700000000000045</v>
      </c>
      <c r="Z239" s="64">
        <f t="shared" ca="1" si="38"/>
        <v>-12.490000000000009</v>
      </c>
    </row>
    <row r="240" spans="1:26" outlineLevel="1" x14ac:dyDescent="0.35">
      <c r="A240" s="64">
        <v>2274570</v>
      </c>
      <c r="B240" s="64" t="s">
        <v>395</v>
      </c>
      <c r="C240" s="64">
        <v>3651.8</v>
      </c>
      <c r="D240" s="64">
        <v>153</v>
      </c>
      <c r="E240" s="64">
        <v>294.79000000000002</v>
      </c>
      <c r="F240" s="64">
        <v>293.16000000000003</v>
      </c>
      <c r="H240" s="64">
        <f t="shared" si="35"/>
        <v>-1.6299999999999955</v>
      </c>
      <c r="J240" s="64">
        <f t="shared" si="31"/>
        <v>26</v>
      </c>
      <c r="K240" s="64">
        <f t="shared" si="32"/>
        <v>32</v>
      </c>
      <c r="L240" s="64">
        <f t="shared" si="33"/>
        <v>94</v>
      </c>
      <c r="M240" s="64">
        <f t="shared" si="34"/>
        <v>34</v>
      </c>
      <c r="T240" s="64">
        <f t="shared" si="37"/>
        <v>185</v>
      </c>
      <c r="U240" s="64">
        <f t="shared" ca="1" si="41"/>
        <v>2.8299999999999841</v>
      </c>
      <c r="V240" s="64">
        <f t="shared" ca="1" si="41"/>
        <v>-1.660000000000025</v>
      </c>
      <c r="Y240" s="64">
        <f t="shared" ca="1" si="36"/>
        <v>2.8299999999999841</v>
      </c>
      <c r="Z240" s="64">
        <f t="shared" ca="1" si="38"/>
        <v>-1.660000000000025</v>
      </c>
    </row>
    <row r="241" spans="1:26" outlineLevel="1" x14ac:dyDescent="0.35">
      <c r="A241" s="64">
        <v>2290344</v>
      </c>
      <c r="B241" s="64" t="s">
        <v>183</v>
      </c>
      <c r="C241" s="64">
        <v>3822.87</v>
      </c>
      <c r="D241" s="64">
        <v>183</v>
      </c>
      <c r="E241" s="64">
        <v>313.2</v>
      </c>
      <c r="F241" s="64">
        <v>0</v>
      </c>
      <c r="H241" s="64">
        <f t="shared" si="35"/>
        <v>-313.2</v>
      </c>
      <c r="J241" s="64">
        <f t="shared" si="31"/>
        <v>26</v>
      </c>
      <c r="K241" s="64">
        <f t="shared" si="32"/>
        <v>32</v>
      </c>
      <c r="L241" s="64">
        <f t="shared" si="33"/>
        <v>95</v>
      </c>
      <c r="M241" s="64">
        <f t="shared" si="34"/>
        <v>34</v>
      </c>
      <c r="T241" s="64">
        <f t="shared" si="37"/>
        <v>186</v>
      </c>
      <c r="U241" s="64">
        <f t="shared" ca="1" si="41"/>
        <v>3.839999999999975</v>
      </c>
      <c r="V241" s="64">
        <f t="shared" ca="1" si="41"/>
        <v>3.089999999999975</v>
      </c>
      <c r="Y241" s="64">
        <f t="shared" ca="1" si="36"/>
        <v>3.839999999999975</v>
      </c>
      <c r="Z241" s="64">
        <f t="shared" ca="1" si="38"/>
        <v>3.089999999999975</v>
      </c>
    </row>
    <row r="242" spans="1:26" outlineLevel="1" x14ac:dyDescent="0.35">
      <c r="A242" s="64">
        <v>2298760</v>
      </c>
      <c r="B242" s="64" t="s">
        <v>183</v>
      </c>
      <c r="C242" s="64">
        <v>4709.2</v>
      </c>
      <c r="D242" s="64">
        <v>186</v>
      </c>
      <c r="E242" s="64">
        <v>388.76</v>
      </c>
      <c r="F242" s="64">
        <v>0</v>
      </c>
      <c r="H242" s="64">
        <f t="shared" si="35"/>
        <v>-388.76</v>
      </c>
      <c r="J242" s="64">
        <f t="shared" si="31"/>
        <v>26</v>
      </c>
      <c r="K242" s="64">
        <f t="shared" si="32"/>
        <v>32</v>
      </c>
      <c r="L242" s="64">
        <f t="shared" si="33"/>
        <v>96</v>
      </c>
      <c r="M242" s="64">
        <f t="shared" si="34"/>
        <v>34</v>
      </c>
      <c r="T242" s="64">
        <f t="shared" si="37"/>
        <v>187</v>
      </c>
      <c r="U242" s="64">
        <f t="shared" ca="1" si="41"/>
        <v>-6.3499999999999659</v>
      </c>
      <c r="V242" s="64">
        <f t="shared" ca="1" si="41"/>
        <v>-3.9699999999999989</v>
      </c>
      <c r="Y242" s="64">
        <f t="shared" ca="1" si="36"/>
        <v>-6.3499999999999659</v>
      </c>
      <c r="Z242" s="64">
        <f t="shared" ca="1" si="38"/>
        <v>-3.9699999999999989</v>
      </c>
    </row>
    <row r="243" spans="1:26" outlineLevel="1" x14ac:dyDescent="0.35">
      <c r="A243" s="64">
        <v>2300127</v>
      </c>
      <c r="B243" s="64" t="s">
        <v>183</v>
      </c>
      <c r="C243" s="64">
        <v>3837.3</v>
      </c>
      <c r="D243" s="64">
        <v>186</v>
      </c>
      <c r="E243" s="64">
        <v>324.99</v>
      </c>
      <c r="F243" s="64">
        <v>0</v>
      </c>
      <c r="H243" s="64">
        <f t="shared" si="35"/>
        <v>-324.99</v>
      </c>
      <c r="J243" s="64">
        <f t="shared" si="31"/>
        <v>26</v>
      </c>
      <c r="K243" s="64">
        <f t="shared" si="32"/>
        <v>32</v>
      </c>
      <c r="L243" s="64">
        <f t="shared" si="33"/>
        <v>97</v>
      </c>
      <c r="M243" s="64">
        <f t="shared" si="34"/>
        <v>34</v>
      </c>
      <c r="T243" s="64">
        <f t="shared" si="37"/>
        <v>188</v>
      </c>
      <c r="U243" s="64">
        <f t="shared" ca="1" si="41"/>
        <v>1.7600000000000051</v>
      </c>
      <c r="V243" s="64">
        <f t="shared" ca="1" si="41"/>
        <v>-5.3700000000000045</v>
      </c>
      <c r="Y243" s="64">
        <f t="shared" ca="1" si="36"/>
        <v>1.7600000000000051</v>
      </c>
      <c r="Z243" s="64">
        <f t="shared" ca="1" si="38"/>
        <v>-5.3700000000000045</v>
      </c>
    </row>
    <row r="244" spans="1:26" outlineLevel="1" x14ac:dyDescent="0.35">
      <c r="A244" s="64">
        <v>2307967</v>
      </c>
      <c r="B244" s="64" t="s">
        <v>406</v>
      </c>
      <c r="C244" s="64">
        <v>6594.61</v>
      </c>
      <c r="D244" s="64">
        <v>185</v>
      </c>
      <c r="E244" s="64">
        <v>524.13</v>
      </c>
      <c r="F244" s="64">
        <v>0</v>
      </c>
      <c r="H244" s="64">
        <f t="shared" si="35"/>
        <v>-524.13</v>
      </c>
      <c r="J244" s="64">
        <f t="shared" si="31"/>
        <v>26</v>
      </c>
      <c r="K244" s="64">
        <f t="shared" si="32"/>
        <v>32</v>
      </c>
      <c r="L244" s="64">
        <f t="shared" si="33"/>
        <v>97</v>
      </c>
      <c r="M244" s="64">
        <f t="shared" si="34"/>
        <v>35</v>
      </c>
      <c r="T244" s="64">
        <f t="shared" si="37"/>
        <v>189</v>
      </c>
      <c r="U244" s="64">
        <f t="shared" ca="1" si="41"/>
        <v>-4.6800000000000068</v>
      </c>
      <c r="V244" s="64">
        <f t="shared" ca="1" si="41"/>
        <v>-2.8300000000000125</v>
      </c>
      <c r="Y244" s="64">
        <f t="shared" ca="1" si="36"/>
        <v>-4.6800000000000068</v>
      </c>
      <c r="Z244" s="64">
        <f t="shared" ca="1" si="38"/>
        <v>-2.8300000000000125</v>
      </c>
    </row>
    <row r="245" spans="1:26" outlineLevel="1" x14ac:dyDescent="0.35">
      <c r="A245" s="64">
        <v>2308030</v>
      </c>
      <c r="B245" s="64" t="s">
        <v>183</v>
      </c>
      <c r="C245" s="64">
        <v>3720.72</v>
      </c>
      <c r="D245" s="64">
        <v>184</v>
      </c>
      <c r="E245" s="64">
        <v>302.83</v>
      </c>
      <c r="F245" s="64">
        <v>0</v>
      </c>
      <c r="H245" s="64">
        <f t="shared" si="35"/>
        <v>-302.83</v>
      </c>
      <c r="J245" s="64">
        <f t="shared" si="31"/>
        <v>26</v>
      </c>
      <c r="K245" s="64">
        <f t="shared" si="32"/>
        <v>32</v>
      </c>
      <c r="L245" s="64">
        <f t="shared" si="33"/>
        <v>98</v>
      </c>
      <c r="M245" s="64">
        <f t="shared" si="34"/>
        <v>35</v>
      </c>
      <c r="T245" s="64">
        <f t="shared" si="37"/>
        <v>190</v>
      </c>
      <c r="U245" s="64">
        <f t="shared" ca="1" si="41"/>
        <v>-8.9900000000000091</v>
      </c>
      <c r="V245" s="64">
        <f t="shared" ca="1" si="41"/>
        <v>-4.6299999999999955</v>
      </c>
      <c r="Y245" s="64">
        <f t="shared" ca="1" si="36"/>
        <v>-8.9900000000000091</v>
      </c>
      <c r="Z245" s="64">
        <f t="shared" ca="1" si="38"/>
        <v>-4.6299999999999955</v>
      </c>
    </row>
    <row r="246" spans="1:26" outlineLevel="1" x14ac:dyDescent="0.35">
      <c r="A246" s="64">
        <v>2311306</v>
      </c>
      <c r="B246" s="64" t="s">
        <v>183</v>
      </c>
      <c r="C246" s="64">
        <v>4794.47</v>
      </c>
      <c r="D246" s="64">
        <v>186</v>
      </c>
      <c r="E246" s="64">
        <v>382.19</v>
      </c>
      <c r="F246" s="64">
        <v>0</v>
      </c>
      <c r="H246" s="64">
        <f t="shared" si="35"/>
        <v>-382.19</v>
      </c>
      <c r="J246" s="64">
        <f t="shared" si="31"/>
        <v>26</v>
      </c>
      <c r="K246" s="64">
        <f t="shared" si="32"/>
        <v>32</v>
      </c>
      <c r="L246" s="64">
        <f t="shared" si="33"/>
        <v>99</v>
      </c>
      <c r="M246" s="64">
        <f t="shared" si="34"/>
        <v>35</v>
      </c>
      <c r="T246" s="64">
        <f t="shared" si="37"/>
        <v>191</v>
      </c>
      <c r="U246" s="64">
        <f t="shared" ca="1" si="41"/>
        <v>-2.2700000000000387</v>
      </c>
      <c r="V246" s="64">
        <f t="shared" ca="1" si="41"/>
        <v>0.25999999999999091</v>
      </c>
      <c r="Y246" s="64">
        <f t="shared" ca="1" si="36"/>
        <v>-2.2700000000000387</v>
      </c>
      <c r="Z246" s="64">
        <f t="shared" ca="1" si="38"/>
        <v>0.25999999999999091</v>
      </c>
    </row>
    <row r="247" spans="1:26" outlineLevel="1" x14ac:dyDescent="0.35">
      <c r="A247" s="64">
        <v>2325753</v>
      </c>
      <c r="B247" s="64" t="s">
        <v>406</v>
      </c>
      <c r="C247" s="64">
        <v>2295.41</v>
      </c>
      <c r="D247" s="64">
        <v>183</v>
      </c>
      <c r="E247" s="64">
        <v>192.38</v>
      </c>
      <c r="F247" s="64">
        <v>0</v>
      </c>
      <c r="H247" s="64">
        <f t="shared" si="35"/>
        <v>-192.38</v>
      </c>
      <c r="J247" s="64">
        <f t="shared" ref="J247:J310" si="42">IF($B247=J$53,J246+1,J246)</f>
        <v>26</v>
      </c>
      <c r="K247" s="64">
        <f t="shared" ref="K247:K310" si="43">IF($B247=K$53,K246+1,K246)</f>
        <v>32</v>
      </c>
      <c r="L247" s="64">
        <f t="shared" ref="L247:L310" si="44">IF($B247=L$53,L246+1,L246)</f>
        <v>99</v>
      </c>
      <c r="M247" s="64">
        <f t="shared" ref="M247:M310" si="45">IF($B247=M$53,M246+1,M246)</f>
        <v>36</v>
      </c>
      <c r="T247" s="64">
        <f t="shared" si="37"/>
        <v>192</v>
      </c>
      <c r="U247" s="64">
        <f t="shared" ca="1" si="41"/>
        <v>-2.75</v>
      </c>
      <c r="V247" s="64">
        <f t="shared" ca="1" si="41"/>
        <v>0.15000000000003411</v>
      </c>
      <c r="Y247" s="64">
        <f t="shared" ca="1" si="36"/>
        <v>-2.75</v>
      </c>
      <c r="Z247" s="64">
        <f t="shared" ca="1" si="38"/>
        <v>0.15000000000003411</v>
      </c>
    </row>
    <row r="248" spans="1:26" outlineLevel="1" x14ac:dyDescent="0.35">
      <c r="A248" s="64">
        <v>2337849</v>
      </c>
      <c r="B248" s="64" t="s">
        <v>406</v>
      </c>
      <c r="C248" s="64">
        <v>5893.93</v>
      </c>
      <c r="D248" s="64">
        <v>183</v>
      </c>
      <c r="E248" s="64">
        <v>501.36</v>
      </c>
      <c r="F248" s="64">
        <v>0</v>
      </c>
      <c r="H248" s="64">
        <f t="shared" ref="H248:H311" si="46">F248-E248</f>
        <v>-501.36</v>
      </c>
      <c r="J248" s="64">
        <f t="shared" si="42"/>
        <v>26</v>
      </c>
      <c r="K248" s="64">
        <f t="shared" si="43"/>
        <v>32</v>
      </c>
      <c r="L248" s="64">
        <f t="shared" si="44"/>
        <v>99</v>
      </c>
      <c r="M248" s="64">
        <f t="shared" si="45"/>
        <v>37</v>
      </c>
      <c r="T248" s="64">
        <f t="shared" si="37"/>
        <v>193</v>
      </c>
      <c r="U248" s="64">
        <f t="shared" ca="1" si="41"/>
        <v>3.75</v>
      </c>
      <c r="V248" s="64">
        <f t="shared" ca="1" si="41"/>
        <v>-7.8400000000000034</v>
      </c>
      <c r="Y248" s="64">
        <f t="shared" ca="1" si="36"/>
        <v>3.75</v>
      </c>
      <c r="Z248" s="64">
        <f t="shared" ca="1" si="38"/>
        <v>-7.8400000000000034</v>
      </c>
    </row>
    <row r="249" spans="1:26" outlineLevel="1" x14ac:dyDescent="0.35">
      <c r="A249" s="64">
        <v>2338649</v>
      </c>
      <c r="B249" s="64" t="s">
        <v>183</v>
      </c>
      <c r="C249" s="64">
        <v>3920.07</v>
      </c>
      <c r="D249" s="64">
        <v>184</v>
      </c>
      <c r="E249" s="64">
        <v>312.77</v>
      </c>
      <c r="F249" s="64">
        <v>0</v>
      </c>
      <c r="H249" s="64">
        <f t="shared" si="46"/>
        <v>-312.77</v>
      </c>
      <c r="J249" s="64">
        <f t="shared" si="42"/>
        <v>26</v>
      </c>
      <c r="K249" s="64">
        <f t="shared" si="43"/>
        <v>32</v>
      </c>
      <c r="L249" s="64">
        <f t="shared" si="44"/>
        <v>100</v>
      </c>
      <c r="M249" s="64">
        <f t="shared" si="45"/>
        <v>37</v>
      </c>
      <c r="T249" s="64">
        <f t="shared" si="37"/>
        <v>194</v>
      </c>
      <c r="U249" s="64">
        <f t="shared" ca="1" si="41"/>
        <v>-1.8000000000000114</v>
      </c>
      <c r="V249" s="64">
        <f t="shared" ca="1" si="41"/>
        <v>-15.82000000000005</v>
      </c>
      <c r="Y249" s="64">
        <f t="shared" ref="Y249:Y312" ca="1" si="47">IF(ISNA(U249)," ",U249)</f>
        <v>-1.8000000000000114</v>
      </c>
      <c r="Z249" s="64">
        <f t="shared" ca="1" si="38"/>
        <v>-15.82000000000005</v>
      </c>
    </row>
    <row r="250" spans="1:26" outlineLevel="1" x14ac:dyDescent="0.35">
      <c r="A250" s="64">
        <v>2339605</v>
      </c>
      <c r="B250" s="64" t="s">
        <v>183</v>
      </c>
      <c r="C250" s="64">
        <v>4094.04</v>
      </c>
      <c r="D250" s="64">
        <v>184</v>
      </c>
      <c r="E250" s="64">
        <v>338.93</v>
      </c>
      <c r="F250" s="64">
        <v>0</v>
      </c>
      <c r="H250" s="64">
        <f t="shared" si="46"/>
        <v>-338.93</v>
      </c>
      <c r="J250" s="64">
        <f t="shared" si="42"/>
        <v>26</v>
      </c>
      <c r="K250" s="64">
        <f t="shared" si="43"/>
        <v>32</v>
      </c>
      <c r="L250" s="64">
        <f t="shared" si="44"/>
        <v>101</v>
      </c>
      <c r="M250" s="64">
        <f t="shared" si="45"/>
        <v>37</v>
      </c>
      <c r="T250" s="64">
        <f t="shared" ref="T250:T313" si="48">T249+1</f>
        <v>195</v>
      </c>
      <c r="U250" s="64">
        <f t="shared" ca="1" si="41"/>
        <v>-12.230000000000018</v>
      </c>
      <c r="V250" s="64">
        <f t="shared" ca="1" si="41"/>
        <v>-4.6499999999999773</v>
      </c>
      <c r="Y250" s="64">
        <f t="shared" ca="1" si="47"/>
        <v>-12.230000000000018</v>
      </c>
      <c r="Z250" s="64">
        <f t="shared" ref="Z250:Z313" ca="1" si="49">IF(ISNA(V250)," ",V250)</f>
        <v>-4.6499999999999773</v>
      </c>
    </row>
    <row r="251" spans="1:26" outlineLevel="1" x14ac:dyDescent="0.35">
      <c r="A251" s="64">
        <v>2340248</v>
      </c>
      <c r="B251" s="64" t="s">
        <v>183</v>
      </c>
      <c r="C251" s="64">
        <v>13363.29</v>
      </c>
      <c r="D251" s="64">
        <v>185</v>
      </c>
      <c r="E251" s="64">
        <v>1068.4000000000001</v>
      </c>
      <c r="F251" s="64">
        <v>0</v>
      </c>
      <c r="H251" s="64">
        <f t="shared" si="46"/>
        <v>-1068.4000000000001</v>
      </c>
      <c r="J251" s="64">
        <f t="shared" si="42"/>
        <v>26</v>
      </c>
      <c r="K251" s="64">
        <f t="shared" si="43"/>
        <v>32</v>
      </c>
      <c r="L251" s="64">
        <f t="shared" si="44"/>
        <v>102</v>
      </c>
      <c r="M251" s="64">
        <f t="shared" si="45"/>
        <v>37</v>
      </c>
      <c r="T251" s="64">
        <f t="shared" si="48"/>
        <v>196</v>
      </c>
      <c r="U251" s="64">
        <f t="shared" ca="1" si="41"/>
        <v>-10.689999999999998</v>
      </c>
      <c r="V251" s="64">
        <f t="shared" ca="1" si="41"/>
        <v>-3.2599999999999909</v>
      </c>
      <c r="Y251" s="64">
        <f t="shared" ca="1" si="47"/>
        <v>-10.689999999999998</v>
      </c>
      <c r="Z251" s="64">
        <f t="shared" ca="1" si="49"/>
        <v>-3.2599999999999909</v>
      </c>
    </row>
    <row r="252" spans="1:26" outlineLevel="1" x14ac:dyDescent="0.35">
      <c r="A252" s="64">
        <v>2356097</v>
      </c>
      <c r="B252" s="64" t="s">
        <v>406</v>
      </c>
      <c r="C252" s="64">
        <v>3265.43</v>
      </c>
      <c r="D252" s="64">
        <v>183</v>
      </c>
      <c r="E252" s="64">
        <v>272.69</v>
      </c>
      <c r="F252" s="64">
        <v>0</v>
      </c>
      <c r="H252" s="64">
        <f t="shared" si="46"/>
        <v>-272.69</v>
      </c>
      <c r="J252" s="64">
        <f t="shared" si="42"/>
        <v>26</v>
      </c>
      <c r="K252" s="64">
        <f t="shared" si="43"/>
        <v>32</v>
      </c>
      <c r="L252" s="64">
        <f t="shared" si="44"/>
        <v>102</v>
      </c>
      <c r="M252" s="64">
        <f t="shared" si="45"/>
        <v>38</v>
      </c>
      <c r="T252" s="64">
        <f t="shared" si="48"/>
        <v>197</v>
      </c>
      <c r="U252" s="64">
        <f t="shared" ca="1" si="41"/>
        <v>-5.4499999999999886</v>
      </c>
      <c r="V252" s="64">
        <f t="shared" ca="1" si="41"/>
        <v>1.07000000000005</v>
      </c>
      <c r="Y252" s="64">
        <f t="shared" ca="1" si="47"/>
        <v>-5.4499999999999886</v>
      </c>
      <c r="Z252" s="64">
        <f t="shared" ca="1" si="49"/>
        <v>1.07000000000005</v>
      </c>
    </row>
    <row r="253" spans="1:26" outlineLevel="1" x14ac:dyDescent="0.35">
      <c r="A253" s="64">
        <v>2368141</v>
      </c>
      <c r="B253" s="64" t="s">
        <v>101</v>
      </c>
      <c r="C253" s="64">
        <v>6772.58</v>
      </c>
      <c r="D253" s="64">
        <v>184</v>
      </c>
      <c r="E253" s="64">
        <v>572.04999999999995</v>
      </c>
      <c r="F253" s="64">
        <v>578.19000000000005</v>
      </c>
      <c r="H253" s="64">
        <f t="shared" si="46"/>
        <v>6.1400000000001</v>
      </c>
      <c r="J253" s="64">
        <f t="shared" si="42"/>
        <v>27</v>
      </c>
      <c r="K253" s="64">
        <f t="shared" si="43"/>
        <v>32</v>
      </c>
      <c r="L253" s="64">
        <f t="shared" si="44"/>
        <v>102</v>
      </c>
      <c r="M253" s="64">
        <f t="shared" si="45"/>
        <v>38</v>
      </c>
      <c r="T253" s="64">
        <f t="shared" si="48"/>
        <v>198</v>
      </c>
      <c r="U253" s="64">
        <f t="shared" ca="1" si="41"/>
        <v>9.1200000000000045</v>
      </c>
      <c r="V253" s="64">
        <f t="shared" ca="1" si="41"/>
        <v>-4.5099999999999909</v>
      </c>
      <c r="Y253" s="64">
        <f t="shared" ca="1" si="47"/>
        <v>9.1200000000000045</v>
      </c>
      <c r="Z253" s="64">
        <f t="shared" ca="1" si="49"/>
        <v>-4.5099999999999909</v>
      </c>
    </row>
    <row r="254" spans="1:26" outlineLevel="1" x14ac:dyDescent="0.35">
      <c r="A254" s="64">
        <v>2389725</v>
      </c>
      <c r="B254" s="64" t="s">
        <v>183</v>
      </c>
      <c r="C254" s="64">
        <v>3984.09</v>
      </c>
      <c r="D254" s="64">
        <v>184</v>
      </c>
      <c r="E254" s="64">
        <v>327.88</v>
      </c>
      <c r="F254" s="64">
        <v>0</v>
      </c>
      <c r="H254" s="64">
        <f t="shared" si="46"/>
        <v>-327.88</v>
      </c>
      <c r="J254" s="64">
        <f t="shared" si="42"/>
        <v>27</v>
      </c>
      <c r="K254" s="64">
        <f t="shared" si="43"/>
        <v>32</v>
      </c>
      <c r="L254" s="64">
        <f t="shared" si="44"/>
        <v>103</v>
      </c>
      <c r="M254" s="64">
        <f t="shared" si="45"/>
        <v>38</v>
      </c>
      <c r="T254" s="64">
        <f t="shared" si="48"/>
        <v>199</v>
      </c>
      <c r="U254" s="64">
        <f t="shared" ca="1" si="41"/>
        <v>-4.5299999999999727</v>
      </c>
      <c r="V254" s="64">
        <f t="shared" ca="1" si="41"/>
        <v>4.9999999999954525E-2</v>
      </c>
      <c r="Y254" s="64">
        <f t="shared" ca="1" si="47"/>
        <v>-4.5299999999999727</v>
      </c>
      <c r="Z254" s="64">
        <f t="shared" ca="1" si="49"/>
        <v>4.9999999999954525E-2</v>
      </c>
    </row>
    <row r="255" spans="1:26" outlineLevel="1" x14ac:dyDescent="0.35">
      <c r="A255" s="64">
        <v>2431435</v>
      </c>
      <c r="B255" s="64" t="s">
        <v>183</v>
      </c>
      <c r="C255" s="64">
        <v>4548.54</v>
      </c>
      <c r="D255" s="64">
        <v>184</v>
      </c>
      <c r="E255" s="64">
        <v>362.07</v>
      </c>
      <c r="F255" s="64">
        <v>0</v>
      </c>
      <c r="H255" s="64">
        <f t="shared" si="46"/>
        <v>-362.07</v>
      </c>
      <c r="J255" s="64">
        <f t="shared" si="42"/>
        <v>27</v>
      </c>
      <c r="K255" s="64">
        <f t="shared" si="43"/>
        <v>32</v>
      </c>
      <c r="L255" s="64">
        <f t="shared" si="44"/>
        <v>104</v>
      </c>
      <c r="M255" s="64">
        <f t="shared" si="45"/>
        <v>38</v>
      </c>
      <c r="T255" s="64">
        <f t="shared" si="48"/>
        <v>200</v>
      </c>
      <c r="U255" s="64">
        <f t="shared" ca="1" si="41"/>
        <v>-19.169999999999959</v>
      </c>
      <c r="V255" s="64">
        <f t="shared" ca="1" si="41"/>
        <v>-1.2700000000000102</v>
      </c>
      <c r="Y255" s="64">
        <f t="shared" ca="1" si="47"/>
        <v>-19.169999999999959</v>
      </c>
      <c r="Z255" s="64">
        <f t="shared" ca="1" si="49"/>
        <v>-1.2700000000000102</v>
      </c>
    </row>
    <row r="256" spans="1:26" outlineLevel="1" x14ac:dyDescent="0.35">
      <c r="A256" s="64">
        <v>2437235</v>
      </c>
      <c r="B256" s="64" t="s">
        <v>183</v>
      </c>
      <c r="C256" s="64">
        <v>8913.9</v>
      </c>
      <c r="D256" s="64">
        <v>183</v>
      </c>
      <c r="E256" s="64">
        <v>726.63</v>
      </c>
      <c r="F256" s="64">
        <v>0</v>
      </c>
      <c r="H256" s="64">
        <f t="shared" si="46"/>
        <v>-726.63</v>
      </c>
      <c r="J256" s="64">
        <f t="shared" si="42"/>
        <v>27</v>
      </c>
      <c r="K256" s="64">
        <f t="shared" si="43"/>
        <v>32</v>
      </c>
      <c r="L256" s="64">
        <f t="shared" si="44"/>
        <v>105</v>
      </c>
      <c r="M256" s="64">
        <f t="shared" si="45"/>
        <v>38</v>
      </c>
      <c r="T256" s="64">
        <f t="shared" si="48"/>
        <v>201</v>
      </c>
      <c r="U256" s="64">
        <f t="shared" ref="U256:V275" ca="1" si="50">INDEX(OFFSET($G$55,0,MATCH(U$54,$H$54:$I$54,0),COUNT($A$55:$A$2233),1),MATCH($T256,OFFSET($I$55,0,MATCH(U$55,$J$53:$M$53,0),COUNT($A$55:$A$2233),1),0),1)</f>
        <v>6.5500000000000682</v>
      </c>
      <c r="V256" s="64">
        <f t="shared" ca="1" si="50"/>
        <v>-1.0500000000000114</v>
      </c>
      <c r="Y256" s="64">
        <f t="shared" ca="1" si="47"/>
        <v>6.5500000000000682</v>
      </c>
      <c r="Z256" s="64">
        <f t="shared" ca="1" si="49"/>
        <v>-1.0500000000000114</v>
      </c>
    </row>
    <row r="257" spans="1:26" outlineLevel="1" x14ac:dyDescent="0.35">
      <c r="A257" s="64">
        <v>2437582</v>
      </c>
      <c r="B257" s="64" t="s">
        <v>183</v>
      </c>
      <c r="C257" s="64">
        <v>4108.26</v>
      </c>
      <c r="D257" s="64">
        <v>184</v>
      </c>
      <c r="E257" s="64">
        <v>349.97</v>
      </c>
      <c r="F257" s="64">
        <v>0</v>
      </c>
      <c r="H257" s="64">
        <f t="shared" si="46"/>
        <v>-349.97</v>
      </c>
      <c r="J257" s="64">
        <f t="shared" si="42"/>
        <v>27</v>
      </c>
      <c r="K257" s="64">
        <f t="shared" si="43"/>
        <v>32</v>
      </c>
      <c r="L257" s="64">
        <f t="shared" si="44"/>
        <v>106</v>
      </c>
      <c r="M257" s="64">
        <f t="shared" si="45"/>
        <v>38</v>
      </c>
      <c r="T257" s="64">
        <f t="shared" si="48"/>
        <v>202</v>
      </c>
      <c r="U257" s="64">
        <f t="shared" ca="1" si="50"/>
        <v>-9.2599999999999909</v>
      </c>
      <c r="V257" s="64">
        <f t="shared" ca="1" si="50"/>
        <v>-3.8100000000000023</v>
      </c>
      <c r="Y257" s="64">
        <f t="shared" ca="1" si="47"/>
        <v>-9.2599999999999909</v>
      </c>
      <c r="Z257" s="64">
        <f t="shared" ca="1" si="49"/>
        <v>-3.8100000000000023</v>
      </c>
    </row>
    <row r="258" spans="1:26" outlineLevel="1" x14ac:dyDescent="0.35">
      <c r="A258" s="64">
        <v>2446385</v>
      </c>
      <c r="B258" s="64" t="s">
        <v>183</v>
      </c>
      <c r="C258" s="64">
        <v>4050.81</v>
      </c>
      <c r="D258" s="64">
        <v>153</v>
      </c>
      <c r="E258" s="64">
        <v>338.03</v>
      </c>
      <c r="F258" s="64">
        <v>0</v>
      </c>
      <c r="H258" s="64">
        <f t="shared" si="46"/>
        <v>-338.03</v>
      </c>
      <c r="J258" s="64">
        <f t="shared" si="42"/>
        <v>27</v>
      </c>
      <c r="K258" s="64">
        <f t="shared" si="43"/>
        <v>32</v>
      </c>
      <c r="L258" s="64">
        <f t="shared" si="44"/>
        <v>107</v>
      </c>
      <c r="M258" s="64">
        <f t="shared" si="45"/>
        <v>38</v>
      </c>
      <c r="T258" s="64">
        <f t="shared" si="48"/>
        <v>203</v>
      </c>
      <c r="U258" s="64">
        <f t="shared" ca="1" si="50"/>
        <v>-6.1300000000000239</v>
      </c>
      <c r="V258" s="64">
        <f t="shared" ca="1" si="50"/>
        <v>-2.1499999999999773</v>
      </c>
      <c r="Y258" s="64">
        <f t="shared" ca="1" si="47"/>
        <v>-6.1300000000000239</v>
      </c>
      <c r="Z258" s="64">
        <f t="shared" ca="1" si="49"/>
        <v>-2.1499999999999773</v>
      </c>
    </row>
    <row r="259" spans="1:26" outlineLevel="1" x14ac:dyDescent="0.35">
      <c r="A259" s="64">
        <v>2448604</v>
      </c>
      <c r="B259" s="64" t="s">
        <v>183</v>
      </c>
      <c r="C259" s="64">
        <v>2867.63</v>
      </c>
      <c r="D259" s="64">
        <v>183</v>
      </c>
      <c r="E259" s="64">
        <v>236.22</v>
      </c>
      <c r="F259" s="64">
        <v>0</v>
      </c>
      <c r="H259" s="64">
        <f t="shared" si="46"/>
        <v>-236.22</v>
      </c>
      <c r="J259" s="64">
        <f t="shared" si="42"/>
        <v>27</v>
      </c>
      <c r="K259" s="64">
        <f t="shared" si="43"/>
        <v>32</v>
      </c>
      <c r="L259" s="64">
        <f t="shared" si="44"/>
        <v>108</v>
      </c>
      <c r="M259" s="64">
        <f t="shared" si="45"/>
        <v>38</v>
      </c>
      <c r="T259" s="64">
        <f t="shared" si="48"/>
        <v>204</v>
      </c>
      <c r="U259" s="64">
        <f t="shared" ca="1" si="50"/>
        <v>-2.8000000000000114</v>
      </c>
      <c r="V259" s="64">
        <f t="shared" ca="1" si="50"/>
        <v>2.9300000000000068</v>
      </c>
      <c r="Y259" s="64">
        <f t="shared" ca="1" si="47"/>
        <v>-2.8000000000000114</v>
      </c>
      <c r="Z259" s="64">
        <f t="shared" ca="1" si="49"/>
        <v>2.9300000000000068</v>
      </c>
    </row>
    <row r="260" spans="1:26" outlineLevel="1" x14ac:dyDescent="0.35">
      <c r="A260" s="64">
        <v>2467406</v>
      </c>
      <c r="B260" s="64" t="s">
        <v>406</v>
      </c>
      <c r="C260" s="64">
        <v>2246.96</v>
      </c>
      <c r="D260" s="64">
        <v>153</v>
      </c>
      <c r="E260" s="64">
        <v>181.99</v>
      </c>
      <c r="F260" s="64">
        <v>0</v>
      </c>
      <c r="H260" s="64">
        <f t="shared" si="46"/>
        <v>-181.99</v>
      </c>
      <c r="J260" s="64">
        <f t="shared" si="42"/>
        <v>27</v>
      </c>
      <c r="K260" s="64">
        <f t="shared" si="43"/>
        <v>32</v>
      </c>
      <c r="L260" s="64">
        <f t="shared" si="44"/>
        <v>108</v>
      </c>
      <c r="M260" s="64">
        <f t="shared" si="45"/>
        <v>39</v>
      </c>
      <c r="T260" s="64">
        <f t="shared" si="48"/>
        <v>205</v>
      </c>
      <c r="U260" s="64">
        <f t="shared" ca="1" si="50"/>
        <v>-0.81999999999999318</v>
      </c>
      <c r="V260" s="64">
        <f t="shared" ca="1" si="50"/>
        <v>0.28999999999996362</v>
      </c>
      <c r="Y260" s="64">
        <f t="shared" ca="1" si="47"/>
        <v>-0.81999999999999318</v>
      </c>
      <c r="Z260" s="64">
        <f t="shared" ca="1" si="49"/>
        <v>0.28999999999996362</v>
      </c>
    </row>
    <row r="261" spans="1:26" outlineLevel="1" x14ac:dyDescent="0.35">
      <c r="A261" s="64">
        <v>2468842</v>
      </c>
      <c r="B261" s="64" t="s">
        <v>395</v>
      </c>
      <c r="C261" s="64">
        <v>1593.12</v>
      </c>
      <c r="D261" s="64">
        <v>154</v>
      </c>
      <c r="E261" s="64">
        <v>128.04</v>
      </c>
      <c r="F261" s="64">
        <v>126.13</v>
      </c>
      <c r="H261" s="64">
        <f t="shared" si="46"/>
        <v>-1.9099999999999966</v>
      </c>
      <c r="J261" s="64">
        <f t="shared" si="42"/>
        <v>27</v>
      </c>
      <c r="K261" s="64">
        <f t="shared" si="43"/>
        <v>33</v>
      </c>
      <c r="L261" s="64">
        <f t="shared" si="44"/>
        <v>108</v>
      </c>
      <c r="M261" s="64">
        <f t="shared" si="45"/>
        <v>39</v>
      </c>
      <c r="T261" s="64">
        <f t="shared" si="48"/>
        <v>206</v>
      </c>
      <c r="U261" s="64">
        <f t="shared" ca="1" si="50"/>
        <v>-3.25</v>
      </c>
      <c r="V261" s="64">
        <f t="shared" ca="1" si="50"/>
        <v>-8.75</v>
      </c>
      <c r="Y261" s="64">
        <f t="shared" ca="1" si="47"/>
        <v>-3.25</v>
      </c>
      <c r="Z261" s="64">
        <f t="shared" ca="1" si="49"/>
        <v>-8.75</v>
      </c>
    </row>
    <row r="262" spans="1:26" outlineLevel="1" x14ac:dyDescent="0.35">
      <c r="A262" s="64">
        <v>2475871</v>
      </c>
      <c r="B262" s="64" t="s">
        <v>395</v>
      </c>
      <c r="C262" s="64">
        <v>11835.27</v>
      </c>
      <c r="D262" s="64">
        <v>153</v>
      </c>
      <c r="E262" s="64">
        <v>907.75</v>
      </c>
      <c r="F262" s="64">
        <v>885.13</v>
      </c>
      <c r="H262" s="64">
        <f t="shared" si="46"/>
        <v>-22.620000000000005</v>
      </c>
      <c r="J262" s="64">
        <f t="shared" si="42"/>
        <v>27</v>
      </c>
      <c r="K262" s="64">
        <f t="shared" si="43"/>
        <v>34</v>
      </c>
      <c r="L262" s="64">
        <f t="shared" si="44"/>
        <v>108</v>
      </c>
      <c r="M262" s="64">
        <f t="shared" si="45"/>
        <v>39</v>
      </c>
      <c r="T262" s="64">
        <f t="shared" si="48"/>
        <v>207</v>
      </c>
      <c r="U262" s="64">
        <f t="shared" ca="1" si="50"/>
        <v>4.6899999999999977</v>
      </c>
      <c r="V262" s="64">
        <f t="shared" ca="1" si="50"/>
        <v>-3.3200000000000216</v>
      </c>
      <c r="Y262" s="64">
        <f t="shared" ca="1" si="47"/>
        <v>4.6899999999999977</v>
      </c>
      <c r="Z262" s="64">
        <f t="shared" ca="1" si="49"/>
        <v>-3.3200000000000216</v>
      </c>
    </row>
    <row r="263" spans="1:26" outlineLevel="1" x14ac:dyDescent="0.35">
      <c r="A263" s="64">
        <v>2483569</v>
      </c>
      <c r="B263" s="64" t="s">
        <v>183</v>
      </c>
      <c r="C263" s="64">
        <v>3399.93</v>
      </c>
      <c r="D263" s="64">
        <v>185</v>
      </c>
      <c r="E263" s="64">
        <v>280.91000000000003</v>
      </c>
      <c r="F263" s="64">
        <v>0</v>
      </c>
      <c r="H263" s="64">
        <f t="shared" si="46"/>
        <v>-280.91000000000003</v>
      </c>
      <c r="J263" s="64">
        <f t="shared" si="42"/>
        <v>27</v>
      </c>
      <c r="K263" s="64">
        <f t="shared" si="43"/>
        <v>34</v>
      </c>
      <c r="L263" s="64">
        <f t="shared" si="44"/>
        <v>109</v>
      </c>
      <c r="M263" s="64">
        <f t="shared" si="45"/>
        <v>39</v>
      </c>
      <c r="T263" s="64">
        <f t="shared" si="48"/>
        <v>208</v>
      </c>
      <c r="U263" s="64">
        <f t="shared" ca="1" si="50"/>
        <v>-1.910000000000025</v>
      </c>
      <c r="V263" s="64">
        <f t="shared" ca="1" si="50"/>
        <v>3.5400000000000205</v>
      </c>
      <c r="Y263" s="64">
        <f t="shared" ca="1" si="47"/>
        <v>-1.910000000000025</v>
      </c>
      <c r="Z263" s="64">
        <f t="shared" ca="1" si="49"/>
        <v>3.5400000000000205</v>
      </c>
    </row>
    <row r="264" spans="1:26" outlineLevel="1" x14ac:dyDescent="0.35">
      <c r="A264" s="64">
        <v>2485052</v>
      </c>
      <c r="B264" s="64" t="s">
        <v>406</v>
      </c>
      <c r="C264" s="64">
        <v>4480.93</v>
      </c>
      <c r="D264" s="64">
        <v>183</v>
      </c>
      <c r="E264" s="64">
        <v>374.53</v>
      </c>
      <c r="F264" s="64">
        <v>0</v>
      </c>
      <c r="H264" s="64">
        <f t="shared" si="46"/>
        <v>-374.53</v>
      </c>
      <c r="J264" s="64">
        <f t="shared" si="42"/>
        <v>27</v>
      </c>
      <c r="K264" s="64">
        <f t="shared" si="43"/>
        <v>34</v>
      </c>
      <c r="L264" s="64">
        <f t="shared" si="44"/>
        <v>109</v>
      </c>
      <c r="M264" s="64">
        <f t="shared" si="45"/>
        <v>40</v>
      </c>
      <c r="T264" s="64">
        <f t="shared" si="48"/>
        <v>209</v>
      </c>
      <c r="U264" s="64">
        <f t="shared" ca="1" si="50"/>
        <v>0.44999999999998863</v>
      </c>
      <c r="V264" s="64">
        <f t="shared" ca="1" si="50"/>
        <v>-2.1200000000000045</v>
      </c>
      <c r="Y264" s="64">
        <f t="shared" ca="1" si="47"/>
        <v>0.44999999999998863</v>
      </c>
      <c r="Z264" s="64">
        <f t="shared" ca="1" si="49"/>
        <v>-2.1200000000000045</v>
      </c>
    </row>
    <row r="265" spans="1:26" outlineLevel="1" x14ac:dyDescent="0.35">
      <c r="A265" s="64">
        <v>2504480</v>
      </c>
      <c r="B265" s="64" t="s">
        <v>183</v>
      </c>
      <c r="C265" s="64">
        <v>1939.35</v>
      </c>
      <c r="D265" s="64">
        <v>153</v>
      </c>
      <c r="E265" s="64">
        <v>161.41</v>
      </c>
      <c r="F265" s="64">
        <v>0</v>
      </c>
      <c r="H265" s="64">
        <f t="shared" si="46"/>
        <v>-161.41</v>
      </c>
      <c r="J265" s="64">
        <f t="shared" si="42"/>
        <v>27</v>
      </c>
      <c r="K265" s="64">
        <f t="shared" si="43"/>
        <v>34</v>
      </c>
      <c r="L265" s="64">
        <f t="shared" si="44"/>
        <v>110</v>
      </c>
      <c r="M265" s="64">
        <f t="shared" si="45"/>
        <v>40</v>
      </c>
      <c r="T265" s="64">
        <f t="shared" si="48"/>
        <v>210</v>
      </c>
      <c r="U265" s="64">
        <f t="shared" ca="1" si="50"/>
        <v>-6.5900000000000318</v>
      </c>
      <c r="V265" s="64">
        <f t="shared" ca="1" si="50"/>
        <v>-5.8599999999999852</v>
      </c>
      <c r="Y265" s="64">
        <f t="shared" ca="1" si="47"/>
        <v>-6.5900000000000318</v>
      </c>
      <c r="Z265" s="64">
        <f t="shared" ca="1" si="49"/>
        <v>-5.8599999999999852</v>
      </c>
    </row>
    <row r="266" spans="1:26" outlineLevel="1" x14ac:dyDescent="0.35">
      <c r="A266" s="64">
        <v>2516162</v>
      </c>
      <c r="B266" s="64" t="s">
        <v>183</v>
      </c>
      <c r="C266" s="64">
        <v>6312.9</v>
      </c>
      <c r="D266" s="64">
        <v>184</v>
      </c>
      <c r="E266" s="64">
        <v>515.48</v>
      </c>
      <c r="F266" s="64">
        <v>0</v>
      </c>
      <c r="H266" s="64">
        <f t="shared" si="46"/>
        <v>-515.48</v>
      </c>
      <c r="J266" s="64">
        <f t="shared" si="42"/>
        <v>27</v>
      </c>
      <c r="K266" s="64">
        <f t="shared" si="43"/>
        <v>34</v>
      </c>
      <c r="L266" s="64">
        <f t="shared" si="44"/>
        <v>111</v>
      </c>
      <c r="M266" s="64">
        <f t="shared" si="45"/>
        <v>40</v>
      </c>
      <c r="T266" s="64">
        <f t="shared" si="48"/>
        <v>211</v>
      </c>
      <c r="U266" s="64">
        <f t="shared" ca="1" si="50"/>
        <v>-8.5500000000000114</v>
      </c>
      <c r="V266" s="64">
        <f t="shared" ca="1" si="50"/>
        <v>-10.45999999999998</v>
      </c>
      <c r="Y266" s="64">
        <f t="shared" ca="1" si="47"/>
        <v>-8.5500000000000114</v>
      </c>
      <c r="Z266" s="64">
        <f t="shared" ca="1" si="49"/>
        <v>-10.45999999999998</v>
      </c>
    </row>
    <row r="267" spans="1:26" outlineLevel="1" x14ac:dyDescent="0.35">
      <c r="A267" s="64">
        <v>2516617</v>
      </c>
      <c r="B267" s="64" t="s">
        <v>183</v>
      </c>
      <c r="C267" s="64">
        <v>4089.96</v>
      </c>
      <c r="D267" s="64">
        <v>184</v>
      </c>
      <c r="E267" s="64">
        <v>340.79</v>
      </c>
      <c r="F267" s="64">
        <v>0</v>
      </c>
      <c r="H267" s="64">
        <f t="shared" si="46"/>
        <v>-340.79</v>
      </c>
      <c r="J267" s="64">
        <f t="shared" si="42"/>
        <v>27</v>
      </c>
      <c r="K267" s="64">
        <f t="shared" si="43"/>
        <v>34</v>
      </c>
      <c r="L267" s="64">
        <f t="shared" si="44"/>
        <v>112</v>
      </c>
      <c r="M267" s="64">
        <f t="shared" si="45"/>
        <v>40</v>
      </c>
      <c r="T267" s="64">
        <f t="shared" si="48"/>
        <v>212</v>
      </c>
      <c r="U267" s="64">
        <f t="shared" ca="1" si="50"/>
        <v>-6.9300000000000068</v>
      </c>
      <c r="V267" s="64">
        <f t="shared" ca="1" si="50"/>
        <v>-6.5399999999999636</v>
      </c>
      <c r="Y267" s="64">
        <f t="shared" ca="1" si="47"/>
        <v>-6.9300000000000068</v>
      </c>
      <c r="Z267" s="64">
        <f t="shared" ca="1" si="49"/>
        <v>-6.5399999999999636</v>
      </c>
    </row>
    <row r="268" spans="1:26" outlineLevel="1" x14ac:dyDescent="0.35">
      <c r="A268" s="64">
        <v>2517798</v>
      </c>
      <c r="B268" s="64" t="s">
        <v>183</v>
      </c>
      <c r="C268" s="64">
        <v>9118.5</v>
      </c>
      <c r="D268" s="64">
        <v>183</v>
      </c>
      <c r="E268" s="64">
        <v>736.21</v>
      </c>
      <c r="F268" s="64">
        <v>0</v>
      </c>
      <c r="H268" s="64">
        <f t="shared" si="46"/>
        <v>-736.21</v>
      </c>
      <c r="J268" s="64">
        <f t="shared" si="42"/>
        <v>27</v>
      </c>
      <c r="K268" s="64">
        <f t="shared" si="43"/>
        <v>34</v>
      </c>
      <c r="L268" s="64">
        <f t="shared" si="44"/>
        <v>113</v>
      </c>
      <c r="M268" s="64">
        <f t="shared" si="45"/>
        <v>40</v>
      </c>
      <c r="T268" s="64">
        <f t="shared" si="48"/>
        <v>213</v>
      </c>
      <c r="U268" s="64">
        <f t="shared" ca="1" si="50"/>
        <v>1.9699999999999704</v>
      </c>
      <c r="V268" s="64">
        <f t="shared" ca="1" si="50"/>
        <v>2.1299999999999955</v>
      </c>
      <c r="Y268" s="64">
        <f t="shared" ca="1" si="47"/>
        <v>1.9699999999999704</v>
      </c>
      <c r="Z268" s="64">
        <f t="shared" ca="1" si="49"/>
        <v>2.1299999999999955</v>
      </c>
    </row>
    <row r="269" spans="1:26" outlineLevel="1" x14ac:dyDescent="0.35">
      <c r="A269" s="64">
        <v>2520288</v>
      </c>
      <c r="B269" s="64" t="s">
        <v>183</v>
      </c>
      <c r="C269" s="64">
        <v>4564.21</v>
      </c>
      <c r="D269" s="64">
        <v>184</v>
      </c>
      <c r="E269" s="64">
        <v>374.74</v>
      </c>
      <c r="F269" s="64">
        <v>0</v>
      </c>
      <c r="H269" s="64">
        <f t="shared" si="46"/>
        <v>-374.74</v>
      </c>
      <c r="J269" s="64">
        <f t="shared" si="42"/>
        <v>27</v>
      </c>
      <c r="K269" s="64">
        <f t="shared" si="43"/>
        <v>34</v>
      </c>
      <c r="L269" s="64">
        <f t="shared" si="44"/>
        <v>114</v>
      </c>
      <c r="M269" s="64">
        <f t="shared" si="45"/>
        <v>40</v>
      </c>
      <c r="T269" s="64">
        <f t="shared" si="48"/>
        <v>214</v>
      </c>
      <c r="U269" s="64">
        <f t="shared" ca="1" si="50"/>
        <v>-3.1099999999999852</v>
      </c>
      <c r="V269" s="64">
        <f t="shared" ca="1" si="50"/>
        <v>-9.8999999999999773</v>
      </c>
      <c r="Y269" s="64">
        <f t="shared" ca="1" si="47"/>
        <v>-3.1099999999999852</v>
      </c>
      <c r="Z269" s="64">
        <f t="shared" ca="1" si="49"/>
        <v>-9.8999999999999773</v>
      </c>
    </row>
    <row r="270" spans="1:26" outlineLevel="1" x14ac:dyDescent="0.35">
      <c r="A270" s="64">
        <v>2530211</v>
      </c>
      <c r="B270" s="64" t="s">
        <v>183</v>
      </c>
      <c r="C270" s="64">
        <v>7148.32</v>
      </c>
      <c r="D270" s="64">
        <v>183</v>
      </c>
      <c r="E270" s="64">
        <v>599.54</v>
      </c>
      <c r="F270" s="64">
        <v>0</v>
      </c>
      <c r="H270" s="64">
        <f t="shared" si="46"/>
        <v>-599.54</v>
      </c>
      <c r="J270" s="64">
        <f t="shared" si="42"/>
        <v>27</v>
      </c>
      <c r="K270" s="64">
        <f t="shared" si="43"/>
        <v>34</v>
      </c>
      <c r="L270" s="64">
        <f t="shared" si="44"/>
        <v>115</v>
      </c>
      <c r="M270" s="64">
        <f t="shared" si="45"/>
        <v>40</v>
      </c>
      <c r="T270" s="64">
        <f t="shared" si="48"/>
        <v>215</v>
      </c>
      <c r="U270" s="64">
        <f t="shared" ca="1" si="50"/>
        <v>-4.2199999999999989</v>
      </c>
      <c r="V270" s="64">
        <f t="shared" ca="1" si="50"/>
        <v>3.2799999999999727</v>
      </c>
      <c r="Y270" s="64">
        <f t="shared" ca="1" si="47"/>
        <v>-4.2199999999999989</v>
      </c>
      <c r="Z270" s="64">
        <f t="shared" ca="1" si="49"/>
        <v>3.2799999999999727</v>
      </c>
    </row>
    <row r="271" spans="1:26" outlineLevel="1" x14ac:dyDescent="0.35">
      <c r="A271" s="64">
        <v>2536566</v>
      </c>
      <c r="B271" s="64" t="s">
        <v>395</v>
      </c>
      <c r="C271" s="64">
        <v>3317.48</v>
      </c>
      <c r="D271" s="64">
        <v>184</v>
      </c>
      <c r="E271" s="64">
        <v>273.55</v>
      </c>
      <c r="F271" s="64">
        <v>277.02999999999997</v>
      </c>
      <c r="H271" s="64">
        <f t="shared" si="46"/>
        <v>3.4799999999999613</v>
      </c>
      <c r="J271" s="64">
        <f t="shared" si="42"/>
        <v>27</v>
      </c>
      <c r="K271" s="64">
        <f t="shared" si="43"/>
        <v>35</v>
      </c>
      <c r="L271" s="64">
        <f t="shared" si="44"/>
        <v>115</v>
      </c>
      <c r="M271" s="64">
        <f t="shared" si="45"/>
        <v>40</v>
      </c>
      <c r="T271" s="64">
        <f t="shared" si="48"/>
        <v>216</v>
      </c>
      <c r="U271" s="64">
        <f t="shared" ca="1" si="50"/>
        <v>-9.1100000000000136</v>
      </c>
      <c r="V271" s="64">
        <f t="shared" ca="1" si="50"/>
        <v>-1.1899999999999977</v>
      </c>
      <c r="Y271" s="64">
        <f t="shared" ca="1" si="47"/>
        <v>-9.1100000000000136</v>
      </c>
      <c r="Z271" s="64">
        <f t="shared" ca="1" si="49"/>
        <v>-1.1899999999999977</v>
      </c>
    </row>
    <row r="272" spans="1:26" outlineLevel="1" x14ac:dyDescent="0.35">
      <c r="A272" s="64">
        <v>2547620</v>
      </c>
      <c r="B272" s="64" t="s">
        <v>183</v>
      </c>
      <c r="C272" s="64">
        <v>1950.07</v>
      </c>
      <c r="D272" s="64">
        <v>184</v>
      </c>
      <c r="E272" s="64">
        <v>158.72</v>
      </c>
      <c r="F272" s="64">
        <v>0</v>
      </c>
      <c r="H272" s="64">
        <f t="shared" si="46"/>
        <v>-158.72</v>
      </c>
      <c r="J272" s="64">
        <f t="shared" si="42"/>
        <v>27</v>
      </c>
      <c r="K272" s="64">
        <f t="shared" si="43"/>
        <v>35</v>
      </c>
      <c r="L272" s="64">
        <f t="shared" si="44"/>
        <v>116</v>
      </c>
      <c r="M272" s="64">
        <f t="shared" si="45"/>
        <v>40</v>
      </c>
      <c r="T272" s="64">
        <f t="shared" si="48"/>
        <v>217</v>
      </c>
      <c r="U272" s="64">
        <f t="shared" ca="1" si="50"/>
        <v>-0.65000000000000568</v>
      </c>
      <c r="V272" s="64">
        <f t="shared" ca="1" si="50"/>
        <v>-4.7799999999999727</v>
      </c>
      <c r="Y272" s="64">
        <f t="shared" ca="1" si="47"/>
        <v>-0.65000000000000568</v>
      </c>
      <c r="Z272" s="64">
        <f t="shared" ca="1" si="49"/>
        <v>-4.7799999999999727</v>
      </c>
    </row>
    <row r="273" spans="1:26" outlineLevel="1" x14ac:dyDescent="0.35">
      <c r="A273" s="64">
        <v>2547836</v>
      </c>
      <c r="B273" s="64" t="s">
        <v>406</v>
      </c>
      <c r="C273" s="64">
        <v>6222.51</v>
      </c>
      <c r="D273" s="64">
        <v>183</v>
      </c>
      <c r="E273" s="64">
        <v>519.6</v>
      </c>
      <c r="F273" s="64">
        <v>0</v>
      </c>
      <c r="H273" s="64">
        <f t="shared" si="46"/>
        <v>-519.6</v>
      </c>
      <c r="J273" s="64">
        <f t="shared" si="42"/>
        <v>27</v>
      </c>
      <c r="K273" s="64">
        <f t="shared" si="43"/>
        <v>35</v>
      </c>
      <c r="L273" s="64">
        <f t="shared" si="44"/>
        <v>116</v>
      </c>
      <c r="M273" s="64">
        <f t="shared" si="45"/>
        <v>41</v>
      </c>
      <c r="T273" s="64">
        <f t="shared" si="48"/>
        <v>218</v>
      </c>
      <c r="U273" s="64">
        <f t="shared" ca="1" si="50"/>
        <v>-2.3400000000000318</v>
      </c>
      <c r="V273" s="64">
        <f t="shared" ca="1" si="50"/>
        <v>-10.300000000000011</v>
      </c>
      <c r="Y273" s="64">
        <f t="shared" ca="1" si="47"/>
        <v>-2.3400000000000318</v>
      </c>
      <c r="Z273" s="64">
        <f t="shared" ca="1" si="49"/>
        <v>-10.300000000000011</v>
      </c>
    </row>
    <row r="274" spans="1:26" outlineLevel="1" x14ac:dyDescent="0.35">
      <c r="A274" s="64">
        <v>2548503</v>
      </c>
      <c r="B274" s="64" t="s">
        <v>183</v>
      </c>
      <c r="C274" s="64">
        <v>11791.11</v>
      </c>
      <c r="D274" s="64">
        <v>182</v>
      </c>
      <c r="E274" s="64">
        <v>968.83</v>
      </c>
      <c r="F274" s="64">
        <v>0</v>
      </c>
      <c r="H274" s="64">
        <f t="shared" si="46"/>
        <v>-968.83</v>
      </c>
      <c r="J274" s="64">
        <f t="shared" si="42"/>
        <v>27</v>
      </c>
      <c r="K274" s="64">
        <f t="shared" si="43"/>
        <v>35</v>
      </c>
      <c r="L274" s="64">
        <f t="shared" si="44"/>
        <v>117</v>
      </c>
      <c r="M274" s="64">
        <f t="shared" si="45"/>
        <v>41</v>
      </c>
      <c r="T274" s="64">
        <f t="shared" si="48"/>
        <v>219</v>
      </c>
      <c r="U274" s="64">
        <f t="shared" ca="1" si="50"/>
        <v>5.1800000000000068</v>
      </c>
      <c r="V274" s="64">
        <f t="shared" ca="1" si="50"/>
        <v>1.1599999999999966</v>
      </c>
      <c r="Y274" s="64">
        <f t="shared" ca="1" si="47"/>
        <v>5.1800000000000068</v>
      </c>
      <c r="Z274" s="64">
        <f t="shared" ca="1" si="49"/>
        <v>1.1599999999999966</v>
      </c>
    </row>
    <row r="275" spans="1:26" outlineLevel="1" x14ac:dyDescent="0.35">
      <c r="A275" s="64">
        <v>2548628</v>
      </c>
      <c r="B275" s="64" t="s">
        <v>183</v>
      </c>
      <c r="C275" s="64">
        <v>5695.37</v>
      </c>
      <c r="D275" s="64">
        <v>184</v>
      </c>
      <c r="E275" s="64">
        <v>473.28</v>
      </c>
      <c r="F275" s="64">
        <v>0</v>
      </c>
      <c r="H275" s="64">
        <f t="shared" si="46"/>
        <v>-473.28</v>
      </c>
      <c r="J275" s="64">
        <f t="shared" si="42"/>
        <v>27</v>
      </c>
      <c r="K275" s="64">
        <f t="shared" si="43"/>
        <v>35</v>
      </c>
      <c r="L275" s="64">
        <f t="shared" si="44"/>
        <v>118</v>
      </c>
      <c r="M275" s="64">
        <f t="shared" si="45"/>
        <v>41</v>
      </c>
      <c r="T275" s="64">
        <f t="shared" si="48"/>
        <v>220</v>
      </c>
      <c r="U275" s="64">
        <f t="shared" ca="1" si="50"/>
        <v>-6.5199999999999818</v>
      </c>
      <c r="V275" s="64">
        <f t="shared" ca="1" si="50"/>
        <v>-4.5699999999999932</v>
      </c>
      <c r="Y275" s="64">
        <f t="shared" ca="1" si="47"/>
        <v>-6.5199999999999818</v>
      </c>
      <c r="Z275" s="64">
        <f t="shared" ca="1" si="49"/>
        <v>-4.5699999999999932</v>
      </c>
    </row>
    <row r="276" spans="1:26" outlineLevel="1" x14ac:dyDescent="0.35">
      <c r="A276" s="64">
        <v>2557851</v>
      </c>
      <c r="B276" s="64" t="s">
        <v>183</v>
      </c>
      <c r="C276" s="64">
        <v>5740.35</v>
      </c>
      <c r="D276" s="64">
        <v>184</v>
      </c>
      <c r="E276" s="64">
        <v>491.09</v>
      </c>
      <c r="F276" s="64">
        <v>0</v>
      </c>
      <c r="H276" s="64">
        <f t="shared" si="46"/>
        <v>-491.09</v>
      </c>
      <c r="J276" s="64">
        <f t="shared" si="42"/>
        <v>27</v>
      </c>
      <c r="K276" s="64">
        <f t="shared" si="43"/>
        <v>35</v>
      </c>
      <c r="L276" s="64">
        <f t="shared" si="44"/>
        <v>119</v>
      </c>
      <c r="M276" s="64">
        <f t="shared" si="45"/>
        <v>41</v>
      </c>
      <c r="T276" s="64">
        <f t="shared" si="48"/>
        <v>221</v>
      </c>
      <c r="U276" s="64">
        <f t="shared" ref="U276:V295" ca="1" si="51">INDEX(OFFSET($G$55,0,MATCH(U$54,$H$54:$I$54,0),COUNT($A$55:$A$2233),1),MATCH($T276,OFFSET($I$55,0,MATCH(U$55,$J$53:$M$53,0),COUNT($A$55:$A$2233),1),0),1)</f>
        <v>-3.2700000000000102</v>
      </c>
      <c r="V276" s="64">
        <f t="shared" ca="1" si="51"/>
        <v>1.8799999999999955</v>
      </c>
      <c r="Y276" s="64">
        <f t="shared" ca="1" si="47"/>
        <v>-3.2700000000000102</v>
      </c>
      <c r="Z276" s="64">
        <f t="shared" ca="1" si="49"/>
        <v>1.8799999999999955</v>
      </c>
    </row>
    <row r="277" spans="1:26" outlineLevel="1" x14ac:dyDescent="0.35">
      <c r="A277" s="64">
        <v>2560458</v>
      </c>
      <c r="B277" s="64" t="s">
        <v>395</v>
      </c>
      <c r="C277" s="64">
        <v>4461.75</v>
      </c>
      <c r="D277" s="64">
        <v>153</v>
      </c>
      <c r="E277" s="64">
        <v>375.32</v>
      </c>
      <c r="F277" s="64">
        <v>379.54</v>
      </c>
      <c r="H277" s="64">
        <f t="shared" si="46"/>
        <v>4.2200000000000273</v>
      </c>
      <c r="J277" s="64">
        <f t="shared" si="42"/>
        <v>27</v>
      </c>
      <c r="K277" s="64">
        <f t="shared" si="43"/>
        <v>36</v>
      </c>
      <c r="L277" s="64">
        <f t="shared" si="44"/>
        <v>119</v>
      </c>
      <c r="M277" s="64">
        <f t="shared" si="45"/>
        <v>41</v>
      </c>
      <c r="T277" s="64">
        <f t="shared" si="48"/>
        <v>222</v>
      </c>
      <c r="U277" s="64">
        <f t="shared" ca="1" si="51"/>
        <v>6.2400000000000091</v>
      </c>
      <c r="V277" s="64">
        <f t="shared" ca="1" si="51"/>
        <v>-11.279999999999973</v>
      </c>
      <c r="Y277" s="64">
        <f t="shared" ca="1" si="47"/>
        <v>6.2400000000000091</v>
      </c>
      <c r="Z277" s="64">
        <f t="shared" ca="1" si="49"/>
        <v>-11.279999999999973</v>
      </c>
    </row>
    <row r="278" spans="1:26" outlineLevel="1" x14ac:dyDescent="0.35">
      <c r="A278" s="64">
        <v>2565747</v>
      </c>
      <c r="B278" s="64" t="s">
        <v>406</v>
      </c>
      <c r="C278" s="64">
        <v>1927.46</v>
      </c>
      <c r="D278" s="64">
        <v>184</v>
      </c>
      <c r="E278" s="64">
        <v>147.37</v>
      </c>
      <c r="F278" s="64">
        <v>0</v>
      </c>
      <c r="H278" s="64">
        <f t="shared" si="46"/>
        <v>-147.37</v>
      </c>
      <c r="J278" s="64">
        <f t="shared" si="42"/>
        <v>27</v>
      </c>
      <c r="K278" s="64">
        <f t="shared" si="43"/>
        <v>36</v>
      </c>
      <c r="L278" s="64">
        <f t="shared" si="44"/>
        <v>119</v>
      </c>
      <c r="M278" s="64">
        <f t="shared" si="45"/>
        <v>42</v>
      </c>
      <c r="T278" s="64">
        <f t="shared" si="48"/>
        <v>223</v>
      </c>
      <c r="U278" s="64">
        <f t="shared" ca="1" si="51"/>
        <v>-3.4399999999999977</v>
      </c>
      <c r="V278" s="64">
        <f t="shared" ca="1" si="51"/>
        <v>-14.54000000000002</v>
      </c>
      <c r="Y278" s="64">
        <f t="shared" ca="1" si="47"/>
        <v>-3.4399999999999977</v>
      </c>
      <c r="Z278" s="64">
        <f t="shared" ca="1" si="49"/>
        <v>-14.54000000000002</v>
      </c>
    </row>
    <row r="279" spans="1:26" outlineLevel="1" x14ac:dyDescent="0.35">
      <c r="A279" s="64">
        <v>2566620</v>
      </c>
      <c r="B279" s="64" t="s">
        <v>406</v>
      </c>
      <c r="C279" s="64">
        <v>7669.02</v>
      </c>
      <c r="D279" s="64">
        <v>185</v>
      </c>
      <c r="E279" s="64">
        <v>592.34</v>
      </c>
      <c r="F279" s="64">
        <v>0</v>
      </c>
      <c r="H279" s="64">
        <f t="shared" si="46"/>
        <v>-592.34</v>
      </c>
      <c r="J279" s="64">
        <f t="shared" si="42"/>
        <v>27</v>
      </c>
      <c r="K279" s="64">
        <f t="shared" si="43"/>
        <v>36</v>
      </c>
      <c r="L279" s="64">
        <f t="shared" si="44"/>
        <v>119</v>
      </c>
      <c r="M279" s="64">
        <f t="shared" si="45"/>
        <v>43</v>
      </c>
      <c r="T279" s="64">
        <f t="shared" si="48"/>
        <v>224</v>
      </c>
      <c r="U279" s="64">
        <f t="shared" ca="1" si="51"/>
        <v>-10.519999999999982</v>
      </c>
      <c r="V279" s="64">
        <f t="shared" ca="1" si="51"/>
        <v>-3.7800000000000011</v>
      </c>
      <c r="Y279" s="64">
        <f t="shared" ca="1" si="47"/>
        <v>-10.519999999999982</v>
      </c>
      <c r="Z279" s="64">
        <f t="shared" ca="1" si="49"/>
        <v>-3.7800000000000011</v>
      </c>
    </row>
    <row r="280" spans="1:26" outlineLevel="1" x14ac:dyDescent="0.35">
      <c r="A280" s="64">
        <v>2578013</v>
      </c>
      <c r="B280" s="64" t="s">
        <v>395</v>
      </c>
      <c r="C280" s="64">
        <v>5511.5</v>
      </c>
      <c r="D280" s="64">
        <v>153</v>
      </c>
      <c r="E280" s="64">
        <v>433.74</v>
      </c>
      <c r="F280" s="64">
        <v>430.18</v>
      </c>
      <c r="H280" s="64">
        <f t="shared" si="46"/>
        <v>-3.5600000000000023</v>
      </c>
      <c r="J280" s="64">
        <f t="shared" si="42"/>
        <v>27</v>
      </c>
      <c r="K280" s="64">
        <f t="shared" si="43"/>
        <v>37</v>
      </c>
      <c r="L280" s="64">
        <f t="shared" si="44"/>
        <v>119</v>
      </c>
      <c r="M280" s="64">
        <f t="shared" si="45"/>
        <v>43</v>
      </c>
      <c r="T280" s="64">
        <f t="shared" si="48"/>
        <v>225</v>
      </c>
      <c r="U280" s="64">
        <f t="shared" ca="1" si="51"/>
        <v>1.0400000000000205</v>
      </c>
      <c r="V280" s="64">
        <f t="shared" ca="1" si="51"/>
        <v>-12.210000000000036</v>
      </c>
      <c r="Y280" s="64">
        <f t="shared" ca="1" si="47"/>
        <v>1.0400000000000205</v>
      </c>
      <c r="Z280" s="64">
        <f t="shared" ca="1" si="49"/>
        <v>-12.210000000000036</v>
      </c>
    </row>
    <row r="281" spans="1:26" outlineLevel="1" x14ac:dyDescent="0.35">
      <c r="A281" s="64">
        <v>2582543</v>
      </c>
      <c r="B281" s="64" t="s">
        <v>406</v>
      </c>
      <c r="C281" s="64">
        <v>3575.49</v>
      </c>
      <c r="D281" s="64">
        <v>183</v>
      </c>
      <c r="E281" s="64">
        <v>291.55</v>
      </c>
      <c r="F281" s="64">
        <v>0</v>
      </c>
      <c r="H281" s="64">
        <f t="shared" si="46"/>
        <v>-291.55</v>
      </c>
      <c r="J281" s="64">
        <f t="shared" si="42"/>
        <v>27</v>
      </c>
      <c r="K281" s="64">
        <f t="shared" si="43"/>
        <v>37</v>
      </c>
      <c r="L281" s="64">
        <f t="shared" si="44"/>
        <v>119</v>
      </c>
      <c r="M281" s="64">
        <f t="shared" si="45"/>
        <v>44</v>
      </c>
      <c r="T281" s="64">
        <f t="shared" si="48"/>
        <v>226</v>
      </c>
      <c r="U281" s="64">
        <f t="shared" ca="1" si="51"/>
        <v>-6.4499999999999886</v>
      </c>
      <c r="V281" s="64">
        <f t="shared" ca="1" si="51"/>
        <v>0.47000000000002728</v>
      </c>
      <c r="Y281" s="64">
        <f t="shared" ca="1" si="47"/>
        <v>-6.4499999999999886</v>
      </c>
      <c r="Z281" s="64">
        <f t="shared" ca="1" si="49"/>
        <v>0.47000000000002728</v>
      </c>
    </row>
    <row r="282" spans="1:26" outlineLevel="1" x14ac:dyDescent="0.35">
      <c r="A282" s="64">
        <v>2583616</v>
      </c>
      <c r="B282" s="64" t="s">
        <v>183</v>
      </c>
      <c r="C282" s="64">
        <v>5210.9399999999996</v>
      </c>
      <c r="D282" s="64">
        <v>183</v>
      </c>
      <c r="E282" s="64">
        <v>434.54</v>
      </c>
      <c r="F282" s="64">
        <v>0</v>
      </c>
      <c r="H282" s="64">
        <f t="shared" si="46"/>
        <v>-434.54</v>
      </c>
      <c r="J282" s="64">
        <f t="shared" si="42"/>
        <v>27</v>
      </c>
      <c r="K282" s="64">
        <f t="shared" si="43"/>
        <v>37</v>
      </c>
      <c r="L282" s="64">
        <f t="shared" si="44"/>
        <v>120</v>
      </c>
      <c r="M282" s="64">
        <f t="shared" si="45"/>
        <v>44</v>
      </c>
      <c r="T282" s="64">
        <f t="shared" si="48"/>
        <v>227</v>
      </c>
      <c r="U282" s="64">
        <f t="shared" ca="1" si="51"/>
        <v>-1.6800000000000068</v>
      </c>
      <c r="V282" s="64">
        <f t="shared" ca="1" si="51"/>
        <v>-5.1100000000000136</v>
      </c>
      <c r="Y282" s="64">
        <f t="shared" ca="1" si="47"/>
        <v>-1.6800000000000068</v>
      </c>
      <c r="Z282" s="64">
        <f t="shared" ca="1" si="49"/>
        <v>-5.1100000000000136</v>
      </c>
    </row>
    <row r="283" spans="1:26" outlineLevel="1" x14ac:dyDescent="0.35">
      <c r="A283" s="64">
        <v>2584614</v>
      </c>
      <c r="B283" s="64" t="s">
        <v>406</v>
      </c>
      <c r="C283" s="64">
        <v>3264.47</v>
      </c>
      <c r="D283" s="64">
        <v>183</v>
      </c>
      <c r="E283" s="64">
        <v>266.24</v>
      </c>
      <c r="F283" s="64">
        <v>0</v>
      </c>
      <c r="H283" s="64">
        <f t="shared" si="46"/>
        <v>-266.24</v>
      </c>
      <c r="J283" s="64">
        <f t="shared" si="42"/>
        <v>27</v>
      </c>
      <c r="K283" s="64">
        <f t="shared" si="43"/>
        <v>37</v>
      </c>
      <c r="L283" s="64">
        <f t="shared" si="44"/>
        <v>120</v>
      </c>
      <c r="M283" s="64">
        <f t="shared" si="45"/>
        <v>45</v>
      </c>
      <c r="T283" s="64">
        <f t="shared" si="48"/>
        <v>228</v>
      </c>
      <c r="U283" s="64">
        <f t="shared" ca="1" si="51"/>
        <v>1.5399999999999636</v>
      </c>
      <c r="V283" s="64">
        <f t="shared" ca="1" si="51"/>
        <v>-2.9500000000000171</v>
      </c>
      <c r="Y283" s="64">
        <f t="shared" ca="1" si="47"/>
        <v>1.5399999999999636</v>
      </c>
      <c r="Z283" s="64">
        <f t="shared" ca="1" si="49"/>
        <v>-2.9500000000000171</v>
      </c>
    </row>
    <row r="284" spans="1:26" outlineLevel="1" x14ac:dyDescent="0.35">
      <c r="A284" s="64">
        <v>2606244</v>
      </c>
      <c r="B284" s="64" t="s">
        <v>406</v>
      </c>
      <c r="C284" s="64">
        <v>1654.87</v>
      </c>
      <c r="D284" s="64">
        <v>183</v>
      </c>
      <c r="E284" s="64">
        <v>133.84</v>
      </c>
      <c r="F284" s="64">
        <v>0</v>
      </c>
      <c r="H284" s="64">
        <f t="shared" si="46"/>
        <v>-133.84</v>
      </c>
      <c r="J284" s="64">
        <f t="shared" si="42"/>
        <v>27</v>
      </c>
      <c r="K284" s="64">
        <f t="shared" si="43"/>
        <v>37</v>
      </c>
      <c r="L284" s="64">
        <f t="shared" si="44"/>
        <v>120</v>
      </c>
      <c r="M284" s="64">
        <f t="shared" si="45"/>
        <v>46</v>
      </c>
      <c r="T284" s="64">
        <f t="shared" si="48"/>
        <v>229</v>
      </c>
      <c r="U284" s="64">
        <f t="shared" ca="1" si="51"/>
        <v>-8.9300000000000068</v>
      </c>
      <c r="V284" s="64">
        <f t="shared" ca="1" si="51"/>
        <v>5.9699999999999989</v>
      </c>
      <c r="Y284" s="64">
        <f t="shared" ca="1" si="47"/>
        <v>-8.9300000000000068</v>
      </c>
      <c r="Z284" s="64">
        <f t="shared" ca="1" si="49"/>
        <v>5.9699999999999989</v>
      </c>
    </row>
    <row r="285" spans="1:26" outlineLevel="1" x14ac:dyDescent="0.35">
      <c r="A285" s="64">
        <v>2613174</v>
      </c>
      <c r="B285" s="64" t="s">
        <v>183</v>
      </c>
      <c r="C285" s="64">
        <v>5209.8100000000004</v>
      </c>
      <c r="D285" s="64">
        <v>184</v>
      </c>
      <c r="E285" s="64">
        <v>430.78</v>
      </c>
      <c r="F285" s="64">
        <v>0</v>
      </c>
      <c r="H285" s="64">
        <f t="shared" si="46"/>
        <v>-430.78</v>
      </c>
      <c r="J285" s="64">
        <f t="shared" si="42"/>
        <v>27</v>
      </c>
      <c r="K285" s="64">
        <f t="shared" si="43"/>
        <v>37</v>
      </c>
      <c r="L285" s="64">
        <f t="shared" si="44"/>
        <v>121</v>
      </c>
      <c r="M285" s="64">
        <f t="shared" si="45"/>
        <v>46</v>
      </c>
      <c r="T285" s="64">
        <f t="shared" si="48"/>
        <v>230</v>
      </c>
      <c r="U285" s="64">
        <f t="shared" ca="1" si="51"/>
        <v>-7.0199999999999818</v>
      </c>
      <c r="V285" s="64">
        <f t="shared" ca="1" si="51"/>
        <v>-12.379999999999995</v>
      </c>
      <c r="Y285" s="64">
        <f t="shared" ca="1" si="47"/>
        <v>-7.0199999999999818</v>
      </c>
      <c r="Z285" s="64">
        <f t="shared" ca="1" si="49"/>
        <v>-12.379999999999995</v>
      </c>
    </row>
    <row r="286" spans="1:26" outlineLevel="1" x14ac:dyDescent="0.35">
      <c r="A286" s="64">
        <v>2614106</v>
      </c>
      <c r="B286" s="64" t="s">
        <v>101</v>
      </c>
      <c r="C286" s="64">
        <v>2239.2600000000002</v>
      </c>
      <c r="D286" s="64">
        <v>153</v>
      </c>
      <c r="E286" s="64">
        <v>178.96</v>
      </c>
      <c r="F286" s="64">
        <v>175.48</v>
      </c>
      <c r="H286" s="64">
        <f t="shared" si="46"/>
        <v>-3.4800000000000182</v>
      </c>
      <c r="J286" s="64">
        <f t="shared" si="42"/>
        <v>28</v>
      </c>
      <c r="K286" s="64">
        <f t="shared" si="43"/>
        <v>37</v>
      </c>
      <c r="L286" s="64">
        <f t="shared" si="44"/>
        <v>121</v>
      </c>
      <c r="M286" s="64">
        <f t="shared" si="45"/>
        <v>46</v>
      </c>
      <c r="T286" s="64">
        <f t="shared" si="48"/>
        <v>231</v>
      </c>
      <c r="U286" s="64">
        <f t="shared" ca="1" si="51"/>
        <v>-7.0099999999999909</v>
      </c>
      <c r="V286" s="64">
        <f t="shared" ca="1" si="51"/>
        <v>-2.5699999999999932</v>
      </c>
      <c r="Y286" s="64">
        <f t="shared" ca="1" si="47"/>
        <v>-7.0099999999999909</v>
      </c>
      <c r="Z286" s="64">
        <f t="shared" ca="1" si="49"/>
        <v>-2.5699999999999932</v>
      </c>
    </row>
    <row r="287" spans="1:26" outlineLevel="1" x14ac:dyDescent="0.35">
      <c r="A287" s="64">
        <v>2626523</v>
      </c>
      <c r="B287" s="64" t="s">
        <v>183</v>
      </c>
      <c r="C287" s="64">
        <v>5163.07</v>
      </c>
      <c r="D287" s="64">
        <v>183</v>
      </c>
      <c r="E287" s="64">
        <v>405.36</v>
      </c>
      <c r="F287" s="64">
        <v>0</v>
      </c>
      <c r="H287" s="64">
        <f t="shared" si="46"/>
        <v>-405.36</v>
      </c>
      <c r="J287" s="64">
        <f t="shared" si="42"/>
        <v>28</v>
      </c>
      <c r="K287" s="64">
        <f t="shared" si="43"/>
        <v>37</v>
      </c>
      <c r="L287" s="64">
        <f t="shared" si="44"/>
        <v>122</v>
      </c>
      <c r="M287" s="64">
        <f t="shared" si="45"/>
        <v>46</v>
      </c>
      <c r="T287" s="64">
        <f t="shared" si="48"/>
        <v>232</v>
      </c>
      <c r="U287" s="64">
        <f t="shared" ca="1" si="51"/>
        <v>-9.0800000000000409</v>
      </c>
      <c r="V287" s="64">
        <f t="shared" ca="1" si="51"/>
        <v>8.4699999999999704</v>
      </c>
      <c r="Y287" s="64">
        <f t="shared" ca="1" si="47"/>
        <v>-9.0800000000000409</v>
      </c>
      <c r="Z287" s="64">
        <f t="shared" ca="1" si="49"/>
        <v>8.4699999999999704</v>
      </c>
    </row>
    <row r="288" spans="1:26" outlineLevel="1" x14ac:dyDescent="0.35">
      <c r="A288" s="64">
        <v>2628446</v>
      </c>
      <c r="B288" s="64" t="s">
        <v>395</v>
      </c>
      <c r="C288" s="64">
        <v>6325.78</v>
      </c>
      <c r="D288" s="64">
        <v>183</v>
      </c>
      <c r="E288" s="64">
        <v>508.53</v>
      </c>
      <c r="F288" s="64">
        <v>503.1</v>
      </c>
      <c r="H288" s="64">
        <f t="shared" si="46"/>
        <v>-5.42999999999995</v>
      </c>
      <c r="J288" s="64">
        <f t="shared" si="42"/>
        <v>28</v>
      </c>
      <c r="K288" s="64">
        <f t="shared" si="43"/>
        <v>38</v>
      </c>
      <c r="L288" s="64">
        <f t="shared" si="44"/>
        <v>122</v>
      </c>
      <c r="M288" s="64">
        <f t="shared" si="45"/>
        <v>46</v>
      </c>
      <c r="T288" s="64">
        <f t="shared" si="48"/>
        <v>233</v>
      </c>
      <c r="U288" s="64">
        <f t="shared" ca="1" si="51"/>
        <v>-2.1400000000000148</v>
      </c>
      <c r="V288" s="64">
        <f t="shared" ca="1" si="51"/>
        <v>-3.8299999999999841</v>
      </c>
      <c r="Y288" s="64">
        <f t="shared" ca="1" si="47"/>
        <v>-2.1400000000000148</v>
      </c>
      <c r="Z288" s="64">
        <f t="shared" ca="1" si="49"/>
        <v>-3.8299999999999841</v>
      </c>
    </row>
    <row r="289" spans="1:26" outlineLevel="1" x14ac:dyDescent="0.35">
      <c r="A289" s="64">
        <v>2635649</v>
      </c>
      <c r="B289" s="64" t="s">
        <v>395</v>
      </c>
      <c r="C289" s="64">
        <v>3905.09</v>
      </c>
      <c r="D289" s="64">
        <v>183</v>
      </c>
      <c r="E289" s="64">
        <v>321.48</v>
      </c>
      <c r="F289" s="64">
        <v>324.70999999999998</v>
      </c>
      <c r="H289" s="64">
        <f t="shared" si="46"/>
        <v>3.2299999999999613</v>
      </c>
      <c r="J289" s="64">
        <f t="shared" si="42"/>
        <v>28</v>
      </c>
      <c r="K289" s="64">
        <f t="shared" si="43"/>
        <v>39</v>
      </c>
      <c r="L289" s="64">
        <f t="shared" si="44"/>
        <v>122</v>
      </c>
      <c r="M289" s="64">
        <f t="shared" si="45"/>
        <v>46</v>
      </c>
      <c r="T289" s="64">
        <f t="shared" si="48"/>
        <v>234</v>
      </c>
      <c r="U289" s="64">
        <f t="shared" ca="1" si="51"/>
        <v>-30.980000000000018</v>
      </c>
      <c r="V289" s="64">
        <f t="shared" ca="1" si="51"/>
        <v>-2.6899999999999977</v>
      </c>
      <c r="Y289" s="64">
        <f t="shared" ca="1" si="47"/>
        <v>-30.980000000000018</v>
      </c>
      <c r="Z289" s="64">
        <f t="shared" ca="1" si="49"/>
        <v>-2.6899999999999977</v>
      </c>
    </row>
    <row r="290" spans="1:26" outlineLevel="1" x14ac:dyDescent="0.35">
      <c r="A290" s="64">
        <v>2637223</v>
      </c>
      <c r="B290" s="64" t="s">
        <v>183</v>
      </c>
      <c r="C290" s="64">
        <v>4916.63</v>
      </c>
      <c r="D290" s="64">
        <v>183</v>
      </c>
      <c r="E290" s="64">
        <v>388.95</v>
      </c>
      <c r="F290" s="64">
        <v>0</v>
      </c>
      <c r="H290" s="64">
        <f t="shared" si="46"/>
        <v>-388.95</v>
      </c>
      <c r="J290" s="64">
        <f t="shared" si="42"/>
        <v>28</v>
      </c>
      <c r="K290" s="64">
        <f t="shared" si="43"/>
        <v>39</v>
      </c>
      <c r="L290" s="64">
        <f t="shared" si="44"/>
        <v>123</v>
      </c>
      <c r="M290" s="64">
        <f t="shared" si="45"/>
        <v>46</v>
      </c>
      <c r="T290" s="64">
        <f t="shared" si="48"/>
        <v>235</v>
      </c>
      <c r="U290" s="64">
        <f t="shared" ca="1" si="51"/>
        <v>4.6000000000000227</v>
      </c>
      <c r="V290" s="64">
        <f t="shared" ca="1" si="51"/>
        <v>-1</v>
      </c>
      <c r="Y290" s="64">
        <f t="shared" ca="1" si="47"/>
        <v>4.6000000000000227</v>
      </c>
      <c r="Z290" s="64">
        <f t="shared" ca="1" si="49"/>
        <v>-1</v>
      </c>
    </row>
    <row r="291" spans="1:26" outlineLevel="1" x14ac:dyDescent="0.35">
      <c r="A291" s="64">
        <v>2638156</v>
      </c>
      <c r="B291" s="64" t="s">
        <v>101</v>
      </c>
      <c r="C291" s="64">
        <v>4188.84</v>
      </c>
      <c r="D291" s="64">
        <v>183</v>
      </c>
      <c r="E291" s="64">
        <v>331.72</v>
      </c>
      <c r="F291" s="64">
        <v>326.88</v>
      </c>
      <c r="H291" s="64">
        <f t="shared" si="46"/>
        <v>-4.8400000000000318</v>
      </c>
      <c r="J291" s="64">
        <f t="shared" si="42"/>
        <v>29</v>
      </c>
      <c r="K291" s="64">
        <f t="shared" si="43"/>
        <v>39</v>
      </c>
      <c r="L291" s="64">
        <f t="shared" si="44"/>
        <v>123</v>
      </c>
      <c r="M291" s="64">
        <f t="shared" si="45"/>
        <v>46</v>
      </c>
      <c r="T291" s="64">
        <f t="shared" si="48"/>
        <v>236</v>
      </c>
      <c r="U291" s="64">
        <f t="shared" ca="1" si="51"/>
        <v>-14.870000000000005</v>
      </c>
      <c r="V291" s="64">
        <f t="shared" ca="1" si="51"/>
        <v>3.9900000000000091</v>
      </c>
      <c r="Y291" s="64">
        <f t="shared" ca="1" si="47"/>
        <v>-14.870000000000005</v>
      </c>
      <c r="Z291" s="64">
        <f t="shared" ca="1" si="49"/>
        <v>3.9900000000000091</v>
      </c>
    </row>
    <row r="292" spans="1:26" outlineLevel="1" x14ac:dyDescent="0.35">
      <c r="A292" s="64">
        <v>2638867</v>
      </c>
      <c r="B292" s="64" t="s">
        <v>183</v>
      </c>
      <c r="C292" s="64">
        <v>2497.5500000000002</v>
      </c>
      <c r="D292" s="64">
        <v>183</v>
      </c>
      <c r="E292" s="64">
        <v>201.26</v>
      </c>
      <c r="F292" s="64">
        <v>0</v>
      </c>
      <c r="H292" s="64">
        <f t="shared" si="46"/>
        <v>-201.26</v>
      </c>
      <c r="J292" s="64">
        <f t="shared" si="42"/>
        <v>29</v>
      </c>
      <c r="K292" s="64">
        <f t="shared" si="43"/>
        <v>39</v>
      </c>
      <c r="L292" s="64">
        <f t="shared" si="44"/>
        <v>124</v>
      </c>
      <c r="M292" s="64">
        <f t="shared" si="45"/>
        <v>46</v>
      </c>
      <c r="T292" s="64">
        <f t="shared" si="48"/>
        <v>237</v>
      </c>
      <c r="U292" s="64">
        <f t="shared" ca="1" si="51"/>
        <v>-5.5800000000000409</v>
      </c>
      <c r="V292" s="64">
        <f t="shared" ca="1" si="51"/>
        <v>-3.2800000000000011</v>
      </c>
      <c r="Y292" s="64">
        <f t="shared" ca="1" si="47"/>
        <v>-5.5800000000000409</v>
      </c>
      <c r="Z292" s="64">
        <f t="shared" ca="1" si="49"/>
        <v>-3.2800000000000011</v>
      </c>
    </row>
    <row r="293" spans="1:26" outlineLevel="1" x14ac:dyDescent="0.35">
      <c r="A293" s="64">
        <v>2643452</v>
      </c>
      <c r="B293" s="64" t="s">
        <v>406</v>
      </c>
      <c r="C293" s="64">
        <v>5466.61</v>
      </c>
      <c r="D293" s="64">
        <v>184</v>
      </c>
      <c r="E293" s="64">
        <v>445.67</v>
      </c>
      <c r="F293" s="64">
        <v>0</v>
      </c>
      <c r="H293" s="64">
        <f t="shared" si="46"/>
        <v>-445.67</v>
      </c>
      <c r="J293" s="64">
        <f t="shared" si="42"/>
        <v>29</v>
      </c>
      <c r="K293" s="64">
        <f t="shared" si="43"/>
        <v>39</v>
      </c>
      <c r="L293" s="64">
        <f t="shared" si="44"/>
        <v>124</v>
      </c>
      <c r="M293" s="64">
        <f t="shared" si="45"/>
        <v>47</v>
      </c>
      <c r="T293" s="64">
        <f t="shared" si="48"/>
        <v>238</v>
      </c>
      <c r="U293" s="64">
        <f t="shared" ca="1" si="51"/>
        <v>-0.55999999999994543</v>
      </c>
      <c r="V293" s="64">
        <f t="shared" ca="1" si="51"/>
        <v>-3.4199999999999875</v>
      </c>
      <c r="Y293" s="64">
        <f t="shared" ca="1" si="47"/>
        <v>-0.55999999999994543</v>
      </c>
      <c r="Z293" s="64">
        <f t="shared" ca="1" si="49"/>
        <v>-3.4199999999999875</v>
      </c>
    </row>
    <row r="294" spans="1:26" outlineLevel="1" x14ac:dyDescent="0.35">
      <c r="A294" s="64">
        <v>2645664</v>
      </c>
      <c r="B294" s="64" t="s">
        <v>101</v>
      </c>
      <c r="C294" s="64">
        <v>5952.91</v>
      </c>
      <c r="D294" s="64">
        <v>183</v>
      </c>
      <c r="E294" s="64">
        <v>504.51</v>
      </c>
      <c r="F294" s="64">
        <v>508.4</v>
      </c>
      <c r="H294" s="64">
        <f t="shared" si="46"/>
        <v>3.8899999999999864</v>
      </c>
      <c r="J294" s="64">
        <f t="shared" si="42"/>
        <v>30</v>
      </c>
      <c r="K294" s="64">
        <f t="shared" si="43"/>
        <v>39</v>
      </c>
      <c r="L294" s="64">
        <f t="shared" si="44"/>
        <v>124</v>
      </c>
      <c r="M294" s="64">
        <f t="shared" si="45"/>
        <v>47</v>
      </c>
      <c r="T294" s="64">
        <f t="shared" si="48"/>
        <v>239</v>
      </c>
      <c r="U294" s="64">
        <f t="shared" ca="1" si="51"/>
        <v>4.0199999999999818</v>
      </c>
      <c r="V294" s="64">
        <f t="shared" ca="1" si="51"/>
        <v>-6.3199999999999932</v>
      </c>
      <c r="Y294" s="64">
        <f t="shared" ca="1" si="47"/>
        <v>4.0199999999999818</v>
      </c>
      <c r="Z294" s="64">
        <f t="shared" ca="1" si="49"/>
        <v>-6.3199999999999932</v>
      </c>
    </row>
    <row r="295" spans="1:26" outlineLevel="1" x14ac:dyDescent="0.35">
      <c r="A295" s="64">
        <v>2646034</v>
      </c>
      <c r="B295" s="64" t="s">
        <v>406</v>
      </c>
      <c r="C295" s="64">
        <v>3603.82</v>
      </c>
      <c r="D295" s="64">
        <v>183</v>
      </c>
      <c r="E295" s="64">
        <v>277.02</v>
      </c>
      <c r="F295" s="64">
        <v>0</v>
      </c>
      <c r="H295" s="64">
        <f t="shared" si="46"/>
        <v>-277.02</v>
      </c>
      <c r="J295" s="64">
        <f t="shared" si="42"/>
        <v>30</v>
      </c>
      <c r="K295" s="64">
        <f t="shared" si="43"/>
        <v>39</v>
      </c>
      <c r="L295" s="64">
        <f t="shared" si="44"/>
        <v>124</v>
      </c>
      <c r="M295" s="64">
        <f t="shared" si="45"/>
        <v>48</v>
      </c>
      <c r="T295" s="64">
        <f t="shared" si="48"/>
        <v>240</v>
      </c>
      <c r="U295" s="64">
        <f t="shared" ca="1" si="51"/>
        <v>-3.4299999999999784</v>
      </c>
      <c r="V295" s="64">
        <f t="shared" ca="1" si="51"/>
        <v>5.7899999999999636</v>
      </c>
      <c r="Y295" s="64">
        <f t="shared" ca="1" si="47"/>
        <v>-3.4299999999999784</v>
      </c>
      <c r="Z295" s="64">
        <f t="shared" ca="1" si="49"/>
        <v>5.7899999999999636</v>
      </c>
    </row>
    <row r="296" spans="1:26" outlineLevel="1" x14ac:dyDescent="0.35">
      <c r="A296" s="64">
        <v>2646513</v>
      </c>
      <c r="B296" s="64" t="s">
        <v>183</v>
      </c>
      <c r="C296" s="64">
        <v>8261.2900000000009</v>
      </c>
      <c r="D296" s="64">
        <v>183</v>
      </c>
      <c r="E296" s="64">
        <v>684.26</v>
      </c>
      <c r="F296" s="64">
        <v>0</v>
      </c>
      <c r="H296" s="64">
        <f t="shared" si="46"/>
        <v>-684.26</v>
      </c>
      <c r="J296" s="64">
        <f t="shared" si="42"/>
        <v>30</v>
      </c>
      <c r="K296" s="64">
        <f t="shared" si="43"/>
        <v>39</v>
      </c>
      <c r="L296" s="64">
        <f t="shared" si="44"/>
        <v>125</v>
      </c>
      <c r="M296" s="64">
        <f t="shared" si="45"/>
        <v>48</v>
      </c>
      <c r="T296" s="64">
        <f t="shared" si="48"/>
        <v>241</v>
      </c>
      <c r="U296" s="64">
        <f t="shared" ref="U296:V315" ca="1" si="52">INDEX(OFFSET($G$55,0,MATCH(U$54,$H$54:$I$54,0),COUNT($A$55:$A$2233),1),MATCH($T296,OFFSET($I$55,0,MATCH(U$55,$J$53:$M$53,0),COUNT($A$55:$A$2233),1),0),1)</f>
        <v>-1.7200000000000273</v>
      </c>
      <c r="V296" s="64">
        <f t="shared" ca="1" si="52"/>
        <v>0.21000000000000796</v>
      </c>
      <c r="Y296" s="64">
        <f t="shared" ca="1" si="47"/>
        <v>-1.7200000000000273</v>
      </c>
      <c r="Z296" s="64">
        <f t="shared" ca="1" si="49"/>
        <v>0.21000000000000796</v>
      </c>
    </row>
    <row r="297" spans="1:26" outlineLevel="1" x14ac:dyDescent="0.35">
      <c r="A297" s="64">
        <v>2646844</v>
      </c>
      <c r="B297" s="64" t="s">
        <v>183</v>
      </c>
      <c r="C297" s="64">
        <v>3005.44</v>
      </c>
      <c r="D297" s="64">
        <v>182</v>
      </c>
      <c r="E297" s="64">
        <v>244.79</v>
      </c>
      <c r="F297" s="64">
        <v>0</v>
      </c>
      <c r="H297" s="64">
        <f t="shared" si="46"/>
        <v>-244.79</v>
      </c>
      <c r="J297" s="64">
        <f t="shared" si="42"/>
        <v>30</v>
      </c>
      <c r="K297" s="64">
        <f t="shared" si="43"/>
        <v>39</v>
      </c>
      <c r="L297" s="64">
        <f t="shared" si="44"/>
        <v>126</v>
      </c>
      <c r="M297" s="64">
        <f t="shared" si="45"/>
        <v>48</v>
      </c>
      <c r="T297" s="64">
        <f t="shared" si="48"/>
        <v>242</v>
      </c>
      <c r="U297" s="64">
        <f t="shared" ca="1" si="52"/>
        <v>-3.7599999999999909</v>
      </c>
      <c r="V297" s="64">
        <f t="shared" ca="1" si="52"/>
        <v>-6.9399999999999977</v>
      </c>
      <c r="Y297" s="64">
        <f t="shared" ca="1" si="47"/>
        <v>-3.7599999999999909</v>
      </c>
      <c r="Z297" s="64">
        <f t="shared" ca="1" si="49"/>
        <v>-6.9399999999999977</v>
      </c>
    </row>
    <row r="298" spans="1:26" outlineLevel="1" x14ac:dyDescent="0.35">
      <c r="A298" s="64">
        <v>2672865</v>
      </c>
      <c r="B298" s="64" t="s">
        <v>101</v>
      </c>
      <c r="C298" s="64">
        <v>1837.76</v>
      </c>
      <c r="D298" s="64">
        <v>182</v>
      </c>
      <c r="E298" s="64">
        <v>144.12</v>
      </c>
      <c r="F298" s="64">
        <v>142.68</v>
      </c>
      <c r="H298" s="64">
        <f t="shared" si="46"/>
        <v>-1.4399999999999977</v>
      </c>
      <c r="J298" s="64">
        <f t="shared" si="42"/>
        <v>31</v>
      </c>
      <c r="K298" s="64">
        <f t="shared" si="43"/>
        <v>39</v>
      </c>
      <c r="L298" s="64">
        <f t="shared" si="44"/>
        <v>126</v>
      </c>
      <c r="M298" s="64">
        <f t="shared" si="45"/>
        <v>48</v>
      </c>
      <c r="T298" s="64">
        <f t="shared" si="48"/>
        <v>243</v>
      </c>
      <c r="U298" s="64">
        <f t="shared" ca="1" si="52"/>
        <v>-3.4599999999999795</v>
      </c>
      <c r="V298" s="64">
        <f t="shared" ca="1" si="52"/>
        <v>6.7999999999999545</v>
      </c>
      <c r="Y298" s="64">
        <f t="shared" ca="1" si="47"/>
        <v>-3.4599999999999795</v>
      </c>
      <c r="Z298" s="64">
        <f t="shared" ca="1" si="49"/>
        <v>6.7999999999999545</v>
      </c>
    </row>
    <row r="299" spans="1:26" outlineLevel="1" x14ac:dyDescent="0.35">
      <c r="A299" s="64">
        <v>2675687</v>
      </c>
      <c r="B299" s="64" t="s">
        <v>406</v>
      </c>
      <c r="C299" s="64">
        <v>3719.29</v>
      </c>
      <c r="D299" s="64">
        <v>182</v>
      </c>
      <c r="E299" s="64">
        <v>304.95999999999998</v>
      </c>
      <c r="F299" s="64">
        <v>0</v>
      </c>
      <c r="H299" s="64">
        <f t="shared" si="46"/>
        <v>-304.95999999999998</v>
      </c>
      <c r="J299" s="64">
        <f t="shared" si="42"/>
        <v>31</v>
      </c>
      <c r="K299" s="64">
        <f t="shared" si="43"/>
        <v>39</v>
      </c>
      <c r="L299" s="64">
        <f t="shared" si="44"/>
        <v>126</v>
      </c>
      <c r="M299" s="64">
        <f t="shared" si="45"/>
        <v>49</v>
      </c>
      <c r="T299" s="64">
        <f t="shared" si="48"/>
        <v>244</v>
      </c>
      <c r="U299" s="64">
        <f t="shared" ca="1" si="52"/>
        <v>-12.220000000000027</v>
      </c>
      <c r="V299" s="64">
        <f t="shared" ca="1" si="52"/>
        <v>-0.81999999999999318</v>
      </c>
      <c r="Y299" s="64">
        <f t="shared" ca="1" si="47"/>
        <v>-12.220000000000027</v>
      </c>
      <c r="Z299" s="64">
        <f t="shared" ca="1" si="49"/>
        <v>-0.81999999999999318</v>
      </c>
    </row>
    <row r="300" spans="1:26" outlineLevel="1" x14ac:dyDescent="0.35">
      <c r="A300" s="64">
        <v>2676312</v>
      </c>
      <c r="B300" s="64" t="s">
        <v>183</v>
      </c>
      <c r="C300" s="64">
        <v>4189.3500000000004</v>
      </c>
      <c r="D300" s="64">
        <v>182</v>
      </c>
      <c r="E300" s="64">
        <v>331.29</v>
      </c>
      <c r="F300" s="64">
        <v>0</v>
      </c>
      <c r="H300" s="64">
        <f t="shared" si="46"/>
        <v>-331.29</v>
      </c>
      <c r="J300" s="64">
        <f t="shared" si="42"/>
        <v>31</v>
      </c>
      <c r="K300" s="64">
        <f t="shared" si="43"/>
        <v>39</v>
      </c>
      <c r="L300" s="64">
        <f t="shared" si="44"/>
        <v>127</v>
      </c>
      <c r="M300" s="64">
        <f t="shared" si="45"/>
        <v>49</v>
      </c>
      <c r="T300" s="64">
        <f t="shared" si="48"/>
        <v>245</v>
      </c>
      <c r="U300" s="64">
        <f t="shared" ca="1" si="52"/>
        <v>-3.5299999999999727</v>
      </c>
      <c r="V300" s="64">
        <f t="shared" ca="1" si="52"/>
        <v>6.0600000000000023</v>
      </c>
      <c r="Y300" s="64">
        <f t="shared" ca="1" si="47"/>
        <v>-3.5299999999999727</v>
      </c>
      <c r="Z300" s="64">
        <f t="shared" ca="1" si="49"/>
        <v>6.0600000000000023</v>
      </c>
    </row>
    <row r="301" spans="1:26" outlineLevel="1" x14ac:dyDescent="0.35">
      <c r="A301" s="64">
        <v>2711449</v>
      </c>
      <c r="B301" s="64" t="s">
        <v>183</v>
      </c>
      <c r="C301" s="64">
        <v>16188.91</v>
      </c>
      <c r="D301" s="64">
        <v>183</v>
      </c>
      <c r="E301" s="64">
        <v>1291.8800000000001</v>
      </c>
      <c r="F301" s="64">
        <v>0</v>
      </c>
      <c r="H301" s="64">
        <f t="shared" si="46"/>
        <v>-1291.8800000000001</v>
      </c>
      <c r="J301" s="64">
        <f t="shared" si="42"/>
        <v>31</v>
      </c>
      <c r="K301" s="64">
        <f t="shared" si="43"/>
        <v>39</v>
      </c>
      <c r="L301" s="64">
        <f t="shared" si="44"/>
        <v>128</v>
      </c>
      <c r="M301" s="64">
        <f t="shared" si="45"/>
        <v>49</v>
      </c>
      <c r="T301" s="64">
        <f t="shared" si="48"/>
        <v>246</v>
      </c>
      <c r="U301" s="64">
        <f t="shared" ca="1" si="52"/>
        <v>-1.6299999999999955</v>
      </c>
      <c r="V301" s="64">
        <f t="shared" ca="1" si="52"/>
        <v>-2.7099999999999937</v>
      </c>
      <c r="Y301" s="64">
        <f t="shared" ca="1" si="47"/>
        <v>-1.6299999999999955</v>
      </c>
      <c r="Z301" s="64">
        <f t="shared" ca="1" si="49"/>
        <v>-2.7099999999999937</v>
      </c>
    </row>
    <row r="302" spans="1:26" outlineLevel="1" x14ac:dyDescent="0.35">
      <c r="A302" s="64">
        <v>2721430</v>
      </c>
      <c r="B302" s="64" t="s">
        <v>101</v>
      </c>
      <c r="C302" s="64">
        <v>4227.5600000000004</v>
      </c>
      <c r="D302" s="64">
        <v>153</v>
      </c>
      <c r="E302" s="64">
        <v>331.49</v>
      </c>
      <c r="F302" s="64">
        <v>332.34</v>
      </c>
      <c r="H302" s="64">
        <f t="shared" si="46"/>
        <v>0.84999999999996589</v>
      </c>
      <c r="J302" s="64">
        <f t="shared" si="42"/>
        <v>32</v>
      </c>
      <c r="K302" s="64">
        <f t="shared" si="43"/>
        <v>39</v>
      </c>
      <c r="L302" s="64">
        <f t="shared" si="44"/>
        <v>128</v>
      </c>
      <c r="M302" s="64">
        <f t="shared" si="45"/>
        <v>49</v>
      </c>
      <c r="T302" s="64">
        <f t="shared" si="48"/>
        <v>247</v>
      </c>
      <c r="U302" s="64">
        <f t="shared" ca="1" si="52"/>
        <v>-7.7700000000000102</v>
      </c>
      <c r="V302" s="64">
        <f t="shared" ca="1" si="52"/>
        <v>-1.9399999999999977</v>
      </c>
      <c r="Y302" s="64">
        <f t="shared" ca="1" si="47"/>
        <v>-7.7700000000000102</v>
      </c>
      <c r="Z302" s="64">
        <f t="shared" ca="1" si="49"/>
        <v>-1.9399999999999977</v>
      </c>
    </row>
    <row r="303" spans="1:26" outlineLevel="1" x14ac:dyDescent="0.35">
      <c r="A303" s="64">
        <v>2748278</v>
      </c>
      <c r="B303" s="64" t="s">
        <v>183</v>
      </c>
      <c r="C303" s="64">
        <v>2919.39</v>
      </c>
      <c r="D303" s="64">
        <v>186</v>
      </c>
      <c r="E303" s="64">
        <v>252.72</v>
      </c>
      <c r="F303" s="64">
        <v>0</v>
      </c>
      <c r="H303" s="64">
        <f t="shared" si="46"/>
        <v>-252.72</v>
      </c>
      <c r="J303" s="64">
        <f t="shared" si="42"/>
        <v>32</v>
      </c>
      <c r="K303" s="64">
        <f t="shared" si="43"/>
        <v>39</v>
      </c>
      <c r="L303" s="64">
        <f t="shared" si="44"/>
        <v>129</v>
      </c>
      <c r="M303" s="64">
        <f t="shared" si="45"/>
        <v>49</v>
      </c>
      <c r="T303" s="64">
        <f t="shared" si="48"/>
        <v>248</v>
      </c>
      <c r="U303" s="64">
        <f t="shared" ca="1" si="52"/>
        <v>-2.6299999999999955</v>
      </c>
      <c r="V303" s="64">
        <f t="shared" ca="1" si="52"/>
        <v>-0.15000000000000568</v>
      </c>
      <c r="Y303" s="64">
        <f t="shared" ca="1" si="47"/>
        <v>-2.6299999999999955</v>
      </c>
      <c r="Z303" s="64">
        <f t="shared" ca="1" si="49"/>
        <v>-0.15000000000000568</v>
      </c>
    </row>
    <row r="304" spans="1:26" outlineLevel="1" x14ac:dyDescent="0.35">
      <c r="A304" s="64">
        <v>2759895</v>
      </c>
      <c r="B304" s="64" t="s">
        <v>395</v>
      </c>
      <c r="C304" s="64">
        <v>6960.53</v>
      </c>
      <c r="D304" s="64">
        <v>186</v>
      </c>
      <c r="E304" s="64">
        <v>568.54999999999995</v>
      </c>
      <c r="F304" s="64">
        <v>562.29</v>
      </c>
      <c r="H304" s="64">
        <f t="shared" si="46"/>
        <v>-6.2599999999999909</v>
      </c>
      <c r="J304" s="64">
        <f t="shared" si="42"/>
        <v>32</v>
      </c>
      <c r="K304" s="64">
        <f t="shared" si="43"/>
        <v>40</v>
      </c>
      <c r="L304" s="64">
        <f t="shared" si="44"/>
        <v>129</v>
      </c>
      <c r="M304" s="64">
        <f t="shared" si="45"/>
        <v>49</v>
      </c>
      <c r="T304" s="64">
        <f t="shared" si="48"/>
        <v>249</v>
      </c>
      <c r="U304" s="64">
        <f t="shared" ca="1" si="52"/>
        <v>-0.56999999999999318</v>
      </c>
      <c r="V304" s="64">
        <f t="shared" ca="1" si="52"/>
        <v>-1.4199999999999875</v>
      </c>
      <c r="Y304" s="64">
        <f t="shared" ca="1" si="47"/>
        <v>-0.56999999999999318</v>
      </c>
      <c r="Z304" s="64">
        <f t="shared" ca="1" si="49"/>
        <v>-1.4199999999999875</v>
      </c>
    </row>
    <row r="305" spans="1:26" outlineLevel="1" x14ac:dyDescent="0.35">
      <c r="A305" s="64">
        <v>2761741</v>
      </c>
      <c r="B305" s="64" t="s">
        <v>183</v>
      </c>
      <c r="C305" s="64">
        <v>7533.66</v>
      </c>
      <c r="D305" s="64">
        <v>186</v>
      </c>
      <c r="E305" s="64">
        <v>617.85</v>
      </c>
      <c r="F305" s="64">
        <v>0</v>
      </c>
      <c r="H305" s="64">
        <f t="shared" si="46"/>
        <v>-617.85</v>
      </c>
      <c r="J305" s="64">
        <f t="shared" si="42"/>
        <v>32</v>
      </c>
      <c r="K305" s="64">
        <f t="shared" si="43"/>
        <v>40</v>
      </c>
      <c r="L305" s="64">
        <f t="shared" si="44"/>
        <v>130</v>
      </c>
      <c r="M305" s="64">
        <f t="shared" si="45"/>
        <v>49</v>
      </c>
      <c r="T305" s="64">
        <f t="shared" si="48"/>
        <v>250</v>
      </c>
      <c r="U305" s="64">
        <f t="shared" ca="1" si="52"/>
        <v>-2.1500000000000057</v>
      </c>
      <c r="V305" s="64">
        <f t="shared" ca="1" si="52"/>
        <v>1.8299999999999841</v>
      </c>
      <c r="Y305" s="64">
        <f t="shared" ca="1" si="47"/>
        <v>-2.1500000000000057</v>
      </c>
      <c r="Z305" s="64">
        <f t="shared" ca="1" si="49"/>
        <v>1.8299999999999841</v>
      </c>
    </row>
    <row r="306" spans="1:26" outlineLevel="1" x14ac:dyDescent="0.35">
      <c r="A306" s="64">
        <v>2763581</v>
      </c>
      <c r="B306" s="64" t="s">
        <v>183</v>
      </c>
      <c r="C306" s="64">
        <v>5951.55</v>
      </c>
      <c r="D306" s="64">
        <v>183</v>
      </c>
      <c r="E306" s="64">
        <v>493.04</v>
      </c>
      <c r="F306" s="64">
        <v>0</v>
      </c>
      <c r="H306" s="64">
        <f t="shared" si="46"/>
        <v>-493.04</v>
      </c>
      <c r="J306" s="64">
        <f t="shared" si="42"/>
        <v>32</v>
      </c>
      <c r="K306" s="64">
        <f t="shared" si="43"/>
        <v>40</v>
      </c>
      <c r="L306" s="64">
        <f t="shared" si="44"/>
        <v>131</v>
      </c>
      <c r="M306" s="64">
        <f t="shared" si="45"/>
        <v>49</v>
      </c>
      <c r="T306" s="64">
        <f t="shared" si="48"/>
        <v>251</v>
      </c>
      <c r="U306" s="64">
        <f t="shared" ca="1" si="52"/>
        <v>0.74000000000000909</v>
      </c>
      <c r="V306" s="64">
        <f t="shared" ca="1" si="52"/>
        <v>2.3599999999999568</v>
      </c>
      <c r="Y306" s="64">
        <f t="shared" ca="1" si="47"/>
        <v>0.74000000000000909</v>
      </c>
      <c r="Z306" s="64">
        <f t="shared" ca="1" si="49"/>
        <v>2.3599999999999568</v>
      </c>
    </row>
    <row r="307" spans="1:26" outlineLevel="1" x14ac:dyDescent="0.35">
      <c r="A307" s="64">
        <v>2764232</v>
      </c>
      <c r="B307" s="64" t="s">
        <v>183</v>
      </c>
      <c r="C307" s="64">
        <v>3764.38</v>
      </c>
      <c r="D307" s="64">
        <v>186</v>
      </c>
      <c r="E307" s="64">
        <v>310.45</v>
      </c>
      <c r="F307" s="64">
        <v>0</v>
      </c>
      <c r="H307" s="64">
        <f t="shared" si="46"/>
        <v>-310.45</v>
      </c>
      <c r="J307" s="64">
        <f t="shared" si="42"/>
        <v>32</v>
      </c>
      <c r="K307" s="64">
        <f t="shared" si="43"/>
        <v>40</v>
      </c>
      <c r="L307" s="64">
        <f t="shared" si="44"/>
        <v>132</v>
      </c>
      <c r="M307" s="64">
        <f t="shared" si="45"/>
        <v>49</v>
      </c>
      <c r="T307" s="64">
        <f t="shared" si="48"/>
        <v>252</v>
      </c>
      <c r="U307" s="64">
        <f t="shared" ca="1" si="52"/>
        <v>-7.1699999999999591</v>
      </c>
      <c r="V307" s="64">
        <f t="shared" ca="1" si="52"/>
        <v>1.2600000000000193</v>
      </c>
      <c r="Y307" s="64">
        <f t="shared" ca="1" si="47"/>
        <v>-7.1699999999999591</v>
      </c>
      <c r="Z307" s="64">
        <f t="shared" ca="1" si="49"/>
        <v>1.2600000000000193</v>
      </c>
    </row>
    <row r="308" spans="1:26" outlineLevel="1" x14ac:dyDescent="0.35">
      <c r="A308" s="64">
        <v>2786707</v>
      </c>
      <c r="B308" s="64" t="s">
        <v>183</v>
      </c>
      <c r="C308" s="64">
        <v>4607.32</v>
      </c>
      <c r="D308" s="64">
        <v>183</v>
      </c>
      <c r="E308" s="64">
        <v>342.16</v>
      </c>
      <c r="F308" s="64">
        <v>0</v>
      </c>
      <c r="H308" s="64">
        <f t="shared" si="46"/>
        <v>-342.16</v>
      </c>
      <c r="J308" s="64">
        <f t="shared" si="42"/>
        <v>32</v>
      </c>
      <c r="K308" s="64">
        <f t="shared" si="43"/>
        <v>40</v>
      </c>
      <c r="L308" s="64">
        <f t="shared" si="44"/>
        <v>133</v>
      </c>
      <c r="M308" s="64">
        <f t="shared" si="45"/>
        <v>49</v>
      </c>
      <c r="T308" s="64">
        <f t="shared" si="48"/>
        <v>253</v>
      </c>
      <c r="U308" s="64">
        <f t="shared" ca="1" si="52"/>
        <v>-1.769999999999996</v>
      </c>
      <c r="V308" s="64">
        <f t="shared" ca="1" si="52"/>
        <v>-3.4300000000000068</v>
      </c>
      <c r="Y308" s="64">
        <f t="shared" ca="1" si="47"/>
        <v>-1.769999999999996</v>
      </c>
      <c r="Z308" s="64">
        <f t="shared" ca="1" si="49"/>
        <v>-3.4300000000000068</v>
      </c>
    </row>
    <row r="309" spans="1:26" outlineLevel="1" x14ac:dyDescent="0.35">
      <c r="A309" s="64">
        <v>2789181</v>
      </c>
      <c r="B309" s="64" t="s">
        <v>183</v>
      </c>
      <c r="C309" s="64">
        <v>6564.51</v>
      </c>
      <c r="D309" s="64">
        <v>183</v>
      </c>
      <c r="E309" s="64">
        <v>531.24</v>
      </c>
      <c r="F309" s="64">
        <v>0</v>
      </c>
      <c r="H309" s="64">
        <f t="shared" si="46"/>
        <v>-531.24</v>
      </c>
      <c r="J309" s="64">
        <f t="shared" si="42"/>
        <v>32</v>
      </c>
      <c r="K309" s="64">
        <f t="shared" si="43"/>
        <v>40</v>
      </c>
      <c r="L309" s="64">
        <f t="shared" si="44"/>
        <v>134</v>
      </c>
      <c r="M309" s="64">
        <f t="shared" si="45"/>
        <v>49</v>
      </c>
      <c r="T309" s="64">
        <f t="shared" si="48"/>
        <v>254</v>
      </c>
      <c r="U309" s="64">
        <f t="shared" ca="1" si="52"/>
        <v>0.55000000000001137</v>
      </c>
      <c r="V309" s="64">
        <f t="shared" ca="1" si="52"/>
        <v>-2.160000000000025</v>
      </c>
      <c r="Y309" s="64">
        <f t="shared" ca="1" si="47"/>
        <v>0.55000000000001137</v>
      </c>
      <c r="Z309" s="64">
        <f t="shared" ca="1" si="49"/>
        <v>-2.160000000000025</v>
      </c>
    </row>
    <row r="310" spans="1:26" outlineLevel="1" x14ac:dyDescent="0.35">
      <c r="A310" s="64">
        <v>2792423</v>
      </c>
      <c r="B310" s="64" t="s">
        <v>183</v>
      </c>
      <c r="C310" s="64">
        <v>3177.22</v>
      </c>
      <c r="D310" s="64">
        <v>183</v>
      </c>
      <c r="E310" s="64">
        <v>271.58</v>
      </c>
      <c r="F310" s="64">
        <v>0</v>
      </c>
      <c r="H310" s="64">
        <f t="shared" si="46"/>
        <v>-271.58</v>
      </c>
      <c r="J310" s="64">
        <f t="shared" si="42"/>
        <v>32</v>
      </c>
      <c r="K310" s="64">
        <f t="shared" si="43"/>
        <v>40</v>
      </c>
      <c r="L310" s="64">
        <f t="shared" si="44"/>
        <v>135</v>
      </c>
      <c r="M310" s="64">
        <f t="shared" si="45"/>
        <v>49</v>
      </c>
      <c r="T310" s="64">
        <f t="shared" si="48"/>
        <v>255</v>
      </c>
      <c r="U310" s="64">
        <f t="shared" ca="1" si="52"/>
        <v>-4.5799999999999272</v>
      </c>
      <c r="V310" s="64">
        <f t="shared" ca="1" si="52"/>
        <v>-1.1600000000000037</v>
      </c>
      <c r="Y310" s="64">
        <f t="shared" ca="1" si="47"/>
        <v>-4.5799999999999272</v>
      </c>
      <c r="Z310" s="64">
        <f t="shared" ca="1" si="49"/>
        <v>-1.1600000000000037</v>
      </c>
    </row>
    <row r="311" spans="1:26" outlineLevel="1" x14ac:dyDescent="0.35">
      <c r="A311" s="64">
        <v>2796623</v>
      </c>
      <c r="B311" s="64" t="s">
        <v>395</v>
      </c>
      <c r="C311" s="64">
        <v>5409.8</v>
      </c>
      <c r="D311" s="64">
        <v>154</v>
      </c>
      <c r="E311" s="64">
        <v>442.88</v>
      </c>
      <c r="F311" s="64">
        <v>442.45</v>
      </c>
      <c r="H311" s="64">
        <f t="shared" si="46"/>
        <v>-0.43000000000000682</v>
      </c>
      <c r="J311" s="64">
        <f t="shared" ref="J311:J374" si="53">IF($B311=J$53,J310+1,J310)</f>
        <v>32</v>
      </c>
      <c r="K311" s="64">
        <f t="shared" ref="K311:K374" si="54">IF($B311=K$53,K310+1,K310)</f>
        <v>41</v>
      </c>
      <c r="L311" s="64">
        <f t="shared" ref="L311:L374" si="55">IF($B311=L$53,L310+1,L310)</f>
        <v>135</v>
      </c>
      <c r="M311" s="64">
        <f t="shared" ref="M311:M374" si="56">IF($B311=M$53,M310+1,M310)</f>
        <v>49</v>
      </c>
      <c r="T311" s="64">
        <f t="shared" si="48"/>
        <v>256</v>
      </c>
      <c r="U311" s="64">
        <f t="shared" ca="1" si="52"/>
        <v>-0.41999999999998749</v>
      </c>
      <c r="V311" s="64">
        <f t="shared" ca="1" si="52"/>
        <v>1.3300000000000409</v>
      </c>
      <c r="Y311" s="64">
        <f t="shared" ca="1" si="47"/>
        <v>-0.41999999999998749</v>
      </c>
      <c r="Z311" s="64">
        <f t="shared" ca="1" si="49"/>
        <v>1.3300000000000409</v>
      </c>
    </row>
    <row r="312" spans="1:26" outlineLevel="1" x14ac:dyDescent="0.35">
      <c r="A312" s="64">
        <v>2802686</v>
      </c>
      <c r="B312" s="64" t="s">
        <v>183</v>
      </c>
      <c r="C312" s="64">
        <v>1787.2</v>
      </c>
      <c r="D312" s="64">
        <v>183</v>
      </c>
      <c r="E312" s="64">
        <v>151.66</v>
      </c>
      <c r="F312" s="64">
        <v>0</v>
      </c>
      <c r="H312" s="64">
        <f t="shared" ref="H312:H375" si="57">F312-E312</f>
        <v>-151.66</v>
      </c>
      <c r="J312" s="64">
        <f t="shared" si="53"/>
        <v>32</v>
      </c>
      <c r="K312" s="64">
        <f t="shared" si="54"/>
        <v>41</v>
      </c>
      <c r="L312" s="64">
        <f t="shared" si="55"/>
        <v>136</v>
      </c>
      <c r="M312" s="64">
        <f t="shared" si="56"/>
        <v>49</v>
      </c>
      <c r="T312" s="64">
        <f t="shared" si="48"/>
        <v>257</v>
      </c>
      <c r="U312" s="64">
        <f t="shared" ca="1" si="52"/>
        <v>0.47999999999998977</v>
      </c>
      <c r="V312" s="64">
        <f t="shared" ca="1" si="52"/>
        <v>-5.8100000000000023</v>
      </c>
      <c r="Y312" s="64">
        <f t="shared" ca="1" si="47"/>
        <v>0.47999999999998977</v>
      </c>
      <c r="Z312" s="64">
        <f t="shared" ca="1" si="49"/>
        <v>-5.8100000000000023</v>
      </c>
    </row>
    <row r="313" spans="1:26" outlineLevel="1" x14ac:dyDescent="0.35">
      <c r="A313" s="64">
        <v>2802694</v>
      </c>
      <c r="B313" s="64" t="s">
        <v>101</v>
      </c>
      <c r="C313" s="64">
        <v>4140.28</v>
      </c>
      <c r="D313" s="64">
        <v>154</v>
      </c>
      <c r="E313" s="64">
        <v>338.46</v>
      </c>
      <c r="F313" s="64">
        <v>337.66</v>
      </c>
      <c r="H313" s="64">
        <f t="shared" si="57"/>
        <v>-0.79999999999995453</v>
      </c>
      <c r="J313" s="64">
        <f t="shared" si="53"/>
        <v>33</v>
      </c>
      <c r="K313" s="64">
        <f t="shared" si="54"/>
        <v>41</v>
      </c>
      <c r="L313" s="64">
        <f t="shared" si="55"/>
        <v>136</v>
      </c>
      <c r="M313" s="64">
        <f t="shared" si="56"/>
        <v>49</v>
      </c>
      <c r="T313" s="64">
        <f t="shared" si="48"/>
        <v>258</v>
      </c>
      <c r="U313" s="64">
        <f t="shared" ca="1" si="52"/>
        <v>0.62999999999999545</v>
      </c>
      <c r="V313" s="64">
        <f t="shared" ca="1" si="52"/>
        <v>-3.4300000000000068</v>
      </c>
      <c r="Y313" s="64">
        <f t="shared" ref="Y313:Y376" ca="1" si="58">IF(ISNA(U313)," ",U313)</f>
        <v>0.62999999999999545</v>
      </c>
      <c r="Z313" s="64">
        <f t="shared" ca="1" si="49"/>
        <v>-3.4300000000000068</v>
      </c>
    </row>
    <row r="314" spans="1:26" outlineLevel="1" x14ac:dyDescent="0.35">
      <c r="A314" s="64">
        <v>2828559</v>
      </c>
      <c r="B314" s="64" t="s">
        <v>101</v>
      </c>
      <c r="C314" s="64">
        <v>3049.68</v>
      </c>
      <c r="D314" s="64">
        <v>154</v>
      </c>
      <c r="E314" s="64">
        <v>253.95</v>
      </c>
      <c r="F314" s="64">
        <v>252.27</v>
      </c>
      <c r="H314" s="64">
        <f t="shared" si="57"/>
        <v>-1.6799999999999784</v>
      </c>
      <c r="J314" s="64">
        <f t="shared" si="53"/>
        <v>34</v>
      </c>
      <c r="K314" s="64">
        <f t="shared" si="54"/>
        <v>41</v>
      </c>
      <c r="L314" s="64">
        <f t="shared" si="55"/>
        <v>136</v>
      </c>
      <c r="M314" s="64">
        <f t="shared" si="56"/>
        <v>49</v>
      </c>
      <c r="T314" s="64">
        <f t="shared" ref="T314:T377" si="59">T313+1</f>
        <v>259</v>
      </c>
      <c r="U314" s="64">
        <f t="shared" ca="1" si="52"/>
        <v>1.289999999999992</v>
      </c>
      <c r="V314" s="64">
        <f t="shared" ca="1" si="52"/>
        <v>-30.430000000000064</v>
      </c>
      <c r="Y314" s="64">
        <f t="shared" ca="1" si="58"/>
        <v>1.289999999999992</v>
      </c>
      <c r="Z314" s="64">
        <f t="shared" ref="Z314:Z377" ca="1" si="60">IF(ISNA(V314)," ",V314)</f>
        <v>-30.430000000000064</v>
      </c>
    </row>
    <row r="315" spans="1:26" outlineLevel="1" x14ac:dyDescent="0.35">
      <c r="A315" s="64">
        <v>2840511</v>
      </c>
      <c r="B315" s="64" t="s">
        <v>183</v>
      </c>
      <c r="C315" s="64">
        <v>2470.38</v>
      </c>
      <c r="D315" s="64">
        <v>153</v>
      </c>
      <c r="E315" s="64">
        <v>199.63</v>
      </c>
      <c r="F315" s="64">
        <v>0</v>
      </c>
      <c r="H315" s="64">
        <f t="shared" si="57"/>
        <v>-199.63</v>
      </c>
      <c r="J315" s="64">
        <f t="shared" si="53"/>
        <v>34</v>
      </c>
      <c r="K315" s="64">
        <f t="shared" si="54"/>
        <v>41</v>
      </c>
      <c r="L315" s="64">
        <f t="shared" si="55"/>
        <v>137</v>
      </c>
      <c r="M315" s="64">
        <f t="shared" si="56"/>
        <v>49</v>
      </c>
      <c r="T315" s="64">
        <f t="shared" si="59"/>
        <v>260</v>
      </c>
      <c r="U315" s="64">
        <f t="shared" ca="1" si="52"/>
        <v>-1.0600000000000023</v>
      </c>
      <c r="V315" s="64">
        <f t="shared" ca="1" si="52"/>
        <v>-8.3899999999999864</v>
      </c>
      <c r="Y315" s="64">
        <f t="shared" ca="1" si="58"/>
        <v>-1.0600000000000023</v>
      </c>
      <c r="Z315" s="64">
        <f t="shared" ca="1" si="60"/>
        <v>-8.3899999999999864</v>
      </c>
    </row>
    <row r="316" spans="1:26" outlineLevel="1" x14ac:dyDescent="0.35">
      <c r="A316" s="64">
        <v>2842012</v>
      </c>
      <c r="B316" s="64" t="s">
        <v>183</v>
      </c>
      <c r="C316" s="64">
        <v>2435.62</v>
      </c>
      <c r="D316" s="64">
        <v>185</v>
      </c>
      <c r="E316" s="64">
        <v>194.19</v>
      </c>
      <c r="F316" s="64">
        <v>0</v>
      </c>
      <c r="H316" s="64">
        <f t="shared" si="57"/>
        <v>-194.19</v>
      </c>
      <c r="J316" s="64">
        <f t="shared" si="53"/>
        <v>34</v>
      </c>
      <c r="K316" s="64">
        <f t="shared" si="54"/>
        <v>41</v>
      </c>
      <c r="L316" s="64">
        <f t="shared" si="55"/>
        <v>138</v>
      </c>
      <c r="M316" s="64">
        <f t="shared" si="56"/>
        <v>49</v>
      </c>
      <c r="T316" s="64">
        <f t="shared" si="59"/>
        <v>261</v>
      </c>
      <c r="U316" s="64">
        <f t="shared" ref="U316:V335" ca="1" si="61">INDEX(OFFSET($G$55,0,MATCH(U$54,$H$54:$I$54,0),COUNT($A$55:$A$2233),1),MATCH($T316,OFFSET($I$55,0,MATCH(U$55,$J$53:$M$53,0),COUNT($A$55:$A$2233),1),0),1)</f>
        <v>0.20999999999997954</v>
      </c>
      <c r="V316" s="64">
        <f t="shared" ca="1" si="61"/>
        <v>-5.6400000000000148</v>
      </c>
      <c r="Y316" s="64">
        <f t="shared" ca="1" si="58"/>
        <v>0.20999999999997954</v>
      </c>
      <c r="Z316" s="64">
        <f t="shared" ca="1" si="60"/>
        <v>-5.6400000000000148</v>
      </c>
    </row>
    <row r="317" spans="1:26" outlineLevel="1" x14ac:dyDescent="0.35">
      <c r="A317" s="64">
        <v>2850742</v>
      </c>
      <c r="B317" s="64" t="s">
        <v>395</v>
      </c>
      <c r="C317" s="64">
        <v>3279.97</v>
      </c>
      <c r="D317" s="64">
        <v>153</v>
      </c>
      <c r="E317" s="64">
        <v>253.86</v>
      </c>
      <c r="F317" s="64">
        <v>246.34</v>
      </c>
      <c r="H317" s="64">
        <f t="shared" si="57"/>
        <v>-7.5200000000000102</v>
      </c>
      <c r="J317" s="64">
        <f t="shared" si="53"/>
        <v>34</v>
      </c>
      <c r="K317" s="64">
        <f t="shared" si="54"/>
        <v>42</v>
      </c>
      <c r="L317" s="64">
        <f t="shared" si="55"/>
        <v>138</v>
      </c>
      <c r="M317" s="64">
        <f t="shared" si="56"/>
        <v>49</v>
      </c>
      <c r="T317" s="64">
        <f t="shared" si="59"/>
        <v>262</v>
      </c>
      <c r="U317" s="64">
        <f t="shared" ca="1" si="61"/>
        <v>-2.3000000000000114</v>
      </c>
      <c r="V317" s="64">
        <f t="shared" ca="1" si="61"/>
        <v>-2.1700000000000159</v>
      </c>
      <c r="Y317" s="64">
        <f t="shared" ca="1" si="58"/>
        <v>-2.3000000000000114</v>
      </c>
      <c r="Z317" s="64">
        <f t="shared" ca="1" si="60"/>
        <v>-2.1700000000000159</v>
      </c>
    </row>
    <row r="318" spans="1:26" outlineLevel="1" x14ac:dyDescent="0.35">
      <c r="A318" s="64">
        <v>2852251</v>
      </c>
      <c r="B318" s="64" t="s">
        <v>406</v>
      </c>
      <c r="C318" s="64">
        <v>3165.71</v>
      </c>
      <c r="D318" s="64">
        <v>182</v>
      </c>
      <c r="E318" s="64">
        <v>260.94</v>
      </c>
      <c r="F318" s="64">
        <v>0</v>
      </c>
      <c r="H318" s="64">
        <f t="shared" si="57"/>
        <v>-260.94</v>
      </c>
      <c r="J318" s="64">
        <f t="shared" si="53"/>
        <v>34</v>
      </c>
      <c r="K318" s="64">
        <f t="shared" si="54"/>
        <v>42</v>
      </c>
      <c r="L318" s="64">
        <f t="shared" si="55"/>
        <v>138</v>
      </c>
      <c r="M318" s="64">
        <f t="shared" si="56"/>
        <v>50</v>
      </c>
      <c r="T318" s="64">
        <f t="shared" si="59"/>
        <v>263</v>
      </c>
      <c r="U318" s="64">
        <f t="shared" ca="1" si="61"/>
        <v>-0.73999999999995225</v>
      </c>
      <c r="V318" s="64">
        <f t="shared" ca="1" si="61"/>
        <v>-8.6599999999999966</v>
      </c>
      <c r="Y318" s="64">
        <f t="shared" ca="1" si="58"/>
        <v>-0.73999999999995225</v>
      </c>
      <c r="Z318" s="64">
        <f t="shared" ca="1" si="60"/>
        <v>-8.6599999999999966</v>
      </c>
    </row>
    <row r="319" spans="1:26" outlineLevel="1" x14ac:dyDescent="0.35">
      <c r="A319" s="64">
        <v>2855841</v>
      </c>
      <c r="B319" s="64" t="s">
        <v>183</v>
      </c>
      <c r="C319" s="64">
        <v>4550.3599999999997</v>
      </c>
      <c r="D319" s="64">
        <v>182</v>
      </c>
      <c r="E319" s="64">
        <v>357.5</v>
      </c>
      <c r="F319" s="64">
        <v>0</v>
      </c>
      <c r="H319" s="64">
        <f t="shared" si="57"/>
        <v>-357.5</v>
      </c>
      <c r="J319" s="64">
        <f t="shared" si="53"/>
        <v>34</v>
      </c>
      <c r="K319" s="64">
        <f t="shared" si="54"/>
        <v>42</v>
      </c>
      <c r="L319" s="64">
        <f t="shared" si="55"/>
        <v>139</v>
      </c>
      <c r="M319" s="64">
        <f t="shared" si="56"/>
        <v>50</v>
      </c>
      <c r="T319" s="64">
        <f t="shared" si="59"/>
        <v>264</v>
      </c>
      <c r="U319" s="64">
        <f t="shared" ca="1" si="61"/>
        <v>-0.47000000000002728</v>
      </c>
      <c r="V319" s="64">
        <f t="shared" ca="1" si="61"/>
        <v>-1.1299999999999955</v>
      </c>
      <c r="Y319" s="64">
        <f t="shared" ca="1" si="58"/>
        <v>-0.47000000000002728</v>
      </c>
      <c r="Z319" s="64">
        <f t="shared" ca="1" si="60"/>
        <v>-1.1299999999999955</v>
      </c>
    </row>
    <row r="320" spans="1:26" outlineLevel="1" x14ac:dyDescent="0.35">
      <c r="A320" s="64">
        <v>2860486</v>
      </c>
      <c r="B320" s="64" t="s">
        <v>183</v>
      </c>
      <c r="C320" s="64">
        <v>3854.97</v>
      </c>
      <c r="D320" s="64">
        <v>182</v>
      </c>
      <c r="E320" s="64">
        <v>326.43</v>
      </c>
      <c r="F320" s="64">
        <v>0</v>
      </c>
      <c r="H320" s="64">
        <f t="shared" si="57"/>
        <v>-326.43</v>
      </c>
      <c r="J320" s="64">
        <f t="shared" si="53"/>
        <v>34</v>
      </c>
      <c r="K320" s="64">
        <f t="shared" si="54"/>
        <v>42</v>
      </c>
      <c r="L320" s="64">
        <f t="shared" si="55"/>
        <v>140</v>
      </c>
      <c r="M320" s="64">
        <f t="shared" si="56"/>
        <v>50</v>
      </c>
      <c r="T320" s="64">
        <f t="shared" si="59"/>
        <v>265</v>
      </c>
      <c r="U320" s="64">
        <f t="shared" ca="1" si="61"/>
        <v>-1.3899999999999864</v>
      </c>
      <c r="V320" s="64">
        <f t="shared" ca="1" si="61"/>
        <v>-6.1700000000000159</v>
      </c>
      <c r="Y320" s="64">
        <f t="shared" ca="1" si="58"/>
        <v>-1.3899999999999864</v>
      </c>
      <c r="Z320" s="64">
        <f t="shared" ca="1" si="60"/>
        <v>-6.1700000000000159</v>
      </c>
    </row>
    <row r="321" spans="1:26" outlineLevel="1" x14ac:dyDescent="0.35">
      <c r="A321" s="64">
        <v>2860858</v>
      </c>
      <c r="B321" s="64" t="s">
        <v>406</v>
      </c>
      <c r="C321" s="64">
        <v>6177.67</v>
      </c>
      <c r="D321" s="64">
        <v>183</v>
      </c>
      <c r="E321" s="64">
        <v>489.58</v>
      </c>
      <c r="F321" s="64">
        <v>0</v>
      </c>
      <c r="H321" s="64">
        <f t="shared" si="57"/>
        <v>-489.58</v>
      </c>
      <c r="J321" s="64">
        <f t="shared" si="53"/>
        <v>34</v>
      </c>
      <c r="K321" s="64">
        <f t="shared" si="54"/>
        <v>42</v>
      </c>
      <c r="L321" s="64">
        <f t="shared" si="55"/>
        <v>140</v>
      </c>
      <c r="M321" s="64">
        <f t="shared" si="56"/>
        <v>51</v>
      </c>
      <c r="T321" s="64">
        <f t="shared" si="59"/>
        <v>266</v>
      </c>
      <c r="U321" s="64">
        <f t="shared" ca="1" si="61"/>
        <v>1.4200000000000159</v>
      </c>
      <c r="V321" s="64">
        <f t="shared" ca="1" si="61"/>
        <v>1.1299999999999955</v>
      </c>
      <c r="Y321" s="64">
        <f t="shared" ca="1" si="58"/>
        <v>1.4200000000000159</v>
      </c>
      <c r="Z321" s="64">
        <f t="shared" ca="1" si="60"/>
        <v>1.1299999999999955</v>
      </c>
    </row>
    <row r="322" spans="1:26" outlineLevel="1" x14ac:dyDescent="0.35">
      <c r="A322" s="64">
        <v>2871219</v>
      </c>
      <c r="B322" s="64" t="s">
        <v>183</v>
      </c>
      <c r="C322" s="64">
        <v>2995.77</v>
      </c>
      <c r="D322" s="64">
        <v>183</v>
      </c>
      <c r="E322" s="64">
        <v>261.16000000000003</v>
      </c>
      <c r="F322" s="64">
        <v>0</v>
      </c>
      <c r="H322" s="64">
        <f t="shared" si="57"/>
        <v>-261.16000000000003</v>
      </c>
      <c r="J322" s="64">
        <f t="shared" si="53"/>
        <v>34</v>
      </c>
      <c r="K322" s="64">
        <f t="shared" si="54"/>
        <v>42</v>
      </c>
      <c r="L322" s="64">
        <f t="shared" si="55"/>
        <v>141</v>
      </c>
      <c r="M322" s="64">
        <f t="shared" si="56"/>
        <v>51</v>
      </c>
      <c r="T322" s="64">
        <f t="shared" si="59"/>
        <v>267</v>
      </c>
      <c r="U322" s="64">
        <f t="shared" ca="1" si="61"/>
        <v>3.1500000000000341</v>
      </c>
      <c r="V322" s="64">
        <f t="shared" ca="1" si="61"/>
        <v>-3.4399999999999977</v>
      </c>
      <c r="Y322" s="64">
        <f t="shared" ca="1" si="58"/>
        <v>3.1500000000000341</v>
      </c>
      <c r="Z322" s="64">
        <f t="shared" ca="1" si="60"/>
        <v>-3.4399999999999977</v>
      </c>
    </row>
    <row r="323" spans="1:26" outlineLevel="1" x14ac:dyDescent="0.35">
      <c r="A323" s="64">
        <v>2879122</v>
      </c>
      <c r="B323" s="64" t="s">
        <v>406</v>
      </c>
      <c r="C323" s="64">
        <v>3922.07</v>
      </c>
      <c r="D323" s="64">
        <v>183</v>
      </c>
      <c r="E323" s="64">
        <v>304.93</v>
      </c>
      <c r="F323" s="64">
        <v>0</v>
      </c>
      <c r="H323" s="64">
        <f t="shared" si="57"/>
        <v>-304.93</v>
      </c>
      <c r="J323" s="64">
        <f t="shared" si="53"/>
        <v>34</v>
      </c>
      <c r="K323" s="64">
        <f t="shared" si="54"/>
        <v>42</v>
      </c>
      <c r="L323" s="64">
        <f t="shared" si="55"/>
        <v>141</v>
      </c>
      <c r="M323" s="64">
        <f t="shared" si="56"/>
        <v>52</v>
      </c>
      <c r="T323" s="64">
        <f t="shared" si="59"/>
        <v>268</v>
      </c>
      <c r="U323" s="64">
        <f t="shared" ca="1" si="61"/>
        <v>1.9499999999999886</v>
      </c>
      <c r="V323" s="64">
        <f t="shared" ca="1" si="61"/>
        <v>-4.8500000000000227</v>
      </c>
      <c r="Y323" s="64">
        <f t="shared" ca="1" si="58"/>
        <v>1.9499999999999886</v>
      </c>
      <c r="Z323" s="64">
        <f t="shared" ca="1" si="60"/>
        <v>-4.8500000000000227</v>
      </c>
    </row>
    <row r="324" spans="1:26" outlineLevel="1" x14ac:dyDescent="0.35">
      <c r="A324" s="64">
        <v>2881482</v>
      </c>
      <c r="B324" s="64" t="s">
        <v>406</v>
      </c>
      <c r="C324" s="64">
        <v>3954.11</v>
      </c>
      <c r="D324" s="64">
        <v>183</v>
      </c>
      <c r="E324" s="64">
        <v>316.86</v>
      </c>
      <c r="F324" s="64">
        <v>0</v>
      </c>
      <c r="H324" s="64">
        <f t="shared" si="57"/>
        <v>-316.86</v>
      </c>
      <c r="J324" s="64">
        <f t="shared" si="53"/>
        <v>34</v>
      </c>
      <c r="K324" s="64">
        <f t="shared" si="54"/>
        <v>42</v>
      </c>
      <c r="L324" s="64">
        <f t="shared" si="55"/>
        <v>141</v>
      </c>
      <c r="M324" s="64">
        <f t="shared" si="56"/>
        <v>53</v>
      </c>
      <c r="T324" s="64">
        <f t="shared" si="59"/>
        <v>269</v>
      </c>
      <c r="U324" s="64">
        <f t="shared" ca="1" si="61"/>
        <v>13.169999999999959</v>
      </c>
      <c r="V324" s="64">
        <f t="shared" ca="1" si="61"/>
        <v>-5.8000000000000114</v>
      </c>
      <c r="Y324" s="64">
        <f t="shared" ca="1" si="58"/>
        <v>13.169999999999959</v>
      </c>
      <c r="Z324" s="64">
        <f t="shared" ca="1" si="60"/>
        <v>-5.8000000000000114</v>
      </c>
    </row>
    <row r="325" spans="1:26" outlineLevel="1" x14ac:dyDescent="0.35">
      <c r="A325" s="64">
        <v>2909771</v>
      </c>
      <c r="B325" s="64" t="s">
        <v>183</v>
      </c>
      <c r="C325" s="64">
        <v>5936.97</v>
      </c>
      <c r="D325" s="64">
        <v>184</v>
      </c>
      <c r="E325" s="64">
        <v>485.53</v>
      </c>
      <c r="F325" s="64">
        <v>0</v>
      </c>
      <c r="H325" s="64">
        <f t="shared" si="57"/>
        <v>-485.53</v>
      </c>
      <c r="J325" s="64">
        <f t="shared" si="53"/>
        <v>34</v>
      </c>
      <c r="K325" s="64">
        <f t="shared" si="54"/>
        <v>42</v>
      </c>
      <c r="L325" s="64">
        <f t="shared" si="55"/>
        <v>142</v>
      </c>
      <c r="M325" s="64">
        <f t="shared" si="56"/>
        <v>53</v>
      </c>
      <c r="T325" s="64">
        <f t="shared" si="59"/>
        <v>270</v>
      </c>
      <c r="U325" s="64">
        <f t="shared" ca="1" si="61"/>
        <v>-0.56999999999999318</v>
      </c>
      <c r="V325" s="64">
        <f t="shared" ca="1" si="61"/>
        <v>-6.3600000000000136</v>
      </c>
      <c r="Y325" s="64">
        <f t="shared" ca="1" si="58"/>
        <v>-0.56999999999999318</v>
      </c>
      <c r="Z325" s="64">
        <f t="shared" ca="1" si="60"/>
        <v>-6.3600000000000136</v>
      </c>
    </row>
    <row r="326" spans="1:26" outlineLevel="1" x14ac:dyDescent="0.35">
      <c r="A326" s="64">
        <v>2911685</v>
      </c>
      <c r="B326" s="64" t="s">
        <v>183</v>
      </c>
      <c r="C326" s="64">
        <v>5052.5</v>
      </c>
      <c r="D326" s="64">
        <v>183</v>
      </c>
      <c r="E326" s="64">
        <v>408.46</v>
      </c>
      <c r="F326" s="64">
        <v>0</v>
      </c>
      <c r="H326" s="64">
        <f t="shared" si="57"/>
        <v>-408.46</v>
      </c>
      <c r="J326" s="64">
        <f t="shared" si="53"/>
        <v>34</v>
      </c>
      <c r="K326" s="64">
        <f t="shared" si="54"/>
        <v>42</v>
      </c>
      <c r="L326" s="64">
        <f t="shared" si="55"/>
        <v>143</v>
      </c>
      <c r="M326" s="64">
        <f t="shared" si="56"/>
        <v>53</v>
      </c>
      <c r="T326" s="64">
        <f t="shared" si="59"/>
        <v>271</v>
      </c>
      <c r="U326" s="64">
        <f t="shared" ca="1" si="61"/>
        <v>3.4299999999999784</v>
      </c>
      <c r="V326" s="64">
        <f t="shared" ca="1" si="61"/>
        <v>-1.4700000000000273</v>
      </c>
      <c r="Y326" s="64">
        <f t="shared" ca="1" si="58"/>
        <v>3.4299999999999784</v>
      </c>
      <c r="Z326" s="64">
        <f t="shared" ca="1" si="60"/>
        <v>-1.4700000000000273</v>
      </c>
    </row>
    <row r="327" spans="1:26" outlineLevel="1" x14ac:dyDescent="0.35">
      <c r="A327" s="64">
        <v>2912443</v>
      </c>
      <c r="B327" s="64" t="s">
        <v>395</v>
      </c>
      <c r="C327" s="64">
        <v>2388.1</v>
      </c>
      <c r="D327" s="64">
        <v>154</v>
      </c>
      <c r="E327" s="64">
        <v>191.78</v>
      </c>
      <c r="F327" s="64">
        <v>190.04</v>
      </c>
      <c r="H327" s="64">
        <f t="shared" si="57"/>
        <v>-1.7400000000000091</v>
      </c>
      <c r="J327" s="64">
        <f t="shared" si="53"/>
        <v>34</v>
      </c>
      <c r="K327" s="64">
        <f t="shared" si="54"/>
        <v>43</v>
      </c>
      <c r="L327" s="64">
        <f t="shared" si="55"/>
        <v>143</v>
      </c>
      <c r="M327" s="64">
        <f t="shared" si="56"/>
        <v>53</v>
      </c>
      <c r="T327" s="64">
        <f t="shared" si="59"/>
        <v>272</v>
      </c>
      <c r="U327" s="64">
        <f t="shared" ca="1" si="61"/>
        <v>-1.3500000000000227</v>
      </c>
      <c r="V327" s="64">
        <f t="shared" ca="1" si="61"/>
        <v>-0.62000000000000455</v>
      </c>
      <c r="Y327" s="64">
        <f t="shared" ca="1" si="58"/>
        <v>-1.3500000000000227</v>
      </c>
      <c r="Z327" s="64">
        <f t="shared" ca="1" si="60"/>
        <v>-0.62000000000000455</v>
      </c>
    </row>
    <row r="328" spans="1:26" outlineLevel="1" x14ac:dyDescent="0.35">
      <c r="A328" s="64">
        <v>2942151</v>
      </c>
      <c r="B328" s="64" t="s">
        <v>183</v>
      </c>
      <c r="C328" s="64">
        <v>8189.97</v>
      </c>
      <c r="D328" s="64">
        <v>182</v>
      </c>
      <c r="E328" s="64">
        <v>633.25</v>
      </c>
      <c r="F328" s="64">
        <v>0</v>
      </c>
      <c r="H328" s="64">
        <f t="shared" si="57"/>
        <v>-633.25</v>
      </c>
      <c r="J328" s="64">
        <f t="shared" si="53"/>
        <v>34</v>
      </c>
      <c r="K328" s="64">
        <f t="shared" si="54"/>
        <v>43</v>
      </c>
      <c r="L328" s="64">
        <f t="shared" si="55"/>
        <v>144</v>
      </c>
      <c r="M328" s="64">
        <f t="shared" si="56"/>
        <v>53</v>
      </c>
      <c r="T328" s="64">
        <f t="shared" si="59"/>
        <v>273</v>
      </c>
      <c r="U328" s="64">
        <f t="shared" ca="1" si="61"/>
        <v>-4.5100000000000193</v>
      </c>
      <c r="V328" s="64">
        <f t="shared" ca="1" si="61"/>
        <v>-5.2300000000000182</v>
      </c>
      <c r="Y328" s="64">
        <f t="shared" ca="1" si="58"/>
        <v>-4.5100000000000193</v>
      </c>
      <c r="Z328" s="64">
        <f t="shared" ca="1" si="60"/>
        <v>-5.2300000000000182</v>
      </c>
    </row>
    <row r="329" spans="1:26" outlineLevel="1" x14ac:dyDescent="0.35">
      <c r="A329" s="64">
        <v>2971241</v>
      </c>
      <c r="B329" s="64" t="s">
        <v>183</v>
      </c>
      <c r="C329" s="64">
        <v>9270.19</v>
      </c>
      <c r="D329" s="64">
        <v>183</v>
      </c>
      <c r="E329" s="64">
        <v>769.63</v>
      </c>
      <c r="F329" s="64">
        <v>0</v>
      </c>
      <c r="H329" s="64">
        <f t="shared" si="57"/>
        <v>-769.63</v>
      </c>
      <c r="J329" s="64">
        <f t="shared" si="53"/>
        <v>34</v>
      </c>
      <c r="K329" s="64">
        <f t="shared" si="54"/>
        <v>43</v>
      </c>
      <c r="L329" s="64">
        <f t="shared" si="55"/>
        <v>145</v>
      </c>
      <c r="M329" s="64">
        <f t="shared" si="56"/>
        <v>53</v>
      </c>
      <c r="T329" s="64">
        <f t="shared" si="59"/>
        <v>274</v>
      </c>
      <c r="U329" s="64">
        <f t="shared" ca="1" si="61"/>
        <v>-7.4199999999999875</v>
      </c>
      <c r="V329" s="64">
        <f t="shared" ca="1" si="61"/>
        <v>-11.710000000000036</v>
      </c>
      <c r="Y329" s="64">
        <f t="shared" ca="1" si="58"/>
        <v>-7.4199999999999875</v>
      </c>
      <c r="Z329" s="64">
        <f t="shared" ca="1" si="60"/>
        <v>-11.710000000000036</v>
      </c>
    </row>
    <row r="330" spans="1:26" outlineLevel="1" x14ac:dyDescent="0.35">
      <c r="A330" s="64">
        <v>2975441</v>
      </c>
      <c r="B330" s="64" t="s">
        <v>183</v>
      </c>
      <c r="C330" s="64">
        <v>4214.45</v>
      </c>
      <c r="D330" s="64">
        <v>183</v>
      </c>
      <c r="E330" s="64">
        <v>327.99</v>
      </c>
      <c r="F330" s="64">
        <v>0</v>
      </c>
      <c r="H330" s="64">
        <f t="shared" si="57"/>
        <v>-327.99</v>
      </c>
      <c r="J330" s="64">
        <f t="shared" si="53"/>
        <v>34</v>
      </c>
      <c r="K330" s="64">
        <f t="shared" si="54"/>
        <v>43</v>
      </c>
      <c r="L330" s="64">
        <f t="shared" si="55"/>
        <v>146</v>
      </c>
      <c r="M330" s="64">
        <f t="shared" si="56"/>
        <v>53</v>
      </c>
      <c r="T330" s="64">
        <f t="shared" si="59"/>
        <v>275</v>
      </c>
      <c r="U330" s="64">
        <f t="shared" ca="1" si="61"/>
        <v>-1.6999999999999886</v>
      </c>
      <c r="V330" s="64">
        <f t="shared" ca="1" si="61"/>
        <v>-1.75</v>
      </c>
      <c r="Y330" s="64">
        <f t="shared" ca="1" si="58"/>
        <v>-1.6999999999999886</v>
      </c>
      <c r="Z330" s="64">
        <f t="shared" ca="1" si="60"/>
        <v>-1.75</v>
      </c>
    </row>
    <row r="331" spans="1:26" outlineLevel="1" x14ac:dyDescent="0.35">
      <c r="A331" s="64">
        <v>2977223</v>
      </c>
      <c r="B331" s="64" t="s">
        <v>183</v>
      </c>
      <c r="C331" s="64">
        <v>6620.45</v>
      </c>
      <c r="D331" s="64">
        <v>183</v>
      </c>
      <c r="E331" s="64">
        <v>539.49</v>
      </c>
      <c r="F331" s="64">
        <v>0</v>
      </c>
      <c r="H331" s="64">
        <f t="shared" si="57"/>
        <v>-539.49</v>
      </c>
      <c r="J331" s="64">
        <f t="shared" si="53"/>
        <v>34</v>
      </c>
      <c r="K331" s="64">
        <f t="shared" si="54"/>
        <v>43</v>
      </c>
      <c r="L331" s="64">
        <f t="shared" si="55"/>
        <v>147</v>
      </c>
      <c r="M331" s="64">
        <f t="shared" si="56"/>
        <v>53</v>
      </c>
      <c r="T331" s="64">
        <f t="shared" si="59"/>
        <v>276</v>
      </c>
      <c r="U331" s="64">
        <f t="shared" ca="1" si="61"/>
        <v>-11.069999999999993</v>
      </c>
      <c r="V331" s="64">
        <f t="shared" ca="1" si="61"/>
        <v>-3.7399999999999949</v>
      </c>
      <c r="Y331" s="64">
        <f t="shared" ca="1" si="58"/>
        <v>-11.069999999999993</v>
      </c>
      <c r="Z331" s="64">
        <f t="shared" ca="1" si="60"/>
        <v>-3.7399999999999949</v>
      </c>
    </row>
    <row r="332" spans="1:26" outlineLevel="1" x14ac:dyDescent="0.35">
      <c r="A332" s="64">
        <v>2981406</v>
      </c>
      <c r="B332" s="64" t="s">
        <v>183</v>
      </c>
      <c r="C332" s="64">
        <v>5783.93</v>
      </c>
      <c r="D332" s="64">
        <v>183</v>
      </c>
      <c r="E332" s="64">
        <v>451.37</v>
      </c>
      <c r="F332" s="64">
        <v>0</v>
      </c>
      <c r="H332" s="64">
        <f t="shared" si="57"/>
        <v>-451.37</v>
      </c>
      <c r="J332" s="64">
        <f t="shared" si="53"/>
        <v>34</v>
      </c>
      <c r="K332" s="64">
        <f t="shared" si="54"/>
        <v>43</v>
      </c>
      <c r="L332" s="64">
        <f t="shared" si="55"/>
        <v>148</v>
      </c>
      <c r="M332" s="64">
        <f t="shared" si="56"/>
        <v>53</v>
      </c>
      <c r="T332" s="64">
        <f t="shared" si="59"/>
        <v>277</v>
      </c>
      <c r="U332" s="64">
        <f t="shared" ca="1" si="61"/>
        <v>-9.5099999999999909</v>
      </c>
      <c r="V332" s="64">
        <f t="shared" ca="1" si="61"/>
        <v>-7.5799999999999841</v>
      </c>
      <c r="Y332" s="64">
        <f t="shared" ca="1" si="58"/>
        <v>-9.5099999999999909</v>
      </c>
      <c r="Z332" s="64">
        <f t="shared" ca="1" si="60"/>
        <v>-7.5799999999999841</v>
      </c>
    </row>
    <row r="333" spans="1:26" outlineLevel="1" x14ac:dyDescent="0.35">
      <c r="A333" s="64">
        <v>2982032</v>
      </c>
      <c r="B333" s="64" t="s">
        <v>183</v>
      </c>
      <c r="C333" s="64">
        <v>4982.6499999999996</v>
      </c>
      <c r="D333" s="64">
        <v>183</v>
      </c>
      <c r="E333" s="64">
        <v>406.3</v>
      </c>
      <c r="F333" s="64">
        <v>0</v>
      </c>
      <c r="H333" s="64">
        <f t="shared" si="57"/>
        <v>-406.3</v>
      </c>
      <c r="J333" s="64">
        <f t="shared" si="53"/>
        <v>34</v>
      </c>
      <c r="K333" s="64">
        <f t="shared" si="54"/>
        <v>43</v>
      </c>
      <c r="L333" s="64">
        <f t="shared" si="55"/>
        <v>149</v>
      </c>
      <c r="M333" s="64">
        <f t="shared" si="56"/>
        <v>53</v>
      </c>
      <c r="T333" s="64">
        <f t="shared" si="59"/>
        <v>278</v>
      </c>
      <c r="U333" s="64">
        <f t="shared" ca="1" si="61"/>
        <v>-5.6800000000000068</v>
      </c>
      <c r="V333" s="64">
        <f t="shared" ca="1" si="61"/>
        <v>-5.1599999999999966</v>
      </c>
      <c r="Y333" s="64">
        <f t="shared" ca="1" si="58"/>
        <v>-5.6800000000000068</v>
      </c>
      <c r="Z333" s="64">
        <f t="shared" ca="1" si="60"/>
        <v>-5.1599999999999966</v>
      </c>
    </row>
    <row r="334" spans="1:26" outlineLevel="1" x14ac:dyDescent="0.35">
      <c r="A334" s="64">
        <v>2982983</v>
      </c>
      <c r="B334" s="64" t="s">
        <v>183</v>
      </c>
      <c r="C334" s="64">
        <v>4133.79</v>
      </c>
      <c r="D334" s="64">
        <v>183</v>
      </c>
      <c r="E334" s="64">
        <v>328.39</v>
      </c>
      <c r="F334" s="64">
        <v>0</v>
      </c>
      <c r="H334" s="64">
        <f t="shared" si="57"/>
        <v>-328.39</v>
      </c>
      <c r="J334" s="64">
        <f t="shared" si="53"/>
        <v>34</v>
      </c>
      <c r="K334" s="64">
        <f t="shared" si="54"/>
        <v>43</v>
      </c>
      <c r="L334" s="64">
        <f t="shared" si="55"/>
        <v>150</v>
      </c>
      <c r="M334" s="64">
        <f t="shared" si="56"/>
        <v>53</v>
      </c>
      <c r="T334" s="64">
        <f t="shared" si="59"/>
        <v>279</v>
      </c>
      <c r="U334" s="64">
        <f t="shared" ca="1" si="61"/>
        <v>-1.1800000000000068</v>
      </c>
      <c r="V334" s="64">
        <f t="shared" ca="1" si="61"/>
        <v>1.3599999999999568</v>
      </c>
      <c r="Y334" s="64">
        <f t="shared" ca="1" si="58"/>
        <v>-1.1800000000000068</v>
      </c>
      <c r="Z334" s="64">
        <f t="shared" ca="1" si="60"/>
        <v>1.3599999999999568</v>
      </c>
    </row>
    <row r="335" spans="1:26" outlineLevel="1" x14ac:dyDescent="0.35">
      <c r="A335" s="64">
        <v>2984012</v>
      </c>
      <c r="B335" s="64" t="s">
        <v>183</v>
      </c>
      <c r="C335" s="64">
        <v>4382.07</v>
      </c>
      <c r="D335" s="64">
        <v>183</v>
      </c>
      <c r="E335" s="64">
        <v>371.78</v>
      </c>
      <c r="F335" s="64">
        <v>0</v>
      </c>
      <c r="H335" s="64">
        <f t="shared" si="57"/>
        <v>-371.78</v>
      </c>
      <c r="J335" s="64">
        <f t="shared" si="53"/>
        <v>34</v>
      </c>
      <c r="K335" s="64">
        <f t="shared" si="54"/>
        <v>43</v>
      </c>
      <c r="L335" s="64">
        <f t="shared" si="55"/>
        <v>151</v>
      </c>
      <c r="M335" s="64">
        <f t="shared" si="56"/>
        <v>53</v>
      </c>
      <c r="T335" s="64">
        <f t="shared" si="59"/>
        <v>280</v>
      </c>
      <c r="U335" s="64">
        <f t="shared" ca="1" si="61"/>
        <v>1.5799999999999841</v>
      </c>
      <c r="V335" s="64">
        <f t="shared" ca="1" si="61"/>
        <v>3.2599999999999909</v>
      </c>
      <c r="Y335" s="64">
        <f t="shared" ca="1" si="58"/>
        <v>1.5799999999999841</v>
      </c>
      <c r="Z335" s="64">
        <f t="shared" ca="1" si="60"/>
        <v>3.2599999999999909</v>
      </c>
    </row>
    <row r="336" spans="1:26" outlineLevel="1" x14ac:dyDescent="0.35">
      <c r="A336" s="64">
        <v>2984913</v>
      </c>
      <c r="B336" s="64" t="s">
        <v>183</v>
      </c>
      <c r="C336" s="64">
        <v>4268.91</v>
      </c>
      <c r="D336" s="64">
        <v>183</v>
      </c>
      <c r="E336" s="64">
        <v>342.62</v>
      </c>
      <c r="F336" s="64">
        <v>0</v>
      </c>
      <c r="H336" s="64">
        <f t="shared" si="57"/>
        <v>-342.62</v>
      </c>
      <c r="J336" s="64">
        <f t="shared" si="53"/>
        <v>34</v>
      </c>
      <c r="K336" s="64">
        <f t="shared" si="54"/>
        <v>43</v>
      </c>
      <c r="L336" s="64">
        <f t="shared" si="55"/>
        <v>152</v>
      </c>
      <c r="M336" s="64">
        <f t="shared" si="56"/>
        <v>53</v>
      </c>
      <c r="T336" s="64">
        <f t="shared" si="59"/>
        <v>281</v>
      </c>
      <c r="U336" s="64">
        <f t="shared" ref="U336:V355" ca="1" si="62">INDEX(OFFSET($G$55,0,MATCH(U$54,$H$54:$I$54,0),COUNT($A$55:$A$2233),1),MATCH($T336,OFFSET($I$55,0,MATCH(U$55,$J$53:$M$53,0),COUNT($A$55:$A$2233),1),0),1)</f>
        <v>-5.9000000000000057</v>
      </c>
      <c r="V336" s="64">
        <f t="shared" ca="1" si="62"/>
        <v>-1.4800000000000182</v>
      </c>
      <c r="Y336" s="64">
        <f t="shared" ca="1" si="58"/>
        <v>-5.9000000000000057</v>
      </c>
      <c r="Z336" s="64">
        <f t="shared" ca="1" si="60"/>
        <v>-1.4800000000000182</v>
      </c>
    </row>
    <row r="337" spans="1:26" outlineLevel="1" x14ac:dyDescent="0.35">
      <c r="A337" s="64">
        <v>2986183</v>
      </c>
      <c r="B337" s="64" t="s">
        <v>183</v>
      </c>
      <c r="C337" s="64">
        <v>5377.78</v>
      </c>
      <c r="D337" s="64">
        <v>183</v>
      </c>
      <c r="E337" s="64">
        <v>430.98</v>
      </c>
      <c r="F337" s="64">
        <v>0</v>
      </c>
      <c r="H337" s="64">
        <f t="shared" si="57"/>
        <v>-430.98</v>
      </c>
      <c r="J337" s="64">
        <f t="shared" si="53"/>
        <v>34</v>
      </c>
      <c r="K337" s="64">
        <f t="shared" si="54"/>
        <v>43</v>
      </c>
      <c r="L337" s="64">
        <f t="shared" si="55"/>
        <v>153</v>
      </c>
      <c r="M337" s="64">
        <f t="shared" si="56"/>
        <v>53</v>
      </c>
      <c r="T337" s="64">
        <f t="shared" si="59"/>
        <v>282</v>
      </c>
      <c r="U337" s="64">
        <f t="shared" ca="1" si="62"/>
        <v>-2.3500000000000227</v>
      </c>
      <c r="V337" s="64">
        <f t="shared" ca="1" si="62"/>
        <v>-16.70999999999998</v>
      </c>
      <c r="Y337" s="64">
        <f t="shared" ca="1" si="58"/>
        <v>-2.3500000000000227</v>
      </c>
      <c r="Z337" s="64">
        <f t="shared" ca="1" si="60"/>
        <v>-16.70999999999998</v>
      </c>
    </row>
    <row r="338" spans="1:26" outlineLevel="1" x14ac:dyDescent="0.35">
      <c r="A338" s="64">
        <v>2986191</v>
      </c>
      <c r="B338" s="64" t="s">
        <v>183</v>
      </c>
      <c r="C338" s="64">
        <v>2831.74</v>
      </c>
      <c r="D338" s="64">
        <v>183</v>
      </c>
      <c r="E338" s="64">
        <v>239.72</v>
      </c>
      <c r="F338" s="64">
        <v>0</v>
      </c>
      <c r="H338" s="64">
        <f t="shared" si="57"/>
        <v>-239.72</v>
      </c>
      <c r="J338" s="64">
        <f t="shared" si="53"/>
        <v>34</v>
      </c>
      <c r="K338" s="64">
        <f t="shared" si="54"/>
        <v>43</v>
      </c>
      <c r="L338" s="64">
        <f t="shared" si="55"/>
        <v>154</v>
      </c>
      <c r="M338" s="64">
        <f t="shared" si="56"/>
        <v>53</v>
      </c>
      <c r="T338" s="64">
        <f t="shared" si="59"/>
        <v>283</v>
      </c>
      <c r="U338" s="64">
        <f t="shared" ca="1" si="62"/>
        <v>0.62000000000000455</v>
      </c>
      <c r="V338" s="64">
        <f t="shared" ca="1" si="62"/>
        <v>-4.8999999999999773</v>
      </c>
      <c r="Y338" s="64">
        <f t="shared" ca="1" si="58"/>
        <v>0.62000000000000455</v>
      </c>
      <c r="Z338" s="64">
        <f t="shared" ca="1" si="60"/>
        <v>-4.8999999999999773</v>
      </c>
    </row>
    <row r="339" spans="1:26" outlineLevel="1" x14ac:dyDescent="0.35">
      <c r="A339" s="64">
        <v>2989062</v>
      </c>
      <c r="B339" s="64" t="s">
        <v>183</v>
      </c>
      <c r="C339" s="64">
        <v>11131.09</v>
      </c>
      <c r="D339" s="64">
        <v>183</v>
      </c>
      <c r="E339" s="64">
        <v>924.98</v>
      </c>
      <c r="F339" s="64">
        <v>0</v>
      </c>
      <c r="H339" s="64">
        <f t="shared" si="57"/>
        <v>-924.98</v>
      </c>
      <c r="J339" s="64">
        <f t="shared" si="53"/>
        <v>34</v>
      </c>
      <c r="K339" s="64">
        <f t="shared" si="54"/>
        <v>43</v>
      </c>
      <c r="L339" s="64">
        <f t="shared" si="55"/>
        <v>155</v>
      </c>
      <c r="M339" s="64">
        <f t="shared" si="56"/>
        <v>53</v>
      </c>
      <c r="T339" s="64">
        <f t="shared" si="59"/>
        <v>284</v>
      </c>
      <c r="U339" s="64">
        <f t="shared" ca="1" si="62"/>
        <v>-1.6800000000000068</v>
      </c>
      <c r="V339" s="64">
        <f t="shared" ca="1" si="62"/>
        <v>-11.439999999999998</v>
      </c>
      <c r="Y339" s="64">
        <f t="shared" ca="1" si="58"/>
        <v>-1.6800000000000068</v>
      </c>
      <c r="Z339" s="64">
        <f t="shared" ca="1" si="60"/>
        <v>-11.439999999999998</v>
      </c>
    </row>
    <row r="340" spans="1:26" outlineLevel="1" x14ac:dyDescent="0.35">
      <c r="A340" s="64">
        <v>2990176</v>
      </c>
      <c r="B340" s="64" t="s">
        <v>406</v>
      </c>
      <c r="C340" s="64">
        <v>3629.2</v>
      </c>
      <c r="D340" s="64">
        <v>183</v>
      </c>
      <c r="E340" s="64">
        <v>300.54000000000002</v>
      </c>
      <c r="F340" s="64">
        <v>0</v>
      </c>
      <c r="H340" s="64">
        <f t="shared" si="57"/>
        <v>-300.54000000000002</v>
      </c>
      <c r="J340" s="64">
        <f t="shared" si="53"/>
        <v>34</v>
      </c>
      <c r="K340" s="64">
        <f t="shared" si="54"/>
        <v>43</v>
      </c>
      <c r="L340" s="64">
        <f t="shared" si="55"/>
        <v>155</v>
      </c>
      <c r="M340" s="64">
        <f t="shared" si="56"/>
        <v>54</v>
      </c>
      <c r="T340" s="64">
        <f t="shared" si="59"/>
        <v>285</v>
      </c>
      <c r="U340" s="64">
        <f t="shared" ca="1" si="62"/>
        <v>-2.8900000000000006</v>
      </c>
      <c r="V340" s="64">
        <f t="shared" ca="1" si="62"/>
        <v>-3.4199999999999591</v>
      </c>
      <c r="Y340" s="64">
        <f t="shared" ca="1" si="58"/>
        <v>-2.8900000000000006</v>
      </c>
      <c r="Z340" s="64">
        <f t="shared" ca="1" si="60"/>
        <v>-3.4199999999999591</v>
      </c>
    </row>
    <row r="341" spans="1:26" outlineLevel="1" x14ac:dyDescent="0.35">
      <c r="A341" s="64">
        <v>2992867</v>
      </c>
      <c r="B341" s="64" t="s">
        <v>183</v>
      </c>
      <c r="C341" s="64">
        <v>8718.92</v>
      </c>
      <c r="D341" s="64">
        <v>183</v>
      </c>
      <c r="E341" s="64">
        <v>722.53</v>
      </c>
      <c r="F341" s="64">
        <v>0</v>
      </c>
      <c r="H341" s="64">
        <f t="shared" si="57"/>
        <v>-722.53</v>
      </c>
      <c r="J341" s="64">
        <f t="shared" si="53"/>
        <v>34</v>
      </c>
      <c r="K341" s="64">
        <f t="shared" si="54"/>
        <v>43</v>
      </c>
      <c r="L341" s="64">
        <f t="shared" si="55"/>
        <v>156</v>
      </c>
      <c r="M341" s="64">
        <f t="shared" si="56"/>
        <v>54</v>
      </c>
      <c r="T341" s="64">
        <f t="shared" si="59"/>
        <v>286</v>
      </c>
      <c r="U341" s="64">
        <f t="shared" ca="1" si="62"/>
        <v>2.210000000000008</v>
      </c>
      <c r="V341" s="64">
        <f t="shared" ca="1" si="62"/>
        <v>-5.9199999999999875</v>
      </c>
      <c r="Y341" s="64">
        <f t="shared" ca="1" si="58"/>
        <v>2.210000000000008</v>
      </c>
      <c r="Z341" s="64">
        <f t="shared" ca="1" si="60"/>
        <v>-5.9199999999999875</v>
      </c>
    </row>
    <row r="342" spans="1:26" outlineLevel="1" x14ac:dyDescent="0.35">
      <c r="A342" s="64">
        <v>2993881</v>
      </c>
      <c r="B342" s="64" t="s">
        <v>183</v>
      </c>
      <c r="C342" s="64">
        <v>3983.1</v>
      </c>
      <c r="D342" s="64">
        <v>183</v>
      </c>
      <c r="E342" s="64">
        <v>333.51</v>
      </c>
      <c r="F342" s="64">
        <v>0</v>
      </c>
      <c r="H342" s="64">
        <f t="shared" si="57"/>
        <v>-333.51</v>
      </c>
      <c r="J342" s="64">
        <f t="shared" si="53"/>
        <v>34</v>
      </c>
      <c r="K342" s="64">
        <f t="shared" si="54"/>
        <v>43</v>
      </c>
      <c r="L342" s="64">
        <f t="shared" si="55"/>
        <v>157</v>
      </c>
      <c r="M342" s="64">
        <f t="shared" si="56"/>
        <v>54</v>
      </c>
      <c r="T342" s="64">
        <f t="shared" si="59"/>
        <v>287</v>
      </c>
      <c r="U342" s="64">
        <f t="shared" ca="1" si="62"/>
        <v>-3.960000000000008</v>
      </c>
      <c r="V342" s="64">
        <f t="shared" ca="1" si="62"/>
        <v>1.8599999999999852</v>
      </c>
      <c r="Y342" s="64">
        <f t="shared" ca="1" si="58"/>
        <v>-3.960000000000008</v>
      </c>
      <c r="Z342" s="64">
        <f t="shared" ca="1" si="60"/>
        <v>1.8599999999999852</v>
      </c>
    </row>
    <row r="343" spans="1:26" outlineLevel="1" x14ac:dyDescent="0.35">
      <c r="A343" s="64">
        <v>2994037</v>
      </c>
      <c r="B343" s="64" t="s">
        <v>183</v>
      </c>
      <c r="C343" s="64">
        <v>8857.4699999999993</v>
      </c>
      <c r="D343" s="64">
        <v>183</v>
      </c>
      <c r="E343" s="64">
        <v>730.93</v>
      </c>
      <c r="F343" s="64">
        <v>0</v>
      </c>
      <c r="H343" s="64">
        <f t="shared" si="57"/>
        <v>-730.93</v>
      </c>
      <c r="J343" s="64">
        <f t="shared" si="53"/>
        <v>34</v>
      </c>
      <c r="K343" s="64">
        <f t="shared" si="54"/>
        <v>43</v>
      </c>
      <c r="L343" s="64">
        <f t="shared" si="55"/>
        <v>158</v>
      </c>
      <c r="M343" s="64">
        <f t="shared" si="56"/>
        <v>54</v>
      </c>
      <c r="T343" s="64">
        <f t="shared" si="59"/>
        <v>288</v>
      </c>
      <c r="U343" s="64">
        <f t="shared" ca="1" si="62"/>
        <v>-0.76999999999999602</v>
      </c>
      <c r="V343" s="64">
        <f t="shared" ca="1" si="62"/>
        <v>-1.2099999999999795</v>
      </c>
      <c r="Y343" s="64">
        <f t="shared" ca="1" si="58"/>
        <v>-0.76999999999999602</v>
      </c>
      <c r="Z343" s="64">
        <f t="shared" ca="1" si="60"/>
        <v>-1.2099999999999795</v>
      </c>
    </row>
    <row r="344" spans="1:26" outlineLevel="1" x14ac:dyDescent="0.35">
      <c r="A344" s="64">
        <v>2998732</v>
      </c>
      <c r="B344" s="64" t="s">
        <v>406</v>
      </c>
      <c r="C344" s="64">
        <v>4742.47</v>
      </c>
      <c r="D344" s="64">
        <v>183</v>
      </c>
      <c r="E344" s="64">
        <v>388.29</v>
      </c>
      <c r="F344" s="64">
        <v>0</v>
      </c>
      <c r="H344" s="64">
        <f t="shared" si="57"/>
        <v>-388.29</v>
      </c>
      <c r="J344" s="64">
        <f t="shared" si="53"/>
        <v>34</v>
      </c>
      <c r="K344" s="64">
        <f t="shared" si="54"/>
        <v>43</v>
      </c>
      <c r="L344" s="64">
        <f t="shared" si="55"/>
        <v>158</v>
      </c>
      <c r="M344" s="64">
        <f t="shared" si="56"/>
        <v>55</v>
      </c>
      <c r="T344" s="64">
        <f t="shared" si="59"/>
        <v>289</v>
      </c>
      <c r="U344" s="64">
        <f t="shared" ca="1" si="62"/>
        <v>-6.0099999999999909</v>
      </c>
      <c r="V344" s="64">
        <f t="shared" ca="1" si="62"/>
        <v>-0.27999999999997272</v>
      </c>
      <c r="Y344" s="64">
        <f t="shared" ca="1" si="58"/>
        <v>-6.0099999999999909</v>
      </c>
      <c r="Z344" s="64">
        <f t="shared" ca="1" si="60"/>
        <v>-0.27999999999997272</v>
      </c>
    </row>
    <row r="345" spans="1:26" outlineLevel="1" x14ac:dyDescent="0.35">
      <c r="A345" s="64">
        <v>3003803</v>
      </c>
      <c r="B345" s="64" t="s">
        <v>406</v>
      </c>
      <c r="C345" s="64">
        <v>7986.17</v>
      </c>
      <c r="D345" s="64">
        <v>183</v>
      </c>
      <c r="E345" s="64">
        <v>666.23</v>
      </c>
      <c r="F345" s="64">
        <v>0</v>
      </c>
      <c r="H345" s="64">
        <f t="shared" si="57"/>
        <v>-666.23</v>
      </c>
      <c r="J345" s="64">
        <f t="shared" si="53"/>
        <v>34</v>
      </c>
      <c r="K345" s="64">
        <f t="shared" si="54"/>
        <v>43</v>
      </c>
      <c r="L345" s="64">
        <f t="shared" si="55"/>
        <v>158</v>
      </c>
      <c r="M345" s="64">
        <f t="shared" si="56"/>
        <v>56</v>
      </c>
      <c r="T345" s="64">
        <f t="shared" si="59"/>
        <v>290</v>
      </c>
      <c r="U345" s="64">
        <f t="shared" ca="1" si="62"/>
        <v>-5.8999999999999773</v>
      </c>
      <c r="V345" s="64">
        <f t="shared" ca="1" si="62"/>
        <v>5.710000000000008</v>
      </c>
      <c r="Y345" s="64">
        <f t="shared" ca="1" si="58"/>
        <v>-5.8999999999999773</v>
      </c>
      <c r="Z345" s="64">
        <f t="shared" ca="1" si="60"/>
        <v>5.710000000000008</v>
      </c>
    </row>
    <row r="346" spans="1:26" outlineLevel="1" x14ac:dyDescent="0.35">
      <c r="A346" s="64">
        <v>3003811</v>
      </c>
      <c r="B346" s="64" t="s">
        <v>101</v>
      </c>
      <c r="C346" s="64">
        <v>1896.45</v>
      </c>
      <c r="D346" s="64">
        <v>153</v>
      </c>
      <c r="E346" s="64">
        <v>149.82</v>
      </c>
      <c r="F346" s="64">
        <v>149.93</v>
      </c>
      <c r="H346" s="64">
        <f t="shared" si="57"/>
        <v>0.11000000000001364</v>
      </c>
      <c r="J346" s="64">
        <f t="shared" si="53"/>
        <v>35</v>
      </c>
      <c r="K346" s="64">
        <f t="shared" si="54"/>
        <v>43</v>
      </c>
      <c r="L346" s="64">
        <f t="shared" si="55"/>
        <v>158</v>
      </c>
      <c r="M346" s="64">
        <f t="shared" si="56"/>
        <v>56</v>
      </c>
      <c r="T346" s="64">
        <f t="shared" si="59"/>
        <v>291</v>
      </c>
      <c r="U346" s="64">
        <f t="shared" ca="1" si="62"/>
        <v>-6.8600000000000136</v>
      </c>
      <c r="V346" s="64">
        <f t="shared" ca="1" si="62"/>
        <v>3.0600000000000023</v>
      </c>
      <c r="Y346" s="64">
        <f t="shared" ca="1" si="58"/>
        <v>-6.8600000000000136</v>
      </c>
      <c r="Z346" s="64">
        <f t="shared" ca="1" si="60"/>
        <v>3.0600000000000023</v>
      </c>
    </row>
    <row r="347" spans="1:26" outlineLevel="1" x14ac:dyDescent="0.35">
      <c r="A347" s="64">
        <v>3004033</v>
      </c>
      <c r="B347" s="64" t="s">
        <v>183</v>
      </c>
      <c r="C347" s="64">
        <v>8018.79</v>
      </c>
      <c r="D347" s="64">
        <v>183</v>
      </c>
      <c r="E347" s="64">
        <v>659.92</v>
      </c>
      <c r="F347" s="64">
        <v>0</v>
      </c>
      <c r="H347" s="64">
        <f t="shared" si="57"/>
        <v>-659.92</v>
      </c>
      <c r="J347" s="64">
        <f t="shared" si="53"/>
        <v>35</v>
      </c>
      <c r="K347" s="64">
        <f t="shared" si="54"/>
        <v>43</v>
      </c>
      <c r="L347" s="64">
        <f t="shared" si="55"/>
        <v>159</v>
      </c>
      <c r="M347" s="64">
        <f t="shared" si="56"/>
        <v>56</v>
      </c>
      <c r="T347" s="64">
        <f t="shared" si="59"/>
        <v>292</v>
      </c>
      <c r="U347" s="64">
        <f t="shared" ca="1" si="62"/>
        <v>-1.3700000000000045</v>
      </c>
      <c r="V347" s="64">
        <f t="shared" ca="1" si="62"/>
        <v>-0.90999999999999659</v>
      </c>
      <c r="Y347" s="64">
        <f t="shared" ca="1" si="58"/>
        <v>-1.3700000000000045</v>
      </c>
      <c r="Z347" s="64">
        <f t="shared" ca="1" si="60"/>
        <v>-0.90999999999999659</v>
      </c>
    </row>
    <row r="348" spans="1:26" outlineLevel="1" x14ac:dyDescent="0.35">
      <c r="A348" s="64">
        <v>3012911</v>
      </c>
      <c r="B348" s="64" t="s">
        <v>395</v>
      </c>
      <c r="C348" s="64">
        <v>6285.75</v>
      </c>
      <c r="D348" s="64">
        <v>153</v>
      </c>
      <c r="E348" s="64">
        <v>499.88</v>
      </c>
      <c r="F348" s="64">
        <v>493.6</v>
      </c>
      <c r="H348" s="64">
        <f t="shared" si="57"/>
        <v>-6.2799999999999727</v>
      </c>
      <c r="J348" s="64">
        <f t="shared" si="53"/>
        <v>35</v>
      </c>
      <c r="K348" s="64">
        <f t="shared" si="54"/>
        <v>44</v>
      </c>
      <c r="L348" s="64">
        <f t="shared" si="55"/>
        <v>159</v>
      </c>
      <c r="M348" s="64">
        <f t="shared" si="56"/>
        <v>56</v>
      </c>
      <c r="T348" s="64">
        <f t="shared" si="59"/>
        <v>293</v>
      </c>
      <c r="U348" s="64">
        <f t="shared" ca="1" si="62"/>
        <v>-2.210000000000008</v>
      </c>
      <c r="V348" s="64">
        <f t="shared" ca="1" si="62"/>
        <v>-9.7599999999999909</v>
      </c>
      <c r="Y348" s="64">
        <f t="shared" ca="1" si="58"/>
        <v>-2.210000000000008</v>
      </c>
      <c r="Z348" s="64">
        <f t="shared" ca="1" si="60"/>
        <v>-9.7599999999999909</v>
      </c>
    </row>
    <row r="349" spans="1:26" outlineLevel="1" x14ac:dyDescent="0.35">
      <c r="A349" s="64">
        <v>3013943</v>
      </c>
      <c r="B349" s="64" t="s">
        <v>395</v>
      </c>
      <c r="C349" s="64">
        <v>3053.04</v>
      </c>
      <c r="D349" s="64">
        <v>153</v>
      </c>
      <c r="E349" s="64">
        <v>241.44</v>
      </c>
      <c r="F349" s="64">
        <v>238.6</v>
      </c>
      <c r="H349" s="64">
        <f t="shared" si="57"/>
        <v>-2.8400000000000034</v>
      </c>
      <c r="J349" s="64">
        <f t="shared" si="53"/>
        <v>35</v>
      </c>
      <c r="K349" s="64">
        <f t="shared" si="54"/>
        <v>45</v>
      </c>
      <c r="L349" s="64">
        <f t="shared" si="55"/>
        <v>159</v>
      </c>
      <c r="M349" s="64">
        <f t="shared" si="56"/>
        <v>56</v>
      </c>
      <c r="T349" s="64">
        <f t="shared" si="59"/>
        <v>294</v>
      </c>
      <c r="U349" s="64">
        <f t="shared" ca="1" si="62"/>
        <v>-1.6900000000000261</v>
      </c>
      <c r="V349" s="64">
        <f t="shared" ca="1" si="62"/>
        <v>-11.080000000000013</v>
      </c>
      <c r="Y349" s="64">
        <f t="shared" ca="1" si="58"/>
        <v>-1.6900000000000261</v>
      </c>
      <c r="Z349" s="64">
        <f t="shared" ca="1" si="60"/>
        <v>-11.080000000000013</v>
      </c>
    </row>
    <row r="350" spans="1:26" outlineLevel="1" x14ac:dyDescent="0.35">
      <c r="A350" s="64">
        <v>3017557</v>
      </c>
      <c r="B350" s="64" t="s">
        <v>183</v>
      </c>
      <c r="C350" s="64">
        <v>7569.32</v>
      </c>
      <c r="D350" s="64">
        <v>183</v>
      </c>
      <c r="E350" s="64">
        <v>614.94000000000005</v>
      </c>
      <c r="F350" s="64">
        <v>0</v>
      </c>
      <c r="H350" s="64">
        <f t="shared" si="57"/>
        <v>-614.94000000000005</v>
      </c>
      <c r="J350" s="64">
        <f t="shared" si="53"/>
        <v>35</v>
      </c>
      <c r="K350" s="64">
        <f t="shared" si="54"/>
        <v>45</v>
      </c>
      <c r="L350" s="64">
        <f t="shared" si="55"/>
        <v>160</v>
      </c>
      <c r="M350" s="64">
        <f t="shared" si="56"/>
        <v>56</v>
      </c>
      <c r="T350" s="64">
        <f t="shared" si="59"/>
        <v>295</v>
      </c>
      <c r="U350" s="64">
        <f t="shared" ca="1" si="62"/>
        <v>2.1800000000000068</v>
      </c>
      <c r="V350" s="64">
        <f t="shared" ca="1" si="62"/>
        <v>-0.45999999999997954</v>
      </c>
      <c r="Y350" s="64">
        <f t="shared" ca="1" si="58"/>
        <v>2.1800000000000068</v>
      </c>
      <c r="Z350" s="64">
        <f t="shared" ca="1" si="60"/>
        <v>-0.45999999999997954</v>
      </c>
    </row>
    <row r="351" spans="1:26" outlineLevel="1" x14ac:dyDescent="0.35">
      <c r="A351" s="64">
        <v>3017648</v>
      </c>
      <c r="B351" s="64" t="s">
        <v>183</v>
      </c>
      <c r="C351" s="64">
        <v>4127.97</v>
      </c>
      <c r="D351" s="64">
        <v>182</v>
      </c>
      <c r="E351" s="64">
        <v>344.91</v>
      </c>
      <c r="F351" s="64">
        <v>0</v>
      </c>
      <c r="H351" s="64">
        <f t="shared" si="57"/>
        <v>-344.91</v>
      </c>
      <c r="J351" s="64">
        <f t="shared" si="53"/>
        <v>35</v>
      </c>
      <c r="K351" s="64">
        <f t="shared" si="54"/>
        <v>45</v>
      </c>
      <c r="L351" s="64">
        <f t="shared" si="55"/>
        <v>161</v>
      </c>
      <c r="M351" s="64">
        <f t="shared" si="56"/>
        <v>56</v>
      </c>
      <c r="T351" s="64">
        <f t="shared" si="59"/>
        <v>296</v>
      </c>
      <c r="U351" s="64" t="e">
        <f t="shared" ca="1" si="62"/>
        <v>#N/A</v>
      </c>
      <c r="V351" s="64">
        <f t="shared" ca="1" si="62"/>
        <v>-3.5999999999999659</v>
      </c>
      <c r="Y351" s="64" t="str">
        <f t="shared" ca="1" si="58"/>
        <v xml:space="preserve"> </v>
      </c>
      <c r="Z351" s="64">
        <f t="shared" ca="1" si="60"/>
        <v>-3.5999999999999659</v>
      </c>
    </row>
    <row r="352" spans="1:26" outlineLevel="1" x14ac:dyDescent="0.35">
      <c r="A352" s="64">
        <v>3018307</v>
      </c>
      <c r="B352" s="64" t="s">
        <v>406</v>
      </c>
      <c r="C352" s="64">
        <v>4213.6899999999996</v>
      </c>
      <c r="D352" s="64">
        <v>117</v>
      </c>
      <c r="E352" s="64">
        <v>349.7</v>
      </c>
      <c r="F352" s="64">
        <v>0</v>
      </c>
      <c r="H352" s="64">
        <f t="shared" si="57"/>
        <v>-349.7</v>
      </c>
      <c r="J352" s="64">
        <f t="shared" si="53"/>
        <v>35</v>
      </c>
      <c r="K352" s="64">
        <f t="shared" si="54"/>
        <v>45</v>
      </c>
      <c r="L352" s="64">
        <f t="shared" si="55"/>
        <v>161</v>
      </c>
      <c r="M352" s="64">
        <f t="shared" si="56"/>
        <v>57</v>
      </c>
      <c r="T352" s="64">
        <f t="shared" si="59"/>
        <v>297</v>
      </c>
      <c r="U352" s="64" t="e">
        <f t="shared" ca="1" si="62"/>
        <v>#N/A</v>
      </c>
      <c r="V352" s="64">
        <f t="shared" ca="1" si="62"/>
        <v>-4.6499999999999773</v>
      </c>
      <c r="Y352" s="64" t="str">
        <f t="shared" ca="1" si="58"/>
        <v xml:space="preserve"> </v>
      </c>
      <c r="Z352" s="64">
        <f t="shared" ca="1" si="60"/>
        <v>-4.6499999999999773</v>
      </c>
    </row>
    <row r="353" spans="1:26" outlineLevel="1" x14ac:dyDescent="0.35">
      <c r="A353" s="64">
        <v>3019131</v>
      </c>
      <c r="B353" s="64" t="s">
        <v>183</v>
      </c>
      <c r="C353" s="64">
        <v>2395.39</v>
      </c>
      <c r="D353" s="64">
        <v>183</v>
      </c>
      <c r="E353" s="64">
        <v>197.59</v>
      </c>
      <c r="F353" s="64">
        <v>0</v>
      </c>
      <c r="H353" s="64">
        <f t="shared" si="57"/>
        <v>-197.59</v>
      </c>
      <c r="J353" s="64">
        <f t="shared" si="53"/>
        <v>35</v>
      </c>
      <c r="K353" s="64">
        <f t="shared" si="54"/>
        <v>45</v>
      </c>
      <c r="L353" s="64">
        <f t="shared" si="55"/>
        <v>162</v>
      </c>
      <c r="M353" s="64">
        <f t="shared" si="56"/>
        <v>57</v>
      </c>
      <c r="T353" s="64">
        <f t="shared" si="59"/>
        <v>298</v>
      </c>
      <c r="U353" s="64" t="e">
        <f t="shared" ca="1" si="62"/>
        <v>#N/A</v>
      </c>
      <c r="V353" s="64">
        <f t="shared" ca="1" si="62"/>
        <v>-2.5</v>
      </c>
      <c r="Y353" s="64" t="str">
        <f t="shared" ca="1" si="58"/>
        <v xml:space="preserve"> </v>
      </c>
      <c r="Z353" s="64">
        <f t="shared" ca="1" si="60"/>
        <v>-2.5</v>
      </c>
    </row>
    <row r="354" spans="1:26" outlineLevel="1" x14ac:dyDescent="0.35">
      <c r="A354" s="64">
        <v>3019446</v>
      </c>
      <c r="B354" s="64" t="s">
        <v>406</v>
      </c>
      <c r="C354" s="64">
        <v>10620.06</v>
      </c>
      <c r="D354" s="64">
        <v>183</v>
      </c>
      <c r="E354" s="64">
        <v>889.9</v>
      </c>
      <c r="F354" s="64">
        <v>0</v>
      </c>
      <c r="H354" s="64">
        <f t="shared" si="57"/>
        <v>-889.9</v>
      </c>
      <c r="J354" s="64">
        <f t="shared" si="53"/>
        <v>35</v>
      </c>
      <c r="K354" s="64">
        <f t="shared" si="54"/>
        <v>45</v>
      </c>
      <c r="L354" s="64">
        <f t="shared" si="55"/>
        <v>162</v>
      </c>
      <c r="M354" s="64">
        <f t="shared" si="56"/>
        <v>58</v>
      </c>
      <c r="T354" s="64">
        <f t="shared" si="59"/>
        <v>299</v>
      </c>
      <c r="U354" s="64" t="e">
        <f t="shared" ca="1" si="62"/>
        <v>#N/A</v>
      </c>
      <c r="V354" s="64">
        <f t="shared" ca="1" si="62"/>
        <v>-14.689999999999998</v>
      </c>
      <c r="Y354" s="64" t="str">
        <f t="shared" ca="1" si="58"/>
        <v xml:space="preserve"> </v>
      </c>
      <c r="Z354" s="64">
        <f t="shared" ca="1" si="60"/>
        <v>-14.689999999999998</v>
      </c>
    </row>
    <row r="355" spans="1:26" outlineLevel="1" x14ac:dyDescent="0.35">
      <c r="A355" s="64">
        <v>3020279</v>
      </c>
      <c r="B355" s="64" t="s">
        <v>395</v>
      </c>
      <c r="C355" s="64">
        <v>9284.84</v>
      </c>
      <c r="D355" s="64">
        <v>153</v>
      </c>
      <c r="E355" s="64">
        <v>774.07</v>
      </c>
      <c r="F355" s="64">
        <v>777.93</v>
      </c>
      <c r="H355" s="64">
        <f t="shared" si="57"/>
        <v>3.8599999999999</v>
      </c>
      <c r="J355" s="64">
        <f t="shared" si="53"/>
        <v>35</v>
      </c>
      <c r="K355" s="64">
        <f t="shared" si="54"/>
        <v>46</v>
      </c>
      <c r="L355" s="64">
        <f t="shared" si="55"/>
        <v>162</v>
      </c>
      <c r="M355" s="64">
        <f t="shared" si="56"/>
        <v>58</v>
      </c>
      <c r="T355" s="64">
        <f t="shared" si="59"/>
        <v>300</v>
      </c>
      <c r="U355" s="64" t="e">
        <f t="shared" ca="1" si="62"/>
        <v>#N/A</v>
      </c>
      <c r="V355" s="64">
        <f t="shared" ca="1" si="62"/>
        <v>-3</v>
      </c>
      <c r="Y355" s="64" t="str">
        <f t="shared" ca="1" si="58"/>
        <v xml:space="preserve"> </v>
      </c>
      <c r="Z355" s="64">
        <f t="shared" ca="1" si="60"/>
        <v>-3</v>
      </c>
    </row>
    <row r="356" spans="1:26" outlineLevel="1" x14ac:dyDescent="0.35">
      <c r="A356" s="64">
        <v>3020401</v>
      </c>
      <c r="B356" s="64" t="s">
        <v>101</v>
      </c>
      <c r="C356" s="64">
        <v>4467.63</v>
      </c>
      <c r="D356" s="64">
        <v>153</v>
      </c>
      <c r="E356" s="64">
        <v>353.4</v>
      </c>
      <c r="F356" s="64">
        <v>346.43</v>
      </c>
      <c r="H356" s="64">
        <f t="shared" si="57"/>
        <v>-6.9699999999999704</v>
      </c>
      <c r="J356" s="64">
        <f t="shared" si="53"/>
        <v>36</v>
      </c>
      <c r="K356" s="64">
        <f t="shared" si="54"/>
        <v>46</v>
      </c>
      <c r="L356" s="64">
        <f t="shared" si="55"/>
        <v>162</v>
      </c>
      <c r="M356" s="64">
        <f t="shared" si="56"/>
        <v>58</v>
      </c>
      <c r="T356" s="64">
        <f t="shared" si="59"/>
        <v>301</v>
      </c>
      <c r="U356" s="64" t="e">
        <f t="shared" ref="U356:V375" ca="1" si="63">INDEX(OFFSET($G$55,0,MATCH(U$54,$H$54:$I$54,0),COUNT($A$55:$A$2233),1),MATCH($T356,OFFSET($I$55,0,MATCH(U$55,$J$53:$M$53,0),COUNT($A$55:$A$2233),1),0),1)</f>
        <v>#N/A</v>
      </c>
      <c r="V356" s="64">
        <f t="shared" ca="1" si="63"/>
        <v>-2.2700000000000102</v>
      </c>
      <c r="Y356" s="64" t="str">
        <f t="shared" ca="1" si="58"/>
        <v xml:space="preserve"> </v>
      </c>
      <c r="Z356" s="64">
        <f t="shared" ca="1" si="60"/>
        <v>-2.2700000000000102</v>
      </c>
    </row>
    <row r="357" spans="1:26" outlineLevel="1" x14ac:dyDescent="0.35">
      <c r="A357" s="64">
        <v>3020708</v>
      </c>
      <c r="B357" s="64" t="s">
        <v>183</v>
      </c>
      <c r="C357" s="64">
        <v>8199.41</v>
      </c>
      <c r="D357" s="64">
        <v>183</v>
      </c>
      <c r="E357" s="64">
        <v>670.01</v>
      </c>
      <c r="F357" s="64">
        <v>0</v>
      </c>
      <c r="H357" s="64">
        <f t="shared" si="57"/>
        <v>-670.01</v>
      </c>
      <c r="J357" s="64">
        <f t="shared" si="53"/>
        <v>36</v>
      </c>
      <c r="K357" s="64">
        <f t="shared" si="54"/>
        <v>46</v>
      </c>
      <c r="L357" s="64">
        <f t="shared" si="55"/>
        <v>163</v>
      </c>
      <c r="M357" s="64">
        <f t="shared" si="56"/>
        <v>58</v>
      </c>
      <c r="T357" s="64">
        <f t="shared" si="59"/>
        <v>302</v>
      </c>
      <c r="U357" s="64" t="e">
        <f t="shared" ca="1" si="63"/>
        <v>#N/A</v>
      </c>
      <c r="V357" s="64">
        <f t="shared" ca="1" si="63"/>
        <v>-8.8300000000000409</v>
      </c>
      <c r="Y357" s="64" t="str">
        <f t="shared" ca="1" si="58"/>
        <v xml:space="preserve"> </v>
      </c>
      <c r="Z357" s="64">
        <f t="shared" ca="1" si="60"/>
        <v>-8.8300000000000409</v>
      </c>
    </row>
    <row r="358" spans="1:26" outlineLevel="1" x14ac:dyDescent="0.35">
      <c r="A358" s="64">
        <v>3024825</v>
      </c>
      <c r="B358" s="64" t="s">
        <v>183</v>
      </c>
      <c r="C358" s="64">
        <v>4265.21</v>
      </c>
      <c r="D358" s="64">
        <v>183</v>
      </c>
      <c r="E358" s="64">
        <v>346.85</v>
      </c>
      <c r="F358" s="64">
        <v>0</v>
      </c>
      <c r="H358" s="64">
        <f t="shared" si="57"/>
        <v>-346.85</v>
      </c>
      <c r="J358" s="64">
        <f t="shared" si="53"/>
        <v>36</v>
      </c>
      <c r="K358" s="64">
        <f t="shared" si="54"/>
        <v>46</v>
      </c>
      <c r="L358" s="64">
        <f t="shared" si="55"/>
        <v>164</v>
      </c>
      <c r="M358" s="64">
        <f t="shared" si="56"/>
        <v>58</v>
      </c>
      <c r="T358" s="64">
        <f t="shared" si="59"/>
        <v>303</v>
      </c>
      <c r="U358" s="64" t="e">
        <f t="shared" ca="1" si="63"/>
        <v>#N/A</v>
      </c>
      <c r="V358" s="64">
        <f t="shared" ca="1" si="63"/>
        <v>4.9500000000000171</v>
      </c>
      <c r="Y358" s="64" t="str">
        <f t="shared" ca="1" si="58"/>
        <v xml:space="preserve"> </v>
      </c>
      <c r="Z358" s="64">
        <f t="shared" ca="1" si="60"/>
        <v>4.9500000000000171</v>
      </c>
    </row>
    <row r="359" spans="1:26" outlineLevel="1" x14ac:dyDescent="0.35">
      <c r="A359" s="64">
        <v>3025378</v>
      </c>
      <c r="B359" s="64" t="s">
        <v>395</v>
      </c>
      <c r="C359" s="64">
        <v>6037.66</v>
      </c>
      <c r="D359" s="64">
        <v>153</v>
      </c>
      <c r="E359" s="64">
        <v>504.22</v>
      </c>
      <c r="F359" s="64">
        <v>495.78</v>
      </c>
      <c r="H359" s="64">
        <f t="shared" si="57"/>
        <v>-8.4400000000000546</v>
      </c>
      <c r="J359" s="64">
        <f t="shared" si="53"/>
        <v>36</v>
      </c>
      <c r="K359" s="64">
        <f t="shared" si="54"/>
        <v>47</v>
      </c>
      <c r="L359" s="64">
        <f t="shared" si="55"/>
        <v>164</v>
      </c>
      <c r="M359" s="64">
        <f t="shared" si="56"/>
        <v>58</v>
      </c>
      <c r="T359" s="64">
        <f t="shared" si="59"/>
        <v>304</v>
      </c>
      <c r="U359" s="64" t="e">
        <f t="shared" ca="1" si="63"/>
        <v>#N/A</v>
      </c>
      <c r="V359" s="64">
        <f t="shared" ca="1" si="63"/>
        <v>-1.6599999999999966</v>
      </c>
      <c r="Y359" s="64" t="str">
        <f t="shared" ca="1" si="58"/>
        <v xml:space="preserve"> </v>
      </c>
      <c r="Z359" s="64">
        <f t="shared" ca="1" si="60"/>
        <v>-1.6599999999999966</v>
      </c>
    </row>
    <row r="360" spans="1:26" outlineLevel="1" x14ac:dyDescent="0.35">
      <c r="A360" s="64">
        <v>3027902</v>
      </c>
      <c r="B360" s="64" t="s">
        <v>183</v>
      </c>
      <c r="C360" s="64">
        <v>3774.14</v>
      </c>
      <c r="D360" s="64">
        <v>183</v>
      </c>
      <c r="E360" s="64">
        <v>297.48</v>
      </c>
      <c r="F360" s="64">
        <v>0</v>
      </c>
      <c r="H360" s="64">
        <f t="shared" si="57"/>
        <v>-297.48</v>
      </c>
      <c r="J360" s="64">
        <f t="shared" si="53"/>
        <v>36</v>
      </c>
      <c r="K360" s="64">
        <f t="shared" si="54"/>
        <v>47</v>
      </c>
      <c r="L360" s="64">
        <f t="shared" si="55"/>
        <v>165</v>
      </c>
      <c r="M360" s="64">
        <f t="shared" si="56"/>
        <v>58</v>
      </c>
      <c r="T360" s="64">
        <f t="shared" si="59"/>
        <v>305</v>
      </c>
      <c r="U360" s="64" t="e">
        <f t="shared" ca="1" si="63"/>
        <v>#N/A</v>
      </c>
      <c r="V360" s="64">
        <f t="shared" ca="1" si="63"/>
        <v>2.6299999999999955</v>
      </c>
      <c r="Y360" s="64" t="str">
        <f t="shared" ca="1" si="58"/>
        <v xml:space="preserve"> </v>
      </c>
      <c r="Z360" s="64">
        <f t="shared" ca="1" si="60"/>
        <v>2.6299999999999955</v>
      </c>
    </row>
    <row r="361" spans="1:26" outlineLevel="1" x14ac:dyDescent="0.35">
      <c r="A361" s="64">
        <v>3028091</v>
      </c>
      <c r="B361" s="64" t="s">
        <v>395</v>
      </c>
      <c r="C361" s="64">
        <v>5765.49</v>
      </c>
      <c r="D361" s="64">
        <v>153</v>
      </c>
      <c r="E361" s="64">
        <v>475.16</v>
      </c>
      <c r="F361" s="64">
        <v>470.54</v>
      </c>
      <c r="H361" s="64">
        <f t="shared" si="57"/>
        <v>-4.6200000000000045</v>
      </c>
      <c r="J361" s="64">
        <f t="shared" si="53"/>
        <v>36</v>
      </c>
      <c r="K361" s="64">
        <f t="shared" si="54"/>
        <v>48</v>
      </c>
      <c r="L361" s="64">
        <f t="shared" si="55"/>
        <v>165</v>
      </c>
      <c r="M361" s="64">
        <f t="shared" si="56"/>
        <v>58</v>
      </c>
      <c r="T361" s="64">
        <f t="shared" si="59"/>
        <v>306</v>
      </c>
      <c r="U361" s="64" t="e">
        <f t="shared" ca="1" si="63"/>
        <v>#N/A</v>
      </c>
      <c r="V361" s="64">
        <f t="shared" ca="1" si="63"/>
        <v>-4.3299999999999841</v>
      </c>
      <c r="Y361" s="64" t="str">
        <f t="shared" ca="1" si="58"/>
        <v xml:space="preserve"> </v>
      </c>
      <c r="Z361" s="64">
        <f t="shared" ca="1" si="60"/>
        <v>-4.3299999999999841</v>
      </c>
    </row>
    <row r="362" spans="1:26" outlineLevel="1" x14ac:dyDescent="0.35">
      <c r="A362" s="64">
        <v>3028166</v>
      </c>
      <c r="B362" s="64" t="s">
        <v>395</v>
      </c>
      <c r="C362" s="64">
        <v>7115.83</v>
      </c>
      <c r="D362" s="64">
        <v>153</v>
      </c>
      <c r="E362" s="64">
        <v>575.70000000000005</v>
      </c>
      <c r="F362" s="64">
        <v>569.61</v>
      </c>
      <c r="H362" s="64">
        <f t="shared" si="57"/>
        <v>-6.0900000000000318</v>
      </c>
      <c r="J362" s="64">
        <f t="shared" si="53"/>
        <v>36</v>
      </c>
      <c r="K362" s="64">
        <f t="shared" si="54"/>
        <v>49</v>
      </c>
      <c r="L362" s="64">
        <f t="shared" si="55"/>
        <v>165</v>
      </c>
      <c r="M362" s="64">
        <f t="shared" si="56"/>
        <v>58</v>
      </c>
      <c r="T362" s="64">
        <f t="shared" si="59"/>
        <v>307</v>
      </c>
      <c r="U362" s="64" t="e">
        <f t="shared" ca="1" si="63"/>
        <v>#N/A</v>
      </c>
      <c r="V362" s="64">
        <f t="shared" ca="1" si="63"/>
        <v>-1.4099999999999682</v>
      </c>
      <c r="Y362" s="64" t="str">
        <f t="shared" ca="1" si="58"/>
        <v xml:space="preserve"> </v>
      </c>
      <c r="Z362" s="64">
        <f t="shared" ca="1" si="60"/>
        <v>-1.4099999999999682</v>
      </c>
    </row>
    <row r="363" spans="1:26" outlineLevel="1" x14ac:dyDescent="0.35">
      <c r="A363" s="64">
        <v>3029338</v>
      </c>
      <c r="B363" s="64" t="s">
        <v>406</v>
      </c>
      <c r="C363" s="64">
        <v>3329</v>
      </c>
      <c r="D363" s="64">
        <v>183</v>
      </c>
      <c r="E363" s="64">
        <v>290.81</v>
      </c>
      <c r="F363" s="64">
        <v>0</v>
      </c>
      <c r="H363" s="64">
        <f t="shared" si="57"/>
        <v>-290.81</v>
      </c>
      <c r="J363" s="64">
        <f t="shared" si="53"/>
        <v>36</v>
      </c>
      <c r="K363" s="64">
        <f t="shared" si="54"/>
        <v>49</v>
      </c>
      <c r="L363" s="64">
        <f t="shared" si="55"/>
        <v>165</v>
      </c>
      <c r="M363" s="64">
        <f t="shared" si="56"/>
        <v>59</v>
      </c>
      <c r="T363" s="64">
        <f t="shared" si="59"/>
        <v>308</v>
      </c>
      <c r="U363" s="64" t="e">
        <f t="shared" ca="1" si="63"/>
        <v>#N/A</v>
      </c>
      <c r="V363" s="64">
        <f t="shared" ca="1" si="63"/>
        <v>-4.0699999999999932</v>
      </c>
      <c r="Y363" s="64" t="str">
        <f t="shared" ca="1" si="58"/>
        <v xml:space="preserve"> </v>
      </c>
      <c r="Z363" s="64">
        <f t="shared" ca="1" si="60"/>
        <v>-4.0699999999999932</v>
      </c>
    </row>
    <row r="364" spans="1:26" outlineLevel="1" x14ac:dyDescent="0.35">
      <c r="A364" s="64">
        <v>3031458</v>
      </c>
      <c r="B364" s="64" t="s">
        <v>183</v>
      </c>
      <c r="C364" s="64">
        <v>7816.28</v>
      </c>
      <c r="D364" s="64">
        <v>183</v>
      </c>
      <c r="E364" s="64">
        <v>611.39</v>
      </c>
      <c r="F364" s="64">
        <v>0</v>
      </c>
      <c r="H364" s="64">
        <f t="shared" si="57"/>
        <v>-611.39</v>
      </c>
      <c r="J364" s="64">
        <f t="shared" si="53"/>
        <v>36</v>
      </c>
      <c r="K364" s="64">
        <f t="shared" si="54"/>
        <v>49</v>
      </c>
      <c r="L364" s="64">
        <f t="shared" si="55"/>
        <v>166</v>
      </c>
      <c r="M364" s="64">
        <f t="shared" si="56"/>
        <v>59</v>
      </c>
      <c r="T364" s="64">
        <f t="shared" si="59"/>
        <v>309</v>
      </c>
      <c r="U364" s="64" t="e">
        <f t="shared" ca="1" si="63"/>
        <v>#N/A</v>
      </c>
      <c r="V364" s="64">
        <f t="shared" ca="1" si="63"/>
        <v>-1.2400000000000091</v>
      </c>
      <c r="Y364" s="64" t="str">
        <f t="shared" ca="1" si="58"/>
        <v xml:space="preserve"> </v>
      </c>
      <c r="Z364" s="64">
        <f t="shared" ca="1" si="60"/>
        <v>-1.2400000000000091</v>
      </c>
    </row>
    <row r="365" spans="1:26" outlineLevel="1" x14ac:dyDescent="0.35">
      <c r="A365" s="64">
        <v>3031945</v>
      </c>
      <c r="B365" s="64" t="s">
        <v>395</v>
      </c>
      <c r="C365" s="64">
        <v>3457.23</v>
      </c>
      <c r="D365" s="64">
        <v>184</v>
      </c>
      <c r="E365" s="64">
        <v>284.24</v>
      </c>
      <c r="F365" s="64">
        <v>280.20999999999998</v>
      </c>
      <c r="H365" s="64">
        <f t="shared" si="57"/>
        <v>-4.0300000000000296</v>
      </c>
      <c r="J365" s="64">
        <f t="shared" si="53"/>
        <v>36</v>
      </c>
      <c r="K365" s="64">
        <f t="shared" si="54"/>
        <v>50</v>
      </c>
      <c r="L365" s="64">
        <f t="shared" si="55"/>
        <v>166</v>
      </c>
      <c r="M365" s="64">
        <f t="shared" si="56"/>
        <v>59</v>
      </c>
      <c r="T365" s="64">
        <f t="shared" si="59"/>
        <v>310</v>
      </c>
      <c r="U365" s="64" t="e">
        <f t="shared" ca="1" si="63"/>
        <v>#N/A</v>
      </c>
      <c r="V365" s="64">
        <f t="shared" ca="1" si="63"/>
        <v>0.79999999999998295</v>
      </c>
      <c r="Y365" s="64" t="str">
        <f t="shared" ca="1" si="58"/>
        <v xml:space="preserve"> </v>
      </c>
      <c r="Z365" s="64">
        <f t="shared" ca="1" si="60"/>
        <v>0.79999999999998295</v>
      </c>
    </row>
    <row r="366" spans="1:26" outlineLevel="1" x14ac:dyDescent="0.35">
      <c r="A366" s="64">
        <v>3033511</v>
      </c>
      <c r="B366" s="64" t="s">
        <v>101</v>
      </c>
      <c r="C366" s="64">
        <v>2840.94</v>
      </c>
      <c r="D366" s="64">
        <v>154</v>
      </c>
      <c r="E366" s="64">
        <v>223.02</v>
      </c>
      <c r="F366" s="64">
        <v>219.93</v>
      </c>
      <c r="H366" s="64">
        <f t="shared" si="57"/>
        <v>-3.0900000000000034</v>
      </c>
      <c r="J366" s="64">
        <f t="shared" si="53"/>
        <v>37</v>
      </c>
      <c r="K366" s="64">
        <f t="shared" si="54"/>
        <v>50</v>
      </c>
      <c r="L366" s="64">
        <f t="shared" si="55"/>
        <v>166</v>
      </c>
      <c r="M366" s="64">
        <f t="shared" si="56"/>
        <v>59</v>
      </c>
      <c r="T366" s="64">
        <f t="shared" si="59"/>
        <v>311</v>
      </c>
      <c r="U366" s="64" t="e">
        <f t="shared" ca="1" si="63"/>
        <v>#N/A</v>
      </c>
      <c r="V366" s="64">
        <f t="shared" ca="1" si="63"/>
        <v>-7.3600000000000136</v>
      </c>
      <c r="Y366" s="64" t="str">
        <f t="shared" ca="1" si="58"/>
        <v xml:space="preserve"> </v>
      </c>
      <c r="Z366" s="64">
        <f t="shared" ca="1" si="60"/>
        <v>-7.3600000000000136</v>
      </c>
    </row>
    <row r="367" spans="1:26" outlineLevel="1" x14ac:dyDescent="0.35">
      <c r="A367" s="64">
        <v>3036739</v>
      </c>
      <c r="B367" s="64" t="s">
        <v>183</v>
      </c>
      <c r="C367" s="64">
        <v>6543.59</v>
      </c>
      <c r="D367" s="64">
        <v>153</v>
      </c>
      <c r="E367" s="64">
        <v>534.1</v>
      </c>
      <c r="F367" s="64">
        <v>0</v>
      </c>
      <c r="H367" s="64">
        <f t="shared" si="57"/>
        <v>-534.1</v>
      </c>
      <c r="J367" s="64">
        <f t="shared" si="53"/>
        <v>37</v>
      </c>
      <c r="K367" s="64">
        <f t="shared" si="54"/>
        <v>50</v>
      </c>
      <c r="L367" s="64">
        <f t="shared" si="55"/>
        <v>167</v>
      </c>
      <c r="M367" s="64">
        <f t="shared" si="56"/>
        <v>59</v>
      </c>
      <c r="T367" s="64">
        <f t="shared" si="59"/>
        <v>312</v>
      </c>
      <c r="U367" s="64" t="e">
        <f t="shared" ca="1" si="63"/>
        <v>#N/A</v>
      </c>
      <c r="V367" s="64">
        <f t="shared" ca="1" si="63"/>
        <v>2.5799999999999841</v>
      </c>
      <c r="Y367" s="64" t="str">
        <f t="shared" ca="1" si="58"/>
        <v xml:space="preserve"> </v>
      </c>
      <c r="Z367" s="64">
        <f t="shared" ca="1" si="60"/>
        <v>2.5799999999999841</v>
      </c>
    </row>
    <row r="368" spans="1:26" outlineLevel="1" x14ac:dyDescent="0.35">
      <c r="A368" s="64">
        <v>3057818</v>
      </c>
      <c r="B368" s="64" t="s">
        <v>183</v>
      </c>
      <c r="C368" s="64">
        <v>2419.4899999999998</v>
      </c>
      <c r="D368" s="64">
        <v>184</v>
      </c>
      <c r="E368" s="64">
        <v>191.59</v>
      </c>
      <c r="F368" s="64">
        <v>0</v>
      </c>
      <c r="H368" s="64">
        <f t="shared" si="57"/>
        <v>-191.59</v>
      </c>
      <c r="J368" s="64">
        <f t="shared" si="53"/>
        <v>37</v>
      </c>
      <c r="K368" s="64">
        <f t="shared" si="54"/>
        <v>50</v>
      </c>
      <c r="L368" s="64">
        <f t="shared" si="55"/>
        <v>168</v>
      </c>
      <c r="M368" s="64">
        <f t="shared" si="56"/>
        <v>59</v>
      </c>
      <c r="T368" s="64">
        <f t="shared" si="59"/>
        <v>313</v>
      </c>
      <c r="U368" s="64" t="e">
        <f t="shared" ca="1" si="63"/>
        <v>#N/A</v>
      </c>
      <c r="V368" s="64">
        <f t="shared" ca="1" si="63"/>
        <v>3.9699999999999989</v>
      </c>
      <c r="Y368" s="64" t="str">
        <f t="shared" ca="1" si="58"/>
        <v xml:space="preserve"> </v>
      </c>
      <c r="Z368" s="64">
        <f t="shared" ca="1" si="60"/>
        <v>3.9699999999999989</v>
      </c>
    </row>
    <row r="369" spans="1:26" outlineLevel="1" x14ac:dyDescent="0.35">
      <c r="A369" s="64">
        <v>3070042</v>
      </c>
      <c r="B369" s="64" t="s">
        <v>406</v>
      </c>
      <c r="C369" s="64">
        <v>3673.1</v>
      </c>
      <c r="D369" s="64">
        <v>182</v>
      </c>
      <c r="E369" s="64">
        <v>309.88</v>
      </c>
      <c r="F369" s="64">
        <v>0</v>
      </c>
      <c r="H369" s="64">
        <f t="shared" si="57"/>
        <v>-309.88</v>
      </c>
      <c r="J369" s="64">
        <f t="shared" si="53"/>
        <v>37</v>
      </c>
      <c r="K369" s="64">
        <f t="shared" si="54"/>
        <v>50</v>
      </c>
      <c r="L369" s="64">
        <f t="shared" si="55"/>
        <v>168</v>
      </c>
      <c r="M369" s="64">
        <f t="shared" si="56"/>
        <v>60</v>
      </c>
      <c r="T369" s="64">
        <f t="shared" si="59"/>
        <v>314</v>
      </c>
      <c r="U369" s="64" t="e">
        <f t="shared" ca="1" si="63"/>
        <v>#N/A</v>
      </c>
      <c r="V369" s="64">
        <f t="shared" ca="1" si="63"/>
        <v>-4.8199999999999932</v>
      </c>
      <c r="Y369" s="64" t="str">
        <f t="shared" ca="1" si="58"/>
        <v xml:space="preserve"> </v>
      </c>
      <c r="Z369" s="64">
        <f t="shared" ca="1" si="60"/>
        <v>-4.8199999999999932</v>
      </c>
    </row>
    <row r="370" spans="1:26" outlineLevel="1" x14ac:dyDescent="0.35">
      <c r="A370" s="64">
        <v>3104362</v>
      </c>
      <c r="B370" s="64" t="s">
        <v>183</v>
      </c>
      <c r="C370" s="64">
        <v>5862.42</v>
      </c>
      <c r="D370" s="64">
        <v>184</v>
      </c>
      <c r="E370" s="64">
        <v>481.86</v>
      </c>
      <c r="F370" s="64">
        <v>0</v>
      </c>
      <c r="H370" s="64">
        <f t="shared" si="57"/>
        <v>-481.86</v>
      </c>
      <c r="J370" s="64">
        <f t="shared" si="53"/>
        <v>37</v>
      </c>
      <c r="K370" s="64">
        <f t="shared" si="54"/>
        <v>50</v>
      </c>
      <c r="L370" s="64">
        <f t="shared" si="55"/>
        <v>169</v>
      </c>
      <c r="M370" s="64">
        <f t="shared" si="56"/>
        <v>60</v>
      </c>
      <c r="T370" s="64">
        <f t="shared" si="59"/>
        <v>315</v>
      </c>
      <c r="U370" s="64" t="e">
        <f t="shared" ca="1" si="63"/>
        <v>#N/A</v>
      </c>
      <c r="V370" s="64">
        <f t="shared" ca="1" si="63"/>
        <v>-3.1899999999999977</v>
      </c>
      <c r="Y370" s="64" t="str">
        <f t="shared" ca="1" si="58"/>
        <v xml:space="preserve"> </v>
      </c>
      <c r="Z370" s="64">
        <f t="shared" ca="1" si="60"/>
        <v>-3.1899999999999977</v>
      </c>
    </row>
    <row r="371" spans="1:26" outlineLevel="1" x14ac:dyDescent="0.35">
      <c r="A371" s="64">
        <v>3106798</v>
      </c>
      <c r="B371" s="64" t="s">
        <v>183</v>
      </c>
      <c r="C371" s="64">
        <v>5816.58</v>
      </c>
      <c r="D371" s="64">
        <v>182</v>
      </c>
      <c r="E371" s="64">
        <v>471.53</v>
      </c>
      <c r="F371" s="64">
        <v>0</v>
      </c>
      <c r="H371" s="64">
        <f t="shared" si="57"/>
        <v>-471.53</v>
      </c>
      <c r="J371" s="64">
        <f t="shared" si="53"/>
        <v>37</v>
      </c>
      <c r="K371" s="64">
        <f t="shared" si="54"/>
        <v>50</v>
      </c>
      <c r="L371" s="64">
        <f t="shared" si="55"/>
        <v>170</v>
      </c>
      <c r="M371" s="64">
        <f t="shared" si="56"/>
        <v>60</v>
      </c>
      <c r="T371" s="64">
        <f t="shared" si="59"/>
        <v>316</v>
      </c>
      <c r="U371" s="64" t="e">
        <f t="shared" ca="1" si="63"/>
        <v>#N/A</v>
      </c>
      <c r="V371" s="64">
        <f t="shared" ca="1" si="63"/>
        <v>-2.5499999999999829</v>
      </c>
      <c r="Y371" s="64" t="str">
        <f t="shared" ca="1" si="58"/>
        <v xml:space="preserve"> </v>
      </c>
      <c r="Z371" s="64">
        <f t="shared" ca="1" si="60"/>
        <v>-2.5499999999999829</v>
      </c>
    </row>
    <row r="372" spans="1:26" outlineLevel="1" x14ac:dyDescent="0.35">
      <c r="A372" s="64">
        <v>3106920</v>
      </c>
      <c r="B372" s="64" t="s">
        <v>183</v>
      </c>
      <c r="C372" s="64">
        <v>9966.0499999999993</v>
      </c>
      <c r="D372" s="64">
        <v>183</v>
      </c>
      <c r="E372" s="64">
        <v>828.12</v>
      </c>
      <c r="F372" s="64">
        <v>0</v>
      </c>
      <c r="H372" s="64">
        <f t="shared" si="57"/>
        <v>-828.12</v>
      </c>
      <c r="J372" s="64">
        <f t="shared" si="53"/>
        <v>37</v>
      </c>
      <c r="K372" s="64">
        <f t="shared" si="54"/>
        <v>50</v>
      </c>
      <c r="L372" s="64">
        <f t="shared" si="55"/>
        <v>171</v>
      </c>
      <c r="M372" s="64">
        <f t="shared" si="56"/>
        <v>60</v>
      </c>
      <c r="T372" s="64">
        <f t="shared" si="59"/>
        <v>317</v>
      </c>
      <c r="U372" s="64" t="e">
        <f t="shared" ca="1" si="63"/>
        <v>#N/A</v>
      </c>
      <c r="V372" s="64" t="e">
        <f t="shared" ca="1" si="63"/>
        <v>#N/A</v>
      </c>
      <c r="Y372" s="64" t="str">
        <f t="shared" ca="1" si="58"/>
        <v xml:space="preserve"> </v>
      </c>
      <c r="Z372" s="64" t="str">
        <f t="shared" ca="1" si="60"/>
        <v xml:space="preserve"> </v>
      </c>
    </row>
    <row r="373" spans="1:26" outlineLevel="1" x14ac:dyDescent="0.35">
      <c r="A373" s="64">
        <v>3114816</v>
      </c>
      <c r="B373" s="64" t="s">
        <v>395</v>
      </c>
      <c r="C373" s="64">
        <v>1773.27</v>
      </c>
      <c r="D373" s="64">
        <v>153</v>
      </c>
      <c r="E373" s="64">
        <v>145.06</v>
      </c>
      <c r="F373" s="64">
        <v>140.91</v>
      </c>
      <c r="H373" s="64">
        <f t="shared" si="57"/>
        <v>-4.1500000000000057</v>
      </c>
      <c r="J373" s="64">
        <f t="shared" si="53"/>
        <v>37</v>
      </c>
      <c r="K373" s="64">
        <f t="shared" si="54"/>
        <v>51</v>
      </c>
      <c r="L373" s="64">
        <f t="shared" si="55"/>
        <v>171</v>
      </c>
      <c r="M373" s="64">
        <f t="shared" si="56"/>
        <v>60</v>
      </c>
      <c r="T373" s="64">
        <f t="shared" si="59"/>
        <v>318</v>
      </c>
      <c r="U373" s="64" t="e">
        <f t="shared" ca="1" si="63"/>
        <v>#N/A</v>
      </c>
      <c r="V373" s="64" t="e">
        <f t="shared" ca="1" si="63"/>
        <v>#N/A</v>
      </c>
      <c r="Y373" s="64" t="str">
        <f t="shared" ca="1" si="58"/>
        <v xml:space="preserve"> </v>
      </c>
      <c r="Z373" s="64" t="str">
        <f t="shared" ca="1" si="60"/>
        <v xml:space="preserve"> </v>
      </c>
    </row>
    <row r="374" spans="1:26" outlineLevel="1" x14ac:dyDescent="0.35">
      <c r="A374" s="64">
        <v>3115236</v>
      </c>
      <c r="B374" s="64" t="s">
        <v>183</v>
      </c>
      <c r="C374" s="64">
        <v>4988.93</v>
      </c>
      <c r="D374" s="64">
        <v>183</v>
      </c>
      <c r="E374" s="64">
        <v>390.95</v>
      </c>
      <c r="F374" s="64">
        <v>0</v>
      </c>
      <c r="H374" s="64">
        <f t="shared" si="57"/>
        <v>-390.95</v>
      </c>
      <c r="J374" s="64">
        <f t="shared" si="53"/>
        <v>37</v>
      </c>
      <c r="K374" s="64">
        <f t="shared" si="54"/>
        <v>51</v>
      </c>
      <c r="L374" s="64">
        <f t="shared" si="55"/>
        <v>172</v>
      </c>
      <c r="M374" s="64">
        <f t="shared" si="56"/>
        <v>60</v>
      </c>
      <c r="T374" s="64">
        <f t="shared" si="59"/>
        <v>319</v>
      </c>
      <c r="U374" s="64" t="e">
        <f t="shared" ca="1" si="63"/>
        <v>#N/A</v>
      </c>
      <c r="V374" s="64" t="e">
        <f t="shared" ca="1" si="63"/>
        <v>#N/A</v>
      </c>
      <c r="Y374" s="64" t="str">
        <f t="shared" ca="1" si="58"/>
        <v xml:space="preserve"> </v>
      </c>
      <c r="Z374" s="64" t="str">
        <f t="shared" ca="1" si="60"/>
        <v xml:space="preserve"> </v>
      </c>
    </row>
    <row r="375" spans="1:26" outlineLevel="1" x14ac:dyDescent="0.35">
      <c r="A375" s="64">
        <v>3117232</v>
      </c>
      <c r="B375" s="64" t="s">
        <v>183</v>
      </c>
      <c r="C375" s="64">
        <v>3957.24</v>
      </c>
      <c r="D375" s="64">
        <v>185</v>
      </c>
      <c r="E375" s="64">
        <v>297.47000000000003</v>
      </c>
      <c r="F375" s="64">
        <v>0</v>
      </c>
      <c r="H375" s="64">
        <f t="shared" si="57"/>
        <v>-297.47000000000003</v>
      </c>
      <c r="J375" s="64">
        <f t="shared" ref="J375:J438" si="64">IF($B375=J$53,J374+1,J374)</f>
        <v>37</v>
      </c>
      <c r="K375" s="64">
        <f t="shared" ref="K375:K438" si="65">IF($B375=K$53,K374+1,K374)</f>
        <v>51</v>
      </c>
      <c r="L375" s="64">
        <f t="shared" ref="L375:L438" si="66">IF($B375=L$53,L374+1,L374)</f>
        <v>173</v>
      </c>
      <c r="M375" s="64">
        <f t="shared" ref="M375:M438" si="67">IF($B375=M$53,M374+1,M374)</f>
        <v>60</v>
      </c>
      <c r="T375" s="64">
        <f t="shared" si="59"/>
        <v>320</v>
      </c>
      <c r="U375" s="64" t="e">
        <f t="shared" ca="1" si="63"/>
        <v>#N/A</v>
      </c>
      <c r="V375" s="64" t="e">
        <f t="shared" ca="1" si="63"/>
        <v>#N/A</v>
      </c>
      <c r="Y375" s="64" t="str">
        <f t="shared" ca="1" si="58"/>
        <v xml:space="preserve"> </v>
      </c>
      <c r="Z375" s="64" t="str">
        <f t="shared" ca="1" si="60"/>
        <v xml:space="preserve"> </v>
      </c>
    </row>
    <row r="376" spans="1:26" outlineLevel="1" x14ac:dyDescent="0.35">
      <c r="A376" s="64">
        <v>3125897</v>
      </c>
      <c r="B376" s="64" t="s">
        <v>395</v>
      </c>
      <c r="C376" s="64">
        <v>1471.72</v>
      </c>
      <c r="D376" s="64">
        <v>154</v>
      </c>
      <c r="E376" s="64">
        <v>119.19</v>
      </c>
      <c r="F376" s="64">
        <v>118.44</v>
      </c>
      <c r="H376" s="64">
        <f t="shared" ref="H376:H439" si="68">F376-E376</f>
        <v>-0.75</v>
      </c>
      <c r="J376" s="64">
        <f t="shared" si="64"/>
        <v>37</v>
      </c>
      <c r="K376" s="64">
        <f t="shared" si="65"/>
        <v>52</v>
      </c>
      <c r="L376" s="64">
        <f t="shared" si="66"/>
        <v>173</v>
      </c>
      <c r="M376" s="64">
        <f t="shared" si="67"/>
        <v>60</v>
      </c>
      <c r="T376" s="64">
        <f t="shared" si="59"/>
        <v>321</v>
      </c>
      <c r="U376" s="64" t="e">
        <f t="shared" ref="U376:V395" ca="1" si="69">INDEX(OFFSET($G$55,0,MATCH(U$54,$H$54:$I$54,0),COUNT($A$55:$A$2233),1),MATCH($T376,OFFSET($I$55,0,MATCH(U$55,$J$53:$M$53,0),COUNT($A$55:$A$2233),1),0),1)</f>
        <v>#N/A</v>
      </c>
      <c r="V376" s="64" t="e">
        <f t="shared" ca="1" si="69"/>
        <v>#N/A</v>
      </c>
      <c r="Y376" s="64" t="str">
        <f t="shared" ca="1" si="58"/>
        <v xml:space="preserve"> </v>
      </c>
      <c r="Z376" s="64" t="str">
        <f t="shared" ca="1" si="60"/>
        <v xml:space="preserve"> </v>
      </c>
    </row>
    <row r="377" spans="1:26" outlineLevel="1" x14ac:dyDescent="0.35">
      <c r="A377" s="64">
        <v>3126506</v>
      </c>
      <c r="B377" s="64" t="s">
        <v>183</v>
      </c>
      <c r="C377" s="64">
        <v>3406.86</v>
      </c>
      <c r="D377" s="64">
        <v>182</v>
      </c>
      <c r="E377" s="64">
        <v>274.55</v>
      </c>
      <c r="F377" s="64">
        <v>0</v>
      </c>
      <c r="H377" s="64">
        <f t="shared" si="68"/>
        <v>-274.55</v>
      </c>
      <c r="J377" s="64">
        <f t="shared" si="64"/>
        <v>37</v>
      </c>
      <c r="K377" s="64">
        <f t="shared" si="65"/>
        <v>52</v>
      </c>
      <c r="L377" s="64">
        <f t="shared" si="66"/>
        <v>174</v>
      </c>
      <c r="M377" s="64">
        <f t="shared" si="67"/>
        <v>60</v>
      </c>
      <c r="T377" s="64">
        <f t="shared" si="59"/>
        <v>322</v>
      </c>
      <c r="U377" s="64" t="e">
        <f t="shared" ca="1" si="69"/>
        <v>#N/A</v>
      </c>
      <c r="V377" s="64" t="e">
        <f t="shared" ca="1" si="69"/>
        <v>#N/A</v>
      </c>
      <c r="Y377" s="64" t="str">
        <f t="shared" ref="Y377:Y440" ca="1" si="70">IF(ISNA(U377)," ",U377)</f>
        <v xml:space="preserve"> </v>
      </c>
      <c r="Z377" s="64" t="str">
        <f t="shared" ca="1" si="60"/>
        <v xml:space="preserve"> </v>
      </c>
    </row>
    <row r="378" spans="1:26" outlineLevel="1" x14ac:dyDescent="0.35">
      <c r="A378" s="64">
        <v>3190949</v>
      </c>
      <c r="B378" s="64" t="s">
        <v>406</v>
      </c>
      <c r="C378" s="64">
        <v>4143.99</v>
      </c>
      <c r="D378" s="64">
        <v>185</v>
      </c>
      <c r="E378" s="64">
        <v>332.62</v>
      </c>
      <c r="F378" s="64">
        <v>0</v>
      </c>
      <c r="H378" s="64">
        <f t="shared" si="68"/>
        <v>-332.62</v>
      </c>
      <c r="J378" s="64">
        <f t="shared" si="64"/>
        <v>37</v>
      </c>
      <c r="K378" s="64">
        <f t="shared" si="65"/>
        <v>52</v>
      </c>
      <c r="L378" s="64">
        <f t="shared" si="66"/>
        <v>174</v>
      </c>
      <c r="M378" s="64">
        <f t="shared" si="67"/>
        <v>61</v>
      </c>
      <c r="T378" s="64">
        <f t="shared" ref="T378:T441" si="71">T377+1</f>
        <v>323</v>
      </c>
      <c r="U378" s="64" t="e">
        <f t="shared" ca="1" si="69"/>
        <v>#N/A</v>
      </c>
      <c r="V378" s="64" t="e">
        <f t="shared" ca="1" si="69"/>
        <v>#N/A</v>
      </c>
      <c r="Y378" s="64" t="str">
        <f t="shared" ca="1" si="70"/>
        <v xml:space="preserve"> </v>
      </c>
      <c r="Z378" s="64" t="str">
        <f t="shared" ref="Z378:Z441" ca="1" si="72">IF(ISNA(V378)," ",V378)</f>
        <v xml:space="preserve"> </v>
      </c>
    </row>
    <row r="379" spans="1:26" outlineLevel="1" x14ac:dyDescent="0.35">
      <c r="A379" s="64">
        <v>3192804</v>
      </c>
      <c r="B379" s="64" t="s">
        <v>183</v>
      </c>
      <c r="C379" s="64">
        <v>5808.27</v>
      </c>
      <c r="D379" s="64">
        <v>185</v>
      </c>
      <c r="E379" s="64">
        <v>473.02</v>
      </c>
      <c r="F379" s="64">
        <v>0</v>
      </c>
      <c r="H379" s="64">
        <f t="shared" si="68"/>
        <v>-473.02</v>
      </c>
      <c r="J379" s="64">
        <f t="shared" si="64"/>
        <v>37</v>
      </c>
      <c r="K379" s="64">
        <f t="shared" si="65"/>
        <v>52</v>
      </c>
      <c r="L379" s="64">
        <f t="shared" si="66"/>
        <v>175</v>
      </c>
      <c r="M379" s="64">
        <f t="shared" si="67"/>
        <v>61</v>
      </c>
      <c r="T379" s="64">
        <f t="shared" si="71"/>
        <v>324</v>
      </c>
      <c r="U379" s="64" t="e">
        <f t="shared" ca="1" si="69"/>
        <v>#N/A</v>
      </c>
      <c r="V379" s="64" t="e">
        <f t="shared" ca="1" si="69"/>
        <v>#N/A</v>
      </c>
      <c r="Y379" s="64" t="str">
        <f t="shared" ca="1" si="70"/>
        <v xml:space="preserve"> </v>
      </c>
      <c r="Z379" s="64" t="str">
        <f t="shared" ca="1" si="72"/>
        <v xml:space="preserve"> </v>
      </c>
    </row>
    <row r="380" spans="1:26" outlineLevel="1" x14ac:dyDescent="0.35">
      <c r="A380" s="64">
        <v>3194454</v>
      </c>
      <c r="B380" s="64" t="s">
        <v>406</v>
      </c>
      <c r="C380" s="64">
        <v>4238.16</v>
      </c>
      <c r="D380" s="64">
        <v>185</v>
      </c>
      <c r="E380" s="64">
        <v>360.71</v>
      </c>
      <c r="F380" s="64">
        <v>0</v>
      </c>
      <c r="H380" s="64">
        <f t="shared" si="68"/>
        <v>-360.71</v>
      </c>
      <c r="J380" s="64">
        <f t="shared" si="64"/>
        <v>37</v>
      </c>
      <c r="K380" s="64">
        <f t="shared" si="65"/>
        <v>52</v>
      </c>
      <c r="L380" s="64">
        <f t="shared" si="66"/>
        <v>175</v>
      </c>
      <c r="M380" s="64">
        <f t="shared" si="67"/>
        <v>62</v>
      </c>
      <c r="T380" s="64">
        <f t="shared" si="71"/>
        <v>325</v>
      </c>
      <c r="U380" s="64" t="e">
        <f t="shared" ca="1" si="69"/>
        <v>#N/A</v>
      </c>
      <c r="V380" s="64" t="e">
        <f t="shared" ca="1" si="69"/>
        <v>#N/A</v>
      </c>
      <c r="Y380" s="64" t="str">
        <f t="shared" ca="1" si="70"/>
        <v xml:space="preserve"> </v>
      </c>
      <c r="Z380" s="64" t="str">
        <f t="shared" ca="1" si="72"/>
        <v xml:space="preserve"> </v>
      </c>
    </row>
    <row r="381" spans="1:26" outlineLevel="1" x14ac:dyDescent="0.35">
      <c r="A381" s="64">
        <v>3204815</v>
      </c>
      <c r="B381" s="64" t="s">
        <v>183</v>
      </c>
      <c r="C381" s="64">
        <v>7532.87</v>
      </c>
      <c r="D381" s="64">
        <v>183</v>
      </c>
      <c r="E381" s="64">
        <v>595.30999999999995</v>
      </c>
      <c r="F381" s="64">
        <v>0</v>
      </c>
      <c r="H381" s="64">
        <f t="shared" si="68"/>
        <v>-595.30999999999995</v>
      </c>
      <c r="J381" s="64">
        <f t="shared" si="64"/>
        <v>37</v>
      </c>
      <c r="K381" s="64">
        <f t="shared" si="65"/>
        <v>52</v>
      </c>
      <c r="L381" s="64">
        <f t="shared" si="66"/>
        <v>176</v>
      </c>
      <c r="M381" s="64">
        <f t="shared" si="67"/>
        <v>62</v>
      </c>
      <c r="T381" s="64">
        <f t="shared" si="71"/>
        <v>326</v>
      </c>
      <c r="U381" s="64" t="e">
        <f t="shared" ca="1" si="69"/>
        <v>#N/A</v>
      </c>
      <c r="V381" s="64" t="e">
        <f t="shared" ca="1" si="69"/>
        <v>#N/A</v>
      </c>
      <c r="Y381" s="64" t="str">
        <f t="shared" ca="1" si="70"/>
        <v xml:space="preserve"> </v>
      </c>
      <c r="Z381" s="64" t="str">
        <f t="shared" ca="1" si="72"/>
        <v xml:space="preserve"> </v>
      </c>
    </row>
    <row r="382" spans="1:26" outlineLevel="1" x14ac:dyDescent="0.35">
      <c r="A382" s="64">
        <v>3227700</v>
      </c>
      <c r="B382" s="64" t="s">
        <v>101</v>
      </c>
      <c r="C382" s="64">
        <v>4733.79</v>
      </c>
      <c r="D382" s="64">
        <v>184</v>
      </c>
      <c r="E382" s="64">
        <v>398.74</v>
      </c>
      <c r="F382" s="64">
        <v>397.76</v>
      </c>
      <c r="H382" s="64">
        <f t="shared" si="68"/>
        <v>-0.98000000000001819</v>
      </c>
      <c r="J382" s="64">
        <f t="shared" si="64"/>
        <v>38</v>
      </c>
      <c r="K382" s="64">
        <f t="shared" si="65"/>
        <v>52</v>
      </c>
      <c r="L382" s="64">
        <f t="shared" si="66"/>
        <v>176</v>
      </c>
      <c r="M382" s="64">
        <f t="shared" si="67"/>
        <v>62</v>
      </c>
      <c r="T382" s="64">
        <f t="shared" si="71"/>
        <v>327</v>
      </c>
      <c r="U382" s="64" t="e">
        <f t="shared" ca="1" si="69"/>
        <v>#N/A</v>
      </c>
      <c r="V382" s="64" t="e">
        <f t="shared" ca="1" si="69"/>
        <v>#N/A</v>
      </c>
      <c r="Y382" s="64" t="str">
        <f t="shared" ca="1" si="70"/>
        <v xml:space="preserve"> </v>
      </c>
      <c r="Z382" s="64" t="str">
        <f t="shared" ca="1" si="72"/>
        <v xml:space="preserve"> </v>
      </c>
    </row>
    <row r="383" spans="1:26" outlineLevel="1" x14ac:dyDescent="0.35">
      <c r="A383" s="64">
        <v>3229540</v>
      </c>
      <c r="B383" s="64" t="s">
        <v>183</v>
      </c>
      <c r="C383" s="64">
        <v>1588.82</v>
      </c>
      <c r="D383" s="64">
        <v>184</v>
      </c>
      <c r="E383" s="64">
        <v>128.78</v>
      </c>
      <c r="F383" s="64">
        <v>0</v>
      </c>
      <c r="H383" s="64">
        <f t="shared" si="68"/>
        <v>-128.78</v>
      </c>
      <c r="J383" s="64">
        <f t="shared" si="64"/>
        <v>38</v>
      </c>
      <c r="K383" s="64">
        <f t="shared" si="65"/>
        <v>52</v>
      </c>
      <c r="L383" s="64">
        <f t="shared" si="66"/>
        <v>177</v>
      </c>
      <c r="M383" s="64">
        <f t="shared" si="67"/>
        <v>62</v>
      </c>
      <c r="T383" s="64">
        <f t="shared" si="71"/>
        <v>328</v>
      </c>
      <c r="U383" s="64" t="e">
        <f t="shared" ca="1" si="69"/>
        <v>#N/A</v>
      </c>
      <c r="V383" s="64" t="e">
        <f t="shared" ca="1" si="69"/>
        <v>#N/A</v>
      </c>
      <c r="Y383" s="64" t="str">
        <f t="shared" ca="1" si="70"/>
        <v xml:space="preserve"> </v>
      </c>
      <c r="Z383" s="64" t="str">
        <f t="shared" ca="1" si="72"/>
        <v xml:space="preserve"> </v>
      </c>
    </row>
    <row r="384" spans="1:26" outlineLevel="1" x14ac:dyDescent="0.35">
      <c r="A384" s="64">
        <v>3235133</v>
      </c>
      <c r="B384" s="64" t="s">
        <v>101</v>
      </c>
      <c r="C384" s="64">
        <v>9455.17</v>
      </c>
      <c r="D384" s="64">
        <v>153</v>
      </c>
      <c r="E384" s="64">
        <v>777.49</v>
      </c>
      <c r="F384" s="64">
        <v>778.8</v>
      </c>
      <c r="H384" s="64">
        <f t="shared" si="68"/>
        <v>1.3099999999999454</v>
      </c>
      <c r="J384" s="64">
        <f t="shared" si="64"/>
        <v>39</v>
      </c>
      <c r="K384" s="64">
        <f t="shared" si="65"/>
        <v>52</v>
      </c>
      <c r="L384" s="64">
        <f t="shared" si="66"/>
        <v>177</v>
      </c>
      <c r="M384" s="64">
        <f t="shared" si="67"/>
        <v>62</v>
      </c>
      <c r="T384" s="64">
        <f t="shared" si="71"/>
        <v>329</v>
      </c>
      <c r="U384" s="64" t="e">
        <f t="shared" ca="1" si="69"/>
        <v>#N/A</v>
      </c>
      <c r="V384" s="64" t="e">
        <f t="shared" ca="1" si="69"/>
        <v>#N/A</v>
      </c>
      <c r="Y384" s="64" t="str">
        <f t="shared" ca="1" si="70"/>
        <v xml:space="preserve"> </v>
      </c>
      <c r="Z384" s="64" t="str">
        <f t="shared" ca="1" si="72"/>
        <v xml:space="preserve"> </v>
      </c>
    </row>
    <row r="385" spans="1:26" outlineLevel="1" x14ac:dyDescent="0.35">
      <c r="A385" s="64">
        <v>3240207</v>
      </c>
      <c r="B385" s="64" t="s">
        <v>183</v>
      </c>
      <c r="C385" s="64">
        <v>15991.86</v>
      </c>
      <c r="D385" s="64">
        <v>185</v>
      </c>
      <c r="E385" s="64">
        <v>1315.82</v>
      </c>
      <c r="F385" s="64">
        <v>0</v>
      </c>
      <c r="H385" s="64">
        <f t="shared" si="68"/>
        <v>-1315.82</v>
      </c>
      <c r="J385" s="64">
        <f t="shared" si="64"/>
        <v>39</v>
      </c>
      <c r="K385" s="64">
        <f t="shared" si="65"/>
        <v>52</v>
      </c>
      <c r="L385" s="64">
        <f t="shared" si="66"/>
        <v>178</v>
      </c>
      <c r="M385" s="64">
        <f t="shared" si="67"/>
        <v>62</v>
      </c>
      <c r="T385" s="64">
        <f t="shared" si="71"/>
        <v>330</v>
      </c>
      <c r="U385" s="64" t="e">
        <f t="shared" ca="1" si="69"/>
        <v>#N/A</v>
      </c>
      <c r="V385" s="64" t="e">
        <f t="shared" ca="1" si="69"/>
        <v>#N/A</v>
      </c>
      <c r="Y385" s="64" t="str">
        <f t="shared" ca="1" si="70"/>
        <v xml:space="preserve"> </v>
      </c>
      <c r="Z385" s="64" t="str">
        <f t="shared" ca="1" si="72"/>
        <v xml:space="preserve"> </v>
      </c>
    </row>
    <row r="386" spans="1:26" outlineLevel="1" x14ac:dyDescent="0.35">
      <c r="A386" s="64">
        <v>3242625</v>
      </c>
      <c r="B386" s="64" t="s">
        <v>406</v>
      </c>
      <c r="C386" s="64">
        <v>5467.49</v>
      </c>
      <c r="D386" s="64">
        <v>184</v>
      </c>
      <c r="E386" s="64">
        <v>435.34</v>
      </c>
      <c r="F386" s="64">
        <v>0</v>
      </c>
      <c r="H386" s="64">
        <f t="shared" si="68"/>
        <v>-435.34</v>
      </c>
      <c r="J386" s="64">
        <f t="shared" si="64"/>
        <v>39</v>
      </c>
      <c r="K386" s="64">
        <f t="shared" si="65"/>
        <v>52</v>
      </c>
      <c r="L386" s="64">
        <f t="shared" si="66"/>
        <v>178</v>
      </c>
      <c r="M386" s="64">
        <f t="shared" si="67"/>
        <v>63</v>
      </c>
      <c r="T386" s="64">
        <f t="shared" si="71"/>
        <v>331</v>
      </c>
      <c r="U386" s="64" t="e">
        <f t="shared" ca="1" si="69"/>
        <v>#N/A</v>
      </c>
      <c r="V386" s="64" t="e">
        <f t="shared" ca="1" si="69"/>
        <v>#N/A</v>
      </c>
      <c r="Y386" s="64" t="str">
        <f t="shared" ca="1" si="70"/>
        <v xml:space="preserve"> </v>
      </c>
      <c r="Z386" s="64" t="str">
        <f t="shared" ca="1" si="72"/>
        <v xml:space="preserve"> </v>
      </c>
    </row>
    <row r="387" spans="1:26" outlineLevel="1" x14ac:dyDescent="0.35">
      <c r="A387" s="64">
        <v>3249788</v>
      </c>
      <c r="B387" s="64" t="s">
        <v>395</v>
      </c>
      <c r="C387" s="64">
        <v>3258.04</v>
      </c>
      <c r="D387" s="64">
        <v>183</v>
      </c>
      <c r="E387" s="64">
        <v>273.72000000000003</v>
      </c>
      <c r="F387" s="64">
        <v>274.07</v>
      </c>
      <c r="H387" s="64">
        <f t="shared" si="68"/>
        <v>0.34999999999996589</v>
      </c>
      <c r="J387" s="64">
        <f t="shared" si="64"/>
        <v>39</v>
      </c>
      <c r="K387" s="64">
        <f t="shared" si="65"/>
        <v>53</v>
      </c>
      <c r="L387" s="64">
        <f t="shared" si="66"/>
        <v>178</v>
      </c>
      <c r="M387" s="64">
        <f t="shared" si="67"/>
        <v>63</v>
      </c>
      <c r="T387" s="64">
        <f t="shared" si="71"/>
        <v>332</v>
      </c>
      <c r="U387" s="64" t="e">
        <f t="shared" ca="1" si="69"/>
        <v>#N/A</v>
      </c>
      <c r="V387" s="64" t="e">
        <f t="shared" ca="1" si="69"/>
        <v>#N/A</v>
      </c>
      <c r="Y387" s="64" t="str">
        <f t="shared" ca="1" si="70"/>
        <v xml:space="preserve"> </v>
      </c>
      <c r="Z387" s="64" t="str">
        <f t="shared" ca="1" si="72"/>
        <v xml:space="preserve"> </v>
      </c>
    </row>
    <row r="388" spans="1:26" outlineLevel="1" x14ac:dyDescent="0.35">
      <c r="A388" s="64">
        <v>3251593</v>
      </c>
      <c r="B388" s="64" t="s">
        <v>183</v>
      </c>
      <c r="C388" s="64">
        <v>7000.8</v>
      </c>
      <c r="D388" s="64">
        <v>183</v>
      </c>
      <c r="E388" s="64">
        <v>564.54</v>
      </c>
      <c r="F388" s="64">
        <v>0</v>
      </c>
      <c r="H388" s="64">
        <f t="shared" si="68"/>
        <v>-564.54</v>
      </c>
      <c r="J388" s="64">
        <f t="shared" si="64"/>
        <v>39</v>
      </c>
      <c r="K388" s="64">
        <f t="shared" si="65"/>
        <v>53</v>
      </c>
      <c r="L388" s="64">
        <f t="shared" si="66"/>
        <v>179</v>
      </c>
      <c r="M388" s="64">
        <f t="shared" si="67"/>
        <v>63</v>
      </c>
      <c r="T388" s="64">
        <f t="shared" si="71"/>
        <v>333</v>
      </c>
      <c r="U388" s="64" t="e">
        <f t="shared" ca="1" si="69"/>
        <v>#N/A</v>
      </c>
      <c r="V388" s="64" t="e">
        <f t="shared" ca="1" si="69"/>
        <v>#N/A</v>
      </c>
      <c r="Y388" s="64" t="str">
        <f t="shared" ca="1" si="70"/>
        <v xml:space="preserve"> </v>
      </c>
      <c r="Z388" s="64" t="str">
        <f t="shared" ca="1" si="72"/>
        <v xml:space="preserve"> </v>
      </c>
    </row>
    <row r="389" spans="1:26" outlineLevel="1" x14ac:dyDescent="0.35">
      <c r="A389" s="64">
        <v>3251676</v>
      </c>
      <c r="B389" s="64" t="s">
        <v>183</v>
      </c>
      <c r="C389" s="64">
        <v>3338.19</v>
      </c>
      <c r="D389" s="64">
        <v>183</v>
      </c>
      <c r="E389" s="64">
        <v>253.49</v>
      </c>
      <c r="F389" s="64">
        <v>0</v>
      </c>
      <c r="H389" s="64">
        <f t="shared" si="68"/>
        <v>-253.49</v>
      </c>
      <c r="J389" s="64">
        <f t="shared" si="64"/>
        <v>39</v>
      </c>
      <c r="K389" s="64">
        <f t="shared" si="65"/>
        <v>53</v>
      </c>
      <c r="L389" s="64">
        <f t="shared" si="66"/>
        <v>180</v>
      </c>
      <c r="M389" s="64">
        <f t="shared" si="67"/>
        <v>63</v>
      </c>
      <c r="T389" s="64">
        <f t="shared" si="71"/>
        <v>334</v>
      </c>
      <c r="U389" s="64" t="e">
        <f t="shared" ca="1" si="69"/>
        <v>#N/A</v>
      </c>
      <c r="V389" s="64" t="e">
        <f t="shared" ca="1" si="69"/>
        <v>#N/A</v>
      </c>
      <c r="Y389" s="64" t="str">
        <f t="shared" ca="1" si="70"/>
        <v xml:space="preserve"> </v>
      </c>
      <c r="Z389" s="64" t="str">
        <f t="shared" ca="1" si="72"/>
        <v xml:space="preserve"> </v>
      </c>
    </row>
    <row r="390" spans="1:26" outlineLevel="1" x14ac:dyDescent="0.35">
      <c r="A390" s="64">
        <v>3263332</v>
      </c>
      <c r="B390" s="64" t="s">
        <v>101</v>
      </c>
      <c r="C390" s="64">
        <v>2453.19</v>
      </c>
      <c r="D390" s="64">
        <v>153</v>
      </c>
      <c r="E390" s="64">
        <v>193.02</v>
      </c>
      <c r="F390" s="64">
        <v>190.49</v>
      </c>
      <c r="H390" s="64">
        <f t="shared" si="68"/>
        <v>-2.5300000000000011</v>
      </c>
      <c r="J390" s="64">
        <f t="shared" si="64"/>
        <v>40</v>
      </c>
      <c r="K390" s="64">
        <f t="shared" si="65"/>
        <v>53</v>
      </c>
      <c r="L390" s="64">
        <f t="shared" si="66"/>
        <v>180</v>
      </c>
      <c r="M390" s="64">
        <f t="shared" si="67"/>
        <v>63</v>
      </c>
      <c r="T390" s="64">
        <f t="shared" si="71"/>
        <v>335</v>
      </c>
      <c r="U390" s="64" t="e">
        <f t="shared" ca="1" si="69"/>
        <v>#N/A</v>
      </c>
      <c r="V390" s="64" t="e">
        <f t="shared" ca="1" si="69"/>
        <v>#N/A</v>
      </c>
      <c r="Y390" s="64" t="str">
        <f t="shared" ca="1" si="70"/>
        <v xml:space="preserve"> </v>
      </c>
      <c r="Z390" s="64" t="str">
        <f t="shared" ca="1" si="72"/>
        <v xml:space="preserve"> </v>
      </c>
    </row>
    <row r="391" spans="1:26" outlineLevel="1" x14ac:dyDescent="0.35">
      <c r="A391" s="64">
        <v>3269124</v>
      </c>
      <c r="B391" s="64" t="s">
        <v>183</v>
      </c>
      <c r="C391" s="64">
        <v>4734.7299999999996</v>
      </c>
      <c r="D391" s="64">
        <v>183</v>
      </c>
      <c r="E391" s="64">
        <v>397.96</v>
      </c>
      <c r="F391" s="64">
        <v>0</v>
      </c>
      <c r="H391" s="64">
        <f t="shared" si="68"/>
        <v>-397.96</v>
      </c>
      <c r="J391" s="64">
        <f t="shared" si="64"/>
        <v>40</v>
      </c>
      <c r="K391" s="64">
        <f t="shared" si="65"/>
        <v>53</v>
      </c>
      <c r="L391" s="64">
        <f t="shared" si="66"/>
        <v>181</v>
      </c>
      <c r="M391" s="64">
        <f t="shared" si="67"/>
        <v>63</v>
      </c>
      <c r="T391" s="64">
        <f t="shared" si="71"/>
        <v>336</v>
      </c>
      <c r="U391" s="64" t="e">
        <f t="shared" ca="1" si="69"/>
        <v>#N/A</v>
      </c>
      <c r="V391" s="64" t="e">
        <f t="shared" ca="1" si="69"/>
        <v>#N/A</v>
      </c>
      <c r="Y391" s="64" t="str">
        <f t="shared" ca="1" si="70"/>
        <v xml:space="preserve"> </v>
      </c>
      <c r="Z391" s="64" t="str">
        <f t="shared" ca="1" si="72"/>
        <v xml:space="preserve"> </v>
      </c>
    </row>
    <row r="392" spans="1:26" outlineLevel="1" x14ac:dyDescent="0.35">
      <c r="A392" s="64">
        <v>3273274</v>
      </c>
      <c r="B392" s="64" t="s">
        <v>183</v>
      </c>
      <c r="C392" s="64">
        <v>6081.67</v>
      </c>
      <c r="D392" s="64">
        <v>183</v>
      </c>
      <c r="E392" s="64">
        <v>494.12</v>
      </c>
      <c r="F392" s="64">
        <v>0</v>
      </c>
      <c r="H392" s="64">
        <f t="shared" si="68"/>
        <v>-494.12</v>
      </c>
      <c r="J392" s="64">
        <f t="shared" si="64"/>
        <v>40</v>
      </c>
      <c r="K392" s="64">
        <f t="shared" si="65"/>
        <v>53</v>
      </c>
      <c r="L392" s="64">
        <f t="shared" si="66"/>
        <v>182</v>
      </c>
      <c r="M392" s="64">
        <f t="shared" si="67"/>
        <v>63</v>
      </c>
      <c r="T392" s="64">
        <f t="shared" si="71"/>
        <v>337</v>
      </c>
      <c r="U392" s="64" t="e">
        <f t="shared" ca="1" si="69"/>
        <v>#N/A</v>
      </c>
      <c r="V392" s="64" t="e">
        <f t="shared" ca="1" si="69"/>
        <v>#N/A</v>
      </c>
      <c r="Y392" s="64" t="str">
        <f t="shared" ca="1" si="70"/>
        <v xml:space="preserve"> </v>
      </c>
      <c r="Z392" s="64" t="str">
        <f t="shared" ca="1" si="72"/>
        <v xml:space="preserve"> </v>
      </c>
    </row>
    <row r="393" spans="1:26" outlineLevel="1" x14ac:dyDescent="0.35">
      <c r="A393" s="64">
        <v>3273779</v>
      </c>
      <c r="B393" s="64" t="s">
        <v>183</v>
      </c>
      <c r="C393" s="64">
        <v>4301.1099999999997</v>
      </c>
      <c r="D393" s="64">
        <v>183</v>
      </c>
      <c r="E393" s="64">
        <v>364.2</v>
      </c>
      <c r="F393" s="64">
        <v>0</v>
      </c>
      <c r="H393" s="64">
        <f t="shared" si="68"/>
        <v>-364.2</v>
      </c>
      <c r="J393" s="64">
        <f t="shared" si="64"/>
        <v>40</v>
      </c>
      <c r="K393" s="64">
        <f t="shared" si="65"/>
        <v>53</v>
      </c>
      <c r="L393" s="64">
        <f t="shared" si="66"/>
        <v>183</v>
      </c>
      <c r="M393" s="64">
        <f t="shared" si="67"/>
        <v>63</v>
      </c>
      <c r="T393" s="64">
        <f t="shared" si="71"/>
        <v>338</v>
      </c>
      <c r="U393" s="64" t="e">
        <f t="shared" ca="1" si="69"/>
        <v>#N/A</v>
      </c>
      <c r="V393" s="64" t="e">
        <f t="shared" ca="1" si="69"/>
        <v>#N/A</v>
      </c>
      <c r="Y393" s="64" t="str">
        <f t="shared" ca="1" si="70"/>
        <v xml:space="preserve"> </v>
      </c>
      <c r="Z393" s="64" t="str">
        <f t="shared" ca="1" si="72"/>
        <v xml:space="preserve"> </v>
      </c>
    </row>
    <row r="394" spans="1:26" outlineLevel="1" x14ac:dyDescent="0.35">
      <c r="A394" s="64">
        <v>3273985</v>
      </c>
      <c r="B394" s="64" t="s">
        <v>395</v>
      </c>
      <c r="C394" s="64">
        <v>5148.0600000000004</v>
      </c>
      <c r="D394" s="64">
        <v>153</v>
      </c>
      <c r="E394" s="64">
        <v>413.56</v>
      </c>
      <c r="F394" s="64">
        <v>404.8</v>
      </c>
      <c r="H394" s="64">
        <f t="shared" si="68"/>
        <v>-8.7599999999999909</v>
      </c>
      <c r="J394" s="64">
        <f t="shared" si="64"/>
        <v>40</v>
      </c>
      <c r="K394" s="64">
        <f t="shared" si="65"/>
        <v>54</v>
      </c>
      <c r="L394" s="64">
        <f t="shared" si="66"/>
        <v>183</v>
      </c>
      <c r="M394" s="64">
        <f t="shared" si="67"/>
        <v>63</v>
      </c>
      <c r="T394" s="64">
        <f t="shared" si="71"/>
        <v>339</v>
      </c>
      <c r="U394" s="64" t="e">
        <f t="shared" ca="1" si="69"/>
        <v>#N/A</v>
      </c>
      <c r="V394" s="64" t="e">
        <f t="shared" ca="1" si="69"/>
        <v>#N/A</v>
      </c>
      <c r="Y394" s="64" t="str">
        <f t="shared" ca="1" si="70"/>
        <v xml:space="preserve"> </v>
      </c>
      <c r="Z394" s="64" t="str">
        <f t="shared" ca="1" si="72"/>
        <v xml:space="preserve"> </v>
      </c>
    </row>
    <row r="395" spans="1:26" outlineLevel="1" x14ac:dyDescent="0.35">
      <c r="A395" s="64">
        <v>3274834</v>
      </c>
      <c r="B395" s="64" t="s">
        <v>183</v>
      </c>
      <c r="C395" s="64">
        <v>3624.6</v>
      </c>
      <c r="D395" s="64">
        <v>183</v>
      </c>
      <c r="E395" s="64">
        <v>309.35000000000002</v>
      </c>
      <c r="F395" s="64">
        <v>0</v>
      </c>
      <c r="H395" s="64">
        <f t="shared" si="68"/>
        <v>-309.35000000000002</v>
      </c>
      <c r="J395" s="64">
        <f t="shared" si="64"/>
        <v>40</v>
      </c>
      <c r="K395" s="64">
        <f t="shared" si="65"/>
        <v>54</v>
      </c>
      <c r="L395" s="64">
        <f t="shared" si="66"/>
        <v>184</v>
      </c>
      <c r="M395" s="64">
        <f t="shared" si="67"/>
        <v>63</v>
      </c>
      <c r="T395" s="64">
        <f t="shared" si="71"/>
        <v>340</v>
      </c>
      <c r="U395" s="64" t="e">
        <f t="shared" ca="1" si="69"/>
        <v>#N/A</v>
      </c>
      <c r="V395" s="64" t="e">
        <f t="shared" ca="1" si="69"/>
        <v>#N/A</v>
      </c>
      <c r="Y395" s="64" t="str">
        <f t="shared" ca="1" si="70"/>
        <v xml:space="preserve"> </v>
      </c>
      <c r="Z395" s="64" t="str">
        <f t="shared" ca="1" si="72"/>
        <v xml:space="preserve"> </v>
      </c>
    </row>
    <row r="396" spans="1:26" outlineLevel="1" x14ac:dyDescent="0.35">
      <c r="A396" s="64">
        <v>3275189</v>
      </c>
      <c r="B396" s="64" t="s">
        <v>183</v>
      </c>
      <c r="C396" s="64">
        <v>5584.64</v>
      </c>
      <c r="D396" s="64">
        <v>183</v>
      </c>
      <c r="E396" s="64">
        <v>450.16</v>
      </c>
      <c r="F396" s="64">
        <v>0</v>
      </c>
      <c r="H396" s="64">
        <f t="shared" si="68"/>
        <v>-450.16</v>
      </c>
      <c r="J396" s="64">
        <f t="shared" si="64"/>
        <v>40</v>
      </c>
      <c r="K396" s="64">
        <f t="shared" si="65"/>
        <v>54</v>
      </c>
      <c r="L396" s="64">
        <f t="shared" si="66"/>
        <v>185</v>
      </c>
      <c r="M396" s="64">
        <f t="shared" si="67"/>
        <v>63</v>
      </c>
      <c r="T396" s="64">
        <f t="shared" si="71"/>
        <v>341</v>
      </c>
      <c r="U396" s="64" t="e">
        <f t="shared" ref="U396:V415" ca="1" si="73">INDEX(OFFSET($G$55,0,MATCH(U$54,$H$54:$I$54,0),COUNT($A$55:$A$2233),1),MATCH($T396,OFFSET($I$55,0,MATCH(U$55,$J$53:$M$53,0),COUNT($A$55:$A$2233),1),0),1)</f>
        <v>#N/A</v>
      </c>
      <c r="V396" s="64" t="e">
        <f t="shared" ca="1" si="73"/>
        <v>#N/A</v>
      </c>
      <c r="Y396" s="64" t="str">
        <f t="shared" ca="1" si="70"/>
        <v xml:space="preserve"> </v>
      </c>
      <c r="Z396" s="64" t="str">
        <f t="shared" ca="1" si="72"/>
        <v xml:space="preserve"> </v>
      </c>
    </row>
    <row r="397" spans="1:26" outlineLevel="1" x14ac:dyDescent="0.35">
      <c r="A397" s="64">
        <v>3276525</v>
      </c>
      <c r="B397" s="64" t="s">
        <v>183</v>
      </c>
      <c r="C397" s="64">
        <v>4730.3900000000003</v>
      </c>
      <c r="D397" s="64">
        <v>183</v>
      </c>
      <c r="E397" s="64">
        <v>381.6</v>
      </c>
      <c r="F397" s="64">
        <v>0</v>
      </c>
      <c r="H397" s="64">
        <f t="shared" si="68"/>
        <v>-381.6</v>
      </c>
      <c r="J397" s="64">
        <f t="shared" si="64"/>
        <v>40</v>
      </c>
      <c r="K397" s="64">
        <f t="shared" si="65"/>
        <v>54</v>
      </c>
      <c r="L397" s="64">
        <f t="shared" si="66"/>
        <v>186</v>
      </c>
      <c r="M397" s="64">
        <f t="shared" si="67"/>
        <v>63</v>
      </c>
      <c r="T397" s="64">
        <f t="shared" si="71"/>
        <v>342</v>
      </c>
      <c r="U397" s="64" t="e">
        <f t="shared" ca="1" si="73"/>
        <v>#N/A</v>
      </c>
      <c r="V397" s="64" t="e">
        <f t="shared" ca="1" si="73"/>
        <v>#N/A</v>
      </c>
      <c r="Y397" s="64" t="str">
        <f t="shared" ca="1" si="70"/>
        <v xml:space="preserve"> </v>
      </c>
      <c r="Z397" s="64" t="str">
        <f t="shared" ca="1" si="72"/>
        <v xml:space="preserve"> </v>
      </c>
    </row>
    <row r="398" spans="1:26" outlineLevel="1" x14ac:dyDescent="0.35">
      <c r="A398" s="64">
        <v>3278191</v>
      </c>
      <c r="B398" s="64" t="s">
        <v>101</v>
      </c>
      <c r="C398" s="64">
        <v>4356.9799999999996</v>
      </c>
      <c r="D398" s="64">
        <v>184</v>
      </c>
      <c r="E398" s="64">
        <v>348.8</v>
      </c>
      <c r="F398" s="64">
        <v>345.41</v>
      </c>
      <c r="H398" s="64">
        <f t="shared" si="68"/>
        <v>-3.3899999999999864</v>
      </c>
      <c r="J398" s="64">
        <f t="shared" si="64"/>
        <v>41</v>
      </c>
      <c r="K398" s="64">
        <f t="shared" si="65"/>
        <v>54</v>
      </c>
      <c r="L398" s="64">
        <f t="shared" si="66"/>
        <v>186</v>
      </c>
      <c r="M398" s="64">
        <f t="shared" si="67"/>
        <v>63</v>
      </c>
      <c r="T398" s="64">
        <f t="shared" si="71"/>
        <v>343</v>
      </c>
      <c r="U398" s="64" t="e">
        <f t="shared" ca="1" si="73"/>
        <v>#N/A</v>
      </c>
      <c r="V398" s="64" t="e">
        <f t="shared" ca="1" si="73"/>
        <v>#N/A</v>
      </c>
      <c r="Y398" s="64" t="str">
        <f t="shared" ca="1" si="70"/>
        <v xml:space="preserve"> </v>
      </c>
      <c r="Z398" s="64" t="str">
        <f t="shared" ca="1" si="72"/>
        <v xml:space="preserve"> </v>
      </c>
    </row>
    <row r="399" spans="1:26" outlineLevel="1" x14ac:dyDescent="0.35">
      <c r="A399" s="64">
        <v>3291622</v>
      </c>
      <c r="B399" s="64" t="s">
        <v>183</v>
      </c>
      <c r="C399" s="64">
        <v>7334.27</v>
      </c>
      <c r="D399" s="64">
        <v>184</v>
      </c>
      <c r="E399" s="64">
        <v>617.36</v>
      </c>
      <c r="F399" s="64">
        <v>0</v>
      </c>
      <c r="H399" s="64">
        <f t="shared" si="68"/>
        <v>-617.36</v>
      </c>
      <c r="J399" s="64">
        <f t="shared" si="64"/>
        <v>41</v>
      </c>
      <c r="K399" s="64">
        <f t="shared" si="65"/>
        <v>54</v>
      </c>
      <c r="L399" s="64">
        <f t="shared" si="66"/>
        <v>187</v>
      </c>
      <c r="M399" s="64">
        <f t="shared" si="67"/>
        <v>63</v>
      </c>
      <c r="T399" s="64">
        <f t="shared" si="71"/>
        <v>344</v>
      </c>
      <c r="U399" s="64" t="e">
        <f t="shared" ca="1" si="73"/>
        <v>#N/A</v>
      </c>
      <c r="V399" s="64" t="e">
        <f t="shared" ca="1" si="73"/>
        <v>#N/A</v>
      </c>
      <c r="Y399" s="64" t="str">
        <f t="shared" ca="1" si="70"/>
        <v xml:space="preserve"> </v>
      </c>
      <c r="Z399" s="64" t="str">
        <f t="shared" ca="1" si="72"/>
        <v xml:space="preserve"> </v>
      </c>
    </row>
    <row r="400" spans="1:26" outlineLevel="1" x14ac:dyDescent="0.35">
      <c r="A400" s="64">
        <v>3291648</v>
      </c>
      <c r="B400" s="64" t="s">
        <v>183</v>
      </c>
      <c r="C400" s="64">
        <v>6535.15</v>
      </c>
      <c r="D400" s="64">
        <v>184</v>
      </c>
      <c r="E400" s="64">
        <v>539.94000000000005</v>
      </c>
      <c r="F400" s="64">
        <v>0</v>
      </c>
      <c r="H400" s="64">
        <f t="shared" si="68"/>
        <v>-539.94000000000005</v>
      </c>
      <c r="J400" s="64">
        <f t="shared" si="64"/>
        <v>41</v>
      </c>
      <c r="K400" s="64">
        <f t="shared" si="65"/>
        <v>54</v>
      </c>
      <c r="L400" s="64">
        <f t="shared" si="66"/>
        <v>188</v>
      </c>
      <c r="M400" s="64">
        <f t="shared" si="67"/>
        <v>63</v>
      </c>
      <c r="T400" s="64">
        <f t="shared" si="71"/>
        <v>345</v>
      </c>
      <c r="U400" s="64" t="e">
        <f t="shared" ca="1" si="73"/>
        <v>#N/A</v>
      </c>
      <c r="V400" s="64" t="e">
        <f t="shared" ca="1" si="73"/>
        <v>#N/A</v>
      </c>
      <c r="Y400" s="64" t="str">
        <f t="shared" ca="1" si="70"/>
        <v xml:space="preserve"> </v>
      </c>
      <c r="Z400" s="64" t="str">
        <f t="shared" ca="1" si="72"/>
        <v xml:space="preserve"> </v>
      </c>
    </row>
    <row r="401" spans="1:26" outlineLevel="1" x14ac:dyDescent="0.35">
      <c r="A401" s="64">
        <v>3292191</v>
      </c>
      <c r="B401" s="64" t="s">
        <v>183</v>
      </c>
      <c r="C401" s="64">
        <v>5029.1099999999997</v>
      </c>
      <c r="D401" s="64">
        <v>184</v>
      </c>
      <c r="E401" s="64">
        <v>406.15</v>
      </c>
      <c r="F401" s="64">
        <v>0</v>
      </c>
      <c r="H401" s="64">
        <f t="shared" si="68"/>
        <v>-406.15</v>
      </c>
      <c r="J401" s="64">
        <f t="shared" si="64"/>
        <v>41</v>
      </c>
      <c r="K401" s="64">
        <f t="shared" si="65"/>
        <v>54</v>
      </c>
      <c r="L401" s="64">
        <f t="shared" si="66"/>
        <v>189</v>
      </c>
      <c r="M401" s="64">
        <f t="shared" si="67"/>
        <v>63</v>
      </c>
      <c r="T401" s="64">
        <f t="shared" si="71"/>
        <v>346</v>
      </c>
      <c r="U401" s="64" t="e">
        <f t="shared" ca="1" si="73"/>
        <v>#N/A</v>
      </c>
      <c r="V401" s="64" t="e">
        <f t="shared" ca="1" si="73"/>
        <v>#N/A</v>
      </c>
      <c r="Y401" s="64" t="str">
        <f t="shared" ca="1" si="70"/>
        <v xml:space="preserve"> </v>
      </c>
      <c r="Z401" s="64" t="str">
        <f t="shared" ca="1" si="72"/>
        <v xml:space="preserve"> </v>
      </c>
    </row>
    <row r="402" spans="1:26" outlineLevel="1" x14ac:dyDescent="0.35">
      <c r="A402" s="64">
        <v>3294006</v>
      </c>
      <c r="B402" s="64" t="s">
        <v>406</v>
      </c>
      <c r="C402" s="64">
        <v>10673.55</v>
      </c>
      <c r="D402" s="64">
        <v>184</v>
      </c>
      <c r="E402" s="64">
        <v>878.48</v>
      </c>
      <c r="F402" s="64">
        <v>0</v>
      </c>
      <c r="H402" s="64">
        <f t="shared" si="68"/>
        <v>-878.48</v>
      </c>
      <c r="J402" s="64">
        <f t="shared" si="64"/>
        <v>41</v>
      </c>
      <c r="K402" s="64">
        <f t="shared" si="65"/>
        <v>54</v>
      </c>
      <c r="L402" s="64">
        <f t="shared" si="66"/>
        <v>189</v>
      </c>
      <c r="M402" s="64">
        <f t="shared" si="67"/>
        <v>64</v>
      </c>
      <c r="T402" s="64">
        <f t="shared" si="71"/>
        <v>347</v>
      </c>
      <c r="U402" s="64" t="e">
        <f t="shared" ca="1" si="73"/>
        <v>#N/A</v>
      </c>
      <c r="V402" s="64" t="e">
        <f t="shared" ca="1" si="73"/>
        <v>#N/A</v>
      </c>
      <c r="Y402" s="64" t="str">
        <f t="shared" ca="1" si="70"/>
        <v xml:space="preserve"> </v>
      </c>
      <c r="Z402" s="64" t="str">
        <f t="shared" ca="1" si="72"/>
        <v xml:space="preserve"> </v>
      </c>
    </row>
    <row r="403" spans="1:26" outlineLevel="1" x14ac:dyDescent="0.35">
      <c r="A403" s="64">
        <v>3294460</v>
      </c>
      <c r="B403" s="64" t="s">
        <v>406</v>
      </c>
      <c r="C403" s="64">
        <v>5333.98</v>
      </c>
      <c r="D403" s="64">
        <v>184</v>
      </c>
      <c r="E403" s="64">
        <v>424.82</v>
      </c>
      <c r="F403" s="64">
        <v>0</v>
      </c>
      <c r="H403" s="64">
        <f t="shared" si="68"/>
        <v>-424.82</v>
      </c>
      <c r="J403" s="64">
        <f t="shared" si="64"/>
        <v>41</v>
      </c>
      <c r="K403" s="64">
        <f t="shared" si="65"/>
        <v>54</v>
      </c>
      <c r="L403" s="64">
        <f t="shared" si="66"/>
        <v>189</v>
      </c>
      <c r="M403" s="64">
        <f t="shared" si="67"/>
        <v>65</v>
      </c>
      <c r="T403" s="64">
        <f t="shared" si="71"/>
        <v>348</v>
      </c>
      <c r="U403" s="64" t="e">
        <f t="shared" ca="1" si="73"/>
        <v>#N/A</v>
      </c>
      <c r="V403" s="64" t="e">
        <f t="shared" ca="1" si="73"/>
        <v>#N/A</v>
      </c>
      <c r="Y403" s="64" t="str">
        <f t="shared" ca="1" si="70"/>
        <v xml:space="preserve"> </v>
      </c>
      <c r="Z403" s="64" t="str">
        <f t="shared" ca="1" si="72"/>
        <v xml:space="preserve"> </v>
      </c>
    </row>
    <row r="404" spans="1:26" outlineLevel="1" x14ac:dyDescent="0.35">
      <c r="A404" s="64">
        <v>3295088</v>
      </c>
      <c r="B404" s="64" t="s">
        <v>183</v>
      </c>
      <c r="C404" s="64">
        <v>5673.9</v>
      </c>
      <c r="D404" s="64">
        <v>184</v>
      </c>
      <c r="E404" s="64">
        <v>457.46</v>
      </c>
      <c r="F404" s="64">
        <v>0</v>
      </c>
      <c r="H404" s="64">
        <f t="shared" si="68"/>
        <v>-457.46</v>
      </c>
      <c r="J404" s="64">
        <f t="shared" si="64"/>
        <v>41</v>
      </c>
      <c r="K404" s="64">
        <f t="shared" si="65"/>
        <v>54</v>
      </c>
      <c r="L404" s="64">
        <f t="shared" si="66"/>
        <v>190</v>
      </c>
      <c r="M404" s="64">
        <f t="shared" si="67"/>
        <v>65</v>
      </c>
      <c r="T404" s="64">
        <f t="shared" si="71"/>
        <v>349</v>
      </c>
      <c r="U404" s="64" t="e">
        <f t="shared" ca="1" si="73"/>
        <v>#N/A</v>
      </c>
      <c r="V404" s="64" t="e">
        <f t="shared" ca="1" si="73"/>
        <v>#N/A</v>
      </c>
      <c r="Y404" s="64" t="str">
        <f t="shared" ca="1" si="70"/>
        <v xml:space="preserve"> </v>
      </c>
      <c r="Z404" s="64" t="str">
        <f t="shared" ca="1" si="72"/>
        <v xml:space="preserve"> </v>
      </c>
    </row>
    <row r="405" spans="1:26" outlineLevel="1" x14ac:dyDescent="0.35">
      <c r="A405" s="64">
        <v>3297307</v>
      </c>
      <c r="B405" s="64" t="s">
        <v>183</v>
      </c>
      <c r="C405" s="64">
        <v>6686.19</v>
      </c>
      <c r="D405" s="64">
        <v>183</v>
      </c>
      <c r="E405" s="64">
        <v>548.63</v>
      </c>
      <c r="F405" s="64">
        <v>0</v>
      </c>
      <c r="H405" s="64">
        <f t="shared" si="68"/>
        <v>-548.63</v>
      </c>
      <c r="J405" s="64">
        <f t="shared" si="64"/>
        <v>41</v>
      </c>
      <c r="K405" s="64">
        <f t="shared" si="65"/>
        <v>54</v>
      </c>
      <c r="L405" s="64">
        <f t="shared" si="66"/>
        <v>191</v>
      </c>
      <c r="M405" s="64">
        <f t="shared" si="67"/>
        <v>65</v>
      </c>
      <c r="T405" s="64">
        <f t="shared" si="71"/>
        <v>350</v>
      </c>
      <c r="U405" s="64" t="e">
        <f t="shared" ca="1" si="73"/>
        <v>#N/A</v>
      </c>
      <c r="V405" s="64" t="e">
        <f t="shared" ca="1" si="73"/>
        <v>#N/A</v>
      </c>
      <c r="Y405" s="64" t="str">
        <f t="shared" ca="1" si="70"/>
        <v xml:space="preserve"> </v>
      </c>
      <c r="Z405" s="64" t="str">
        <f t="shared" ca="1" si="72"/>
        <v xml:space="preserve"> </v>
      </c>
    </row>
    <row r="406" spans="1:26" outlineLevel="1" x14ac:dyDescent="0.35">
      <c r="A406" s="64">
        <v>3307461</v>
      </c>
      <c r="B406" s="64" t="s">
        <v>183</v>
      </c>
      <c r="C406" s="64">
        <v>5690.47</v>
      </c>
      <c r="D406" s="64">
        <v>185</v>
      </c>
      <c r="E406" s="64">
        <v>487.59</v>
      </c>
      <c r="F406" s="64">
        <v>0</v>
      </c>
      <c r="H406" s="64">
        <f t="shared" si="68"/>
        <v>-487.59</v>
      </c>
      <c r="J406" s="64">
        <f t="shared" si="64"/>
        <v>41</v>
      </c>
      <c r="K406" s="64">
        <f t="shared" si="65"/>
        <v>54</v>
      </c>
      <c r="L406" s="64">
        <f t="shared" si="66"/>
        <v>192</v>
      </c>
      <c r="M406" s="64">
        <f t="shared" si="67"/>
        <v>65</v>
      </c>
      <c r="T406" s="64">
        <f t="shared" si="71"/>
        <v>351</v>
      </c>
      <c r="U406" s="64" t="e">
        <f t="shared" ca="1" si="73"/>
        <v>#N/A</v>
      </c>
      <c r="V406" s="64" t="e">
        <f t="shared" ca="1" si="73"/>
        <v>#N/A</v>
      </c>
      <c r="Y406" s="64" t="str">
        <f t="shared" ca="1" si="70"/>
        <v xml:space="preserve"> </v>
      </c>
      <c r="Z406" s="64" t="str">
        <f t="shared" ca="1" si="72"/>
        <v xml:space="preserve"> </v>
      </c>
    </row>
    <row r="407" spans="1:26" outlineLevel="1" x14ac:dyDescent="0.35">
      <c r="A407" s="64">
        <v>3312618</v>
      </c>
      <c r="B407" s="64" t="s">
        <v>183</v>
      </c>
      <c r="C407" s="64">
        <v>2329.17</v>
      </c>
      <c r="D407" s="64">
        <v>183</v>
      </c>
      <c r="E407" s="64">
        <v>192.88</v>
      </c>
      <c r="F407" s="64">
        <v>0</v>
      </c>
      <c r="H407" s="64">
        <f t="shared" si="68"/>
        <v>-192.88</v>
      </c>
      <c r="J407" s="64">
        <f t="shared" si="64"/>
        <v>41</v>
      </c>
      <c r="K407" s="64">
        <f t="shared" si="65"/>
        <v>54</v>
      </c>
      <c r="L407" s="64">
        <f t="shared" si="66"/>
        <v>193</v>
      </c>
      <c r="M407" s="64">
        <f t="shared" si="67"/>
        <v>65</v>
      </c>
      <c r="T407" s="64">
        <f t="shared" si="71"/>
        <v>352</v>
      </c>
      <c r="U407" s="64" t="e">
        <f t="shared" ca="1" si="73"/>
        <v>#N/A</v>
      </c>
      <c r="V407" s="64" t="e">
        <f t="shared" ca="1" si="73"/>
        <v>#N/A</v>
      </c>
      <c r="Y407" s="64" t="str">
        <f t="shared" ca="1" si="70"/>
        <v xml:space="preserve"> </v>
      </c>
      <c r="Z407" s="64" t="str">
        <f t="shared" ca="1" si="72"/>
        <v xml:space="preserve"> </v>
      </c>
    </row>
    <row r="408" spans="1:26" outlineLevel="1" x14ac:dyDescent="0.35">
      <c r="A408" s="64">
        <v>3320033</v>
      </c>
      <c r="B408" s="64" t="s">
        <v>101</v>
      </c>
      <c r="C408" s="64">
        <v>4573.95</v>
      </c>
      <c r="D408" s="64">
        <v>153</v>
      </c>
      <c r="E408" s="64">
        <v>384.39</v>
      </c>
      <c r="F408" s="64">
        <v>382.56</v>
      </c>
      <c r="H408" s="64">
        <f t="shared" si="68"/>
        <v>-1.8299999999999841</v>
      </c>
      <c r="J408" s="64">
        <f t="shared" si="64"/>
        <v>42</v>
      </c>
      <c r="K408" s="64">
        <f t="shared" si="65"/>
        <v>54</v>
      </c>
      <c r="L408" s="64">
        <f t="shared" si="66"/>
        <v>193</v>
      </c>
      <c r="M408" s="64">
        <f t="shared" si="67"/>
        <v>65</v>
      </c>
      <c r="T408" s="64">
        <f t="shared" si="71"/>
        <v>353</v>
      </c>
      <c r="U408" s="64" t="e">
        <f t="shared" ca="1" si="73"/>
        <v>#N/A</v>
      </c>
      <c r="V408" s="64" t="e">
        <f t="shared" ca="1" si="73"/>
        <v>#N/A</v>
      </c>
      <c r="Y408" s="64" t="str">
        <f t="shared" ca="1" si="70"/>
        <v xml:space="preserve"> </v>
      </c>
      <c r="Z408" s="64" t="str">
        <f t="shared" ca="1" si="72"/>
        <v xml:space="preserve"> </v>
      </c>
    </row>
    <row r="409" spans="1:26" outlineLevel="1" x14ac:dyDescent="0.35">
      <c r="A409" s="64">
        <v>3336428</v>
      </c>
      <c r="B409" s="64" t="s">
        <v>183</v>
      </c>
      <c r="C409" s="64">
        <v>4691.92</v>
      </c>
      <c r="D409" s="64">
        <v>183</v>
      </c>
      <c r="E409" s="64">
        <v>380.74</v>
      </c>
      <c r="F409" s="64">
        <v>0</v>
      </c>
      <c r="H409" s="64">
        <f t="shared" si="68"/>
        <v>-380.74</v>
      </c>
      <c r="J409" s="64">
        <f t="shared" si="64"/>
        <v>42</v>
      </c>
      <c r="K409" s="64">
        <f t="shared" si="65"/>
        <v>54</v>
      </c>
      <c r="L409" s="64">
        <f t="shared" si="66"/>
        <v>194</v>
      </c>
      <c r="M409" s="64">
        <f t="shared" si="67"/>
        <v>65</v>
      </c>
      <c r="T409" s="64">
        <f t="shared" si="71"/>
        <v>354</v>
      </c>
      <c r="U409" s="64" t="e">
        <f t="shared" ca="1" si="73"/>
        <v>#N/A</v>
      </c>
      <c r="V409" s="64" t="e">
        <f t="shared" ca="1" si="73"/>
        <v>#N/A</v>
      </c>
      <c r="Y409" s="64" t="str">
        <f t="shared" ca="1" si="70"/>
        <v xml:space="preserve"> </v>
      </c>
      <c r="Z409" s="64" t="str">
        <f t="shared" ca="1" si="72"/>
        <v xml:space="preserve"> </v>
      </c>
    </row>
    <row r="410" spans="1:26" outlineLevel="1" x14ac:dyDescent="0.35">
      <c r="A410" s="64">
        <v>3343944</v>
      </c>
      <c r="B410" s="64" t="s">
        <v>406</v>
      </c>
      <c r="C410" s="64">
        <v>4089.09</v>
      </c>
      <c r="D410" s="64">
        <v>182</v>
      </c>
      <c r="E410" s="64">
        <v>329.81</v>
      </c>
      <c r="F410" s="64">
        <v>0</v>
      </c>
      <c r="H410" s="64">
        <f t="shared" si="68"/>
        <v>-329.81</v>
      </c>
      <c r="J410" s="64">
        <f t="shared" si="64"/>
        <v>42</v>
      </c>
      <c r="K410" s="64">
        <f t="shared" si="65"/>
        <v>54</v>
      </c>
      <c r="L410" s="64">
        <f t="shared" si="66"/>
        <v>194</v>
      </c>
      <c r="M410" s="64">
        <f t="shared" si="67"/>
        <v>66</v>
      </c>
      <c r="T410" s="64">
        <f t="shared" si="71"/>
        <v>355</v>
      </c>
      <c r="U410" s="64" t="e">
        <f t="shared" ca="1" si="73"/>
        <v>#N/A</v>
      </c>
      <c r="V410" s="64" t="e">
        <f t="shared" ca="1" si="73"/>
        <v>#N/A</v>
      </c>
      <c r="Y410" s="64" t="str">
        <f t="shared" ca="1" si="70"/>
        <v xml:space="preserve"> </v>
      </c>
      <c r="Z410" s="64" t="str">
        <f t="shared" ca="1" si="72"/>
        <v xml:space="preserve"> </v>
      </c>
    </row>
    <row r="411" spans="1:26" outlineLevel="1" x14ac:dyDescent="0.35">
      <c r="A411" s="64">
        <v>3347508</v>
      </c>
      <c r="B411" s="64" t="s">
        <v>406</v>
      </c>
      <c r="C411" s="64">
        <v>12333.23</v>
      </c>
      <c r="D411" s="64">
        <v>182</v>
      </c>
      <c r="E411" s="64">
        <v>1019.44</v>
      </c>
      <c r="F411" s="64">
        <v>0</v>
      </c>
      <c r="H411" s="64">
        <f t="shared" si="68"/>
        <v>-1019.44</v>
      </c>
      <c r="J411" s="64">
        <f t="shared" si="64"/>
        <v>42</v>
      </c>
      <c r="K411" s="64">
        <f t="shared" si="65"/>
        <v>54</v>
      </c>
      <c r="L411" s="64">
        <f t="shared" si="66"/>
        <v>194</v>
      </c>
      <c r="M411" s="64">
        <f t="shared" si="67"/>
        <v>67</v>
      </c>
      <c r="T411" s="64">
        <f t="shared" si="71"/>
        <v>356</v>
      </c>
      <c r="U411" s="64" t="e">
        <f t="shared" ca="1" si="73"/>
        <v>#N/A</v>
      </c>
      <c r="V411" s="64" t="e">
        <f t="shared" ca="1" si="73"/>
        <v>#N/A</v>
      </c>
      <c r="Y411" s="64" t="str">
        <f t="shared" ca="1" si="70"/>
        <v xml:space="preserve"> </v>
      </c>
      <c r="Z411" s="64" t="str">
        <f t="shared" ca="1" si="72"/>
        <v xml:space="preserve"> </v>
      </c>
    </row>
    <row r="412" spans="1:26" outlineLevel="1" x14ac:dyDescent="0.35">
      <c r="A412" s="64">
        <v>3347582</v>
      </c>
      <c r="B412" s="64" t="s">
        <v>406</v>
      </c>
      <c r="C412" s="64">
        <v>2054.89</v>
      </c>
      <c r="D412" s="64">
        <v>182</v>
      </c>
      <c r="E412" s="64">
        <v>162.78</v>
      </c>
      <c r="F412" s="64">
        <v>0</v>
      </c>
      <c r="H412" s="64">
        <f t="shared" si="68"/>
        <v>-162.78</v>
      </c>
      <c r="J412" s="64">
        <f t="shared" si="64"/>
        <v>42</v>
      </c>
      <c r="K412" s="64">
        <f t="shared" si="65"/>
        <v>54</v>
      </c>
      <c r="L412" s="64">
        <f t="shared" si="66"/>
        <v>194</v>
      </c>
      <c r="M412" s="64">
        <f t="shared" si="67"/>
        <v>68</v>
      </c>
      <c r="T412" s="64">
        <f t="shared" si="71"/>
        <v>357</v>
      </c>
      <c r="U412" s="64" t="e">
        <f t="shared" ca="1" si="73"/>
        <v>#N/A</v>
      </c>
      <c r="V412" s="64" t="e">
        <f t="shared" ca="1" si="73"/>
        <v>#N/A</v>
      </c>
      <c r="Y412" s="64" t="str">
        <f t="shared" ca="1" si="70"/>
        <v xml:space="preserve"> </v>
      </c>
      <c r="Z412" s="64" t="str">
        <f t="shared" ca="1" si="72"/>
        <v xml:space="preserve"> </v>
      </c>
    </row>
    <row r="413" spans="1:26" outlineLevel="1" x14ac:dyDescent="0.35">
      <c r="A413" s="64">
        <v>3349299</v>
      </c>
      <c r="B413" s="64" t="s">
        <v>406</v>
      </c>
      <c r="C413" s="64">
        <v>10866.25</v>
      </c>
      <c r="D413" s="64">
        <v>182</v>
      </c>
      <c r="E413" s="64">
        <v>860.02</v>
      </c>
      <c r="F413" s="64">
        <v>0</v>
      </c>
      <c r="H413" s="64">
        <f t="shared" si="68"/>
        <v>-860.02</v>
      </c>
      <c r="J413" s="64">
        <f t="shared" si="64"/>
        <v>42</v>
      </c>
      <c r="K413" s="64">
        <f t="shared" si="65"/>
        <v>54</v>
      </c>
      <c r="L413" s="64">
        <f t="shared" si="66"/>
        <v>194</v>
      </c>
      <c r="M413" s="64">
        <f t="shared" si="67"/>
        <v>69</v>
      </c>
      <c r="T413" s="64">
        <f t="shared" si="71"/>
        <v>358</v>
      </c>
      <c r="U413" s="64" t="e">
        <f t="shared" ca="1" si="73"/>
        <v>#N/A</v>
      </c>
      <c r="V413" s="64" t="e">
        <f t="shared" ca="1" si="73"/>
        <v>#N/A</v>
      </c>
      <c r="Y413" s="64" t="str">
        <f t="shared" ca="1" si="70"/>
        <v xml:space="preserve"> </v>
      </c>
      <c r="Z413" s="64" t="str">
        <f t="shared" ca="1" si="72"/>
        <v xml:space="preserve"> </v>
      </c>
    </row>
    <row r="414" spans="1:26" outlineLevel="1" x14ac:dyDescent="0.35">
      <c r="A414" s="64">
        <v>3357143</v>
      </c>
      <c r="B414" s="64" t="s">
        <v>183</v>
      </c>
      <c r="C414" s="64">
        <v>10472.61</v>
      </c>
      <c r="D414" s="64">
        <v>182</v>
      </c>
      <c r="E414" s="64">
        <v>882.98</v>
      </c>
      <c r="F414" s="64">
        <v>0</v>
      </c>
      <c r="H414" s="64">
        <f t="shared" si="68"/>
        <v>-882.98</v>
      </c>
      <c r="J414" s="64">
        <f t="shared" si="64"/>
        <v>42</v>
      </c>
      <c r="K414" s="64">
        <f t="shared" si="65"/>
        <v>54</v>
      </c>
      <c r="L414" s="64">
        <f t="shared" si="66"/>
        <v>195</v>
      </c>
      <c r="M414" s="64">
        <f t="shared" si="67"/>
        <v>69</v>
      </c>
      <c r="T414" s="64">
        <f t="shared" si="71"/>
        <v>359</v>
      </c>
      <c r="U414" s="64" t="e">
        <f t="shared" ca="1" si="73"/>
        <v>#N/A</v>
      </c>
      <c r="V414" s="64" t="e">
        <f t="shared" ca="1" si="73"/>
        <v>#N/A</v>
      </c>
      <c r="Y414" s="64" t="str">
        <f t="shared" ca="1" si="70"/>
        <v xml:space="preserve"> </v>
      </c>
      <c r="Z414" s="64" t="str">
        <f t="shared" ca="1" si="72"/>
        <v xml:space="preserve"> </v>
      </c>
    </row>
    <row r="415" spans="1:26" outlineLevel="1" x14ac:dyDescent="0.35">
      <c r="A415" s="64">
        <v>3359967</v>
      </c>
      <c r="B415" s="64" t="s">
        <v>406</v>
      </c>
      <c r="C415" s="64">
        <v>10140.48</v>
      </c>
      <c r="D415" s="64">
        <v>183</v>
      </c>
      <c r="E415" s="64">
        <v>864.26</v>
      </c>
      <c r="F415" s="64">
        <v>0</v>
      </c>
      <c r="H415" s="64">
        <f t="shared" si="68"/>
        <v>-864.26</v>
      </c>
      <c r="J415" s="64">
        <f t="shared" si="64"/>
        <v>42</v>
      </c>
      <c r="K415" s="64">
        <f t="shared" si="65"/>
        <v>54</v>
      </c>
      <c r="L415" s="64">
        <f t="shared" si="66"/>
        <v>195</v>
      </c>
      <c r="M415" s="64">
        <f t="shared" si="67"/>
        <v>70</v>
      </c>
      <c r="T415" s="64">
        <f t="shared" si="71"/>
        <v>360</v>
      </c>
      <c r="U415" s="64" t="e">
        <f t="shared" ca="1" si="73"/>
        <v>#N/A</v>
      </c>
      <c r="V415" s="64" t="e">
        <f t="shared" ca="1" si="73"/>
        <v>#N/A</v>
      </c>
      <c r="Y415" s="64" t="str">
        <f t="shared" ca="1" si="70"/>
        <v xml:space="preserve"> </v>
      </c>
      <c r="Z415" s="64" t="str">
        <f t="shared" ca="1" si="72"/>
        <v xml:space="preserve"> </v>
      </c>
    </row>
    <row r="416" spans="1:26" outlineLevel="1" x14ac:dyDescent="0.35">
      <c r="A416" s="64">
        <v>3365485</v>
      </c>
      <c r="B416" s="64" t="s">
        <v>183</v>
      </c>
      <c r="C416" s="64">
        <v>1644.87</v>
      </c>
      <c r="D416" s="64">
        <v>63</v>
      </c>
      <c r="E416" s="64">
        <v>132.78</v>
      </c>
      <c r="F416" s="64">
        <v>0</v>
      </c>
      <c r="H416" s="64">
        <f t="shared" si="68"/>
        <v>-132.78</v>
      </c>
      <c r="J416" s="64">
        <f t="shared" si="64"/>
        <v>42</v>
      </c>
      <c r="K416" s="64">
        <f t="shared" si="65"/>
        <v>54</v>
      </c>
      <c r="L416" s="64">
        <f t="shared" si="66"/>
        <v>196</v>
      </c>
      <c r="M416" s="64">
        <f t="shared" si="67"/>
        <v>70</v>
      </c>
      <c r="T416" s="64">
        <f t="shared" si="71"/>
        <v>361</v>
      </c>
      <c r="U416" s="64" t="e">
        <f t="shared" ref="U416:V435" ca="1" si="74">INDEX(OFFSET($G$55,0,MATCH(U$54,$H$54:$I$54,0),COUNT($A$55:$A$2233),1),MATCH($T416,OFFSET($I$55,0,MATCH(U$55,$J$53:$M$53,0),COUNT($A$55:$A$2233),1),0),1)</f>
        <v>#N/A</v>
      </c>
      <c r="V416" s="64" t="e">
        <f t="shared" ca="1" si="74"/>
        <v>#N/A</v>
      </c>
      <c r="Y416" s="64" t="str">
        <f t="shared" ca="1" si="70"/>
        <v xml:space="preserve"> </v>
      </c>
      <c r="Z416" s="64" t="str">
        <f t="shared" ca="1" si="72"/>
        <v xml:space="preserve"> </v>
      </c>
    </row>
    <row r="417" spans="1:26" outlineLevel="1" x14ac:dyDescent="0.35">
      <c r="A417" s="64">
        <v>3372191</v>
      </c>
      <c r="B417" s="64" t="s">
        <v>406</v>
      </c>
      <c r="C417" s="64">
        <v>4326.71</v>
      </c>
      <c r="D417" s="64">
        <v>183</v>
      </c>
      <c r="E417" s="64">
        <v>357.82</v>
      </c>
      <c r="F417" s="64">
        <v>0</v>
      </c>
      <c r="H417" s="64">
        <f t="shared" si="68"/>
        <v>-357.82</v>
      </c>
      <c r="J417" s="64">
        <f t="shared" si="64"/>
        <v>42</v>
      </c>
      <c r="K417" s="64">
        <f t="shared" si="65"/>
        <v>54</v>
      </c>
      <c r="L417" s="64">
        <f t="shared" si="66"/>
        <v>196</v>
      </c>
      <c r="M417" s="64">
        <f t="shared" si="67"/>
        <v>71</v>
      </c>
      <c r="T417" s="64">
        <f t="shared" si="71"/>
        <v>362</v>
      </c>
      <c r="U417" s="64" t="e">
        <f t="shared" ca="1" si="74"/>
        <v>#N/A</v>
      </c>
      <c r="V417" s="64" t="e">
        <f t="shared" ca="1" si="74"/>
        <v>#N/A</v>
      </c>
      <c r="Y417" s="64" t="str">
        <f t="shared" ca="1" si="70"/>
        <v xml:space="preserve"> </v>
      </c>
      <c r="Z417" s="64" t="str">
        <f t="shared" ca="1" si="72"/>
        <v xml:space="preserve"> </v>
      </c>
    </row>
    <row r="418" spans="1:26" outlineLevel="1" x14ac:dyDescent="0.35">
      <c r="A418" s="64">
        <v>3377068</v>
      </c>
      <c r="B418" s="64" t="s">
        <v>395</v>
      </c>
      <c r="C418" s="64">
        <v>7226.76</v>
      </c>
      <c r="D418" s="64">
        <v>185</v>
      </c>
      <c r="E418" s="64">
        <v>604.54999999999995</v>
      </c>
      <c r="F418" s="64">
        <v>600.86</v>
      </c>
      <c r="H418" s="64">
        <f t="shared" si="68"/>
        <v>-3.6899999999999409</v>
      </c>
      <c r="J418" s="64">
        <f t="shared" si="64"/>
        <v>42</v>
      </c>
      <c r="K418" s="64">
        <f t="shared" si="65"/>
        <v>55</v>
      </c>
      <c r="L418" s="64">
        <f t="shared" si="66"/>
        <v>196</v>
      </c>
      <c r="M418" s="64">
        <f t="shared" si="67"/>
        <v>71</v>
      </c>
      <c r="T418" s="64">
        <f t="shared" si="71"/>
        <v>363</v>
      </c>
      <c r="U418" s="64" t="e">
        <f t="shared" ca="1" si="74"/>
        <v>#N/A</v>
      </c>
      <c r="V418" s="64" t="e">
        <f t="shared" ca="1" si="74"/>
        <v>#N/A</v>
      </c>
      <c r="Y418" s="64" t="str">
        <f t="shared" ca="1" si="70"/>
        <v xml:space="preserve"> </v>
      </c>
      <c r="Z418" s="64" t="str">
        <f t="shared" ca="1" si="72"/>
        <v xml:space="preserve"> </v>
      </c>
    </row>
    <row r="419" spans="1:26" outlineLevel="1" x14ac:dyDescent="0.35">
      <c r="A419" s="64">
        <v>3388552</v>
      </c>
      <c r="B419" s="64" t="s">
        <v>183</v>
      </c>
      <c r="C419" s="64">
        <v>2178.69</v>
      </c>
      <c r="D419" s="64">
        <v>183</v>
      </c>
      <c r="E419" s="64">
        <v>178.02</v>
      </c>
      <c r="F419" s="64">
        <v>0</v>
      </c>
      <c r="H419" s="64">
        <f t="shared" si="68"/>
        <v>-178.02</v>
      </c>
      <c r="J419" s="64">
        <f t="shared" si="64"/>
        <v>42</v>
      </c>
      <c r="K419" s="64">
        <f t="shared" si="65"/>
        <v>55</v>
      </c>
      <c r="L419" s="64">
        <f t="shared" si="66"/>
        <v>197</v>
      </c>
      <c r="M419" s="64">
        <f t="shared" si="67"/>
        <v>71</v>
      </c>
      <c r="T419" s="64">
        <f t="shared" si="71"/>
        <v>364</v>
      </c>
      <c r="U419" s="64" t="e">
        <f t="shared" ca="1" si="74"/>
        <v>#N/A</v>
      </c>
      <c r="V419" s="64" t="e">
        <f t="shared" ca="1" si="74"/>
        <v>#N/A</v>
      </c>
      <c r="Y419" s="64" t="str">
        <f t="shared" ca="1" si="70"/>
        <v xml:space="preserve"> </v>
      </c>
      <c r="Z419" s="64" t="str">
        <f t="shared" ca="1" si="72"/>
        <v xml:space="preserve"> </v>
      </c>
    </row>
    <row r="420" spans="1:26" outlineLevel="1" x14ac:dyDescent="0.35">
      <c r="A420" s="64">
        <v>3390200</v>
      </c>
      <c r="B420" s="64" t="s">
        <v>183</v>
      </c>
      <c r="C420" s="64">
        <v>3051.73</v>
      </c>
      <c r="D420" s="64">
        <v>183</v>
      </c>
      <c r="E420" s="64">
        <v>252.63</v>
      </c>
      <c r="F420" s="64">
        <v>0</v>
      </c>
      <c r="H420" s="64">
        <f t="shared" si="68"/>
        <v>-252.63</v>
      </c>
      <c r="J420" s="64">
        <f t="shared" si="64"/>
        <v>42</v>
      </c>
      <c r="K420" s="64">
        <f t="shared" si="65"/>
        <v>55</v>
      </c>
      <c r="L420" s="64">
        <f t="shared" si="66"/>
        <v>198</v>
      </c>
      <c r="M420" s="64">
        <f t="shared" si="67"/>
        <v>71</v>
      </c>
      <c r="T420" s="64">
        <f t="shared" si="71"/>
        <v>365</v>
      </c>
      <c r="U420" s="64" t="e">
        <f t="shared" ca="1" si="74"/>
        <v>#N/A</v>
      </c>
      <c r="V420" s="64" t="e">
        <f t="shared" ca="1" si="74"/>
        <v>#N/A</v>
      </c>
      <c r="Y420" s="64" t="str">
        <f t="shared" ca="1" si="70"/>
        <v xml:space="preserve"> </v>
      </c>
      <c r="Z420" s="64" t="str">
        <f t="shared" ca="1" si="72"/>
        <v xml:space="preserve"> </v>
      </c>
    </row>
    <row r="421" spans="1:26" outlineLevel="1" x14ac:dyDescent="0.35">
      <c r="A421" s="64">
        <v>3392587</v>
      </c>
      <c r="B421" s="64" t="s">
        <v>183</v>
      </c>
      <c r="C421" s="64">
        <v>1928.23</v>
      </c>
      <c r="D421" s="64">
        <v>183</v>
      </c>
      <c r="E421" s="64">
        <v>156.46</v>
      </c>
      <c r="F421" s="64">
        <v>0</v>
      </c>
      <c r="H421" s="64">
        <f t="shared" si="68"/>
        <v>-156.46</v>
      </c>
      <c r="J421" s="64">
        <f t="shared" si="64"/>
        <v>42</v>
      </c>
      <c r="K421" s="64">
        <f t="shared" si="65"/>
        <v>55</v>
      </c>
      <c r="L421" s="64">
        <f t="shared" si="66"/>
        <v>199</v>
      </c>
      <c r="M421" s="64">
        <f t="shared" si="67"/>
        <v>71</v>
      </c>
      <c r="T421" s="64">
        <f t="shared" si="71"/>
        <v>366</v>
      </c>
      <c r="U421" s="64" t="e">
        <f t="shared" ca="1" si="74"/>
        <v>#N/A</v>
      </c>
      <c r="V421" s="64" t="e">
        <f t="shared" ca="1" si="74"/>
        <v>#N/A</v>
      </c>
      <c r="Y421" s="64" t="str">
        <f t="shared" ca="1" si="70"/>
        <v xml:space="preserve"> </v>
      </c>
      <c r="Z421" s="64" t="str">
        <f t="shared" ca="1" si="72"/>
        <v xml:space="preserve"> </v>
      </c>
    </row>
    <row r="422" spans="1:26" outlineLevel="1" x14ac:dyDescent="0.35">
      <c r="A422" s="64">
        <v>3395127</v>
      </c>
      <c r="B422" s="64" t="s">
        <v>183</v>
      </c>
      <c r="C422" s="64">
        <v>3076.96</v>
      </c>
      <c r="D422" s="64">
        <v>183</v>
      </c>
      <c r="E422" s="64">
        <v>233</v>
      </c>
      <c r="F422" s="64">
        <v>0</v>
      </c>
      <c r="H422" s="64">
        <f t="shared" si="68"/>
        <v>-233</v>
      </c>
      <c r="J422" s="64">
        <f t="shared" si="64"/>
        <v>42</v>
      </c>
      <c r="K422" s="64">
        <f t="shared" si="65"/>
        <v>55</v>
      </c>
      <c r="L422" s="64">
        <f t="shared" si="66"/>
        <v>200</v>
      </c>
      <c r="M422" s="64">
        <f t="shared" si="67"/>
        <v>71</v>
      </c>
      <c r="T422" s="64">
        <f t="shared" si="71"/>
        <v>367</v>
      </c>
      <c r="U422" s="64" t="e">
        <f t="shared" ca="1" si="74"/>
        <v>#N/A</v>
      </c>
      <c r="V422" s="64" t="e">
        <f t="shared" ca="1" si="74"/>
        <v>#N/A</v>
      </c>
      <c r="Y422" s="64" t="str">
        <f t="shared" ca="1" si="70"/>
        <v xml:space="preserve"> </v>
      </c>
      <c r="Z422" s="64" t="str">
        <f t="shared" ca="1" si="72"/>
        <v xml:space="preserve"> </v>
      </c>
    </row>
    <row r="423" spans="1:26" outlineLevel="1" x14ac:dyDescent="0.35">
      <c r="A423" s="64">
        <v>3395630</v>
      </c>
      <c r="B423" s="64" t="s">
        <v>183</v>
      </c>
      <c r="C423" s="64">
        <v>4572.18</v>
      </c>
      <c r="D423" s="64">
        <v>183</v>
      </c>
      <c r="E423" s="64">
        <v>357.92</v>
      </c>
      <c r="F423" s="64">
        <v>0</v>
      </c>
      <c r="H423" s="64">
        <f t="shared" si="68"/>
        <v>-357.92</v>
      </c>
      <c r="J423" s="64">
        <f t="shared" si="64"/>
        <v>42</v>
      </c>
      <c r="K423" s="64">
        <f t="shared" si="65"/>
        <v>55</v>
      </c>
      <c r="L423" s="64">
        <f t="shared" si="66"/>
        <v>201</v>
      </c>
      <c r="M423" s="64">
        <f t="shared" si="67"/>
        <v>71</v>
      </c>
      <c r="T423" s="64">
        <f t="shared" si="71"/>
        <v>368</v>
      </c>
      <c r="U423" s="64" t="e">
        <f t="shared" ca="1" si="74"/>
        <v>#N/A</v>
      </c>
      <c r="V423" s="64" t="e">
        <f t="shared" ca="1" si="74"/>
        <v>#N/A</v>
      </c>
      <c r="Y423" s="64" t="str">
        <f t="shared" ca="1" si="70"/>
        <v xml:space="preserve"> </v>
      </c>
      <c r="Z423" s="64" t="str">
        <f t="shared" ca="1" si="72"/>
        <v xml:space="preserve"> </v>
      </c>
    </row>
    <row r="424" spans="1:26" outlineLevel="1" x14ac:dyDescent="0.35">
      <c r="A424" s="64">
        <v>3396779</v>
      </c>
      <c r="B424" s="64" t="s">
        <v>183</v>
      </c>
      <c r="C424" s="64">
        <v>5709.11</v>
      </c>
      <c r="D424" s="64">
        <v>183</v>
      </c>
      <c r="E424" s="64">
        <v>465.86</v>
      </c>
      <c r="F424" s="64">
        <v>0</v>
      </c>
      <c r="H424" s="64">
        <f t="shared" si="68"/>
        <v>-465.86</v>
      </c>
      <c r="J424" s="64">
        <f t="shared" si="64"/>
        <v>42</v>
      </c>
      <c r="K424" s="64">
        <f t="shared" si="65"/>
        <v>55</v>
      </c>
      <c r="L424" s="64">
        <f t="shared" si="66"/>
        <v>202</v>
      </c>
      <c r="M424" s="64">
        <f t="shared" si="67"/>
        <v>71</v>
      </c>
      <c r="T424" s="64">
        <f t="shared" si="71"/>
        <v>369</v>
      </c>
      <c r="U424" s="64" t="e">
        <f t="shared" ca="1" si="74"/>
        <v>#N/A</v>
      </c>
      <c r="V424" s="64" t="e">
        <f t="shared" ca="1" si="74"/>
        <v>#N/A</v>
      </c>
      <c r="Y424" s="64" t="str">
        <f t="shared" ca="1" si="70"/>
        <v xml:space="preserve"> </v>
      </c>
      <c r="Z424" s="64" t="str">
        <f t="shared" ca="1" si="72"/>
        <v xml:space="preserve"> </v>
      </c>
    </row>
    <row r="425" spans="1:26" outlineLevel="1" x14ac:dyDescent="0.35">
      <c r="A425" s="64">
        <v>3399244</v>
      </c>
      <c r="B425" s="64" t="s">
        <v>183</v>
      </c>
      <c r="C425" s="64">
        <v>1612.54</v>
      </c>
      <c r="D425" s="64">
        <v>183</v>
      </c>
      <c r="E425" s="64">
        <v>126.8</v>
      </c>
      <c r="F425" s="64">
        <v>0</v>
      </c>
      <c r="H425" s="64">
        <f t="shared" si="68"/>
        <v>-126.8</v>
      </c>
      <c r="J425" s="64">
        <f t="shared" si="64"/>
        <v>42</v>
      </c>
      <c r="K425" s="64">
        <f t="shared" si="65"/>
        <v>55</v>
      </c>
      <c r="L425" s="64">
        <f t="shared" si="66"/>
        <v>203</v>
      </c>
      <c r="M425" s="64">
        <f t="shared" si="67"/>
        <v>71</v>
      </c>
      <c r="T425" s="64">
        <f t="shared" si="71"/>
        <v>370</v>
      </c>
      <c r="U425" s="64" t="e">
        <f t="shared" ca="1" si="74"/>
        <v>#N/A</v>
      </c>
      <c r="V425" s="64" t="e">
        <f t="shared" ca="1" si="74"/>
        <v>#N/A</v>
      </c>
      <c r="Y425" s="64" t="str">
        <f t="shared" ca="1" si="70"/>
        <v xml:space="preserve"> </v>
      </c>
      <c r="Z425" s="64" t="str">
        <f t="shared" ca="1" si="72"/>
        <v xml:space="preserve"> </v>
      </c>
    </row>
    <row r="426" spans="1:26" outlineLevel="1" x14ac:dyDescent="0.35">
      <c r="A426" s="64">
        <v>3453264</v>
      </c>
      <c r="B426" s="64" t="s">
        <v>183</v>
      </c>
      <c r="C426" s="64">
        <v>3329.72</v>
      </c>
      <c r="D426" s="64">
        <v>183</v>
      </c>
      <c r="E426" s="64">
        <v>268.29000000000002</v>
      </c>
      <c r="F426" s="64">
        <v>0</v>
      </c>
      <c r="H426" s="64">
        <f t="shared" si="68"/>
        <v>-268.29000000000002</v>
      </c>
      <c r="J426" s="64">
        <f t="shared" si="64"/>
        <v>42</v>
      </c>
      <c r="K426" s="64">
        <f t="shared" si="65"/>
        <v>55</v>
      </c>
      <c r="L426" s="64">
        <f t="shared" si="66"/>
        <v>204</v>
      </c>
      <c r="M426" s="64">
        <f t="shared" si="67"/>
        <v>71</v>
      </c>
      <c r="T426" s="64">
        <f t="shared" si="71"/>
        <v>371</v>
      </c>
      <c r="U426" s="64" t="e">
        <f t="shared" ca="1" si="74"/>
        <v>#N/A</v>
      </c>
      <c r="V426" s="64" t="e">
        <f t="shared" ca="1" si="74"/>
        <v>#N/A</v>
      </c>
      <c r="Y426" s="64" t="str">
        <f t="shared" ca="1" si="70"/>
        <v xml:space="preserve"> </v>
      </c>
      <c r="Z426" s="64" t="str">
        <f t="shared" ca="1" si="72"/>
        <v xml:space="preserve"> </v>
      </c>
    </row>
    <row r="427" spans="1:26" outlineLevel="1" x14ac:dyDescent="0.35">
      <c r="A427" s="64">
        <v>3460300</v>
      </c>
      <c r="B427" s="64" t="s">
        <v>183</v>
      </c>
      <c r="C427" s="64">
        <v>2844.98</v>
      </c>
      <c r="D427" s="64">
        <v>183</v>
      </c>
      <c r="E427" s="64">
        <v>238.75</v>
      </c>
      <c r="F427" s="64">
        <v>0</v>
      </c>
      <c r="H427" s="64">
        <f t="shared" si="68"/>
        <v>-238.75</v>
      </c>
      <c r="J427" s="64">
        <f t="shared" si="64"/>
        <v>42</v>
      </c>
      <c r="K427" s="64">
        <f t="shared" si="65"/>
        <v>55</v>
      </c>
      <c r="L427" s="64">
        <f t="shared" si="66"/>
        <v>205</v>
      </c>
      <c r="M427" s="64">
        <f t="shared" si="67"/>
        <v>71</v>
      </c>
      <c r="T427" s="64">
        <f t="shared" si="71"/>
        <v>372</v>
      </c>
      <c r="U427" s="64" t="e">
        <f t="shared" ca="1" si="74"/>
        <v>#N/A</v>
      </c>
      <c r="V427" s="64" t="e">
        <f t="shared" ca="1" si="74"/>
        <v>#N/A</v>
      </c>
      <c r="Y427" s="64" t="str">
        <f t="shared" ca="1" si="70"/>
        <v xml:space="preserve"> </v>
      </c>
      <c r="Z427" s="64" t="str">
        <f t="shared" ca="1" si="72"/>
        <v xml:space="preserve"> </v>
      </c>
    </row>
    <row r="428" spans="1:26" outlineLevel="1" x14ac:dyDescent="0.35">
      <c r="A428" s="64">
        <v>3461407</v>
      </c>
      <c r="B428" s="64" t="s">
        <v>183</v>
      </c>
      <c r="C428" s="64">
        <v>4658.54</v>
      </c>
      <c r="D428" s="64">
        <v>183</v>
      </c>
      <c r="E428" s="64">
        <v>382.96</v>
      </c>
      <c r="F428" s="64">
        <v>0</v>
      </c>
      <c r="H428" s="64">
        <f t="shared" si="68"/>
        <v>-382.96</v>
      </c>
      <c r="J428" s="64">
        <f t="shared" si="64"/>
        <v>42</v>
      </c>
      <c r="K428" s="64">
        <f t="shared" si="65"/>
        <v>55</v>
      </c>
      <c r="L428" s="64">
        <f t="shared" si="66"/>
        <v>206</v>
      </c>
      <c r="M428" s="64">
        <f t="shared" si="67"/>
        <v>71</v>
      </c>
      <c r="T428" s="64">
        <f t="shared" si="71"/>
        <v>373</v>
      </c>
      <c r="U428" s="64" t="e">
        <f t="shared" ca="1" si="74"/>
        <v>#N/A</v>
      </c>
      <c r="V428" s="64" t="e">
        <f t="shared" ca="1" si="74"/>
        <v>#N/A</v>
      </c>
      <c r="Y428" s="64" t="str">
        <f t="shared" ca="1" si="70"/>
        <v xml:space="preserve"> </v>
      </c>
      <c r="Z428" s="64" t="str">
        <f t="shared" ca="1" si="72"/>
        <v xml:space="preserve"> </v>
      </c>
    </row>
    <row r="429" spans="1:26" outlineLevel="1" x14ac:dyDescent="0.35">
      <c r="A429" s="64">
        <v>3462421</v>
      </c>
      <c r="B429" s="64" t="s">
        <v>183</v>
      </c>
      <c r="C429" s="64">
        <v>2781.69</v>
      </c>
      <c r="D429" s="64">
        <v>183</v>
      </c>
      <c r="E429" s="64">
        <v>231.33</v>
      </c>
      <c r="F429" s="64">
        <v>0</v>
      </c>
      <c r="H429" s="64">
        <f t="shared" si="68"/>
        <v>-231.33</v>
      </c>
      <c r="J429" s="64">
        <f t="shared" si="64"/>
        <v>42</v>
      </c>
      <c r="K429" s="64">
        <f t="shared" si="65"/>
        <v>55</v>
      </c>
      <c r="L429" s="64">
        <f t="shared" si="66"/>
        <v>207</v>
      </c>
      <c r="M429" s="64">
        <f t="shared" si="67"/>
        <v>71</v>
      </c>
      <c r="T429" s="64">
        <f t="shared" si="71"/>
        <v>374</v>
      </c>
      <c r="U429" s="64" t="e">
        <f t="shared" ca="1" si="74"/>
        <v>#N/A</v>
      </c>
      <c r="V429" s="64" t="e">
        <f t="shared" ca="1" si="74"/>
        <v>#N/A</v>
      </c>
      <c r="Y429" s="64" t="str">
        <f t="shared" ca="1" si="70"/>
        <v xml:space="preserve"> </v>
      </c>
      <c r="Z429" s="64" t="str">
        <f t="shared" ca="1" si="72"/>
        <v xml:space="preserve"> </v>
      </c>
    </row>
    <row r="430" spans="1:26" outlineLevel="1" x14ac:dyDescent="0.35">
      <c r="A430" s="64">
        <v>3465938</v>
      </c>
      <c r="B430" s="64" t="s">
        <v>183</v>
      </c>
      <c r="C430" s="64">
        <v>6255.65</v>
      </c>
      <c r="D430" s="64">
        <v>182</v>
      </c>
      <c r="E430" s="64">
        <v>509.92</v>
      </c>
      <c r="F430" s="64">
        <v>0</v>
      </c>
      <c r="H430" s="64">
        <f t="shared" si="68"/>
        <v>-509.92</v>
      </c>
      <c r="J430" s="64">
        <f t="shared" si="64"/>
        <v>42</v>
      </c>
      <c r="K430" s="64">
        <f t="shared" si="65"/>
        <v>55</v>
      </c>
      <c r="L430" s="64">
        <f t="shared" si="66"/>
        <v>208</v>
      </c>
      <c r="M430" s="64">
        <f t="shared" si="67"/>
        <v>71</v>
      </c>
      <c r="T430" s="64">
        <f t="shared" si="71"/>
        <v>375</v>
      </c>
      <c r="U430" s="64" t="e">
        <f t="shared" ca="1" si="74"/>
        <v>#N/A</v>
      </c>
      <c r="V430" s="64" t="e">
        <f t="shared" ca="1" si="74"/>
        <v>#N/A</v>
      </c>
      <c r="Y430" s="64" t="str">
        <f t="shared" ca="1" si="70"/>
        <v xml:space="preserve"> </v>
      </c>
      <c r="Z430" s="64" t="str">
        <f t="shared" ca="1" si="72"/>
        <v xml:space="preserve"> </v>
      </c>
    </row>
    <row r="431" spans="1:26" outlineLevel="1" x14ac:dyDescent="0.35">
      <c r="A431" s="64">
        <v>3485473</v>
      </c>
      <c r="B431" s="64" t="s">
        <v>395</v>
      </c>
      <c r="C431" s="64">
        <v>4109.58</v>
      </c>
      <c r="D431" s="64">
        <v>183</v>
      </c>
      <c r="E431" s="64">
        <v>340.35</v>
      </c>
      <c r="F431" s="64">
        <v>335.74</v>
      </c>
      <c r="H431" s="64">
        <f t="shared" si="68"/>
        <v>-4.6100000000000136</v>
      </c>
      <c r="J431" s="64">
        <f t="shared" si="64"/>
        <v>42</v>
      </c>
      <c r="K431" s="64">
        <f t="shared" si="65"/>
        <v>56</v>
      </c>
      <c r="L431" s="64">
        <f t="shared" si="66"/>
        <v>208</v>
      </c>
      <c r="M431" s="64">
        <f t="shared" si="67"/>
        <v>71</v>
      </c>
      <c r="T431" s="64">
        <f t="shared" si="71"/>
        <v>376</v>
      </c>
      <c r="U431" s="64" t="e">
        <f t="shared" ca="1" si="74"/>
        <v>#N/A</v>
      </c>
      <c r="V431" s="64" t="e">
        <f t="shared" ca="1" si="74"/>
        <v>#N/A</v>
      </c>
      <c r="Y431" s="64" t="str">
        <f t="shared" ca="1" si="70"/>
        <v xml:space="preserve"> </v>
      </c>
      <c r="Z431" s="64" t="str">
        <f t="shared" ca="1" si="72"/>
        <v xml:space="preserve"> </v>
      </c>
    </row>
    <row r="432" spans="1:26" outlineLevel="1" x14ac:dyDescent="0.35">
      <c r="A432" s="64">
        <v>3490456</v>
      </c>
      <c r="B432" s="64" t="s">
        <v>183</v>
      </c>
      <c r="C432" s="64">
        <v>2810.86</v>
      </c>
      <c r="D432" s="64">
        <v>182</v>
      </c>
      <c r="E432" s="64">
        <v>233.36</v>
      </c>
      <c r="F432" s="64">
        <v>0</v>
      </c>
      <c r="H432" s="64">
        <f t="shared" si="68"/>
        <v>-233.36</v>
      </c>
      <c r="J432" s="64">
        <f t="shared" si="64"/>
        <v>42</v>
      </c>
      <c r="K432" s="64">
        <f t="shared" si="65"/>
        <v>56</v>
      </c>
      <c r="L432" s="64">
        <f t="shared" si="66"/>
        <v>209</v>
      </c>
      <c r="M432" s="64">
        <f t="shared" si="67"/>
        <v>71</v>
      </c>
      <c r="T432" s="64">
        <f t="shared" si="71"/>
        <v>377</v>
      </c>
      <c r="U432" s="64" t="e">
        <f t="shared" ca="1" si="74"/>
        <v>#N/A</v>
      </c>
      <c r="V432" s="64" t="e">
        <f t="shared" ca="1" si="74"/>
        <v>#N/A</v>
      </c>
      <c r="Y432" s="64" t="str">
        <f t="shared" ca="1" si="70"/>
        <v xml:space="preserve"> </v>
      </c>
      <c r="Z432" s="64" t="str">
        <f t="shared" ca="1" si="72"/>
        <v xml:space="preserve"> </v>
      </c>
    </row>
    <row r="433" spans="1:26" outlineLevel="1" x14ac:dyDescent="0.35">
      <c r="A433" s="64">
        <v>3491199</v>
      </c>
      <c r="B433" s="64" t="s">
        <v>395</v>
      </c>
      <c r="C433" s="64">
        <v>3171.08</v>
      </c>
      <c r="D433" s="64">
        <v>182</v>
      </c>
      <c r="E433" s="64">
        <v>245.83</v>
      </c>
      <c r="F433" s="64">
        <v>237.15</v>
      </c>
      <c r="H433" s="64">
        <f t="shared" si="68"/>
        <v>-8.6800000000000068</v>
      </c>
      <c r="J433" s="64">
        <f t="shared" si="64"/>
        <v>42</v>
      </c>
      <c r="K433" s="64">
        <f t="shared" si="65"/>
        <v>57</v>
      </c>
      <c r="L433" s="64">
        <f t="shared" si="66"/>
        <v>209</v>
      </c>
      <c r="M433" s="64">
        <f t="shared" si="67"/>
        <v>71</v>
      </c>
      <c r="T433" s="64">
        <f t="shared" si="71"/>
        <v>378</v>
      </c>
      <c r="U433" s="64" t="e">
        <f t="shared" ca="1" si="74"/>
        <v>#N/A</v>
      </c>
      <c r="V433" s="64" t="e">
        <f t="shared" ca="1" si="74"/>
        <v>#N/A</v>
      </c>
      <c r="Y433" s="64" t="str">
        <f t="shared" ca="1" si="70"/>
        <v xml:space="preserve"> </v>
      </c>
      <c r="Z433" s="64" t="str">
        <f t="shared" ca="1" si="72"/>
        <v xml:space="preserve"> </v>
      </c>
    </row>
    <row r="434" spans="1:26" outlineLevel="1" x14ac:dyDescent="0.35">
      <c r="A434" s="64">
        <v>3492923</v>
      </c>
      <c r="B434" s="64" t="s">
        <v>406</v>
      </c>
      <c r="C434" s="64">
        <v>4636.29</v>
      </c>
      <c r="D434" s="64">
        <v>183</v>
      </c>
      <c r="E434" s="64">
        <v>387.91</v>
      </c>
      <c r="F434" s="64">
        <v>0</v>
      </c>
      <c r="H434" s="64">
        <f t="shared" si="68"/>
        <v>-387.91</v>
      </c>
      <c r="J434" s="64">
        <f t="shared" si="64"/>
        <v>42</v>
      </c>
      <c r="K434" s="64">
        <f t="shared" si="65"/>
        <v>57</v>
      </c>
      <c r="L434" s="64">
        <f t="shared" si="66"/>
        <v>209</v>
      </c>
      <c r="M434" s="64">
        <f t="shared" si="67"/>
        <v>72</v>
      </c>
      <c r="T434" s="64">
        <f t="shared" si="71"/>
        <v>379</v>
      </c>
      <c r="U434" s="64" t="e">
        <f t="shared" ca="1" si="74"/>
        <v>#N/A</v>
      </c>
      <c r="V434" s="64" t="e">
        <f t="shared" ca="1" si="74"/>
        <v>#N/A</v>
      </c>
      <c r="Y434" s="64" t="str">
        <f t="shared" ca="1" si="70"/>
        <v xml:space="preserve"> </v>
      </c>
      <c r="Z434" s="64" t="str">
        <f t="shared" ca="1" si="72"/>
        <v xml:space="preserve"> </v>
      </c>
    </row>
    <row r="435" spans="1:26" outlineLevel="1" x14ac:dyDescent="0.35">
      <c r="A435" s="64">
        <v>3498921</v>
      </c>
      <c r="B435" s="64" t="s">
        <v>101</v>
      </c>
      <c r="C435" s="64">
        <v>5171.1499999999996</v>
      </c>
      <c r="D435" s="64">
        <v>154</v>
      </c>
      <c r="E435" s="64">
        <v>420.65</v>
      </c>
      <c r="F435" s="64">
        <v>418.83</v>
      </c>
      <c r="H435" s="64">
        <f t="shared" si="68"/>
        <v>-1.8199999999999932</v>
      </c>
      <c r="J435" s="64">
        <f t="shared" si="64"/>
        <v>43</v>
      </c>
      <c r="K435" s="64">
        <f t="shared" si="65"/>
        <v>57</v>
      </c>
      <c r="L435" s="64">
        <f t="shared" si="66"/>
        <v>209</v>
      </c>
      <c r="M435" s="64">
        <f t="shared" si="67"/>
        <v>72</v>
      </c>
      <c r="T435" s="64">
        <f t="shared" si="71"/>
        <v>380</v>
      </c>
      <c r="U435" s="64" t="e">
        <f t="shared" ca="1" si="74"/>
        <v>#N/A</v>
      </c>
      <c r="V435" s="64" t="e">
        <f t="shared" ca="1" si="74"/>
        <v>#N/A</v>
      </c>
      <c r="Y435" s="64" t="str">
        <f t="shared" ca="1" si="70"/>
        <v xml:space="preserve"> </v>
      </c>
      <c r="Z435" s="64" t="str">
        <f t="shared" ca="1" si="72"/>
        <v xml:space="preserve"> </v>
      </c>
    </row>
    <row r="436" spans="1:26" outlineLevel="1" x14ac:dyDescent="0.35">
      <c r="A436" s="64">
        <v>3499143</v>
      </c>
      <c r="B436" s="64" t="s">
        <v>183</v>
      </c>
      <c r="C436" s="64">
        <v>4904</v>
      </c>
      <c r="D436" s="64">
        <v>182</v>
      </c>
      <c r="E436" s="64">
        <v>437.35</v>
      </c>
      <c r="F436" s="64">
        <v>0</v>
      </c>
      <c r="H436" s="64">
        <f t="shared" si="68"/>
        <v>-437.35</v>
      </c>
      <c r="J436" s="64">
        <f t="shared" si="64"/>
        <v>43</v>
      </c>
      <c r="K436" s="64">
        <f t="shared" si="65"/>
        <v>57</v>
      </c>
      <c r="L436" s="64">
        <f t="shared" si="66"/>
        <v>210</v>
      </c>
      <c r="M436" s="64">
        <f t="shared" si="67"/>
        <v>72</v>
      </c>
      <c r="T436" s="64">
        <f t="shared" si="71"/>
        <v>381</v>
      </c>
      <c r="U436" s="64" t="e">
        <f t="shared" ref="U436:V455" ca="1" si="75">INDEX(OFFSET($G$55,0,MATCH(U$54,$H$54:$I$54,0),COUNT($A$55:$A$2233),1),MATCH($T436,OFFSET($I$55,0,MATCH(U$55,$J$53:$M$53,0),COUNT($A$55:$A$2233),1),0),1)</f>
        <v>#N/A</v>
      </c>
      <c r="V436" s="64" t="e">
        <f t="shared" ca="1" si="75"/>
        <v>#N/A</v>
      </c>
      <c r="Y436" s="64" t="str">
        <f t="shared" ca="1" si="70"/>
        <v xml:space="preserve"> </v>
      </c>
      <c r="Z436" s="64" t="str">
        <f t="shared" ca="1" si="72"/>
        <v xml:space="preserve"> </v>
      </c>
    </row>
    <row r="437" spans="1:26" outlineLevel="1" x14ac:dyDescent="0.35">
      <c r="A437" s="64">
        <v>3499557</v>
      </c>
      <c r="B437" s="64" t="s">
        <v>183</v>
      </c>
      <c r="C437" s="64">
        <v>7623.39</v>
      </c>
      <c r="D437" s="64">
        <v>182</v>
      </c>
      <c r="E437" s="64">
        <v>623.75</v>
      </c>
      <c r="F437" s="64">
        <v>0</v>
      </c>
      <c r="H437" s="64">
        <f t="shared" si="68"/>
        <v>-623.75</v>
      </c>
      <c r="J437" s="64">
        <f t="shared" si="64"/>
        <v>43</v>
      </c>
      <c r="K437" s="64">
        <f t="shared" si="65"/>
        <v>57</v>
      </c>
      <c r="L437" s="64">
        <f t="shared" si="66"/>
        <v>211</v>
      </c>
      <c r="M437" s="64">
        <f t="shared" si="67"/>
        <v>72</v>
      </c>
      <c r="T437" s="64">
        <f t="shared" si="71"/>
        <v>382</v>
      </c>
      <c r="U437" s="64" t="e">
        <f t="shared" ca="1" si="75"/>
        <v>#N/A</v>
      </c>
      <c r="V437" s="64" t="e">
        <f t="shared" ca="1" si="75"/>
        <v>#N/A</v>
      </c>
      <c r="Y437" s="64" t="str">
        <f t="shared" ca="1" si="70"/>
        <v xml:space="preserve"> </v>
      </c>
      <c r="Z437" s="64" t="str">
        <f t="shared" ca="1" si="72"/>
        <v xml:space="preserve"> </v>
      </c>
    </row>
    <row r="438" spans="1:26" outlineLevel="1" x14ac:dyDescent="0.35">
      <c r="A438" s="64">
        <v>3539345</v>
      </c>
      <c r="B438" s="64" t="s">
        <v>183</v>
      </c>
      <c r="C438" s="64">
        <v>892.65</v>
      </c>
      <c r="D438" s="64">
        <v>183</v>
      </c>
      <c r="E438" s="64">
        <v>71.25</v>
      </c>
      <c r="F438" s="64">
        <v>0</v>
      </c>
      <c r="H438" s="64">
        <f t="shared" si="68"/>
        <v>-71.25</v>
      </c>
      <c r="J438" s="64">
        <f t="shared" si="64"/>
        <v>43</v>
      </c>
      <c r="K438" s="64">
        <f t="shared" si="65"/>
        <v>57</v>
      </c>
      <c r="L438" s="64">
        <f t="shared" si="66"/>
        <v>212</v>
      </c>
      <c r="M438" s="64">
        <f t="shared" si="67"/>
        <v>72</v>
      </c>
      <c r="T438" s="64">
        <f t="shared" si="71"/>
        <v>383</v>
      </c>
      <c r="U438" s="64" t="e">
        <f t="shared" ca="1" si="75"/>
        <v>#N/A</v>
      </c>
      <c r="V438" s="64" t="e">
        <f t="shared" ca="1" si="75"/>
        <v>#N/A</v>
      </c>
      <c r="Y438" s="64" t="str">
        <f t="shared" ca="1" si="70"/>
        <v xml:space="preserve"> </v>
      </c>
      <c r="Z438" s="64" t="str">
        <f t="shared" ca="1" si="72"/>
        <v xml:space="preserve"> </v>
      </c>
    </row>
    <row r="439" spans="1:26" outlineLevel="1" x14ac:dyDescent="0.35">
      <c r="A439" s="64">
        <v>3542380</v>
      </c>
      <c r="B439" s="64" t="s">
        <v>101</v>
      </c>
      <c r="C439" s="64">
        <v>5690.13</v>
      </c>
      <c r="D439" s="64">
        <v>153</v>
      </c>
      <c r="E439" s="64">
        <v>467.03</v>
      </c>
      <c r="F439" s="64">
        <v>468.18</v>
      </c>
      <c r="H439" s="64">
        <f t="shared" si="68"/>
        <v>1.1500000000000341</v>
      </c>
      <c r="J439" s="64">
        <f t="shared" ref="J439:J502" si="76">IF($B439=J$53,J438+1,J438)</f>
        <v>44</v>
      </c>
      <c r="K439" s="64">
        <f t="shared" ref="K439:K502" si="77">IF($B439=K$53,K438+1,K438)</f>
        <v>57</v>
      </c>
      <c r="L439" s="64">
        <f t="shared" ref="L439:L502" si="78">IF($B439=L$53,L438+1,L438)</f>
        <v>212</v>
      </c>
      <c r="M439" s="64">
        <f t="shared" ref="M439:M502" si="79">IF($B439=M$53,M438+1,M438)</f>
        <v>72</v>
      </c>
      <c r="T439" s="64">
        <f t="shared" si="71"/>
        <v>384</v>
      </c>
      <c r="U439" s="64" t="e">
        <f t="shared" ca="1" si="75"/>
        <v>#N/A</v>
      </c>
      <c r="V439" s="64" t="e">
        <f t="shared" ca="1" si="75"/>
        <v>#N/A</v>
      </c>
      <c r="Y439" s="64" t="str">
        <f t="shared" ca="1" si="70"/>
        <v xml:space="preserve"> </v>
      </c>
      <c r="Z439" s="64" t="str">
        <f t="shared" ca="1" si="72"/>
        <v xml:space="preserve"> </v>
      </c>
    </row>
    <row r="440" spans="1:26" outlineLevel="1" x14ac:dyDescent="0.35">
      <c r="A440" s="64">
        <v>3544451</v>
      </c>
      <c r="B440" s="64" t="s">
        <v>183</v>
      </c>
      <c r="C440" s="64">
        <v>4130.87</v>
      </c>
      <c r="D440" s="64">
        <v>184</v>
      </c>
      <c r="E440" s="64">
        <v>318</v>
      </c>
      <c r="F440" s="64">
        <v>0</v>
      </c>
      <c r="H440" s="64">
        <f t="shared" ref="H440:H503" si="80">F440-E440</f>
        <v>-318</v>
      </c>
      <c r="J440" s="64">
        <f t="shared" si="76"/>
        <v>44</v>
      </c>
      <c r="K440" s="64">
        <f t="shared" si="77"/>
        <v>57</v>
      </c>
      <c r="L440" s="64">
        <f t="shared" si="78"/>
        <v>213</v>
      </c>
      <c r="M440" s="64">
        <f t="shared" si="79"/>
        <v>72</v>
      </c>
      <c r="T440" s="64">
        <f t="shared" si="71"/>
        <v>385</v>
      </c>
      <c r="U440" s="64" t="e">
        <f t="shared" ca="1" si="75"/>
        <v>#N/A</v>
      </c>
      <c r="V440" s="64" t="e">
        <f t="shared" ca="1" si="75"/>
        <v>#N/A</v>
      </c>
      <c r="Y440" s="64" t="str">
        <f t="shared" ca="1" si="70"/>
        <v xml:space="preserve"> </v>
      </c>
      <c r="Z440" s="64" t="str">
        <f t="shared" ca="1" si="72"/>
        <v xml:space="preserve"> </v>
      </c>
    </row>
    <row r="441" spans="1:26" outlineLevel="1" x14ac:dyDescent="0.35">
      <c r="A441" s="64">
        <v>3546936</v>
      </c>
      <c r="B441" s="64" t="s">
        <v>406</v>
      </c>
      <c r="C441" s="64">
        <v>2809.79</v>
      </c>
      <c r="D441" s="64">
        <v>183</v>
      </c>
      <c r="E441" s="64">
        <v>235.45</v>
      </c>
      <c r="F441" s="64">
        <v>0</v>
      </c>
      <c r="H441" s="64">
        <f t="shared" si="80"/>
        <v>-235.45</v>
      </c>
      <c r="J441" s="64">
        <f t="shared" si="76"/>
        <v>44</v>
      </c>
      <c r="K441" s="64">
        <f t="shared" si="77"/>
        <v>57</v>
      </c>
      <c r="L441" s="64">
        <f t="shared" si="78"/>
        <v>213</v>
      </c>
      <c r="M441" s="64">
        <f t="shared" si="79"/>
        <v>73</v>
      </c>
      <c r="T441" s="64">
        <f t="shared" si="71"/>
        <v>386</v>
      </c>
      <c r="U441" s="64" t="e">
        <f t="shared" ca="1" si="75"/>
        <v>#N/A</v>
      </c>
      <c r="V441" s="64" t="e">
        <f t="shared" ca="1" si="75"/>
        <v>#N/A</v>
      </c>
      <c r="Y441" s="64" t="str">
        <f t="shared" ref="Y441:Y504" ca="1" si="81">IF(ISNA(U441)," ",U441)</f>
        <v xml:space="preserve"> </v>
      </c>
      <c r="Z441" s="64" t="str">
        <f t="shared" ca="1" si="72"/>
        <v xml:space="preserve"> </v>
      </c>
    </row>
    <row r="442" spans="1:26" outlineLevel="1" x14ac:dyDescent="0.35">
      <c r="A442" s="64">
        <v>3564425</v>
      </c>
      <c r="B442" s="64" t="s">
        <v>406</v>
      </c>
      <c r="C442" s="64">
        <v>2868.68</v>
      </c>
      <c r="D442" s="64">
        <v>183</v>
      </c>
      <c r="E442" s="64">
        <v>237.61</v>
      </c>
      <c r="F442" s="64">
        <v>0</v>
      </c>
      <c r="H442" s="64">
        <f t="shared" si="80"/>
        <v>-237.61</v>
      </c>
      <c r="J442" s="64">
        <f t="shared" si="76"/>
        <v>44</v>
      </c>
      <c r="K442" s="64">
        <f t="shared" si="77"/>
        <v>57</v>
      </c>
      <c r="L442" s="64">
        <f t="shared" si="78"/>
        <v>213</v>
      </c>
      <c r="M442" s="64">
        <f t="shared" si="79"/>
        <v>74</v>
      </c>
      <c r="T442" s="64">
        <f t="shared" ref="T442:T505" si="82">T441+1</f>
        <v>387</v>
      </c>
      <c r="U442" s="64" t="e">
        <f t="shared" ca="1" si="75"/>
        <v>#N/A</v>
      </c>
      <c r="V442" s="64" t="e">
        <f t="shared" ca="1" si="75"/>
        <v>#N/A</v>
      </c>
      <c r="Y442" s="64" t="str">
        <f t="shared" ca="1" si="81"/>
        <v xml:space="preserve"> </v>
      </c>
      <c r="Z442" s="64" t="str">
        <f t="shared" ref="Z442:Z505" ca="1" si="83">IF(ISNA(V442)," ",V442)</f>
        <v xml:space="preserve"> </v>
      </c>
    </row>
    <row r="443" spans="1:26" outlineLevel="1" x14ac:dyDescent="0.35">
      <c r="A443" s="64">
        <v>3564441</v>
      </c>
      <c r="B443" s="64" t="s">
        <v>406</v>
      </c>
      <c r="C443" s="64">
        <v>9524.48</v>
      </c>
      <c r="D443" s="64">
        <v>182</v>
      </c>
      <c r="E443" s="64">
        <v>811.11</v>
      </c>
      <c r="F443" s="64">
        <v>0</v>
      </c>
      <c r="H443" s="64">
        <f t="shared" si="80"/>
        <v>-811.11</v>
      </c>
      <c r="J443" s="64">
        <f t="shared" si="76"/>
        <v>44</v>
      </c>
      <c r="K443" s="64">
        <f t="shared" si="77"/>
        <v>57</v>
      </c>
      <c r="L443" s="64">
        <f t="shared" si="78"/>
        <v>213</v>
      </c>
      <c r="M443" s="64">
        <f t="shared" si="79"/>
        <v>75</v>
      </c>
      <c r="T443" s="64">
        <f t="shared" si="82"/>
        <v>388</v>
      </c>
      <c r="U443" s="64" t="e">
        <f t="shared" ca="1" si="75"/>
        <v>#N/A</v>
      </c>
      <c r="V443" s="64" t="e">
        <f t="shared" ca="1" si="75"/>
        <v>#N/A</v>
      </c>
      <c r="Y443" s="64" t="str">
        <f t="shared" ca="1" si="81"/>
        <v xml:space="preserve"> </v>
      </c>
      <c r="Z443" s="64" t="str">
        <f t="shared" ca="1" si="83"/>
        <v xml:space="preserve"> </v>
      </c>
    </row>
    <row r="444" spans="1:26" outlineLevel="1" x14ac:dyDescent="0.35">
      <c r="A444" s="64">
        <v>3626499</v>
      </c>
      <c r="B444" s="64" t="s">
        <v>406</v>
      </c>
      <c r="C444" s="64">
        <v>2031.29</v>
      </c>
      <c r="D444" s="64">
        <v>183</v>
      </c>
      <c r="E444" s="64">
        <v>149.53</v>
      </c>
      <c r="F444" s="64">
        <v>0</v>
      </c>
      <c r="H444" s="64">
        <f t="shared" si="80"/>
        <v>-149.53</v>
      </c>
      <c r="J444" s="64">
        <f t="shared" si="76"/>
        <v>44</v>
      </c>
      <c r="K444" s="64">
        <f t="shared" si="77"/>
        <v>57</v>
      </c>
      <c r="L444" s="64">
        <f t="shared" si="78"/>
        <v>213</v>
      </c>
      <c r="M444" s="64">
        <f t="shared" si="79"/>
        <v>76</v>
      </c>
      <c r="T444" s="64">
        <f t="shared" si="82"/>
        <v>389</v>
      </c>
      <c r="U444" s="64" t="e">
        <f t="shared" ca="1" si="75"/>
        <v>#N/A</v>
      </c>
      <c r="V444" s="64" t="e">
        <f t="shared" ca="1" si="75"/>
        <v>#N/A</v>
      </c>
      <c r="Y444" s="64" t="str">
        <f t="shared" ca="1" si="81"/>
        <v xml:space="preserve"> </v>
      </c>
      <c r="Z444" s="64" t="str">
        <f t="shared" ca="1" si="83"/>
        <v xml:space="preserve"> </v>
      </c>
    </row>
    <row r="445" spans="1:26" outlineLevel="1" x14ac:dyDescent="0.35">
      <c r="A445" s="64">
        <v>3638345</v>
      </c>
      <c r="B445" s="64" t="s">
        <v>183</v>
      </c>
      <c r="C445" s="64">
        <v>5046.9399999999996</v>
      </c>
      <c r="D445" s="64">
        <v>182</v>
      </c>
      <c r="E445" s="64">
        <v>391.04</v>
      </c>
      <c r="F445" s="64">
        <v>0</v>
      </c>
      <c r="H445" s="64">
        <f t="shared" si="80"/>
        <v>-391.04</v>
      </c>
      <c r="J445" s="64">
        <f t="shared" si="76"/>
        <v>44</v>
      </c>
      <c r="K445" s="64">
        <f t="shared" si="77"/>
        <v>57</v>
      </c>
      <c r="L445" s="64">
        <f t="shared" si="78"/>
        <v>214</v>
      </c>
      <c r="M445" s="64">
        <f t="shared" si="79"/>
        <v>76</v>
      </c>
      <c r="T445" s="64">
        <f t="shared" si="82"/>
        <v>390</v>
      </c>
      <c r="U445" s="64" t="e">
        <f t="shared" ca="1" si="75"/>
        <v>#N/A</v>
      </c>
      <c r="V445" s="64" t="e">
        <f t="shared" ca="1" si="75"/>
        <v>#N/A</v>
      </c>
      <c r="Y445" s="64" t="str">
        <f t="shared" ca="1" si="81"/>
        <v xml:space="preserve"> </v>
      </c>
      <c r="Z445" s="64" t="str">
        <f t="shared" ca="1" si="83"/>
        <v xml:space="preserve"> </v>
      </c>
    </row>
    <row r="446" spans="1:26" outlineLevel="1" x14ac:dyDescent="0.35">
      <c r="A446" s="64">
        <v>3647908</v>
      </c>
      <c r="B446" s="64" t="s">
        <v>183</v>
      </c>
      <c r="C446" s="64">
        <v>1707.87</v>
      </c>
      <c r="D446" s="64">
        <v>182</v>
      </c>
      <c r="E446" s="64">
        <v>137.97</v>
      </c>
      <c r="F446" s="64">
        <v>0</v>
      </c>
      <c r="H446" s="64">
        <f t="shared" si="80"/>
        <v>-137.97</v>
      </c>
      <c r="J446" s="64">
        <f t="shared" si="76"/>
        <v>44</v>
      </c>
      <c r="K446" s="64">
        <f t="shared" si="77"/>
        <v>57</v>
      </c>
      <c r="L446" s="64">
        <f t="shared" si="78"/>
        <v>215</v>
      </c>
      <c r="M446" s="64">
        <f t="shared" si="79"/>
        <v>76</v>
      </c>
      <c r="T446" s="64">
        <f t="shared" si="82"/>
        <v>391</v>
      </c>
      <c r="U446" s="64" t="e">
        <f t="shared" ca="1" si="75"/>
        <v>#N/A</v>
      </c>
      <c r="V446" s="64" t="e">
        <f t="shared" ca="1" si="75"/>
        <v>#N/A</v>
      </c>
      <c r="Y446" s="64" t="str">
        <f t="shared" ca="1" si="81"/>
        <v xml:space="preserve"> </v>
      </c>
      <c r="Z446" s="64" t="str">
        <f t="shared" ca="1" si="83"/>
        <v xml:space="preserve"> </v>
      </c>
    </row>
    <row r="447" spans="1:26" outlineLevel="1" x14ac:dyDescent="0.35">
      <c r="A447" s="64">
        <v>3650175</v>
      </c>
      <c r="B447" s="64" t="s">
        <v>183</v>
      </c>
      <c r="C447" s="64">
        <v>10848.54</v>
      </c>
      <c r="D447" s="64">
        <v>182</v>
      </c>
      <c r="E447" s="64">
        <v>836.28</v>
      </c>
      <c r="F447" s="64">
        <v>0</v>
      </c>
      <c r="H447" s="64">
        <f t="shared" si="80"/>
        <v>-836.28</v>
      </c>
      <c r="J447" s="64">
        <f t="shared" si="76"/>
        <v>44</v>
      </c>
      <c r="K447" s="64">
        <f t="shared" si="77"/>
        <v>57</v>
      </c>
      <c r="L447" s="64">
        <f t="shared" si="78"/>
        <v>216</v>
      </c>
      <c r="M447" s="64">
        <f t="shared" si="79"/>
        <v>76</v>
      </c>
      <c r="T447" s="64">
        <f t="shared" si="82"/>
        <v>392</v>
      </c>
      <c r="U447" s="64" t="e">
        <f t="shared" ca="1" si="75"/>
        <v>#N/A</v>
      </c>
      <c r="V447" s="64" t="e">
        <f t="shared" ca="1" si="75"/>
        <v>#N/A</v>
      </c>
      <c r="Y447" s="64" t="str">
        <f t="shared" ca="1" si="81"/>
        <v xml:space="preserve"> </v>
      </c>
      <c r="Z447" s="64" t="str">
        <f t="shared" ca="1" si="83"/>
        <v xml:space="preserve"> </v>
      </c>
    </row>
    <row r="448" spans="1:26" outlineLevel="1" x14ac:dyDescent="0.35">
      <c r="A448" s="64">
        <v>3668029</v>
      </c>
      <c r="B448" s="64" t="s">
        <v>395</v>
      </c>
      <c r="C448" s="64">
        <v>4994.3500000000004</v>
      </c>
      <c r="D448" s="64">
        <v>153</v>
      </c>
      <c r="E448" s="64">
        <v>409.03</v>
      </c>
      <c r="F448" s="64">
        <v>406.81</v>
      </c>
      <c r="H448" s="64">
        <f t="shared" si="80"/>
        <v>-2.2199999999999704</v>
      </c>
      <c r="J448" s="64">
        <f t="shared" si="76"/>
        <v>44</v>
      </c>
      <c r="K448" s="64">
        <f t="shared" si="77"/>
        <v>58</v>
      </c>
      <c r="L448" s="64">
        <f t="shared" si="78"/>
        <v>216</v>
      </c>
      <c r="M448" s="64">
        <f t="shared" si="79"/>
        <v>76</v>
      </c>
      <c r="T448" s="64">
        <f t="shared" si="82"/>
        <v>393</v>
      </c>
      <c r="U448" s="64" t="e">
        <f t="shared" ca="1" si="75"/>
        <v>#N/A</v>
      </c>
      <c r="V448" s="64" t="e">
        <f t="shared" ca="1" si="75"/>
        <v>#N/A</v>
      </c>
      <c r="Y448" s="64" t="str">
        <f t="shared" ca="1" si="81"/>
        <v xml:space="preserve"> </v>
      </c>
      <c r="Z448" s="64" t="str">
        <f t="shared" ca="1" si="83"/>
        <v xml:space="preserve"> </v>
      </c>
    </row>
    <row r="449" spans="1:26" outlineLevel="1" x14ac:dyDescent="0.35">
      <c r="A449" s="64">
        <v>3673507</v>
      </c>
      <c r="B449" s="64" t="s">
        <v>183</v>
      </c>
      <c r="C449" s="64">
        <v>2999.92</v>
      </c>
      <c r="D449" s="64">
        <v>182</v>
      </c>
      <c r="E449" s="64">
        <v>248.8</v>
      </c>
      <c r="F449" s="64">
        <v>0</v>
      </c>
      <c r="H449" s="64">
        <f t="shared" si="80"/>
        <v>-248.8</v>
      </c>
      <c r="J449" s="64">
        <f t="shared" si="76"/>
        <v>44</v>
      </c>
      <c r="K449" s="64">
        <f t="shared" si="77"/>
        <v>58</v>
      </c>
      <c r="L449" s="64">
        <f t="shared" si="78"/>
        <v>217</v>
      </c>
      <c r="M449" s="64">
        <f t="shared" si="79"/>
        <v>76</v>
      </c>
      <c r="T449" s="64">
        <f t="shared" si="82"/>
        <v>394</v>
      </c>
      <c r="U449" s="64" t="e">
        <f t="shared" ca="1" si="75"/>
        <v>#N/A</v>
      </c>
      <c r="V449" s="64" t="e">
        <f t="shared" ca="1" si="75"/>
        <v>#N/A</v>
      </c>
      <c r="Y449" s="64" t="str">
        <f t="shared" ca="1" si="81"/>
        <v xml:space="preserve"> </v>
      </c>
      <c r="Z449" s="64" t="str">
        <f t="shared" ca="1" si="83"/>
        <v xml:space="preserve"> </v>
      </c>
    </row>
    <row r="450" spans="1:26" outlineLevel="1" x14ac:dyDescent="0.35">
      <c r="A450" s="64">
        <v>3702942</v>
      </c>
      <c r="B450" s="64" t="s">
        <v>395</v>
      </c>
      <c r="C450" s="64">
        <v>2483.19</v>
      </c>
      <c r="D450" s="64">
        <v>154</v>
      </c>
      <c r="E450" s="64">
        <v>201.05</v>
      </c>
      <c r="F450" s="64">
        <v>204.92</v>
      </c>
      <c r="H450" s="64">
        <f t="shared" si="80"/>
        <v>3.8699999999999761</v>
      </c>
      <c r="J450" s="64">
        <f t="shared" si="76"/>
        <v>44</v>
      </c>
      <c r="K450" s="64">
        <f t="shared" si="77"/>
        <v>59</v>
      </c>
      <c r="L450" s="64">
        <f t="shared" si="78"/>
        <v>217</v>
      </c>
      <c r="M450" s="64">
        <f t="shared" si="79"/>
        <v>76</v>
      </c>
      <c r="T450" s="64">
        <f t="shared" si="82"/>
        <v>395</v>
      </c>
      <c r="U450" s="64" t="e">
        <f t="shared" ca="1" si="75"/>
        <v>#N/A</v>
      </c>
      <c r="V450" s="64" t="e">
        <f t="shared" ca="1" si="75"/>
        <v>#N/A</v>
      </c>
      <c r="Y450" s="64" t="str">
        <f t="shared" ca="1" si="81"/>
        <v xml:space="preserve"> </v>
      </c>
      <c r="Z450" s="64" t="str">
        <f t="shared" ca="1" si="83"/>
        <v xml:space="preserve"> </v>
      </c>
    </row>
    <row r="451" spans="1:26" outlineLevel="1" x14ac:dyDescent="0.35">
      <c r="A451" s="64">
        <v>3705714</v>
      </c>
      <c r="B451" s="64" t="s">
        <v>101</v>
      </c>
      <c r="C451" s="64">
        <v>6018.77</v>
      </c>
      <c r="D451" s="64">
        <v>154</v>
      </c>
      <c r="E451" s="64">
        <v>470.46</v>
      </c>
      <c r="F451" s="64">
        <v>454.78</v>
      </c>
      <c r="H451" s="64">
        <f t="shared" si="80"/>
        <v>-15.680000000000007</v>
      </c>
      <c r="J451" s="64">
        <f t="shared" si="76"/>
        <v>45</v>
      </c>
      <c r="K451" s="64">
        <f t="shared" si="77"/>
        <v>59</v>
      </c>
      <c r="L451" s="64">
        <f t="shared" si="78"/>
        <v>217</v>
      </c>
      <c r="M451" s="64">
        <f t="shared" si="79"/>
        <v>76</v>
      </c>
      <c r="T451" s="64">
        <f t="shared" si="82"/>
        <v>396</v>
      </c>
      <c r="U451" s="64" t="e">
        <f t="shared" ca="1" si="75"/>
        <v>#N/A</v>
      </c>
      <c r="V451" s="64" t="e">
        <f t="shared" ca="1" si="75"/>
        <v>#N/A</v>
      </c>
      <c r="Y451" s="64" t="str">
        <f t="shared" ca="1" si="81"/>
        <v xml:space="preserve"> </v>
      </c>
      <c r="Z451" s="64" t="str">
        <f t="shared" ca="1" si="83"/>
        <v xml:space="preserve"> </v>
      </c>
    </row>
    <row r="452" spans="1:26" outlineLevel="1" x14ac:dyDescent="0.35">
      <c r="A452" s="64">
        <v>3706738</v>
      </c>
      <c r="B452" s="64" t="s">
        <v>183</v>
      </c>
      <c r="C452" s="64">
        <v>1983.22</v>
      </c>
      <c r="D452" s="64">
        <v>183</v>
      </c>
      <c r="E452" s="64">
        <v>149.47</v>
      </c>
      <c r="F452" s="64">
        <v>0</v>
      </c>
      <c r="H452" s="64">
        <f t="shared" si="80"/>
        <v>-149.47</v>
      </c>
      <c r="J452" s="64">
        <f t="shared" si="76"/>
        <v>45</v>
      </c>
      <c r="K452" s="64">
        <f t="shared" si="77"/>
        <v>59</v>
      </c>
      <c r="L452" s="64">
        <f t="shared" si="78"/>
        <v>218</v>
      </c>
      <c r="M452" s="64">
        <f t="shared" si="79"/>
        <v>76</v>
      </c>
      <c r="T452" s="64">
        <f t="shared" si="82"/>
        <v>397</v>
      </c>
      <c r="U452" s="64" t="e">
        <f t="shared" ca="1" si="75"/>
        <v>#N/A</v>
      </c>
      <c r="V452" s="64" t="e">
        <f t="shared" ca="1" si="75"/>
        <v>#N/A</v>
      </c>
      <c r="Y452" s="64" t="str">
        <f t="shared" ca="1" si="81"/>
        <v xml:space="preserve"> </v>
      </c>
      <c r="Z452" s="64" t="str">
        <f t="shared" ca="1" si="83"/>
        <v xml:space="preserve"> </v>
      </c>
    </row>
    <row r="453" spans="1:26" outlineLevel="1" x14ac:dyDescent="0.35">
      <c r="A453" s="64">
        <v>3710408</v>
      </c>
      <c r="B453" s="64" t="s">
        <v>183</v>
      </c>
      <c r="C453" s="64">
        <v>6227.06</v>
      </c>
      <c r="D453" s="64">
        <v>183</v>
      </c>
      <c r="E453" s="64">
        <v>500.93</v>
      </c>
      <c r="F453" s="64">
        <v>0</v>
      </c>
      <c r="H453" s="64">
        <f t="shared" si="80"/>
        <v>-500.93</v>
      </c>
      <c r="J453" s="64">
        <f t="shared" si="76"/>
        <v>45</v>
      </c>
      <c r="K453" s="64">
        <f t="shared" si="77"/>
        <v>59</v>
      </c>
      <c r="L453" s="64">
        <f t="shared" si="78"/>
        <v>219</v>
      </c>
      <c r="M453" s="64">
        <f t="shared" si="79"/>
        <v>76</v>
      </c>
      <c r="T453" s="64">
        <f t="shared" si="82"/>
        <v>398</v>
      </c>
      <c r="U453" s="64" t="e">
        <f t="shared" ca="1" si="75"/>
        <v>#N/A</v>
      </c>
      <c r="V453" s="64" t="e">
        <f t="shared" ca="1" si="75"/>
        <v>#N/A</v>
      </c>
      <c r="Y453" s="64" t="str">
        <f t="shared" ca="1" si="81"/>
        <v xml:space="preserve"> </v>
      </c>
      <c r="Z453" s="64" t="str">
        <f t="shared" ca="1" si="83"/>
        <v xml:space="preserve"> </v>
      </c>
    </row>
    <row r="454" spans="1:26" outlineLevel="1" x14ac:dyDescent="0.35">
      <c r="A454" s="64">
        <v>3710896</v>
      </c>
      <c r="B454" s="64" t="s">
        <v>406</v>
      </c>
      <c r="C454" s="64">
        <v>4242.3</v>
      </c>
      <c r="D454" s="64">
        <v>183</v>
      </c>
      <c r="E454" s="64">
        <v>340.04</v>
      </c>
      <c r="F454" s="64">
        <v>0</v>
      </c>
      <c r="H454" s="64">
        <f t="shared" si="80"/>
        <v>-340.04</v>
      </c>
      <c r="J454" s="64">
        <f t="shared" si="76"/>
        <v>45</v>
      </c>
      <c r="K454" s="64">
        <f t="shared" si="77"/>
        <v>59</v>
      </c>
      <c r="L454" s="64">
        <f t="shared" si="78"/>
        <v>219</v>
      </c>
      <c r="M454" s="64">
        <f t="shared" si="79"/>
        <v>77</v>
      </c>
      <c r="T454" s="64">
        <f t="shared" si="82"/>
        <v>399</v>
      </c>
      <c r="U454" s="64" t="e">
        <f t="shared" ca="1" si="75"/>
        <v>#N/A</v>
      </c>
      <c r="V454" s="64" t="e">
        <f t="shared" ca="1" si="75"/>
        <v>#N/A</v>
      </c>
      <c r="Y454" s="64" t="str">
        <f t="shared" ca="1" si="81"/>
        <v xml:space="preserve"> </v>
      </c>
      <c r="Z454" s="64" t="str">
        <f t="shared" ca="1" si="83"/>
        <v xml:space="preserve"> </v>
      </c>
    </row>
    <row r="455" spans="1:26" outlineLevel="1" x14ac:dyDescent="0.35">
      <c r="A455" s="64">
        <v>3711969</v>
      </c>
      <c r="B455" s="64" t="s">
        <v>395</v>
      </c>
      <c r="C455" s="64">
        <v>2748.82</v>
      </c>
      <c r="D455" s="64">
        <v>154</v>
      </c>
      <c r="E455" s="64">
        <v>224.08</v>
      </c>
      <c r="F455" s="64">
        <v>222.23</v>
      </c>
      <c r="H455" s="64">
        <f t="shared" si="80"/>
        <v>-1.8500000000000227</v>
      </c>
      <c r="J455" s="64">
        <f t="shared" si="76"/>
        <v>45</v>
      </c>
      <c r="K455" s="64">
        <f t="shared" si="77"/>
        <v>60</v>
      </c>
      <c r="L455" s="64">
        <f t="shared" si="78"/>
        <v>219</v>
      </c>
      <c r="M455" s="64">
        <f t="shared" si="79"/>
        <v>77</v>
      </c>
      <c r="T455" s="64">
        <f t="shared" si="82"/>
        <v>400</v>
      </c>
      <c r="U455" s="64" t="e">
        <f t="shared" ca="1" si="75"/>
        <v>#N/A</v>
      </c>
      <c r="V455" s="64" t="e">
        <f t="shared" ca="1" si="75"/>
        <v>#N/A</v>
      </c>
      <c r="Y455" s="64" t="str">
        <f t="shared" ca="1" si="81"/>
        <v xml:space="preserve"> </v>
      </c>
      <c r="Z455" s="64" t="str">
        <f t="shared" ca="1" si="83"/>
        <v xml:space="preserve"> </v>
      </c>
    </row>
    <row r="456" spans="1:26" outlineLevel="1" x14ac:dyDescent="0.35">
      <c r="A456" s="64">
        <v>3712412</v>
      </c>
      <c r="B456" s="64" t="s">
        <v>395</v>
      </c>
      <c r="C456" s="64">
        <v>3796.22</v>
      </c>
      <c r="D456" s="64">
        <v>154</v>
      </c>
      <c r="E456" s="64">
        <v>307.95999999999998</v>
      </c>
      <c r="F456" s="64">
        <v>311.52</v>
      </c>
      <c r="H456" s="64">
        <f t="shared" si="80"/>
        <v>3.5600000000000023</v>
      </c>
      <c r="J456" s="64">
        <f t="shared" si="76"/>
        <v>45</v>
      </c>
      <c r="K456" s="64">
        <f t="shared" si="77"/>
        <v>61</v>
      </c>
      <c r="L456" s="64">
        <f t="shared" si="78"/>
        <v>219</v>
      </c>
      <c r="M456" s="64">
        <f t="shared" si="79"/>
        <v>77</v>
      </c>
      <c r="T456" s="64">
        <f t="shared" si="82"/>
        <v>401</v>
      </c>
      <c r="U456" s="64" t="e">
        <f t="shared" ref="U456:V475" ca="1" si="84">INDEX(OFFSET($G$55,0,MATCH(U$54,$H$54:$I$54,0),COUNT($A$55:$A$2233),1),MATCH($T456,OFFSET($I$55,0,MATCH(U$55,$J$53:$M$53,0),COUNT($A$55:$A$2233),1),0),1)</f>
        <v>#N/A</v>
      </c>
      <c r="V456" s="64" t="e">
        <f t="shared" ca="1" si="84"/>
        <v>#N/A</v>
      </c>
      <c r="Y456" s="64" t="str">
        <f t="shared" ca="1" si="81"/>
        <v xml:space="preserve"> </v>
      </c>
      <c r="Z456" s="64" t="str">
        <f t="shared" ca="1" si="83"/>
        <v xml:space="preserve"> </v>
      </c>
    </row>
    <row r="457" spans="1:26" outlineLevel="1" x14ac:dyDescent="0.35">
      <c r="A457" s="64">
        <v>3712545</v>
      </c>
      <c r="B457" s="64" t="s">
        <v>395</v>
      </c>
      <c r="C457" s="64">
        <v>3047.54</v>
      </c>
      <c r="D457" s="64">
        <v>153</v>
      </c>
      <c r="E457" s="64">
        <v>241.29</v>
      </c>
      <c r="F457" s="64">
        <v>239.2</v>
      </c>
      <c r="H457" s="64">
        <f t="shared" si="80"/>
        <v>-2.0900000000000034</v>
      </c>
      <c r="J457" s="64">
        <f t="shared" si="76"/>
        <v>45</v>
      </c>
      <c r="K457" s="64">
        <f t="shared" si="77"/>
        <v>62</v>
      </c>
      <c r="L457" s="64">
        <f t="shared" si="78"/>
        <v>219</v>
      </c>
      <c r="M457" s="64">
        <f t="shared" si="79"/>
        <v>77</v>
      </c>
      <c r="T457" s="64">
        <f t="shared" si="82"/>
        <v>402</v>
      </c>
      <c r="U457" s="64" t="e">
        <f t="shared" ca="1" si="84"/>
        <v>#N/A</v>
      </c>
      <c r="V457" s="64" t="e">
        <f t="shared" ca="1" si="84"/>
        <v>#N/A</v>
      </c>
      <c r="Y457" s="64" t="str">
        <f t="shared" ca="1" si="81"/>
        <v xml:space="preserve"> </v>
      </c>
      <c r="Z457" s="64" t="str">
        <f t="shared" ca="1" si="83"/>
        <v xml:space="preserve"> </v>
      </c>
    </row>
    <row r="458" spans="1:26" outlineLevel="1" x14ac:dyDescent="0.35">
      <c r="A458" s="64">
        <v>3712876</v>
      </c>
      <c r="B458" s="64" t="s">
        <v>183</v>
      </c>
      <c r="C458" s="64">
        <v>5781.85</v>
      </c>
      <c r="D458" s="64">
        <v>183</v>
      </c>
      <c r="E458" s="64">
        <v>476.69</v>
      </c>
      <c r="F458" s="64">
        <v>0</v>
      </c>
      <c r="H458" s="64">
        <f t="shared" si="80"/>
        <v>-476.69</v>
      </c>
      <c r="J458" s="64">
        <f t="shared" si="76"/>
        <v>45</v>
      </c>
      <c r="K458" s="64">
        <f t="shared" si="77"/>
        <v>62</v>
      </c>
      <c r="L458" s="64">
        <f t="shared" si="78"/>
        <v>220</v>
      </c>
      <c r="M458" s="64">
        <f t="shared" si="79"/>
        <v>77</v>
      </c>
      <c r="T458" s="64">
        <f t="shared" si="82"/>
        <v>403</v>
      </c>
      <c r="U458" s="64" t="e">
        <f t="shared" ca="1" si="84"/>
        <v>#N/A</v>
      </c>
      <c r="V458" s="64" t="e">
        <f t="shared" ca="1" si="84"/>
        <v>#N/A</v>
      </c>
      <c r="Y458" s="64" t="str">
        <f t="shared" ca="1" si="81"/>
        <v xml:space="preserve"> </v>
      </c>
      <c r="Z458" s="64" t="str">
        <f t="shared" ca="1" si="83"/>
        <v xml:space="preserve"> </v>
      </c>
    </row>
    <row r="459" spans="1:26" outlineLevel="1" x14ac:dyDescent="0.35">
      <c r="A459" s="64">
        <v>3713329</v>
      </c>
      <c r="B459" s="64" t="s">
        <v>183</v>
      </c>
      <c r="C459" s="64">
        <v>7847.53</v>
      </c>
      <c r="D459" s="64">
        <v>183</v>
      </c>
      <c r="E459" s="64">
        <v>633.94000000000005</v>
      </c>
      <c r="F459" s="64">
        <v>0</v>
      </c>
      <c r="H459" s="64">
        <f t="shared" si="80"/>
        <v>-633.94000000000005</v>
      </c>
      <c r="J459" s="64">
        <f t="shared" si="76"/>
        <v>45</v>
      </c>
      <c r="K459" s="64">
        <f t="shared" si="77"/>
        <v>62</v>
      </c>
      <c r="L459" s="64">
        <f t="shared" si="78"/>
        <v>221</v>
      </c>
      <c r="M459" s="64">
        <f t="shared" si="79"/>
        <v>77</v>
      </c>
      <c r="T459" s="64">
        <f t="shared" si="82"/>
        <v>404</v>
      </c>
      <c r="U459" s="64" t="e">
        <f t="shared" ca="1" si="84"/>
        <v>#N/A</v>
      </c>
      <c r="V459" s="64" t="e">
        <f t="shared" ca="1" si="84"/>
        <v>#N/A</v>
      </c>
      <c r="Y459" s="64" t="str">
        <f t="shared" ca="1" si="81"/>
        <v xml:space="preserve"> </v>
      </c>
      <c r="Z459" s="64" t="str">
        <f t="shared" ca="1" si="83"/>
        <v xml:space="preserve"> </v>
      </c>
    </row>
    <row r="460" spans="1:26" outlineLevel="1" x14ac:dyDescent="0.35">
      <c r="A460" s="64">
        <v>3714187</v>
      </c>
      <c r="B460" s="64" t="s">
        <v>101</v>
      </c>
      <c r="C460" s="64">
        <v>9220.69</v>
      </c>
      <c r="D460" s="64">
        <v>154</v>
      </c>
      <c r="E460" s="64">
        <v>731.1</v>
      </c>
      <c r="F460" s="64">
        <v>728.19</v>
      </c>
      <c r="H460" s="64">
        <f t="shared" si="80"/>
        <v>-2.9099999999999682</v>
      </c>
      <c r="J460" s="64">
        <f t="shared" si="76"/>
        <v>46</v>
      </c>
      <c r="K460" s="64">
        <f t="shared" si="77"/>
        <v>62</v>
      </c>
      <c r="L460" s="64">
        <f t="shared" si="78"/>
        <v>221</v>
      </c>
      <c r="M460" s="64">
        <f t="shared" si="79"/>
        <v>77</v>
      </c>
      <c r="T460" s="64">
        <f t="shared" si="82"/>
        <v>405</v>
      </c>
      <c r="U460" s="64" t="e">
        <f t="shared" ca="1" si="84"/>
        <v>#N/A</v>
      </c>
      <c r="V460" s="64" t="e">
        <f t="shared" ca="1" si="84"/>
        <v>#N/A</v>
      </c>
      <c r="Y460" s="64" t="str">
        <f t="shared" ca="1" si="81"/>
        <v xml:space="preserve"> </v>
      </c>
      <c r="Z460" s="64" t="str">
        <f t="shared" ca="1" si="83"/>
        <v xml:space="preserve"> </v>
      </c>
    </row>
    <row r="461" spans="1:26" outlineLevel="1" x14ac:dyDescent="0.35">
      <c r="A461" s="64">
        <v>3716927</v>
      </c>
      <c r="B461" s="64" t="s">
        <v>406</v>
      </c>
      <c r="C461" s="64">
        <v>11838.01</v>
      </c>
      <c r="D461" s="64">
        <v>185</v>
      </c>
      <c r="E461" s="64">
        <v>978.32</v>
      </c>
      <c r="F461" s="64">
        <v>0</v>
      </c>
      <c r="H461" s="64">
        <f t="shared" si="80"/>
        <v>-978.32</v>
      </c>
      <c r="J461" s="64">
        <f t="shared" si="76"/>
        <v>46</v>
      </c>
      <c r="K461" s="64">
        <f t="shared" si="77"/>
        <v>62</v>
      </c>
      <c r="L461" s="64">
        <f t="shared" si="78"/>
        <v>221</v>
      </c>
      <c r="M461" s="64">
        <f t="shared" si="79"/>
        <v>78</v>
      </c>
      <c r="T461" s="64">
        <f t="shared" si="82"/>
        <v>406</v>
      </c>
      <c r="U461" s="64" t="e">
        <f t="shared" ca="1" si="84"/>
        <v>#N/A</v>
      </c>
      <c r="V461" s="64" t="e">
        <f t="shared" ca="1" si="84"/>
        <v>#N/A</v>
      </c>
      <c r="Y461" s="64" t="str">
        <f t="shared" ca="1" si="81"/>
        <v xml:space="preserve"> </v>
      </c>
      <c r="Z461" s="64" t="str">
        <f t="shared" ca="1" si="83"/>
        <v xml:space="preserve"> </v>
      </c>
    </row>
    <row r="462" spans="1:26" outlineLevel="1" x14ac:dyDescent="0.35">
      <c r="A462" s="64">
        <v>3717884</v>
      </c>
      <c r="B462" s="64" t="s">
        <v>183</v>
      </c>
      <c r="C462" s="64">
        <v>14602.16</v>
      </c>
      <c r="D462" s="64">
        <v>182</v>
      </c>
      <c r="E462" s="64">
        <v>1189.67</v>
      </c>
      <c r="F462" s="64">
        <v>0</v>
      </c>
      <c r="H462" s="64">
        <f t="shared" si="80"/>
        <v>-1189.67</v>
      </c>
      <c r="J462" s="64">
        <f t="shared" si="76"/>
        <v>46</v>
      </c>
      <c r="K462" s="64">
        <f t="shared" si="77"/>
        <v>62</v>
      </c>
      <c r="L462" s="64">
        <f t="shared" si="78"/>
        <v>222</v>
      </c>
      <c r="M462" s="64">
        <f t="shared" si="79"/>
        <v>78</v>
      </c>
      <c r="T462" s="64">
        <f t="shared" si="82"/>
        <v>407</v>
      </c>
      <c r="U462" s="64" t="e">
        <f t="shared" ca="1" si="84"/>
        <v>#N/A</v>
      </c>
      <c r="V462" s="64" t="e">
        <f t="shared" ca="1" si="84"/>
        <v>#N/A</v>
      </c>
      <c r="Y462" s="64" t="str">
        <f t="shared" ca="1" si="81"/>
        <v xml:space="preserve"> </v>
      </c>
      <c r="Z462" s="64" t="str">
        <f t="shared" ca="1" si="83"/>
        <v xml:space="preserve"> </v>
      </c>
    </row>
    <row r="463" spans="1:26" outlineLevel="1" x14ac:dyDescent="0.35">
      <c r="A463" s="64">
        <v>3722312</v>
      </c>
      <c r="B463" s="64" t="s">
        <v>183</v>
      </c>
      <c r="C463" s="64">
        <v>4835.24</v>
      </c>
      <c r="D463" s="64">
        <v>185</v>
      </c>
      <c r="E463" s="64">
        <v>412.52</v>
      </c>
      <c r="F463" s="64">
        <v>0</v>
      </c>
      <c r="H463" s="64">
        <f t="shared" si="80"/>
        <v>-412.52</v>
      </c>
      <c r="J463" s="64">
        <f t="shared" si="76"/>
        <v>46</v>
      </c>
      <c r="K463" s="64">
        <f t="shared" si="77"/>
        <v>62</v>
      </c>
      <c r="L463" s="64">
        <f t="shared" si="78"/>
        <v>223</v>
      </c>
      <c r="M463" s="64">
        <f t="shared" si="79"/>
        <v>78</v>
      </c>
      <c r="T463" s="64">
        <f t="shared" si="82"/>
        <v>408</v>
      </c>
      <c r="U463" s="64" t="e">
        <f t="shared" ca="1" si="84"/>
        <v>#N/A</v>
      </c>
      <c r="V463" s="64" t="e">
        <f t="shared" ca="1" si="84"/>
        <v>#N/A</v>
      </c>
      <c r="Y463" s="64" t="str">
        <f t="shared" ca="1" si="81"/>
        <v xml:space="preserve"> </v>
      </c>
      <c r="Z463" s="64" t="str">
        <f t="shared" ca="1" si="83"/>
        <v xml:space="preserve"> </v>
      </c>
    </row>
    <row r="464" spans="1:26" outlineLevel="1" x14ac:dyDescent="0.35">
      <c r="A464" s="64">
        <v>3727304</v>
      </c>
      <c r="B464" s="64" t="s">
        <v>183</v>
      </c>
      <c r="C464" s="64">
        <v>2000.32</v>
      </c>
      <c r="D464" s="64">
        <v>183</v>
      </c>
      <c r="E464" s="64">
        <v>171.14</v>
      </c>
      <c r="F464" s="64">
        <v>0</v>
      </c>
      <c r="H464" s="64">
        <f t="shared" si="80"/>
        <v>-171.14</v>
      </c>
      <c r="J464" s="64">
        <f t="shared" si="76"/>
        <v>46</v>
      </c>
      <c r="K464" s="64">
        <f t="shared" si="77"/>
        <v>62</v>
      </c>
      <c r="L464" s="64">
        <f t="shared" si="78"/>
        <v>224</v>
      </c>
      <c r="M464" s="64">
        <f t="shared" si="79"/>
        <v>78</v>
      </c>
      <c r="T464" s="64">
        <f t="shared" si="82"/>
        <v>409</v>
      </c>
      <c r="U464" s="64" t="e">
        <f t="shared" ca="1" si="84"/>
        <v>#N/A</v>
      </c>
      <c r="V464" s="64" t="e">
        <f t="shared" ca="1" si="84"/>
        <v>#N/A</v>
      </c>
      <c r="Y464" s="64" t="str">
        <f t="shared" ca="1" si="81"/>
        <v xml:space="preserve"> </v>
      </c>
      <c r="Z464" s="64" t="str">
        <f t="shared" ca="1" si="83"/>
        <v xml:space="preserve"> </v>
      </c>
    </row>
    <row r="465" spans="1:26" outlineLevel="1" x14ac:dyDescent="0.35">
      <c r="A465" s="64">
        <v>3727578</v>
      </c>
      <c r="B465" s="64" t="s">
        <v>183</v>
      </c>
      <c r="C465" s="64">
        <v>4178.3599999999997</v>
      </c>
      <c r="D465" s="64">
        <v>183</v>
      </c>
      <c r="E465" s="64">
        <v>348.66</v>
      </c>
      <c r="F465" s="64">
        <v>0</v>
      </c>
      <c r="H465" s="64">
        <f t="shared" si="80"/>
        <v>-348.66</v>
      </c>
      <c r="J465" s="64">
        <f t="shared" si="76"/>
        <v>46</v>
      </c>
      <c r="K465" s="64">
        <f t="shared" si="77"/>
        <v>62</v>
      </c>
      <c r="L465" s="64">
        <f t="shared" si="78"/>
        <v>225</v>
      </c>
      <c r="M465" s="64">
        <f t="shared" si="79"/>
        <v>78</v>
      </c>
      <c r="T465" s="64">
        <f t="shared" si="82"/>
        <v>410</v>
      </c>
      <c r="U465" s="64" t="e">
        <f t="shared" ca="1" si="84"/>
        <v>#N/A</v>
      </c>
      <c r="V465" s="64" t="e">
        <f t="shared" ca="1" si="84"/>
        <v>#N/A</v>
      </c>
      <c r="Y465" s="64" t="str">
        <f t="shared" ca="1" si="81"/>
        <v xml:space="preserve"> </v>
      </c>
      <c r="Z465" s="64" t="str">
        <f t="shared" ca="1" si="83"/>
        <v xml:space="preserve"> </v>
      </c>
    </row>
    <row r="466" spans="1:26" outlineLevel="1" x14ac:dyDescent="0.35">
      <c r="A466" s="64">
        <v>3730258</v>
      </c>
      <c r="B466" s="64" t="s">
        <v>183</v>
      </c>
      <c r="C466" s="64">
        <v>3297.29</v>
      </c>
      <c r="D466" s="64">
        <v>183</v>
      </c>
      <c r="E466" s="64">
        <v>282</v>
      </c>
      <c r="F466" s="64">
        <v>0</v>
      </c>
      <c r="H466" s="64">
        <f t="shared" si="80"/>
        <v>-282</v>
      </c>
      <c r="J466" s="64">
        <f t="shared" si="76"/>
        <v>46</v>
      </c>
      <c r="K466" s="64">
        <f t="shared" si="77"/>
        <v>62</v>
      </c>
      <c r="L466" s="64">
        <f t="shared" si="78"/>
        <v>226</v>
      </c>
      <c r="M466" s="64">
        <f t="shared" si="79"/>
        <v>78</v>
      </c>
      <c r="T466" s="64">
        <f t="shared" si="82"/>
        <v>411</v>
      </c>
      <c r="U466" s="64" t="e">
        <f t="shared" ca="1" si="84"/>
        <v>#N/A</v>
      </c>
      <c r="V466" s="64" t="e">
        <f t="shared" ca="1" si="84"/>
        <v>#N/A</v>
      </c>
      <c r="Y466" s="64" t="str">
        <f t="shared" ca="1" si="81"/>
        <v xml:space="preserve"> </v>
      </c>
      <c r="Z466" s="64" t="str">
        <f t="shared" ca="1" si="83"/>
        <v xml:space="preserve"> </v>
      </c>
    </row>
    <row r="467" spans="1:26" outlineLevel="1" x14ac:dyDescent="0.35">
      <c r="A467" s="64">
        <v>3731610</v>
      </c>
      <c r="B467" s="64" t="s">
        <v>395</v>
      </c>
      <c r="C467" s="64">
        <v>2444.31</v>
      </c>
      <c r="D467" s="64">
        <v>153</v>
      </c>
      <c r="E467" s="64">
        <v>198.57</v>
      </c>
      <c r="F467" s="64">
        <v>196.31</v>
      </c>
      <c r="H467" s="64">
        <f t="shared" si="80"/>
        <v>-2.2599999999999909</v>
      </c>
      <c r="J467" s="64">
        <f t="shared" si="76"/>
        <v>46</v>
      </c>
      <c r="K467" s="64">
        <f t="shared" si="77"/>
        <v>63</v>
      </c>
      <c r="L467" s="64">
        <f t="shared" si="78"/>
        <v>226</v>
      </c>
      <c r="M467" s="64">
        <f t="shared" si="79"/>
        <v>78</v>
      </c>
      <c r="T467" s="64">
        <f t="shared" si="82"/>
        <v>412</v>
      </c>
      <c r="U467" s="64" t="e">
        <f t="shared" ca="1" si="84"/>
        <v>#N/A</v>
      </c>
      <c r="V467" s="64" t="e">
        <f t="shared" ca="1" si="84"/>
        <v>#N/A</v>
      </c>
      <c r="Y467" s="64" t="str">
        <f t="shared" ca="1" si="81"/>
        <v xml:space="preserve"> </v>
      </c>
      <c r="Z467" s="64" t="str">
        <f t="shared" ca="1" si="83"/>
        <v xml:space="preserve"> </v>
      </c>
    </row>
    <row r="468" spans="1:26" outlineLevel="1" x14ac:dyDescent="0.35">
      <c r="A468" s="64">
        <v>3734549</v>
      </c>
      <c r="B468" s="64" t="s">
        <v>183</v>
      </c>
      <c r="C468" s="64">
        <v>1366.59</v>
      </c>
      <c r="D468" s="64">
        <v>183</v>
      </c>
      <c r="E468" s="64">
        <v>111.34</v>
      </c>
      <c r="F468" s="64">
        <v>0</v>
      </c>
      <c r="H468" s="64">
        <f t="shared" si="80"/>
        <v>-111.34</v>
      </c>
      <c r="J468" s="64">
        <f t="shared" si="76"/>
        <v>46</v>
      </c>
      <c r="K468" s="64">
        <f t="shared" si="77"/>
        <v>63</v>
      </c>
      <c r="L468" s="64">
        <f t="shared" si="78"/>
        <v>227</v>
      </c>
      <c r="M468" s="64">
        <f t="shared" si="79"/>
        <v>78</v>
      </c>
      <c r="T468" s="64">
        <f t="shared" si="82"/>
        <v>413</v>
      </c>
      <c r="U468" s="64" t="e">
        <f t="shared" ca="1" si="84"/>
        <v>#N/A</v>
      </c>
      <c r="V468" s="64" t="e">
        <f t="shared" ca="1" si="84"/>
        <v>#N/A</v>
      </c>
      <c r="Y468" s="64" t="str">
        <f t="shared" ca="1" si="81"/>
        <v xml:space="preserve"> </v>
      </c>
      <c r="Z468" s="64" t="str">
        <f t="shared" ca="1" si="83"/>
        <v xml:space="preserve"> </v>
      </c>
    </row>
    <row r="469" spans="1:26" outlineLevel="1" x14ac:dyDescent="0.35">
      <c r="A469" s="64">
        <v>3773555</v>
      </c>
      <c r="B469" s="64" t="s">
        <v>183</v>
      </c>
      <c r="C469" s="64">
        <v>5783.41</v>
      </c>
      <c r="D469" s="64">
        <v>183</v>
      </c>
      <c r="E469" s="64">
        <v>459.66</v>
      </c>
      <c r="F469" s="64">
        <v>0</v>
      </c>
      <c r="H469" s="64">
        <f t="shared" si="80"/>
        <v>-459.66</v>
      </c>
      <c r="J469" s="64">
        <f t="shared" si="76"/>
        <v>46</v>
      </c>
      <c r="K469" s="64">
        <f t="shared" si="77"/>
        <v>63</v>
      </c>
      <c r="L469" s="64">
        <f t="shared" si="78"/>
        <v>228</v>
      </c>
      <c r="M469" s="64">
        <f t="shared" si="79"/>
        <v>78</v>
      </c>
      <c r="T469" s="64">
        <f t="shared" si="82"/>
        <v>414</v>
      </c>
      <c r="U469" s="64" t="e">
        <f t="shared" ca="1" si="84"/>
        <v>#N/A</v>
      </c>
      <c r="V469" s="64" t="e">
        <f t="shared" ca="1" si="84"/>
        <v>#N/A</v>
      </c>
      <c r="Y469" s="64" t="str">
        <f t="shared" ca="1" si="81"/>
        <v xml:space="preserve"> </v>
      </c>
      <c r="Z469" s="64" t="str">
        <f t="shared" ca="1" si="83"/>
        <v xml:space="preserve"> </v>
      </c>
    </row>
    <row r="470" spans="1:26" outlineLevel="1" x14ac:dyDescent="0.35">
      <c r="A470" s="64">
        <v>3773612</v>
      </c>
      <c r="B470" s="64" t="s">
        <v>406</v>
      </c>
      <c r="C470" s="64">
        <v>3026.14</v>
      </c>
      <c r="D470" s="64">
        <v>183</v>
      </c>
      <c r="E470" s="64">
        <v>238.37</v>
      </c>
      <c r="F470" s="64">
        <v>0</v>
      </c>
      <c r="H470" s="64">
        <f t="shared" si="80"/>
        <v>-238.37</v>
      </c>
      <c r="J470" s="64">
        <f t="shared" si="76"/>
        <v>46</v>
      </c>
      <c r="K470" s="64">
        <f t="shared" si="77"/>
        <v>63</v>
      </c>
      <c r="L470" s="64">
        <f t="shared" si="78"/>
        <v>228</v>
      </c>
      <c r="M470" s="64">
        <f t="shared" si="79"/>
        <v>79</v>
      </c>
      <c r="T470" s="64">
        <f t="shared" si="82"/>
        <v>415</v>
      </c>
      <c r="U470" s="64" t="e">
        <f t="shared" ca="1" si="84"/>
        <v>#N/A</v>
      </c>
      <c r="V470" s="64" t="e">
        <f t="shared" ca="1" si="84"/>
        <v>#N/A</v>
      </c>
      <c r="Y470" s="64" t="str">
        <f t="shared" ca="1" si="81"/>
        <v xml:space="preserve"> </v>
      </c>
      <c r="Z470" s="64" t="str">
        <f t="shared" ca="1" si="83"/>
        <v xml:space="preserve"> </v>
      </c>
    </row>
    <row r="471" spans="1:26" outlineLevel="1" x14ac:dyDescent="0.35">
      <c r="A471" s="64">
        <v>3775593</v>
      </c>
      <c r="B471" s="64" t="s">
        <v>406</v>
      </c>
      <c r="C471" s="64">
        <v>4014.6</v>
      </c>
      <c r="D471" s="64">
        <v>183</v>
      </c>
      <c r="E471" s="64">
        <v>308.26</v>
      </c>
      <c r="F471" s="64">
        <v>0</v>
      </c>
      <c r="H471" s="64">
        <f t="shared" si="80"/>
        <v>-308.26</v>
      </c>
      <c r="J471" s="64">
        <f t="shared" si="76"/>
        <v>46</v>
      </c>
      <c r="K471" s="64">
        <f t="shared" si="77"/>
        <v>63</v>
      </c>
      <c r="L471" s="64">
        <f t="shared" si="78"/>
        <v>228</v>
      </c>
      <c r="M471" s="64">
        <f t="shared" si="79"/>
        <v>80</v>
      </c>
      <c r="T471" s="64">
        <f t="shared" si="82"/>
        <v>416</v>
      </c>
      <c r="U471" s="64" t="e">
        <f t="shared" ca="1" si="84"/>
        <v>#N/A</v>
      </c>
      <c r="V471" s="64" t="e">
        <f t="shared" ca="1" si="84"/>
        <v>#N/A</v>
      </c>
      <c r="Y471" s="64" t="str">
        <f t="shared" ca="1" si="81"/>
        <v xml:space="preserve"> </v>
      </c>
      <c r="Z471" s="64" t="str">
        <f t="shared" ca="1" si="83"/>
        <v xml:space="preserve"> </v>
      </c>
    </row>
    <row r="472" spans="1:26" outlineLevel="1" x14ac:dyDescent="0.35">
      <c r="A472" s="64">
        <v>3775618</v>
      </c>
      <c r="B472" s="64" t="s">
        <v>183</v>
      </c>
      <c r="C472" s="64">
        <v>2567.5500000000002</v>
      </c>
      <c r="D472" s="64">
        <v>183</v>
      </c>
      <c r="E472" s="64">
        <v>209.9</v>
      </c>
      <c r="F472" s="64">
        <v>0</v>
      </c>
      <c r="H472" s="64">
        <f t="shared" si="80"/>
        <v>-209.9</v>
      </c>
      <c r="J472" s="64">
        <f t="shared" si="76"/>
        <v>46</v>
      </c>
      <c r="K472" s="64">
        <f t="shared" si="77"/>
        <v>63</v>
      </c>
      <c r="L472" s="64">
        <f t="shared" si="78"/>
        <v>229</v>
      </c>
      <c r="M472" s="64">
        <f t="shared" si="79"/>
        <v>80</v>
      </c>
      <c r="T472" s="64">
        <f t="shared" si="82"/>
        <v>417</v>
      </c>
      <c r="U472" s="64" t="e">
        <f t="shared" ca="1" si="84"/>
        <v>#N/A</v>
      </c>
      <c r="V472" s="64" t="e">
        <f t="shared" ca="1" si="84"/>
        <v>#N/A</v>
      </c>
      <c r="Y472" s="64" t="str">
        <f t="shared" ca="1" si="81"/>
        <v xml:space="preserve"> </v>
      </c>
      <c r="Z472" s="64" t="str">
        <f t="shared" ca="1" si="83"/>
        <v xml:space="preserve"> </v>
      </c>
    </row>
    <row r="473" spans="1:26" outlineLevel="1" x14ac:dyDescent="0.35">
      <c r="A473" s="64">
        <v>3777424</v>
      </c>
      <c r="B473" s="64" t="s">
        <v>183</v>
      </c>
      <c r="C473" s="64">
        <v>4353.45</v>
      </c>
      <c r="D473" s="64">
        <v>182</v>
      </c>
      <c r="E473" s="64">
        <v>352.33</v>
      </c>
      <c r="F473" s="64">
        <v>0</v>
      </c>
      <c r="H473" s="64">
        <f t="shared" si="80"/>
        <v>-352.33</v>
      </c>
      <c r="J473" s="64">
        <f t="shared" si="76"/>
        <v>46</v>
      </c>
      <c r="K473" s="64">
        <f t="shared" si="77"/>
        <v>63</v>
      </c>
      <c r="L473" s="64">
        <f t="shared" si="78"/>
        <v>230</v>
      </c>
      <c r="M473" s="64">
        <f t="shared" si="79"/>
        <v>80</v>
      </c>
      <c r="T473" s="64">
        <f t="shared" si="82"/>
        <v>418</v>
      </c>
      <c r="U473" s="64" t="e">
        <f t="shared" ca="1" si="84"/>
        <v>#N/A</v>
      </c>
      <c r="V473" s="64" t="e">
        <f t="shared" ca="1" si="84"/>
        <v>#N/A</v>
      </c>
      <c r="Y473" s="64" t="str">
        <f t="shared" ca="1" si="81"/>
        <v xml:space="preserve"> </v>
      </c>
      <c r="Z473" s="64" t="str">
        <f t="shared" ca="1" si="83"/>
        <v xml:space="preserve"> </v>
      </c>
    </row>
    <row r="474" spans="1:26" outlineLevel="1" x14ac:dyDescent="0.35">
      <c r="A474" s="64">
        <v>3792042</v>
      </c>
      <c r="B474" s="64" t="s">
        <v>183</v>
      </c>
      <c r="C474" s="64">
        <v>3560.59</v>
      </c>
      <c r="D474" s="64">
        <v>183</v>
      </c>
      <c r="E474" s="64">
        <v>282.89999999999998</v>
      </c>
      <c r="F474" s="64">
        <v>0</v>
      </c>
      <c r="H474" s="64">
        <f t="shared" si="80"/>
        <v>-282.89999999999998</v>
      </c>
      <c r="J474" s="64">
        <f t="shared" si="76"/>
        <v>46</v>
      </c>
      <c r="K474" s="64">
        <f t="shared" si="77"/>
        <v>63</v>
      </c>
      <c r="L474" s="64">
        <f t="shared" si="78"/>
        <v>231</v>
      </c>
      <c r="M474" s="64">
        <f t="shared" si="79"/>
        <v>80</v>
      </c>
      <c r="T474" s="64">
        <f t="shared" si="82"/>
        <v>419</v>
      </c>
      <c r="U474" s="64" t="e">
        <f t="shared" ca="1" si="84"/>
        <v>#N/A</v>
      </c>
      <c r="V474" s="64" t="e">
        <f t="shared" ca="1" si="84"/>
        <v>#N/A</v>
      </c>
      <c r="Y474" s="64" t="str">
        <f t="shared" ca="1" si="81"/>
        <v xml:space="preserve"> </v>
      </c>
      <c r="Z474" s="64" t="str">
        <f t="shared" ca="1" si="83"/>
        <v xml:space="preserve"> </v>
      </c>
    </row>
    <row r="475" spans="1:26" outlineLevel="1" x14ac:dyDescent="0.35">
      <c r="A475" s="64">
        <v>3793298</v>
      </c>
      <c r="B475" s="64" t="s">
        <v>183</v>
      </c>
      <c r="C475" s="64">
        <v>3053.24</v>
      </c>
      <c r="D475" s="64">
        <v>183</v>
      </c>
      <c r="E475" s="64">
        <v>233.66</v>
      </c>
      <c r="F475" s="64">
        <v>0</v>
      </c>
      <c r="H475" s="64">
        <f t="shared" si="80"/>
        <v>-233.66</v>
      </c>
      <c r="J475" s="64">
        <f t="shared" si="76"/>
        <v>46</v>
      </c>
      <c r="K475" s="64">
        <f t="shared" si="77"/>
        <v>63</v>
      </c>
      <c r="L475" s="64">
        <f t="shared" si="78"/>
        <v>232</v>
      </c>
      <c r="M475" s="64">
        <f t="shared" si="79"/>
        <v>80</v>
      </c>
      <c r="T475" s="64">
        <f t="shared" si="82"/>
        <v>420</v>
      </c>
      <c r="U475" s="64" t="e">
        <f t="shared" ca="1" si="84"/>
        <v>#N/A</v>
      </c>
      <c r="V475" s="64" t="e">
        <f t="shared" ca="1" si="84"/>
        <v>#N/A</v>
      </c>
      <c r="Y475" s="64" t="str">
        <f t="shared" ca="1" si="81"/>
        <v xml:space="preserve"> </v>
      </c>
      <c r="Z475" s="64" t="str">
        <f t="shared" ca="1" si="83"/>
        <v xml:space="preserve"> </v>
      </c>
    </row>
    <row r="476" spans="1:26" outlineLevel="1" x14ac:dyDescent="0.35">
      <c r="A476" s="64">
        <v>3797555</v>
      </c>
      <c r="B476" s="64" t="s">
        <v>183</v>
      </c>
      <c r="C476" s="64">
        <v>1791.43</v>
      </c>
      <c r="D476" s="64">
        <v>183</v>
      </c>
      <c r="E476" s="64">
        <v>138.33000000000001</v>
      </c>
      <c r="F476" s="64">
        <v>0</v>
      </c>
      <c r="H476" s="64">
        <f t="shared" si="80"/>
        <v>-138.33000000000001</v>
      </c>
      <c r="J476" s="64">
        <f t="shared" si="76"/>
        <v>46</v>
      </c>
      <c r="K476" s="64">
        <f t="shared" si="77"/>
        <v>63</v>
      </c>
      <c r="L476" s="64">
        <f t="shared" si="78"/>
        <v>233</v>
      </c>
      <c r="M476" s="64">
        <f t="shared" si="79"/>
        <v>80</v>
      </c>
      <c r="T476" s="64">
        <f t="shared" si="82"/>
        <v>421</v>
      </c>
      <c r="U476" s="64" t="e">
        <f t="shared" ref="U476:V495" ca="1" si="85">INDEX(OFFSET($G$55,0,MATCH(U$54,$H$54:$I$54,0),COUNT($A$55:$A$2233),1),MATCH($T476,OFFSET($I$55,0,MATCH(U$55,$J$53:$M$53,0),COUNT($A$55:$A$2233),1),0),1)</f>
        <v>#N/A</v>
      </c>
      <c r="V476" s="64" t="e">
        <f t="shared" ca="1" si="85"/>
        <v>#N/A</v>
      </c>
      <c r="Y476" s="64" t="str">
        <f t="shared" ca="1" si="81"/>
        <v xml:space="preserve"> </v>
      </c>
      <c r="Z476" s="64" t="str">
        <f t="shared" ca="1" si="83"/>
        <v xml:space="preserve"> </v>
      </c>
    </row>
    <row r="477" spans="1:26" outlineLevel="1" x14ac:dyDescent="0.35">
      <c r="A477" s="64">
        <v>3807536</v>
      </c>
      <c r="B477" s="64" t="s">
        <v>395</v>
      </c>
      <c r="C477" s="64">
        <v>3272.43</v>
      </c>
      <c r="D477" s="64">
        <v>153</v>
      </c>
      <c r="E477" s="64">
        <v>262.95</v>
      </c>
      <c r="F477" s="64">
        <v>263.26</v>
      </c>
      <c r="H477" s="64">
        <f t="shared" si="80"/>
        <v>0.31000000000000227</v>
      </c>
      <c r="J477" s="64">
        <f t="shared" si="76"/>
        <v>46</v>
      </c>
      <c r="K477" s="64">
        <f t="shared" si="77"/>
        <v>64</v>
      </c>
      <c r="L477" s="64">
        <f t="shared" si="78"/>
        <v>233</v>
      </c>
      <c r="M477" s="64">
        <f t="shared" si="79"/>
        <v>80</v>
      </c>
      <c r="T477" s="64">
        <f t="shared" si="82"/>
        <v>422</v>
      </c>
      <c r="U477" s="64" t="e">
        <f t="shared" ca="1" si="85"/>
        <v>#N/A</v>
      </c>
      <c r="V477" s="64" t="e">
        <f t="shared" ca="1" si="85"/>
        <v>#N/A</v>
      </c>
      <c r="Y477" s="64" t="str">
        <f t="shared" ca="1" si="81"/>
        <v xml:space="preserve"> </v>
      </c>
      <c r="Z477" s="64" t="str">
        <f t="shared" ca="1" si="83"/>
        <v xml:space="preserve"> </v>
      </c>
    </row>
    <row r="478" spans="1:26" outlineLevel="1" x14ac:dyDescent="0.35">
      <c r="A478" s="64">
        <v>3813038</v>
      </c>
      <c r="B478" s="64" t="s">
        <v>101</v>
      </c>
      <c r="C478" s="64">
        <v>1628.79</v>
      </c>
      <c r="D478" s="64">
        <v>153</v>
      </c>
      <c r="E478" s="64">
        <v>135.99</v>
      </c>
      <c r="F478" s="64">
        <v>136.66</v>
      </c>
      <c r="H478" s="64">
        <f t="shared" si="80"/>
        <v>0.66999999999998749</v>
      </c>
      <c r="J478" s="64">
        <f t="shared" si="76"/>
        <v>47</v>
      </c>
      <c r="K478" s="64">
        <f t="shared" si="77"/>
        <v>64</v>
      </c>
      <c r="L478" s="64">
        <f t="shared" si="78"/>
        <v>233</v>
      </c>
      <c r="M478" s="64">
        <f t="shared" si="79"/>
        <v>80</v>
      </c>
      <c r="T478" s="64">
        <f t="shared" si="82"/>
        <v>423</v>
      </c>
      <c r="U478" s="64" t="e">
        <f t="shared" ca="1" si="85"/>
        <v>#N/A</v>
      </c>
      <c r="V478" s="64" t="e">
        <f t="shared" ca="1" si="85"/>
        <v>#N/A</v>
      </c>
      <c r="Y478" s="64" t="str">
        <f t="shared" ca="1" si="81"/>
        <v xml:space="preserve"> </v>
      </c>
      <c r="Z478" s="64" t="str">
        <f t="shared" ca="1" si="83"/>
        <v xml:space="preserve"> </v>
      </c>
    </row>
    <row r="479" spans="1:26" outlineLevel="1" x14ac:dyDescent="0.35">
      <c r="A479" s="64">
        <v>3821536</v>
      </c>
      <c r="B479" s="64" t="s">
        <v>183</v>
      </c>
      <c r="C479" s="64">
        <v>3043.02</v>
      </c>
      <c r="D479" s="64">
        <v>182</v>
      </c>
      <c r="E479" s="64">
        <v>229.82</v>
      </c>
      <c r="F479" s="64">
        <v>0</v>
      </c>
      <c r="H479" s="64">
        <f t="shared" si="80"/>
        <v>-229.82</v>
      </c>
      <c r="J479" s="64">
        <f t="shared" si="76"/>
        <v>47</v>
      </c>
      <c r="K479" s="64">
        <f t="shared" si="77"/>
        <v>64</v>
      </c>
      <c r="L479" s="64">
        <f t="shared" si="78"/>
        <v>234</v>
      </c>
      <c r="M479" s="64">
        <f t="shared" si="79"/>
        <v>80</v>
      </c>
      <c r="T479" s="64">
        <f t="shared" si="82"/>
        <v>424</v>
      </c>
      <c r="U479" s="64" t="e">
        <f t="shared" ca="1" si="85"/>
        <v>#N/A</v>
      </c>
      <c r="V479" s="64" t="e">
        <f t="shared" ca="1" si="85"/>
        <v>#N/A</v>
      </c>
      <c r="Y479" s="64" t="str">
        <f t="shared" ca="1" si="81"/>
        <v xml:space="preserve"> </v>
      </c>
      <c r="Z479" s="64" t="str">
        <f t="shared" ca="1" si="83"/>
        <v xml:space="preserve"> </v>
      </c>
    </row>
    <row r="480" spans="1:26" outlineLevel="1" x14ac:dyDescent="0.35">
      <c r="A480" s="64">
        <v>3825025</v>
      </c>
      <c r="B480" s="64" t="s">
        <v>101</v>
      </c>
      <c r="C480" s="64">
        <v>2816.4</v>
      </c>
      <c r="D480" s="64">
        <v>151</v>
      </c>
      <c r="E480" s="64">
        <v>222.99</v>
      </c>
      <c r="F480" s="64">
        <v>220.63</v>
      </c>
      <c r="H480" s="64">
        <f t="shared" si="80"/>
        <v>-2.3600000000000136</v>
      </c>
      <c r="J480" s="64">
        <f t="shared" si="76"/>
        <v>48</v>
      </c>
      <c r="K480" s="64">
        <f t="shared" si="77"/>
        <v>64</v>
      </c>
      <c r="L480" s="64">
        <f t="shared" si="78"/>
        <v>234</v>
      </c>
      <c r="M480" s="64">
        <f t="shared" si="79"/>
        <v>80</v>
      </c>
      <c r="T480" s="64">
        <f t="shared" si="82"/>
        <v>425</v>
      </c>
      <c r="U480" s="64" t="e">
        <f t="shared" ca="1" si="85"/>
        <v>#N/A</v>
      </c>
      <c r="V480" s="64" t="e">
        <f t="shared" ca="1" si="85"/>
        <v>#N/A</v>
      </c>
      <c r="Y480" s="64" t="str">
        <f t="shared" ca="1" si="81"/>
        <v xml:space="preserve"> </v>
      </c>
      <c r="Z480" s="64" t="str">
        <f t="shared" ca="1" si="83"/>
        <v xml:space="preserve"> </v>
      </c>
    </row>
    <row r="481" spans="1:26" outlineLevel="1" x14ac:dyDescent="0.35">
      <c r="A481" s="64">
        <v>3825306</v>
      </c>
      <c r="B481" s="64" t="s">
        <v>183</v>
      </c>
      <c r="C481" s="64">
        <v>5501.87</v>
      </c>
      <c r="D481" s="64">
        <v>182</v>
      </c>
      <c r="E481" s="64">
        <v>472.63</v>
      </c>
      <c r="F481" s="64">
        <v>0</v>
      </c>
      <c r="H481" s="64">
        <f t="shared" si="80"/>
        <v>-472.63</v>
      </c>
      <c r="J481" s="64">
        <f t="shared" si="76"/>
        <v>48</v>
      </c>
      <c r="K481" s="64">
        <f t="shared" si="77"/>
        <v>64</v>
      </c>
      <c r="L481" s="64">
        <f t="shared" si="78"/>
        <v>235</v>
      </c>
      <c r="M481" s="64">
        <f t="shared" si="79"/>
        <v>80</v>
      </c>
      <c r="T481" s="64">
        <f t="shared" si="82"/>
        <v>426</v>
      </c>
      <c r="U481" s="64" t="e">
        <f t="shared" ca="1" si="85"/>
        <v>#N/A</v>
      </c>
      <c r="V481" s="64" t="e">
        <f t="shared" ca="1" si="85"/>
        <v>#N/A</v>
      </c>
      <c r="Y481" s="64" t="str">
        <f t="shared" ca="1" si="81"/>
        <v xml:space="preserve"> </v>
      </c>
      <c r="Z481" s="64" t="str">
        <f t="shared" ca="1" si="83"/>
        <v xml:space="preserve"> </v>
      </c>
    </row>
    <row r="482" spans="1:26" outlineLevel="1" x14ac:dyDescent="0.35">
      <c r="A482" s="64">
        <v>3825629</v>
      </c>
      <c r="B482" s="64" t="s">
        <v>101</v>
      </c>
      <c r="C482" s="64">
        <v>4817.49</v>
      </c>
      <c r="D482" s="64">
        <v>151</v>
      </c>
      <c r="E482" s="64">
        <v>398.98</v>
      </c>
      <c r="F482" s="64">
        <v>398.66</v>
      </c>
      <c r="H482" s="64">
        <f t="shared" si="80"/>
        <v>-0.31999999999999318</v>
      </c>
      <c r="J482" s="64">
        <f t="shared" si="76"/>
        <v>49</v>
      </c>
      <c r="K482" s="64">
        <f t="shared" si="77"/>
        <v>64</v>
      </c>
      <c r="L482" s="64">
        <f t="shared" si="78"/>
        <v>235</v>
      </c>
      <c r="M482" s="64">
        <f t="shared" si="79"/>
        <v>80</v>
      </c>
      <c r="T482" s="64">
        <f t="shared" si="82"/>
        <v>427</v>
      </c>
      <c r="U482" s="64" t="e">
        <f t="shared" ca="1" si="85"/>
        <v>#N/A</v>
      </c>
      <c r="V482" s="64" t="e">
        <f t="shared" ca="1" si="85"/>
        <v>#N/A</v>
      </c>
      <c r="Y482" s="64" t="str">
        <f t="shared" ca="1" si="81"/>
        <v xml:space="preserve"> </v>
      </c>
      <c r="Z482" s="64" t="str">
        <f t="shared" ca="1" si="83"/>
        <v xml:space="preserve"> </v>
      </c>
    </row>
    <row r="483" spans="1:26" outlineLevel="1" x14ac:dyDescent="0.35">
      <c r="A483" s="64">
        <v>3835016</v>
      </c>
      <c r="B483" s="64" t="s">
        <v>183</v>
      </c>
      <c r="C483" s="64">
        <v>5177.6400000000003</v>
      </c>
      <c r="D483" s="64">
        <v>182</v>
      </c>
      <c r="E483" s="64">
        <v>398.91</v>
      </c>
      <c r="F483" s="64">
        <v>0</v>
      </c>
      <c r="H483" s="64">
        <f t="shared" si="80"/>
        <v>-398.91</v>
      </c>
      <c r="J483" s="64">
        <f t="shared" si="76"/>
        <v>49</v>
      </c>
      <c r="K483" s="64">
        <f t="shared" si="77"/>
        <v>64</v>
      </c>
      <c r="L483" s="64">
        <f t="shared" si="78"/>
        <v>236</v>
      </c>
      <c r="M483" s="64">
        <f t="shared" si="79"/>
        <v>80</v>
      </c>
      <c r="T483" s="64">
        <f t="shared" si="82"/>
        <v>428</v>
      </c>
      <c r="U483" s="64" t="e">
        <f t="shared" ca="1" si="85"/>
        <v>#N/A</v>
      </c>
      <c r="V483" s="64" t="e">
        <f t="shared" ca="1" si="85"/>
        <v>#N/A</v>
      </c>
      <c r="Y483" s="64" t="str">
        <f t="shared" ca="1" si="81"/>
        <v xml:space="preserve"> </v>
      </c>
      <c r="Z483" s="64" t="str">
        <f t="shared" ca="1" si="83"/>
        <v xml:space="preserve"> </v>
      </c>
    </row>
    <row r="484" spans="1:26" outlineLevel="1" x14ac:dyDescent="0.35">
      <c r="A484" s="64">
        <v>3839571</v>
      </c>
      <c r="B484" s="64" t="s">
        <v>183</v>
      </c>
      <c r="C484" s="64">
        <v>6267.42</v>
      </c>
      <c r="D484" s="64">
        <v>185</v>
      </c>
      <c r="E484" s="64">
        <v>506.62</v>
      </c>
      <c r="F484" s="64">
        <v>0</v>
      </c>
      <c r="H484" s="64">
        <f t="shared" si="80"/>
        <v>-506.62</v>
      </c>
      <c r="J484" s="64">
        <f t="shared" si="76"/>
        <v>49</v>
      </c>
      <c r="K484" s="64">
        <f t="shared" si="77"/>
        <v>64</v>
      </c>
      <c r="L484" s="64">
        <f t="shared" si="78"/>
        <v>237</v>
      </c>
      <c r="M484" s="64">
        <f t="shared" si="79"/>
        <v>80</v>
      </c>
      <c r="T484" s="64">
        <f t="shared" si="82"/>
        <v>429</v>
      </c>
      <c r="U484" s="64" t="e">
        <f t="shared" ca="1" si="85"/>
        <v>#N/A</v>
      </c>
      <c r="V484" s="64" t="e">
        <f t="shared" ca="1" si="85"/>
        <v>#N/A</v>
      </c>
      <c r="Y484" s="64" t="str">
        <f t="shared" ca="1" si="81"/>
        <v xml:space="preserve"> </v>
      </c>
      <c r="Z484" s="64" t="str">
        <f t="shared" ca="1" si="83"/>
        <v xml:space="preserve"> </v>
      </c>
    </row>
    <row r="485" spans="1:26" outlineLevel="1" x14ac:dyDescent="0.35">
      <c r="A485" s="64">
        <v>3842607</v>
      </c>
      <c r="B485" s="64" t="s">
        <v>183</v>
      </c>
      <c r="C485" s="64">
        <v>5198.33</v>
      </c>
      <c r="D485" s="64">
        <v>185</v>
      </c>
      <c r="E485" s="64">
        <v>427.68</v>
      </c>
      <c r="F485" s="64">
        <v>0</v>
      </c>
      <c r="H485" s="64">
        <f t="shared" si="80"/>
        <v>-427.68</v>
      </c>
      <c r="J485" s="64">
        <f t="shared" si="76"/>
        <v>49</v>
      </c>
      <c r="K485" s="64">
        <f t="shared" si="77"/>
        <v>64</v>
      </c>
      <c r="L485" s="64">
        <f t="shared" si="78"/>
        <v>238</v>
      </c>
      <c r="M485" s="64">
        <f t="shared" si="79"/>
        <v>80</v>
      </c>
      <c r="T485" s="64">
        <f t="shared" si="82"/>
        <v>430</v>
      </c>
      <c r="U485" s="64" t="e">
        <f t="shared" ca="1" si="85"/>
        <v>#N/A</v>
      </c>
      <c r="V485" s="64" t="e">
        <f t="shared" ca="1" si="85"/>
        <v>#N/A</v>
      </c>
      <c r="Y485" s="64" t="str">
        <f t="shared" ca="1" si="81"/>
        <v xml:space="preserve"> </v>
      </c>
      <c r="Z485" s="64" t="str">
        <f t="shared" ca="1" si="83"/>
        <v xml:space="preserve"> </v>
      </c>
    </row>
    <row r="486" spans="1:26" outlineLevel="1" x14ac:dyDescent="0.35">
      <c r="A486" s="64">
        <v>3843499</v>
      </c>
      <c r="B486" s="64" t="s">
        <v>183</v>
      </c>
      <c r="C486" s="64">
        <v>5658.81</v>
      </c>
      <c r="D486" s="64">
        <v>182</v>
      </c>
      <c r="E486" s="64">
        <v>453.46</v>
      </c>
      <c r="F486" s="64">
        <v>0</v>
      </c>
      <c r="H486" s="64">
        <f t="shared" si="80"/>
        <v>-453.46</v>
      </c>
      <c r="J486" s="64">
        <f t="shared" si="76"/>
        <v>49</v>
      </c>
      <c r="K486" s="64">
        <f t="shared" si="77"/>
        <v>64</v>
      </c>
      <c r="L486" s="64">
        <f t="shared" si="78"/>
        <v>239</v>
      </c>
      <c r="M486" s="64">
        <f t="shared" si="79"/>
        <v>80</v>
      </c>
      <c r="T486" s="64">
        <f t="shared" si="82"/>
        <v>431</v>
      </c>
      <c r="U486" s="64" t="e">
        <f t="shared" ca="1" si="85"/>
        <v>#N/A</v>
      </c>
      <c r="V486" s="64" t="e">
        <f t="shared" ca="1" si="85"/>
        <v>#N/A</v>
      </c>
      <c r="Y486" s="64" t="str">
        <f t="shared" ca="1" si="81"/>
        <v xml:space="preserve"> </v>
      </c>
      <c r="Z486" s="64" t="str">
        <f t="shared" ca="1" si="83"/>
        <v xml:space="preserve"> </v>
      </c>
    </row>
    <row r="487" spans="1:26" outlineLevel="1" x14ac:dyDescent="0.35">
      <c r="A487" s="64">
        <v>3847673</v>
      </c>
      <c r="B487" s="64" t="s">
        <v>183</v>
      </c>
      <c r="C487" s="64">
        <v>8467.76</v>
      </c>
      <c r="D487" s="64">
        <v>182</v>
      </c>
      <c r="E487" s="64">
        <v>678.01</v>
      </c>
      <c r="F487" s="64">
        <v>0</v>
      </c>
      <c r="H487" s="64">
        <f t="shared" si="80"/>
        <v>-678.01</v>
      </c>
      <c r="J487" s="64">
        <f t="shared" si="76"/>
        <v>49</v>
      </c>
      <c r="K487" s="64">
        <f t="shared" si="77"/>
        <v>64</v>
      </c>
      <c r="L487" s="64">
        <f t="shared" si="78"/>
        <v>240</v>
      </c>
      <c r="M487" s="64">
        <f t="shared" si="79"/>
        <v>80</v>
      </c>
      <c r="T487" s="64">
        <f t="shared" si="82"/>
        <v>432</v>
      </c>
      <c r="U487" s="64" t="e">
        <f t="shared" ca="1" si="85"/>
        <v>#N/A</v>
      </c>
      <c r="V487" s="64" t="e">
        <f t="shared" ca="1" si="85"/>
        <v>#N/A</v>
      </c>
      <c r="Y487" s="64" t="str">
        <f t="shared" ca="1" si="81"/>
        <v xml:space="preserve"> </v>
      </c>
      <c r="Z487" s="64" t="str">
        <f t="shared" ca="1" si="83"/>
        <v xml:space="preserve"> </v>
      </c>
    </row>
    <row r="488" spans="1:26" outlineLevel="1" x14ac:dyDescent="0.35">
      <c r="A488" s="64">
        <v>3851484</v>
      </c>
      <c r="B488" s="64" t="s">
        <v>183</v>
      </c>
      <c r="C488" s="64">
        <v>5125.9799999999996</v>
      </c>
      <c r="D488" s="64">
        <v>183</v>
      </c>
      <c r="E488" s="64">
        <v>437.85</v>
      </c>
      <c r="F488" s="64">
        <v>0</v>
      </c>
      <c r="H488" s="64">
        <f t="shared" si="80"/>
        <v>-437.85</v>
      </c>
      <c r="J488" s="64">
        <f t="shared" si="76"/>
        <v>49</v>
      </c>
      <c r="K488" s="64">
        <f t="shared" si="77"/>
        <v>64</v>
      </c>
      <c r="L488" s="64">
        <f t="shared" si="78"/>
        <v>241</v>
      </c>
      <c r="M488" s="64">
        <f t="shared" si="79"/>
        <v>80</v>
      </c>
      <c r="T488" s="64">
        <f t="shared" si="82"/>
        <v>433</v>
      </c>
      <c r="U488" s="64" t="e">
        <f t="shared" ca="1" si="85"/>
        <v>#N/A</v>
      </c>
      <c r="V488" s="64" t="e">
        <f t="shared" ca="1" si="85"/>
        <v>#N/A</v>
      </c>
      <c r="Y488" s="64" t="str">
        <f t="shared" ca="1" si="81"/>
        <v xml:space="preserve"> </v>
      </c>
      <c r="Z488" s="64" t="str">
        <f t="shared" ca="1" si="83"/>
        <v xml:space="preserve"> </v>
      </c>
    </row>
    <row r="489" spans="1:26" outlineLevel="1" x14ac:dyDescent="0.35">
      <c r="A489" s="64">
        <v>3852797</v>
      </c>
      <c r="B489" s="64" t="s">
        <v>101</v>
      </c>
      <c r="C489" s="64">
        <v>3134.64</v>
      </c>
      <c r="D489" s="64">
        <v>154</v>
      </c>
      <c r="E489" s="64">
        <v>212.26</v>
      </c>
      <c r="F489" s="64">
        <v>198.01</v>
      </c>
      <c r="H489" s="64">
        <f t="shared" si="80"/>
        <v>-14.25</v>
      </c>
      <c r="J489" s="64">
        <f t="shared" si="76"/>
        <v>50</v>
      </c>
      <c r="K489" s="64">
        <f t="shared" si="77"/>
        <v>64</v>
      </c>
      <c r="L489" s="64">
        <f t="shared" si="78"/>
        <v>241</v>
      </c>
      <c r="M489" s="64">
        <f t="shared" si="79"/>
        <v>80</v>
      </c>
      <c r="T489" s="64">
        <f t="shared" si="82"/>
        <v>434</v>
      </c>
      <c r="U489" s="64" t="e">
        <f t="shared" ca="1" si="85"/>
        <v>#N/A</v>
      </c>
      <c r="V489" s="64" t="e">
        <f t="shared" ca="1" si="85"/>
        <v>#N/A</v>
      </c>
      <c r="Y489" s="64" t="str">
        <f t="shared" ca="1" si="81"/>
        <v xml:space="preserve"> </v>
      </c>
      <c r="Z489" s="64" t="str">
        <f t="shared" ca="1" si="83"/>
        <v xml:space="preserve"> </v>
      </c>
    </row>
    <row r="490" spans="1:26" outlineLevel="1" x14ac:dyDescent="0.35">
      <c r="A490" s="64">
        <v>3883916</v>
      </c>
      <c r="B490" s="64" t="s">
        <v>183</v>
      </c>
      <c r="C490" s="64">
        <v>7460.98</v>
      </c>
      <c r="D490" s="64">
        <v>183</v>
      </c>
      <c r="E490" s="64">
        <v>598.42999999999995</v>
      </c>
      <c r="F490" s="64">
        <v>0</v>
      </c>
      <c r="H490" s="64">
        <f t="shared" si="80"/>
        <v>-598.42999999999995</v>
      </c>
      <c r="J490" s="64">
        <f t="shared" si="76"/>
        <v>50</v>
      </c>
      <c r="K490" s="64">
        <f t="shared" si="77"/>
        <v>64</v>
      </c>
      <c r="L490" s="64">
        <f t="shared" si="78"/>
        <v>242</v>
      </c>
      <c r="M490" s="64">
        <f t="shared" si="79"/>
        <v>80</v>
      </c>
      <c r="T490" s="64">
        <f t="shared" si="82"/>
        <v>435</v>
      </c>
      <c r="U490" s="64" t="e">
        <f t="shared" ca="1" si="85"/>
        <v>#N/A</v>
      </c>
      <c r="V490" s="64" t="e">
        <f t="shared" ca="1" si="85"/>
        <v>#N/A</v>
      </c>
      <c r="Y490" s="64" t="str">
        <f t="shared" ca="1" si="81"/>
        <v xml:space="preserve"> </v>
      </c>
      <c r="Z490" s="64" t="str">
        <f t="shared" ca="1" si="83"/>
        <v xml:space="preserve"> </v>
      </c>
    </row>
    <row r="491" spans="1:26" outlineLevel="1" x14ac:dyDescent="0.35">
      <c r="A491" s="64">
        <v>3888479</v>
      </c>
      <c r="B491" s="64" t="s">
        <v>395</v>
      </c>
      <c r="C491" s="64">
        <v>7206.84</v>
      </c>
      <c r="D491" s="64">
        <v>184</v>
      </c>
      <c r="E491" s="64">
        <v>598.4</v>
      </c>
      <c r="F491" s="64">
        <v>592.27</v>
      </c>
      <c r="H491" s="64">
        <f t="shared" si="80"/>
        <v>-6.1299999999999955</v>
      </c>
      <c r="J491" s="64">
        <f t="shared" si="76"/>
        <v>50</v>
      </c>
      <c r="K491" s="64">
        <f t="shared" si="77"/>
        <v>65</v>
      </c>
      <c r="L491" s="64">
        <f t="shared" si="78"/>
        <v>242</v>
      </c>
      <c r="M491" s="64">
        <f t="shared" si="79"/>
        <v>80</v>
      </c>
      <c r="T491" s="64">
        <f t="shared" si="82"/>
        <v>436</v>
      </c>
      <c r="U491" s="64" t="e">
        <f t="shared" ca="1" si="85"/>
        <v>#N/A</v>
      </c>
      <c r="V491" s="64" t="e">
        <f t="shared" ca="1" si="85"/>
        <v>#N/A</v>
      </c>
      <c r="Y491" s="64" t="str">
        <f t="shared" ca="1" si="81"/>
        <v xml:space="preserve"> </v>
      </c>
      <c r="Z491" s="64" t="str">
        <f t="shared" ca="1" si="83"/>
        <v xml:space="preserve"> </v>
      </c>
    </row>
    <row r="492" spans="1:26" outlineLevel="1" x14ac:dyDescent="0.35">
      <c r="A492" s="64">
        <v>3890391</v>
      </c>
      <c r="B492" s="64" t="s">
        <v>406</v>
      </c>
      <c r="C492" s="64">
        <v>1194.58</v>
      </c>
      <c r="D492" s="64">
        <v>182</v>
      </c>
      <c r="E492" s="64">
        <v>92.7</v>
      </c>
      <c r="F492" s="64">
        <v>0</v>
      </c>
      <c r="H492" s="64">
        <f t="shared" si="80"/>
        <v>-92.7</v>
      </c>
      <c r="J492" s="64">
        <f t="shared" si="76"/>
        <v>50</v>
      </c>
      <c r="K492" s="64">
        <f t="shared" si="77"/>
        <v>65</v>
      </c>
      <c r="L492" s="64">
        <f t="shared" si="78"/>
        <v>242</v>
      </c>
      <c r="M492" s="64">
        <f t="shared" si="79"/>
        <v>81</v>
      </c>
      <c r="T492" s="64">
        <f t="shared" si="82"/>
        <v>437</v>
      </c>
      <c r="U492" s="64" t="e">
        <f t="shared" ca="1" si="85"/>
        <v>#N/A</v>
      </c>
      <c r="V492" s="64" t="e">
        <f t="shared" ca="1" si="85"/>
        <v>#N/A</v>
      </c>
      <c r="Y492" s="64" t="str">
        <f t="shared" ca="1" si="81"/>
        <v xml:space="preserve"> </v>
      </c>
      <c r="Z492" s="64" t="str">
        <f t="shared" ca="1" si="83"/>
        <v xml:space="preserve"> </v>
      </c>
    </row>
    <row r="493" spans="1:26" outlineLevel="1" x14ac:dyDescent="0.35">
      <c r="A493" s="64">
        <v>3930668</v>
      </c>
      <c r="B493" s="64" t="s">
        <v>183</v>
      </c>
      <c r="C493" s="64">
        <v>1668.31</v>
      </c>
      <c r="D493" s="64">
        <v>185</v>
      </c>
      <c r="E493" s="64">
        <v>135.47999999999999</v>
      </c>
      <c r="F493" s="64">
        <v>0</v>
      </c>
      <c r="H493" s="64">
        <f t="shared" si="80"/>
        <v>-135.47999999999999</v>
      </c>
      <c r="J493" s="64">
        <f t="shared" si="76"/>
        <v>50</v>
      </c>
      <c r="K493" s="64">
        <f t="shared" si="77"/>
        <v>65</v>
      </c>
      <c r="L493" s="64">
        <f t="shared" si="78"/>
        <v>243</v>
      </c>
      <c r="M493" s="64">
        <f t="shared" si="79"/>
        <v>81</v>
      </c>
      <c r="T493" s="64">
        <f t="shared" si="82"/>
        <v>438</v>
      </c>
      <c r="U493" s="64" t="e">
        <f t="shared" ca="1" si="85"/>
        <v>#N/A</v>
      </c>
      <c r="V493" s="64" t="e">
        <f t="shared" ca="1" si="85"/>
        <v>#N/A</v>
      </c>
      <c r="Y493" s="64" t="str">
        <f t="shared" ca="1" si="81"/>
        <v xml:space="preserve"> </v>
      </c>
      <c r="Z493" s="64" t="str">
        <f t="shared" ca="1" si="83"/>
        <v xml:space="preserve"> </v>
      </c>
    </row>
    <row r="494" spans="1:26" outlineLevel="1" x14ac:dyDescent="0.35">
      <c r="A494" s="64">
        <v>3932127</v>
      </c>
      <c r="B494" s="64" t="s">
        <v>406</v>
      </c>
      <c r="C494" s="64">
        <v>6522.76</v>
      </c>
      <c r="D494" s="64">
        <v>185</v>
      </c>
      <c r="E494" s="64">
        <v>524.28</v>
      </c>
      <c r="F494" s="64">
        <v>0</v>
      </c>
      <c r="H494" s="64">
        <f t="shared" si="80"/>
        <v>-524.28</v>
      </c>
      <c r="J494" s="64">
        <f t="shared" si="76"/>
        <v>50</v>
      </c>
      <c r="K494" s="64">
        <f t="shared" si="77"/>
        <v>65</v>
      </c>
      <c r="L494" s="64">
        <f t="shared" si="78"/>
        <v>243</v>
      </c>
      <c r="M494" s="64">
        <f t="shared" si="79"/>
        <v>82</v>
      </c>
      <c r="T494" s="64">
        <f t="shared" si="82"/>
        <v>439</v>
      </c>
      <c r="U494" s="64" t="e">
        <f t="shared" ca="1" si="85"/>
        <v>#N/A</v>
      </c>
      <c r="V494" s="64" t="e">
        <f t="shared" ca="1" si="85"/>
        <v>#N/A</v>
      </c>
      <c r="Y494" s="64" t="str">
        <f t="shared" ca="1" si="81"/>
        <v xml:space="preserve"> </v>
      </c>
      <c r="Z494" s="64" t="str">
        <f t="shared" ca="1" si="83"/>
        <v xml:space="preserve"> </v>
      </c>
    </row>
    <row r="495" spans="1:26" outlineLevel="1" x14ac:dyDescent="0.35">
      <c r="A495" s="64">
        <v>3932135</v>
      </c>
      <c r="B495" s="64" t="s">
        <v>101</v>
      </c>
      <c r="C495" s="64">
        <v>2065.5700000000002</v>
      </c>
      <c r="D495" s="64">
        <v>153</v>
      </c>
      <c r="E495" s="64">
        <v>158.62</v>
      </c>
      <c r="F495" s="64">
        <v>158.15</v>
      </c>
      <c r="H495" s="64">
        <f t="shared" si="80"/>
        <v>-0.46999999999999886</v>
      </c>
      <c r="J495" s="64">
        <f t="shared" si="76"/>
        <v>51</v>
      </c>
      <c r="K495" s="64">
        <f t="shared" si="77"/>
        <v>65</v>
      </c>
      <c r="L495" s="64">
        <f t="shared" si="78"/>
        <v>243</v>
      </c>
      <c r="M495" s="64">
        <f t="shared" si="79"/>
        <v>82</v>
      </c>
      <c r="T495" s="64">
        <f t="shared" si="82"/>
        <v>440</v>
      </c>
      <c r="U495" s="64" t="e">
        <f t="shared" ca="1" si="85"/>
        <v>#N/A</v>
      </c>
      <c r="V495" s="64" t="e">
        <f t="shared" ca="1" si="85"/>
        <v>#N/A</v>
      </c>
      <c r="Y495" s="64" t="str">
        <f t="shared" ca="1" si="81"/>
        <v xml:space="preserve"> </v>
      </c>
      <c r="Z495" s="64" t="str">
        <f t="shared" ca="1" si="83"/>
        <v xml:space="preserve"> </v>
      </c>
    </row>
    <row r="496" spans="1:26" outlineLevel="1" x14ac:dyDescent="0.35">
      <c r="A496" s="64">
        <v>3939082</v>
      </c>
      <c r="B496" s="64" t="s">
        <v>101</v>
      </c>
      <c r="C496" s="64">
        <v>3778.5</v>
      </c>
      <c r="D496" s="64">
        <v>184</v>
      </c>
      <c r="E496" s="64">
        <v>317.92</v>
      </c>
      <c r="F496" s="64">
        <v>321.52999999999997</v>
      </c>
      <c r="H496" s="64">
        <f t="shared" si="80"/>
        <v>3.6099999999999568</v>
      </c>
      <c r="J496" s="64">
        <f t="shared" si="76"/>
        <v>52</v>
      </c>
      <c r="K496" s="64">
        <f t="shared" si="77"/>
        <v>65</v>
      </c>
      <c r="L496" s="64">
        <f t="shared" si="78"/>
        <v>243</v>
      </c>
      <c r="M496" s="64">
        <f t="shared" si="79"/>
        <v>82</v>
      </c>
      <c r="T496" s="64">
        <f t="shared" si="82"/>
        <v>441</v>
      </c>
      <c r="U496" s="64" t="e">
        <f t="shared" ref="U496:V515" ca="1" si="86">INDEX(OFFSET($G$55,0,MATCH(U$54,$H$54:$I$54,0),COUNT($A$55:$A$2233),1),MATCH($T496,OFFSET($I$55,0,MATCH(U$55,$J$53:$M$53,0),COUNT($A$55:$A$2233),1),0),1)</f>
        <v>#N/A</v>
      </c>
      <c r="V496" s="64" t="e">
        <f t="shared" ca="1" si="86"/>
        <v>#N/A</v>
      </c>
      <c r="Y496" s="64" t="str">
        <f t="shared" ca="1" si="81"/>
        <v xml:space="preserve"> </v>
      </c>
      <c r="Z496" s="64" t="str">
        <f t="shared" ca="1" si="83"/>
        <v xml:space="preserve"> </v>
      </c>
    </row>
    <row r="497" spans="1:26" outlineLevel="1" x14ac:dyDescent="0.35">
      <c r="A497" s="64">
        <v>3939280</v>
      </c>
      <c r="B497" s="64" t="s">
        <v>183</v>
      </c>
      <c r="C497" s="64">
        <v>3581.89</v>
      </c>
      <c r="D497" s="64">
        <v>185</v>
      </c>
      <c r="E497" s="64">
        <v>295.35000000000002</v>
      </c>
      <c r="F497" s="64">
        <v>0</v>
      </c>
      <c r="H497" s="64">
        <f t="shared" si="80"/>
        <v>-295.35000000000002</v>
      </c>
      <c r="J497" s="64">
        <f t="shared" si="76"/>
        <v>52</v>
      </c>
      <c r="K497" s="64">
        <f t="shared" si="77"/>
        <v>65</v>
      </c>
      <c r="L497" s="64">
        <f t="shared" si="78"/>
        <v>244</v>
      </c>
      <c r="M497" s="64">
        <f t="shared" si="79"/>
        <v>82</v>
      </c>
      <c r="T497" s="64">
        <f t="shared" si="82"/>
        <v>442</v>
      </c>
      <c r="U497" s="64" t="e">
        <f t="shared" ca="1" si="86"/>
        <v>#N/A</v>
      </c>
      <c r="V497" s="64" t="e">
        <f t="shared" ca="1" si="86"/>
        <v>#N/A</v>
      </c>
      <c r="Y497" s="64" t="str">
        <f t="shared" ca="1" si="81"/>
        <v xml:space="preserve"> </v>
      </c>
      <c r="Z497" s="64" t="str">
        <f t="shared" ca="1" si="83"/>
        <v xml:space="preserve"> </v>
      </c>
    </row>
    <row r="498" spans="1:26" outlineLevel="1" x14ac:dyDescent="0.35">
      <c r="A498" s="64">
        <v>3939686</v>
      </c>
      <c r="B498" s="64" t="s">
        <v>406</v>
      </c>
      <c r="C498" s="64">
        <v>4527.59</v>
      </c>
      <c r="D498" s="64">
        <v>183</v>
      </c>
      <c r="E498" s="64">
        <v>353.12</v>
      </c>
      <c r="F498" s="64">
        <v>0</v>
      </c>
      <c r="H498" s="64">
        <f t="shared" si="80"/>
        <v>-353.12</v>
      </c>
      <c r="J498" s="64">
        <f t="shared" si="76"/>
        <v>52</v>
      </c>
      <c r="K498" s="64">
        <f t="shared" si="77"/>
        <v>65</v>
      </c>
      <c r="L498" s="64">
        <f t="shared" si="78"/>
        <v>244</v>
      </c>
      <c r="M498" s="64">
        <f t="shared" si="79"/>
        <v>83</v>
      </c>
      <c r="T498" s="64">
        <f t="shared" si="82"/>
        <v>443</v>
      </c>
      <c r="U498" s="64" t="e">
        <f t="shared" ca="1" si="86"/>
        <v>#N/A</v>
      </c>
      <c r="V498" s="64" t="e">
        <f t="shared" ca="1" si="86"/>
        <v>#N/A</v>
      </c>
      <c r="Y498" s="64" t="str">
        <f t="shared" ca="1" si="81"/>
        <v xml:space="preserve"> </v>
      </c>
      <c r="Z498" s="64" t="str">
        <f t="shared" ca="1" si="83"/>
        <v xml:space="preserve"> </v>
      </c>
    </row>
    <row r="499" spans="1:26" outlineLevel="1" x14ac:dyDescent="0.35">
      <c r="A499" s="64">
        <v>3939917</v>
      </c>
      <c r="B499" s="64" t="s">
        <v>406</v>
      </c>
      <c r="C499" s="64">
        <v>3128.92</v>
      </c>
      <c r="D499" s="64">
        <v>185</v>
      </c>
      <c r="E499" s="64">
        <v>264.43</v>
      </c>
      <c r="F499" s="64">
        <v>0</v>
      </c>
      <c r="H499" s="64">
        <f t="shared" si="80"/>
        <v>-264.43</v>
      </c>
      <c r="J499" s="64">
        <f t="shared" si="76"/>
        <v>52</v>
      </c>
      <c r="K499" s="64">
        <f t="shared" si="77"/>
        <v>65</v>
      </c>
      <c r="L499" s="64">
        <f t="shared" si="78"/>
        <v>244</v>
      </c>
      <c r="M499" s="64">
        <f t="shared" si="79"/>
        <v>84</v>
      </c>
      <c r="T499" s="64">
        <f t="shared" si="82"/>
        <v>444</v>
      </c>
      <c r="U499" s="64" t="e">
        <f t="shared" ca="1" si="86"/>
        <v>#N/A</v>
      </c>
      <c r="V499" s="64" t="e">
        <f t="shared" ca="1" si="86"/>
        <v>#N/A</v>
      </c>
      <c r="Y499" s="64" t="str">
        <f t="shared" ca="1" si="81"/>
        <v xml:space="preserve"> </v>
      </c>
      <c r="Z499" s="64" t="str">
        <f t="shared" ca="1" si="83"/>
        <v xml:space="preserve"> </v>
      </c>
    </row>
    <row r="500" spans="1:26" outlineLevel="1" x14ac:dyDescent="0.35">
      <c r="A500" s="64">
        <v>3950038</v>
      </c>
      <c r="B500" s="64" t="s">
        <v>395</v>
      </c>
      <c r="C500" s="64">
        <v>6436.3</v>
      </c>
      <c r="D500" s="64">
        <v>153</v>
      </c>
      <c r="E500" s="64">
        <v>529.25</v>
      </c>
      <c r="F500" s="64">
        <v>521.33000000000004</v>
      </c>
      <c r="H500" s="64">
        <f t="shared" si="80"/>
        <v>-7.9199999999999591</v>
      </c>
      <c r="J500" s="64">
        <f t="shared" si="76"/>
        <v>52</v>
      </c>
      <c r="K500" s="64">
        <f t="shared" si="77"/>
        <v>66</v>
      </c>
      <c r="L500" s="64">
        <f t="shared" si="78"/>
        <v>244</v>
      </c>
      <c r="M500" s="64">
        <f t="shared" si="79"/>
        <v>84</v>
      </c>
      <c r="T500" s="64">
        <f t="shared" si="82"/>
        <v>445</v>
      </c>
      <c r="U500" s="64" t="e">
        <f t="shared" ca="1" si="86"/>
        <v>#N/A</v>
      </c>
      <c r="V500" s="64" t="e">
        <f t="shared" ca="1" si="86"/>
        <v>#N/A</v>
      </c>
      <c r="Y500" s="64" t="str">
        <f t="shared" ca="1" si="81"/>
        <v xml:space="preserve"> </v>
      </c>
      <c r="Z500" s="64" t="str">
        <f t="shared" ca="1" si="83"/>
        <v xml:space="preserve"> </v>
      </c>
    </row>
    <row r="501" spans="1:26" outlineLevel="1" x14ac:dyDescent="0.35">
      <c r="A501" s="64">
        <v>3950426</v>
      </c>
      <c r="B501" s="64" t="s">
        <v>183</v>
      </c>
      <c r="C501" s="64">
        <v>3690.9</v>
      </c>
      <c r="D501" s="64">
        <v>185</v>
      </c>
      <c r="E501" s="64">
        <v>296.39</v>
      </c>
      <c r="F501" s="64">
        <v>0</v>
      </c>
      <c r="H501" s="64">
        <f t="shared" si="80"/>
        <v>-296.39</v>
      </c>
      <c r="J501" s="64">
        <f t="shared" si="76"/>
        <v>52</v>
      </c>
      <c r="K501" s="64">
        <f t="shared" si="77"/>
        <v>66</v>
      </c>
      <c r="L501" s="64">
        <f t="shared" si="78"/>
        <v>245</v>
      </c>
      <c r="M501" s="64">
        <f t="shared" si="79"/>
        <v>84</v>
      </c>
      <c r="T501" s="64">
        <f t="shared" si="82"/>
        <v>446</v>
      </c>
      <c r="U501" s="64" t="e">
        <f t="shared" ca="1" si="86"/>
        <v>#N/A</v>
      </c>
      <c r="V501" s="64" t="e">
        <f t="shared" ca="1" si="86"/>
        <v>#N/A</v>
      </c>
      <c r="Y501" s="64" t="str">
        <f t="shared" ca="1" si="81"/>
        <v xml:space="preserve"> </v>
      </c>
      <c r="Z501" s="64" t="str">
        <f t="shared" ca="1" si="83"/>
        <v xml:space="preserve"> </v>
      </c>
    </row>
    <row r="502" spans="1:26" outlineLevel="1" x14ac:dyDescent="0.35">
      <c r="A502" s="64">
        <v>3950492</v>
      </c>
      <c r="B502" s="64" t="s">
        <v>183</v>
      </c>
      <c r="C502" s="64">
        <v>7805.56</v>
      </c>
      <c r="D502" s="64">
        <v>183</v>
      </c>
      <c r="E502" s="64">
        <v>633.08000000000004</v>
      </c>
      <c r="F502" s="64">
        <v>0</v>
      </c>
      <c r="H502" s="64">
        <f t="shared" si="80"/>
        <v>-633.08000000000004</v>
      </c>
      <c r="J502" s="64">
        <f t="shared" si="76"/>
        <v>52</v>
      </c>
      <c r="K502" s="64">
        <f t="shared" si="77"/>
        <v>66</v>
      </c>
      <c r="L502" s="64">
        <f t="shared" si="78"/>
        <v>246</v>
      </c>
      <c r="M502" s="64">
        <f t="shared" si="79"/>
        <v>84</v>
      </c>
      <c r="T502" s="64">
        <f t="shared" si="82"/>
        <v>447</v>
      </c>
      <c r="U502" s="64" t="e">
        <f t="shared" ca="1" si="86"/>
        <v>#N/A</v>
      </c>
      <c r="V502" s="64" t="e">
        <f t="shared" ca="1" si="86"/>
        <v>#N/A</v>
      </c>
      <c r="Y502" s="64" t="str">
        <f t="shared" ca="1" si="81"/>
        <v xml:space="preserve"> </v>
      </c>
      <c r="Z502" s="64" t="str">
        <f t="shared" ca="1" si="83"/>
        <v xml:space="preserve"> </v>
      </c>
    </row>
    <row r="503" spans="1:26" outlineLevel="1" x14ac:dyDescent="0.35">
      <c r="A503" s="64">
        <v>3962041</v>
      </c>
      <c r="B503" s="64" t="s">
        <v>395</v>
      </c>
      <c r="C503" s="64">
        <v>2198.19</v>
      </c>
      <c r="D503" s="64">
        <v>153</v>
      </c>
      <c r="E503" s="64">
        <v>177.72</v>
      </c>
      <c r="F503" s="64">
        <v>177.68</v>
      </c>
      <c r="H503" s="64">
        <f t="shared" si="80"/>
        <v>-3.9999999999992042E-2</v>
      </c>
      <c r="J503" s="64">
        <f t="shared" ref="J503:J566" si="87">IF($B503=J$53,J502+1,J502)</f>
        <v>52</v>
      </c>
      <c r="K503" s="64">
        <f t="shared" ref="K503:K566" si="88">IF($B503=K$53,K502+1,K502)</f>
        <v>67</v>
      </c>
      <c r="L503" s="64">
        <f t="shared" ref="L503:L566" si="89">IF($B503=L$53,L502+1,L502)</f>
        <v>246</v>
      </c>
      <c r="M503" s="64">
        <f t="shared" ref="M503:M566" si="90">IF($B503=M$53,M502+1,M502)</f>
        <v>84</v>
      </c>
      <c r="T503" s="64">
        <f t="shared" si="82"/>
        <v>448</v>
      </c>
      <c r="U503" s="64" t="e">
        <f t="shared" ca="1" si="86"/>
        <v>#N/A</v>
      </c>
      <c r="V503" s="64" t="e">
        <f t="shared" ca="1" si="86"/>
        <v>#N/A</v>
      </c>
      <c r="Y503" s="64" t="str">
        <f t="shared" ca="1" si="81"/>
        <v xml:space="preserve"> </v>
      </c>
      <c r="Z503" s="64" t="str">
        <f t="shared" ca="1" si="83"/>
        <v xml:space="preserve"> </v>
      </c>
    </row>
    <row r="504" spans="1:26" outlineLevel="1" x14ac:dyDescent="0.35">
      <c r="A504" s="64">
        <v>3962885</v>
      </c>
      <c r="B504" s="64" t="s">
        <v>183</v>
      </c>
      <c r="C504" s="64">
        <v>1774.4</v>
      </c>
      <c r="D504" s="64">
        <v>185</v>
      </c>
      <c r="E504" s="64">
        <v>142.68</v>
      </c>
      <c r="F504" s="64">
        <v>0</v>
      </c>
      <c r="H504" s="64">
        <f t="shared" ref="H504:H567" si="91">F504-E504</f>
        <v>-142.68</v>
      </c>
      <c r="J504" s="64">
        <f t="shared" si="87"/>
        <v>52</v>
      </c>
      <c r="K504" s="64">
        <f t="shared" si="88"/>
        <v>67</v>
      </c>
      <c r="L504" s="64">
        <f t="shared" si="89"/>
        <v>247</v>
      </c>
      <c r="M504" s="64">
        <f t="shared" si="90"/>
        <v>84</v>
      </c>
      <c r="T504" s="64">
        <f t="shared" si="82"/>
        <v>449</v>
      </c>
      <c r="U504" s="64" t="e">
        <f t="shared" ca="1" si="86"/>
        <v>#N/A</v>
      </c>
      <c r="V504" s="64" t="e">
        <f t="shared" ca="1" si="86"/>
        <v>#N/A</v>
      </c>
      <c r="Y504" s="64" t="str">
        <f t="shared" ca="1" si="81"/>
        <v xml:space="preserve"> </v>
      </c>
      <c r="Z504" s="64" t="str">
        <f t="shared" ca="1" si="83"/>
        <v xml:space="preserve"> </v>
      </c>
    </row>
    <row r="505" spans="1:26" outlineLevel="1" x14ac:dyDescent="0.35">
      <c r="A505" s="64">
        <v>3966374</v>
      </c>
      <c r="B505" s="64" t="s">
        <v>183</v>
      </c>
      <c r="C505" s="64">
        <v>3700.32</v>
      </c>
      <c r="D505" s="64">
        <v>185</v>
      </c>
      <c r="E505" s="64">
        <v>302.08</v>
      </c>
      <c r="F505" s="64">
        <v>0</v>
      </c>
      <c r="H505" s="64">
        <f t="shared" si="91"/>
        <v>-302.08</v>
      </c>
      <c r="J505" s="64">
        <f t="shared" si="87"/>
        <v>52</v>
      </c>
      <c r="K505" s="64">
        <f t="shared" si="88"/>
        <v>67</v>
      </c>
      <c r="L505" s="64">
        <f t="shared" si="89"/>
        <v>248</v>
      </c>
      <c r="M505" s="64">
        <f t="shared" si="90"/>
        <v>84</v>
      </c>
      <c r="T505" s="64">
        <f t="shared" si="82"/>
        <v>450</v>
      </c>
      <c r="U505" s="64" t="e">
        <f t="shared" ca="1" si="86"/>
        <v>#N/A</v>
      </c>
      <c r="V505" s="64" t="e">
        <f t="shared" ca="1" si="86"/>
        <v>#N/A</v>
      </c>
      <c r="Y505" s="64" t="str">
        <f t="shared" ref="Y505:Y568" ca="1" si="92">IF(ISNA(U505)," ",U505)</f>
        <v xml:space="preserve"> </v>
      </c>
      <c r="Z505" s="64" t="str">
        <f t="shared" ca="1" si="83"/>
        <v xml:space="preserve"> </v>
      </c>
    </row>
    <row r="506" spans="1:26" outlineLevel="1" x14ac:dyDescent="0.35">
      <c r="A506" s="64">
        <v>3968099</v>
      </c>
      <c r="B506" s="64" t="s">
        <v>183</v>
      </c>
      <c r="C506" s="64">
        <v>3290.31</v>
      </c>
      <c r="D506" s="64">
        <v>185</v>
      </c>
      <c r="E506" s="64">
        <v>278.91000000000003</v>
      </c>
      <c r="F506" s="64">
        <v>0</v>
      </c>
      <c r="H506" s="64">
        <f t="shared" si="91"/>
        <v>-278.91000000000003</v>
      </c>
      <c r="J506" s="64">
        <f t="shared" si="87"/>
        <v>52</v>
      </c>
      <c r="K506" s="64">
        <f t="shared" si="88"/>
        <v>67</v>
      </c>
      <c r="L506" s="64">
        <f t="shared" si="89"/>
        <v>249</v>
      </c>
      <c r="M506" s="64">
        <f t="shared" si="90"/>
        <v>84</v>
      </c>
      <c r="T506" s="64">
        <f t="shared" ref="T506:T569" si="93">T505+1</f>
        <v>451</v>
      </c>
      <c r="U506" s="64" t="e">
        <f t="shared" ca="1" si="86"/>
        <v>#N/A</v>
      </c>
      <c r="V506" s="64" t="e">
        <f t="shared" ca="1" si="86"/>
        <v>#N/A</v>
      </c>
      <c r="Y506" s="64" t="str">
        <f t="shared" ca="1" si="92"/>
        <v xml:space="preserve"> </v>
      </c>
      <c r="Z506" s="64" t="str">
        <f t="shared" ref="Z506:Z569" ca="1" si="94">IF(ISNA(V506)," ",V506)</f>
        <v xml:space="preserve"> </v>
      </c>
    </row>
    <row r="507" spans="1:26" outlineLevel="1" x14ac:dyDescent="0.35">
      <c r="A507" s="64">
        <v>3968172</v>
      </c>
      <c r="B507" s="64" t="s">
        <v>406</v>
      </c>
      <c r="C507" s="64">
        <v>2993.82</v>
      </c>
      <c r="D507" s="64">
        <v>185</v>
      </c>
      <c r="E507" s="64">
        <v>248.99</v>
      </c>
      <c r="F507" s="64">
        <v>0</v>
      </c>
      <c r="H507" s="64">
        <f t="shared" si="91"/>
        <v>-248.99</v>
      </c>
      <c r="J507" s="64">
        <f t="shared" si="87"/>
        <v>52</v>
      </c>
      <c r="K507" s="64">
        <f t="shared" si="88"/>
        <v>67</v>
      </c>
      <c r="L507" s="64">
        <f t="shared" si="89"/>
        <v>249</v>
      </c>
      <c r="M507" s="64">
        <f t="shared" si="90"/>
        <v>85</v>
      </c>
      <c r="T507" s="64">
        <f t="shared" si="93"/>
        <v>452</v>
      </c>
      <c r="U507" s="64" t="e">
        <f t="shared" ca="1" si="86"/>
        <v>#N/A</v>
      </c>
      <c r="V507" s="64" t="e">
        <f t="shared" ca="1" si="86"/>
        <v>#N/A</v>
      </c>
      <c r="Y507" s="64" t="str">
        <f t="shared" ca="1" si="92"/>
        <v xml:space="preserve"> </v>
      </c>
      <c r="Z507" s="64" t="str">
        <f t="shared" ca="1" si="94"/>
        <v xml:space="preserve"> </v>
      </c>
    </row>
    <row r="508" spans="1:26" outlineLevel="1" x14ac:dyDescent="0.35">
      <c r="A508" s="64">
        <v>3969667</v>
      </c>
      <c r="B508" s="64" t="s">
        <v>101</v>
      </c>
      <c r="C508" s="64">
        <v>3576.94</v>
      </c>
      <c r="D508" s="64">
        <v>154</v>
      </c>
      <c r="E508" s="64">
        <v>295.18</v>
      </c>
      <c r="F508" s="64">
        <v>295.95</v>
      </c>
      <c r="H508" s="64">
        <f t="shared" si="91"/>
        <v>0.76999999999998181</v>
      </c>
      <c r="J508" s="64">
        <f t="shared" si="87"/>
        <v>53</v>
      </c>
      <c r="K508" s="64">
        <f t="shared" si="88"/>
        <v>67</v>
      </c>
      <c r="L508" s="64">
        <f t="shared" si="89"/>
        <v>249</v>
      </c>
      <c r="M508" s="64">
        <f t="shared" si="90"/>
        <v>85</v>
      </c>
      <c r="T508" s="64">
        <f t="shared" si="93"/>
        <v>453</v>
      </c>
      <c r="U508" s="64" t="e">
        <f t="shared" ca="1" si="86"/>
        <v>#N/A</v>
      </c>
      <c r="V508" s="64" t="e">
        <f t="shared" ca="1" si="86"/>
        <v>#N/A</v>
      </c>
      <c r="Y508" s="64" t="str">
        <f t="shared" ca="1" si="92"/>
        <v xml:space="preserve"> </v>
      </c>
      <c r="Z508" s="64" t="str">
        <f t="shared" ca="1" si="94"/>
        <v xml:space="preserve"> </v>
      </c>
    </row>
    <row r="509" spans="1:26" outlineLevel="1" x14ac:dyDescent="0.35">
      <c r="A509" s="64">
        <v>3970432</v>
      </c>
      <c r="B509" s="64" t="s">
        <v>395</v>
      </c>
      <c r="C509" s="64">
        <v>3244.6</v>
      </c>
      <c r="D509" s="64">
        <v>153</v>
      </c>
      <c r="E509" s="64">
        <v>261.77</v>
      </c>
      <c r="F509" s="64">
        <v>262.77999999999997</v>
      </c>
      <c r="H509" s="64">
        <f t="shared" si="91"/>
        <v>1.0099999999999909</v>
      </c>
      <c r="J509" s="64">
        <f t="shared" si="87"/>
        <v>53</v>
      </c>
      <c r="K509" s="64">
        <f t="shared" si="88"/>
        <v>68</v>
      </c>
      <c r="L509" s="64">
        <f t="shared" si="89"/>
        <v>249</v>
      </c>
      <c r="M509" s="64">
        <f t="shared" si="90"/>
        <v>85</v>
      </c>
      <c r="T509" s="64">
        <f t="shared" si="93"/>
        <v>454</v>
      </c>
      <c r="U509" s="64" t="e">
        <f t="shared" ca="1" si="86"/>
        <v>#N/A</v>
      </c>
      <c r="V509" s="64" t="e">
        <f t="shared" ca="1" si="86"/>
        <v>#N/A</v>
      </c>
      <c r="Y509" s="64" t="str">
        <f t="shared" ca="1" si="92"/>
        <v xml:space="preserve"> </v>
      </c>
      <c r="Z509" s="64" t="str">
        <f t="shared" ca="1" si="94"/>
        <v xml:space="preserve"> </v>
      </c>
    </row>
    <row r="510" spans="1:26" outlineLevel="1" x14ac:dyDescent="0.35">
      <c r="A510" s="64">
        <v>3971810</v>
      </c>
      <c r="B510" s="64" t="s">
        <v>183</v>
      </c>
      <c r="C510" s="64">
        <v>1476.54</v>
      </c>
      <c r="D510" s="64">
        <v>185</v>
      </c>
      <c r="E510" s="64">
        <v>119.48</v>
      </c>
      <c r="F510" s="64">
        <v>0</v>
      </c>
      <c r="H510" s="64">
        <f t="shared" si="91"/>
        <v>-119.48</v>
      </c>
      <c r="J510" s="64">
        <f t="shared" si="87"/>
        <v>53</v>
      </c>
      <c r="K510" s="64">
        <f t="shared" si="88"/>
        <v>68</v>
      </c>
      <c r="L510" s="64">
        <f t="shared" si="89"/>
        <v>250</v>
      </c>
      <c r="M510" s="64">
        <f t="shared" si="90"/>
        <v>85</v>
      </c>
      <c r="T510" s="64">
        <f t="shared" si="93"/>
        <v>455</v>
      </c>
      <c r="U510" s="64" t="e">
        <f t="shared" ca="1" si="86"/>
        <v>#N/A</v>
      </c>
      <c r="V510" s="64" t="e">
        <f t="shared" ca="1" si="86"/>
        <v>#N/A</v>
      </c>
      <c r="Y510" s="64" t="str">
        <f t="shared" ca="1" si="92"/>
        <v xml:space="preserve"> </v>
      </c>
      <c r="Z510" s="64" t="str">
        <f t="shared" ca="1" si="94"/>
        <v xml:space="preserve"> </v>
      </c>
    </row>
    <row r="511" spans="1:26" outlineLevel="1" x14ac:dyDescent="0.35">
      <c r="A511" s="64">
        <v>3973329</v>
      </c>
      <c r="B511" s="64" t="s">
        <v>406</v>
      </c>
      <c r="C511" s="64">
        <v>1472.85</v>
      </c>
      <c r="D511" s="64">
        <v>185</v>
      </c>
      <c r="E511" s="64">
        <v>119.51</v>
      </c>
      <c r="F511" s="64">
        <v>0</v>
      </c>
      <c r="H511" s="64">
        <f t="shared" si="91"/>
        <v>-119.51</v>
      </c>
      <c r="J511" s="64">
        <f t="shared" si="87"/>
        <v>53</v>
      </c>
      <c r="K511" s="64">
        <f t="shared" si="88"/>
        <v>68</v>
      </c>
      <c r="L511" s="64">
        <f t="shared" si="89"/>
        <v>250</v>
      </c>
      <c r="M511" s="64">
        <f t="shared" si="90"/>
        <v>86</v>
      </c>
      <c r="T511" s="64">
        <f t="shared" si="93"/>
        <v>456</v>
      </c>
      <c r="U511" s="64" t="e">
        <f t="shared" ca="1" si="86"/>
        <v>#N/A</v>
      </c>
      <c r="V511" s="64" t="e">
        <f t="shared" ca="1" si="86"/>
        <v>#N/A</v>
      </c>
      <c r="Y511" s="64" t="str">
        <f t="shared" ca="1" si="92"/>
        <v xml:space="preserve"> </v>
      </c>
      <c r="Z511" s="64" t="str">
        <f t="shared" ca="1" si="94"/>
        <v xml:space="preserve"> </v>
      </c>
    </row>
    <row r="512" spans="1:26" outlineLevel="1" x14ac:dyDescent="0.35">
      <c r="A512" s="64">
        <v>3974096</v>
      </c>
      <c r="B512" s="64" t="s">
        <v>395</v>
      </c>
      <c r="C512" s="64">
        <v>5699.56</v>
      </c>
      <c r="D512" s="64">
        <v>153</v>
      </c>
      <c r="E512" s="64">
        <v>479.62</v>
      </c>
      <c r="F512" s="64">
        <v>471.37</v>
      </c>
      <c r="H512" s="64">
        <f t="shared" si="91"/>
        <v>-8.25</v>
      </c>
      <c r="J512" s="64">
        <f t="shared" si="87"/>
        <v>53</v>
      </c>
      <c r="K512" s="64">
        <f t="shared" si="88"/>
        <v>69</v>
      </c>
      <c r="L512" s="64">
        <f t="shared" si="89"/>
        <v>250</v>
      </c>
      <c r="M512" s="64">
        <f t="shared" si="90"/>
        <v>86</v>
      </c>
      <c r="T512" s="64">
        <f t="shared" si="93"/>
        <v>457</v>
      </c>
      <c r="U512" s="64" t="e">
        <f t="shared" ca="1" si="86"/>
        <v>#N/A</v>
      </c>
      <c r="V512" s="64" t="e">
        <f t="shared" ca="1" si="86"/>
        <v>#N/A</v>
      </c>
      <c r="Y512" s="64" t="str">
        <f t="shared" ca="1" si="92"/>
        <v xml:space="preserve"> </v>
      </c>
      <c r="Z512" s="64" t="str">
        <f t="shared" ca="1" si="94"/>
        <v xml:space="preserve"> </v>
      </c>
    </row>
    <row r="513" spans="1:26" outlineLevel="1" x14ac:dyDescent="0.35">
      <c r="A513" s="64">
        <v>3974509</v>
      </c>
      <c r="B513" s="64" t="s">
        <v>395</v>
      </c>
      <c r="C513" s="64">
        <v>3633.03</v>
      </c>
      <c r="D513" s="64">
        <v>153</v>
      </c>
      <c r="E513" s="64">
        <v>287.29000000000002</v>
      </c>
      <c r="F513" s="64">
        <v>283.18</v>
      </c>
      <c r="H513" s="64">
        <f t="shared" si="91"/>
        <v>-4.1100000000000136</v>
      </c>
      <c r="J513" s="64">
        <f t="shared" si="87"/>
        <v>53</v>
      </c>
      <c r="K513" s="64">
        <f t="shared" si="88"/>
        <v>70</v>
      </c>
      <c r="L513" s="64">
        <f t="shared" si="89"/>
        <v>250</v>
      </c>
      <c r="M513" s="64">
        <f t="shared" si="90"/>
        <v>86</v>
      </c>
      <c r="T513" s="64">
        <f t="shared" si="93"/>
        <v>458</v>
      </c>
      <c r="U513" s="64" t="e">
        <f t="shared" ca="1" si="86"/>
        <v>#N/A</v>
      </c>
      <c r="V513" s="64" t="e">
        <f t="shared" ca="1" si="86"/>
        <v>#N/A</v>
      </c>
      <c r="Y513" s="64" t="str">
        <f t="shared" ca="1" si="92"/>
        <v xml:space="preserve"> </v>
      </c>
      <c r="Z513" s="64" t="str">
        <f t="shared" ca="1" si="94"/>
        <v xml:space="preserve"> </v>
      </c>
    </row>
    <row r="514" spans="1:26" outlineLevel="1" x14ac:dyDescent="0.35">
      <c r="A514" s="64">
        <v>3974939</v>
      </c>
      <c r="B514" s="64" t="s">
        <v>183</v>
      </c>
      <c r="C514" s="64">
        <v>2858.13</v>
      </c>
      <c r="D514" s="64">
        <v>185</v>
      </c>
      <c r="E514" s="64">
        <v>225.69</v>
      </c>
      <c r="F514" s="64">
        <v>0</v>
      </c>
      <c r="H514" s="64">
        <f t="shared" si="91"/>
        <v>-225.69</v>
      </c>
      <c r="J514" s="64">
        <f t="shared" si="87"/>
        <v>53</v>
      </c>
      <c r="K514" s="64">
        <f t="shared" si="88"/>
        <v>70</v>
      </c>
      <c r="L514" s="64">
        <f t="shared" si="89"/>
        <v>251</v>
      </c>
      <c r="M514" s="64">
        <f t="shared" si="90"/>
        <v>86</v>
      </c>
      <c r="T514" s="64">
        <f t="shared" si="93"/>
        <v>459</v>
      </c>
      <c r="U514" s="64" t="e">
        <f t="shared" ca="1" si="86"/>
        <v>#N/A</v>
      </c>
      <c r="V514" s="64" t="e">
        <f t="shared" ca="1" si="86"/>
        <v>#N/A</v>
      </c>
      <c r="Y514" s="64" t="str">
        <f t="shared" ca="1" si="92"/>
        <v xml:space="preserve"> </v>
      </c>
      <c r="Z514" s="64" t="str">
        <f t="shared" ca="1" si="94"/>
        <v xml:space="preserve"> </v>
      </c>
    </row>
    <row r="515" spans="1:26" outlineLevel="1" x14ac:dyDescent="0.35">
      <c r="A515" s="64">
        <v>3989061</v>
      </c>
      <c r="B515" s="64" t="s">
        <v>101</v>
      </c>
      <c r="C515" s="64">
        <v>5010.25</v>
      </c>
      <c r="D515" s="64">
        <v>153</v>
      </c>
      <c r="E515" s="64">
        <v>392.46</v>
      </c>
      <c r="F515" s="64">
        <v>393.98</v>
      </c>
      <c r="H515" s="64">
        <f t="shared" si="91"/>
        <v>1.5200000000000387</v>
      </c>
      <c r="J515" s="64">
        <f t="shared" si="87"/>
        <v>54</v>
      </c>
      <c r="K515" s="64">
        <f t="shared" si="88"/>
        <v>70</v>
      </c>
      <c r="L515" s="64">
        <f t="shared" si="89"/>
        <v>251</v>
      </c>
      <c r="M515" s="64">
        <f t="shared" si="90"/>
        <v>86</v>
      </c>
      <c r="T515" s="64">
        <f t="shared" si="93"/>
        <v>460</v>
      </c>
      <c r="U515" s="64" t="e">
        <f t="shared" ca="1" si="86"/>
        <v>#N/A</v>
      </c>
      <c r="V515" s="64" t="e">
        <f t="shared" ca="1" si="86"/>
        <v>#N/A</v>
      </c>
      <c r="Y515" s="64" t="str">
        <f t="shared" ca="1" si="92"/>
        <v xml:space="preserve"> </v>
      </c>
      <c r="Z515" s="64" t="str">
        <f t="shared" ca="1" si="94"/>
        <v xml:space="preserve"> </v>
      </c>
    </row>
    <row r="516" spans="1:26" outlineLevel="1" x14ac:dyDescent="0.35">
      <c r="A516" s="64">
        <v>4003159</v>
      </c>
      <c r="B516" s="64" t="s">
        <v>101</v>
      </c>
      <c r="C516" s="64">
        <v>4640.1499999999996</v>
      </c>
      <c r="D516" s="64">
        <v>184</v>
      </c>
      <c r="E516" s="64">
        <v>385.67</v>
      </c>
      <c r="F516" s="64">
        <v>379.92</v>
      </c>
      <c r="H516" s="64">
        <f t="shared" si="91"/>
        <v>-5.75</v>
      </c>
      <c r="J516" s="64">
        <f t="shared" si="87"/>
        <v>55</v>
      </c>
      <c r="K516" s="64">
        <f t="shared" si="88"/>
        <v>70</v>
      </c>
      <c r="L516" s="64">
        <f t="shared" si="89"/>
        <v>251</v>
      </c>
      <c r="M516" s="64">
        <f t="shared" si="90"/>
        <v>86</v>
      </c>
      <c r="T516" s="64">
        <f t="shared" si="93"/>
        <v>461</v>
      </c>
      <c r="U516" s="64" t="e">
        <f t="shared" ref="U516:V535" ca="1" si="95">INDEX(OFFSET($G$55,0,MATCH(U$54,$H$54:$I$54,0),COUNT($A$55:$A$2233),1),MATCH($T516,OFFSET($I$55,0,MATCH(U$55,$J$53:$M$53,0),COUNT($A$55:$A$2233),1),0),1)</f>
        <v>#N/A</v>
      </c>
      <c r="V516" s="64" t="e">
        <f t="shared" ca="1" si="95"/>
        <v>#N/A</v>
      </c>
      <c r="Y516" s="64" t="str">
        <f t="shared" ca="1" si="92"/>
        <v xml:space="preserve"> </v>
      </c>
      <c r="Z516" s="64" t="str">
        <f t="shared" ca="1" si="94"/>
        <v xml:space="preserve"> </v>
      </c>
    </row>
    <row r="517" spans="1:26" outlineLevel="1" x14ac:dyDescent="0.35">
      <c r="A517" s="64">
        <v>4021565</v>
      </c>
      <c r="B517" s="64" t="s">
        <v>183</v>
      </c>
      <c r="C517" s="64">
        <v>6318.53</v>
      </c>
      <c r="D517" s="64">
        <v>185</v>
      </c>
      <c r="E517" s="64">
        <v>499.57</v>
      </c>
      <c r="F517" s="64">
        <v>0</v>
      </c>
      <c r="H517" s="64">
        <f t="shared" si="91"/>
        <v>-499.57</v>
      </c>
      <c r="J517" s="64">
        <f t="shared" si="87"/>
        <v>55</v>
      </c>
      <c r="K517" s="64">
        <f t="shared" si="88"/>
        <v>70</v>
      </c>
      <c r="L517" s="64">
        <f t="shared" si="89"/>
        <v>252</v>
      </c>
      <c r="M517" s="64">
        <f t="shared" si="90"/>
        <v>86</v>
      </c>
      <c r="T517" s="64">
        <f t="shared" si="93"/>
        <v>462</v>
      </c>
      <c r="U517" s="64" t="e">
        <f t="shared" ca="1" si="95"/>
        <v>#N/A</v>
      </c>
      <c r="V517" s="64" t="e">
        <f t="shared" ca="1" si="95"/>
        <v>#N/A</v>
      </c>
      <c r="Y517" s="64" t="str">
        <f t="shared" ca="1" si="92"/>
        <v xml:space="preserve"> </v>
      </c>
      <c r="Z517" s="64" t="str">
        <f t="shared" ca="1" si="94"/>
        <v xml:space="preserve"> </v>
      </c>
    </row>
    <row r="518" spans="1:26" outlineLevel="1" x14ac:dyDescent="0.35">
      <c r="A518" s="64">
        <v>4034211</v>
      </c>
      <c r="B518" s="64" t="s">
        <v>183</v>
      </c>
      <c r="C518" s="64">
        <v>9051.77</v>
      </c>
      <c r="D518" s="64">
        <v>183</v>
      </c>
      <c r="E518" s="64">
        <v>737.12</v>
      </c>
      <c r="F518" s="64">
        <v>0</v>
      </c>
      <c r="H518" s="64">
        <f t="shared" si="91"/>
        <v>-737.12</v>
      </c>
      <c r="J518" s="64">
        <f t="shared" si="87"/>
        <v>55</v>
      </c>
      <c r="K518" s="64">
        <f t="shared" si="88"/>
        <v>70</v>
      </c>
      <c r="L518" s="64">
        <f t="shared" si="89"/>
        <v>253</v>
      </c>
      <c r="M518" s="64">
        <f t="shared" si="90"/>
        <v>86</v>
      </c>
      <c r="T518" s="64">
        <f t="shared" si="93"/>
        <v>463</v>
      </c>
      <c r="U518" s="64" t="e">
        <f t="shared" ca="1" si="95"/>
        <v>#N/A</v>
      </c>
      <c r="V518" s="64" t="e">
        <f t="shared" ca="1" si="95"/>
        <v>#N/A</v>
      </c>
      <c r="Y518" s="64" t="str">
        <f t="shared" ca="1" si="92"/>
        <v xml:space="preserve"> </v>
      </c>
      <c r="Z518" s="64" t="str">
        <f t="shared" ca="1" si="94"/>
        <v xml:space="preserve"> </v>
      </c>
    </row>
    <row r="519" spans="1:26" outlineLevel="1" x14ac:dyDescent="0.35">
      <c r="A519" s="64">
        <v>4037900</v>
      </c>
      <c r="B519" s="64" t="s">
        <v>101</v>
      </c>
      <c r="C519" s="64">
        <v>3461.96</v>
      </c>
      <c r="D519" s="64">
        <v>184</v>
      </c>
      <c r="E519" s="64">
        <v>250.81</v>
      </c>
      <c r="F519" s="64">
        <v>238.82</v>
      </c>
      <c r="H519" s="64">
        <f t="shared" si="91"/>
        <v>-11.990000000000009</v>
      </c>
      <c r="J519" s="64">
        <f t="shared" si="87"/>
        <v>56</v>
      </c>
      <c r="K519" s="64">
        <f t="shared" si="88"/>
        <v>70</v>
      </c>
      <c r="L519" s="64">
        <f t="shared" si="89"/>
        <v>253</v>
      </c>
      <c r="M519" s="64">
        <f t="shared" si="90"/>
        <v>86</v>
      </c>
      <c r="T519" s="64">
        <f t="shared" si="93"/>
        <v>464</v>
      </c>
      <c r="U519" s="64" t="e">
        <f t="shared" ca="1" si="95"/>
        <v>#N/A</v>
      </c>
      <c r="V519" s="64" t="e">
        <f t="shared" ca="1" si="95"/>
        <v>#N/A</v>
      </c>
      <c r="Y519" s="64" t="str">
        <f t="shared" ca="1" si="92"/>
        <v xml:space="preserve"> </v>
      </c>
      <c r="Z519" s="64" t="str">
        <f t="shared" ca="1" si="94"/>
        <v xml:space="preserve"> </v>
      </c>
    </row>
    <row r="520" spans="1:26" outlineLevel="1" x14ac:dyDescent="0.35">
      <c r="A520" s="64">
        <v>4043353</v>
      </c>
      <c r="B520" s="64" t="s">
        <v>101</v>
      </c>
      <c r="C520" s="64">
        <v>5544.51</v>
      </c>
      <c r="D520" s="64">
        <v>184</v>
      </c>
      <c r="E520" s="64">
        <v>449.22</v>
      </c>
      <c r="F520" s="64">
        <v>447.13</v>
      </c>
      <c r="H520" s="64">
        <f t="shared" si="91"/>
        <v>-2.0900000000000318</v>
      </c>
      <c r="J520" s="64">
        <f t="shared" si="87"/>
        <v>57</v>
      </c>
      <c r="K520" s="64">
        <f t="shared" si="88"/>
        <v>70</v>
      </c>
      <c r="L520" s="64">
        <f t="shared" si="89"/>
        <v>253</v>
      </c>
      <c r="M520" s="64">
        <f t="shared" si="90"/>
        <v>86</v>
      </c>
      <c r="T520" s="64">
        <f t="shared" si="93"/>
        <v>465</v>
      </c>
      <c r="U520" s="64" t="e">
        <f t="shared" ca="1" si="95"/>
        <v>#N/A</v>
      </c>
      <c r="V520" s="64" t="e">
        <f t="shared" ca="1" si="95"/>
        <v>#N/A</v>
      </c>
      <c r="Y520" s="64" t="str">
        <f t="shared" ca="1" si="92"/>
        <v xml:space="preserve"> </v>
      </c>
      <c r="Z520" s="64" t="str">
        <f t="shared" ca="1" si="94"/>
        <v xml:space="preserve"> </v>
      </c>
    </row>
    <row r="521" spans="1:26" outlineLevel="1" x14ac:dyDescent="0.35">
      <c r="A521" s="64">
        <v>4044616</v>
      </c>
      <c r="B521" s="64" t="s">
        <v>183</v>
      </c>
      <c r="C521" s="64">
        <v>5799.01</v>
      </c>
      <c r="D521" s="64">
        <v>125</v>
      </c>
      <c r="E521" s="64">
        <v>480.66</v>
      </c>
      <c r="F521" s="64">
        <v>0</v>
      </c>
      <c r="H521" s="64">
        <f t="shared" si="91"/>
        <v>-480.66</v>
      </c>
      <c r="J521" s="64">
        <f t="shared" si="87"/>
        <v>57</v>
      </c>
      <c r="K521" s="64">
        <f t="shared" si="88"/>
        <v>70</v>
      </c>
      <c r="L521" s="64">
        <f t="shared" si="89"/>
        <v>254</v>
      </c>
      <c r="M521" s="64">
        <f t="shared" si="90"/>
        <v>86</v>
      </c>
      <c r="T521" s="64">
        <f t="shared" si="93"/>
        <v>466</v>
      </c>
      <c r="U521" s="64" t="e">
        <f t="shared" ca="1" si="95"/>
        <v>#N/A</v>
      </c>
      <c r="V521" s="64" t="e">
        <f t="shared" ca="1" si="95"/>
        <v>#N/A</v>
      </c>
      <c r="Y521" s="64" t="str">
        <f t="shared" ca="1" si="92"/>
        <v xml:space="preserve"> </v>
      </c>
      <c r="Z521" s="64" t="str">
        <f t="shared" ca="1" si="94"/>
        <v xml:space="preserve"> </v>
      </c>
    </row>
    <row r="522" spans="1:26" outlineLevel="1" x14ac:dyDescent="0.35">
      <c r="A522" s="64">
        <v>4047272</v>
      </c>
      <c r="B522" s="64" t="s">
        <v>183</v>
      </c>
      <c r="C522" s="64">
        <v>5710.8</v>
      </c>
      <c r="D522" s="64">
        <v>184</v>
      </c>
      <c r="E522" s="64">
        <v>473.51</v>
      </c>
      <c r="F522" s="64">
        <v>0</v>
      </c>
      <c r="H522" s="64">
        <f t="shared" si="91"/>
        <v>-473.51</v>
      </c>
      <c r="J522" s="64">
        <f t="shared" si="87"/>
        <v>57</v>
      </c>
      <c r="K522" s="64">
        <f t="shared" si="88"/>
        <v>70</v>
      </c>
      <c r="L522" s="64">
        <f t="shared" si="89"/>
        <v>255</v>
      </c>
      <c r="M522" s="64">
        <f t="shared" si="90"/>
        <v>86</v>
      </c>
      <c r="T522" s="64">
        <f t="shared" si="93"/>
        <v>467</v>
      </c>
      <c r="U522" s="64" t="e">
        <f t="shared" ca="1" si="95"/>
        <v>#N/A</v>
      </c>
      <c r="V522" s="64" t="e">
        <f t="shared" ca="1" si="95"/>
        <v>#N/A</v>
      </c>
      <c r="Y522" s="64" t="str">
        <f t="shared" ca="1" si="92"/>
        <v xml:space="preserve"> </v>
      </c>
      <c r="Z522" s="64" t="str">
        <f t="shared" ca="1" si="94"/>
        <v xml:space="preserve"> </v>
      </c>
    </row>
    <row r="523" spans="1:26" outlineLevel="1" x14ac:dyDescent="0.35">
      <c r="A523" s="64">
        <v>4050168</v>
      </c>
      <c r="B523" s="64" t="s">
        <v>101</v>
      </c>
      <c r="C523" s="64">
        <v>5767.24</v>
      </c>
      <c r="D523" s="64">
        <v>184</v>
      </c>
      <c r="E523" s="64">
        <v>451.5</v>
      </c>
      <c r="F523" s="64">
        <v>445.68</v>
      </c>
      <c r="H523" s="64">
        <f t="shared" si="91"/>
        <v>-5.8199999999999932</v>
      </c>
      <c r="J523" s="64">
        <f t="shared" si="87"/>
        <v>58</v>
      </c>
      <c r="K523" s="64">
        <f t="shared" si="88"/>
        <v>70</v>
      </c>
      <c r="L523" s="64">
        <f t="shared" si="89"/>
        <v>255</v>
      </c>
      <c r="M523" s="64">
        <f t="shared" si="90"/>
        <v>86</v>
      </c>
      <c r="T523" s="64">
        <f t="shared" si="93"/>
        <v>468</v>
      </c>
      <c r="U523" s="64" t="e">
        <f t="shared" ca="1" si="95"/>
        <v>#N/A</v>
      </c>
      <c r="V523" s="64" t="e">
        <f t="shared" ca="1" si="95"/>
        <v>#N/A</v>
      </c>
      <c r="Y523" s="64" t="str">
        <f t="shared" ca="1" si="92"/>
        <v xml:space="preserve"> </v>
      </c>
      <c r="Z523" s="64" t="str">
        <f t="shared" ca="1" si="94"/>
        <v xml:space="preserve"> </v>
      </c>
    </row>
    <row r="524" spans="1:26" outlineLevel="1" x14ac:dyDescent="0.35">
      <c r="A524" s="64">
        <v>4052289</v>
      </c>
      <c r="B524" s="64" t="s">
        <v>101</v>
      </c>
      <c r="C524" s="64">
        <v>5130.9399999999996</v>
      </c>
      <c r="D524" s="64">
        <v>184</v>
      </c>
      <c r="E524" s="64">
        <v>412.71</v>
      </c>
      <c r="F524" s="64">
        <v>408.75</v>
      </c>
      <c r="H524" s="64">
        <f t="shared" si="91"/>
        <v>-3.9599999999999795</v>
      </c>
      <c r="J524" s="64">
        <f t="shared" si="87"/>
        <v>59</v>
      </c>
      <c r="K524" s="64">
        <f t="shared" si="88"/>
        <v>70</v>
      </c>
      <c r="L524" s="64">
        <f t="shared" si="89"/>
        <v>255</v>
      </c>
      <c r="M524" s="64">
        <f t="shared" si="90"/>
        <v>86</v>
      </c>
      <c r="T524" s="64">
        <f t="shared" si="93"/>
        <v>469</v>
      </c>
      <c r="U524" s="64" t="e">
        <f t="shared" ca="1" si="95"/>
        <v>#N/A</v>
      </c>
      <c r="V524" s="64" t="e">
        <f t="shared" ca="1" si="95"/>
        <v>#N/A</v>
      </c>
      <c r="Y524" s="64" t="str">
        <f t="shared" ca="1" si="92"/>
        <v xml:space="preserve"> </v>
      </c>
      <c r="Z524" s="64" t="str">
        <f t="shared" ca="1" si="94"/>
        <v xml:space="preserve"> </v>
      </c>
    </row>
    <row r="525" spans="1:26" outlineLevel="1" x14ac:dyDescent="0.35">
      <c r="A525" s="64">
        <v>4052619</v>
      </c>
      <c r="B525" s="64" t="s">
        <v>406</v>
      </c>
      <c r="C525" s="64">
        <v>3412.08</v>
      </c>
      <c r="D525" s="64">
        <v>184</v>
      </c>
      <c r="E525" s="64">
        <v>276.07</v>
      </c>
      <c r="F525" s="64">
        <v>0</v>
      </c>
      <c r="H525" s="64">
        <f t="shared" si="91"/>
        <v>-276.07</v>
      </c>
      <c r="J525" s="64">
        <f t="shared" si="87"/>
        <v>59</v>
      </c>
      <c r="K525" s="64">
        <f t="shared" si="88"/>
        <v>70</v>
      </c>
      <c r="L525" s="64">
        <f t="shared" si="89"/>
        <v>255</v>
      </c>
      <c r="M525" s="64">
        <f t="shared" si="90"/>
        <v>87</v>
      </c>
      <c r="T525" s="64">
        <f t="shared" si="93"/>
        <v>470</v>
      </c>
      <c r="U525" s="64" t="e">
        <f t="shared" ca="1" si="95"/>
        <v>#N/A</v>
      </c>
      <c r="V525" s="64" t="e">
        <f t="shared" ca="1" si="95"/>
        <v>#N/A</v>
      </c>
      <c r="Y525" s="64" t="str">
        <f t="shared" ca="1" si="92"/>
        <v xml:space="preserve"> </v>
      </c>
      <c r="Z525" s="64" t="str">
        <f t="shared" ca="1" si="94"/>
        <v xml:space="preserve"> </v>
      </c>
    </row>
    <row r="526" spans="1:26" outlineLevel="1" x14ac:dyDescent="0.35">
      <c r="A526" s="64">
        <v>4052817</v>
      </c>
      <c r="B526" s="64" t="s">
        <v>183</v>
      </c>
      <c r="C526" s="64">
        <v>5540.99</v>
      </c>
      <c r="D526" s="64">
        <v>184</v>
      </c>
      <c r="E526" s="64">
        <v>470.97</v>
      </c>
      <c r="F526" s="64">
        <v>0</v>
      </c>
      <c r="H526" s="64">
        <f t="shared" si="91"/>
        <v>-470.97</v>
      </c>
      <c r="J526" s="64">
        <f t="shared" si="87"/>
        <v>59</v>
      </c>
      <c r="K526" s="64">
        <f t="shared" si="88"/>
        <v>70</v>
      </c>
      <c r="L526" s="64">
        <f t="shared" si="89"/>
        <v>256</v>
      </c>
      <c r="M526" s="64">
        <f t="shared" si="90"/>
        <v>87</v>
      </c>
      <c r="T526" s="64">
        <f t="shared" si="93"/>
        <v>471</v>
      </c>
      <c r="U526" s="64" t="e">
        <f t="shared" ca="1" si="95"/>
        <v>#N/A</v>
      </c>
      <c r="V526" s="64" t="e">
        <f t="shared" ca="1" si="95"/>
        <v>#N/A</v>
      </c>
      <c r="Y526" s="64" t="str">
        <f t="shared" ca="1" si="92"/>
        <v xml:space="preserve"> </v>
      </c>
      <c r="Z526" s="64" t="str">
        <f t="shared" ca="1" si="94"/>
        <v xml:space="preserve"> </v>
      </c>
    </row>
    <row r="527" spans="1:26" outlineLevel="1" x14ac:dyDescent="0.35">
      <c r="A527" s="64">
        <v>4054475</v>
      </c>
      <c r="B527" s="64" t="s">
        <v>183</v>
      </c>
      <c r="C527" s="64">
        <v>3781.7</v>
      </c>
      <c r="D527" s="64">
        <v>182</v>
      </c>
      <c r="E527" s="64">
        <v>322.73</v>
      </c>
      <c r="F527" s="64">
        <v>0</v>
      </c>
      <c r="H527" s="64">
        <f t="shared" si="91"/>
        <v>-322.73</v>
      </c>
      <c r="J527" s="64">
        <f t="shared" si="87"/>
        <v>59</v>
      </c>
      <c r="K527" s="64">
        <f t="shared" si="88"/>
        <v>70</v>
      </c>
      <c r="L527" s="64">
        <f t="shared" si="89"/>
        <v>257</v>
      </c>
      <c r="M527" s="64">
        <f t="shared" si="90"/>
        <v>87</v>
      </c>
      <c r="T527" s="64">
        <f t="shared" si="93"/>
        <v>472</v>
      </c>
      <c r="U527" s="64" t="e">
        <f t="shared" ca="1" si="95"/>
        <v>#N/A</v>
      </c>
      <c r="V527" s="64" t="e">
        <f t="shared" ca="1" si="95"/>
        <v>#N/A</v>
      </c>
      <c r="Y527" s="64" t="str">
        <f t="shared" ca="1" si="92"/>
        <v xml:space="preserve"> </v>
      </c>
      <c r="Z527" s="64" t="str">
        <f t="shared" ca="1" si="94"/>
        <v xml:space="preserve"> </v>
      </c>
    </row>
    <row r="528" spans="1:26" outlineLevel="1" x14ac:dyDescent="0.35">
      <c r="A528" s="64">
        <v>4054615</v>
      </c>
      <c r="B528" s="64" t="s">
        <v>183</v>
      </c>
      <c r="C528" s="64">
        <v>3412.27</v>
      </c>
      <c r="D528" s="64">
        <v>184</v>
      </c>
      <c r="E528" s="64">
        <v>274.5</v>
      </c>
      <c r="F528" s="64">
        <v>0</v>
      </c>
      <c r="H528" s="64">
        <f t="shared" si="91"/>
        <v>-274.5</v>
      </c>
      <c r="J528" s="64">
        <f t="shared" si="87"/>
        <v>59</v>
      </c>
      <c r="K528" s="64">
        <f t="shared" si="88"/>
        <v>70</v>
      </c>
      <c r="L528" s="64">
        <f t="shared" si="89"/>
        <v>258</v>
      </c>
      <c r="M528" s="64">
        <f t="shared" si="90"/>
        <v>87</v>
      </c>
      <c r="T528" s="64">
        <f t="shared" si="93"/>
        <v>473</v>
      </c>
      <c r="U528" s="64" t="e">
        <f t="shared" ca="1" si="95"/>
        <v>#N/A</v>
      </c>
      <c r="V528" s="64" t="e">
        <f t="shared" ca="1" si="95"/>
        <v>#N/A</v>
      </c>
      <c r="Y528" s="64" t="str">
        <f t="shared" ca="1" si="92"/>
        <v xml:space="preserve"> </v>
      </c>
      <c r="Z528" s="64" t="str">
        <f t="shared" ca="1" si="94"/>
        <v xml:space="preserve"> </v>
      </c>
    </row>
    <row r="529" spans="1:26" outlineLevel="1" x14ac:dyDescent="0.35">
      <c r="A529" s="64">
        <v>4056827</v>
      </c>
      <c r="B529" s="64" t="s">
        <v>101</v>
      </c>
      <c r="C529" s="64">
        <v>9546.8700000000008</v>
      </c>
      <c r="D529" s="64">
        <v>184</v>
      </c>
      <c r="E529" s="64">
        <v>760.15</v>
      </c>
      <c r="F529" s="64">
        <v>750.36</v>
      </c>
      <c r="H529" s="64">
        <f t="shared" si="91"/>
        <v>-9.7899999999999636</v>
      </c>
      <c r="J529" s="64">
        <f t="shared" si="87"/>
        <v>60</v>
      </c>
      <c r="K529" s="64">
        <f t="shared" si="88"/>
        <v>70</v>
      </c>
      <c r="L529" s="64">
        <f t="shared" si="89"/>
        <v>258</v>
      </c>
      <c r="M529" s="64">
        <f t="shared" si="90"/>
        <v>87</v>
      </c>
      <c r="T529" s="64">
        <f t="shared" si="93"/>
        <v>474</v>
      </c>
      <c r="U529" s="64" t="e">
        <f t="shared" ca="1" si="95"/>
        <v>#N/A</v>
      </c>
      <c r="V529" s="64" t="e">
        <f t="shared" ca="1" si="95"/>
        <v>#N/A</v>
      </c>
      <c r="Y529" s="64" t="str">
        <f t="shared" ca="1" si="92"/>
        <v xml:space="preserve"> </v>
      </c>
      <c r="Z529" s="64" t="str">
        <f t="shared" ca="1" si="94"/>
        <v xml:space="preserve"> </v>
      </c>
    </row>
    <row r="530" spans="1:26" outlineLevel="1" x14ac:dyDescent="0.35">
      <c r="A530" s="64">
        <v>4056835</v>
      </c>
      <c r="B530" s="64" t="s">
        <v>101</v>
      </c>
      <c r="C530" s="64">
        <v>4941.4399999999996</v>
      </c>
      <c r="D530" s="64">
        <v>184</v>
      </c>
      <c r="E530" s="64">
        <v>414.59</v>
      </c>
      <c r="F530" s="64">
        <v>413.19</v>
      </c>
      <c r="H530" s="64">
        <f t="shared" si="91"/>
        <v>-1.3999999999999773</v>
      </c>
      <c r="J530" s="64">
        <f t="shared" si="87"/>
        <v>61</v>
      </c>
      <c r="K530" s="64">
        <f t="shared" si="88"/>
        <v>70</v>
      </c>
      <c r="L530" s="64">
        <f t="shared" si="89"/>
        <v>258</v>
      </c>
      <c r="M530" s="64">
        <f t="shared" si="90"/>
        <v>87</v>
      </c>
      <c r="T530" s="64">
        <f t="shared" si="93"/>
        <v>475</v>
      </c>
      <c r="U530" s="64" t="e">
        <f t="shared" ca="1" si="95"/>
        <v>#N/A</v>
      </c>
      <c r="V530" s="64" t="e">
        <f t="shared" ca="1" si="95"/>
        <v>#N/A</v>
      </c>
      <c r="Y530" s="64" t="str">
        <f t="shared" ca="1" si="92"/>
        <v xml:space="preserve"> </v>
      </c>
      <c r="Z530" s="64" t="str">
        <f t="shared" ca="1" si="94"/>
        <v xml:space="preserve"> </v>
      </c>
    </row>
    <row r="531" spans="1:26" outlineLevel="1" x14ac:dyDescent="0.35">
      <c r="A531" s="64">
        <v>4057578</v>
      </c>
      <c r="B531" s="64" t="s">
        <v>395</v>
      </c>
      <c r="C531" s="64">
        <v>6989.25</v>
      </c>
      <c r="D531" s="64">
        <v>183</v>
      </c>
      <c r="E531" s="64">
        <v>572.28</v>
      </c>
      <c r="F531" s="64">
        <v>570.09</v>
      </c>
      <c r="H531" s="64">
        <f t="shared" si="91"/>
        <v>-2.1899999999999409</v>
      </c>
      <c r="J531" s="64">
        <f t="shared" si="87"/>
        <v>61</v>
      </c>
      <c r="K531" s="64">
        <f t="shared" si="88"/>
        <v>71</v>
      </c>
      <c r="L531" s="64">
        <f t="shared" si="89"/>
        <v>258</v>
      </c>
      <c r="M531" s="64">
        <f t="shared" si="90"/>
        <v>87</v>
      </c>
      <c r="T531" s="64">
        <f t="shared" si="93"/>
        <v>476</v>
      </c>
      <c r="U531" s="64" t="e">
        <f t="shared" ca="1" si="95"/>
        <v>#N/A</v>
      </c>
      <c r="V531" s="64" t="e">
        <f t="shared" ca="1" si="95"/>
        <v>#N/A</v>
      </c>
      <c r="Y531" s="64" t="str">
        <f t="shared" ca="1" si="92"/>
        <v xml:space="preserve"> </v>
      </c>
      <c r="Z531" s="64" t="str">
        <f t="shared" ca="1" si="94"/>
        <v xml:space="preserve"> </v>
      </c>
    </row>
    <row r="532" spans="1:26" outlineLevel="1" x14ac:dyDescent="0.35">
      <c r="A532" s="64">
        <v>4059194</v>
      </c>
      <c r="B532" s="64" t="s">
        <v>183</v>
      </c>
      <c r="C532" s="64">
        <v>4564.63</v>
      </c>
      <c r="D532" s="64">
        <v>184</v>
      </c>
      <c r="E532" s="64">
        <v>379.27</v>
      </c>
      <c r="F532" s="64">
        <v>0</v>
      </c>
      <c r="H532" s="64">
        <f t="shared" si="91"/>
        <v>-379.27</v>
      </c>
      <c r="J532" s="64">
        <f t="shared" si="87"/>
        <v>61</v>
      </c>
      <c r="K532" s="64">
        <f t="shared" si="88"/>
        <v>71</v>
      </c>
      <c r="L532" s="64">
        <f t="shared" si="89"/>
        <v>259</v>
      </c>
      <c r="M532" s="64">
        <f t="shared" si="90"/>
        <v>87</v>
      </c>
      <c r="T532" s="64">
        <f t="shared" si="93"/>
        <v>477</v>
      </c>
      <c r="U532" s="64" t="e">
        <f t="shared" ca="1" si="95"/>
        <v>#N/A</v>
      </c>
      <c r="V532" s="64" t="e">
        <f t="shared" ca="1" si="95"/>
        <v>#N/A</v>
      </c>
      <c r="Y532" s="64" t="str">
        <f t="shared" ca="1" si="92"/>
        <v xml:space="preserve"> </v>
      </c>
      <c r="Z532" s="64" t="str">
        <f t="shared" ca="1" si="94"/>
        <v xml:space="preserve"> </v>
      </c>
    </row>
    <row r="533" spans="1:26" outlineLevel="1" x14ac:dyDescent="0.35">
      <c r="A533" s="64">
        <v>4064185</v>
      </c>
      <c r="B533" s="64" t="s">
        <v>406</v>
      </c>
      <c r="C533" s="64">
        <v>5571.91</v>
      </c>
      <c r="D533" s="64">
        <v>183</v>
      </c>
      <c r="E533" s="64">
        <v>469.39</v>
      </c>
      <c r="F533" s="64">
        <v>0</v>
      </c>
      <c r="H533" s="64">
        <f t="shared" si="91"/>
        <v>-469.39</v>
      </c>
      <c r="J533" s="64">
        <f t="shared" si="87"/>
        <v>61</v>
      </c>
      <c r="K533" s="64">
        <f t="shared" si="88"/>
        <v>71</v>
      </c>
      <c r="L533" s="64">
        <f t="shared" si="89"/>
        <v>259</v>
      </c>
      <c r="M533" s="64">
        <f t="shared" si="90"/>
        <v>88</v>
      </c>
      <c r="T533" s="64">
        <f t="shared" si="93"/>
        <v>478</v>
      </c>
      <c r="U533" s="64" t="e">
        <f t="shared" ca="1" si="95"/>
        <v>#N/A</v>
      </c>
      <c r="V533" s="64" t="e">
        <f t="shared" ca="1" si="95"/>
        <v>#N/A</v>
      </c>
      <c r="Y533" s="64" t="str">
        <f t="shared" ca="1" si="92"/>
        <v xml:space="preserve"> </v>
      </c>
      <c r="Z533" s="64" t="str">
        <f t="shared" ca="1" si="94"/>
        <v xml:space="preserve"> </v>
      </c>
    </row>
    <row r="534" spans="1:26" outlineLevel="1" x14ac:dyDescent="0.35">
      <c r="A534" s="64">
        <v>4064440</v>
      </c>
      <c r="B534" s="64" t="s">
        <v>183</v>
      </c>
      <c r="C534" s="64">
        <v>3809.08</v>
      </c>
      <c r="D534" s="64">
        <v>183</v>
      </c>
      <c r="E534" s="64">
        <v>297.60000000000002</v>
      </c>
      <c r="F534" s="64">
        <v>0</v>
      </c>
      <c r="H534" s="64">
        <f t="shared" si="91"/>
        <v>-297.60000000000002</v>
      </c>
      <c r="J534" s="64">
        <f t="shared" si="87"/>
        <v>61</v>
      </c>
      <c r="K534" s="64">
        <f t="shared" si="88"/>
        <v>71</v>
      </c>
      <c r="L534" s="64">
        <f t="shared" si="89"/>
        <v>260</v>
      </c>
      <c r="M534" s="64">
        <f t="shared" si="90"/>
        <v>88</v>
      </c>
      <c r="T534" s="64">
        <f t="shared" si="93"/>
        <v>479</v>
      </c>
      <c r="U534" s="64" t="e">
        <f t="shared" ca="1" si="95"/>
        <v>#N/A</v>
      </c>
      <c r="V534" s="64" t="e">
        <f t="shared" ca="1" si="95"/>
        <v>#N/A</v>
      </c>
      <c r="Y534" s="64" t="str">
        <f t="shared" ca="1" si="92"/>
        <v xml:space="preserve"> </v>
      </c>
      <c r="Z534" s="64" t="str">
        <f t="shared" ca="1" si="94"/>
        <v xml:space="preserve"> </v>
      </c>
    </row>
    <row r="535" spans="1:26" outlineLevel="1" x14ac:dyDescent="0.35">
      <c r="A535" s="64">
        <v>4064482</v>
      </c>
      <c r="B535" s="64" t="s">
        <v>183</v>
      </c>
      <c r="C535" s="64">
        <v>2700.8</v>
      </c>
      <c r="D535" s="64">
        <v>183</v>
      </c>
      <c r="E535" s="64">
        <v>228.13</v>
      </c>
      <c r="F535" s="64">
        <v>0</v>
      </c>
      <c r="H535" s="64">
        <f t="shared" si="91"/>
        <v>-228.13</v>
      </c>
      <c r="J535" s="64">
        <f t="shared" si="87"/>
        <v>61</v>
      </c>
      <c r="K535" s="64">
        <f t="shared" si="88"/>
        <v>71</v>
      </c>
      <c r="L535" s="64">
        <f t="shared" si="89"/>
        <v>261</v>
      </c>
      <c r="M535" s="64">
        <f t="shared" si="90"/>
        <v>88</v>
      </c>
      <c r="T535" s="64">
        <f t="shared" si="93"/>
        <v>480</v>
      </c>
      <c r="U535" s="64" t="e">
        <f t="shared" ca="1" si="95"/>
        <v>#N/A</v>
      </c>
      <c r="V535" s="64" t="e">
        <f t="shared" ca="1" si="95"/>
        <v>#N/A</v>
      </c>
      <c r="Y535" s="64" t="str">
        <f t="shared" ca="1" si="92"/>
        <v xml:space="preserve"> </v>
      </c>
      <c r="Z535" s="64" t="str">
        <f t="shared" ca="1" si="94"/>
        <v xml:space="preserve"> </v>
      </c>
    </row>
    <row r="536" spans="1:26" outlineLevel="1" x14ac:dyDescent="0.35">
      <c r="A536" s="64">
        <v>4070108</v>
      </c>
      <c r="B536" s="64" t="s">
        <v>406</v>
      </c>
      <c r="C536" s="64">
        <v>5814.65</v>
      </c>
      <c r="D536" s="64">
        <v>183</v>
      </c>
      <c r="E536" s="64">
        <v>486.99</v>
      </c>
      <c r="F536" s="64">
        <v>0</v>
      </c>
      <c r="H536" s="64">
        <f t="shared" si="91"/>
        <v>-486.99</v>
      </c>
      <c r="J536" s="64">
        <f t="shared" si="87"/>
        <v>61</v>
      </c>
      <c r="K536" s="64">
        <f t="shared" si="88"/>
        <v>71</v>
      </c>
      <c r="L536" s="64">
        <f t="shared" si="89"/>
        <v>261</v>
      </c>
      <c r="M536" s="64">
        <f t="shared" si="90"/>
        <v>89</v>
      </c>
      <c r="T536" s="64">
        <f t="shared" si="93"/>
        <v>481</v>
      </c>
      <c r="U536" s="64" t="e">
        <f t="shared" ref="U536:V555" ca="1" si="96">INDEX(OFFSET($G$55,0,MATCH(U$54,$H$54:$I$54,0),COUNT($A$55:$A$2233),1),MATCH($T536,OFFSET($I$55,0,MATCH(U$55,$J$53:$M$53,0),COUNT($A$55:$A$2233),1),0),1)</f>
        <v>#N/A</v>
      </c>
      <c r="V536" s="64" t="e">
        <f t="shared" ca="1" si="96"/>
        <v>#N/A</v>
      </c>
      <c r="Y536" s="64" t="str">
        <f t="shared" ca="1" si="92"/>
        <v xml:space="preserve"> </v>
      </c>
      <c r="Z536" s="64" t="str">
        <f t="shared" ca="1" si="94"/>
        <v xml:space="preserve"> </v>
      </c>
    </row>
    <row r="537" spans="1:26" outlineLevel="1" x14ac:dyDescent="0.35">
      <c r="A537" s="64">
        <v>4070330</v>
      </c>
      <c r="B537" s="64" t="s">
        <v>395</v>
      </c>
      <c r="C537" s="64">
        <v>5480.79</v>
      </c>
      <c r="D537" s="64">
        <v>183</v>
      </c>
      <c r="E537" s="64">
        <v>445.61</v>
      </c>
      <c r="F537" s="64">
        <v>445.49</v>
      </c>
      <c r="H537" s="64">
        <f t="shared" si="91"/>
        <v>-0.12000000000000455</v>
      </c>
      <c r="J537" s="64">
        <f t="shared" si="87"/>
        <v>61</v>
      </c>
      <c r="K537" s="64">
        <f t="shared" si="88"/>
        <v>72</v>
      </c>
      <c r="L537" s="64">
        <f t="shared" si="89"/>
        <v>261</v>
      </c>
      <c r="M537" s="64">
        <f t="shared" si="90"/>
        <v>89</v>
      </c>
      <c r="T537" s="64">
        <f t="shared" si="93"/>
        <v>482</v>
      </c>
      <c r="U537" s="64" t="e">
        <f t="shared" ca="1" si="96"/>
        <v>#N/A</v>
      </c>
      <c r="V537" s="64" t="e">
        <f t="shared" ca="1" si="96"/>
        <v>#N/A</v>
      </c>
      <c r="Y537" s="64" t="str">
        <f t="shared" ca="1" si="92"/>
        <v xml:space="preserve"> </v>
      </c>
      <c r="Z537" s="64" t="str">
        <f t="shared" ca="1" si="94"/>
        <v xml:space="preserve"> </v>
      </c>
    </row>
    <row r="538" spans="1:26" outlineLevel="1" x14ac:dyDescent="0.35">
      <c r="A538" s="64">
        <v>4072005</v>
      </c>
      <c r="B538" s="64" t="s">
        <v>183</v>
      </c>
      <c r="C538" s="64">
        <v>5053.8100000000004</v>
      </c>
      <c r="D538" s="64">
        <v>183</v>
      </c>
      <c r="E538" s="64">
        <v>431.51</v>
      </c>
      <c r="F538" s="64">
        <v>0</v>
      </c>
      <c r="H538" s="64">
        <f t="shared" si="91"/>
        <v>-431.51</v>
      </c>
      <c r="J538" s="64">
        <f t="shared" si="87"/>
        <v>61</v>
      </c>
      <c r="K538" s="64">
        <f t="shared" si="88"/>
        <v>72</v>
      </c>
      <c r="L538" s="64">
        <f t="shared" si="89"/>
        <v>262</v>
      </c>
      <c r="M538" s="64">
        <f t="shared" si="90"/>
        <v>89</v>
      </c>
      <c r="T538" s="64">
        <f t="shared" si="93"/>
        <v>483</v>
      </c>
      <c r="U538" s="64" t="e">
        <f t="shared" ca="1" si="96"/>
        <v>#N/A</v>
      </c>
      <c r="V538" s="64" t="e">
        <f t="shared" ca="1" si="96"/>
        <v>#N/A</v>
      </c>
      <c r="Y538" s="64" t="str">
        <f t="shared" ca="1" si="92"/>
        <v xml:space="preserve"> </v>
      </c>
      <c r="Z538" s="64" t="str">
        <f t="shared" ca="1" si="94"/>
        <v xml:space="preserve"> </v>
      </c>
    </row>
    <row r="539" spans="1:26" outlineLevel="1" x14ac:dyDescent="0.35">
      <c r="A539" s="64">
        <v>4079647</v>
      </c>
      <c r="B539" s="64" t="s">
        <v>395</v>
      </c>
      <c r="C539" s="64">
        <v>4328.57</v>
      </c>
      <c r="D539" s="64">
        <v>183</v>
      </c>
      <c r="E539" s="64">
        <v>366.22</v>
      </c>
      <c r="F539" s="64">
        <v>362.22</v>
      </c>
      <c r="H539" s="64">
        <f t="shared" si="91"/>
        <v>-4</v>
      </c>
      <c r="J539" s="64">
        <f t="shared" si="87"/>
        <v>61</v>
      </c>
      <c r="K539" s="64">
        <f t="shared" si="88"/>
        <v>73</v>
      </c>
      <c r="L539" s="64">
        <f t="shared" si="89"/>
        <v>262</v>
      </c>
      <c r="M539" s="64">
        <f t="shared" si="90"/>
        <v>89</v>
      </c>
      <c r="T539" s="64">
        <f t="shared" si="93"/>
        <v>484</v>
      </c>
      <c r="U539" s="64" t="e">
        <f t="shared" ca="1" si="96"/>
        <v>#N/A</v>
      </c>
      <c r="V539" s="64" t="e">
        <f t="shared" ca="1" si="96"/>
        <v>#N/A</v>
      </c>
      <c r="Y539" s="64" t="str">
        <f t="shared" ca="1" si="92"/>
        <v xml:space="preserve"> </v>
      </c>
      <c r="Z539" s="64" t="str">
        <f t="shared" ca="1" si="94"/>
        <v xml:space="preserve"> </v>
      </c>
    </row>
    <row r="540" spans="1:26" outlineLevel="1" x14ac:dyDescent="0.35">
      <c r="A540" s="64">
        <v>4080248</v>
      </c>
      <c r="B540" s="64" t="s">
        <v>406</v>
      </c>
      <c r="C540" s="64">
        <v>6527.26</v>
      </c>
      <c r="D540" s="64">
        <v>183</v>
      </c>
      <c r="E540" s="64">
        <v>533.41</v>
      </c>
      <c r="F540" s="64">
        <v>0</v>
      </c>
      <c r="H540" s="64">
        <f t="shared" si="91"/>
        <v>-533.41</v>
      </c>
      <c r="J540" s="64">
        <f t="shared" si="87"/>
        <v>61</v>
      </c>
      <c r="K540" s="64">
        <f t="shared" si="88"/>
        <v>73</v>
      </c>
      <c r="L540" s="64">
        <f t="shared" si="89"/>
        <v>262</v>
      </c>
      <c r="M540" s="64">
        <f t="shared" si="90"/>
        <v>90</v>
      </c>
      <c r="T540" s="64">
        <f t="shared" si="93"/>
        <v>485</v>
      </c>
      <c r="U540" s="64" t="e">
        <f t="shared" ca="1" si="96"/>
        <v>#N/A</v>
      </c>
      <c r="V540" s="64" t="e">
        <f t="shared" ca="1" si="96"/>
        <v>#N/A</v>
      </c>
      <c r="Y540" s="64" t="str">
        <f t="shared" ca="1" si="92"/>
        <v xml:space="preserve"> </v>
      </c>
      <c r="Z540" s="64" t="str">
        <f t="shared" ca="1" si="94"/>
        <v xml:space="preserve"> </v>
      </c>
    </row>
    <row r="541" spans="1:26" outlineLevel="1" x14ac:dyDescent="0.35">
      <c r="A541" s="64">
        <v>4088614</v>
      </c>
      <c r="B541" s="64" t="s">
        <v>183</v>
      </c>
      <c r="C541" s="64">
        <v>3381.97</v>
      </c>
      <c r="D541" s="64">
        <v>185</v>
      </c>
      <c r="E541" s="64">
        <v>277.67</v>
      </c>
      <c r="F541" s="64">
        <v>0</v>
      </c>
      <c r="H541" s="64">
        <f t="shared" si="91"/>
        <v>-277.67</v>
      </c>
      <c r="J541" s="64">
        <f t="shared" si="87"/>
        <v>61</v>
      </c>
      <c r="K541" s="64">
        <f t="shared" si="88"/>
        <v>73</v>
      </c>
      <c r="L541" s="64">
        <f t="shared" si="89"/>
        <v>263</v>
      </c>
      <c r="M541" s="64">
        <f t="shared" si="90"/>
        <v>90</v>
      </c>
      <c r="T541" s="64">
        <f t="shared" si="93"/>
        <v>486</v>
      </c>
      <c r="U541" s="64" t="e">
        <f t="shared" ca="1" si="96"/>
        <v>#N/A</v>
      </c>
      <c r="V541" s="64" t="e">
        <f t="shared" ca="1" si="96"/>
        <v>#N/A</v>
      </c>
      <c r="Y541" s="64" t="str">
        <f t="shared" ca="1" si="92"/>
        <v xml:space="preserve"> </v>
      </c>
      <c r="Z541" s="64" t="str">
        <f t="shared" ca="1" si="94"/>
        <v xml:space="preserve"> </v>
      </c>
    </row>
    <row r="542" spans="1:26" outlineLevel="1" x14ac:dyDescent="0.35">
      <c r="A542" s="64">
        <v>4090536</v>
      </c>
      <c r="B542" s="64" t="s">
        <v>101</v>
      </c>
      <c r="C542" s="64">
        <v>3877.55</v>
      </c>
      <c r="D542" s="64">
        <v>182</v>
      </c>
      <c r="E542" s="64">
        <v>320.25</v>
      </c>
      <c r="F542" s="64">
        <v>323.52</v>
      </c>
      <c r="H542" s="64">
        <f t="shared" si="91"/>
        <v>3.2699999999999818</v>
      </c>
      <c r="J542" s="64">
        <f t="shared" si="87"/>
        <v>62</v>
      </c>
      <c r="K542" s="64">
        <f t="shared" si="88"/>
        <v>73</v>
      </c>
      <c r="L542" s="64">
        <f t="shared" si="89"/>
        <v>263</v>
      </c>
      <c r="M542" s="64">
        <f t="shared" si="90"/>
        <v>90</v>
      </c>
      <c r="T542" s="64">
        <f t="shared" si="93"/>
        <v>487</v>
      </c>
      <c r="U542" s="64" t="e">
        <f t="shared" ca="1" si="96"/>
        <v>#N/A</v>
      </c>
      <c r="V542" s="64" t="e">
        <f t="shared" ca="1" si="96"/>
        <v>#N/A</v>
      </c>
      <c r="Y542" s="64" t="str">
        <f t="shared" ca="1" si="92"/>
        <v xml:space="preserve"> </v>
      </c>
      <c r="Z542" s="64" t="str">
        <f t="shared" ca="1" si="94"/>
        <v xml:space="preserve"> </v>
      </c>
    </row>
    <row r="543" spans="1:26" outlineLevel="1" x14ac:dyDescent="0.35">
      <c r="A543" s="64">
        <v>4112950</v>
      </c>
      <c r="B543" s="64" t="s">
        <v>101</v>
      </c>
      <c r="C543" s="64">
        <v>6116.85</v>
      </c>
      <c r="D543" s="64">
        <v>184</v>
      </c>
      <c r="E543" s="64">
        <v>527.63</v>
      </c>
      <c r="F543" s="64">
        <v>536.99</v>
      </c>
      <c r="H543" s="64">
        <f t="shared" si="91"/>
        <v>9.3600000000000136</v>
      </c>
      <c r="J543" s="64">
        <f t="shared" si="87"/>
        <v>63</v>
      </c>
      <c r="K543" s="64">
        <f t="shared" si="88"/>
        <v>73</v>
      </c>
      <c r="L543" s="64">
        <f t="shared" si="89"/>
        <v>263</v>
      </c>
      <c r="M543" s="64">
        <f t="shared" si="90"/>
        <v>90</v>
      </c>
      <c r="T543" s="64">
        <f t="shared" si="93"/>
        <v>488</v>
      </c>
      <c r="U543" s="64" t="e">
        <f t="shared" ca="1" si="96"/>
        <v>#N/A</v>
      </c>
      <c r="V543" s="64" t="e">
        <f t="shared" ca="1" si="96"/>
        <v>#N/A</v>
      </c>
      <c r="Y543" s="64" t="str">
        <f t="shared" ca="1" si="92"/>
        <v xml:space="preserve"> </v>
      </c>
      <c r="Z543" s="64" t="str">
        <f t="shared" ca="1" si="94"/>
        <v xml:space="preserve"> </v>
      </c>
    </row>
    <row r="544" spans="1:26" outlineLevel="1" x14ac:dyDescent="0.35">
      <c r="A544" s="64">
        <v>4113114</v>
      </c>
      <c r="B544" s="64" t="s">
        <v>183</v>
      </c>
      <c r="C544" s="64">
        <v>4903.83</v>
      </c>
      <c r="D544" s="64">
        <v>183</v>
      </c>
      <c r="E544" s="64">
        <v>415.24</v>
      </c>
      <c r="F544" s="64">
        <v>0</v>
      </c>
      <c r="H544" s="64">
        <f t="shared" si="91"/>
        <v>-415.24</v>
      </c>
      <c r="J544" s="64">
        <f t="shared" si="87"/>
        <v>63</v>
      </c>
      <c r="K544" s="64">
        <f t="shared" si="88"/>
        <v>73</v>
      </c>
      <c r="L544" s="64">
        <f t="shared" si="89"/>
        <v>264</v>
      </c>
      <c r="M544" s="64">
        <f t="shared" si="90"/>
        <v>90</v>
      </c>
      <c r="T544" s="64">
        <f t="shared" si="93"/>
        <v>489</v>
      </c>
      <c r="U544" s="64" t="e">
        <f t="shared" ca="1" si="96"/>
        <v>#N/A</v>
      </c>
      <c r="V544" s="64" t="e">
        <f t="shared" ca="1" si="96"/>
        <v>#N/A</v>
      </c>
      <c r="Y544" s="64" t="str">
        <f t="shared" ca="1" si="92"/>
        <v xml:space="preserve"> </v>
      </c>
      <c r="Z544" s="64" t="str">
        <f t="shared" ca="1" si="94"/>
        <v xml:space="preserve"> </v>
      </c>
    </row>
    <row r="545" spans="1:26" outlineLevel="1" x14ac:dyDescent="0.35">
      <c r="A545" s="64">
        <v>4114352</v>
      </c>
      <c r="B545" s="64" t="s">
        <v>101</v>
      </c>
      <c r="C545" s="64">
        <v>5476.42</v>
      </c>
      <c r="D545" s="64">
        <v>184</v>
      </c>
      <c r="E545" s="64">
        <v>446.06</v>
      </c>
      <c r="F545" s="64">
        <v>450.23</v>
      </c>
      <c r="H545" s="64">
        <f t="shared" si="91"/>
        <v>4.1700000000000159</v>
      </c>
      <c r="J545" s="64">
        <f t="shared" si="87"/>
        <v>64</v>
      </c>
      <c r="K545" s="64">
        <f t="shared" si="88"/>
        <v>73</v>
      </c>
      <c r="L545" s="64">
        <f t="shared" si="89"/>
        <v>264</v>
      </c>
      <c r="M545" s="64">
        <f t="shared" si="90"/>
        <v>90</v>
      </c>
      <c r="T545" s="64">
        <f t="shared" si="93"/>
        <v>490</v>
      </c>
      <c r="U545" s="64" t="e">
        <f t="shared" ca="1" si="96"/>
        <v>#N/A</v>
      </c>
      <c r="V545" s="64" t="e">
        <f t="shared" ca="1" si="96"/>
        <v>#N/A</v>
      </c>
      <c r="Y545" s="64" t="str">
        <f t="shared" ca="1" si="92"/>
        <v xml:space="preserve"> </v>
      </c>
      <c r="Z545" s="64" t="str">
        <f t="shared" ca="1" si="94"/>
        <v xml:space="preserve"> </v>
      </c>
    </row>
    <row r="546" spans="1:26" outlineLevel="1" x14ac:dyDescent="0.35">
      <c r="A546" s="64">
        <v>4115623</v>
      </c>
      <c r="B546" s="64" t="s">
        <v>101</v>
      </c>
      <c r="C546" s="64">
        <v>4315.62</v>
      </c>
      <c r="D546" s="64">
        <v>153</v>
      </c>
      <c r="E546" s="64">
        <v>343.01</v>
      </c>
      <c r="F546" s="64">
        <v>346.04</v>
      </c>
      <c r="H546" s="64">
        <f t="shared" si="91"/>
        <v>3.0300000000000296</v>
      </c>
      <c r="J546" s="64">
        <f t="shared" si="87"/>
        <v>65</v>
      </c>
      <c r="K546" s="64">
        <f t="shared" si="88"/>
        <v>73</v>
      </c>
      <c r="L546" s="64">
        <f t="shared" si="89"/>
        <v>264</v>
      </c>
      <c r="M546" s="64">
        <f t="shared" si="90"/>
        <v>90</v>
      </c>
      <c r="T546" s="64">
        <f t="shared" si="93"/>
        <v>491</v>
      </c>
      <c r="U546" s="64" t="e">
        <f t="shared" ca="1" si="96"/>
        <v>#N/A</v>
      </c>
      <c r="V546" s="64" t="e">
        <f t="shared" ca="1" si="96"/>
        <v>#N/A</v>
      </c>
      <c r="Y546" s="64" t="str">
        <f t="shared" ca="1" si="92"/>
        <v xml:space="preserve"> </v>
      </c>
      <c r="Z546" s="64" t="str">
        <f t="shared" ca="1" si="94"/>
        <v xml:space="preserve"> </v>
      </c>
    </row>
    <row r="547" spans="1:26" outlineLevel="1" x14ac:dyDescent="0.35">
      <c r="A547" s="64">
        <v>4117140</v>
      </c>
      <c r="B547" s="64" t="s">
        <v>183</v>
      </c>
      <c r="C547" s="64">
        <v>7003.5</v>
      </c>
      <c r="D547" s="64">
        <v>182</v>
      </c>
      <c r="E547" s="64">
        <v>573.84</v>
      </c>
      <c r="F547" s="64">
        <v>0</v>
      </c>
      <c r="H547" s="64">
        <f t="shared" si="91"/>
        <v>-573.84</v>
      </c>
      <c r="J547" s="64">
        <f t="shared" si="87"/>
        <v>65</v>
      </c>
      <c r="K547" s="64">
        <f t="shared" si="88"/>
        <v>73</v>
      </c>
      <c r="L547" s="64">
        <f t="shared" si="89"/>
        <v>265</v>
      </c>
      <c r="M547" s="64">
        <f t="shared" si="90"/>
        <v>90</v>
      </c>
      <c r="T547" s="64">
        <f t="shared" si="93"/>
        <v>492</v>
      </c>
      <c r="U547" s="64" t="e">
        <f t="shared" ca="1" si="96"/>
        <v>#N/A</v>
      </c>
      <c r="V547" s="64" t="e">
        <f t="shared" ca="1" si="96"/>
        <v>#N/A</v>
      </c>
      <c r="Y547" s="64" t="str">
        <f t="shared" ca="1" si="92"/>
        <v xml:space="preserve"> </v>
      </c>
      <c r="Z547" s="64" t="str">
        <f t="shared" ca="1" si="94"/>
        <v xml:space="preserve"> </v>
      </c>
    </row>
    <row r="548" spans="1:26" outlineLevel="1" x14ac:dyDescent="0.35">
      <c r="A548" s="64">
        <v>4117546</v>
      </c>
      <c r="B548" s="64" t="s">
        <v>183</v>
      </c>
      <c r="C548" s="64">
        <v>1836.01</v>
      </c>
      <c r="D548" s="64">
        <v>185</v>
      </c>
      <c r="E548" s="64">
        <v>148.30000000000001</v>
      </c>
      <c r="F548" s="64">
        <v>0</v>
      </c>
      <c r="H548" s="64">
        <f t="shared" si="91"/>
        <v>-148.30000000000001</v>
      </c>
      <c r="J548" s="64">
        <f t="shared" si="87"/>
        <v>65</v>
      </c>
      <c r="K548" s="64">
        <f t="shared" si="88"/>
        <v>73</v>
      </c>
      <c r="L548" s="64">
        <f t="shared" si="89"/>
        <v>266</v>
      </c>
      <c r="M548" s="64">
        <f t="shared" si="90"/>
        <v>90</v>
      </c>
      <c r="T548" s="64">
        <f t="shared" si="93"/>
        <v>493</v>
      </c>
      <c r="U548" s="64" t="e">
        <f t="shared" ca="1" si="96"/>
        <v>#N/A</v>
      </c>
      <c r="V548" s="64" t="e">
        <f t="shared" ca="1" si="96"/>
        <v>#N/A</v>
      </c>
      <c r="Y548" s="64" t="str">
        <f t="shared" ca="1" si="92"/>
        <v xml:space="preserve"> </v>
      </c>
      <c r="Z548" s="64" t="str">
        <f t="shared" ca="1" si="94"/>
        <v xml:space="preserve"> </v>
      </c>
    </row>
    <row r="549" spans="1:26" outlineLevel="1" x14ac:dyDescent="0.35">
      <c r="A549" s="64">
        <v>4117984</v>
      </c>
      <c r="B549" s="64" t="s">
        <v>183</v>
      </c>
      <c r="C549" s="64">
        <v>7894.94</v>
      </c>
      <c r="D549" s="64">
        <v>182</v>
      </c>
      <c r="E549" s="64">
        <v>644.94000000000005</v>
      </c>
      <c r="F549" s="64">
        <v>0</v>
      </c>
      <c r="H549" s="64">
        <f t="shared" si="91"/>
        <v>-644.94000000000005</v>
      </c>
      <c r="J549" s="64">
        <f t="shared" si="87"/>
        <v>65</v>
      </c>
      <c r="K549" s="64">
        <f t="shared" si="88"/>
        <v>73</v>
      </c>
      <c r="L549" s="64">
        <f t="shared" si="89"/>
        <v>267</v>
      </c>
      <c r="M549" s="64">
        <f t="shared" si="90"/>
        <v>90</v>
      </c>
      <c r="T549" s="64">
        <f t="shared" si="93"/>
        <v>494</v>
      </c>
      <c r="U549" s="64" t="e">
        <f t="shared" ca="1" si="96"/>
        <v>#N/A</v>
      </c>
      <c r="V549" s="64" t="e">
        <f t="shared" ca="1" si="96"/>
        <v>#N/A</v>
      </c>
      <c r="Y549" s="64" t="str">
        <f t="shared" ca="1" si="92"/>
        <v xml:space="preserve"> </v>
      </c>
      <c r="Z549" s="64" t="str">
        <f t="shared" ca="1" si="94"/>
        <v xml:space="preserve"> </v>
      </c>
    </row>
    <row r="550" spans="1:26" outlineLevel="1" x14ac:dyDescent="0.35">
      <c r="A550" s="64">
        <v>4118338</v>
      </c>
      <c r="B550" s="64" t="s">
        <v>395</v>
      </c>
      <c r="C550" s="64">
        <v>3152.58</v>
      </c>
      <c r="D550" s="64">
        <v>184</v>
      </c>
      <c r="E550" s="64">
        <v>238.48</v>
      </c>
      <c r="F550" s="64">
        <v>229.82</v>
      </c>
      <c r="H550" s="64">
        <f t="shared" si="91"/>
        <v>-8.6599999999999966</v>
      </c>
      <c r="J550" s="64">
        <f t="shared" si="87"/>
        <v>65</v>
      </c>
      <c r="K550" s="64">
        <f t="shared" si="88"/>
        <v>74</v>
      </c>
      <c r="L550" s="64">
        <f t="shared" si="89"/>
        <v>267</v>
      </c>
      <c r="M550" s="64">
        <f t="shared" si="90"/>
        <v>90</v>
      </c>
      <c r="T550" s="64">
        <f t="shared" si="93"/>
        <v>495</v>
      </c>
      <c r="U550" s="64" t="e">
        <f t="shared" ca="1" si="96"/>
        <v>#N/A</v>
      </c>
      <c r="V550" s="64" t="e">
        <f t="shared" ca="1" si="96"/>
        <v>#N/A</v>
      </c>
      <c r="Y550" s="64" t="str">
        <f t="shared" ca="1" si="92"/>
        <v xml:space="preserve"> </v>
      </c>
      <c r="Z550" s="64" t="str">
        <f t="shared" ca="1" si="94"/>
        <v xml:space="preserve"> </v>
      </c>
    </row>
    <row r="551" spans="1:26" outlineLevel="1" x14ac:dyDescent="0.35">
      <c r="A551" s="64">
        <v>4118982</v>
      </c>
      <c r="B551" s="64" t="s">
        <v>406</v>
      </c>
      <c r="C551" s="64">
        <v>14340.15</v>
      </c>
      <c r="D551" s="64">
        <v>186</v>
      </c>
      <c r="E551" s="64">
        <v>1191.8800000000001</v>
      </c>
      <c r="F551" s="64">
        <v>0</v>
      </c>
      <c r="H551" s="64">
        <f t="shared" si="91"/>
        <v>-1191.8800000000001</v>
      </c>
      <c r="J551" s="64">
        <f t="shared" si="87"/>
        <v>65</v>
      </c>
      <c r="K551" s="64">
        <f t="shared" si="88"/>
        <v>74</v>
      </c>
      <c r="L551" s="64">
        <f t="shared" si="89"/>
        <v>267</v>
      </c>
      <c r="M551" s="64">
        <f t="shared" si="90"/>
        <v>91</v>
      </c>
      <c r="T551" s="64">
        <f t="shared" si="93"/>
        <v>496</v>
      </c>
      <c r="U551" s="64" t="e">
        <f t="shared" ca="1" si="96"/>
        <v>#N/A</v>
      </c>
      <c r="V551" s="64" t="e">
        <f t="shared" ca="1" si="96"/>
        <v>#N/A</v>
      </c>
      <c r="Y551" s="64" t="str">
        <f t="shared" ca="1" si="92"/>
        <v xml:space="preserve"> </v>
      </c>
      <c r="Z551" s="64" t="str">
        <f t="shared" ca="1" si="94"/>
        <v xml:space="preserve"> </v>
      </c>
    </row>
    <row r="552" spans="1:26" outlineLevel="1" x14ac:dyDescent="0.35">
      <c r="A552" s="64">
        <v>4119873</v>
      </c>
      <c r="B552" s="64" t="s">
        <v>183</v>
      </c>
      <c r="C552" s="64">
        <v>3635.85</v>
      </c>
      <c r="D552" s="64">
        <v>183</v>
      </c>
      <c r="E552" s="64">
        <v>287.14999999999998</v>
      </c>
      <c r="F552" s="64">
        <v>0</v>
      </c>
      <c r="H552" s="64">
        <f t="shared" si="91"/>
        <v>-287.14999999999998</v>
      </c>
      <c r="J552" s="64">
        <f t="shared" si="87"/>
        <v>65</v>
      </c>
      <c r="K552" s="64">
        <f t="shared" si="88"/>
        <v>74</v>
      </c>
      <c r="L552" s="64">
        <f t="shared" si="89"/>
        <v>268</v>
      </c>
      <c r="M552" s="64">
        <f t="shared" si="90"/>
        <v>91</v>
      </c>
      <c r="T552" s="64">
        <f t="shared" si="93"/>
        <v>497</v>
      </c>
      <c r="U552" s="64" t="e">
        <f t="shared" ca="1" si="96"/>
        <v>#N/A</v>
      </c>
      <c r="V552" s="64" t="e">
        <f t="shared" ca="1" si="96"/>
        <v>#N/A</v>
      </c>
      <c r="Y552" s="64" t="str">
        <f t="shared" ca="1" si="92"/>
        <v xml:space="preserve"> </v>
      </c>
      <c r="Z552" s="64" t="str">
        <f t="shared" ca="1" si="94"/>
        <v xml:space="preserve"> </v>
      </c>
    </row>
    <row r="553" spans="1:26" outlineLevel="1" x14ac:dyDescent="0.35">
      <c r="A553" s="64">
        <v>4121521</v>
      </c>
      <c r="B553" s="64" t="s">
        <v>183</v>
      </c>
      <c r="C553" s="64">
        <v>4195.95</v>
      </c>
      <c r="D553" s="64">
        <v>184</v>
      </c>
      <c r="E553" s="64">
        <v>359.76</v>
      </c>
      <c r="F553" s="64">
        <v>0</v>
      </c>
      <c r="H553" s="64">
        <f t="shared" si="91"/>
        <v>-359.76</v>
      </c>
      <c r="J553" s="64">
        <f t="shared" si="87"/>
        <v>65</v>
      </c>
      <c r="K553" s="64">
        <f t="shared" si="88"/>
        <v>74</v>
      </c>
      <c r="L553" s="64">
        <f t="shared" si="89"/>
        <v>269</v>
      </c>
      <c r="M553" s="64">
        <f t="shared" si="90"/>
        <v>91</v>
      </c>
      <c r="T553" s="64">
        <f t="shared" si="93"/>
        <v>498</v>
      </c>
      <c r="U553" s="64" t="e">
        <f t="shared" ca="1" si="96"/>
        <v>#N/A</v>
      </c>
      <c r="V553" s="64" t="e">
        <f t="shared" ca="1" si="96"/>
        <v>#N/A</v>
      </c>
      <c r="Y553" s="64" t="str">
        <f t="shared" ca="1" si="92"/>
        <v xml:space="preserve"> </v>
      </c>
      <c r="Z553" s="64" t="str">
        <f t="shared" ca="1" si="94"/>
        <v xml:space="preserve"> </v>
      </c>
    </row>
    <row r="554" spans="1:26" outlineLevel="1" x14ac:dyDescent="0.35">
      <c r="A554" s="64">
        <v>4125755</v>
      </c>
      <c r="B554" s="64" t="s">
        <v>395</v>
      </c>
      <c r="C554" s="64">
        <v>5906.34</v>
      </c>
      <c r="D554" s="64">
        <v>185</v>
      </c>
      <c r="E554" s="64">
        <v>458.98</v>
      </c>
      <c r="F554" s="64">
        <v>447.27</v>
      </c>
      <c r="H554" s="64">
        <f t="shared" si="91"/>
        <v>-11.710000000000036</v>
      </c>
      <c r="J554" s="64">
        <f t="shared" si="87"/>
        <v>65</v>
      </c>
      <c r="K554" s="64">
        <f t="shared" si="88"/>
        <v>75</v>
      </c>
      <c r="L554" s="64">
        <f t="shared" si="89"/>
        <v>269</v>
      </c>
      <c r="M554" s="64">
        <f t="shared" si="90"/>
        <v>91</v>
      </c>
      <c r="T554" s="64">
        <f t="shared" si="93"/>
        <v>499</v>
      </c>
      <c r="U554" s="64" t="e">
        <f t="shared" ca="1" si="96"/>
        <v>#N/A</v>
      </c>
      <c r="V554" s="64" t="e">
        <f t="shared" ca="1" si="96"/>
        <v>#N/A</v>
      </c>
      <c r="Y554" s="64" t="str">
        <f t="shared" ca="1" si="92"/>
        <v xml:space="preserve"> </v>
      </c>
      <c r="Z554" s="64" t="str">
        <f t="shared" ca="1" si="94"/>
        <v xml:space="preserve"> </v>
      </c>
    </row>
    <row r="555" spans="1:26" outlineLevel="1" x14ac:dyDescent="0.35">
      <c r="A555" s="64">
        <v>4127941</v>
      </c>
      <c r="B555" s="64" t="s">
        <v>101</v>
      </c>
      <c r="C555" s="64">
        <v>6352.17</v>
      </c>
      <c r="D555" s="64">
        <v>182</v>
      </c>
      <c r="E555" s="64">
        <v>509.76</v>
      </c>
      <c r="F555" s="64">
        <v>507.95</v>
      </c>
      <c r="H555" s="64">
        <f t="shared" si="91"/>
        <v>-1.8100000000000023</v>
      </c>
      <c r="J555" s="64">
        <f t="shared" si="87"/>
        <v>66</v>
      </c>
      <c r="K555" s="64">
        <f t="shared" si="88"/>
        <v>75</v>
      </c>
      <c r="L555" s="64">
        <f t="shared" si="89"/>
        <v>269</v>
      </c>
      <c r="M555" s="64">
        <f t="shared" si="90"/>
        <v>91</v>
      </c>
      <c r="T555" s="64">
        <f t="shared" si="93"/>
        <v>500</v>
      </c>
      <c r="U555" s="64" t="e">
        <f t="shared" ca="1" si="96"/>
        <v>#N/A</v>
      </c>
      <c r="V555" s="64" t="e">
        <f t="shared" ca="1" si="96"/>
        <v>#N/A</v>
      </c>
      <c r="Y555" s="64" t="str">
        <f t="shared" ca="1" si="92"/>
        <v xml:space="preserve"> </v>
      </c>
      <c r="Z555" s="64" t="str">
        <f t="shared" ca="1" si="94"/>
        <v xml:space="preserve"> </v>
      </c>
    </row>
    <row r="556" spans="1:26" outlineLevel="1" x14ac:dyDescent="0.35">
      <c r="A556" s="64">
        <v>4130663</v>
      </c>
      <c r="B556" s="64" t="s">
        <v>406</v>
      </c>
      <c r="C556" s="64">
        <v>5739.44</v>
      </c>
      <c r="D556" s="64">
        <v>183</v>
      </c>
      <c r="E556" s="64">
        <v>481.69</v>
      </c>
      <c r="F556" s="64">
        <v>0</v>
      </c>
      <c r="H556" s="64">
        <f t="shared" si="91"/>
        <v>-481.69</v>
      </c>
      <c r="J556" s="64">
        <f t="shared" si="87"/>
        <v>66</v>
      </c>
      <c r="K556" s="64">
        <f t="shared" si="88"/>
        <v>75</v>
      </c>
      <c r="L556" s="64">
        <f t="shared" si="89"/>
        <v>269</v>
      </c>
      <c r="M556" s="64">
        <f t="shared" si="90"/>
        <v>92</v>
      </c>
      <c r="T556" s="64">
        <f t="shared" si="93"/>
        <v>501</v>
      </c>
      <c r="U556" s="64" t="e">
        <f t="shared" ref="U556:V575" ca="1" si="97">INDEX(OFFSET($G$55,0,MATCH(U$54,$H$54:$I$54,0),COUNT($A$55:$A$2233),1),MATCH($T556,OFFSET($I$55,0,MATCH(U$55,$J$53:$M$53,0),COUNT($A$55:$A$2233),1),0),1)</f>
        <v>#N/A</v>
      </c>
      <c r="V556" s="64" t="e">
        <f t="shared" ca="1" si="97"/>
        <v>#N/A</v>
      </c>
      <c r="Y556" s="64" t="str">
        <f t="shared" ca="1" si="92"/>
        <v xml:space="preserve"> </v>
      </c>
      <c r="Z556" s="64" t="str">
        <f t="shared" ca="1" si="94"/>
        <v xml:space="preserve"> </v>
      </c>
    </row>
    <row r="557" spans="1:26" outlineLevel="1" x14ac:dyDescent="0.35">
      <c r="A557" s="64">
        <v>4132114</v>
      </c>
      <c r="B557" s="64" t="s">
        <v>101</v>
      </c>
      <c r="C557" s="64">
        <v>3408.77</v>
      </c>
      <c r="D557" s="64">
        <v>184</v>
      </c>
      <c r="E557" s="64">
        <v>277.35000000000002</v>
      </c>
      <c r="F557" s="64">
        <v>272.95</v>
      </c>
      <c r="H557" s="64">
        <f t="shared" si="91"/>
        <v>-4.4000000000000341</v>
      </c>
      <c r="J557" s="64">
        <f t="shared" si="87"/>
        <v>67</v>
      </c>
      <c r="K557" s="64">
        <f t="shared" si="88"/>
        <v>75</v>
      </c>
      <c r="L557" s="64">
        <f t="shared" si="89"/>
        <v>269</v>
      </c>
      <c r="M557" s="64">
        <f t="shared" si="90"/>
        <v>92</v>
      </c>
      <c r="T557" s="64">
        <f t="shared" si="93"/>
        <v>502</v>
      </c>
      <c r="U557" s="64" t="e">
        <f t="shared" ca="1" si="97"/>
        <v>#N/A</v>
      </c>
      <c r="V557" s="64" t="e">
        <f t="shared" ca="1" si="97"/>
        <v>#N/A</v>
      </c>
      <c r="Y557" s="64" t="str">
        <f t="shared" ca="1" si="92"/>
        <v xml:space="preserve"> </v>
      </c>
      <c r="Z557" s="64" t="str">
        <f t="shared" ca="1" si="94"/>
        <v xml:space="preserve"> </v>
      </c>
    </row>
    <row r="558" spans="1:26" outlineLevel="1" x14ac:dyDescent="0.35">
      <c r="A558" s="64">
        <v>4179132</v>
      </c>
      <c r="B558" s="64" t="s">
        <v>183</v>
      </c>
      <c r="C558" s="64">
        <v>4950.18</v>
      </c>
      <c r="D558" s="64">
        <v>183</v>
      </c>
      <c r="E558" s="64">
        <v>367.32</v>
      </c>
      <c r="F558" s="64">
        <v>0</v>
      </c>
      <c r="H558" s="64">
        <f t="shared" si="91"/>
        <v>-367.32</v>
      </c>
      <c r="J558" s="64">
        <f t="shared" si="87"/>
        <v>67</v>
      </c>
      <c r="K558" s="64">
        <f t="shared" si="88"/>
        <v>75</v>
      </c>
      <c r="L558" s="64">
        <f t="shared" si="89"/>
        <v>270</v>
      </c>
      <c r="M558" s="64">
        <f t="shared" si="90"/>
        <v>92</v>
      </c>
      <c r="T558" s="64">
        <f t="shared" si="93"/>
        <v>503</v>
      </c>
      <c r="U558" s="64" t="e">
        <f t="shared" ca="1" si="97"/>
        <v>#N/A</v>
      </c>
      <c r="V558" s="64" t="e">
        <f t="shared" ca="1" si="97"/>
        <v>#N/A</v>
      </c>
      <c r="Y558" s="64" t="str">
        <f t="shared" ca="1" si="92"/>
        <v xml:space="preserve"> </v>
      </c>
      <c r="Z558" s="64" t="str">
        <f t="shared" ca="1" si="94"/>
        <v xml:space="preserve"> </v>
      </c>
    </row>
    <row r="559" spans="1:26" outlineLevel="1" x14ac:dyDescent="0.35">
      <c r="A559" s="64">
        <v>4180824</v>
      </c>
      <c r="B559" s="64" t="s">
        <v>183</v>
      </c>
      <c r="C559" s="64">
        <v>2745.83</v>
      </c>
      <c r="D559" s="64">
        <v>183</v>
      </c>
      <c r="E559" s="64">
        <v>225.06</v>
      </c>
      <c r="F559" s="64">
        <v>0</v>
      </c>
      <c r="H559" s="64">
        <f t="shared" si="91"/>
        <v>-225.06</v>
      </c>
      <c r="J559" s="64">
        <f t="shared" si="87"/>
        <v>67</v>
      </c>
      <c r="K559" s="64">
        <f t="shared" si="88"/>
        <v>75</v>
      </c>
      <c r="L559" s="64">
        <f t="shared" si="89"/>
        <v>271</v>
      </c>
      <c r="M559" s="64">
        <f t="shared" si="90"/>
        <v>92</v>
      </c>
      <c r="T559" s="64">
        <f t="shared" si="93"/>
        <v>504</v>
      </c>
      <c r="U559" s="64" t="e">
        <f t="shared" ca="1" si="97"/>
        <v>#N/A</v>
      </c>
      <c r="V559" s="64" t="e">
        <f t="shared" ca="1" si="97"/>
        <v>#N/A</v>
      </c>
      <c r="Y559" s="64" t="str">
        <f t="shared" ca="1" si="92"/>
        <v xml:space="preserve"> </v>
      </c>
      <c r="Z559" s="64" t="str">
        <f t="shared" ca="1" si="94"/>
        <v xml:space="preserve"> </v>
      </c>
    </row>
    <row r="560" spans="1:26" outlineLevel="1" x14ac:dyDescent="0.35">
      <c r="A560" s="64">
        <v>4181070</v>
      </c>
      <c r="B560" s="64" t="s">
        <v>183</v>
      </c>
      <c r="C560" s="64">
        <v>3446.33</v>
      </c>
      <c r="D560" s="64">
        <v>185</v>
      </c>
      <c r="E560" s="64">
        <v>284.33</v>
      </c>
      <c r="F560" s="64">
        <v>0</v>
      </c>
      <c r="H560" s="64">
        <f t="shared" si="91"/>
        <v>-284.33</v>
      </c>
      <c r="J560" s="64">
        <f t="shared" si="87"/>
        <v>67</v>
      </c>
      <c r="K560" s="64">
        <f t="shared" si="88"/>
        <v>75</v>
      </c>
      <c r="L560" s="64">
        <f t="shared" si="89"/>
        <v>272</v>
      </c>
      <c r="M560" s="64">
        <f t="shared" si="90"/>
        <v>92</v>
      </c>
      <c r="T560" s="64">
        <f t="shared" si="93"/>
        <v>505</v>
      </c>
      <c r="U560" s="64" t="e">
        <f t="shared" ca="1" si="97"/>
        <v>#N/A</v>
      </c>
      <c r="V560" s="64" t="e">
        <f t="shared" ca="1" si="97"/>
        <v>#N/A</v>
      </c>
      <c r="Y560" s="64" t="str">
        <f t="shared" ca="1" si="92"/>
        <v xml:space="preserve"> </v>
      </c>
      <c r="Z560" s="64" t="str">
        <f t="shared" ca="1" si="94"/>
        <v xml:space="preserve"> </v>
      </c>
    </row>
    <row r="561" spans="1:26" outlineLevel="1" x14ac:dyDescent="0.35">
      <c r="A561" s="64">
        <v>4181939</v>
      </c>
      <c r="B561" s="64" t="s">
        <v>183</v>
      </c>
      <c r="C561" s="64">
        <v>3938.41</v>
      </c>
      <c r="D561" s="64">
        <v>183</v>
      </c>
      <c r="E561" s="64">
        <v>331.63</v>
      </c>
      <c r="F561" s="64">
        <v>0</v>
      </c>
      <c r="H561" s="64">
        <f t="shared" si="91"/>
        <v>-331.63</v>
      </c>
      <c r="J561" s="64">
        <f t="shared" si="87"/>
        <v>67</v>
      </c>
      <c r="K561" s="64">
        <f t="shared" si="88"/>
        <v>75</v>
      </c>
      <c r="L561" s="64">
        <f t="shared" si="89"/>
        <v>273</v>
      </c>
      <c r="M561" s="64">
        <f t="shared" si="90"/>
        <v>92</v>
      </c>
      <c r="T561" s="64">
        <f t="shared" si="93"/>
        <v>506</v>
      </c>
      <c r="U561" s="64" t="e">
        <f t="shared" ca="1" si="97"/>
        <v>#N/A</v>
      </c>
      <c r="V561" s="64" t="e">
        <f t="shared" ca="1" si="97"/>
        <v>#N/A</v>
      </c>
      <c r="Y561" s="64" t="str">
        <f t="shared" ca="1" si="92"/>
        <v xml:space="preserve"> </v>
      </c>
      <c r="Z561" s="64" t="str">
        <f t="shared" ca="1" si="94"/>
        <v xml:space="preserve"> </v>
      </c>
    </row>
    <row r="562" spans="1:26" outlineLevel="1" x14ac:dyDescent="0.35">
      <c r="A562" s="64">
        <v>4182739</v>
      </c>
      <c r="B562" s="64" t="s">
        <v>183</v>
      </c>
      <c r="C562" s="64">
        <v>4105.3599999999997</v>
      </c>
      <c r="D562" s="64">
        <v>183</v>
      </c>
      <c r="E562" s="64">
        <v>332.89</v>
      </c>
      <c r="F562" s="64">
        <v>0</v>
      </c>
      <c r="H562" s="64">
        <f t="shared" si="91"/>
        <v>-332.89</v>
      </c>
      <c r="J562" s="64">
        <f t="shared" si="87"/>
        <v>67</v>
      </c>
      <c r="K562" s="64">
        <f t="shared" si="88"/>
        <v>75</v>
      </c>
      <c r="L562" s="64">
        <f t="shared" si="89"/>
        <v>274</v>
      </c>
      <c r="M562" s="64">
        <f t="shared" si="90"/>
        <v>92</v>
      </c>
      <c r="T562" s="64">
        <f t="shared" si="93"/>
        <v>507</v>
      </c>
      <c r="U562" s="64" t="e">
        <f t="shared" ca="1" si="97"/>
        <v>#N/A</v>
      </c>
      <c r="V562" s="64" t="e">
        <f t="shared" ca="1" si="97"/>
        <v>#N/A</v>
      </c>
      <c r="Y562" s="64" t="str">
        <f t="shared" ca="1" si="92"/>
        <v xml:space="preserve"> </v>
      </c>
      <c r="Z562" s="64" t="str">
        <f t="shared" ca="1" si="94"/>
        <v xml:space="preserve"> </v>
      </c>
    </row>
    <row r="563" spans="1:26" outlineLevel="1" x14ac:dyDescent="0.35">
      <c r="A563" s="64">
        <v>4183191</v>
      </c>
      <c r="B563" s="64" t="s">
        <v>406</v>
      </c>
      <c r="C563" s="64">
        <v>1979.63</v>
      </c>
      <c r="D563" s="64">
        <v>183</v>
      </c>
      <c r="E563" s="64">
        <v>162.46</v>
      </c>
      <c r="F563" s="64">
        <v>0</v>
      </c>
      <c r="H563" s="64">
        <f t="shared" si="91"/>
        <v>-162.46</v>
      </c>
      <c r="J563" s="64">
        <f t="shared" si="87"/>
        <v>67</v>
      </c>
      <c r="K563" s="64">
        <f t="shared" si="88"/>
        <v>75</v>
      </c>
      <c r="L563" s="64">
        <f t="shared" si="89"/>
        <v>274</v>
      </c>
      <c r="M563" s="64">
        <f t="shared" si="90"/>
        <v>93</v>
      </c>
      <c r="T563" s="64">
        <f t="shared" si="93"/>
        <v>508</v>
      </c>
      <c r="U563" s="64" t="e">
        <f t="shared" ca="1" si="97"/>
        <v>#N/A</v>
      </c>
      <c r="V563" s="64" t="e">
        <f t="shared" ca="1" si="97"/>
        <v>#N/A</v>
      </c>
      <c r="Y563" s="64" t="str">
        <f t="shared" ca="1" si="92"/>
        <v xml:space="preserve"> </v>
      </c>
      <c r="Z563" s="64" t="str">
        <f t="shared" ca="1" si="94"/>
        <v xml:space="preserve"> </v>
      </c>
    </row>
    <row r="564" spans="1:26" outlineLevel="1" x14ac:dyDescent="0.35">
      <c r="A564" s="64">
        <v>4183258</v>
      </c>
      <c r="B564" s="64" t="s">
        <v>183</v>
      </c>
      <c r="C564" s="64">
        <v>2372.33</v>
      </c>
      <c r="D564" s="64">
        <v>183</v>
      </c>
      <c r="E564" s="64">
        <v>192.09</v>
      </c>
      <c r="F564" s="64">
        <v>0</v>
      </c>
      <c r="H564" s="64">
        <f t="shared" si="91"/>
        <v>-192.09</v>
      </c>
      <c r="J564" s="64">
        <f t="shared" si="87"/>
        <v>67</v>
      </c>
      <c r="K564" s="64">
        <f t="shared" si="88"/>
        <v>75</v>
      </c>
      <c r="L564" s="64">
        <f t="shared" si="89"/>
        <v>275</v>
      </c>
      <c r="M564" s="64">
        <f t="shared" si="90"/>
        <v>93</v>
      </c>
      <c r="T564" s="64">
        <f t="shared" si="93"/>
        <v>509</v>
      </c>
      <c r="U564" s="64" t="e">
        <f t="shared" ca="1" si="97"/>
        <v>#N/A</v>
      </c>
      <c r="V564" s="64" t="e">
        <f t="shared" ca="1" si="97"/>
        <v>#N/A</v>
      </c>
      <c r="Y564" s="64" t="str">
        <f t="shared" ca="1" si="92"/>
        <v xml:space="preserve"> </v>
      </c>
      <c r="Z564" s="64" t="str">
        <f t="shared" ca="1" si="94"/>
        <v xml:space="preserve"> </v>
      </c>
    </row>
    <row r="565" spans="1:26" outlineLevel="1" x14ac:dyDescent="0.35">
      <c r="A565" s="64">
        <v>4188456</v>
      </c>
      <c r="B565" s="64" t="s">
        <v>183</v>
      </c>
      <c r="C565" s="64">
        <v>3029.37</v>
      </c>
      <c r="D565" s="64">
        <v>183</v>
      </c>
      <c r="E565" s="64">
        <v>243.74</v>
      </c>
      <c r="F565" s="64">
        <v>0</v>
      </c>
      <c r="H565" s="64">
        <f t="shared" si="91"/>
        <v>-243.74</v>
      </c>
      <c r="J565" s="64">
        <f t="shared" si="87"/>
        <v>67</v>
      </c>
      <c r="K565" s="64">
        <f t="shared" si="88"/>
        <v>75</v>
      </c>
      <c r="L565" s="64">
        <f t="shared" si="89"/>
        <v>276</v>
      </c>
      <c r="M565" s="64">
        <f t="shared" si="90"/>
        <v>93</v>
      </c>
      <c r="T565" s="64">
        <f t="shared" si="93"/>
        <v>510</v>
      </c>
      <c r="U565" s="64" t="e">
        <f t="shared" ca="1" si="97"/>
        <v>#N/A</v>
      </c>
      <c r="V565" s="64" t="e">
        <f t="shared" ca="1" si="97"/>
        <v>#N/A</v>
      </c>
      <c r="Y565" s="64" t="str">
        <f t="shared" ca="1" si="92"/>
        <v xml:space="preserve"> </v>
      </c>
      <c r="Z565" s="64" t="str">
        <f t="shared" ca="1" si="94"/>
        <v xml:space="preserve"> </v>
      </c>
    </row>
    <row r="566" spans="1:26" outlineLevel="1" x14ac:dyDescent="0.35">
      <c r="A566" s="64">
        <v>4189024</v>
      </c>
      <c r="B566" s="64" t="s">
        <v>183</v>
      </c>
      <c r="C566" s="64">
        <v>2517.75</v>
      </c>
      <c r="D566" s="64">
        <v>183</v>
      </c>
      <c r="E566" s="64">
        <v>205.1</v>
      </c>
      <c r="F566" s="64">
        <v>0</v>
      </c>
      <c r="H566" s="64">
        <f t="shared" si="91"/>
        <v>-205.1</v>
      </c>
      <c r="J566" s="64">
        <f t="shared" si="87"/>
        <v>67</v>
      </c>
      <c r="K566" s="64">
        <f t="shared" si="88"/>
        <v>75</v>
      </c>
      <c r="L566" s="64">
        <f t="shared" si="89"/>
        <v>277</v>
      </c>
      <c r="M566" s="64">
        <f t="shared" si="90"/>
        <v>93</v>
      </c>
      <c r="T566" s="64">
        <f t="shared" si="93"/>
        <v>511</v>
      </c>
      <c r="U566" s="64" t="e">
        <f t="shared" ca="1" si="97"/>
        <v>#N/A</v>
      </c>
      <c r="V566" s="64" t="e">
        <f t="shared" ca="1" si="97"/>
        <v>#N/A</v>
      </c>
      <c r="Y566" s="64" t="str">
        <f t="shared" ca="1" si="92"/>
        <v xml:space="preserve"> </v>
      </c>
      <c r="Z566" s="64" t="str">
        <f t="shared" ca="1" si="94"/>
        <v xml:space="preserve"> </v>
      </c>
    </row>
    <row r="567" spans="1:26" outlineLevel="1" x14ac:dyDescent="0.35">
      <c r="A567" s="64">
        <v>4189222</v>
      </c>
      <c r="B567" s="64" t="s">
        <v>183</v>
      </c>
      <c r="C567" s="64">
        <v>6556.15</v>
      </c>
      <c r="D567" s="64">
        <v>185</v>
      </c>
      <c r="E567" s="64">
        <v>548.82000000000005</v>
      </c>
      <c r="F567" s="64">
        <v>0</v>
      </c>
      <c r="H567" s="64">
        <f t="shared" si="91"/>
        <v>-548.82000000000005</v>
      </c>
      <c r="J567" s="64">
        <f t="shared" ref="J567:J630" si="98">IF($B567=J$53,J566+1,J566)</f>
        <v>67</v>
      </c>
      <c r="K567" s="64">
        <f t="shared" ref="K567:K630" si="99">IF($B567=K$53,K566+1,K566)</f>
        <v>75</v>
      </c>
      <c r="L567" s="64">
        <f t="shared" ref="L567:L630" si="100">IF($B567=L$53,L566+1,L566)</f>
        <v>278</v>
      </c>
      <c r="M567" s="64">
        <f t="shared" ref="M567:M630" si="101">IF($B567=M$53,M566+1,M566)</f>
        <v>93</v>
      </c>
      <c r="T567" s="64">
        <f t="shared" si="93"/>
        <v>512</v>
      </c>
      <c r="U567" s="64" t="e">
        <f t="shared" ca="1" si="97"/>
        <v>#N/A</v>
      </c>
      <c r="V567" s="64" t="e">
        <f t="shared" ca="1" si="97"/>
        <v>#N/A</v>
      </c>
      <c r="Y567" s="64" t="str">
        <f t="shared" ca="1" si="92"/>
        <v xml:space="preserve"> </v>
      </c>
      <c r="Z567" s="64" t="str">
        <f t="shared" ca="1" si="94"/>
        <v xml:space="preserve"> </v>
      </c>
    </row>
    <row r="568" spans="1:26" outlineLevel="1" x14ac:dyDescent="0.35">
      <c r="A568" s="64">
        <v>4191326</v>
      </c>
      <c r="B568" s="64" t="s">
        <v>183</v>
      </c>
      <c r="C568" s="64">
        <v>2048.14</v>
      </c>
      <c r="D568" s="64">
        <v>183</v>
      </c>
      <c r="E568" s="64">
        <v>171.34</v>
      </c>
      <c r="F568" s="64">
        <v>0</v>
      </c>
      <c r="H568" s="64">
        <f t="shared" ref="H568:H631" si="102">F568-E568</f>
        <v>-171.34</v>
      </c>
      <c r="J568" s="64">
        <f t="shared" si="98"/>
        <v>67</v>
      </c>
      <c r="K568" s="64">
        <f t="shared" si="99"/>
        <v>75</v>
      </c>
      <c r="L568" s="64">
        <f t="shared" si="100"/>
        <v>279</v>
      </c>
      <c r="M568" s="64">
        <f t="shared" si="101"/>
        <v>93</v>
      </c>
      <c r="T568" s="64">
        <f t="shared" si="93"/>
        <v>513</v>
      </c>
      <c r="U568" s="64" t="e">
        <f t="shared" ca="1" si="97"/>
        <v>#N/A</v>
      </c>
      <c r="V568" s="64" t="e">
        <f t="shared" ca="1" si="97"/>
        <v>#N/A</v>
      </c>
      <c r="Y568" s="64" t="str">
        <f t="shared" ca="1" si="92"/>
        <v xml:space="preserve"> </v>
      </c>
      <c r="Z568" s="64" t="str">
        <f t="shared" ca="1" si="94"/>
        <v xml:space="preserve"> </v>
      </c>
    </row>
    <row r="569" spans="1:26" outlineLevel="1" x14ac:dyDescent="0.35">
      <c r="A569" s="64">
        <v>4192019</v>
      </c>
      <c r="B569" s="64" t="s">
        <v>101</v>
      </c>
      <c r="C569" s="64">
        <v>3688.75</v>
      </c>
      <c r="D569" s="64">
        <v>185</v>
      </c>
      <c r="E569" s="64">
        <v>292.69</v>
      </c>
      <c r="F569" s="64">
        <v>292.14999999999998</v>
      </c>
      <c r="H569" s="64">
        <f t="shared" si="102"/>
        <v>-0.54000000000002046</v>
      </c>
      <c r="J569" s="64">
        <f t="shared" si="98"/>
        <v>68</v>
      </c>
      <c r="K569" s="64">
        <f t="shared" si="99"/>
        <v>75</v>
      </c>
      <c r="L569" s="64">
        <f t="shared" si="100"/>
        <v>279</v>
      </c>
      <c r="M569" s="64">
        <f t="shared" si="101"/>
        <v>93</v>
      </c>
      <c r="T569" s="64">
        <f t="shared" si="93"/>
        <v>514</v>
      </c>
      <c r="U569" s="64" t="e">
        <f t="shared" ca="1" si="97"/>
        <v>#N/A</v>
      </c>
      <c r="V569" s="64" t="e">
        <f t="shared" ca="1" si="97"/>
        <v>#N/A</v>
      </c>
      <c r="Y569" s="64" t="str">
        <f t="shared" ref="Y569:Y632" ca="1" si="103">IF(ISNA(U569)," ",U569)</f>
        <v xml:space="preserve"> </v>
      </c>
      <c r="Z569" s="64" t="str">
        <f t="shared" ca="1" si="94"/>
        <v xml:space="preserve"> </v>
      </c>
    </row>
    <row r="570" spans="1:26" outlineLevel="1" x14ac:dyDescent="0.35">
      <c r="A570" s="64">
        <v>4192225</v>
      </c>
      <c r="B570" s="64" t="s">
        <v>183</v>
      </c>
      <c r="C570" s="64">
        <v>3958.51</v>
      </c>
      <c r="D570" s="64">
        <v>183</v>
      </c>
      <c r="E570" s="64">
        <v>332.53</v>
      </c>
      <c r="F570" s="64">
        <v>0</v>
      </c>
      <c r="H570" s="64">
        <f t="shared" si="102"/>
        <v>-332.53</v>
      </c>
      <c r="J570" s="64">
        <f t="shared" si="98"/>
        <v>68</v>
      </c>
      <c r="K570" s="64">
        <f t="shared" si="99"/>
        <v>75</v>
      </c>
      <c r="L570" s="64">
        <f t="shared" si="100"/>
        <v>280</v>
      </c>
      <c r="M570" s="64">
        <f t="shared" si="101"/>
        <v>93</v>
      </c>
      <c r="T570" s="64">
        <f t="shared" ref="T570:T633" si="104">T569+1</f>
        <v>515</v>
      </c>
      <c r="U570" s="64" t="e">
        <f t="shared" ca="1" si="97"/>
        <v>#N/A</v>
      </c>
      <c r="V570" s="64" t="e">
        <f t="shared" ca="1" si="97"/>
        <v>#N/A</v>
      </c>
      <c r="Y570" s="64" t="str">
        <f t="shared" ca="1" si="103"/>
        <v xml:space="preserve"> </v>
      </c>
      <c r="Z570" s="64" t="str">
        <f t="shared" ref="Z570:Z633" ca="1" si="105">IF(ISNA(V570)," ",V570)</f>
        <v xml:space="preserve"> </v>
      </c>
    </row>
    <row r="571" spans="1:26" outlineLevel="1" x14ac:dyDescent="0.35">
      <c r="A571" s="64">
        <v>4192423</v>
      </c>
      <c r="B571" s="64" t="s">
        <v>183</v>
      </c>
      <c r="C571" s="64">
        <v>4627.25</v>
      </c>
      <c r="D571" s="64">
        <v>183</v>
      </c>
      <c r="E571" s="64">
        <v>380.09</v>
      </c>
      <c r="F571" s="64">
        <v>0</v>
      </c>
      <c r="H571" s="64">
        <f t="shared" si="102"/>
        <v>-380.09</v>
      </c>
      <c r="J571" s="64">
        <f t="shared" si="98"/>
        <v>68</v>
      </c>
      <c r="K571" s="64">
        <f t="shared" si="99"/>
        <v>75</v>
      </c>
      <c r="L571" s="64">
        <f t="shared" si="100"/>
        <v>281</v>
      </c>
      <c r="M571" s="64">
        <f t="shared" si="101"/>
        <v>93</v>
      </c>
      <c r="T571" s="64">
        <f t="shared" si="104"/>
        <v>516</v>
      </c>
      <c r="U571" s="64" t="e">
        <f t="shared" ca="1" si="97"/>
        <v>#N/A</v>
      </c>
      <c r="V571" s="64" t="e">
        <f t="shared" ca="1" si="97"/>
        <v>#N/A</v>
      </c>
      <c r="Y571" s="64" t="str">
        <f t="shared" ca="1" si="103"/>
        <v xml:space="preserve"> </v>
      </c>
      <c r="Z571" s="64" t="str">
        <f t="shared" ca="1" si="105"/>
        <v xml:space="preserve"> </v>
      </c>
    </row>
    <row r="572" spans="1:26" outlineLevel="1" x14ac:dyDescent="0.35">
      <c r="A572" s="64">
        <v>4203171</v>
      </c>
      <c r="B572" s="64" t="s">
        <v>101</v>
      </c>
      <c r="C572" s="64">
        <v>5189.07</v>
      </c>
      <c r="D572" s="64">
        <v>153</v>
      </c>
      <c r="E572" s="64">
        <v>391.61</v>
      </c>
      <c r="F572" s="64">
        <v>380.97</v>
      </c>
      <c r="H572" s="64">
        <f t="shared" si="102"/>
        <v>-10.639999999999986</v>
      </c>
      <c r="J572" s="64">
        <f t="shared" si="98"/>
        <v>69</v>
      </c>
      <c r="K572" s="64">
        <f t="shared" si="99"/>
        <v>75</v>
      </c>
      <c r="L572" s="64">
        <f t="shared" si="100"/>
        <v>281</v>
      </c>
      <c r="M572" s="64">
        <f t="shared" si="101"/>
        <v>93</v>
      </c>
      <c r="T572" s="64">
        <f t="shared" si="104"/>
        <v>517</v>
      </c>
      <c r="U572" s="64" t="e">
        <f t="shared" ca="1" si="97"/>
        <v>#N/A</v>
      </c>
      <c r="V572" s="64" t="e">
        <f t="shared" ca="1" si="97"/>
        <v>#N/A</v>
      </c>
      <c r="Y572" s="64" t="str">
        <f t="shared" ca="1" si="103"/>
        <v xml:space="preserve"> </v>
      </c>
      <c r="Z572" s="64" t="str">
        <f t="shared" ca="1" si="105"/>
        <v xml:space="preserve"> </v>
      </c>
    </row>
    <row r="573" spans="1:26" outlineLevel="1" x14ac:dyDescent="0.35">
      <c r="A573" s="64">
        <v>4223393</v>
      </c>
      <c r="B573" s="64" t="s">
        <v>406</v>
      </c>
      <c r="C573" s="64">
        <v>5109.1499999999996</v>
      </c>
      <c r="D573" s="64">
        <v>186</v>
      </c>
      <c r="E573" s="64">
        <v>445.84</v>
      </c>
      <c r="F573" s="64">
        <v>0</v>
      </c>
      <c r="H573" s="64">
        <f t="shared" si="102"/>
        <v>-445.84</v>
      </c>
      <c r="J573" s="64">
        <f t="shared" si="98"/>
        <v>69</v>
      </c>
      <c r="K573" s="64">
        <f t="shared" si="99"/>
        <v>75</v>
      </c>
      <c r="L573" s="64">
        <f t="shared" si="100"/>
        <v>281</v>
      </c>
      <c r="M573" s="64">
        <f t="shared" si="101"/>
        <v>94</v>
      </c>
      <c r="T573" s="64">
        <f t="shared" si="104"/>
        <v>518</v>
      </c>
      <c r="U573" s="64" t="e">
        <f t="shared" ca="1" si="97"/>
        <v>#N/A</v>
      </c>
      <c r="V573" s="64" t="e">
        <f t="shared" ca="1" si="97"/>
        <v>#N/A</v>
      </c>
      <c r="Y573" s="64" t="str">
        <f t="shared" ca="1" si="103"/>
        <v xml:space="preserve"> </v>
      </c>
      <c r="Z573" s="64" t="str">
        <f t="shared" ca="1" si="105"/>
        <v xml:space="preserve"> </v>
      </c>
    </row>
    <row r="574" spans="1:26" outlineLevel="1" x14ac:dyDescent="0.35">
      <c r="A574" s="64">
        <v>4225167</v>
      </c>
      <c r="B574" s="64" t="s">
        <v>183</v>
      </c>
      <c r="C574" s="64">
        <v>6479</v>
      </c>
      <c r="D574" s="64">
        <v>186</v>
      </c>
      <c r="E574" s="64">
        <v>537.53</v>
      </c>
      <c r="F574" s="64">
        <v>0</v>
      </c>
      <c r="H574" s="64">
        <f t="shared" si="102"/>
        <v>-537.53</v>
      </c>
      <c r="J574" s="64">
        <f t="shared" si="98"/>
        <v>69</v>
      </c>
      <c r="K574" s="64">
        <f t="shared" si="99"/>
        <v>75</v>
      </c>
      <c r="L574" s="64">
        <f t="shared" si="100"/>
        <v>282</v>
      </c>
      <c r="M574" s="64">
        <f t="shared" si="101"/>
        <v>94</v>
      </c>
      <c r="T574" s="64">
        <f t="shared" si="104"/>
        <v>519</v>
      </c>
      <c r="U574" s="64" t="e">
        <f t="shared" ca="1" si="97"/>
        <v>#N/A</v>
      </c>
      <c r="V574" s="64" t="e">
        <f t="shared" ca="1" si="97"/>
        <v>#N/A</v>
      </c>
      <c r="Y574" s="64" t="str">
        <f t="shared" ca="1" si="103"/>
        <v xml:space="preserve"> </v>
      </c>
      <c r="Z574" s="64" t="str">
        <f t="shared" ca="1" si="105"/>
        <v xml:space="preserve"> </v>
      </c>
    </row>
    <row r="575" spans="1:26" outlineLevel="1" x14ac:dyDescent="0.35">
      <c r="A575" s="64">
        <v>4226892</v>
      </c>
      <c r="B575" s="64" t="s">
        <v>183</v>
      </c>
      <c r="C575" s="64">
        <v>2406.29</v>
      </c>
      <c r="D575" s="64">
        <v>186</v>
      </c>
      <c r="E575" s="64">
        <v>193.65</v>
      </c>
      <c r="F575" s="64">
        <v>0</v>
      </c>
      <c r="H575" s="64">
        <f t="shared" si="102"/>
        <v>-193.65</v>
      </c>
      <c r="J575" s="64">
        <f t="shared" si="98"/>
        <v>69</v>
      </c>
      <c r="K575" s="64">
        <f t="shared" si="99"/>
        <v>75</v>
      </c>
      <c r="L575" s="64">
        <f t="shared" si="100"/>
        <v>283</v>
      </c>
      <c r="M575" s="64">
        <f t="shared" si="101"/>
        <v>94</v>
      </c>
      <c r="T575" s="64">
        <f t="shared" si="104"/>
        <v>520</v>
      </c>
      <c r="U575" s="64" t="e">
        <f t="shared" ca="1" si="97"/>
        <v>#N/A</v>
      </c>
      <c r="V575" s="64" t="e">
        <f t="shared" ca="1" si="97"/>
        <v>#N/A</v>
      </c>
      <c r="Y575" s="64" t="str">
        <f t="shared" ca="1" si="103"/>
        <v xml:space="preserve"> </v>
      </c>
      <c r="Z575" s="64" t="str">
        <f t="shared" ca="1" si="105"/>
        <v xml:space="preserve"> </v>
      </c>
    </row>
    <row r="576" spans="1:26" outlineLevel="1" x14ac:dyDescent="0.35">
      <c r="A576" s="64">
        <v>4226909</v>
      </c>
      <c r="B576" s="64" t="s">
        <v>183</v>
      </c>
      <c r="C576" s="64">
        <v>4163.97</v>
      </c>
      <c r="D576" s="64">
        <v>186</v>
      </c>
      <c r="E576" s="64">
        <v>328.65</v>
      </c>
      <c r="F576" s="64">
        <v>0</v>
      </c>
      <c r="H576" s="64">
        <f t="shared" si="102"/>
        <v>-328.65</v>
      </c>
      <c r="J576" s="64">
        <f t="shared" si="98"/>
        <v>69</v>
      </c>
      <c r="K576" s="64">
        <f t="shared" si="99"/>
        <v>75</v>
      </c>
      <c r="L576" s="64">
        <f t="shared" si="100"/>
        <v>284</v>
      </c>
      <c r="M576" s="64">
        <f t="shared" si="101"/>
        <v>94</v>
      </c>
      <c r="T576" s="64">
        <f t="shared" si="104"/>
        <v>521</v>
      </c>
      <c r="U576" s="64" t="e">
        <f t="shared" ref="U576:V595" ca="1" si="106">INDEX(OFFSET($G$55,0,MATCH(U$54,$H$54:$I$54,0),COUNT($A$55:$A$2233),1),MATCH($T576,OFFSET($I$55,0,MATCH(U$55,$J$53:$M$53,0),COUNT($A$55:$A$2233),1),0),1)</f>
        <v>#N/A</v>
      </c>
      <c r="V576" s="64" t="e">
        <f t="shared" ca="1" si="106"/>
        <v>#N/A</v>
      </c>
      <c r="Y576" s="64" t="str">
        <f t="shared" ca="1" si="103"/>
        <v xml:space="preserve"> </v>
      </c>
      <c r="Z576" s="64" t="str">
        <f t="shared" ca="1" si="105"/>
        <v xml:space="preserve"> </v>
      </c>
    </row>
    <row r="577" spans="1:26" outlineLevel="1" x14ac:dyDescent="0.35">
      <c r="A577" s="64">
        <v>4234530</v>
      </c>
      <c r="B577" s="64" t="s">
        <v>183</v>
      </c>
      <c r="C577" s="64">
        <v>7172.39</v>
      </c>
      <c r="D577" s="64">
        <v>183</v>
      </c>
      <c r="E577" s="64">
        <v>569.73</v>
      </c>
      <c r="F577" s="64">
        <v>0</v>
      </c>
      <c r="H577" s="64">
        <f t="shared" si="102"/>
        <v>-569.73</v>
      </c>
      <c r="J577" s="64">
        <f t="shared" si="98"/>
        <v>69</v>
      </c>
      <c r="K577" s="64">
        <f t="shared" si="99"/>
        <v>75</v>
      </c>
      <c r="L577" s="64">
        <f t="shared" si="100"/>
        <v>285</v>
      </c>
      <c r="M577" s="64">
        <f t="shared" si="101"/>
        <v>94</v>
      </c>
      <c r="T577" s="64">
        <f t="shared" si="104"/>
        <v>522</v>
      </c>
      <c r="U577" s="64" t="e">
        <f t="shared" ca="1" si="106"/>
        <v>#N/A</v>
      </c>
      <c r="V577" s="64" t="e">
        <f t="shared" ca="1" si="106"/>
        <v>#N/A</v>
      </c>
      <c r="Y577" s="64" t="str">
        <f t="shared" ca="1" si="103"/>
        <v xml:space="preserve"> </v>
      </c>
      <c r="Z577" s="64" t="str">
        <f t="shared" ca="1" si="105"/>
        <v xml:space="preserve"> </v>
      </c>
    </row>
    <row r="578" spans="1:26" outlineLevel="1" x14ac:dyDescent="0.35">
      <c r="A578" s="64">
        <v>4242400</v>
      </c>
      <c r="B578" s="64" t="s">
        <v>406</v>
      </c>
      <c r="C578" s="64">
        <v>4812.1400000000003</v>
      </c>
      <c r="D578" s="64">
        <v>186</v>
      </c>
      <c r="E578" s="64">
        <v>387.24</v>
      </c>
      <c r="F578" s="64">
        <v>0</v>
      </c>
      <c r="H578" s="64">
        <f t="shared" si="102"/>
        <v>-387.24</v>
      </c>
      <c r="J578" s="64">
        <f t="shared" si="98"/>
        <v>69</v>
      </c>
      <c r="K578" s="64">
        <f t="shared" si="99"/>
        <v>75</v>
      </c>
      <c r="L578" s="64">
        <f t="shared" si="100"/>
        <v>285</v>
      </c>
      <c r="M578" s="64">
        <f t="shared" si="101"/>
        <v>95</v>
      </c>
      <c r="T578" s="64">
        <f t="shared" si="104"/>
        <v>523</v>
      </c>
      <c r="U578" s="64" t="e">
        <f t="shared" ca="1" si="106"/>
        <v>#N/A</v>
      </c>
      <c r="V578" s="64" t="e">
        <f t="shared" ca="1" si="106"/>
        <v>#N/A</v>
      </c>
      <c r="Y578" s="64" t="str">
        <f t="shared" ca="1" si="103"/>
        <v xml:space="preserve"> </v>
      </c>
      <c r="Z578" s="64" t="str">
        <f t="shared" ca="1" si="105"/>
        <v xml:space="preserve"> </v>
      </c>
    </row>
    <row r="579" spans="1:26" outlineLevel="1" x14ac:dyDescent="0.35">
      <c r="A579" s="64">
        <v>4242913</v>
      </c>
      <c r="B579" s="64" t="s">
        <v>395</v>
      </c>
      <c r="C579" s="64">
        <v>4321.12</v>
      </c>
      <c r="D579" s="64">
        <v>153</v>
      </c>
      <c r="E579" s="64">
        <v>350.16</v>
      </c>
      <c r="F579" s="64">
        <v>344.1</v>
      </c>
      <c r="H579" s="64">
        <f t="shared" si="102"/>
        <v>-6.0600000000000023</v>
      </c>
      <c r="J579" s="64">
        <f t="shared" si="98"/>
        <v>69</v>
      </c>
      <c r="K579" s="64">
        <f t="shared" si="99"/>
        <v>76</v>
      </c>
      <c r="L579" s="64">
        <f t="shared" si="100"/>
        <v>285</v>
      </c>
      <c r="M579" s="64">
        <f t="shared" si="101"/>
        <v>95</v>
      </c>
      <c r="T579" s="64">
        <f t="shared" si="104"/>
        <v>524</v>
      </c>
      <c r="U579" s="64" t="e">
        <f t="shared" ca="1" si="106"/>
        <v>#N/A</v>
      </c>
      <c r="V579" s="64" t="e">
        <f t="shared" ca="1" si="106"/>
        <v>#N/A</v>
      </c>
      <c r="Y579" s="64" t="str">
        <f t="shared" ca="1" si="103"/>
        <v xml:space="preserve"> </v>
      </c>
      <c r="Z579" s="64" t="str">
        <f t="shared" ca="1" si="105"/>
        <v xml:space="preserve"> </v>
      </c>
    </row>
    <row r="580" spans="1:26" outlineLevel="1" x14ac:dyDescent="0.35">
      <c r="A580" s="64">
        <v>4243945</v>
      </c>
      <c r="B580" s="64" t="s">
        <v>183</v>
      </c>
      <c r="C580" s="64">
        <v>3874.06</v>
      </c>
      <c r="D580" s="64">
        <v>186</v>
      </c>
      <c r="E580" s="64">
        <v>307.79000000000002</v>
      </c>
      <c r="F580" s="64">
        <v>0</v>
      </c>
      <c r="H580" s="64">
        <f t="shared" si="102"/>
        <v>-307.79000000000002</v>
      </c>
      <c r="J580" s="64">
        <f t="shared" si="98"/>
        <v>69</v>
      </c>
      <c r="K580" s="64">
        <f t="shared" si="99"/>
        <v>76</v>
      </c>
      <c r="L580" s="64">
        <f t="shared" si="100"/>
        <v>286</v>
      </c>
      <c r="M580" s="64">
        <f t="shared" si="101"/>
        <v>95</v>
      </c>
      <c r="T580" s="64">
        <f t="shared" si="104"/>
        <v>525</v>
      </c>
      <c r="U580" s="64" t="e">
        <f t="shared" ca="1" si="106"/>
        <v>#N/A</v>
      </c>
      <c r="V580" s="64" t="e">
        <f t="shared" ca="1" si="106"/>
        <v>#N/A</v>
      </c>
      <c r="Y580" s="64" t="str">
        <f t="shared" ca="1" si="103"/>
        <v xml:space="preserve"> </v>
      </c>
      <c r="Z580" s="64" t="str">
        <f t="shared" ca="1" si="105"/>
        <v xml:space="preserve"> </v>
      </c>
    </row>
    <row r="581" spans="1:26" outlineLevel="1" x14ac:dyDescent="0.35">
      <c r="A581" s="64">
        <v>4248854</v>
      </c>
      <c r="B581" s="64" t="s">
        <v>406</v>
      </c>
      <c r="C581" s="64">
        <v>3795.41</v>
      </c>
      <c r="D581" s="64">
        <v>186</v>
      </c>
      <c r="E581" s="64">
        <v>297.41000000000003</v>
      </c>
      <c r="F581" s="64">
        <v>0</v>
      </c>
      <c r="H581" s="64">
        <f t="shared" si="102"/>
        <v>-297.41000000000003</v>
      </c>
      <c r="J581" s="64">
        <f t="shared" si="98"/>
        <v>69</v>
      </c>
      <c r="K581" s="64">
        <f t="shared" si="99"/>
        <v>76</v>
      </c>
      <c r="L581" s="64">
        <f t="shared" si="100"/>
        <v>286</v>
      </c>
      <c r="M581" s="64">
        <f t="shared" si="101"/>
        <v>96</v>
      </c>
      <c r="T581" s="64">
        <f t="shared" si="104"/>
        <v>526</v>
      </c>
      <c r="U581" s="64" t="e">
        <f t="shared" ca="1" si="106"/>
        <v>#N/A</v>
      </c>
      <c r="V581" s="64" t="e">
        <f t="shared" ca="1" si="106"/>
        <v>#N/A</v>
      </c>
      <c r="Y581" s="64" t="str">
        <f t="shared" ca="1" si="103"/>
        <v xml:space="preserve"> </v>
      </c>
      <c r="Z581" s="64" t="str">
        <f t="shared" ca="1" si="105"/>
        <v xml:space="preserve"> </v>
      </c>
    </row>
    <row r="582" spans="1:26" outlineLevel="1" x14ac:dyDescent="0.35">
      <c r="A582" s="64">
        <v>4250289</v>
      </c>
      <c r="B582" s="64" t="s">
        <v>183</v>
      </c>
      <c r="C582" s="64">
        <v>3101.11</v>
      </c>
      <c r="D582" s="64">
        <v>186</v>
      </c>
      <c r="E582" s="64">
        <v>246.65</v>
      </c>
      <c r="F582" s="64">
        <v>0</v>
      </c>
      <c r="H582" s="64">
        <f t="shared" si="102"/>
        <v>-246.65</v>
      </c>
      <c r="J582" s="64">
        <f t="shared" si="98"/>
        <v>69</v>
      </c>
      <c r="K582" s="64">
        <f t="shared" si="99"/>
        <v>76</v>
      </c>
      <c r="L582" s="64">
        <f t="shared" si="100"/>
        <v>287</v>
      </c>
      <c r="M582" s="64">
        <f t="shared" si="101"/>
        <v>96</v>
      </c>
      <c r="T582" s="64">
        <f t="shared" si="104"/>
        <v>527</v>
      </c>
      <c r="U582" s="64" t="e">
        <f t="shared" ca="1" si="106"/>
        <v>#N/A</v>
      </c>
      <c r="V582" s="64" t="e">
        <f t="shared" ca="1" si="106"/>
        <v>#N/A</v>
      </c>
      <c r="Y582" s="64" t="str">
        <f t="shared" ca="1" si="103"/>
        <v xml:space="preserve"> </v>
      </c>
      <c r="Z582" s="64" t="str">
        <f t="shared" ca="1" si="105"/>
        <v xml:space="preserve"> </v>
      </c>
    </row>
    <row r="583" spans="1:26" outlineLevel="1" x14ac:dyDescent="0.35">
      <c r="A583" s="64">
        <v>4251188</v>
      </c>
      <c r="B583" s="64" t="s">
        <v>395</v>
      </c>
      <c r="C583" s="64">
        <v>3582.09</v>
      </c>
      <c r="D583" s="64">
        <v>184</v>
      </c>
      <c r="E583" s="64">
        <v>289.44</v>
      </c>
      <c r="F583" s="64">
        <v>286.76</v>
      </c>
      <c r="H583" s="64">
        <f t="shared" si="102"/>
        <v>-2.6800000000000068</v>
      </c>
      <c r="J583" s="64">
        <f t="shared" si="98"/>
        <v>69</v>
      </c>
      <c r="K583" s="64">
        <f t="shared" si="99"/>
        <v>77</v>
      </c>
      <c r="L583" s="64">
        <f t="shared" si="100"/>
        <v>287</v>
      </c>
      <c r="M583" s="64">
        <f t="shared" si="101"/>
        <v>96</v>
      </c>
      <c r="T583" s="64">
        <f t="shared" si="104"/>
        <v>528</v>
      </c>
      <c r="U583" s="64" t="e">
        <f t="shared" ca="1" si="106"/>
        <v>#N/A</v>
      </c>
      <c r="V583" s="64" t="e">
        <f t="shared" ca="1" si="106"/>
        <v>#N/A</v>
      </c>
      <c r="Y583" s="64" t="str">
        <f t="shared" ca="1" si="103"/>
        <v xml:space="preserve"> </v>
      </c>
      <c r="Z583" s="64" t="str">
        <f t="shared" ca="1" si="105"/>
        <v xml:space="preserve"> </v>
      </c>
    </row>
    <row r="584" spans="1:26" outlineLevel="1" x14ac:dyDescent="0.35">
      <c r="A584" s="64">
        <v>4253522</v>
      </c>
      <c r="B584" s="64" t="s">
        <v>395</v>
      </c>
      <c r="C584" s="64">
        <v>5386.8</v>
      </c>
      <c r="D584" s="64">
        <v>151</v>
      </c>
      <c r="E584" s="64">
        <v>437.28</v>
      </c>
      <c r="F584" s="64">
        <v>431.08</v>
      </c>
      <c r="H584" s="64">
        <f t="shared" si="102"/>
        <v>-6.1999999999999886</v>
      </c>
      <c r="J584" s="64">
        <f t="shared" si="98"/>
        <v>69</v>
      </c>
      <c r="K584" s="64">
        <f t="shared" si="99"/>
        <v>78</v>
      </c>
      <c r="L584" s="64">
        <f t="shared" si="100"/>
        <v>287</v>
      </c>
      <c r="M584" s="64">
        <f t="shared" si="101"/>
        <v>96</v>
      </c>
      <c r="T584" s="64">
        <f t="shared" si="104"/>
        <v>529</v>
      </c>
      <c r="U584" s="64" t="e">
        <f t="shared" ca="1" si="106"/>
        <v>#N/A</v>
      </c>
      <c r="V584" s="64" t="e">
        <f t="shared" ca="1" si="106"/>
        <v>#N/A</v>
      </c>
      <c r="Y584" s="64" t="str">
        <f t="shared" ca="1" si="103"/>
        <v xml:space="preserve"> </v>
      </c>
      <c r="Z584" s="64" t="str">
        <f t="shared" ca="1" si="105"/>
        <v xml:space="preserve"> </v>
      </c>
    </row>
    <row r="585" spans="1:26" outlineLevel="1" x14ac:dyDescent="0.35">
      <c r="A585" s="64">
        <v>4253564</v>
      </c>
      <c r="B585" s="64" t="s">
        <v>183</v>
      </c>
      <c r="C585" s="64">
        <v>6832.11</v>
      </c>
      <c r="D585" s="64">
        <v>184</v>
      </c>
      <c r="E585" s="64">
        <v>550.59</v>
      </c>
      <c r="F585" s="64">
        <v>0</v>
      </c>
      <c r="H585" s="64">
        <f t="shared" si="102"/>
        <v>-550.59</v>
      </c>
      <c r="J585" s="64">
        <f t="shared" si="98"/>
        <v>69</v>
      </c>
      <c r="K585" s="64">
        <f t="shared" si="99"/>
        <v>78</v>
      </c>
      <c r="L585" s="64">
        <f t="shared" si="100"/>
        <v>288</v>
      </c>
      <c r="M585" s="64">
        <f t="shared" si="101"/>
        <v>96</v>
      </c>
      <c r="T585" s="64">
        <f t="shared" si="104"/>
        <v>530</v>
      </c>
      <c r="U585" s="64" t="e">
        <f t="shared" ca="1" si="106"/>
        <v>#N/A</v>
      </c>
      <c r="V585" s="64" t="e">
        <f t="shared" ca="1" si="106"/>
        <v>#N/A</v>
      </c>
      <c r="Y585" s="64" t="str">
        <f t="shared" ca="1" si="103"/>
        <v xml:space="preserve"> </v>
      </c>
      <c r="Z585" s="64" t="str">
        <f t="shared" ca="1" si="105"/>
        <v xml:space="preserve"> </v>
      </c>
    </row>
    <row r="586" spans="1:26" outlineLevel="1" x14ac:dyDescent="0.35">
      <c r="A586" s="64">
        <v>4254257</v>
      </c>
      <c r="B586" s="64" t="s">
        <v>395</v>
      </c>
      <c r="C586" s="64">
        <v>7094.62</v>
      </c>
      <c r="D586" s="64">
        <v>184</v>
      </c>
      <c r="E586" s="64">
        <v>553.97</v>
      </c>
      <c r="F586" s="64">
        <v>544.6</v>
      </c>
      <c r="H586" s="64">
        <f t="shared" si="102"/>
        <v>-9.3700000000000045</v>
      </c>
      <c r="J586" s="64">
        <f t="shared" si="98"/>
        <v>69</v>
      </c>
      <c r="K586" s="64">
        <f t="shared" si="99"/>
        <v>79</v>
      </c>
      <c r="L586" s="64">
        <f t="shared" si="100"/>
        <v>288</v>
      </c>
      <c r="M586" s="64">
        <f t="shared" si="101"/>
        <v>96</v>
      </c>
      <c r="T586" s="64">
        <f t="shared" si="104"/>
        <v>531</v>
      </c>
      <c r="U586" s="64" t="e">
        <f t="shared" ca="1" si="106"/>
        <v>#N/A</v>
      </c>
      <c r="V586" s="64" t="e">
        <f t="shared" ca="1" si="106"/>
        <v>#N/A</v>
      </c>
      <c r="Y586" s="64" t="str">
        <f t="shared" ca="1" si="103"/>
        <v xml:space="preserve"> </v>
      </c>
      <c r="Z586" s="64" t="str">
        <f t="shared" ca="1" si="105"/>
        <v xml:space="preserve"> </v>
      </c>
    </row>
    <row r="587" spans="1:26" outlineLevel="1" x14ac:dyDescent="0.35">
      <c r="A587" s="64">
        <v>4257780</v>
      </c>
      <c r="B587" s="64" t="s">
        <v>406</v>
      </c>
      <c r="C587" s="64">
        <v>7886.92</v>
      </c>
      <c r="D587" s="64">
        <v>184</v>
      </c>
      <c r="E587" s="64">
        <v>650.49</v>
      </c>
      <c r="F587" s="64">
        <v>0</v>
      </c>
      <c r="H587" s="64">
        <f t="shared" si="102"/>
        <v>-650.49</v>
      </c>
      <c r="J587" s="64">
        <f t="shared" si="98"/>
        <v>69</v>
      </c>
      <c r="K587" s="64">
        <f t="shared" si="99"/>
        <v>79</v>
      </c>
      <c r="L587" s="64">
        <f t="shared" si="100"/>
        <v>288</v>
      </c>
      <c r="M587" s="64">
        <f t="shared" si="101"/>
        <v>97</v>
      </c>
      <c r="T587" s="64">
        <f t="shared" si="104"/>
        <v>532</v>
      </c>
      <c r="U587" s="64" t="e">
        <f t="shared" ca="1" si="106"/>
        <v>#N/A</v>
      </c>
      <c r="V587" s="64" t="e">
        <f t="shared" ca="1" si="106"/>
        <v>#N/A</v>
      </c>
      <c r="Y587" s="64" t="str">
        <f t="shared" ca="1" si="103"/>
        <v xml:space="preserve"> </v>
      </c>
      <c r="Z587" s="64" t="str">
        <f t="shared" ca="1" si="105"/>
        <v xml:space="preserve"> </v>
      </c>
    </row>
    <row r="588" spans="1:26" outlineLevel="1" x14ac:dyDescent="0.35">
      <c r="A588" s="64">
        <v>4257847</v>
      </c>
      <c r="B588" s="64" t="s">
        <v>101</v>
      </c>
      <c r="C588" s="64">
        <v>5198.29</v>
      </c>
      <c r="D588" s="64">
        <v>184</v>
      </c>
      <c r="E588" s="64">
        <v>408.5</v>
      </c>
      <c r="F588" s="64">
        <v>402.31</v>
      </c>
      <c r="H588" s="64">
        <f t="shared" si="102"/>
        <v>-6.1899999999999977</v>
      </c>
      <c r="J588" s="64">
        <f t="shared" si="98"/>
        <v>70</v>
      </c>
      <c r="K588" s="64">
        <f t="shared" si="99"/>
        <v>79</v>
      </c>
      <c r="L588" s="64">
        <f t="shared" si="100"/>
        <v>288</v>
      </c>
      <c r="M588" s="64">
        <f t="shared" si="101"/>
        <v>97</v>
      </c>
      <c r="T588" s="64">
        <f t="shared" si="104"/>
        <v>533</v>
      </c>
      <c r="U588" s="64" t="e">
        <f t="shared" ca="1" si="106"/>
        <v>#N/A</v>
      </c>
      <c r="V588" s="64" t="e">
        <f t="shared" ca="1" si="106"/>
        <v>#N/A</v>
      </c>
      <c r="Y588" s="64" t="str">
        <f t="shared" ca="1" si="103"/>
        <v xml:space="preserve"> </v>
      </c>
      <c r="Z588" s="64" t="str">
        <f t="shared" ca="1" si="105"/>
        <v xml:space="preserve"> </v>
      </c>
    </row>
    <row r="589" spans="1:26" outlineLevel="1" x14ac:dyDescent="0.35">
      <c r="A589" s="64">
        <v>4257954</v>
      </c>
      <c r="B589" s="64" t="s">
        <v>406</v>
      </c>
      <c r="C589" s="64">
        <v>3553.5</v>
      </c>
      <c r="D589" s="64">
        <v>184</v>
      </c>
      <c r="E589" s="64">
        <v>294.10000000000002</v>
      </c>
      <c r="F589" s="64">
        <v>0</v>
      </c>
      <c r="H589" s="64">
        <f t="shared" si="102"/>
        <v>-294.10000000000002</v>
      </c>
      <c r="J589" s="64">
        <f t="shared" si="98"/>
        <v>70</v>
      </c>
      <c r="K589" s="64">
        <f t="shared" si="99"/>
        <v>79</v>
      </c>
      <c r="L589" s="64">
        <f t="shared" si="100"/>
        <v>288</v>
      </c>
      <c r="M589" s="64">
        <f t="shared" si="101"/>
        <v>98</v>
      </c>
      <c r="T589" s="64">
        <f t="shared" si="104"/>
        <v>534</v>
      </c>
      <c r="U589" s="64" t="e">
        <f t="shared" ca="1" si="106"/>
        <v>#N/A</v>
      </c>
      <c r="V589" s="64" t="e">
        <f t="shared" ca="1" si="106"/>
        <v>#N/A</v>
      </c>
      <c r="Y589" s="64" t="str">
        <f t="shared" ca="1" si="103"/>
        <v xml:space="preserve"> </v>
      </c>
      <c r="Z589" s="64" t="str">
        <f t="shared" ca="1" si="105"/>
        <v xml:space="preserve"> </v>
      </c>
    </row>
    <row r="590" spans="1:26" outlineLevel="1" x14ac:dyDescent="0.35">
      <c r="A590" s="64">
        <v>4260478</v>
      </c>
      <c r="B590" s="64" t="s">
        <v>183</v>
      </c>
      <c r="C590" s="64">
        <v>2322.5500000000002</v>
      </c>
      <c r="D590" s="64">
        <v>184</v>
      </c>
      <c r="E590" s="64">
        <v>194.12</v>
      </c>
      <c r="F590" s="64">
        <v>0</v>
      </c>
      <c r="H590" s="64">
        <f t="shared" si="102"/>
        <v>-194.12</v>
      </c>
      <c r="J590" s="64">
        <f t="shared" si="98"/>
        <v>70</v>
      </c>
      <c r="K590" s="64">
        <f t="shared" si="99"/>
        <v>79</v>
      </c>
      <c r="L590" s="64">
        <f t="shared" si="100"/>
        <v>289</v>
      </c>
      <c r="M590" s="64">
        <f t="shared" si="101"/>
        <v>98</v>
      </c>
      <c r="T590" s="64">
        <f t="shared" si="104"/>
        <v>535</v>
      </c>
      <c r="U590" s="64" t="e">
        <f t="shared" ca="1" si="106"/>
        <v>#N/A</v>
      </c>
      <c r="V590" s="64" t="e">
        <f t="shared" ca="1" si="106"/>
        <v>#N/A</v>
      </c>
      <c r="Y590" s="64" t="str">
        <f t="shared" ca="1" si="103"/>
        <v xml:space="preserve"> </v>
      </c>
      <c r="Z590" s="64" t="str">
        <f t="shared" ca="1" si="105"/>
        <v xml:space="preserve"> </v>
      </c>
    </row>
    <row r="591" spans="1:26" outlineLevel="1" x14ac:dyDescent="0.35">
      <c r="A591" s="64">
        <v>4262127</v>
      </c>
      <c r="B591" s="64" t="s">
        <v>406</v>
      </c>
      <c r="C591" s="64">
        <v>6080.56</v>
      </c>
      <c r="D591" s="64">
        <v>186</v>
      </c>
      <c r="E591" s="64">
        <v>493.43</v>
      </c>
      <c r="F591" s="64">
        <v>0</v>
      </c>
      <c r="H591" s="64">
        <f t="shared" si="102"/>
        <v>-493.43</v>
      </c>
      <c r="J591" s="64">
        <f t="shared" si="98"/>
        <v>70</v>
      </c>
      <c r="K591" s="64">
        <f t="shared" si="99"/>
        <v>79</v>
      </c>
      <c r="L591" s="64">
        <f t="shared" si="100"/>
        <v>289</v>
      </c>
      <c r="M591" s="64">
        <f t="shared" si="101"/>
        <v>99</v>
      </c>
      <c r="T591" s="64">
        <f t="shared" si="104"/>
        <v>536</v>
      </c>
      <c r="U591" s="64" t="e">
        <f t="shared" ca="1" si="106"/>
        <v>#N/A</v>
      </c>
      <c r="V591" s="64" t="e">
        <f t="shared" ca="1" si="106"/>
        <v>#N/A</v>
      </c>
      <c r="Y591" s="64" t="str">
        <f t="shared" ca="1" si="103"/>
        <v xml:space="preserve"> </v>
      </c>
      <c r="Z591" s="64" t="str">
        <f t="shared" ca="1" si="105"/>
        <v xml:space="preserve"> </v>
      </c>
    </row>
    <row r="592" spans="1:26" outlineLevel="1" x14ac:dyDescent="0.35">
      <c r="A592" s="64">
        <v>4263068</v>
      </c>
      <c r="B592" s="64" t="s">
        <v>183</v>
      </c>
      <c r="C592" s="64">
        <v>5569.13</v>
      </c>
      <c r="D592" s="64">
        <v>184</v>
      </c>
      <c r="E592" s="64">
        <v>438.85</v>
      </c>
      <c r="F592" s="64">
        <v>0</v>
      </c>
      <c r="H592" s="64">
        <f t="shared" si="102"/>
        <v>-438.85</v>
      </c>
      <c r="J592" s="64">
        <f t="shared" si="98"/>
        <v>70</v>
      </c>
      <c r="K592" s="64">
        <f t="shared" si="99"/>
        <v>79</v>
      </c>
      <c r="L592" s="64">
        <f t="shared" si="100"/>
        <v>290</v>
      </c>
      <c r="M592" s="64">
        <f t="shared" si="101"/>
        <v>99</v>
      </c>
      <c r="T592" s="64">
        <f t="shared" si="104"/>
        <v>537</v>
      </c>
      <c r="U592" s="64" t="e">
        <f t="shared" ca="1" si="106"/>
        <v>#N/A</v>
      </c>
      <c r="V592" s="64" t="e">
        <f t="shared" ca="1" si="106"/>
        <v>#N/A</v>
      </c>
      <c r="Y592" s="64" t="str">
        <f t="shared" ca="1" si="103"/>
        <v xml:space="preserve"> </v>
      </c>
      <c r="Z592" s="64" t="str">
        <f t="shared" ca="1" si="105"/>
        <v xml:space="preserve"> </v>
      </c>
    </row>
    <row r="593" spans="1:26" outlineLevel="1" x14ac:dyDescent="0.35">
      <c r="A593" s="64">
        <v>4266989</v>
      </c>
      <c r="B593" s="64" t="s">
        <v>101</v>
      </c>
      <c r="C593" s="64">
        <v>3296.6</v>
      </c>
      <c r="D593" s="64">
        <v>184</v>
      </c>
      <c r="E593" s="64">
        <v>248.74</v>
      </c>
      <c r="F593" s="64">
        <v>247.84</v>
      </c>
      <c r="H593" s="64">
        <f t="shared" si="102"/>
        <v>-0.90000000000000568</v>
      </c>
      <c r="J593" s="64">
        <f t="shared" si="98"/>
        <v>71</v>
      </c>
      <c r="K593" s="64">
        <f t="shared" si="99"/>
        <v>79</v>
      </c>
      <c r="L593" s="64">
        <f t="shared" si="100"/>
        <v>290</v>
      </c>
      <c r="M593" s="64">
        <f t="shared" si="101"/>
        <v>99</v>
      </c>
      <c r="T593" s="64">
        <f t="shared" si="104"/>
        <v>538</v>
      </c>
      <c r="U593" s="64" t="e">
        <f t="shared" ca="1" si="106"/>
        <v>#N/A</v>
      </c>
      <c r="V593" s="64" t="e">
        <f t="shared" ca="1" si="106"/>
        <v>#N/A</v>
      </c>
      <c r="Y593" s="64" t="str">
        <f t="shared" ca="1" si="103"/>
        <v xml:space="preserve"> </v>
      </c>
      <c r="Z593" s="64" t="str">
        <f t="shared" ca="1" si="105"/>
        <v xml:space="preserve"> </v>
      </c>
    </row>
    <row r="594" spans="1:26" outlineLevel="1" x14ac:dyDescent="0.35">
      <c r="A594" s="64">
        <v>4267614</v>
      </c>
      <c r="B594" s="64" t="s">
        <v>406</v>
      </c>
      <c r="C594" s="64">
        <v>6053.26</v>
      </c>
      <c r="D594" s="64">
        <v>184</v>
      </c>
      <c r="E594" s="64">
        <v>488.46</v>
      </c>
      <c r="F594" s="64">
        <v>0</v>
      </c>
      <c r="H594" s="64">
        <f t="shared" si="102"/>
        <v>-488.46</v>
      </c>
      <c r="J594" s="64">
        <f t="shared" si="98"/>
        <v>71</v>
      </c>
      <c r="K594" s="64">
        <f t="shared" si="99"/>
        <v>79</v>
      </c>
      <c r="L594" s="64">
        <f t="shared" si="100"/>
        <v>290</v>
      </c>
      <c r="M594" s="64">
        <f t="shared" si="101"/>
        <v>100</v>
      </c>
      <c r="T594" s="64">
        <f t="shared" si="104"/>
        <v>539</v>
      </c>
      <c r="U594" s="64" t="e">
        <f t="shared" ca="1" si="106"/>
        <v>#N/A</v>
      </c>
      <c r="V594" s="64" t="e">
        <f t="shared" ca="1" si="106"/>
        <v>#N/A</v>
      </c>
      <c r="Y594" s="64" t="str">
        <f t="shared" ca="1" si="103"/>
        <v xml:space="preserve"> </v>
      </c>
      <c r="Z594" s="64" t="str">
        <f t="shared" ca="1" si="105"/>
        <v xml:space="preserve"> </v>
      </c>
    </row>
    <row r="595" spans="1:26" outlineLevel="1" x14ac:dyDescent="0.35">
      <c r="A595" s="64">
        <v>4286846</v>
      </c>
      <c r="B595" s="64" t="s">
        <v>406</v>
      </c>
      <c r="C595" s="64">
        <v>1939.99</v>
      </c>
      <c r="D595" s="64">
        <v>186</v>
      </c>
      <c r="E595" s="64">
        <v>164.35</v>
      </c>
      <c r="F595" s="64">
        <v>0</v>
      </c>
      <c r="H595" s="64">
        <f t="shared" si="102"/>
        <v>-164.35</v>
      </c>
      <c r="J595" s="64">
        <f t="shared" si="98"/>
        <v>71</v>
      </c>
      <c r="K595" s="64">
        <f t="shared" si="99"/>
        <v>79</v>
      </c>
      <c r="L595" s="64">
        <f t="shared" si="100"/>
        <v>290</v>
      </c>
      <c r="M595" s="64">
        <f t="shared" si="101"/>
        <v>101</v>
      </c>
      <c r="T595" s="64">
        <f t="shared" si="104"/>
        <v>540</v>
      </c>
      <c r="U595" s="64" t="e">
        <f t="shared" ca="1" si="106"/>
        <v>#N/A</v>
      </c>
      <c r="V595" s="64" t="e">
        <f t="shared" ca="1" si="106"/>
        <v>#N/A</v>
      </c>
      <c r="Y595" s="64" t="str">
        <f t="shared" ca="1" si="103"/>
        <v xml:space="preserve"> </v>
      </c>
      <c r="Z595" s="64" t="str">
        <f t="shared" ca="1" si="105"/>
        <v xml:space="preserve"> </v>
      </c>
    </row>
    <row r="596" spans="1:26" outlineLevel="1" x14ac:dyDescent="0.35">
      <c r="A596" s="64">
        <v>4298974</v>
      </c>
      <c r="B596" s="64" t="s">
        <v>406</v>
      </c>
      <c r="C596" s="64">
        <v>2861.47</v>
      </c>
      <c r="D596" s="64">
        <v>183</v>
      </c>
      <c r="E596" s="64">
        <v>232.95</v>
      </c>
      <c r="F596" s="64">
        <v>0</v>
      </c>
      <c r="H596" s="64">
        <f t="shared" si="102"/>
        <v>-232.95</v>
      </c>
      <c r="J596" s="64">
        <f t="shared" si="98"/>
        <v>71</v>
      </c>
      <c r="K596" s="64">
        <f t="shared" si="99"/>
        <v>79</v>
      </c>
      <c r="L596" s="64">
        <f t="shared" si="100"/>
        <v>290</v>
      </c>
      <c r="M596" s="64">
        <f t="shared" si="101"/>
        <v>102</v>
      </c>
      <c r="T596" s="64">
        <f t="shared" si="104"/>
        <v>541</v>
      </c>
      <c r="U596" s="64" t="e">
        <f t="shared" ref="U596:V615" ca="1" si="107">INDEX(OFFSET($G$55,0,MATCH(U$54,$H$54:$I$54,0),COUNT($A$55:$A$2233),1),MATCH($T596,OFFSET($I$55,0,MATCH(U$55,$J$53:$M$53,0),COUNT($A$55:$A$2233),1),0),1)</f>
        <v>#N/A</v>
      </c>
      <c r="V596" s="64" t="e">
        <f t="shared" ca="1" si="107"/>
        <v>#N/A</v>
      </c>
      <c r="Y596" s="64" t="str">
        <f t="shared" ca="1" si="103"/>
        <v xml:space="preserve"> </v>
      </c>
      <c r="Z596" s="64" t="str">
        <f t="shared" ca="1" si="105"/>
        <v xml:space="preserve"> </v>
      </c>
    </row>
    <row r="597" spans="1:26" outlineLevel="1" x14ac:dyDescent="0.35">
      <c r="A597" s="64">
        <v>4306404</v>
      </c>
      <c r="B597" s="64" t="s">
        <v>183</v>
      </c>
      <c r="C597" s="64">
        <v>6188.22</v>
      </c>
      <c r="D597" s="64">
        <v>186</v>
      </c>
      <c r="E597" s="64">
        <v>508.87</v>
      </c>
      <c r="F597" s="64">
        <v>0</v>
      </c>
      <c r="H597" s="64">
        <f t="shared" si="102"/>
        <v>-508.87</v>
      </c>
      <c r="J597" s="64">
        <f t="shared" si="98"/>
        <v>71</v>
      </c>
      <c r="K597" s="64">
        <f t="shared" si="99"/>
        <v>79</v>
      </c>
      <c r="L597" s="64">
        <f t="shared" si="100"/>
        <v>291</v>
      </c>
      <c r="M597" s="64">
        <f t="shared" si="101"/>
        <v>102</v>
      </c>
      <c r="T597" s="64">
        <f t="shared" si="104"/>
        <v>542</v>
      </c>
      <c r="U597" s="64" t="e">
        <f t="shared" ca="1" si="107"/>
        <v>#N/A</v>
      </c>
      <c r="V597" s="64" t="e">
        <f t="shared" ca="1" si="107"/>
        <v>#N/A</v>
      </c>
      <c r="Y597" s="64" t="str">
        <f t="shared" ca="1" si="103"/>
        <v xml:space="preserve"> </v>
      </c>
      <c r="Z597" s="64" t="str">
        <f t="shared" ca="1" si="105"/>
        <v xml:space="preserve"> </v>
      </c>
    </row>
    <row r="598" spans="1:26" outlineLevel="1" x14ac:dyDescent="0.35">
      <c r="A598" s="64">
        <v>4309177</v>
      </c>
      <c r="B598" s="64" t="s">
        <v>395</v>
      </c>
      <c r="C598" s="64">
        <v>3157.6</v>
      </c>
      <c r="D598" s="64">
        <v>184</v>
      </c>
      <c r="E598" s="64">
        <v>253.91</v>
      </c>
      <c r="F598" s="64">
        <v>251.69</v>
      </c>
      <c r="H598" s="64">
        <f t="shared" si="102"/>
        <v>-2.2199999999999989</v>
      </c>
      <c r="J598" s="64">
        <f t="shared" si="98"/>
        <v>71</v>
      </c>
      <c r="K598" s="64">
        <f t="shared" si="99"/>
        <v>80</v>
      </c>
      <c r="L598" s="64">
        <f t="shared" si="100"/>
        <v>291</v>
      </c>
      <c r="M598" s="64">
        <f t="shared" si="101"/>
        <v>102</v>
      </c>
      <c r="T598" s="64">
        <f t="shared" si="104"/>
        <v>543</v>
      </c>
      <c r="U598" s="64" t="e">
        <f t="shared" ca="1" si="107"/>
        <v>#N/A</v>
      </c>
      <c r="V598" s="64" t="e">
        <f t="shared" ca="1" si="107"/>
        <v>#N/A</v>
      </c>
      <c r="Y598" s="64" t="str">
        <f t="shared" ca="1" si="103"/>
        <v xml:space="preserve"> </v>
      </c>
      <c r="Z598" s="64" t="str">
        <f t="shared" ca="1" si="105"/>
        <v xml:space="preserve"> </v>
      </c>
    </row>
    <row r="599" spans="1:26" outlineLevel="1" x14ac:dyDescent="0.35">
      <c r="A599" s="64">
        <v>4322210</v>
      </c>
      <c r="B599" s="64" t="s">
        <v>395</v>
      </c>
      <c r="C599" s="64">
        <v>3547.05</v>
      </c>
      <c r="D599" s="64">
        <v>154</v>
      </c>
      <c r="E599" s="64">
        <v>290.29000000000002</v>
      </c>
      <c r="F599" s="64">
        <v>288.12</v>
      </c>
      <c r="H599" s="64">
        <f t="shared" si="102"/>
        <v>-2.1700000000000159</v>
      </c>
      <c r="J599" s="64">
        <f t="shared" si="98"/>
        <v>71</v>
      </c>
      <c r="K599" s="64">
        <f t="shared" si="99"/>
        <v>81</v>
      </c>
      <c r="L599" s="64">
        <f t="shared" si="100"/>
        <v>291</v>
      </c>
      <c r="M599" s="64">
        <f t="shared" si="101"/>
        <v>102</v>
      </c>
      <c r="T599" s="64">
        <f t="shared" si="104"/>
        <v>544</v>
      </c>
      <c r="U599" s="64" t="e">
        <f t="shared" ca="1" si="107"/>
        <v>#N/A</v>
      </c>
      <c r="V599" s="64" t="e">
        <f t="shared" ca="1" si="107"/>
        <v>#N/A</v>
      </c>
      <c r="Y599" s="64" t="str">
        <f t="shared" ca="1" si="103"/>
        <v xml:space="preserve"> </v>
      </c>
      <c r="Z599" s="64" t="str">
        <f t="shared" ca="1" si="105"/>
        <v xml:space="preserve"> </v>
      </c>
    </row>
    <row r="600" spans="1:26" outlineLevel="1" x14ac:dyDescent="0.35">
      <c r="A600" s="64">
        <v>4337384</v>
      </c>
      <c r="B600" s="64" t="s">
        <v>183</v>
      </c>
      <c r="C600" s="64">
        <v>4115.54</v>
      </c>
      <c r="D600" s="64">
        <v>182</v>
      </c>
      <c r="E600" s="64">
        <v>344.84</v>
      </c>
      <c r="F600" s="64">
        <v>0</v>
      </c>
      <c r="H600" s="64">
        <f t="shared" si="102"/>
        <v>-344.84</v>
      </c>
      <c r="J600" s="64">
        <f t="shared" si="98"/>
        <v>71</v>
      </c>
      <c r="K600" s="64">
        <f t="shared" si="99"/>
        <v>81</v>
      </c>
      <c r="L600" s="64">
        <f t="shared" si="100"/>
        <v>292</v>
      </c>
      <c r="M600" s="64">
        <f t="shared" si="101"/>
        <v>102</v>
      </c>
      <c r="T600" s="64">
        <f t="shared" si="104"/>
        <v>545</v>
      </c>
      <c r="U600" s="64" t="e">
        <f t="shared" ca="1" si="107"/>
        <v>#N/A</v>
      </c>
      <c r="V600" s="64" t="e">
        <f t="shared" ca="1" si="107"/>
        <v>#N/A</v>
      </c>
      <c r="Y600" s="64" t="str">
        <f t="shared" ca="1" si="103"/>
        <v xml:space="preserve"> </v>
      </c>
      <c r="Z600" s="64" t="str">
        <f t="shared" ca="1" si="105"/>
        <v xml:space="preserve"> </v>
      </c>
    </row>
    <row r="601" spans="1:26" outlineLevel="1" x14ac:dyDescent="0.35">
      <c r="A601" s="64">
        <v>4355047</v>
      </c>
      <c r="B601" s="64" t="s">
        <v>183</v>
      </c>
      <c r="C601" s="64">
        <v>1559.81</v>
      </c>
      <c r="D601" s="64">
        <v>185</v>
      </c>
      <c r="E601" s="64">
        <v>128.62</v>
      </c>
      <c r="F601" s="64">
        <v>0</v>
      </c>
      <c r="H601" s="64">
        <f t="shared" si="102"/>
        <v>-128.62</v>
      </c>
      <c r="J601" s="64">
        <f t="shared" si="98"/>
        <v>71</v>
      </c>
      <c r="K601" s="64">
        <f t="shared" si="99"/>
        <v>81</v>
      </c>
      <c r="L601" s="64">
        <f t="shared" si="100"/>
        <v>293</v>
      </c>
      <c r="M601" s="64">
        <f t="shared" si="101"/>
        <v>102</v>
      </c>
      <c r="T601" s="64">
        <f t="shared" si="104"/>
        <v>546</v>
      </c>
      <c r="U601" s="64" t="e">
        <f t="shared" ca="1" si="107"/>
        <v>#N/A</v>
      </c>
      <c r="V601" s="64" t="e">
        <f t="shared" ca="1" si="107"/>
        <v>#N/A</v>
      </c>
      <c r="Y601" s="64" t="str">
        <f t="shared" ca="1" si="103"/>
        <v xml:space="preserve"> </v>
      </c>
      <c r="Z601" s="64" t="str">
        <f t="shared" ca="1" si="105"/>
        <v xml:space="preserve"> </v>
      </c>
    </row>
    <row r="602" spans="1:26" outlineLevel="1" x14ac:dyDescent="0.35">
      <c r="A602" s="64">
        <v>4356491</v>
      </c>
      <c r="B602" s="64" t="s">
        <v>183</v>
      </c>
      <c r="C602" s="64">
        <v>2897.12</v>
      </c>
      <c r="D602" s="64">
        <v>182</v>
      </c>
      <c r="E602" s="64">
        <v>250.6</v>
      </c>
      <c r="F602" s="64">
        <v>0</v>
      </c>
      <c r="H602" s="64">
        <f t="shared" si="102"/>
        <v>-250.6</v>
      </c>
      <c r="J602" s="64">
        <f t="shared" si="98"/>
        <v>71</v>
      </c>
      <c r="K602" s="64">
        <f t="shared" si="99"/>
        <v>81</v>
      </c>
      <c r="L602" s="64">
        <f t="shared" si="100"/>
        <v>294</v>
      </c>
      <c r="M602" s="64">
        <f t="shared" si="101"/>
        <v>102</v>
      </c>
      <c r="T602" s="64">
        <f t="shared" si="104"/>
        <v>547</v>
      </c>
      <c r="U602" s="64" t="e">
        <f t="shared" ca="1" si="107"/>
        <v>#N/A</v>
      </c>
      <c r="V602" s="64" t="e">
        <f t="shared" ca="1" si="107"/>
        <v>#N/A</v>
      </c>
      <c r="Y602" s="64" t="str">
        <f t="shared" ca="1" si="103"/>
        <v xml:space="preserve"> </v>
      </c>
      <c r="Z602" s="64" t="str">
        <f t="shared" ca="1" si="105"/>
        <v xml:space="preserve"> </v>
      </c>
    </row>
    <row r="603" spans="1:26" outlineLevel="1" x14ac:dyDescent="0.35">
      <c r="A603" s="64">
        <v>4356970</v>
      </c>
      <c r="B603" s="64" t="s">
        <v>183</v>
      </c>
      <c r="C603" s="64">
        <v>5315.59</v>
      </c>
      <c r="D603" s="64">
        <v>182</v>
      </c>
      <c r="E603" s="64">
        <v>431.89</v>
      </c>
      <c r="F603" s="64">
        <v>0</v>
      </c>
      <c r="H603" s="64">
        <f t="shared" si="102"/>
        <v>-431.89</v>
      </c>
      <c r="J603" s="64">
        <f t="shared" si="98"/>
        <v>71</v>
      </c>
      <c r="K603" s="64">
        <f t="shared" si="99"/>
        <v>81</v>
      </c>
      <c r="L603" s="64">
        <f t="shared" si="100"/>
        <v>295</v>
      </c>
      <c r="M603" s="64">
        <f t="shared" si="101"/>
        <v>102</v>
      </c>
      <c r="T603" s="64">
        <f t="shared" si="104"/>
        <v>548</v>
      </c>
      <c r="U603" s="64" t="e">
        <f t="shared" ca="1" si="107"/>
        <v>#N/A</v>
      </c>
      <c r="V603" s="64" t="e">
        <f t="shared" ca="1" si="107"/>
        <v>#N/A</v>
      </c>
      <c r="Y603" s="64" t="str">
        <f t="shared" ca="1" si="103"/>
        <v xml:space="preserve"> </v>
      </c>
      <c r="Z603" s="64" t="str">
        <f t="shared" ca="1" si="105"/>
        <v xml:space="preserve"> </v>
      </c>
    </row>
    <row r="604" spans="1:26" outlineLevel="1" x14ac:dyDescent="0.35">
      <c r="A604" s="64">
        <v>4358984</v>
      </c>
      <c r="B604" s="64" t="s">
        <v>183</v>
      </c>
      <c r="C604" s="64">
        <v>6897.44</v>
      </c>
      <c r="D604" s="64">
        <v>182</v>
      </c>
      <c r="E604" s="64">
        <v>587.47</v>
      </c>
      <c r="F604" s="64">
        <v>0</v>
      </c>
      <c r="H604" s="64">
        <f t="shared" si="102"/>
        <v>-587.47</v>
      </c>
      <c r="J604" s="64">
        <f t="shared" si="98"/>
        <v>71</v>
      </c>
      <c r="K604" s="64">
        <f t="shared" si="99"/>
        <v>81</v>
      </c>
      <c r="L604" s="64">
        <f t="shared" si="100"/>
        <v>296</v>
      </c>
      <c r="M604" s="64">
        <f t="shared" si="101"/>
        <v>102</v>
      </c>
      <c r="T604" s="64">
        <f t="shared" si="104"/>
        <v>549</v>
      </c>
      <c r="U604" s="64" t="e">
        <f t="shared" ca="1" si="107"/>
        <v>#N/A</v>
      </c>
      <c r="V604" s="64" t="e">
        <f t="shared" ca="1" si="107"/>
        <v>#N/A</v>
      </c>
      <c r="Y604" s="64" t="str">
        <f t="shared" ca="1" si="103"/>
        <v xml:space="preserve"> </v>
      </c>
      <c r="Z604" s="64" t="str">
        <f t="shared" ca="1" si="105"/>
        <v xml:space="preserve"> </v>
      </c>
    </row>
    <row r="605" spans="1:26" outlineLevel="1" x14ac:dyDescent="0.35">
      <c r="A605" s="64">
        <v>4361929</v>
      </c>
      <c r="B605" s="64" t="s">
        <v>101</v>
      </c>
      <c r="C605" s="64">
        <v>3941.75</v>
      </c>
      <c r="D605" s="64">
        <v>184</v>
      </c>
      <c r="E605" s="64">
        <v>323.08</v>
      </c>
      <c r="F605" s="64">
        <v>326.43</v>
      </c>
      <c r="H605" s="64">
        <f t="shared" si="102"/>
        <v>3.3500000000000227</v>
      </c>
      <c r="J605" s="64">
        <f t="shared" si="98"/>
        <v>72</v>
      </c>
      <c r="K605" s="64">
        <f t="shared" si="99"/>
        <v>81</v>
      </c>
      <c r="L605" s="64">
        <f t="shared" si="100"/>
        <v>296</v>
      </c>
      <c r="M605" s="64">
        <f t="shared" si="101"/>
        <v>102</v>
      </c>
      <c r="T605" s="64">
        <f t="shared" si="104"/>
        <v>550</v>
      </c>
      <c r="U605" s="64" t="e">
        <f t="shared" ca="1" si="107"/>
        <v>#N/A</v>
      </c>
      <c r="V605" s="64" t="e">
        <f t="shared" ca="1" si="107"/>
        <v>#N/A</v>
      </c>
      <c r="Y605" s="64" t="str">
        <f t="shared" ca="1" si="103"/>
        <v xml:space="preserve"> </v>
      </c>
      <c r="Z605" s="64" t="str">
        <f t="shared" ca="1" si="105"/>
        <v xml:space="preserve"> </v>
      </c>
    </row>
    <row r="606" spans="1:26" outlineLevel="1" x14ac:dyDescent="0.35">
      <c r="A606" s="64">
        <v>4364238</v>
      </c>
      <c r="B606" s="64" t="s">
        <v>101</v>
      </c>
      <c r="C606" s="64">
        <v>7907.98</v>
      </c>
      <c r="D606" s="64">
        <v>154</v>
      </c>
      <c r="E606" s="64">
        <v>657.47</v>
      </c>
      <c r="F606" s="64">
        <v>657.52</v>
      </c>
      <c r="H606" s="64">
        <f t="shared" si="102"/>
        <v>4.9999999999954525E-2</v>
      </c>
      <c r="J606" s="64">
        <f t="shared" si="98"/>
        <v>73</v>
      </c>
      <c r="K606" s="64">
        <f t="shared" si="99"/>
        <v>81</v>
      </c>
      <c r="L606" s="64">
        <f t="shared" si="100"/>
        <v>296</v>
      </c>
      <c r="M606" s="64">
        <f t="shared" si="101"/>
        <v>102</v>
      </c>
      <c r="T606" s="64">
        <f t="shared" si="104"/>
        <v>551</v>
      </c>
      <c r="U606" s="64" t="e">
        <f t="shared" ca="1" si="107"/>
        <v>#N/A</v>
      </c>
      <c r="V606" s="64" t="e">
        <f t="shared" ca="1" si="107"/>
        <v>#N/A</v>
      </c>
      <c r="Y606" s="64" t="str">
        <f t="shared" ca="1" si="103"/>
        <v xml:space="preserve"> </v>
      </c>
      <c r="Z606" s="64" t="str">
        <f t="shared" ca="1" si="105"/>
        <v xml:space="preserve"> </v>
      </c>
    </row>
    <row r="607" spans="1:26" outlineLevel="1" x14ac:dyDescent="0.35">
      <c r="A607" s="64">
        <v>4371332</v>
      </c>
      <c r="B607" s="64" t="s">
        <v>183</v>
      </c>
      <c r="C607" s="64">
        <v>2634.93</v>
      </c>
      <c r="D607" s="64">
        <v>185</v>
      </c>
      <c r="E607" s="64">
        <v>214.32</v>
      </c>
      <c r="F607" s="64">
        <v>0</v>
      </c>
      <c r="H607" s="64">
        <f t="shared" si="102"/>
        <v>-214.32</v>
      </c>
      <c r="J607" s="64">
        <f t="shared" si="98"/>
        <v>73</v>
      </c>
      <c r="K607" s="64">
        <f t="shared" si="99"/>
        <v>81</v>
      </c>
      <c r="L607" s="64">
        <f t="shared" si="100"/>
        <v>297</v>
      </c>
      <c r="M607" s="64">
        <f t="shared" si="101"/>
        <v>102</v>
      </c>
      <c r="T607" s="64">
        <f t="shared" si="104"/>
        <v>552</v>
      </c>
      <c r="U607" s="64" t="e">
        <f t="shared" ca="1" si="107"/>
        <v>#N/A</v>
      </c>
      <c r="V607" s="64" t="e">
        <f t="shared" ca="1" si="107"/>
        <v>#N/A</v>
      </c>
      <c r="Y607" s="64" t="str">
        <f t="shared" ca="1" si="103"/>
        <v xml:space="preserve"> </v>
      </c>
      <c r="Z607" s="64" t="str">
        <f t="shared" ca="1" si="105"/>
        <v xml:space="preserve"> </v>
      </c>
    </row>
    <row r="608" spans="1:26" outlineLevel="1" x14ac:dyDescent="0.35">
      <c r="A608" s="64">
        <v>4373239</v>
      </c>
      <c r="B608" s="64" t="s">
        <v>183</v>
      </c>
      <c r="C608" s="64">
        <v>9061.99</v>
      </c>
      <c r="D608" s="64">
        <v>185</v>
      </c>
      <c r="E608" s="64">
        <v>731.79</v>
      </c>
      <c r="F608" s="64">
        <v>0</v>
      </c>
      <c r="H608" s="64">
        <f t="shared" si="102"/>
        <v>-731.79</v>
      </c>
      <c r="J608" s="64">
        <f t="shared" si="98"/>
        <v>73</v>
      </c>
      <c r="K608" s="64">
        <f t="shared" si="99"/>
        <v>81</v>
      </c>
      <c r="L608" s="64">
        <f t="shared" si="100"/>
        <v>298</v>
      </c>
      <c r="M608" s="64">
        <f t="shared" si="101"/>
        <v>102</v>
      </c>
      <c r="T608" s="64">
        <f t="shared" si="104"/>
        <v>553</v>
      </c>
      <c r="U608" s="64" t="e">
        <f t="shared" ca="1" si="107"/>
        <v>#N/A</v>
      </c>
      <c r="V608" s="64" t="e">
        <f t="shared" ca="1" si="107"/>
        <v>#N/A</v>
      </c>
      <c r="Y608" s="64" t="str">
        <f t="shared" ca="1" si="103"/>
        <v xml:space="preserve"> </v>
      </c>
      <c r="Z608" s="64" t="str">
        <f t="shared" ca="1" si="105"/>
        <v xml:space="preserve"> </v>
      </c>
    </row>
    <row r="609" spans="1:26" outlineLevel="1" x14ac:dyDescent="0.35">
      <c r="A609" s="64">
        <v>4373734</v>
      </c>
      <c r="B609" s="64" t="s">
        <v>101</v>
      </c>
      <c r="C609" s="64">
        <v>3825.29</v>
      </c>
      <c r="D609" s="64">
        <v>185</v>
      </c>
      <c r="E609" s="64">
        <v>321.64999999999998</v>
      </c>
      <c r="F609" s="64">
        <v>318.98</v>
      </c>
      <c r="H609" s="64">
        <f t="shared" si="102"/>
        <v>-2.6699999999999591</v>
      </c>
      <c r="J609" s="64">
        <f t="shared" si="98"/>
        <v>74</v>
      </c>
      <c r="K609" s="64">
        <f t="shared" si="99"/>
        <v>81</v>
      </c>
      <c r="L609" s="64">
        <f t="shared" si="100"/>
        <v>298</v>
      </c>
      <c r="M609" s="64">
        <f t="shared" si="101"/>
        <v>102</v>
      </c>
      <c r="T609" s="64">
        <f t="shared" si="104"/>
        <v>554</v>
      </c>
      <c r="U609" s="64" t="e">
        <f t="shared" ca="1" si="107"/>
        <v>#N/A</v>
      </c>
      <c r="V609" s="64" t="e">
        <f t="shared" ca="1" si="107"/>
        <v>#N/A</v>
      </c>
      <c r="Y609" s="64" t="str">
        <f t="shared" ca="1" si="103"/>
        <v xml:space="preserve"> </v>
      </c>
      <c r="Z609" s="64" t="str">
        <f t="shared" ca="1" si="105"/>
        <v xml:space="preserve"> </v>
      </c>
    </row>
    <row r="610" spans="1:26" outlineLevel="1" x14ac:dyDescent="0.35">
      <c r="A610" s="64">
        <v>4373916</v>
      </c>
      <c r="B610" s="64" t="s">
        <v>183</v>
      </c>
      <c r="C610" s="64">
        <v>3129.5</v>
      </c>
      <c r="D610" s="64">
        <v>185</v>
      </c>
      <c r="E610" s="64">
        <v>251.92</v>
      </c>
      <c r="F610" s="64">
        <v>0</v>
      </c>
      <c r="H610" s="64">
        <f t="shared" si="102"/>
        <v>-251.92</v>
      </c>
      <c r="J610" s="64">
        <f t="shared" si="98"/>
        <v>74</v>
      </c>
      <c r="K610" s="64">
        <f t="shared" si="99"/>
        <v>81</v>
      </c>
      <c r="L610" s="64">
        <f t="shared" si="100"/>
        <v>299</v>
      </c>
      <c r="M610" s="64">
        <f t="shared" si="101"/>
        <v>102</v>
      </c>
      <c r="T610" s="64">
        <f t="shared" si="104"/>
        <v>555</v>
      </c>
      <c r="U610" s="64" t="e">
        <f t="shared" ca="1" si="107"/>
        <v>#N/A</v>
      </c>
      <c r="V610" s="64" t="e">
        <f t="shared" ca="1" si="107"/>
        <v>#N/A</v>
      </c>
      <c r="Y610" s="64" t="str">
        <f t="shared" ca="1" si="103"/>
        <v xml:space="preserve"> </v>
      </c>
      <c r="Z610" s="64" t="str">
        <f t="shared" ca="1" si="105"/>
        <v xml:space="preserve"> </v>
      </c>
    </row>
    <row r="611" spans="1:26" outlineLevel="1" x14ac:dyDescent="0.35">
      <c r="A611" s="64">
        <v>4374451</v>
      </c>
      <c r="B611" s="64" t="s">
        <v>101</v>
      </c>
      <c r="C611" s="64">
        <v>5061.26</v>
      </c>
      <c r="D611" s="64">
        <v>185</v>
      </c>
      <c r="E611" s="64">
        <v>437.18</v>
      </c>
      <c r="F611" s="64">
        <v>429.63</v>
      </c>
      <c r="H611" s="64">
        <f t="shared" si="102"/>
        <v>-7.5500000000000114</v>
      </c>
      <c r="J611" s="64">
        <f t="shared" si="98"/>
        <v>75</v>
      </c>
      <c r="K611" s="64">
        <f t="shared" si="99"/>
        <v>81</v>
      </c>
      <c r="L611" s="64">
        <f t="shared" si="100"/>
        <v>299</v>
      </c>
      <c r="M611" s="64">
        <f t="shared" si="101"/>
        <v>102</v>
      </c>
      <c r="T611" s="64">
        <f t="shared" si="104"/>
        <v>556</v>
      </c>
      <c r="U611" s="64" t="e">
        <f t="shared" ca="1" si="107"/>
        <v>#N/A</v>
      </c>
      <c r="V611" s="64" t="e">
        <f t="shared" ca="1" si="107"/>
        <v>#N/A</v>
      </c>
      <c r="Y611" s="64" t="str">
        <f t="shared" ca="1" si="103"/>
        <v xml:space="preserve"> </v>
      </c>
      <c r="Z611" s="64" t="str">
        <f t="shared" ca="1" si="105"/>
        <v xml:space="preserve"> </v>
      </c>
    </row>
    <row r="612" spans="1:26" outlineLevel="1" x14ac:dyDescent="0.35">
      <c r="A612" s="64">
        <v>4374534</v>
      </c>
      <c r="B612" s="64" t="s">
        <v>101</v>
      </c>
      <c r="C612" s="64">
        <v>5112.97</v>
      </c>
      <c r="D612" s="64">
        <v>185</v>
      </c>
      <c r="E612" s="64">
        <v>417.51</v>
      </c>
      <c r="F612" s="64">
        <v>419.5</v>
      </c>
      <c r="H612" s="64">
        <f t="shared" si="102"/>
        <v>1.9900000000000091</v>
      </c>
      <c r="J612" s="64">
        <f t="shared" si="98"/>
        <v>76</v>
      </c>
      <c r="K612" s="64">
        <f t="shared" si="99"/>
        <v>81</v>
      </c>
      <c r="L612" s="64">
        <f t="shared" si="100"/>
        <v>299</v>
      </c>
      <c r="M612" s="64">
        <f t="shared" si="101"/>
        <v>102</v>
      </c>
      <c r="T612" s="64">
        <f t="shared" si="104"/>
        <v>557</v>
      </c>
      <c r="U612" s="64" t="e">
        <f t="shared" ca="1" si="107"/>
        <v>#N/A</v>
      </c>
      <c r="V612" s="64" t="e">
        <f t="shared" ca="1" si="107"/>
        <v>#N/A</v>
      </c>
      <c r="Y612" s="64" t="str">
        <f t="shared" ca="1" si="103"/>
        <v xml:space="preserve"> </v>
      </c>
      <c r="Z612" s="64" t="str">
        <f t="shared" ca="1" si="105"/>
        <v xml:space="preserve"> </v>
      </c>
    </row>
    <row r="613" spans="1:26" outlineLevel="1" x14ac:dyDescent="0.35">
      <c r="A613" s="64">
        <v>4374906</v>
      </c>
      <c r="B613" s="64" t="s">
        <v>183</v>
      </c>
      <c r="C613" s="64">
        <v>6321.28</v>
      </c>
      <c r="D613" s="64">
        <v>183</v>
      </c>
      <c r="E613" s="64">
        <v>522.08000000000004</v>
      </c>
      <c r="F613" s="64">
        <v>0</v>
      </c>
      <c r="H613" s="64">
        <f t="shared" si="102"/>
        <v>-522.08000000000004</v>
      </c>
      <c r="J613" s="64">
        <f t="shared" si="98"/>
        <v>76</v>
      </c>
      <c r="K613" s="64">
        <f t="shared" si="99"/>
        <v>81</v>
      </c>
      <c r="L613" s="64">
        <f t="shared" si="100"/>
        <v>300</v>
      </c>
      <c r="M613" s="64">
        <f t="shared" si="101"/>
        <v>102</v>
      </c>
      <c r="T613" s="64">
        <f t="shared" si="104"/>
        <v>558</v>
      </c>
      <c r="U613" s="64" t="e">
        <f t="shared" ca="1" si="107"/>
        <v>#N/A</v>
      </c>
      <c r="V613" s="64" t="e">
        <f t="shared" ca="1" si="107"/>
        <v>#N/A</v>
      </c>
      <c r="Y613" s="64" t="str">
        <f t="shared" ca="1" si="103"/>
        <v xml:space="preserve"> </v>
      </c>
      <c r="Z613" s="64" t="str">
        <f t="shared" ca="1" si="105"/>
        <v xml:space="preserve"> </v>
      </c>
    </row>
    <row r="614" spans="1:26" outlineLevel="1" x14ac:dyDescent="0.35">
      <c r="A614" s="64">
        <v>4374972</v>
      </c>
      <c r="B614" s="64" t="s">
        <v>183</v>
      </c>
      <c r="C614" s="64">
        <v>10227.530000000001</v>
      </c>
      <c r="D614" s="64">
        <v>185</v>
      </c>
      <c r="E614" s="64">
        <v>854.7</v>
      </c>
      <c r="F614" s="64">
        <v>0</v>
      </c>
      <c r="H614" s="64">
        <f t="shared" si="102"/>
        <v>-854.7</v>
      </c>
      <c r="J614" s="64">
        <f t="shared" si="98"/>
        <v>76</v>
      </c>
      <c r="K614" s="64">
        <f t="shared" si="99"/>
        <v>81</v>
      </c>
      <c r="L614" s="64">
        <f t="shared" si="100"/>
        <v>301</v>
      </c>
      <c r="M614" s="64">
        <f t="shared" si="101"/>
        <v>102</v>
      </c>
      <c r="T614" s="64">
        <f t="shared" si="104"/>
        <v>559</v>
      </c>
      <c r="U614" s="64" t="e">
        <f t="shared" ca="1" si="107"/>
        <v>#N/A</v>
      </c>
      <c r="V614" s="64" t="e">
        <f t="shared" ca="1" si="107"/>
        <v>#N/A</v>
      </c>
      <c r="Y614" s="64" t="str">
        <f t="shared" ca="1" si="103"/>
        <v xml:space="preserve"> </v>
      </c>
      <c r="Z614" s="64" t="str">
        <f t="shared" ca="1" si="105"/>
        <v xml:space="preserve"> </v>
      </c>
    </row>
    <row r="615" spans="1:26" outlineLevel="1" x14ac:dyDescent="0.35">
      <c r="A615" s="64">
        <v>4375475</v>
      </c>
      <c r="B615" s="64" t="s">
        <v>183</v>
      </c>
      <c r="C615" s="64">
        <v>4043.82</v>
      </c>
      <c r="D615" s="64">
        <v>185</v>
      </c>
      <c r="E615" s="64">
        <v>335.91</v>
      </c>
      <c r="F615" s="64">
        <v>0</v>
      </c>
      <c r="H615" s="64">
        <f t="shared" si="102"/>
        <v>-335.91</v>
      </c>
      <c r="J615" s="64">
        <f t="shared" si="98"/>
        <v>76</v>
      </c>
      <c r="K615" s="64">
        <f t="shared" si="99"/>
        <v>81</v>
      </c>
      <c r="L615" s="64">
        <f t="shared" si="100"/>
        <v>302</v>
      </c>
      <c r="M615" s="64">
        <f t="shared" si="101"/>
        <v>102</v>
      </c>
      <c r="T615" s="64">
        <f t="shared" si="104"/>
        <v>560</v>
      </c>
      <c r="U615" s="64" t="e">
        <f t="shared" ca="1" si="107"/>
        <v>#N/A</v>
      </c>
      <c r="V615" s="64" t="e">
        <f t="shared" ca="1" si="107"/>
        <v>#N/A</v>
      </c>
      <c r="Y615" s="64" t="str">
        <f t="shared" ca="1" si="103"/>
        <v xml:space="preserve"> </v>
      </c>
      <c r="Z615" s="64" t="str">
        <f t="shared" ca="1" si="105"/>
        <v xml:space="preserve"> </v>
      </c>
    </row>
    <row r="616" spans="1:26" outlineLevel="1" x14ac:dyDescent="0.35">
      <c r="A616" s="64">
        <v>4376340</v>
      </c>
      <c r="B616" s="64" t="s">
        <v>183</v>
      </c>
      <c r="C616" s="64">
        <v>5969.42</v>
      </c>
      <c r="D616" s="64">
        <v>185</v>
      </c>
      <c r="E616" s="64">
        <v>488.17</v>
      </c>
      <c r="F616" s="64">
        <v>0</v>
      </c>
      <c r="H616" s="64">
        <f t="shared" si="102"/>
        <v>-488.17</v>
      </c>
      <c r="J616" s="64">
        <f t="shared" si="98"/>
        <v>76</v>
      </c>
      <c r="K616" s="64">
        <f t="shared" si="99"/>
        <v>81</v>
      </c>
      <c r="L616" s="64">
        <f t="shared" si="100"/>
        <v>303</v>
      </c>
      <c r="M616" s="64">
        <f t="shared" si="101"/>
        <v>102</v>
      </c>
      <c r="T616" s="64">
        <f t="shared" si="104"/>
        <v>561</v>
      </c>
      <c r="U616" s="64" t="e">
        <f t="shared" ref="U616:V635" ca="1" si="108">INDEX(OFFSET($G$55,0,MATCH(U$54,$H$54:$I$54,0),COUNT($A$55:$A$2233),1),MATCH($T616,OFFSET($I$55,0,MATCH(U$55,$J$53:$M$53,0),COUNT($A$55:$A$2233),1),0),1)</f>
        <v>#N/A</v>
      </c>
      <c r="V616" s="64" t="e">
        <f t="shared" ca="1" si="108"/>
        <v>#N/A</v>
      </c>
      <c r="Y616" s="64" t="str">
        <f t="shared" ca="1" si="103"/>
        <v xml:space="preserve"> </v>
      </c>
      <c r="Z616" s="64" t="str">
        <f t="shared" ca="1" si="105"/>
        <v xml:space="preserve"> </v>
      </c>
    </row>
    <row r="617" spans="1:26" outlineLevel="1" x14ac:dyDescent="0.35">
      <c r="A617" s="64">
        <v>4392445</v>
      </c>
      <c r="B617" s="64" t="s">
        <v>406</v>
      </c>
      <c r="C617" s="64">
        <v>7593.71</v>
      </c>
      <c r="D617" s="64">
        <v>184</v>
      </c>
      <c r="E617" s="64">
        <v>602.35</v>
      </c>
      <c r="F617" s="64">
        <v>0</v>
      </c>
      <c r="H617" s="64">
        <f t="shared" si="102"/>
        <v>-602.35</v>
      </c>
      <c r="J617" s="64">
        <f t="shared" si="98"/>
        <v>76</v>
      </c>
      <c r="K617" s="64">
        <f t="shared" si="99"/>
        <v>81</v>
      </c>
      <c r="L617" s="64">
        <f t="shared" si="100"/>
        <v>303</v>
      </c>
      <c r="M617" s="64">
        <f t="shared" si="101"/>
        <v>103</v>
      </c>
      <c r="T617" s="64">
        <f t="shared" si="104"/>
        <v>562</v>
      </c>
      <c r="U617" s="64" t="e">
        <f t="shared" ca="1" si="108"/>
        <v>#N/A</v>
      </c>
      <c r="V617" s="64" t="e">
        <f t="shared" ca="1" si="108"/>
        <v>#N/A</v>
      </c>
      <c r="Y617" s="64" t="str">
        <f t="shared" ca="1" si="103"/>
        <v xml:space="preserve"> </v>
      </c>
      <c r="Z617" s="64" t="str">
        <f t="shared" ca="1" si="105"/>
        <v xml:space="preserve"> </v>
      </c>
    </row>
    <row r="618" spans="1:26" outlineLevel="1" x14ac:dyDescent="0.35">
      <c r="A618" s="64">
        <v>4408929</v>
      </c>
      <c r="B618" s="64" t="s">
        <v>183</v>
      </c>
      <c r="C618" s="64">
        <v>3955.8</v>
      </c>
      <c r="D618" s="64">
        <v>184</v>
      </c>
      <c r="E618" s="64">
        <v>311.86</v>
      </c>
      <c r="F618" s="64">
        <v>0</v>
      </c>
      <c r="H618" s="64">
        <f t="shared" si="102"/>
        <v>-311.86</v>
      </c>
      <c r="J618" s="64">
        <f t="shared" si="98"/>
        <v>76</v>
      </c>
      <c r="K618" s="64">
        <f t="shared" si="99"/>
        <v>81</v>
      </c>
      <c r="L618" s="64">
        <f t="shared" si="100"/>
        <v>304</v>
      </c>
      <c r="M618" s="64">
        <f t="shared" si="101"/>
        <v>103</v>
      </c>
      <c r="T618" s="64">
        <f t="shared" si="104"/>
        <v>563</v>
      </c>
      <c r="U618" s="64" t="e">
        <f t="shared" ca="1" si="108"/>
        <v>#N/A</v>
      </c>
      <c r="V618" s="64" t="e">
        <f t="shared" ca="1" si="108"/>
        <v>#N/A</v>
      </c>
      <c r="Y618" s="64" t="str">
        <f t="shared" ca="1" si="103"/>
        <v xml:space="preserve"> </v>
      </c>
      <c r="Z618" s="64" t="str">
        <f t="shared" ca="1" si="105"/>
        <v xml:space="preserve"> </v>
      </c>
    </row>
    <row r="619" spans="1:26" outlineLevel="1" x14ac:dyDescent="0.35">
      <c r="A619" s="64">
        <v>4420204</v>
      </c>
      <c r="B619" s="64" t="s">
        <v>406</v>
      </c>
      <c r="C619" s="64">
        <v>2208.7800000000002</v>
      </c>
      <c r="D619" s="64">
        <v>183</v>
      </c>
      <c r="E619" s="64">
        <v>181.25</v>
      </c>
      <c r="F619" s="64">
        <v>0</v>
      </c>
      <c r="H619" s="64">
        <f t="shared" si="102"/>
        <v>-181.25</v>
      </c>
      <c r="J619" s="64">
        <f t="shared" si="98"/>
        <v>76</v>
      </c>
      <c r="K619" s="64">
        <f t="shared" si="99"/>
        <v>81</v>
      </c>
      <c r="L619" s="64">
        <f t="shared" si="100"/>
        <v>304</v>
      </c>
      <c r="M619" s="64">
        <f t="shared" si="101"/>
        <v>104</v>
      </c>
      <c r="T619" s="64">
        <f t="shared" si="104"/>
        <v>564</v>
      </c>
      <c r="U619" s="64" t="e">
        <f t="shared" ca="1" si="108"/>
        <v>#N/A</v>
      </c>
      <c r="V619" s="64" t="e">
        <f t="shared" ca="1" si="108"/>
        <v>#N/A</v>
      </c>
      <c r="Y619" s="64" t="str">
        <f t="shared" ca="1" si="103"/>
        <v xml:space="preserve"> </v>
      </c>
      <c r="Z619" s="64" t="str">
        <f t="shared" ca="1" si="105"/>
        <v xml:space="preserve"> </v>
      </c>
    </row>
    <row r="620" spans="1:26" outlineLevel="1" x14ac:dyDescent="0.35">
      <c r="A620" s="64">
        <v>4423042</v>
      </c>
      <c r="B620" s="64" t="s">
        <v>183</v>
      </c>
      <c r="C620" s="64">
        <v>4831.28</v>
      </c>
      <c r="D620" s="64">
        <v>183</v>
      </c>
      <c r="E620" s="64">
        <v>380.15</v>
      </c>
      <c r="F620" s="64">
        <v>0</v>
      </c>
      <c r="H620" s="64">
        <f t="shared" si="102"/>
        <v>-380.15</v>
      </c>
      <c r="J620" s="64">
        <f t="shared" si="98"/>
        <v>76</v>
      </c>
      <c r="K620" s="64">
        <f t="shared" si="99"/>
        <v>81</v>
      </c>
      <c r="L620" s="64">
        <f t="shared" si="100"/>
        <v>305</v>
      </c>
      <c r="M620" s="64">
        <f t="shared" si="101"/>
        <v>104</v>
      </c>
      <c r="T620" s="64">
        <f t="shared" si="104"/>
        <v>565</v>
      </c>
      <c r="U620" s="64" t="e">
        <f t="shared" ca="1" si="108"/>
        <v>#N/A</v>
      </c>
      <c r="V620" s="64" t="e">
        <f t="shared" ca="1" si="108"/>
        <v>#N/A</v>
      </c>
      <c r="Y620" s="64" t="str">
        <f t="shared" ca="1" si="103"/>
        <v xml:space="preserve"> </v>
      </c>
      <c r="Z620" s="64" t="str">
        <f t="shared" ca="1" si="105"/>
        <v xml:space="preserve"> </v>
      </c>
    </row>
    <row r="621" spans="1:26" outlineLevel="1" x14ac:dyDescent="0.35">
      <c r="A621" s="64">
        <v>4432100</v>
      </c>
      <c r="B621" s="64" t="s">
        <v>183</v>
      </c>
      <c r="C621" s="64">
        <v>6452.61</v>
      </c>
      <c r="D621" s="64">
        <v>182</v>
      </c>
      <c r="E621" s="64">
        <v>534.72</v>
      </c>
      <c r="F621" s="64">
        <v>0</v>
      </c>
      <c r="H621" s="64">
        <f t="shared" si="102"/>
        <v>-534.72</v>
      </c>
      <c r="J621" s="64">
        <f t="shared" si="98"/>
        <v>76</v>
      </c>
      <c r="K621" s="64">
        <f t="shared" si="99"/>
        <v>81</v>
      </c>
      <c r="L621" s="64">
        <f t="shared" si="100"/>
        <v>306</v>
      </c>
      <c r="M621" s="64">
        <f t="shared" si="101"/>
        <v>104</v>
      </c>
      <c r="T621" s="64">
        <f t="shared" si="104"/>
        <v>566</v>
      </c>
      <c r="U621" s="64" t="e">
        <f t="shared" ca="1" si="108"/>
        <v>#N/A</v>
      </c>
      <c r="V621" s="64" t="e">
        <f t="shared" ca="1" si="108"/>
        <v>#N/A</v>
      </c>
      <c r="Y621" s="64" t="str">
        <f t="shared" ca="1" si="103"/>
        <v xml:space="preserve"> </v>
      </c>
      <c r="Z621" s="64" t="str">
        <f t="shared" ca="1" si="105"/>
        <v xml:space="preserve"> </v>
      </c>
    </row>
    <row r="622" spans="1:26" outlineLevel="1" x14ac:dyDescent="0.35">
      <c r="A622" s="64">
        <v>4463428</v>
      </c>
      <c r="B622" s="64" t="s">
        <v>183</v>
      </c>
      <c r="C622" s="64">
        <v>1717.89</v>
      </c>
      <c r="D622" s="64">
        <v>184</v>
      </c>
      <c r="E622" s="64">
        <v>141.16</v>
      </c>
      <c r="F622" s="64">
        <v>0</v>
      </c>
      <c r="H622" s="64">
        <f t="shared" si="102"/>
        <v>-141.16</v>
      </c>
      <c r="J622" s="64">
        <f t="shared" si="98"/>
        <v>76</v>
      </c>
      <c r="K622" s="64">
        <f t="shared" si="99"/>
        <v>81</v>
      </c>
      <c r="L622" s="64">
        <f t="shared" si="100"/>
        <v>307</v>
      </c>
      <c r="M622" s="64">
        <f t="shared" si="101"/>
        <v>104</v>
      </c>
      <c r="T622" s="64">
        <f t="shared" si="104"/>
        <v>567</v>
      </c>
      <c r="U622" s="64" t="e">
        <f t="shared" ca="1" si="108"/>
        <v>#N/A</v>
      </c>
      <c r="V622" s="64" t="e">
        <f t="shared" ca="1" si="108"/>
        <v>#N/A</v>
      </c>
      <c r="Y622" s="64" t="str">
        <f t="shared" ca="1" si="103"/>
        <v xml:space="preserve"> </v>
      </c>
      <c r="Z622" s="64" t="str">
        <f t="shared" ca="1" si="105"/>
        <v xml:space="preserve"> </v>
      </c>
    </row>
    <row r="623" spans="1:26" outlineLevel="1" x14ac:dyDescent="0.35">
      <c r="A623" s="64">
        <v>4502606</v>
      </c>
      <c r="B623" s="64" t="s">
        <v>183</v>
      </c>
      <c r="C623" s="64">
        <v>6961.1</v>
      </c>
      <c r="D623" s="64">
        <v>185</v>
      </c>
      <c r="E623" s="64">
        <v>552.69000000000005</v>
      </c>
      <c r="F623" s="64">
        <v>0</v>
      </c>
      <c r="H623" s="64">
        <f t="shared" si="102"/>
        <v>-552.69000000000005</v>
      </c>
      <c r="J623" s="64">
        <f t="shared" si="98"/>
        <v>76</v>
      </c>
      <c r="K623" s="64">
        <f t="shared" si="99"/>
        <v>81</v>
      </c>
      <c r="L623" s="64">
        <f t="shared" si="100"/>
        <v>308</v>
      </c>
      <c r="M623" s="64">
        <f t="shared" si="101"/>
        <v>104</v>
      </c>
      <c r="T623" s="64">
        <f t="shared" si="104"/>
        <v>568</v>
      </c>
      <c r="U623" s="64" t="e">
        <f t="shared" ca="1" si="108"/>
        <v>#N/A</v>
      </c>
      <c r="V623" s="64" t="e">
        <f t="shared" ca="1" si="108"/>
        <v>#N/A</v>
      </c>
      <c r="Y623" s="64" t="str">
        <f t="shared" ca="1" si="103"/>
        <v xml:space="preserve"> </v>
      </c>
      <c r="Z623" s="64" t="str">
        <f t="shared" ca="1" si="105"/>
        <v xml:space="preserve"> </v>
      </c>
    </row>
    <row r="624" spans="1:26" outlineLevel="1" x14ac:dyDescent="0.35">
      <c r="A624" s="64">
        <v>4505733</v>
      </c>
      <c r="B624" s="64" t="s">
        <v>183</v>
      </c>
      <c r="C624" s="64">
        <v>10651.87</v>
      </c>
      <c r="D624" s="64">
        <v>185</v>
      </c>
      <c r="E624" s="64">
        <v>886.03</v>
      </c>
      <c r="F624" s="64">
        <v>0</v>
      </c>
      <c r="H624" s="64">
        <f t="shared" si="102"/>
        <v>-886.03</v>
      </c>
      <c r="J624" s="64">
        <f t="shared" si="98"/>
        <v>76</v>
      </c>
      <c r="K624" s="64">
        <f t="shared" si="99"/>
        <v>81</v>
      </c>
      <c r="L624" s="64">
        <f t="shared" si="100"/>
        <v>309</v>
      </c>
      <c r="M624" s="64">
        <f t="shared" si="101"/>
        <v>104</v>
      </c>
      <c r="T624" s="64">
        <f t="shared" si="104"/>
        <v>569</v>
      </c>
      <c r="U624" s="64" t="e">
        <f t="shared" ca="1" si="108"/>
        <v>#N/A</v>
      </c>
      <c r="V624" s="64" t="e">
        <f t="shared" ca="1" si="108"/>
        <v>#N/A</v>
      </c>
      <c r="Y624" s="64" t="str">
        <f t="shared" ca="1" si="103"/>
        <v xml:space="preserve"> </v>
      </c>
      <c r="Z624" s="64" t="str">
        <f t="shared" ca="1" si="105"/>
        <v xml:space="preserve"> </v>
      </c>
    </row>
    <row r="625" spans="1:26" outlineLevel="1" x14ac:dyDescent="0.35">
      <c r="A625" s="64">
        <v>4514247</v>
      </c>
      <c r="B625" s="64" t="s">
        <v>183</v>
      </c>
      <c r="C625" s="64">
        <v>4049.09</v>
      </c>
      <c r="D625" s="64">
        <v>185</v>
      </c>
      <c r="E625" s="64">
        <v>313.24</v>
      </c>
      <c r="F625" s="64">
        <v>0</v>
      </c>
      <c r="H625" s="64">
        <f t="shared" si="102"/>
        <v>-313.24</v>
      </c>
      <c r="J625" s="64">
        <f t="shared" si="98"/>
        <v>76</v>
      </c>
      <c r="K625" s="64">
        <f t="shared" si="99"/>
        <v>81</v>
      </c>
      <c r="L625" s="64">
        <f t="shared" si="100"/>
        <v>310</v>
      </c>
      <c r="M625" s="64">
        <f t="shared" si="101"/>
        <v>104</v>
      </c>
      <c r="T625" s="64">
        <f t="shared" si="104"/>
        <v>570</v>
      </c>
      <c r="U625" s="64" t="e">
        <f t="shared" ca="1" si="108"/>
        <v>#N/A</v>
      </c>
      <c r="V625" s="64" t="e">
        <f t="shared" ca="1" si="108"/>
        <v>#N/A</v>
      </c>
      <c r="Y625" s="64" t="str">
        <f t="shared" ca="1" si="103"/>
        <v xml:space="preserve"> </v>
      </c>
      <c r="Z625" s="64" t="str">
        <f t="shared" ca="1" si="105"/>
        <v xml:space="preserve"> </v>
      </c>
    </row>
    <row r="626" spans="1:26" outlineLevel="1" x14ac:dyDescent="0.35">
      <c r="A626" s="64">
        <v>4534972</v>
      </c>
      <c r="B626" s="64" t="s">
        <v>406</v>
      </c>
      <c r="C626" s="64">
        <v>2337.5300000000002</v>
      </c>
      <c r="D626" s="64">
        <v>185</v>
      </c>
      <c r="E626" s="64">
        <v>187.17</v>
      </c>
      <c r="F626" s="64">
        <v>0</v>
      </c>
      <c r="H626" s="64">
        <f t="shared" si="102"/>
        <v>-187.17</v>
      </c>
      <c r="J626" s="64">
        <f t="shared" si="98"/>
        <v>76</v>
      </c>
      <c r="K626" s="64">
        <f t="shared" si="99"/>
        <v>81</v>
      </c>
      <c r="L626" s="64">
        <f t="shared" si="100"/>
        <v>310</v>
      </c>
      <c r="M626" s="64">
        <f t="shared" si="101"/>
        <v>105</v>
      </c>
      <c r="T626" s="64">
        <f t="shared" si="104"/>
        <v>571</v>
      </c>
      <c r="U626" s="64" t="e">
        <f t="shared" ca="1" si="108"/>
        <v>#N/A</v>
      </c>
      <c r="V626" s="64" t="e">
        <f t="shared" ca="1" si="108"/>
        <v>#N/A</v>
      </c>
      <c r="Y626" s="64" t="str">
        <f t="shared" ca="1" si="103"/>
        <v xml:space="preserve"> </v>
      </c>
      <c r="Z626" s="64" t="str">
        <f t="shared" ca="1" si="105"/>
        <v xml:space="preserve"> </v>
      </c>
    </row>
    <row r="627" spans="1:26" outlineLevel="1" x14ac:dyDescent="0.35">
      <c r="A627" s="64">
        <v>4552833</v>
      </c>
      <c r="B627" s="64" t="s">
        <v>406</v>
      </c>
      <c r="C627" s="64">
        <v>2557.9499999999998</v>
      </c>
      <c r="D627" s="64">
        <v>182</v>
      </c>
      <c r="E627" s="64">
        <v>217.67</v>
      </c>
      <c r="F627" s="64">
        <v>0</v>
      </c>
      <c r="H627" s="64">
        <f t="shared" si="102"/>
        <v>-217.67</v>
      </c>
      <c r="J627" s="64">
        <f t="shared" si="98"/>
        <v>76</v>
      </c>
      <c r="K627" s="64">
        <f t="shared" si="99"/>
        <v>81</v>
      </c>
      <c r="L627" s="64">
        <f t="shared" si="100"/>
        <v>310</v>
      </c>
      <c r="M627" s="64">
        <f t="shared" si="101"/>
        <v>106</v>
      </c>
      <c r="T627" s="64">
        <f t="shared" si="104"/>
        <v>572</v>
      </c>
      <c r="U627" s="64" t="e">
        <f t="shared" ca="1" si="108"/>
        <v>#N/A</v>
      </c>
      <c r="V627" s="64" t="e">
        <f t="shared" ca="1" si="108"/>
        <v>#N/A</v>
      </c>
      <c r="Y627" s="64" t="str">
        <f t="shared" ca="1" si="103"/>
        <v xml:space="preserve"> </v>
      </c>
      <c r="Z627" s="64" t="str">
        <f t="shared" ca="1" si="105"/>
        <v xml:space="preserve"> </v>
      </c>
    </row>
    <row r="628" spans="1:26" outlineLevel="1" x14ac:dyDescent="0.35">
      <c r="A628" s="64">
        <v>4555259</v>
      </c>
      <c r="B628" s="64" t="s">
        <v>183</v>
      </c>
      <c r="C628" s="64">
        <v>5626.58</v>
      </c>
      <c r="D628" s="64">
        <v>183</v>
      </c>
      <c r="E628" s="64">
        <v>416.21</v>
      </c>
      <c r="F628" s="64">
        <v>0</v>
      </c>
      <c r="H628" s="64">
        <f t="shared" si="102"/>
        <v>-416.21</v>
      </c>
      <c r="J628" s="64">
        <f t="shared" si="98"/>
        <v>76</v>
      </c>
      <c r="K628" s="64">
        <f t="shared" si="99"/>
        <v>81</v>
      </c>
      <c r="L628" s="64">
        <f t="shared" si="100"/>
        <v>311</v>
      </c>
      <c r="M628" s="64">
        <f t="shared" si="101"/>
        <v>106</v>
      </c>
      <c r="T628" s="64">
        <f t="shared" si="104"/>
        <v>573</v>
      </c>
      <c r="U628" s="64" t="e">
        <f t="shared" ca="1" si="108"/>
        <v>#N/A</v>
      </c>
      <c r="V628" s="64" t="e">
        <f t="shared" ca="1" si="108"/>
        <v>#N/A</v>
      </c>
      <c r="Y628" s="64" t="str">
        <f t="shared" ca="1" si="103"/>
        <v xml:space="preserve"> </v>
      </c>
      <c r="Z628" s="64" t="str">
        <f t="shared" ca="1" si="105"/>
        <v xml:space="preserve"> </v>
      </c>
    </row>
    <row r="629" spans="1:26" outlineLevel="1" x14ac:dyDescent="0.35">
      <c r="A629" s="64">
        <v>4567543</v>
      </c>
      <c r="B629" s="64" t="s">
        <v>395</v>
      </c>
      <c r="C629" s="64">
        <v>3146.39</v>
      </c>
      <c r="D629" s="64">
        <v>153</v>
      </c>
      <c r="E629" s="64">
        <v>250.14</v>
      </c>
      <c r="F629" s="64">
        <v>250.47</v>
      </c>
      <c r="H629" s="64">
        <f t="shared" si="102"/>
        <v>0.33000000000001251</v>
      </c>
      <c r="J629" s="64">
        <f t="shared" si="98"/>
        <v>76</v>
      </c>
      <c r="K629" s="64">
        <f t="shared" si="99"/>
        <v>82</v>
      </c>
      <c r="L629" s="64">
        <f t="shared" si="100"/>
        <v>311</v>
      </c>
      <c r="M629" s="64">
        <f t="shared" si="101"/>
        <v>106</v>
      </c>
      <c r="T629" s="64">
        <f t="shared" si="104"/>
        <v>574</v>
      </c>
      <c r="U629" s="64" t="e">
        <f t="shared" ca="1" si="108"/>
        <v>#N/A</v>
      </c>
      <c r="V629" s="64" t="e">
        <f t="shared" ca="1" si="108"/>
        <v>#N/A</v>
      </c>
      <c r="Y629" s="64" t="str">
        <f t="shared" ca="1" si="103"/>
        <v xml:space="preserve"> </v>
      </c>
      <c r="Z629" s="64" t="str">
        <f t="shared" ca="1" si="105"/>
        <v xml:space="preserve"> </v>
      </c>
    </row>
    <row r="630" spans="1:26" outlineLevel="1" x14ac:dyDescent="0.35">
      <c r="A630" s="64">
        <v>4573417</v>
      </c>
      <c r="B630" s="64" t="s">
        <v>406</v>
      </c>
      <c r="C630" s="64">
        <v>4456.92</v>
      </c>
      <c r="D630" s="64">
        <v>185</v>
      </c>
      <c r="E630" s="64">
        <v>355.4</v>
      </c>
      <c r="F630" s="64">
        <v>0</v>
      </c>
      <c r="H630" s="64">
        <f t="shared" si="102"/>
        <v>-355.4</v>
      </c>
      <c r="J630" s="64">
        <f t="shared" si="98"/>
        <v>76</v>
      </c>
      <c r="K630" s="64">
        <f t="shared" si="99"/>
        <v>82</v>
      </c>
      <c r="L630" s="64">
        <f t="shared" si="100"/>
        <v>311</v>
      </c>
      <c r="M630" s="64">
        <f t="shared" si="101"/>
        <v>107</v>
      </c>
      <c r="T630" s="64">
        <f t="shared" si="104"/>
        <v>575</v>
      </c>
      <c r="U630" s="64" t="e">
        <f t="shared" ca="1" si="108"/>
        <v>#N/A</v>
      </c>
      <c r="V630" s="64" t="e">
        <f t="shared" ca="1" si="108"/>
        <v>#N/A</v>
      </c>
      <c r="Y630" s="64" t="str">
        <f t="shared" ca="1" si="103"/>
        <v xml:space="preserve"> </v>
      </c>
      <c r="Z630" s="64" t="str">
        <f t="shared" ca="1" si="105"/>
        <v xml:space="preserve"> </v>
      </c>
    </row>
    <row r="631" spans="1:26" outlineLevel="1" x14ac:dyDescent="0.35">
      <c r="A631" s="64">
        <v>4577352</v>
      </c>
      <c r="B631" s="64" t="s">
        <v>183</v>
      </c>
      <c r="C631" s="64">
        <v>4409.05</v>
      </c>
      <c r="D631" s="64">
        <v>186</v>
      </c>
      <c r="E631" s="64">
        <v>344.78</v>
      </c>
      <c r="F631" s="64">
        <v>0</v>
      </c>
      <c r="H631" s="64">
        <f t="shared" si="102"/>
        <v>-344.78</v>
      </c>
      <c r="J631" s="64">
        <f t="shared" ref="J631:J694" si="109">IF($B631=J$53,J630+1,J630)</f>
        <v>76</v>
      </c>
      <c r="K631" s="64">
        <f t="shared" ref="K631:K694" si="110">IF($B631=K$53,K630+1,K630)</f>
        <v>82</v>
      </c>
      <c r="L631" s="64">
        <f t="shared" ref="L631:L694" si="111">IF($B631=L$53,L630+1,L630)</f>
        <v>312</v>
      </c>
      <c r="M631" s="64">
        <f t="shared" ref="M631:M694" si="112">IF($B631=M$53,M630+1,M630)</f>
        <v>107</v>
      </c>
      <c r="T631" s="64">
        <f t="shared" si="104"/>
        <v>576</v>
      </c>
      <c r="U631" s="64" t="e">
        <f t="shared" ca="1" si="108"/>
        <v>#N/A</v>
      </c>
      <c r="V631" s="64" t="e">
        <f t="shared" ca="1" si="108"/>
        <v>#N/A</v>
      </c>
      <c r="Y631" s="64" t="str">
        <f t="shared" ca="1" si="103"/>
        <v xml:space="preserve"> </v>
      </c>
      <c r="Z631" s="64" t="str">
        <f t="shared" ca="1" si="105"/>
        <v xml:space="preserve"> </v>
      </c>
    </row>
    <row r="632" spans="1:26" outlineLevel="1" x14ac:dyDescent="0.35">
      <c r="A632" s="64">
        <v>4582038</v>
      </c>
      <c r="B632" s="64" t="s">
        <v>101</v>
      </c>
      <c r="C632" s="64">
        <v>10073.9</v>
      </c>
      <c r="D632" s="64">
        <v>186</v>
      </c>
      <c r="E632" s="64">
        <v>815.72</v>
      </c>
      <c r="F632" s="64">
        <v>792.97</v>
      </c>
      <c r="H632" s="64">
        <f t="shared" ref="H632:H695" si="113">F632-E632</f>
        <v>-22.75</v>
      </c>
      <c r="J632" s="64">
        <f t="shared" si="109"/>
        <v>77</v>
      </c>
      <c r="K632" s="64">
        <f t="shared" si="110"/>
        <v>82</v>
      </c>
      <c r="L632" s="64">
        <f t="shared" si="111"/>
        <v>312</v>
      </c>
      <c r="M632" s="64">
        <f t="shared" si="112"/>
        <v>107</v>
      </c>
      <c r="T632" s="64">
        <f t="shared" si="104"/>
        <v>577</v>
      </c>
      <c r="U632" s="64" t="e">
        <f t="shared" ca="1" si="108"/>
        <v>#N/A</v>
      </c>
      <c r="V632" s="64" t="e">
        <f t="shared" ca="1" si="108"/>
        <v>#N/A</v>
      </c>
      <c r="Y632" s="64" t="str">
        <f t="shared" ca="1" si="103"/>
        <v xml:space="preserve"> </v>
      </c>
      <c r="Z632" s="64" t="str">
        <f t="shared" ca="1" si="105"/>
        <v xml:space="preserve"> </v>
      </c>
    </row>
    <row r="633" spans="1:26" outlineLevel="1" x14ac:dyDescent="0.35">
      <c r="A633" s="64">
        <v>4584175</v>
      </c>
      <c r="B633" s="64" t="s">
        <v>183</v>
      </c>
      <c r="C633" s="64">
        <v>4892.1499999999996</v>
      </c>
      <c r="D633" s="64">
        <v>185</v>
      </c>
      <c r="E633" s="64">
        <v>382.91</v>
      </c>
      <c r="F633" s="64">
        <v>0</v>
      </c>
      <c r="H633" s="64">
        <f t="shared" si="113"/>
        <v>-382.91</v>
      </c>
      <c r="J633" s="64">
        <f t="shared" si="109"/>
        <v>77</v>
      </c>
      <c r="K633" s="64">
        <f t="shared" si="110"/>
        <v>82</v>
      </c>
      <c r="L633" s="64">
        <f t="shared" si="111"/>
        <v>313</v>
      </c>
      <c r="M633" s="64">
        <f t="shared" si="112"/>
        <v>107</v>
      </c>
      <c r="T633" s="64">
        <f t="shared" si="104"/>
        <v>578</v>
      </c>
      <c r="U633" s="64" t="e">
        <f t="shared" ca="1" si="108"/>
        <v>#N/A</v>
      </c>
      <c r="V633" s="64" t="e">
        <f t="shared" ca="1" si="108"/>
        <v>#N/A</v>
      </c>
      <c r="Y633" s="64" t="str">
        <f t="shared" ref="Y633:Y696" ca="1" si="114">IF(ISNA(U633)," ",U633)</f>
        <v xml:space="preserve"> </v>
      </c>
      <c r="Z633" s="64" t="str">
        <f t="shared" ca="1" si="105"/>
        <v xml:space="preserve"> </v>
      </c>
    </row>
    <row r="634" spans="1:26" outlineLevel="1" x14ac:dyDescent="0.35">
      <c r="A634" s="64">
        <v>4586501</v>
      </c>
      <c r="B634" s="64" t="s">
        <v>101</v>
      </c>
      <c r="C634" s="64">
        <v>5422.51</v>
      </c>
      <c r="D634" s="64">
        <v>186</v>
      </c>
      <c r="E634" s="64">
        <v>456.37</v>
      </c>
      <c r="F634" s="64">
        <v>464.26</v>
      </c>
      <c r="H634" s="64">
        <f t="shared" si="113"/>
        <v>7.8899999999999864</v>
      </c>
      <c r="J634" s="64">
        <f t="shared" si="109"/>
        <v>78</v>
      </c>
      <c r="K634" s="64">
        <f t="shared" si="110"/>
        <v>82</v>
      </c>
      <c r="L634" s="64">
        <f t="shared" si="111"/>
        <v>313</v>
      </c>
      <c r="M634" s="64">
        <f t="shared" si="112"/>
        <v>107</v>
      </c>
      <c r="T634" s="64">
        <f t="shared" ref="T634:T697" si="115">T633+1</f>
        <v>579</v>
      </c>
      <c r="U634" s="64" t="e">
        <f t="shared" ca="1" si="108"/>
        <v>#N/A</v>
      </c>
      <c r="V634" s="64" t="e">
        <f t="shared" ca="1" si="108"/>
        <v>#N/A</v>
      </c>
      <c r="Y634" s="64" t="str">
        <f t="shared" ca="1" si="114"/>
        <v xml:space="preserve"> </v>
      </c>
      <c r="Z634" s="64" t="str">
        <f t="shared" ref="Z634:Z697" ca="1" si="116">IF(ISNA(V634)," ",V634)</f>
        <v xml:space="preserve"> </v>
      </c>
    </row>
    <row r="635" spans="1:26" outlineLevel="1" x14ac:dyDescent="0.35">
      <c r="A635" s="64">
        <v>4588200</v>
      </c>
      <c r="B635" s="64" t="s">
        <v>183</v>
      </c>
      <c r="C635" s="64">
        <v>7696.67</v>
      </c>
      <c r="D635" s="64">
        <v>185</v>
      </c>
      <c r="E635" s="64">
        <v>640.89</v>
      </c>
      <c r="F635" s="64">
        <v>0</v>
      </c>
      <c r="H635" s="64">
        <f t="shared" si="113"/>
        <v>-640.89</v>
      </c>
      <c r="J635" s="64">
        <f t="shared" si="109"/>
        <v>78</v>
      </c>
      <c r="K635" s="64">
        <f t="shared" si="110"/>
        <v>82</v>
      </c>
      <c r="L635" s="64">
        <f t="shared" si="111"/>
        <v>314</v>
      </c>
      <c r="M635" s="64">
        <f t="shared" si="112"/>
        <v>107</v>
      </c>
      <c r="T635" s="64">
        <f t="shared" si="115"/>
        <v>580</v>
      </c>
      <c r="U635" s="64" t="e">
        <f t="shared" ca="1" si="108"/>
        <v>#N/A</v>
      </c>
      <c r="V635" s="64" t="e">
        <f t="shared" ca="1" si="108"/>
        <v>#N/A</v>
      </c>
      <c r="Y635" s="64" t="str">
        <f t="shared" ca="1" si="114"/>
        <v xml:space="preserve"> </v>
      </c>
      <c r="Z635" s="64" t="str">
        <f t="shared" ca="1" si="116"/>
        <v xml:space="preserve"> </v>
      </c>
    </row>
    <row r="636" spans="1:26" outlineLevel="1" x14ac:dyDescent="0.35">
      <c r="A636" s="64">
        <v>4588284</v>
      </c>
      <c r="B636" s="64" t="s">
        <v>183</v>
      </c>
      <c r="C636" s="64">
        <v>9965.43</v>
      </c>
      <c r="D636" s="64">
        <v>185</v>
      </c>
      <c r="E636" s="64">
        <v>839.6</v>
      </c>
      <c r="F636" s="64">
        <v>0</v>
      </c>
      <c r="H636" s="64">
        <f t="shared" si="113"/>
        <v>-839.6</v>
      </c>
      <c r="J636" s="64">
        <f t="shared" si="109"/>
        <v>78</v>
      </c>
      <c r="K636" s="64">
        <f t="shared" si="110"/>
        <v>82</v>
      </c>
      <c r="L636" s="64">
        <f t="shared" si="111"/>
        <v>315</v>
      </c>
      <c r="M636" s="64">
        <f t="shared" si="112"/>
        <v>107</v>
      </c>
      <c r="T636" s="64">
        <f t="shared" si="115"/>
        <v>581</v>
      </c>
      <c r="U636" s="64" t="e">
        <f t="shared" ref="U636:V655" ca="1" si="117">INDEX(OFFSET($G$55,0,MATCH(U$54,$H$54:$I$54,0),COUNT($A$55:$A$2233),1),MATCH($T636,OFFSET($I$55,0,MATCH(U$55,$J$53:$M$53,0),COUNT($A$55:$A$2233),1),0),1)</f>
        <v>#N/A</v>
      </c>
      <c r="V636" s="64" t="e">
        <f t="shared" ca="1" si="117"/>
        <v>#N/A</v>
      </c>
      <c r="Y636" s="64" t="str">
        <f t="shared" ca="1" si="114"/>
        <v xml:space="preserve"> </v>
      </c>
      <c r="Z636" s="64" t="str">
        <f t="shared" ca="1" si="116"/>
        <v xml:space="preserve"> </v>
      </c>
    </row>
    <row r="637" spans="1:26" outlineLevel="1" x14ac:dyDescent="0.35">
      <c r="A637" s="64">
        <v>4588325</v>
      </c>
      <c r="B637" s="64" t="s">
        <v>183</v>
      </c>
      <c r="C637" s="64">
        <v>6557.19</v>
      </c>
      <c r="D637" s="64">
        <v>185</v>
      </c>
      <c r="E637" s="64">
        <v>545.16999999999996</v>
      </c>
      <c r="F637" s="64">
        <v>0</v>
      </c>
      <c r="H637" s="64">
        <f t="shared" si="113"/>
        <v>-545.16999999999996</v>
      </c>
      <c r="J637" s="64">
        <f t="shared" si="109"/>
        <v>78</v>
      </c>
      <c r="K637" s="64">
        <f t="shared" si="110"/>
        <v>82</v>
      </c>
      <c r="L637" s="64">
        <f t="shared" si="111"/>
        <v>316</v>
      </c>
      <c r="M637" s="64">
        <f t="shared" si="112"/>
        <v>107</v>
      </c>
      <c r="T637" s="64">
        <f t="shared" si="115"/>
        <v>582</v>
      </c>
      <c r="U637" s="64" t="e">
        <f t="shared" ca="1" si="117"/>
        <v>#N/A</v>
      </c>
      <c r="V637" s="64" t="e">
        <f t="shared" ca="1" si="117"/>
        <v>#N/A</v>
      </c>
      <c r="Y637" s="64" t="str">
        <f t="shared" ca="1" si="114"/>
        <v xml:space="preserve"> </v>
      </c>
      <c r="Z637" s="64" t="str">
        <f t="shared" ca="1" si="116"/>
        <v xml:space="preserve"> </v>
      </c>
    </row>
    <row r="638" spans="1:26" outlineLevel="1" x14ac:dyDescent="0.35">
      <c r="A638" s="64">
        <v>4588664</v>
      </c>
      <c r="B638" s="64" t="s">
        <v>101</v>
      </c>
      <c r="C638" s="64">
        <v>5406.29</v>
      </c>
      <c r="D638" s="64">
        <v>185</v>
      </c>
      <c r="E638" s="64">
        <v>433.02</v>
      </c>
      <c r="F638" s="64">
        <v>424.59</v>
      </c>
      <c r="H638" s="64">
        <f t="shared" si="113"/>
        <v>-8.4300000000000068</v>
      </c>
      <c r="J638" s="64">
        <f t="shared" si="109"/>
        <v>79</v>
      </c>
      <c r="K638" s="64">
        <f t="shared" si="110"/>
        <v>82</v>
      </c>
      <c r="L638" s="64">
        <f t="shared" si="111"/>
        <v>316</v>
      </c>
      <c r="M638" s="64">
        <f t="shared" si="112"/>
        <v>107</v>
      </c>
      <c r="T638" s="64">
        <f t="shared" si="115"/>
        <v>583</v>
      </c>
      <c r="U638" s="64" t="e">
        <f t="shared" ca="1" si="117"/>
        <v>#N/A</v>
      </c>
      <c r="V638" s="64" t="e">
        <f t="shared" ca="1" si="117"/>
        <v>#N/A</v>
      </c>
      <c r="Y638" s="64" t="str">
        <f t="shared" ca="1" si="114"/>
        <v xml:space="preserve"> </v>
      </c>
      <c r="Z638" s="64" t="str">
        <f t="shared" ca="1" si="116"/>
        <v xml:space="preserve"> </v>
      </c>
    </row>
    <row r="639" spans="1:26" outlineLevel="1" x14ac:dyDescent="0.35">
      <c r="A639" s="64">
        <v>4588995</v>
      </c>
      <c r="B639" s="64" t="s">
        <v>101</v>
      </c>
      <c r="C639" s="64">
        <v>2421.73</v>
      </c>
      <c r="D639" s="64">
        <v>185</v>
      </c>
      <c r="E639" s="64">
        <v>191.47</v>
      </c>
      <c r="F639" s="64">
        <v>187.49</v>
      </c>
      <c r="H639" s="64">
        <f t="shared" si="113"/>
        <v>-3.9799999999999898</v>
      </c>
      <c r="J639" s="64">
        <f t="shared" si="109"/>
        <v>80</v>
      </c>
      <c r="K639" s="64">
        <f t="shared" si="110"/>
        <v>82</v>
      </c>
      <c r="L639" s="64">
        <f t="shared" si="111"/>
        <v>316</v>
      </c>
      <c r="M639" s="64">
        <f t="shared" si="112"/>
        <v>107</v>
      </c>
      <c r="T639" s="64">
        <f t="shared" si="115"/>
        <v>584</v>
      </c>
      <c r="U639" s="64" t="e">
        <f t="shared" ca="1" si="117"/>
        <v>#N/A</v>
      </c>
      <c r="V639" s="64" t="e">
        <f t="shared" ca="1" si="117"/>
        <v>#N/A</v>
      </c>
      <c r="Y639" s="64" t="str">
        <f t="shared" ca="1" si="114"/>
        <v xml:space="preserve"> </v>
      </c>
      <c r="Z639" s="64" t="str">
        <f t="shared" ca="1" si="116"/>
        <v xml:space="preserve"> </v>
      </c>
    </row>
    <row r="640" spans="1:26" outlineLevel="1" x14ac:dyDescent="0.35">
      <c r="A640" s="64">
        <v>4593796</v>
      </c>
      <c r="B640" s="64" t="s">
        <v>406</v>
      </c>
      <c r="C640" s="64">
        <v>1720.19</v>
      </c>
      <c r="D640" s="64">
        <v>184</v>
      </c>
      <c r="E640" s="64">
        <v>148.72</v>
      </c>
      <c r="F640" s="64">
        <v>0</v>
      </c>
      <c r="H640" s="64">
        <f t="shared" si="113"/>
        <v>-148.72</v>
      </c>
      <c r="J640" s="64">
        <f t="shared" si="109"/>
        <v>80</v>
      </c>
      <c r="K640" s="64">
        <f t="shared" si="110"/>
        <v>82</v>
      </c>
      <c r="L640" s="64">
        <f t="shared" si="111"/>
        <v>316</v>
      </c>
      <c r="M640" s="64">
        <f t="shared" si="112"/>
        <v>108</v>
      </c>
      <c r="T640" s="64">
        <f t="shared" si="115"/>
        <v>585</v>
      </c>
      <c r="U640" s="64" t="e">
        <f t="shared" ca="1" si="117"/>
        <v>#N/A</v>
      </c>
      <c r="V640" s="64" t="e">
        <f t="shared" ca="1" si="117"/>
        <v>#N/A</v>
      </c>
      <c r="Y640" s="64" t="str">
        <f t="shared" ca="1" si="114"/>
        <v xml:space="preserve"> </v>
      </c>
      <c r="Z640" s="64" t="str">
        <f t="shared" ca="1" si="116"/>
        <v xml:space="preserve"> </v>
      </c>
    </row>
    <row r="641" spans="1:26" outlineLevel="1" x14ac:dyDescent="0.35">
      <c r="A641" s="64">
        <v>4596823</v>
      </c>
      <c r="B641" s="64" t="s">
        <v>395</v>
      </c>
      <c r="C641" s="64">
        <v>6501.6</v>
      </c>
      <c r="D641" s="64">
        <v>153</v>
      </c>
      <c r="E641" s="64">
        <v>500.09</v>
      </c>
      <c r="F641" s="64">
        <v>492.55</v>
      </c>
      <c r="H641" s="64">
        <f t="shared" si="113"/>
        <v>-7.5399999999999636</v>
      </c>
      <c r="J641" s="64">
        <f t="shared" si="109"/>
        <v>80</v>
      </c>
      <c r="K641" s="64">
        <f t="shared" si="110"/>
        <v>83</v>
      </c>
      <c r="L641" s="64">
        <f t="shared" si="111"/>
        <v>316</v>
      </c>
      <c r="M641" s="64">
        <f t="shared" si="112"/>
        <v>108</v>
      </c>
      <c r="T641" s="64">
        <f t="shared" si="115"/>
        <v>586</v>
      </c>
      <c r="U641" s="64" t="e">
        <f t="shared" ca="1" si="117"/>
        <v>#N/A</v>
      </c>
      <c r="V641" s="64" t="e">
        <f t="shared" ca="1" si="117"/>
        <v>#N/A</v>
      </c>
      <c r="Y641" s="64" t="str">
        <f t="shared" ca="1" si="114"/>
        <v xml:space="preserve"> </v>
      </c>
      <c r="Z641" s="64" t="str">
        <f t="shared" ca="1" si="116"/>
        <v xml:space="preserve"> </v>
      </c>
    </row>
    <row r="642" spans="1:26" outlineLevel="1" x14ac:dyDescent="0.35">
      <c r="A642" s="64">
        <v>4604171</v>
      </c>
      <c r="B642" s="64" t="s">
        <v>183</v>
      </c>
      <c r="C642" s="64">
        <v>7968.75</v>
      </c>
      <c r="D642" s="64">
        <v>182</v>
      </c>
      <c r="E642" s="64">
        <v>632.48</v>
      </c>
      <c r="F642" s="64">
        <v>0</v>
      </c>
      <c r="H642" s="64">
        <f t="shared" si="113"/>
        <v>-632.48</v>
      </c>
      <c r="J642" s="64">
        <f t="shared" si="109"/>
        <v>80</v>
      </c>
      <c r="K642" s="64">
        <f t="shared" si="110"/>
        <v>83</v>
      </c>
      <c r="L642" s="64">
        <f t="shared" si="111"/>
        <v>317</v>
      </c>
      <c r="M642" s="64">
        <f t="shared" si="112"/>
        <v>108</v>
      </c>
      <c r="T642" s="64">
        <f t="shared" si="115"/>
        <v>587</v>
      </c>
      <c r="U642" s="64" t="e">
        <f t="shared" ca="1" si="117"/>
        <v>#N/A</v>
      </c>
      <c r="V642" s="64" t="e">
        <f t="shared" ca="1" si="117"/>
        <v>#N/A</v>
      </c>
      <c r="Y642" s="64" t="str">
        <f t="shared" ca="1" si="114"/>
        <v xml:space="preserve"> </v>
      </c>
      <c r="Z642" s="64" t="str">
        <f t="shared" ca="1" si="116"/>
        <v xml:space="preserve"> </v>
      </c>
    </row>
    <row r="643" spans="1:26" outlineLevel="1" x14ac:dyDescent="0.35">
      <c r="A643" s="64">
        <v>4610524</v>
      </c>
      <c r="B643" s="64" t="s">
        <v>406</v>
      </c>
      <c r="C643" s="64">
        <v>5463.05</v>
      </c>
      <c r="D643" s="64">
        <v>182</v>
      </c>
      <c r="E643" s="64">
        <v>452.69</v>
      </c>
      <c r="F643" s="64">
        <v>0</v>
      </c>
      <c r="H643" s="64">
        <f t="shared" si="113"/>
        <v>-452.69</v>
      </c>
      <c r="J643" s="64">
        <f t="shared" si="109"/>
        <v>80</v>
      </c>
      <c r="K643" s="64">
        <f t="shared" si="110"/>
        <v>83</v>
      </c>
      <c r="L643" s="64">
        <f t="shared" si="111"/>
        <v>317</v>
      </c>
      <c r="M643" s="64">
        <f t="shared" si="112"/>
        <v>109</v>
      </c>
      <c r="T643" s="64">
        <f t="shared" si="115"/>
        <v>588</v>
      </c>
      <c r="U643" s="64" t="e">
        <f t="shared" ca="1" si="117"/>
        <v>#N/A</v>
      </c>
      <c r="V643" s="64" t="e">
        <f t="shared" ca="1" si="117"/>
        <v>#N/A</v>
      </c>
      <c r="Y643" s="64" t="str">
        <f t="shared" ca="1" si="114"/>
        <v xml:space="preserve"> </v>
      </c>
      <c r="Z643" s="64" t="str">
        <f t="shared" ca="1" si="116"/>
        <v xml:space="preserve"> </v>
      </c>
    </row>
    <row r="644" spans="1:26" outlineLevel="1" x14ac:dyDescent="0.35">
      <c r="A644" s="64">
        <v>4683620</v>
      </c>
      <c r="B644" s="64" t="s">
        <v>406</v>
      </c>
      <c r="C644" s="64">
        <v>5524.44</v>
      </c>
      <c r="D644" s="64">
        <v>186</v>
      </c>
      <c r="E644" s="64">
        <v>469.9</v>
      </c>
      <c r="F644" s="64">
        <v>0</v>
      </c>
      <c r="H644" s="64">
        <f t="shared" si="113"/>
        <v>-469.9</v>
      </c>
      <c r="J644" s="64">
        <f t="shared" si="109"/>
        <v>80</v>
      </c>
      <c r="K644" s="64">
        <f t="shared" si="110"/>
        <v>83</v>
      </c>
      <c r="L644" s="64">
        <f t="shared" si="111"/>
        <v>317</v>
      </c>
      <c r="M644" s="64">
        <f t="shared" si="112"/>
        <v>110</v>
      </c>
      <c r="T644" s="64">
        <f t="shared" si="115"/>
        <v>589</v>
      </c>
      <c r="U644" s="64" t="e">
        <f t="shared" ca="1" si="117"/>
        <v>#N/A</v>
      </c>
      <c r="V644" s="64" t="e">
        <f t="shared" ca="1" si="117"/>
        <v>#N/A</v>
      </c>
      <c r="Y644" s="64" t="str">
        <f t="shared" ca="1" si="114"/>
        <v xml:space="preserve"> </v>
      </c>
      <c r="Z644" s="64" t="str">
        <f t="shared" ca="1" si="116"/>
        <v xml:space="preserve"> </v>
      </c>
    </row>
    <row r="645" spans="1:26" outlineLevel="1" x14ac:dyDescent="0.35">
      <c r="A645" s="64">
        <v>4688703</v>
      </c>
      <c r="B645" s="64" t="s">
        <v>183</v>
      </c>
      <c r="C645" s="64">
        <v>8757.66</v>
      </c>
      <c r="D645" s="64">
        <v>185</v>
      </c>
      <c r="E645" s="64">
        <v>730.59</v>
      </c>
      <c r="F645" s="64">
        <v>0</v>
      </c>
      <c r="H645" s="64">
        <f t="shared" si="113"/>
        <v>-730.59</v>
      </c>
      <c r="J645" s="64">
        <f t="shared" si="109"/>
        <v>80</v>
      </c>
      <c r="K645" s="64">
        <f t="shared" si="110"/>
        <v>83</v>
      </c>
      <c r="L645" s="64">
        <f t="shared" si="111"/>
        <v>318</v>
      </c>
      <c r="M645" s="64">
        <f t="shared" si="112"/>
        <v>110</v>
      </c>
      <c r="T645" s="64">
        <f t="shared" si="115"/>
        <v>590</v>
      </c>
      <c r="U645" s="64" t="e">
        <f t="shared" ca="1" si="117"/>
        <v>#N/A</v>
      </c>
      <c r="V645" s="64" t="e">
        <f t="shared" ca="1" si="117"/>
        <v>#N/A</v>
      </c>
      <c r="Y645" s="64" t="str">
        <f t="shared" ca="1" si="114"/>
        <v xml:space="preserve"> </v>
      </c>
      <c r="Z645" s="64" t="str">
        <f t="shared" ca="1" si="116"/>
        <v xml:space="preserve"> </v>
      </c>
    </row>
    <row r="646" spans="1:26" outlineLevel="1" x14ac:dyDescent="0.35">
      <c r="A646" s="64">
        <v>4689818</v>
      </c>
      <c r="B646" s="64" t="s">
        <v>183</v>
      </c>
      <c r="C646" s="64">
        <v>9870.82</v>
      </c>
      <c r="D646" s="64">
        <v>186</v>
      </c>
      <c r="E646" s="64">
        <v>826.23</v>
      </c>
      <c r="F646" s="64">
        <v>0</v>
      </c>
      <c r="H646" s="64">
        <f t="shared" si="113"/>
        <v>-826.23</v>
      </c>
      <c r="J646" s="64">
        <f t="shared" si="109"/>
        <v>80</v>
      </c>
      <c r="K646" s="64">
        <f t="shared" si="110"/>
        <v>83</v>
      </c>
      <c r="L646" s="64">
        <f t="shared" si="111"/>
        <v>319</v>
      </c>
      <c r="M646" s="64">
        <f t="shared" si="112"/>
        <v>110</v>
      </c>
      <c r="T646" s="64">
        <f t="shared" si="115"/>
        <v>591</v>
      </c>
      <c r="U646" s="64" t="e">
        <f t="shared" ca="1" si="117"/>
        <v>#N/A</v>
      </c>
      <c r="V646" s="64" t="e">
        <f t="shared" ca="1" si="117"/>
        <v>#N/A</v>
      </c>
      <c r="Y646" s="64" t="str">
        <f t="shared" ca="1" si="114"/>
        <v xml:space="preserve"> </v>
      </c>
      <c r="Z646" s="64" t="str">
        <f t="shared" ca="1" si="116"/>
        <v xml:space="preserve"> </v>
      </c>
    </row>
    <row r="647" spans="1:26" outlineLevel="1" x14ac:dyDescent="0.35">
      <c r="A647" s="64">
        <v>4690790</v>
      </c>
      <c r="B647" s="64" t="s">
        <v>183</v>
      </c>
      <c r="C647" s="64">
        <v>6636.1</v>
      </c>
      <c r="D647" s="64">
        <v>184</v>
      </c>
      <c r="E647" s="64">
        <v>532.23</v>
      </c>
      <c r="F647" s="64">
        <v>0</v>
      </c>
      <c r="H647" s="64">
        <f t="shared" si="113"/>
        <v>-532.23</v>
      </c>
      <c r="J647" s="64">
        <f t="shared" si="109"/>
        <v>80</v>
      </c>
      <c r="K647" s="64">
        <f t="shared" si="110"/>
        <v>83</v>
      </c>
      <c r="L647" s="64">
        <f t="shared" si="111"/>
        <v>320</v>
      </c>
      <c r="M647" s="64">
        <f t="shared" si="112"/>
        <v>110</v>
      </c>
      <c r="T647" s="64">
        <f t="shared" si="115"/>
        <v>592</v>
      </c>
      <c r="U647" s="64" t="e">
        <f t="shared" ca="1" si="117"/>
        <v>#N/A</v>
      </c>
      <c r="V647" s="64" t="e">
        <f t="shared" ca="1" si="117"/>
        <v>#N/A</v>
      </c>
      <c r="Y647" s="64" t="str">
        <f t="shared" ca="1" si="114"/>
        <v xml:space="preserve"> </v>
      </c>
      <c r="Z647" s="64" t="str">
        <f t="shared" ca="1" si="116"/>
        <v xml:space="preserve"> </v>
      </c>
    </row>
    <row r="648" spans="1:26" outlineLevel="1" x14ac:dyDescent="0.35">
      <c r="A648" s="64">
        <v>4691368</v>
      </c>
      <c r="B648" s="64" t="s">
        <v>101</v>
      </c>
      <c r="C648" s="64">
        <v>4160.92</v>
      </c>
      <c r="D648" s="64">
        <v>154</v>
      </c>
      <c r="E648" s="64">
        <v>333.5</v>
      </c>
      <c r="F648" s="64">
        <v>326.63</v>
      </c>
      <c r="H648" s="64">
        <f t="shared" si="113"/>
        <v>-6.8700000000000045</v>
      </c>
      <c r="J648" s="64">
        <f t="shared" si="109"/>
        <v>81</v>
      </c>
      <c r="K648" s="64">
        <f t="shared" si="110"/>
        <v>83</v>
      </c>
      <c r="L648" s="64">
        <f t="shared" si="111"/>
        <v>320</v>
      </c>
      <c r="M648" s="64">
        <f t="shared" si="112"/>
        <v>110</v>
      </c>
      <c r="T648" s="64">
        <f t="shared" si="115"/>
        <v>593</v>
      </c>
      <c r="U648" s="64" t="e">
        <f t="shared" ca="1" si="117"/>
        <v>#N/A</v>
      </c>
      <c r="V648" s="64" t="e">
        <f t="shared" ca="1" si="117"/>
        <v>#N/A</v>
      </c>
      <c r="Y648" s="64" t="str">
        <f t="shared" ca="1" si="114"/>
        <v xml:space="preserve"> </v>
      </c>
      <c r="Z648" s="64" t="str">
        <f t="shared" ca="1" si="116"/>
        <v xml:space="preserve"> </v>
      </c>
    </row>
    <row r="649" spans="1:26" outlineLevel="1" x14ac:dyDescent="0.35">
      <c r="A649" s="64">
        <v>4702371</v>
      </c>
      <c r="B649" s="64" t="s">
        <v>183</v>
      </c>
      <c r="C649" s="64">
        <v>11214.46</v>
      </c>
      <c r="D649" s="64">
        <v>182</v>
      </c>
      <c r="E649" s="64">
        <v>926.14</v>
      </c>
      <c r="F649" s="64">
        <v>0</v>
      </c>
      <c r="H649" s="64">
        <f t="shared" si="113"/>
        <v>-926.14</v>
      </c>
      <c r="J649" s="64">
        <f t="shared" si="109"/>
        <v>81</v>
      </c>
      <c r="K649" s="64">
        <f t="shared" si="110"/>
        <v>83</v>
      </c>
      <c r="L649" s="64">
        <f t="shared" si="111"/>
        <v>321</v>
      </c>
      <c r="M649" s="64">
        <f t="shared" si="112"/>
        <v>110</v>
      </c>
      <c r="T649" s="64">
        <f t="shared" si="115"/>
        <v>594</v>
      </c>
      <c r="U649" s="64" t="e">
        <f t="shared" ca="1" si="117"/>
        <v>#N/A</v>
      </c>
      <c r="V649" s="64" t="e">
        <f t="shared" ca="1" si="117"/>
        <v>#N/A</v>
      </c>
      <c r="Y649" s="64" t="str">
        <f t="shared" ca="1" si="114"/>
        <v xml:space="preserve"> </v>
      </c>
      <c r="Z649" s="64" t="str">
        <f t="shared" ca="1" si="116"/>
        <v xml:space="preserve"> </v>
      </c>
    </row>
    <row r="650" spans="1:26" outlineLevel="1" x14ac:dyDescent="0.35">
      <c r="A650" s="64">
        <v>4713823</v>
      </c>
      <c r="B650" s="64" t="s">
        <v>183</v>
      </c>
      <c r="C650" s="64">
        <v>7124.8</v>
      </c>
      <c r="D650" s="64">
        <v>183</v>
      </c>
      <c r="E650" s="64">
        <v>564.11</v>
      </c>
      <c r="F650" s="64">
        <v>0</v>
      </c>
      <c r="H650" s="64">
        <f t="shared" si="113"/>
        <v>-564.11</v>
      </c>
      <c r="J650" s="64">
        <f t="shared" si="109"/>
        <v>81</v>
      </c>
      <c r="K650" s="64">
        <f t="shared" si="110"/>
        <v>83</v>
      </c>
      <c r="L650" s="64">
        <f t="shared" si="111"/>
        <v>322</v>
      </c>
      <c r="M650" s="64">
        <f t="shared" si="112"/>
        <v>110</v>
      </c>
      <c r="T650" s="64">
        <f t="shared" si="115"/>
        <v>595</v>
      </c>
      <c r="U650" s="64" t="e">
        <f t="shared" ca="1" si="117"/>
        <v>#N/A</v>
      </c>
      <c r="V650" s="64" t="e">
        <f t="shared" ca="1" si="117"/>
        <v>#N/A</v>
      </c>
      <c r="Y650" s="64" t="str">
        <f t="shared" ca="1" si="114"/>
        <v xml:space="preserve"> </v>
      </c>
      <c r="Z650" s="64" t="str">
        <f t="shared" ca="1" si="116"/>
        <v xml:space="preserve"> </v>
      </c>
    </row>
    <row r="651" spans="1:26" outlineLevel="1" x14ac:dyDescent="0.35">
      <c r="A651" s="64">
        <v>4718584</v>
      </c>
      <c r="B651" s="64" t="s">
        <v>183</v>
      </c>
      <c r="C651" s="64">
        <v>3834.02</v>
      </c>
      <c r="D651" s="64">
        <v>185</v>
      </c>
      <c r="E651" s="64">
        <v>323.44</v>
      </c>
      <c r="F651" s="64">
        <v>0</v>
      </c>
      <c r="H651" s="64">
        <f t="shared" si="113"/>
        <v>-323.44</v>
      </c>
      <c r="J651" s="64">
        <f t="shared" si="109"/>
        <v>81</v>
      </c>
      <c r="K651" s="64">
        <f t="shared" si="110"/>
        <v>83</v>
      </c>
      <c r="L651" s="64">
        <f t="shared" si="111"/>
        <v>323</v>
      </c>
      <c r="M651" s="64">
        <f t="shared" si="112"/>
        <v>110</v>
      </c>
      <c r="T651" s="64">
        <f t="shared" si="115"/>
        <v>596</v>
      </c>
      <c r="U651" s="64" t="e">
        <f t="shared" ca="1" si="117"/>
        <v>#N/A</v>
      </c>
      <c r="V651" s="64" t="e">
        <f t="shared" ca="1" si="117"/>
        <v>#N/A</v>
      </c>
      <c r="Y651" s="64" t="str">
        <f t="shared" ca="1" si="114"/>
        <v xml:space="preserve"> </v>
      </c>
      <c r="Z651" s="64" t="str">
        <f t="shared" ca="1" si="116"/>
        <v xml:space="preserve"> </v>
      </c>
    </row>
    <row r="652" spans="1:26" outlineLevel="1" x14ac:dyDescent="0.35">
      <c r="A652" s="64">
        <v>4723567</v>
      </c>
      <c r="B652" s="64" t="s">
        <v>101</v>
      </c>
      <c r="C652" s="64">
        <v>5978.22</v>
      </c>
      <c r="D652" s="64">
        <v>184</v>
      </c>
      <c r="E652" s="64">
        <v>492.27</v>
      </c>
      <c r="F652" s="64">
        <v>494.45</v>
      </c>
      <c r="H652" s="64">
        <f t="shared" si="113"/>
        <v>2.1800000000000068</v>
      </c>
      <c r="J652" s="64">
        <f t="shared" si="109"/>
        <v>82</v>
      </c>
      <c r="K652" s="64">
        <f t="shared" si="110"/>
        <v>83</v>
      </c>
      <c r="L652" s="64">
        <f t="shared" si="111"/>
        <v>323</v>
      </c>
      <c r="M652" s="64">
        <f t="shared" si="112"/>
        <v>110</v>
      </c>
      <c r="T652" s="64">
        <f t="shared" si="115"/>
        <v>597</v>
      </c>
      <c r="U652" s="64" t="e">
        <f t="shared" ca="1" si="117"/>
        <v>#N/A</v>
      </c>
      <c r="V652" s="64" t="e">
        <f t="shared" ca="1" si="117"/>
        <v>#N/A</v>
      </c>
      <c r="Y652" s="64" t="str">
        <f t="shared" ca="1" si="114"/>
        <v xml:space="preserve"> </v>
      </c>
      <c r="Z652" s="64" t="str">
        <f t="shared" ca="1" si="116"/>
        <v xml:space="preserve"> </v>
      </c>
    </row>
    <row r="653" spans="1:26" outlineLevel="1" x14ac:dyDescent="0.35">
      <c r="A653" s="64">
        <v>4731437</v>
      </c>
      <c r="B653" s="64" t="s">
        <v>183</v>
      </c>
      <c r="C653" s="64">
        <v>4074.67</v>
      </c>
      <c r="D653" s="64">
        <v>183</v>
      </c>
      <c r="E653" s="64">
        <v>338.26</v>
      </c>
      <c r="F653" s="64">
        <v>0</v>
      </c>
      <c r="H653" s="64">
        <f t="shared" si="113"/>
        <v>-338.26</v>
      </c>
      <c r="J653" s="64">
        <f t="shared" si="109"/>
        <v>82</v>
      </c>
      <c r="K653" s="64">
        <f t="shared" si="110"/>
        <v>83</v>
      </c>
      <c r="L653" s="64">
        <f t="shared" si="111"/>
        <v>324</v>
      </c>
      <c r="M653" s="64">
        <f t="shared" si="112"/>
        <v>110</v>
      </c>
      <c r="T653" s="64">
        <f t="shared" si="115"/>
        <v>598</v>
      </c>
      <c r="U653" s="64" t="e">
        <f t="shared" ca="1" si="117"/>
        <v>#N/A</v>
      </c>
      <c r="V653" s="64" t="e">
        <f t="shared" ca="1" si="117"/>
        <v>#N/A</v>
      </c>
      <c r="Y653" s="64" t="str">
        <f t="shared" ca="1" si="114"/>
        <v xml:space="preserve"> </v>
      </c>
      <c r="Z653" s="64" t="str">
        <f t="shared" ca="1" si="116"/>
        <v xml:space="preserve"> </v>
      </c>
    </row>
    <row r="654" spans="1:26" outlineLevel="1" x14ac:dyDescent="0.35">
      <c r="A654" s="64">
        <v>4733855</v>
      </c>
      <c r="B654" s="64" t="s">
        <v>183</v>
      </c>
      <c r="C654" s="64">
        <v>3264.95</v>
      </c>
      <c r="D654" s="64">
        <v>183</v>
      </c>
      <c r="E654" s="64">
        <v>261.17</v>
      </c>
      <c r="F654" s="64">
        <v>0</v>
      </c>
      <c r="H654" s="64">
        <f t="shared" si="113"/>
        <v>-261.17</v>
      </c>
      <c r="J654" s="64">
        <f t="shared" si="109"/>
        <v>82</v>
      </c>
      <c r="K654" s="64">
        <f t="shared" si="110"/>
        <v>83</v>
      </c>
      <c r="L654" s="64">
        <f t="shared" si="111"/>
        <v>325</v>
      </c>
      <c r="M654" s="64">
        <f t="shared" si="112"/>
        <v>110</v>
      </c>
      <c r="T654" s="64">
        <f t="shared" si="115"/>
        <v>599</v>
      </c>
      <c r="U654" s="64" t="e">
        <f t="shared" ca="1" si="117"/>
        <v>#N/A</v>
      </c>
      <c r="V654" s="64" t="e">
        <f t="shared" ca="1" si="117"/>
        <v>#N/A</v>
      </c>
      <c r="Y654" s="64" t="str">
        <f t="shared" ca="1" si="114"/>
        <v xml:space="preserve"> </v>
      </c>
      <c r="Z654" s="64" t="str">
        <f t="shared" ca="1" si="116"/>
        <v xml:space="preserve"> </v>
      </c>
    </row>
    <row r="655" spans="1:26" outlineLevel="1" x14ac:dyDescent="0.35">
      <c r="A655" s="64">
        <v>4735322</v>
      </c>
      <c r="B655" s="64" t="s">
        <v>183</v>
      </c>
      <c r="C655" s="64">
        <v>6073.86</v>
      </c>
      <c r="D655" s="64">
        <v>182</v>
      </c>
      <c r="E655" s="64">
        <v>508</v>
      </c>
      <c r="F655" s="64">
        <v>0</v>
      </c>
      <c r="H655" s="64">
        <f t="shared" si="113"/>
        <v>-508</v>
      </c>
      <c r="J655" s="64">
        <f t="shared" si="109"/>
        <v>82</v>
      </c>
      <c r="K655" s="64">
        <f t="shared" si="110"/>
        <v>83</v>
      </c>
      <c r="L655" s="64">
        <f t="shared" si="111"/>
        <v>326</v>
      </c>
      <c r="M655" s="64">
        <f t="shared" si="112"/>
        <v>110</v>
      </c>
      <c r="T655" s="64">
        <f t="shared" si="115"/>
        <v>600</v>
      </c>
      <c r="U655" s="64" t="e">
        <f t="shared" ca="1" si="117"/>
        <v>#N/A</v>
      </c>
      <c r="V655" s="64" t="e">
        <f t="shared" ca="1" si="117"/>
        <v>#N/A</v>
      </c>
      <c r="Y655" s="64" t="str">
        <f t="shared" ca="1" si="114"/>
        <v xml:space="preserve"> </v>
      </c>
      <c r="Z655" s="64" t="str">
        <f t="shared" ca="1" si="116"/>
        <v xml:space="preserve"> </v>
      </c>
    </row>
    <row r="656" spans="1:26" outlineLevel="1" x14ac:dyDescent="0.35">
      <c r="A656" s="64">
        <v>4738285</v>
      </c>
      <c r="B656" s="64" t="s">
        <v>395</v>
      </c>
      <c r="C656" s="64">
        <v>6576.53</v>
      </c>
      <c r="D656" s="64">
        <v>153</v>
      </c>
      <c r="E656" s="64">
        <v>526.16999999999996</v>
      </c>
      <c r="F656" s="64">
        <v>517.42999999999995</v>
      </c>
      <c r="H656" s="64">
        <f t="shared" si="113"/>
        <v>-8.7400000000000091</v>
      </c>
      <c r="J656" s="64">
        <f t="shared" si="109"/>
        <v>82</v>
      </c>
      <c r="K656" s="64">
        <f t="shared" si="110"/>
        <v>84</v>
      </c>
      <c r="L656" s="64">
        <f t="shared" si="111"/>
        <v>326</v>
      </c>
      <c r="M656" s="64">
        <f t="shared" si="112"/>
        <v>110</v>
      </c>
      <c r="T656" s="64">
        <f t="shared" si="115"/>
        <v>601</v>
      </c>
      <c r="U656" s="64" t="e">
        <f t="shared" ref="U656:V675" ca="1" si="118">INDEX(OFFSET($G$55,0,MATCH(U$54,$H$54:$I$54,0),COUNT($A$55:$A$2233),1),MATCH($T656,OFFSET($I$55,0,MATCH(U$55,$J$53:$M$53,0),COUNT($A$55:$A$2233),1),0),1)</f>
        <v>#N/A</v>
      </c>
      <c r="V656" s="64" t="e">
        <f t="shared" ca="1" si="118"/>
        <v>#N/A</v>
      </c>
      <c r="Y656" s="64" t="str">
        <f t="shared" ca="1" si="114"/>
        <v xml:space="preserve"> </v>
      </c>
      <c r="Z656" s="64" t="str">
        <f t="shared" ca="1" si="116"/>
        <v xml:space="preserve"> </v>
      </c>
    </row>
    <row r="657" spans="1:26" outlineLevel="1" x14ac:dyDescent="0.35">
      <c r="A657" s="64">
        <v>4740321</v>
      </c>
      <c r="B657" s="64" t="s">
        <v>101</v>
      </c>
      <c r="C657" s="64">
        <v>10153.129999999999</v>
      </c>
      <c r="D657" s="64">
        <v>185</v>
      </c>
      <c r="E657" s="64">
        <v>806.45</v>
      </c>
      <c r="F657" s="64">
        <v>790.81</v>
      </c>
      <c r="H657" s="64">
        <f t="shared" si="113"/>
        <v>-15.6400000000001</v>
      </c>
      <c r="J657" s="64">
        <f t="shared" si="109"/>
        <v>83</v>
      </c>
      <c r="K657" s="64">
        <f t="shared" si="110"/>
        <v>84</v>
      </c>
      <c r="L657" s="64">
        <f t="shared" si="111"/>
        <v>326</v>
      </c>
      <c r="M657" s="64">
        <f t="shared" si="112"/>
        <v>110</v>
      </c>
      <c r="T657" s="64">
        <f t="shared" si="115"/>
        <v>602</v>
      </c>
      <c r="U657" s="64" t="e">
        <f t="shared" ca="1" si="118"/>
        <v>#N/A</v>
      </c>
      <c r="V657" s="64" t="e">
        <f t="shared" ca="1" si="118"/>
        <v>#N/A</v>
      </c>
      <c r="Y657" s="64" t="str">
        <f t="shared" ca="1" si="114"/>
        <v xml:space="preserve"> </v>
      </c>
      <c r="Z657" s="64" t="str">
        <f t="shared" ca="1" si="116"/>
        <v xml:space="preserve"> </v>
      </c>
    </row>
    <row r="658" spans="1:26" outlineLevel="1" x14ac:dyDescent="0.35">
      <c r="A658" s="64">
        <v>4759231</v>
      </c>
      <c r="B658" s="64" t="s">
        <v>183</v>
      </c>
      <c r="C658" s="64">
        <v>2875.62</v>
      </c>
      <c r="D658" s="64">
        <v>184</v>
      </c>
      <c r="E658" s="64">
        <v>245.75</v>
      </c>
      <c r="F658" s="64">
        <v>0</v>
      </c>
      <c r="H658" s="64">
        <f t="shared" si="113"/>
        <v>-245.75</v>
      </c>
      <c r="J658" s="64">
        <f t="shared" si="109"/>
        <v>83</v>
      </c>
      <c r="K658" s="64">
        <f t="shared" si="110"/>
        <v>84</v>
      </c>
      <c r="L658" s="64">
        <f t="shared" si="111"/>
        <v>327</v>
      </c>
      <c r="M658" s="64">
        <f t="shared" si="112"/>
        <v>110</v>
      </c>
      <c r="T658" s="64">
        <f t="shared" si="115"/>
        <v>603</v>
      </c>
      <c r="U658" s="64" t="e">
        <f t="shared" ca="1" si="118"/>
        <v>#N/A</v>
      </c>
      <c r="V658" s="64" t="e">
        <f t="shared" ca="1" si="118"/>
        <v>#N/A</v>
      </c>
      <c r="Y658" s="64" t="str">
        <f t="shared" ca="1" si="114"/>
        <v xml:space="preserve"> </v>
      </c>
      <c r="Z658" s="64" t="str">
        <f t="shared" ca="1" si="116"/>
        <v xml:space="preserve"> </v>
      </c>
    </row>
    <row r="659" spans="1:26" outlineLevel="1" x14ac:dyDescent="0.35">
      <c r="A659" s="64">
        <v>4759637</v>
      </c>
      <c r="B659" s="64" t="s">
        <v>406</v>
      </c>
      <c r="C659" s="64">
        <v>3971.77</v>
      </c>
      <c r="D659" s="64">
        <v>185</v>
      </c>
      <c r="E659" s="64">
        <v>335.77</v>
      </c>
      <c r="F659" s="64">
        <v>0</v>
      </c>
      <c r="H659" s="64">
        <f t="shared" si="113"/>
        <v>-335.77</v>
      </c>
      <c r="J659" s="64">
        <f t="shared" si="109"/>
        <v>83</v>
      </c>
      <c r="K659" s="64">
        <f t="shared" si="110"/>
        <v>84</v>
      </c>
      <c r="L659" s="64">
        <f t="shared" si="111"/>
        <v>327</v>
      </c>
      <c r="M659" s="64">
        <f t="shared" si="112"/>
        <v>111</v>
      </c>
      <c r="T659" s="64">
        <f t="shared" si="115"/>
        <v>604</v>
      </c>
      <c r="U659" s="64" t="e">
        <f t="shared" ca="1" si="118"/>
        <v>#N/A</v>
      </c>
      <c r="V659" s="64" t="e">
        <f t="shared" ca="1" si="118"/>
        <v>#N/A</v>
      </c>
      <c r="Y659" s="64" t="str">
        <f t="shared" ca="1" si="114"/>
        <v xml:space="preserve"> </v>
      </c>
      <c r="Z659" s="64" t="str">
        <f t="shared" ca="1" si="116"/>
        <v xml:space="preserve"> </v>
      </c>
    </row>
    <row r="660" spans="1:26" outlineLevel="1" x14ac:dyDescent="0.35">
      <c r="A660" s="64">
        <v>4761468</v>
      </c>
      <c r="B660" s="64" t="s">
        <v>183</v>
      </c>
      <c r="C660" s="64">
        <v>4045.62</v>
      </c>
      <c r="D660" s="64">
        <v>183</v>
      </c>
      <c r="E660" s="64">
        <v>312.35000000000002</v>
      </c>
      <c r="F660" s="64">
        <v>0</v>
      </c>
      <c r="H660" s="64">
        <f t="shared" si="113"/>
        <v>-312.35000000000002</v>
      </c>
      <c r="J660" s="64">
        <f t="shared" si="109"/>
        <v>83</v>
      </c>
      <c r="K660" s="64">
        <f t="shared" si="110"/>
        <v>84</v>
      </c>
      <c r="L660" s="64">
        <f t="shared" si="111"/>
        <v>328</v>
      </c>
      <c r="M660" s="64">
        <f t="shared" si="112"/>
        <v>111</v>
      </c>
      <c r="T660" s="64">
        <f t="shared" si="115"/>
        <v>605</v>
      </c>
      <c r="U660" s="64" t="e">
        <f t="shared" ca="1" si="118"/>
        <v>#N/A</v>
      </c>
      <c r="V660" s="64" t="e">
        <f t="shared" ca="1" si="118"/>
        <v>#N/A</v>
      </c>
      <c r="Y660" s="64" t="str">
        <f t="shared" ca="1" si="114"/>
        <v xml:space="preserve"> </v>
      </c>
      <c r="Z660" s="64" t="str">
        <f t="shared" ca="1" si="116"/>
        <v xml:space="preserve"> </v>
      </c>
    </row>
    <row r="661" spans="1:26" outlineLevel="1" x14ac:dyDescent="0.35">
      <c r="A661" s="64">
        <v>4774750</v>
      </c>
      <c r="B661" s="64" t="s">
        <v>101</v>
      </c>
      <c r="C661" s="64">
        <v>5212.01</v>
      </c>
      <c r="D661" s="64">
        <v>153</v>
      </c>
      <c r="E661" s="64">
        <v>387.46</v>
      </c>
      <c r="F661" s="64">
        <v>376.16</v>
      </c>
      <c r="H661" s="64">
        <f t="shared" si="113"/>
        <v>-11.299999999999955</v>
      </c>
      <c r="J661" s="64">
        <f t="shared" si="109"/>
        <v>84</v>
      </c>
      <c r="K661" s="64">
        <f t="shared" si="110"/>
        <v>84</v>
      </c>
      <c r="L661" s="64">
        <f t="shared" si="111"/>
        <v>328</v>
      </c>
      <c r="M661" s="64">
        <f t="shared" si="112"/>
        <v>111</v>
      </c>
      <c r="T661" s="64">
        <f t="shared" si="115"/>
        <v>606</v>
      </c>
      <c r="U661" s="64" t="e">
        <f t="shared" ca="1" si="118"/>
        <v>#N/A</v>
      </c>
      <c r="V661" s="64" t="e">
        <f t="shared" ca="1" si="118"/>
        <v>#N/A</v>
      </c>
      <c r="Y661" s="64" t="str">
        <f t="shared" ca="1" si="114"/>
        <v xml:space="preserve"> </v>
      </c>
      <c r="Z661" s="64" t="str">
        <f t="shared" ca="1" si="116"/>
        <v xml:space="preserve"> </v>
      </c>
    </row>
    <row r="662" spans="1:26" outlineLevel="1" x14ac:dyDescent="0.35">
      <c r="A662" s="64">
        <v>4774867</v>
      </c>
      <c r="B662" s="64" t="s">
        <v>183</v>
      </c>
      <c r="C662" s="64">
        <v>4466.74</v>
      </c>
      <c r="D662" s="64">
        <v>185</v>
      </c>
      <c r="E662" s="64">
        <v>357.56</v>
      </c>
      <c r="F662" s="64">
        <v>0</v>
      </c>
      <c r="H662" s="64">
        <f t="shared" si="113"/>
        <v>-357.56</v>
      </c>
      <c r="J662" s="64">
        <f t="shared" si="109"/>
        <v>84</v>
      </c>
      <c r="K662" s="64">
        <f t="shared" si="110"/>
        <v>84</v>
      </c>
      <c r="L662" s="64">
        <f t="shared" si="111"/>
        <v>329</v>
      </c>
      <c r="M662" s="64">
        <f t="shared" si="112"/>
        <v>111</v>
      </c>
      <c r="T662" s="64">
        <f t="shared" si="115"/>
        <v>607</v>
      </c>
      <c r="U662" s="64" t="e">
        <f t="shared" ca="1" si="118"/>
        <v>#N/A</v>
      </c>
      <c r="V662" s="64" t="e">
        <f t="shared" ca="1" si="118"/>
        <v>#N/A</v>
      </c>
      <c r="Y662" s="64" t="str">
        <f t="shared" ca="1" si="114"/>
        <v xml:space="preserve"> </v>
      </c>
      <c r="Z662" s="64" t="str">
        <f t="shared" ca="1" si="116"/>
        <v xml:space="preserve"> </v>
      </c>
    </row>
    <row r="663" spans="1:26" outlineLevel="1" x14ac:dyDescent="0.35">
      <c r="A663" s="64">
        <v>4792372</v>
      </c>
      <c r="B663" s="64" t="s">
        <v>395</v>
      </c>
      <c r="C663" s="64">
        <v>10078.16</v>
      </c>
      <c r="D663" s="64">
        <v>154</v>
      </c>
      <c r="E663" s="64">
        <v>783.22</v>
      </c>
      <c r="F663" s="64">
        <v>765.23</v>
      </c>
      <c r="H663" s="64">
        <f t="shared" si="113"/>
        <v>-17.990000000000009</v>
      </c>
      <c r="J663" s="64">
        <f t="shared" si="109"/>
        <v>84</v>
      </c>
      <c r="K663" s="64">
        <f t="shared" si="110"/>
        <v>85</v>
      </c>
      <c r="L663" s="64">
        <f t="shared" si="111"/>
        <v>329</v>
      </c>
      <c r="M663" s="64">
        <f t="shared" si="112"/>
        <v>111</v>
      </c>
      <c r="T663" s="64">
        <f t="shared" si="115"/>
        <v>608</v>
      </c>
      <c r="U663" s="64" t="e">
        <f t="shared" ca="1" si="118"/>
        <v>#N/A</v>
      </c>
      <c r="V663" s="64" t="e">
        <f t="shared" ca="1" si="118"/>
        <v>#N/A</v>
      </c>
      <c r="Y663" s="64" t="str">
        <f t="shared" ca="1" si="114"/>
        <v xml:space="preserve"> </v>
      </c>
      <c r="Z663" s="64" t="str">
        <f t="shared" ca="1" si="116"/>
        <v xml:space="preserve"> </v>
      </c>
    </row>
    <row r="664" spans="1:26" outlineLevel="1" x14ac:dyDescent="0.35">
      <c r="A664" s="64">
        <v>4794146</v>
      </c>
      <c r="B664" s="64" t="s">
        <v>183</v>
      </c>
      <c r="C664" s="64">
        <v>10868.05</v>
      </c>
      <c r="D664" s="64">
        <v>184</v>
      </c>
      <c r="E664" s="64">
        <v>875.37</v>
      </c>
      <c r="F664" s="64">
        <v>0</v>
      </c>
      <c r="H664" s="64">
        <f t="shared" si="113"/>
        <v>-875.37</v>
      </c>
      <c r="J664" s="64">
        <f t="shared" si="109"/>
        <v>84</v>
      </c>
      <c r="K664" s="64">
        <f t="shared" si="110"/>
        <v>85</v>
      </c>
      <c r="L664" s="64">
        <f t="shared" si="111"/>
        <v>330</v>
      </c>
      <c r="M664" s="64">
        <f t="shared" si="112"/>
        <v>111</v>
      </c>
      <c r="T664" s="64">
        <f t="shared" si="115"/>
        <v>609</v>
      </c>
      <c r="U664" s="64" t="e">
        <f t="shared" ca="1" si="118"/>
        <v>#N/A</v>
      </c>
      <c r="V664" s="64" t="e">
        <f t="shared" ca="1" si="118"/>
        <v>#N/A</v>
      </c>
      <c r="Y664" s="64" t="str">
        <f t="shared" ca="1" si="114"/>
        <v xml:space="preserve"> </v>
      </c>
      <c r="Z664" s="64" t="str">
        <f t="shared" ca="1" si="116"/>
        <v xml:space="preserve"> </v>
      </c>
    </row>
    <row r="665" spans="1:26" outlineLevel="1" x14ac:dyDescent="0.35">
      <c r="A665" s="64">
        <v>4795764</v>
      </c>
      <c r="B665" s="64" t="s">
        <v>395</v>
      </c>
      <c r="C665" s="64">
        <v>3882.63</v>
      </c>
      <c r="D665" s="64">
        <v>153</v>
      </c>
      <c r="E665" s="64">
        <v>317.33</v>
      </c>
      <c r="F665" s="64">
        <v>318.04000000000002</v>
      </c>
      <c r="H665" s="64">
        <f t="shared" si="113"/>
        <v>0.71000000000003638</v>
      </c>
      <c r="J665" s="64">
        <f t="shared" si="109"/>
        <v>84</v>
      </c>
      <c r="K665" s="64">
        <f t="shared" si="110"/>
        <v>86</v>
      </c>
      <c r="L665" s="64">
        <f t="shared" si="111"/>
        <v>330</v>
      </c>
      <c r="M665" s="64">
        <f t="shared" si="112"/>
        <v>111</v>
      </c>
      <c r="T665" s="64">
        <f t="shared" si="115"/>
        <v>610</v>
      </c>
      <c r="U665" s="64" t="e">
        <f t="shared" ca="1" si="118"/>
        <v>#N/A</v>
      </c>
      <c r="V665" s="64" t="e">
        <f t="shared" ca="1" si="118"/>
        <v>#N/A</v>
      </c>
      <c r="Y665" s="64" t="str">
        <f t="shared" ca="1" si="114"/>
        <v xml:space="preserve"> </v>
      </c>
      <c r="Z665" s="64" t="str">
        <f t="shared" ca="1" si="116"/>
        <v xml:space="preserve"> </v>
      </c>
    </row>
    <row r="666" spans="1:26" outlineLevel="1" x14ac:dyDescent="0.35">
      <c r="A666" s="64">
        <v>4810132</v>
      </c>
      <c r="B666" s="64" t="s">
        <v>183</v>
      </c>
      <c r="C666" s="64">
        <v>5949.79</v>
      </c>
      <c r="D666" s="64">
        <v>182</v>
      </c>
      <c r="E666" s="64">
        <v>471.14</v>
      </c>
      <c r="F666" s="64">
        <v>0</v>
      </c>
      <c r="H666" s="64">
        <f t="shared" si="113"/>
        <v>-471.14</v>
      </c>
      <c r="J666" s="64">
        <f t="shared" si="109"/>
        <v>84</v>
      </c>
      <c r="K666" s="64">
        <f t="shared" si="110"/>
        <v>86</v>
      </c>
      <c r="L666" s="64">
        <f t="shared" si="111"/>
        <v>331</v>
      </c>
      <c r="M666" s="64">
        <f t="shared" si="112"/>
        <v>111</v>
      </c>
      <c r="T666" s="64">
        <f t="shared" si="115"/>
        <v>611</v>
      </c>
      <c r="U666" s="64" t="e">
        <f t="shared" ca="1" si="118"/>
        <v>#N/A</v>
      </c>
      <c r="V666" s="64" t="e">
        <f t="shared" ca="1" si="118"/>
        <v>#N/A</v>
      </c>
      <c r="Y666" s="64" t="str">
        <f t="shared" ca="1" si="114"/>
        <v xml:space="preserve"> </v>
      </c>
      <c r="Z666" s="64" t="str">
        <f t="shared" ca="1" si="116"/>
        <v xml:space="preserve"> </v>
      </c>
    </row>
    <row r="667" spans="1:26" outlineLevel="1" x14ac:dyDescent="0.35">
      <c r="A667" s="64">
        <v>4811841</v>
      </c>
      <c r="B667" s="64" t="s">
        <v>183</v>
      </c>
      <c r="C667" s="64">
        <v>5572.37</v>
      </c>
      <c r="D667" s="64">
        <v>153</v>
      </c>
      <c r="E667" s="64">
        <v>475.7</v>
      </c>
      <c r="F667" s="64">
        <v>0</v>
      </c>
      <c r="H667" s="64">
        <f t="shared" si="113"/>
        <v>-475.7</v>
      </c>
      <c r="J667" s="64">
        <f t="shared" si="109"/>
        <v>84</v>
      </c>
      <c r="K667" s="64">
        <f t="shared" si="110"/>
        <v>86</v>
      </c>
      <c r="L667" s="64">
        <f t="shared" si="111"/>
        <v>332</v>
      </c>
      <c r="M667" s="64">
        <f t="shared" si="112"/>
        <v>111</v>
      </c>
      <c r="T667" s="64">
        <f t="shared" si="115"/>
        <v>612</v>
      </c>
      <c r="U667" s="64" t="e">
        <f t="shared" ca="1" si="118"/>
        <v>#N/A</v>
      </c>
      <c r="V667" s="64" t="e">
        <f t="shared" ca="1" si="118"/>
        <v>#N/A</v>
      </c>
      <c r="Y667" s="64" t="str">
        <f t="shared" ca="1" si="114"/>
        <v xml:space="preserve"> </v>
      </c>
      <c r="Z667" s="64" t="str">
        <f t="shared" ca="1" si="116"/>
        <v xml:space="preserve"> </v>
      </c>
    </row>
    <row r="668" spans="1:26" outlineLevel="1" x14ac:dyDescent="0.35">
      <c r="A668" s="64">
        <v>4814829</v>
      </c>
      <c r="B668" s="64" t="s">
        <v>183</v>
      </c>
      <c r="C668" s="64">
        <v>5891.27</v>
      </c>
      <c r="D668" s="64">
        <v>183</v>
      </c>
      <c r="E668" s="64">
        <v>460.51</v>
      </c>
      <c r="F668" s="64">
        <v>0</v>
      </c>
      <c r="H668" s="64">
        <f t="shared" si="113"/>
        <v>-460.51</v>
      </c>
      <c r="J668" s="64">
        <f t="shared" si="109"/>
        <v>84</v>
      </c>
      <c r="K668" s="64">
        <f t="shared" si="110"/>
        <v>86</v>
      </c>
      <c r="L668" s="64">
        <f t="shared" si="111"/>
        <v>333</v>
      </c>
      <c r="M668" s="64">
        <f t="shared" si="112"/>
        <v>111</v>
      </c>
      <c r="T668" s="64">
        <f t="shared" si="115"/>
        <v>613</v>
      </c>
      <c r="U668" s="64" t="e">
        <f t="shared" ca="1" si="118"/>
        <v>#N/A</v>
      </c>
      <c r="V668" s="64" t="e">
        <f t="shared" ca="1" si="118"/>
        <v>#N/A</v>
      </c>
      <c r="Y668" s="64" t="str">
        <f t="shared" ca="1" si="114"/>
        <v xml:space="preserve"> </v>
      </c>
      <c r="Z668" s="64" t="str">
        <f t="shared" ca="1" si="116"/>
        <v xml:space="preserve"> </v>
      </c>
    </row>
    <row r="669" spans="1:26" outlineLevel="1" x14ac:dyDescent="0.35">
      <c r="A669" s="64">
        <v>4822161</v>
      </c>
      <c r="B669" s="64" t="s">
        <v>183</v>
      </c>
      <c r="C669" s="64">
        <v>5093.75</v>
      </c>
      <c r="D669" s="64">
        <v>184</v>
      </c>
      <c r="E669" s="64">
        <v>404</v>
      </c>
      <c r="F669" s="64">
        <v>0</v>
      </c>
      <c r="H669" s="64">
        <f t="shared" si="113"/>
        <v>-404</v>
      </c>
      <c r="J669" s="64">
        <f t="shared" si="109"/>
        <v>84</v>
      </c>
      <c r="K669" s="64">
        <f t="shared" si="110"/>
        <v>86</v>
      </c>
      <c r="L669" s="64">
        <f t="shared" si="111"/>
        <v>334</v>
      </c>
      <c r="M669" s="64">
        <f t="shared" si="112"/>
        <v>111</v>
      </c>
      <c r="T669" s="64">
        <f t="shared" si="115"/>
        <v>614</v>
      </c>
      <c r="U669" s="64" t="e">
        <f t="shared" ca="1" si="118"/>
        <v>#N/A</v>
      </c>
      <c r="V669" s="64" t="e">
        <f t="shared" ca="1" si="118"/>
        <v>#N/A</v>
      </c>
      <c r="Y669" s="64" t="str">
        <f t="shared" ca="1" si="114"/>
        <v xml:space="preserve"> </v>
      </c>
      <c r="Z669" s="64" t="str">
        <f t="shared" ca="1" si="116"/>
        <v xml:space="preserve"> </v>
      </c>
    </row>
    <row r="670" spans="1:26" outlineLevel="1" x14ac:dyDescent="0.35">
      <c r="A670" s="64">
        <v>4822963</v>
      </c>
      <c r="B670" s="64" t="s">
        <v>395</v>
      </c>
      <c r="C670" s="64">
        <v>5580.22</v>
      </c>
      <c r="D670" s="64">
        <v>153</v>
      </c>
      <c r="E670" s="64">
        <v>420.14</v>
      </c>
      <c r="F670" s="64">
        <v>407.84</v>
      </c>
      <c r="H670" s="64">
        <f t="shared" si="113"/>
        <v>-12.300000000000011</v>
      </c>
      <c r="J670" s="64">
        <f t="shared" si="109"/>
        <v>84</v>
      </c>
      <c r="K670" s="64">
        <f t="shared" si="110"/>
        <v>87</v>
      </c>
      <c r="L670" s="64">
        <f t="shared" si="111"/>
        <v>334</v>
      </c>
      <c r="M670" s="64">
        <f t="shared" si="112"/>
        <v>111</v>
      </c>
      <c r="T670" s="64">
        <f t="shared" si="115"/>
        <v>615</v>
      </c>
      <c r="U670" s="64" t="e">
        <f t="shared" ca="1" si="118"/>
        <v>#N/A</v>
      </c>
      <c r="V670" s="64" t="e">
        <f t="shared" ca="1" si="118"/>
        <v>#N/A</v>
      </c>
      <c r="Y670" s="64" t="str">
        <f t="shared" ca="1" si="114"/>
        <v xml:space="preserve"> </v>
      </c>
      <c r="Z670" s="64" t="str">
        <f t="shared" ca="1" si="116"/>
        <v xml:space="preserve"> </v>
      </c>
    </row>
    <row r="671" spans="1:26" outlineLevel="1" x14ac:dyDescent="0.35">
      <c r="A671" s="64">
        <v>4827236</v>
      </c>
      <c r="B671" s="64" t="s">
        <v>395</v>
      </c>
      <c r="C671" s="64">
        <v>2432.5</v>
      </c>
      <c r="D671" s="64">
        <v>153</v>
      </c>
      <c r="E671" s="64">
        <v>192.44</v>
      </c>
      <c r="F671" s="64">
        <v>187.83</v>
      </c>
      <c r="H671" s="64">
        <f t="shared" si="113"/>
        <v>-4.6099999999999852</v>
      </c>
      <c r="J671" s="64">
        <f t="shared" si="109"/>
        <v>84</v>
      </c>
      <c r="K671" s="64">
        <f t="shared" si="110"/>
        <v>88</v>
      </c>
      <c r="L671" s="64">
        <f t="shared" si="111"/>
        <v>334</v>
      </c>
      <c r="M671" s="64">
        <f t="shared" si="112"/>
        <v>111</v>
      </c>
      <c r="T671" s="64">
        <f t="shared" si="115"/>
        <v>616</v>
      </c>
      <c r="U671" s="64" t="e">
        <f t="shared" ca="1" si="118"/>
        <v>#N/A</v>
      </c>
      <c r="V671" s="64" t="e">
        <f t="shared" ca="1" si="118"/>
        <v>#N/A</v>
      </c>
      <c r="Y671" s="64" t="str">
        <f t="shared" ca="1" si="114"/>
        <v xml:space="preserve"> </v>
      </c>
      <c r="Z671" s="64" t="str">
        <f t="shared" ca="1" si="116"/>
        <v xml:space="preserve"> </v>
      </c>
    </row>
    <row r="672" spans="1:26" outlineLevel="1" x14ac:dyDescent="0.35">
      <c r="A672" s="64">
        <v>4876150</v>
      </c>
      <c r="B672" s="64" t="s">
        <v>395</v>
      </c>
      <c r="C672" s="64">
        <v>1836.94</v>
      </c>
      <c r="D672" s="64">
        <v>153</v>
      </c>
      <c r="E672" s="64">
        <v>140.5</v>
      </c>
      <c r="F672" s="64">
        <v>138.12</v>
      </c>
      <c r="H672" s="64">
        <f t="shared" si="113"/>
        <v>-2.3799999999999955</v>
      </c>
      <c r="J672" s="64">
        <f t="shared" si="109"/>
        <v>84</v>
      </c>
      <c r="K672" s="64">
        <f t="shared" si="110"/>
        <v>89</v>
      </c>
      <c r="L672" s="64">
        <f t="shared" si="111"/>
        <v>334</v>
      </c>
      <c r="M672" s="64">
        <f t="shared" si="112"/>
        <v>111</v>
      </c>
      <c r="T672" s="64">
        <f t="shared" si="115"/>
        <v>617</v>
      </c>
      <c r="U672" s="64" t="e">
        <f t="shared" ca="1" si="118"/>
        <v>#N/A</v>
      </c>
      <c r="V672" s="64" t="e">
        <f t="shared" ca="1" si="118"/>
        <v>#N/A</v>
      </c>
      <c r="Y672" s="64" t="str">
        <f t="shared" ca="1" si="114"/>
        <v xml:space="preserve"> </v>
      </c>
      <c r="Z672" s="64" t="str">
        <f t="shared" ca="1" si="116"/>
        <v xml:space="preserve"> </v>
      </c>
    </row>
    <row r="673" spans="1:26" outlineLevel="1" x14ac:dyDescent="0.35">
      <c r="A673" s="64">
        <v>4891447</v>
      </c>
      <c r="B673" s="64" t="s">
        <v>183</v>
      </c>
      <c r="C673" s="64">
        <v>6155.67</v>
      </c>
      <c r="D673" s="64">
        <v>183</v>
      </c>
      <c r="E673" s="64">
        <v>515.96</v>
      </c>
      <c r="F673" s="64">
        <v>0</v>
      </c>
      <c r="H673" s="64">
        <f t="shared" si="113"/>
        <v>-515.96</v>
      </c>
      <c r="J673" s="64">
        <f t="shared" si="109"/>
        <v>84</v>
      </c>
      <c r="K673" s="64">
        <f t="shared" si="110"/>
        <v>89</v>
      </c>
      <c r="L673" s="64">
        <f t="shared" si="111"/>
        <v>335</v>
      </c>
      <c r="M673" s="64">
        <f t="shared" si="112"/>
        <v>111</v>
      </c>
      <c r="T673" s="64">
        <f t="shared" si="115"/>
        <v>618</v>
      </c>
      <c r="U673" s="64" t="e">
        <f t="shared" ca="1" si="118"/>
        <v>#N/A</v>
      </c>
      <c r="V673" s="64" t="e">
        <f t="shared" ca="1" si="118"/>
        <v>#N/A</v>
      </c>
      <c r="Y673" s="64" t="str">
        <f t="shared" ca="1" si="114"/>
        <v xml:space="preserve"> </v>
      </c>
      <c r="Z673" s="64" t="str">
        <f t="shared" ca="1" si="116"/>
        <v xml:space="preserve"> </v>
      </c>
    </row>
    <row r="674" spans="1:26" outlineLevel="1" x14ac:dyDescent="0.35">
      <c r="A674" s="64">
        <v>4892528</v>
      </c>
      <c r="B674" s="64" t="s">
        <v>406</v>
      </c>
      <c r="C674" s="64">
        <v>3097.03</v>
      </c>
      <c r="D674" s="64">
        <v>185</v>
      </c>
      <c r="E674" s="64">
        <v>256.33</v>
      </c>
      <c r="F674" s="64">
        <v>0</v>
      </c>
      <c r="H674" s="64">
        <f t="shared" si="113"/>
        <v>-256.33</v>
      </c>
      <c r="J674" s="64">
        <f t="shared" si="109"/>
        <v>84</v>
      </c>
      <c r="K674" s="64">
        <f t="shared" si="110"/>
        <v>89</v>
      </c>
      <c r="L674" s="64">
        <f t="shared" si="111"/>
        <v>335</v>
      </c>
      <c r="M674" s="64">
        <f t="shared" si="112"/>
        <v>112</v>
      </c>
      <c r="T674" s="64">
        <f t="shared" si="115"/>
        <v>619</v>
      </c>
      <c r="U674" s="64" t="e">
        <f t="shared" ca="1" si="118"/>
        <v>#N/A</v>
      </c>
      <c r="V674" s="64" t="e">
        <f t="shared" ca="1" si="118"/>
        <v>#N/A</v>
      </c>
      <c r="Y674" s="64" t="str">
        <f t="shared" ca="1" si="114"/>
        <v xml:space="preserve"> </v>
      </c>
      <c r="Z674" s="64" t="str">
        <f t="shared" ca="1" si="116"/>
        <v xml:space="preserve"> </v>
      </c>
    </row>
    <row r="675" spans="1:26" outlineLevel="1" x14ac:dyDescent="0.35">
      <c r="A675" s="64">
        <v>4896174</v>
      </c>
      <c r="B675" s="64" t="s">
        <v>395</v>
      </c>
      <c r="C675" s="64">
        <v>11597.04</v>
      </c>
      <c r="D675" s="64">
        <v>184</v>
      </c>
      <c r="E675" s="64">
        <v>924.34</v>
      </c>
      <c r="F675" s="64">
        <v>925.5</v>
      </c>
      <c r="H675" s="64">
        <f t="shared" si="113"/>
        <v>1.1599999999999682</v>
      </c>
      <c r="J675" s="64">
        <f t="shared" si="109"/>
        <v>84</v>
      </c>
      <c r="K675" s="64">
        <f t="shared" si="110"/>
        <v>90</v>
      </c>
      <c r="L675" s="64">
        <f t="shared" si="111"/>
        <v>335</v>
      </c>
      <c r="M675" s="64">
        <f t="shared" si="112"/>
        <v>112</v>
      </c>
      <c r="T675" s="64">
        <f t="shared" si="115"/>
        <v>620</v>
      </c>
      <c r="U675" s="64" t="e">
        <f t="shared" ca="1" si="118"/>
        <v>#N/A</v>
      </c>
      <c r="V675" s="64" t="e">
        <f t="shared" ca="1" si="118"/>
        <v>#N/A</v>
      </c>
      <c r="Y675" s="64" t="str">
        <f t="shared" ca="1" si="114"/>
        <v xml:space="preserve"> </v>
      </c>
      <c r="Z675" s="64" t="str">
        <f t="shared" ca="1" si="116"/>
        <v xml:space="preserve"> </v>
      </c>
    </row>
    <row r="676" spans="1:26" outlineLevel="1" x14ac:dyDescent="0.35">
      <c r="A676" s="64">
        <v>4898443</v>
      </c>
      <c r="B676" s="64" t="s">
        <v>395</v>
      </c>
      <c r="C676" s="64">
        <v>4295.7</v>
      </c>
      <c r="D676" s="64">
        <v>153</v>
      </c>
      <c r="E676" s="64">
        <v>349.67</v>
      </c>
      <c r="F676" s="64">
        <v>351.02</v>
      </c>
      <c r="H676" s="64">
        <f t="shared" si="113"/>
        <v>1.3499999999999659</v>
      </c>
      <c r="J676" s="64">
        <f t="shared" si="109"/>
        <v>84</v>
      </c>
      <c r="K676" s="64">
        <f t="shared" si="110"/>
        <v>91</v>
      </c>
      <c r="L676" s="64">
        <f t="shared" si="111"/>
        <v>335</v>
      </c>
      <c r="M676" s="64">
        <f t="shared" si="112"/>
        <v>112</v>
      </c>
      <c r="T676" s="64">
        <f t="shared" si="115"/>
        <v>621</v>
      </c>
      <c r="U676" s="64" t="e">
        <f t="shared" ref="U676:V695" ca="1" si="119">INDEX(OFFSET($G$55,0,MATCH(U$54,$H$54:$I$54,0),COUNT($A$55:$A$2233),1),MATCH($T676,OFFSET($I$55,0,MATCH(U$55,$J$53:$M$53,0),COUNT($A$55:$A$2233),1),0),1)</f>
        <v>#N/A</v>
      </c>
      <c r="V676" s="64" t="e">
        <f t="shared" ca="1" si="119"/>
        <v>#N/A</v>
      </c>
      <c r="Y676" s="64" t="str">
        <f t="shared" ca="1" si="114"/>
        <v xml:space="preserve"> </v>
      </c>
      <c r="Z676" s="64" t="str">
        <f t="shared" ca="1" si="116"/>
        <v xml:space="preserve"> </v>
      </c>
    </row>
    <row r="677" spans="1:26" outlineLevel="1" x14ac:dyDescent="0.35">
      <c r="A677" s="64">
        <v>4898865</v>
      </c>
      <c r="B677" s="64" t="s">
        <v>183</v>
      </c>
      <c r="C677" s="64">
        <v>8709.9500000000007</v>
      </c>
      <c r="D677" s="64">
        <v>185</v>
      </c>
      <c r="E677" s="64">
        <v>721.76</v>
      </c>
      <c r="F677" s="64">
        <v>0</v>
      </c>
      <c r="H677" s="64">
        <f t="shared" si="113"/>
        <v>-721.76</v>
      </c>
      <c r="J677" s="64">
        <f t="shared" si="109"/>
        <v>84</v>
      </c>
      <c r="K677" s="64">
        <f t="shared" si="110"/>
        <v>91</v>
      </c>
      <c r="L677" s="64">
        <f t="shared" si="111"/>
        <v>336</v>
      </c>
      <c r="M677" s="64">
        <f t="shared" si="112"/>
        <v>112</v>
      </c>
      <c r="T677" s="64">
        <f t="shared" si="115"/>
        <v>622</v>
      </c>
      <c r="U677" s="64" t="e">
        <f t="shared" ca="1" si="119"/>
        <v>#N/A</v>
      </c>
      <c r="V677" s="64" t="e">
        <f t="shared" ca="1" si="119"/>
        <v>#N/A</v>
      </c>
      <c r="Y677" s="64" t="str">
        <f t="shared" ca="1" si="114"/>
        <v xml:space="preserve"> </v>
      </c>
      <c r="Z677" s="64" t="str">
        <f t="shared" ca="1" si="116"/>
        <v xml:space="preserve"> </v>
      </c>
    </row>
    <row r="678" spans="1:26" outlineLevel="1" x14ac:dyDescent="0.35">
      <c r="A678" s="64">
        <v>4906080</v>
      </c>
      <c r="B678" s="64" t="s">
        <v>406</v>
      </c>
      <c r="C678" s="64">
        <v>4699.84</v>
      </c>
      <c r="D678" s="64">
        <v>219</v>
      </c>
      <c r="E678" s="64">
        <v>385.23</v>
      </c>
      <c r="F678" s="64">
        <v>0</v>
      </c>
      <c r="H678" s="64">
        <f t="shared" si="113"/>
        <v>-385.23</v>
      </c>
      <c r="J678" s="64">
        <f t="shared" si="109"/>
        <v>84</v>
      </c>
      <c r="K678" s="64">
        <f t="shared" si="110"/>
        <v>91</v>
      </c>
      <c r="L678" s="64">
        <f t="shared" si="111"/>
        <v>336</v>
      </c>
      <c r="M678" s="64">
        <f t="shared" si="112"/>
        <v>113</v>
      </c>
      <c r="T678" s="64">
        <f t="shared" si="115"/>
        <v>623</v>
      </c>
      <c r="U678" s="64" t="e">
        <f t="shared" ca="1" si="119"/>
        <v>#N/A</v>
      </c>
      <c r="V678" s="64" t="e">
        <f t="shared" ca="1" si="119"/>
        <v>#N/A</v>
      </c>
      <c r="Y678" s="64" t="str">
        <f t="shared" ca="1" si="114"/>
        <v xml:space="preserve"> </v>
      </c>
      <c r="Z678" s="64" t="str">
        <f t="shared" ca="1" si="116"/>
        <v xml:space="preserve"> </v>
      </c>
    </row>
    <row r="679" spans="1:26" outlineLevel="1" x14ac:dyDescent="0.35">
      <c r="A679" s="64">
        <v>4907963</v>
      </c>
      <c r="B679" s="64" t="s">
        <v>395</v>
      </c>
      <c r="C679" s="64">
        <v>4193.33</v>
      </c>
      <c r="D679" s="64">
        <v>184</v>
      </c>
      <c r="E679" s="64">
        <v>331.65</v>
      </c>
      <c r="F679" s="64">
        <v>323.04000000000002</v>
      </c>
      <c r="H679" s="64">
        <f t="shared" si="113"/>
        <v>-8.6099999999999568</v>
      </c>
      <c r="J679" s="64">
        <f t="shared" si="109"/>
        <v>84</v>
      </c>
      <c r="K679" s="64">
        <f t="shared" si="110"/>
        <v>92</v>
      </c>
      <c r="L679" s="64">
        <f t="shared" si="111"/>
        <v>336</v>
      </c>
      <c r="M679" s="64">
        <f t="shared" si="112"/>
        <v>113</v>
      </c>
      <c r="T679" s="64">
        <f t="shared" si="115"/>
        <v>624</v>
      </c>
      <c r="U679" s="64" t="e">
        <f t="shared" ca="1" si="119"/>
        <v>#N/A</v>
      </c>
      <c r="V679" s="64" t="e">
        <f t="shared" ca="1" si="119"/>
        <v>#N/A</v>
      </c>
      <c r="Y679" s="64" t="str">
        <f t="shared" ca="1" si="114"/>
        <v xml:space="preserve"> </v>
      </c>
      <c r="Z679" s="64" t="str">
        <f t="shared" ca="1" si="116"/>
        <v xml:space="preserve"> </v>
      </c>
    </row>
    <row r="680" spans="1:26" outlineLevel="1" x14ac:dyDescent="0.35">
      <c r="A680" s="64">
        <v>4909620</v>
      </c>
      <c r="B680" s="64" t="s">
        <v>406</v>
      </c>
      <c r="C680" s="64">
        <v>5421.56</v>
      </c>
      <c r="D680" s="64">
        <v>183</v>
      </c>
      <c r="E680" s="64">
        <v>442.16</v>
      </c>
      <c r="F680" s="64">
        <v>0</v>
      </c>
      <c r="H680" s="64">
        <f t="shared" si="113"/>
        <v>-442.16</v>
      </c>
      <c r="J680" s="64">
        <f t="shared" si="109"/>
        <v>84</v>
      </c>
      <c r="K680" s="64">
        <f t="shared" si="110"/>
        <v>92</v>
      </c>
      <c r="L680" s="64">
        <f t="shared" si="111"/>
        <v>336</v>
      </c>
      <c r="M680" s="64">
        <f t="shared" si="112"/>
        <v>114</v>
      </c>
      <c r="T680" s="64">
        <f t="shared" si="115"/>
        <v>625</v>
      </c>
      <c r="U680" s="64" t="e">
        <f t="shared" ca="1" si="119"/>
        <v>#N/A</v>
      </c>
      <c r="V680" s="64" t="e">
        <f t="shared" ca="1" si="119"/>
        <v>#N/A</v>
      </c>
      <c r="Y680" s="64" t="str">
        <f t="shared" ca="1" si="114"/>
        <v xml:space="preserve"> </v>
      </c>
      <c r="Z680" s="64" t="str">
        <f t="shared" ca="1" si="116"/>
        <v xml:space="preserve"> </v>
      </c>
    </row>
    <row r="681" spans="1:26" outlineLevel="1" x14ac:dyDescent="0.35">
      <c r="A681" s="64">
        <v>4910213</v>
      </c>
      <c r="B681" s="64" t="s">
        <v>183</v>
      </c>
      <c r="C681" s="64">
        <v>3718.69</v>
      </c>
      <c r="D681" s="64">
        <v>183</v>
      </c>
      <c r="E681" s="64">
        <v>300.45</v>
      </c>
      <c r="F681" s="64">
        <v>0</v>
      </c>
      <c r="H681" s="64">
        <f t="shared" si="113"/>
        <v>-300.45</v>
      </c>
      <c r="J681" s="64">
        <f t="shared" si="109"/>
        <v>84</v>
      </c>
      <c r="K681" s="64">
        <f t="shared" si="110"/>
        <v>92</v>
      </c>
      <c r="L681" s="64">
        <f t="shared" si="111"/>
        <v>337</v>
      </c>
      <c r="M681" s="64">
        <f t="shared" si="112"/>
        <v>114</v>
      </c>
      <c r="T681" s="64">
        <f t="shared" si="115"/>
        <v>626</v>
      </c>
      <c r="U681" s="64" t="e">
        <f t="shared" ca="1" si="119"/>
        <v>#N/A</v>
      </c>
      <c r="V681" s="64" t="e">
        <f t="shared" ca="1" si="119"/>
        <v>#N/A</v>
      </c>
      <c r="Y681" s="64" t="str">
        <f t="shared" ca="1" si="114"/>
        <v xml:space="preserve"> </v>
      </c>
      <c r="Z681" s="64" t="str">
        <f t="shared" ca="1" si="116"/>
        <v xml:space="preserve"> </v>
      </c>
    </row>
    <row r="682" spans="1:26" outlineLevel="1" x14ac:dyDescent="0.35">
      <c r="A682" s="64">
        <v>4913126</v>
      </c>
      <c r="B682" s="64" t="s">
        <v>406</v>
      </c>
      <c r="C682" s="64">
        <v>8096.76</v>
      </c>
      <c r="D682" s="64">
        <v>185</v>
      </c>
      <c r="E682" s="64">
        <v>650.78</v>
      </c>
      <c r="F682" s="64">
        <v>0</v>
      </c>
      <c r="H682" s="64">
        <f t="shared" si="113"/>
        <v>-650.78</v>
      </c>
      <c r="J682" s="64">
        <f t="shared" si="109"/>
        <v>84</v>
      </c>
      <c r="K682" s="64">
        <f t="shared" si="110"/>
        <v>92</v>
      </c>
      <c r="L682" s="64">
        <f t="shared" si="111"/>
        <v>337</v>
      </c>
      <c r="M682" s="64">
        <f t="shared" si="112"/>
        <v>115</v>
      </c>
      <c r="T682" s="64">
        <f t="shared" si="115"/>
        <v>627</v>
      </c>
      <c r="U682" s="64" t="e">
        <f t="shared" ca="1" si="119"/>
        <v>#N/A</v>
      </c>
      <c r="V682" s="64" t="e">
        <f t="shared" ca="1" si="119"/>
        <v>#N/A</v>
      </c>
      <c r="Y682" s="64" t="str">
        <f t="shared" ca="1" si="114"/>
        <v xml:space="preserve"> </v>
      </c>
      <c r="Z682" s="64" t="str">
        <f t="shared" ca="1" si="116"/>
        <v xml:space="preserve"> </v>
      </c>
    </row>
    <row r="683" spans="1:26" outlineLevel="1" x14ac:dyDescent="0.35">
      <c r="A683" s="64">
        <v>4935881</v>
      </c>
      <c r="B683" s="64" t="s">
        <v>183</v>
      </c>
      <c r="C683" s="64">
        <v>3559.55</v>
      </c>
      <c r="D683" s="64">
        <v>184</v>
      </c>
      <c r="E683" s="64">
        <v>300.25</v>
      </c>
      <c r="F683" s="64">
        <v>0</v>
      </c>
      <c r="H683" s="64">
        <f t="shared" si="113"/>
        <v>-300.25</v>
      </c>
      <c r="J683" s="64">
        <f t="shared" si="109"/>
        <v>84</v>
      </c>
      <c r="K683" s="64">
        <f t="shared" si="110"/>
        <v>92</v>
      </c>
      <c r="L683" s="64">
        <f t="shared" si="111"/>
        <v>338</v>
      </c>
      <c r="M683" s="64">
        <f t="shared" si="112"/>
        <v>115</v>
      </c>
      <c r="T683" s="64">
        <f t="shared" si="115"/>
        <v>628</v>
      </c>
      <c r="U683" s="64" t="e">
        <f t="shared" ca="1" si="119"/>
        <v>#N/A</v>
      </c>
      <c r="V683" s="64" t="e">
        <f t="shared" ca="1" si="119"/>
        <v>#N/A</v>
      </c>
      <c r="Y683" s="64" t="str">
        <f t="shared" ca="1" si="114"/>
        <v xml:space="preserve"> </v>
      </c>
      <c r="Z683" s="64" t="str">
        <f t="shared" ca="1" si="116"/>
        <v xml:space="preserve"> </v>
      </c>
    </row>
    <row r="684" spans="1:26" outlineLevel="1" x14ac:dyDescent="0.35">
      <c r="A684" s="64">
        <v>4949006</v>
      </c>
      <c r="B684" s="64" t="s">
        <v>395</v>
      </c>
      <c r="C684" s="64">
        <v>4539.34</v>
      </c>
      <c r="D684" s="64">
        <v>183</v>
      </c>
      <c r="E684" s="64">
        <v>378.16</v>
      </c>
      <c r="F684" s="64">
        <v>376.9</v>
      </c>
      <c r="H684" s="64">
        <f t="shared" si="113"/>
        <v>-1.2600000000000477</v>
      </c>
      <c r="J684" s="64">
        <f t="shared" si="109"/>
        <v>84</v>
      </c>
      <c r="K684" s="64">
        <f t="shared" si="110"/>
        <v>93</v>
      </c>
      <c r="L684" s="64">
        <f t="shared" si="111"/>
        <v>338</v>
      </c>
      <c r="M684" s="64">
        <f t="shared" si="112"/>
        <v>115</v>
      </c>
      <c r="T684" s="64">
        <f t="shared" si="115"/>
        <v>629</v>
      </c>
      <c r="U684" s="64" t="e">
        <f t="shared" ca="1" si="119"/>
        <v>#N/A</v>
      </c>
      <c r="V684" s="64" t="e">
        <f t="shared" ca="1" si="119"/>
        <v>#N/A</v>
      </c>
      <c r="Y684" s="64" t="str">
        <f t="shared" ca="1" si="114"/>
        <v xml:space="preserve"> </v>
      </c>
      <c r="Z684" s="64" t="str">
        <f t="shared" ca="1" si="116"/>
        <v xml:space="preserve"> </v>
      </c>
    </row>
    <row r="685" spans="1:26" outlineLevel="1" x14ac:dyDescent="0.35">
      <c r="A685" s="64">
        <v>4956431</v>
      </c>
      <c r="B685" s="64" t="s">
        <v>183</v>
      </c>
      <c r="C685" s="64">
        <v>7610.63</v>
      </c>
      <c r="D685" s="64">
        <v>183</v>
      </c>
      <c r="E685" s="64">
        <v>613.64</v>
      </c>
      <c r="F685" s="64">
        <v>0</v>
      </c>
      <c r="H685" s="64">
        <f t="shared" si="113"/>
        <v>-613.64</v>
      </c>
      <c r="J685" s="64">
        <f t="shared" si="109"/>
        <v>84</v>
      </c>
      <c r="K685" s="64">
        <f t="shared" si="110"/>
        <v>93</v>
      </c>
      <c r="L685" s="64">
        <f t="shared" si="111"/>
        <v>339</v>
      </c>
      <c r="M685" s="64">
        <f t="shared" si="112"/>
        <v>115</v>
      </c>
      <c r="T685" s="64">
        <f t="shared" si="115"/>
        <v>630</v>
      </c>
      <c r="U685" s="64" t="e">
        <f t="shared" ca="1" si="119"/>
        <v>#N/A</v>
      </c>
      <c r="V685" s="64" t="e">
        <f t="shared" ca="1" si="119"/>
        <v>#N/A</v>
      </c>
      <c r="Y685" s="64" t="str">
        <f t="shared" ca="1" si="114"/>
        <v xml:space="preserve"> </v>
      </c>
      <c r="Z685" s="64" t="str">
        <f t="shared" ca="1" si="116"/>
        <v xml:space="preserve"> </v>
      </c>
    </row>
    <row r="686" spans="1:26" outlineLevel="1" x14ac:dyDescent="0.35">
      <c r="A686" s="64">
        <v>4960135</v>
      </c>
      <c r="B686" s="64" t="s">
        <v>183</v>
      </c>
      <c r="C686" s="64">
        <v>3268.66</v>
      </c>
      <c r="D686" s="64">
        <v>184</v>
      </c>
      <c r="E686" s="64">
        <v>268.77</v>
      </c>
      <c r="F686" s="64">
        <v>0</v>
      </c>
      <c r="H686" s="64">
        <f t="shared" si="113"/>
        <v>-268.77</v>
      </c>
      <c r="J686" s="64">
        <f t="shared" si="109"/>
        <v>84</v>
      </c>
      <c r="K686" s="64">
        <f t="shared" si="110"/>
        <v>93</v>
      </c>
      <c r="L686" s="64">
        <f t="shared" si="111"/>
        <v>340</v>
      </c>
      <c r="M686" s="64">
        <f t="shared" si="112"/>
        <v>115</v>
      </c>
      <c r="T686" s="64">
        <f t="shared" si="115"/>
        <v>631</v>
      </c>
      <c r="U686" s="64" t="e">
        <f t="shared" ca="1" si="119"/>
        <v>#N/A</v>
      </c>
      <c r="V686" s="64" t="e">
        <f t="shared" ca="1" si="119"/>
        <v>#N/A</v>
      </c>
      <c r="Y686" s="64" t="str">
        <f t="shared" ca="1" si="114"/>
        <v xml:space="preserve"> </v>
      </c>
      <c r="Z686" s="64" t="str">
        <f t="shared" ca="1" si="116"/>
        <v xml:space="preserve"> </v>
      </c>
    </row>
    <row r="687" spans="1:26" outlineLevel="1" x14ac:dyDescent="0.35">
      <c r="A687" s="64">
        <v>4962917</v>
      </c>
      <c r="B687" s="64" t="s">
        <v>183</v>
      </c>
      <c r="C687" s="64">
        <v>2064.2199999999998</v>
      </c>
      <c r="D687" s="64">
        <v>183</v>
      </c>
      <c r="E687" s="64">
        <v>171.67</v>
      </c>
      <c r="F687" s="64">
        <v>0</v>
      </c>
      <c r="H687" s="64">
        <f t="shared" si="113"/>
        <v>-171.67</v>
      </c>
      <c r="J687" s="64">
        <f t="shared" si="109"/>
        <v>84</v>
      </c>
      <c r="K687" s="64">
        <f t="shared" si="110"/>
        <v>93</v>
      </c>
      <c r="L687" s="64">
        <f t="shared" si="111"/>
        <v>341</v>
      </c>
      <c r="M687" s="64">
        <f t="shared" si="112"/>
        <v>115</v>
      </c>
      <c r="T687" s="64">
        <f t="shared" si="115"/>
        <v>632</v>
      </c>
      <c r="U687" s="64" t="e">
        <f t="shared" ca="1" si="119"/>
        <v>#N/A</v>
      </c>
      <c r="V687" s="64" t="e">
        <f t="shared" ca="1" si="119"/>
        <v>#N/A</v>
      </c>
      <c r="Y687" s="64" t="str">
        <f t="shared" ca="1" si="114"/>
        <v xml:space="preserve"> </v>
      </c>
      <c r="Z687" s="64" t="str">
        <f t="shared" ca="1" si="116"/>
        <v xml:space="preserve"> </v>
      </c>
    </row>
    <row r="688" spans="1:26" outlineLevel="1" x14ac:dyDescent="0.35">
      <c r="A688" s="64">
        <v>4967561</v>
      </c>
      <c r="B688" s="64" t="s">
        <v>406</v>
      </c>
      <c r="C688" s="64">
        <v>5588.44</v>
      </c>
      <c r="D688" s="64">
        <v>183</v>
      </c>
      <c r="E688" s="64">
        <v>489.34</v>
      </c>
      <c r="F688" s="64">
        <v>0</v>
      </c>
      <c r="H688" s="64">
        <f t="shared" si="113"/>
        <v>-489.34</v>
      </c>
      <c r="J688" s="64">
        <f t="shared" si="109"/>
        <v>84</v>
      </c>
      <c r="K688" s="64">
        <f t="shared" si="110"/>
        <v>93</v>
      </c>
      <c r="L688" s="64">
        <f t="shared" si="111"/>
        <v>341</v>
      </c>
      <c r="M688" s="64">
        <f t="shared" si="112"/>
        <v>116</v>
      </c>
      <c r="T688" s="64">
        <f t="shared" si="115"/>
        <v>633</v>
      </c>
      <c r="U688" s="64" t="e">
        <f t="shared" ca="1" si="119"/>
        <v>#N/A</v>
      </c>
      <c r="V688" s="64" t="e">
        <f t="shared" ca="1" si="119"/>
        <v>#N/A</v>
      </c>
      <c r="Y688" s="64" t="str">
        <f t="shared" ca="1" si="114"/>
        <v xml:space="preserve"> </v>
      </c>
      <c r="Z688" s="64" t="str">
        <f t="shared" ca="1" si="116"/>
        <v xml:space="preserve"> </v>
      </c>
    </row>
    <row r="689" spans="1:26" outlineLevel="1" x14ac:dyDescent="0.35">
      <c r="A689" s="64">
        <v>4973451</v>
      </c>
      <c r="B689" s="64" t="s">
        <v>395</v>
      </c>
      <c r="C689" s="64">
        <v>5031.45</v>
      </c>
      <c r="D689" s="64">
        <v>182</v>
      </c>
      <c r="E689" s="64">
        <v>404.76</v>
      </c>
      <c r="F689" s="64">
        <v>403.06</v>
      </c>
      <c r="H689" s="64">
        <f t="shared" si="113"/>
        <v>-1.6999999999999886</v>
      </c>
      <c r="J689" s="64">
        <f t="shared" si="109"/>
        <v>84</v>
      </c>
      <c r="K689" s="64">
        <f t="shared" si="110"/>
        <v>94</v>
      </c>
      <c r="L689" s="64">
        <f t="shared" si="111"/>
        <v>341</v>
      </c>
      <c r="M689" s="64">
        <f t="shared" si="112"/>
        <v>116</v>
      </c>
      <c r="T689" s="64">
        <f t="shared" si="115"/>
        <v>634</v>
      </c>
      <c r="U689" s="64" t="e">
        <f t="shared" ca="1" si="119"/>
        <v>#N/A</v>
      </c>
      <c r="V689" s="64" t="e">
        <f t="shared" ca="1" si="119"/>
        <v>#N/A</v>
      </c>
      <c r="Y689" s="64" t="str">
        <f t="shared" ca="1" si="114"/>
        <v xml:space="preserve"> </v>
      </c>
      <c r="Z689" s="64" t="str">
        <f t="shared" ca="1" si="116"/>
        <v xml:space="preserve"> </v>
      </c>
    </row>
    <row r="690" spans="1:26" outlineLevel="1" x14ac:dyDescent="0.35">
      <c r="A690" s="64">
        <v>4984606</v>
      </c>
      <c r="B690" s="64" t="s">
        <v>406</v>
      </c>
      <c r="C690" s="64">
        <v>4332.67</v>
      </c>
      <c r="D690" s="64">
        <v>184</v>
      </c>
      <c r="E690" s="64">
        <v>359.28</v>
      </c>
      <c r="F690" s="64">
        <v>0</v>
      </c>
      <c r="H690" s="64">
        <f t="shared" si="113"/>
        <v>-359.28</v>
      </c>
      <c r="J690" s="64">
        <f t="shared" si="109"/>
        <v>84</v>
      </c>
      <c r="K690" s="64">
        <f t="shared" si="110"/>
        <v>94</v>
      </c>
      <c r="L690" s="64">
        <f t="shared" si="111"/>
        <v>341</v>
      </c>
      <c r="M690" s="64">
        <f t="shared" si="112"/>
        <v>117</v>
      </c>
      <c r="T690" s="64">
        <f t="shared" si="115"/>
        <v>635</v>
      </c>
      <c r="U690" s="64" t="e">
        <f t="shared" ca="1" si="119"/>
        <v>#N/A</v>
      </c>
      <c r="V690" s="64" t="e">
        <f t="shared" ca="1" si="119"/>
        <v>#N/A</v>
      </c>
      <c r="Y690" s="64" t="str">
        <f t="shared" ca="1" si="114"/>
        <v xml:space="preserve"> </v>
      </c>
      <c r="Z690" s="64" t="str">
        <f t="shared" ca="1" si="116"/>
        <v xml:space="preserve"> </v>
      </c>
    </row>
    <row r="691" spans="1:26" outlineLevel="1" x14ac:dyDescent="0.35">
      <c r="A691" s="64">
        <v>4986032</v>
      </c>
      <c r="B691" s="64" t="s">
        <v>101</v>
      </c>
      <c r="C691" s="64">
        <v>11782.51</v>
      </c>
      <c r="D691" s="64">
        <v>185</v>
      </c>
      <c r="E691" s="64">
        <v>930.49</v>
      </c>
      <c r="F691" s="64">
        <v>914.34</v>
      </c>
      <c r="H691" s="64">
        <f t="shared" si="113"/>
        <v>-16.149999999999977</v>
      </c>
      <c r="J691" s="64">
        <f t="shared" si="109"/>
        <v>85</v>
      </c>
      <c r="K691" s="64">
        <f t="shared" si="110"/>
        <v>94</v>
      </c>
      <c r="L691" s="64">
        <f t="shared" si="111"/>
        <v>341</v>
      </c>
      <c r="M691" s="64">
        <f t="shared" si="112"/>
        <v>117</v>
      </c>
      <c r="T691" s="64">
        <f t="shared" si="115"/>
        <v>636</v>
      </c>
      <c r="U691" s="64" t="e">
        <f t="shared" ca="1" si="119"/>
        <v>#N/A</v>
      </c>
      <c r="V691" s="64" t="e">
        <f t="shared" ca="1" si="119"/>
        <v>#N/A</v>
      </c>
      <c r="Y691" s="64" t="str">
        <f t="shared" ca="1" si="114"/>
        <v xml:space="preserve"> </v>
      </c>
      <c r="Z691" s="64" t="str">
        <f t="shared" ca="1" si="116"/>
        <v xml:space="preserve"> </v>
      </c>
    </row>
    <row r="692" spans="1:26" outlineLevel="1" x14ac:dyDescent="0.35">
      <c r="A692" s="64">
        <v>4996768</v>
      </c>
      <c r="B692" s="64" t="s">
        <v>183</v>
      </c>
      <c r="C692" s="64">
        <v>4778.5600000000004</v>
      </c>
      <c r="D692" s="64">
        <v>182</v>
      </c>
      <c r="E692" s="64">
        <v>416.02</v>
      </c>
      <c r="F692" s="64">
        <v>0</v>
      </c>
      <c r="H692" s="64">
        <f t="shared" si="113"/>
        <v>-416.02</v>
      </c>
      <c r="J692" s="64">
        <f t="shared" si="109"/>
        <v>85</v>
      </c>
      <c r="K692" s="64">
        <f t="shared" si="110"/>
        <v>94</v>
      </c>
      <c r="L692" s="64">
        <f t="shared" si="111"/>
        <v>342</v>
      </c>
      <c r="M692" s="64">
        <f t="shared" si="112"/>
        <v>117</v>
      </c>
      <c r="T692" s="64">
        <f t="shared" si="115"/>
        <v>637</v>
      </c>
      <c r="U692" s="64" t="e">
        <f t="shared" ca="1" si="119"/>
        <v>#N/A</v>
      </c>
      <c r="V692" s="64" t="e">
        <f t="shared" ca="1" si="119"/>
        <v>#N/A</v>
      </c>
      <c r="Y692" s="64" t="str">
        <f t="shared" ca="1" si="114"/>
        <v xml:space="preserve"> </v>
      </c>
      <c r="Z692" s="64" t="str">
        <f t="shared" ca="1" si="116"/>
        <v xml:space="preserve"> </v>
      </c>
    </row>
    <row r="693" spans="1:26" outlineLevel="1" x14ac:dyDescent="0.35">
      <c r="A693" s="64">
        <v>4997568</v>
      </c>
      <c r="B693" s="64" t="s">
        <v>406</v>
      </c>
      <c r="C693" s="64">
        <v>5558.62</v>
      </c>
      <c r="D693" s="64">
        <v>183</v>
      </c>
      <c r="E693" s="64">
        <v>465.79</v>
      </c>
      <c r="F693" s="64">
        <v>0</v>
      </c>
      <c r="H693" s="64">
        <f t="shared" si="113"/>
        <v>-465.79</v>
      </c>
      <c r="J693" s="64">
        <f t="shared" si="109"/>
        <v>85</v>
      </c>
      <c r="K693" s="64">
        <f t="shared" si="110"/>
        <v>94</v>
      </c>
      <c r="L693" s="64">
        <f t="shared" si="111"/>
        <v>342</v>
      </c>
      <c r="M693" s="64">
        <f t="shared" si="112"/>
        <v>118</v>
      </c>
      <c r="T693" s="64">
        <f t="shared" si="115"/>
        <v>638</v>
      </c>
      <c r="U693" s="64" t="e">
        <f t="shared" ca="1" si="119"/>
        <v>#N/A</v>
      </c>
      <c r="V693" s="64" t="e">
        <f t="shared" ca="1" si="119"/>
        <v>#N/A</v>
      </c>
      <c r="Y693" s="64" t="str">
        <f t="shared" ca="1" si="114"/>
        <v xml:space="preserve"> </v>
      </c>
      <c r="Z693" s="64" t="str">
        <f t="shared" ca="1" si="116"/>
        <v xml:space="preserve"> </v>
      </c>
    </row>
    <row r="694" spans="1:26" outlineLevel="1" x14ac:dyDescent="0.35">
      <c r="A694" s="64">
        <v>5020318</v>
      </c>
      <c r="B694" s="64" t="s">
        <v>101</v>
      </c>
      <c r="C694" s="64">
        <v>4766.6000000000004</v>
      </c>
      <c r="D694" s="64">
        <v>184</v>
      </c>
      <c r="E694" s="64">
        <v>401.3</v>
      </c>
      <c r="F694" s="64">
        <v>397.21</v>
      </c>
      <c r="H694" s="64">
        <f t="shared" si="113"/>
        <v>-4.0900000000000318</v>
      </c>
      <c r="J694" s="64">
        <f t="shared" si="109"/>
        <v>86</v>
      </c>
      <c r="K694" s="64">
        <f t="shared" si="110"/>
        <v>94</v>
      </c>
      <c r="L694" s="64">
        <f t="shared" si="111"/>
        <v>342</v>
      </c>
      <c r="M694" s="64">
        <f t="shared" si="112"/>
        <v>118</v>
      </c>
      <c r="T694" s="64">
        <f t="shared" si="115"/>
        <v>639</v>
      </c>
      <c r="U694" s="64" t="e">
        <f t="shared" ca="1" si="119"/>
        <v>#N/A</v>
      </c>
      <c r="V694" s="64" t="e">
        <f t="shared" ca="1" si="119"/>
        <v>#N/A</v>
      </c>
      <c r="Y694" s="64" t="str">
        <f t="shared" ca="1" si="114"/>
        <v xml:space="preserve"> </v>
      </c>
      <c r="Z694" s="64" t="str">
        <f t="shared" ca="1" si="116"/>
        <v xml:space="preserve"> </v>
      </c>
    </row>
    <row r="695" spans="1:26" outlineLevel="1" x14ac:dyDescent="0.35">
      <c r="A695" s="64">
        <v>5028429</v>
      </c>
      <c r="B695" s="64" t="s">
        <v>395</v>
      </c>
      <c r="C695" s="64">
        <v>4972.33</v>
      </c>
      <c r="D695" s="64">
        <v>184</v>
      </c>
      <c r="E695" s="64">
        <v>388.42</v>
      </c>
      <c r="F695" s="64">
        <v>390.07</v>
      </c>
      <c r="H695" s="64">
        <f t="shared" si="113"/>
        <v>1.6499999999999773</v>
      </c>
      <c r="J695" s="64">
        <f t="shared" ref="J695:J758" si="120">IF($B695=J$53,J694+1,J694)</f>
        <v>86</v>
      </c>
      <c r="K695" s="64">
        <f t="shared" ref="K695:K758" si="121">IF($B695=K$53,K694+1,K694)</f>
        <v>95</v>
      </c>
      <c r="L695" s="64">
        <f t="shared" ref="L695:L758" si="122">IF($B695=L$53,L694+1,L694)</f>
        <v>342</v>
      </c>
      <c r="M695" s="64">
        <f t="shared" ref="M695:M758" si="123">IF($B695=M$53,M694+1,M694)</f>
        <v>118</v>
      </c>
      <c r="T695" s="64">
        <f t="shared" si="115"/>
        <v>640</v>
      </c>
      <c r="U695" s="64" t="e">
        <f t="shared" ca="1" si="119"/>
        <v>#N/A</v>
      </c>
      <c r="V695" s="64" t="e">
        <f t="shared" ca="1" si="119"/>
        <v>#N/A</v>
      </c>
      <c r="Y695" s="64" t="str">
        <f t="shared" ca="1" si="114"/>
        <v xml:space="preserve"> </v>
      </c>
      <c r="Z695" s="64" t="str">
        <f t="shared" ca="1" si="116"/>
        <v xml:space="preserve"> </v>
      </c>
    </row>
    <row r="696" spans="1:26" outlineLevel="1" x14ac:dyDescent="0.35">
      <c r="A696" s="64">
        <v>5035177</v>
      </c>
      <c r="B696" s="64" t="s">
        <v>183</v>
      </c>
      <c r="C696" s="64">
        <v>9079.48</v>
      </c>
      <c r="D696" s="64">
        <v>184</v>
      </c>
      <c r="E696" s="64">
        <v>760.83</v>
      </c>
      <c r="F696" s="64">
        <v>0</v>
      </c>
      <c r="H696" s="64">
        <f t="shared" ref="H696:H759" si="124">F696-E696</f>
        <v>-760.83</v>
      </c>
      <c r="J696" s="64">
        <f t="shared" si="120"/>
        <v>86</v>
      </c>
      <c r="K696" s="64">
        <f t="shared" si="121"/>
        <v>95</v>
      </c>
      <c r="L696" s="64">
        <f t="shared" si="122"/>
        <v>343</v>
      </c>
      <c r="M696" s="64">
        <f t="shared" si="123"/>
        <v>118</v>
      </c>
      <c r="T696" s="64">
        <f t="shared" si="115"/>
        <v>641</v>
      </c>
      <c r="U696" s="64" t="e">
        <f t="shared" ref="U696:V715" ca="1" si="125">INDEX(OFFSET($G$55,0,MATCH(U$54,$H$54:$I$54,0),COUNT($A$55:$A$2233),1),MATCH($T696,OFFSET($I$55,0,MATCH(U$55,$J$53:$M$53,0),COUNT($A$55:$A$2233),1),0),1)</f>
        <v>#N/A</v>
      </c>
      <c r="V696" s="64" t="e">
        <f t="shared" ca="1" si="125"/>
        <v>#N/A</v>
      </c>
      <c r="Y696" s="64" t="str">
        <f t="shared" ca="1" si="114"/>
        <v xml:space="preserve"> </v>
      </c>
      <c r="Z696" s="64" t="str">
        <f t="shared" ca="1" si="116"/>
        <v xml:space="preserve"> </v>
      </c>
    </row>
    <row r="697" spans="1:26" outlineLevel="1" x14ac:dyDescent="0.35">
      <c r="A697" s="64">
        <v>5037743</v>
      </c>
      <c r="B697" s="64" t="s">
        <v>395</v>
      </c>
      <c r="C697" s="64">
        <v>2527.13</v>
      </c>
      <c r="D697" s="64">
        <v>183</v>
      </c>
      <c r="E697" s="64">
        <v>202.64</v>
      </c>
      <c r="F697" s="64">
        <v>201.51</v>
      </c>
      <c r="H697" s="64">
        <f t="shared" si="124"/>
        <v>-1.1299999999999955</v>
      </c>
      <c r="J697" s="64">
        <f t="shared" si="120"/>
        <v>86</v>
      </c>
      <c r="K697" s="64">
        <f t="shared" si="121"/>
        <v>96</v>
      </c>
      <c r="L697" s="64">
        <f t="shared" si="122"/>
        <v>343</v>
      </c>
      <c r="M697" s="64">
        <f t="shared" si="123"/>
        <v>118</v>
      </c>
      <c r="T697" s="64">
        <f t="shared" si="115"/>
        <v>642</v>
      </c>
      <c r="U697" s="64" t="e">
        <f t="shared" ca="1" si="125"/>
        <v>#N/A</v>
      </c>
      <c r="V697" s="64" t="e">
        <f t="shared" ca="1" si="125"/>
        <v>#N/A</v>
      </c>
      <c r="Y697" s="64" t="str">
        <f t="shared" ref="Y697:Y760" ca="1" si="126">IF(ISNA(U697)," ",U697)</f>
        <v xml:space="preserve"> </v>
      </c>
      <c r="Z697" s="64" t="str">
        <f t="shared" ca="1" si="116"/>
        <v xml:space="preserve"> </v>
      </c>
    </row>
    <row r="698" spans="1:26" outlineLevel="1" x14ac:dyDescent="0.35">
      <c r="A698" s="64">
        <v>5040267</v>
      </c>
      <c r="B698" s="64" t="s">
        <v>395</v>
      </c>
      <c r="C698" s="64">
        <v>9844.85</v>
      </c>
      <c r="D698" s="64">
        <v>182</v>
      </c>
      <c r="E698" s="64">
        <v>764.62</v>
      </c>
      <c r="F698" s="64">
        <v>742.22</v>
      </c>
      <c r="H698" s="64">
        <f t="shared" si="124"/>
        <v>-22.399999999999977</v>
      </c>
      <c r="J698" s="64">
        <f t="shared" si="120"/>
        <v>86</v>
      </c>
      <c r="K698" s="64">
        <f t="shared" si="121"/>
        <v>97</v>
      </c>
      <c r="L698" s="64">
        <f t="shared" si="122"/>
        <v>343</v>
      </c>
      <c r="M698" s="64">
        <f t="shared" si="123"/>
        <v>118</v>
      </c>
      <c r="T698" s="64">
        <f t="shared" ref="T698:T761" si="127">T697+1</f>
        <v>643</v>
      </c>
      <c r="U698" s="64" t="e">
        <f t="shared" ca="1" si="125"/>
        <v>#N/A</v>
      </c>
      <c r="V698" s="64" t="e">
        <f t="shared" ca="1" si="125"/>
        <v>#N/A</v>
      </c>
      <c r="Y698" s="64" t="str">
        <f t="shared" ca="1" si="126"/>
        <v xml:space="preserve"> </v>
      </c>
      <c r="Z698" s="64" t="str">
        <f t="shared" ref="Z698:Z761" ca="1" si="128">IF(ISNA(V698)," ",V698)</f>
        <v xml:space="preserve"> </v>
      </c>
    </row>
    <row r="699" spans="1:26" outlineLevel="1" x14ac:dyDescent="0.35">
      <c r="A699" s="64">
        <v>5041736</v>
      </c>
      <c r="B699" s="64" t="s">
        <v>101</v>
      </c>
      <c r="C699" s="64">
        <v>1370.35</v>
      </c>
      <c r="D699" s="64">
        <v>182</v>
      </c>
      <c r="E699" s="64">
        <v>104.74</v>
      </c>
      <c r="F699" s="64">
        <v>101.81</v>
      </c>
      <c r="H699" s="64">
        <f t="shared" si="124"/>
        <v>-2.9299999999999926</v>
      </c>
      <c r="J699" s="64">
        <f t="shared" si="120"/>
        <v>87</v>
      </c>
      <c r="K699" s="64">
        <f t="shared" si="121"/>
        <v>97</v>
      </c>
      <c r="L699" s="64">
        <f t="shared" si="122"/>
        <v>343</v>
      </c>
      <c r="M699" s="64">
        <f t="shared" si="123"/>
        <v>118</v>
      </c>
      <c r="T699" s="64">
        <f t="shared" si="127"/>
        <v>644</v>
      </c>
      <c r="U699" s="64" t="e">
        <f t="shared" ca="1" si="125"/>
        <v>#N/A</v>
      </c>
      <c r="V699" s="64" t="e">
        <f t="shared" ca="1" si="125"/>
        <v>#N/A</v>
      </c>
      <c r="Y699" s="64" t="str">
        <f t="shared" ca="1" si="126"/>
        <v xml:space="preserve"> </v>
      </c>
      <c r="Z699" s="64" t="str">
        <f t="shared" ca="1" si="128"/>
        <v xml:space="preserve"> </v>
      </c>
    </row>
    <row r="700" spans="1:26" outlineLevel="1" x14ac:dyDescent="0.35">
      <c r="A700" s="64">
        <v>5044368</v>
      </c>
      <c r="B700" s="64" t="s">
        <v>406</v>
      </c>
      <c r="C700" s="64">
        <v>3179.4</v>
      </c>
      <c r="D700" s="64">
        <v>184</v>
      </c>
      <c r="E700" s="64">
        <v>243.48</v>
      </c>
      <c r="F700" s="64">
        <v>0</v>
      </c>
      <c r="H700" s="64">
        <f t="shared" si="124"/>
        <v>-243.48</v>
      </c>
      <c r="J700" s="64">
        <f t="shared" si="120"/>
        <v>87</v>
      </c>
      <c r="K700" s="64">
        <f t="shared" si="121"/>
        <v>97</v>
      </c>
      <c r="L700" s="64">
        <f t="shared" si="122"/>
        <v>343</v>
      </c>
      <c r="M700" s="64">
        <f t="shared" si="123"/>
        <v>119</v>
      </c>
      <c r="T700" s="64">
        <f t="shared" si="127"/>
        <v>645</v>
      </c>
      <c r="U700" s="64" t="e">
        <f t="shared" ca="1" si="125"/>
        <v>#N/A</v>
      </c>
      <c r="V700" s="64" t="e">
        <f t="shared" ca="1" si="125"/>
        <v>#N/A</v>
      </c>
      <c r="Y700" s="64" t="str">
        <f t="shared" ca="1" si="126"/>
        <v xml:space="preserve"> </v>
      </c>
      <c r="Z700" s="64" t="str">
        <f t="shared" ca="1" si="128"/>
        <v xml:space="preserve"> </v>
      </c>
    </row>
    <row r="701" spans="1:26" outlineLevel="1" x14ac:dyDescent="0.35">
      <c r="A701" s="64">
        <v>5044516</v>
      </c>
      <c r="B701" s="64" t="s">
        <v>406</v>
      </c>
      <c r="C701" s="64">
        <v>3347.67</v>
      </c>
      <c r="D701" s="64">
        <v>182</v>
      </c>
      <c r="E701" s="64">
        <v>263.08999999999997</v>
      </c>
      <c r="F701" s="64">
        <v>0</v>
      </c>
      <c r="H701" s="64">
        <f t="shared" si="124"/>
        <v>-263.08999999999997</v>
      </c>
      <c r="J701" s="64">
        <f t="shared" si="120"/>
        <v>87</v>
      </c>
      <c r="K701" s="64">
        <f t="shared" si="121"/>
        <v>97</v>
      </c>
      <c r="L701" s="64">
        <f t="shared" si="122"/>
        <v>343</v>
      </c>
      <c r="M701" s="64">
        <f t="shared" si="123"/>
        <v>120</v>
      </c>
      <c r="T701" s="64">
        <f t="shared" si="127"/>
        <v>646</v>
      </c>
      <c r="U701" s="64" t="e">
        <f t="shared" ca="1" si="125"/>
        <v>#N/A</v>
      </c>
      <c r="V701" s="64" t="e">
        <f t="shared" ca="1" si="125"/>
        <v>#N/A</v>
      </c>
      <c r="Y701" s="64" t="str">
        <f t="shared" ca="1" si="126"/>
        <v xml:space="preserve"> </v>
      </c>
      <c r="Z701" s="64" t="str">
        <f t="shared" ca="1" si="128"/>
        <v xml:space="preserve"> </v>
      </c>
    </row>
    <row r="702" spans="1:26" outlineLevel="1" x14ac:dyDescent="0.35">
      <c r="A702" s="64">
        <v>5045217</v>
      </c>
      <c r="B702" s="64" t="s">
        <v>101</v>
      </c>
      <c r="C702" s="64">
        <v>2829.23</v>
      </c>
      <c r="D702" s="64">
        <v>185</v>
      </c>
      <c r="E702" s="64">
        <v>231.08</v>
      </c>
      <c r="F702" s="64">
        <v>227.04</v>
      </c>
      <c r="H702" s="64">
        <f t="shared" si="124"/>
        <v>-4.0400000000000205</v>
      </c>
      <c r="J702" s="64">
        <f t="shared" si="120"/>
        <v>88</v>
      </c>
      <c r="K702" s="64">
        <f t="shared" si="121"/>
        <v>97</v>
      </c>
      <c r="L702" s="64">
        <f t="shared" si="122"/>
        <v>343</v>
      </c>
      <c r="M702" s="64">
        <f t="shared" si="123"/>
        <v>120</v>
      </c>
      <c r="T702" s="64">
        <f t="shared" si="127"/>
        <v>647</v>
      </c>
      <c r="U702" s="64" t="e">
        <f t="shared" ca="1" si="125"/>
        <v>#N/A</v>
      </c>
      <c r="V702" s="64" t="e">
        <f t="shared" ca="1" si="125"/>
        <v>#N/A</v>
      </c>
      <c r="Y702" s="64" t="str">
        <f t="shared" ca="1" si="126"/>
        <v xml:space="preserve"> </v>
      </c>
      <c r="Z702" s="64" t="str">
        <f t="shared" ca="1" si="128"/>
        <v xml:space="preserve"> </v>
      </c>
    </row>
    <row r="703" spans="1:26" outlineLevel="1" x14ac:dyDescent="0.35">
      <c r="A703" s="64">
        <v>5049102</v>
      </c>
      <c r="B703" s="64" t="s">
        <v>183</v>
      </c>
      <c r="C703" s="64">
        <v>4934.38</v>
      </c>
      <c r="D703" s="64">
        <v>183</v>
      </c>
      <c r="E703" s="64">
        <v>385.08</v>
      </c>
      <c r="F703" s="64">
        <v>0</v>
      </c>
      <c r="H703" s="64">
        <f t="shared" si="124"/>
        <v>-385.08</v>
      </c>
      <c r="J703" s="64">
        <f t="shared" si="120"/>
        <v>88</v>
      </c>
      <c r="K703" s="64">
        <f t="shared" si="121"/>
        <v>97</v>
      </c>
      <c r="L703" s="64">
        <f t="shared" si="122"/>
        <v>344</v>
      </c>
      <c r="M703" s="64">
        <f t="shared" si="123"/>
        <v>120</v>
      </c>
      <c r="T703" s="64">
        <f t="shared" si="127"/>
        <v>648</v>
      </c>
      <c r="U703" s="64" t="e">
        <f t="shared" ca="1" si="125"/>
        <v>#N/A</v>
      </c>
      <c r="V703" s="64" t="e">
        <f t="shared" ca="1" si="125"/>
        <v>#N/A</v>
      </c>
      <c r="Y703" s="64" t="str">
        <f t="shared" ca="1" si="126"/>
        <v xml:space="preserve"> </v>
      </c>
      <c r="Z703" s="64" t="str">
        <f t="shared" ca="1" si="128"/>
        <v xml:space="preserve"> </v>
      </c>
    </row>
    <row r="704" spans="1:26" outlineLevel="1" x14ac:dyDescent="0.35">
      <c r="A704" s="64">
        <v>5056488</v>
      </c>
      <c r="B704" s="64" t="s">
        <v>183</v>
      </c>
      <c r="C704" s="64">
        <v>3089.05</v>
      </c>
      <c r="D704" s="64">
        <v>185</v>
      </c>
      <c r="E704" s="64">
        <v>240.01</v>
      </c>
      <c r="F704" s="64">
        <v>0</v>
      </c>
      <c r="H704" s="64">
        <f t="shared" si="124"/>
        <v>-240.01</v>
      </c>
      <c r="J704" s="64">
        <f t="shared" si="120"/>
        <v>88</v>
      </c>
      <c r="K704" s="64">
        <f t="shared" si="121"/>
        <v>97</v>
      </c>
      <c r="L704" s="64">
        <f t="shared" si="122"/>
        <v>345</v>
      </c>
      <c r="M704" s="64">
        <f t="shared" si="123"/>
        <v>120</v>
      </c>
      <c r="T704" s="64">
        <f t="shared" si="127"/>
        <v>649</v>
      </c>
      <c r="U704" s="64" t="e">
        <f t="shared" ca="1" si="125"/>
        <v>#N/A</v>
      </c>
      <c r="V704" s="64" t="e">
        <f t="shared" ca="1" si="125"/>
        <v>#N/A</v>
      </c>
      <c r="Y704" s="64" t="str">
        <f t="shared" ca="1" si="126"/>
        <v xml:space="preserve"> </v>
      </c>
      <c r="Z704" s="64" t="str">
        <f t="shared" ca="1" si="128"/>
        <v xml:space="preserve"> </v>
      </c>
    </row>
    <row r="705" spans="1:26" outlineLevel="1" x14ac:dyDescent="0.35">
      <c r="A705" s="64">
        <v>5057197</v>
      </c>
      <c r="B705" s="64" t="s">
        <v>183</v>
      </c>
      <c r="C705" s="64">
        <v>7240.35</v>
      </c>
      <c r="D705" s="64">
        <v>182</v>
      </c>
      <c r="E705" s="64">
        <v>566.22</v>
      </c>
      <c r="F705" s="64">
        <v>0</v>
      </c>
      <c r="H705" s="64">
        <f t="shared" si="124"/>
        <v>-566.22</v>
      </c>
      <c r="J705" s="64">
        <f t="shared" si="120"/>
        <v>88</v>
      </c>
      <c r="K705" s="64">
        <f t="shared" si="121"/>
        <v>97</v>
      </c>
      <c r="L705" s="64">
        <f t="shared" si="122"/>
        <v>346</v>
      </c>
      <c r="M705" s="64">
        <f t="shared" si="123"/>
        <v>120</v>
      </c>
      <c r="T705" s="64">
        <f t="shared" si="127"/>
        <v>650</v>
      </c>
      <c r="U705" s="64" t="e">
        <f t="shared" ca="1" si="125"/>
        <v>#N/A</v>
      </c>
      <c r="V705" s="64" t="e">
        <f t="shared" ca="1" si="125"/>
        <v>#N/A</v>
      </c>
      <c r="Y705" s="64" t="str">
        <f t="shared" ca="1" si="126"/>
        <v xml:space="preserve"> </v>
      </c>
      <c r="Z705" s="64" t="str">
        <f t="shared" ca="1" si="128"/>
        <v xml:space="preserve"> </v>
      </c>
    </row>
    <row r="706" spans="1:26" outlineLevel="1" x14ac:dyDescent="0.35">
      <c r="A706" s="64">
        <v>5074662</v>
      </c>
      <c r="B706" s="64" t="s">
        <v>183</v>
      </c>
      <c r="C706" s="64">
        <v>4798.3999999999996</v>
      </c>
      <c r="D706" s="64">
        <v>183</v>
      </c>
      <c r="E706" s="64">
        <v>396.89</v>
      </c>
      <c r="F706" s="64">
        <v>0</v>
      </c>
      <c r="H706" s="64">
        <f t="shared" si="124"/>
        <v>-396.89</v>
      </c>
      <c r="J706" s="64">
        <f t="shared" si="120"/>
        <v>88</v>
      </c>
      <c r="K706" s="64">
        <f t="shared" si="121"/>
        <v>97</v>
      </c>
      <c r="L706" s="64">
        <f t="shared" si="122"/>
        <v>347</v>
      </c>
      <c r="M706" s="64">
        <f t="shared" si="123"/>
        <v>120</v>
      </c>
      <c r="T706" s="64">
        <f t="shared" si="127"/>
        <v>651</v>
      </c>
      <c r="U706" s="64" t="e">
        <f t="shared" ca="1" si="125"/>
        <v>#N/A</v>
      </c>
      <c r="V706" s="64" t="e">
        <f t="shared" ca="1" si="125"/>
        <v>#N/A</v>
      </c>
      <c r="Y706" s="64" t="str">
        <f t="shared" ca="1" si="126"/>
        <v xml:space="preserve"> </v>
      </c>
      <c r="Z706" s="64" t="str">
        <f t="shared" ca="1" si="128"/>
        <v xml:space="preserve"> </v>
      </c>
    </row>
    <row r="707" spans="1:26" outlineLevel="1" x14ac:dyDescent="0.35">
      <c r="A707" s="64">
        <v>5078325</v>
      </c>
      <c r="B707" s="64" t="s">
        <v>406</v>
      </c>
      <c r="C707" s="64">
        <v>8144.84</v>
      </c>
      <c r="D707" s="64">
        <v>183</v>
      </c>
      <c r="E707" s="64">
        <v>639.48</v>
      </c>
      <c r="F707" s="64">
        <v>0</v>
      </c>
      <c r="H707" s="64">
        <f t="shared" si="124"/>
        <v>-639.48</v>
      </c>
      <c r="J707" s="64">
        <f t="shared" si="120"/>
        <v>88</v>
      </c>
      <c r="K707" s="64">
        <f t="shared" si="121"/>
        <v>97</v>
      </c>
      <c r="L707" s="64">
        <f t="shared" si="122"/>
        <v>347</v>
      </c>
      <c r="M707" s="64">
        <f t="shared" si="123"/>
        <v>121</v>
      </c>
      <c r="T707" s="64">
        <f t="shared" si="127"/>
        <v>652</v>
      </c>
      <c r="U707" s="64" t="e">
        <f t="shared" ca="1" si="125"/>
        <v>#N/A</v>
      </c>
      <c r="V707" s="64" t="e">
        <f t="shared" ca="1" si="125"/>
        <v>#N/A</v>
      </c>
      <c r="Y707" s="64" t="str">
        <f t="shared" ca="1" si="126"/>
        <v xml:space="preserve"> </v>
      </c>
      <c r="Z707" s="64" t="str">
        <f t="shared" ca="1" si="128"/>
        <v xml:space="preserve"> </v>
      </c>
    </row>
    <row r="708" spans="1:26" outlineLevel="1" x14ac:dyDescent="0.35">
      <c r="A708" s="64">
        <v>5078656</v>
      </c>
      <c r="B708" s="64" t="s">
        <v>183</v>
      </c>
      <c r="C708" s="64">
        <v>6631.55</v>
      </c>
      <c r="D708" s="64">
        <v>183</v>
      </c>
      <c r="E708" s="64">
        <v>558.64</v>
      </c>
      <c r="F708" s="64">
        <v>0</v>
      </c>
      <c r="H708" s="64">
        <f t="shared" si="124"/>
        <v>-558.64</v>
      </c>
      <c r="J708" s="64">
        <f t="shared" si="120"/>
        <v>88</v>
      </c>
      <c r="K708" s="64">
        <f t="shared" si="121"/>
        <v>97</v>
      </c>
      <c r="L708" s="64">
        <f t="shared" si="122"/>
        <v>348</v>
      </c>
      <c r="M708" s="64">
        <f t="shared" si="123"/>
        <v>121</v>
      </c>
      <c r="T708" s="64">
        <f t="shared" si="127"/>
        <v>653</v>
      </c>
      <c r="U708" s="64" t="e">
        <f t="shared" ca="1" si="125"/>
        <v>#N/A</v>
      </c>
      <c r="V708" s="64" t="e">
        <f t="shared" ca="1" si="125"/>
        <v>#N/A</v>
      </c>
      <c r="Y708" s="64" t="str">
        <f t="shared" ca="1" si="126"/>
        <v xml:space="preserve"> </v>
      </c>
      <c r="Z708" s="64" t="str">
        <f t="shared" ca="1" si="128"/>
        <v xml:space="preserve"> </v>
      </c>
    </row>
    <row r="709" spans="1:26" outlineLevel="1" x14ac:dyDescent="0.35">
      <c r="A709" s="64">
        <v>5079315</v>
      </c>
      <c r="B709" s="64" t="s">
        <v>406</v>
      </c>
      <c r="C709" s="64">
        <v>10409.120000000001</v>
      </c>
      <c r="D709" s="64">
        <v>186</v>
      </c>
      <c r="E709" s="64">
        <v>852.25</v>
      </c>
      <c r="F709" s="64">
        <v>0</v>
      </c>
      <c r="H709" s="64">
        <f t="shared" si="124"/>
        <v>-852.25</v>
      </c>
      <c r="J709" s="64">
        <f t="shared" si="120"/>
        <v>88</v>
      </c>
      <c r="K709" s="64">
        <f t="shared" si="121"/>
        <v>97</v>
      </c>
      <c r="L709" s="64">
        <f t="shared" si="122"/>
        <v>348</v>
      </c>
      <c r="M709" s="64">
        <f t="shared" si="123"/>
        <v>122</v>
      </c>
      <c r="T709" s="64">
        <f t="shared" si="127"/>
        <v>654</v>
      </c>
      <c r="U709" s="64" t="e">
        <f t="shared" ca="1" si="125"/>
        <v>#N/A</v>
      </c>
      <c r="V709" s="64" t="e">
        <f t="shared" ca="1" si="125"/>
        <v>#N/A</v>
      </c>
      <c r="Y709" s="64" t="str">
        <f t="shared" ca="1" si="126"/>
        <v xml:space="preserve"> </v>
      </c>
      <c r="Z709" s="64" t="str">
        <f t="shared" ca="1" si="128"/>
        <v xml:space="preserve"> </v>
      </c>
    </row>
    <row r="710" spans="1:26" outlineLevel="1" x14ac:dyDescent="0.35">
      <c r="A710" s="64">
        <v>5082938</v>
      </c>
      <c r="B710" s="64" t="s">
        <v>406</v>
      </c>
      <c r="C710" s="64">
        <v>10642.19</v>
      </c>
      <c r="D710" s="64">
        <v>182</v>
      </c>
      <c r="E710" s="64">
        <v>828.56</v>
      </c>
      <c r="F710" s="64">
        <v>0</v>
      </c>
      <c r="H710" s="64">
        <f t="shared" si="124"/>
        <v>-828.56</v>
      </c>
      <c r="J710" s="64">
        <f t="shared" si="120"/>
        <v>88</v>
      </c>
      <c r="K710" s="64">
        <f t="shared" si="121"/>
        <v>97</v>
      </c>
      <c r="L710" s="64">
        <f t="shared" si="122"/>
        <v>348</v>
      </c>
      <c r="M710" s="64">
        <f t="shared" si="123"/>
        <v>123</v>
      </c>
      <c r="T710" s="64">
        <f t="shared" si="127"/>
        <v>655</v>
      </c>
      <c r="U710" s="64" t="e">
        <f t="shared" ca="1" si="125"/>
        <v>#N/A</v>
      </c>
      <c r="V710" s="64" t="e">
        <f t="shared" ca="1" si="125"/>
        <v>#N/A</v>
      </c>
      <c r="Y710" s="64" t="str">
        <f t="shared" ca="1" si="126"/>
        <v xml:space="preserve"> </v>
      </c>
      <c r="Z710" s="64" t="str">
        <f t="shared" ca="1" si="128"/>
        <v xml:space="preserve"> </v>
      </c>
    </row>
    <row r="711" spans="1:26" outlineLevel="1" x14ac:dyDescent="0.35">
      <c r="A711" s="64">
        <v>5087607</v>
      </c>
      <c r="B711" s="64" t="s">
        <v>183</v>
      </c>
      <c r="C711" s="64">
        <v>6063.46</v>
      </c>
      <c r="D711" s="64">
        <v>186</v>
      </c>
      <c r="E711" s="64">
        <v>490.52</v>
      </c>
      <c r="F711" s="64">
        <v>0</v>
      </c>
      <c r="H711" s="64">
        <f t="shared" si="124"/>
        <v>-490.52</v>
      </c>
      <c r="J711" s="64">
        <f t="shared" si="120"/>
        <v>88</v>
      </c>
      <c r="K711" s="64">
        <f t="shared" si="121"/>
        <v>97</v>
      </c>
      <c r="L711" s="64">
        <f t="shared" si="122"/>
        <v>349</v>
      </c>
      <c r="M711" s="64">
        <f t="shared" si="123"/>
        <v>123</v>
      </c>
      <c r="T711" s="64">
        <f t="shared" si="127"/>
        <v>656</v>
      </c>
      <c r="U711" s="64" t="e">
        <f t="shared" ca="1" si="125"/>
        <v>#N/A</v>
      </c>
      <c r="V711" s="64" t="e">
        <f t="shared" ca="1" si="125"/>
        <v>#N/A</v>
      </c>
      <c r="Y711" s="64" t="str">
        <f t="shared" ca="1" si="126"/>
        <v xml:space="preserve"> </v>
      </c>
      <c r="Z711" s="64" t="str">
        <f t="shared" ca="1" si="128"/>
        <v xml:space="preserve"> </v>
      </c>
    </row>
    <row r="712" spans="1:26" outlineLevel="1" x14ac:dyDescent="0.35">
      <c r="A712" s="64">
        <v>5088944</v>
      </c>
      <c r="B712" s="64" t="s">
        <v>395</v>
      </c>
      <c r="C712" s="64">
        <v>6317.63</v>
      </c>
      <c r="D712" s="64">
        <v>185</v>
      </c>
      <c r="E712" s="64">
        <v>482.87</v>
      </c>
      <c r="F712" s="64">
        <v>475.75</v>
      </c>
      <c r="H712" s="64">
        <f t="shared" si="124"/>
        <v>-7.1200000000000045</v>
      </c>
      <c r="J712" s="64">
        <f t="shared" si="120"/>
        <v>88</v>
      </c>
      <c r="K712" s="64">
        <f t="shared" si="121"/>
        <v>98</v>
      </c>
      <c r="L712" s="64">
        <f t="shared" si="122"/>
        <v>349</v>
      </c>
      <c r="M712" s="64">
        <f t="shared" si="123"/>
        <v>123</v>
      </c>
      <c r="T712" s="64">
        <f t="shared" si="127"/>
        <v>657</v>
      </c>
      <c r="U712" s="64" t="e">
        <f t="shared" ca="1" si="125"/>
        <v>#N/A</v>
      </c>
      <c r="V712" s="64" t="e">
        <f t="shared" ca="1" si="125"/>
        <v>#N/A</v>
      </c>
      <c r="Y712" s="64" t="str">
        <f t="shared" ca="1" si="126"/>
        <v xml:space="preserve"> </v>
      </c>
      <c r="Z712" s="64" t="str">
        <f t="shared" ca="1" si="128"/>
        <v xml:space="preserve"> </v>
      </c>
    </row>
    <row r="713" spans="1:26" outlineLevel="1" x14ac:dyDescent="0.35">
      <c r="A713" s="64">
        <v>5089140</v>
      </c>
      <c r="B713" s="64" t="s">
        <v>101</v>
      </c>
      <c r="C713" s="64">
        <v>2676.16</v>
      </c>
      <c r="D713" s="64">
        <v>184</v>
      </c>
      <c r="E713" s="64">
        <v>223.19</v>
      </c>
      <c r="F713" s="64">
        <v>219.36</v>
      </c>
      <c r="H713" s="64">
        <f t="shared" si="124"/>
        <v>-3.8299999999999841</v>
      </c>
      <c r="J713" s="64">
        <f t="shared" si="120"/>
        <v>89</v>
      </c>
      <c r="K713" s="64">
        <f t="shared" si="121"/>
        <v>98</v>
      </c>
      <c r="L713" s="64">
        <f t="shared" si="122"/>
        <v>349</v>
      </c>
      <c r="M713" s="64">
        <f t="shared" si="123"/>
        <v>123</v>
      </c>
      <c r="T713" s="64">
        <f t="shared" si="127"/>
        <v>658</v>
      </c>
      <c r="U713" s="64" t="e">
        <f t="shared" ca="1" si="125"/>
        <v>#N/A</v>
      </c>
      <c r="V713" s="64" t="e">
        <f t="shared" ca="1" si="125"/>
        <v>#N/A</v>
      </c>
      <c r="Y713" s="64" t="str">
        <f t="shared" ca="1" si="126"/>
        <v xml:space="preserve"> </v>
      </c>
      <c r="Z713" s="64" t="str">
        <f t="shared" ca="1" si="128"/>
        <v xml:space="preserve"> </v>
      </c>
    </row>
    <row r="714" spans="1:26" outlineLevel="1" x14ac:dyDescent="0.35">
      <c r="A714" s="64">
        <v>5094751</v>
      </c>
      <c r="B714" s="64" t="s">
        <v>406</v>
      </c>
      <c r="C714" s="64">
        <v>7362.69</v>
      </c>
      <c r="D714" s="64">
        <v>182</v>
      </c>
      <c r="E714" s="64">
        <v>609.22</v>
      </c>
      <c r="F714" s="64">
        <v>0</v>
      </c>
      <c r="H714" s="64">
        <f t="shared" si="124"/>
        <v>-609.22</v>
      </c>
      <c r="J714" s="64">
        <f t="shared" si="120"/>
        <v>89</v>
      </c>
      <c r="K714" s="64">
        <f t="shared" si="121"/>
        <v>98</v>
      </c>
      <c r="L714" s="64">
        <f t="shared" si="122"/>
        <v>349</v>
      </c>
      <c r="M714" s="64">
        <f t="shared" si="123"/>
        <v>124</v>
      </c>
      <c r="T714" s="64">
        <f t="shared" si="127"/>
        <v>659</v>
      </c>
      <c r="U714" s="64" t="e">
        <f t="shared" ca="1" si="125"/>
        <v>#N/A</v>
      </c>
      <c r="V714" s="64" t="e">
        <f t="shared" ca="1" si="125"/>
        <v>#N/A</v>
      </c>
      <c r="Y714" s="64" t="str">
        <f t="shared" ca="1" si="126"/>
        <v xml:space="preserve"> </v>
      </c>
      <c r="Z714" s="64" t="str">
        <f t="shared" ca="1" si="128"/>
        <v xml:space="preserve"> </v>
      </c>
    </row>
    <row r="715" spans="1:26" outlineLevel="1" x14ac:dyDescent="0.35">
      <c r="A715" s="64">
        <v>5098034</v>
      </c>
      <c r="B715" s="64" t="s">
        <v>101</v>
      </c>
      <c r="C715" s="64">
        <v>4908.01</v>
      </c>
      <c r="D715" s="64">
        <v>184</v>
      </c>
      <c r="E715" s="64">
        <v>400.4</v>
      </c>
      <c r="F715" s="64">
        <v>404.73</v>
      </c>
      <c r="H715" s="64">
        <f t="shared" si="124"/>
        <v>4.3300000000000409</v>
      </c>
      <c r="J715" s="64">
        <f t="shared" si="120"/>
        <v>90</v>
      </c>
      <c r="K715" s="64">
        <f t="shared" si="121"/>
        <v>98</v>
      </c>
      <c r="L715" s="64">
        <f t="shared" si="122"/>
        <v>349</v>
      </c>
      <c r="M715" s="64">
        <f t="shared" si="123"/>
        <v>124</v>
      </c>
      <c r="T715" s="64">
        <f t="shared" si="127"/>
        <v>660</v>
      </c>
      <c r="U715" s="64" t="e">
        <f t="shared" ca="1" si="125"/>
        <v>#N/A</v>
      </c>
      <c r="V715" s="64" t="e">
        <f t="shared" ca="1" si="125"/>
        <v>#N/A</v>
      </c>
      <c r="Y715" s="64" t="str">
        <f t="shared" ca="1" si="126"/>
        <v xml:space="preserve"> </v>
      </c>
      <c r="Z715" s="64" t="str">
        <f t="shared" ca="1" si="128"/>
        <v xml:space="preserve"> </v>
      </c>
    </row>
    <row r="716" spans="1:26" outlineLevel="1" x14ac:dyDescent="0.35">
      <c r="A716" s="64">
        <v>5108601</v>
      </c>
      <c r="B716" s="64" t="s">
        <v>183</v>
      </c>
      <c r="C716" s="64">
        <v>8239.27</v>
      </c>
      <c r="D716" s="64">
        <v>185</v>
      </c>
      <c r="E716" s="64">
        <v>668.68</v>
      </c>
      <c r="F716" s="64">
        <v>0</v>
      </c>
      <c r="H716" s="64">
        <f t="shared" si="124"/>
        <v>-668.68</v>
      </c>
      <c r="J716" s="64">
        <f t="shared" si="120"/>
        <v>90</v>
      </c>
      <c r="K716" s="64">
        <f t="shared" si="121"/>
        <v>98</v>
      </c>
      <c r="L716" s="64">
        <f t="shared" si="122"/>
        <v>350</v>
      </c>
      <c r="M716" s="64">
        <f t="shared" si="123"/>
        <v>124</v>
      </c>
      <c r="T716" s="64">
        <f t="shared" si="127"/>
        <v>661</v>
      </c>
      <c r="U716" s="64" t="e">
        <f t="shared" ref="U716:V735" ca="1" si="129">INDEX(OFFSET($G$55,0,MATCH(U$54,$H$54:$I$54,0),COUNT($A$55:$A$2233),1),MATCH($T716,OFFSET($I$55,0,MATCH(U$55,$J$53:$M$53,0),COUNT($A$55:$A$2233),1),0),1)</f>
        <v>#N/A</v>
      </c>
      <c r="V716" s="64" t="e">
        <f t="shared" ca="1" si="129"/>
        <v>#N/A</v>
      </c>
      <c r="Y716" s="64" t="str">
        <f t="shared" ca="1" si="126"/>
        <v xml:space="preserve"> </v>
      </c>
      <c r="Z716" s="64" t="str">
        <f t="shared" ca="1" si="128"/>
        <v xml:space="preserve"> </v>
      </c>
    </row>
    <row r="717" spans="1:26" outlineLevel="1" x14ac:dyDescent="0.35">
      <c r="A717" s="64">
        <v>5114848</v>
      </c>
      <c r="B717" s="64" t="s">
        <v>406</v>
      </c>
      <c r="C717" s="64">
        <v>4091.62</v>
      </c>
      <c r="D717" s="64">
        <v>183</v>
      </c>
      <c r="E717" s="64">
        <v>318.95</v>
      </c>
      <c r="F717" s="64">
        <v>0</v>
      </c>
      <c r="H717" s="64">
        <f t="shared" si="124"/>
        <v>-318.95</v>
      </c>
      <c r="J717" s="64">
        <f t="shared" si="120"/>
        <v>90</v>
      </c>
      <c r="K717" s="64">
        <f t="shared" si="121"/>
        <v>98</v>
      </c>
      <c r="L717" s="64">
        <f t="shared" si="122"/>
        <v>350</v>
      </c>
      <c r="M717" s="64">
        <f t="shared" si="123"/>
        <v>125</v>
      </c>
      <c r="T717" s="64">
        <f t="shared" si="127"/>
        <v>662</v>
      </c>
      <c r="U717" s="64" t="e">
        <f t="shared" ca="1" si="129"/>
        <v>#N/A</v>
      </c>
      <c r="V717" s="64" t="e">
        <f t="shared" ca="1" si="129"/>
        <v>#N/A</v>
      </c>
      <c r="Y717" s="64" t="str">
        <f t="shared" ca="1" si="126"/>
        <v xml:space="preserve"> </v>
      </c>
      <c r="Z717" s="64" t="str">
        <f t="shared" ca="1" si="128"/>
        <v xml:space="preserve"> </v>
      </c>
    </row>
    <row r="718" spans="1:26" outlineLevel="1" x14ac:dyDescent="0.35">
      <c r="A718" s="64">
        <v>5132999</v>
      </c>
      <c r="B718" s="64" t="s">
        <v>406</v>
      </c>
      <c r="C718" s="64">
        <v>3662.85</v>
      </c>
      <c r="D718" s="64">
        <v>185</v>
      </c>
      <c r="E718" s="64">
        <v>276.41000000000003</v>
      </c>
      <c r="F718" s="64">
        <v>0</v>
      </c>
      <c r="H718" s="64">
        <f t="shared" si="124"/>
        <v>-276.41000000000003</v>
      </c>
      <c r="J718" s="64">
        <f t="shared" si="120"/>
        <v>90</v>
      </c>
      <c r="K718" s="64">
        <f t="shared" si="121"/>
        <v>98</v>
      </c>
      <c r="L718" s="64">
        <f t="shared" si="122"/>
        <v>350</v>
      </c>
      <c r="M718" s="64">
        <f t="shared" si="123"/>
        <v>126</v>
      </c>
      <c r="T718" s="64">
        <f t="shared" si="127"/>
        <v>663</v>
      </c>
      <c r="U718" s="64" t="e">
        <f t="shared" ca="1" si="129"/>
        <v>#N/A</v>
      </c>
      <c r="V718" s="64" t="e">
        <f t="shared" ca="1" si="129"/>
        <v>#N/A</v>
      </c>
      <c r="Y718" s="64" t="str">
        <f t="shared" ca="1" si="126"/>
        <v xml:space="preserve"> </v>
      </c>
      <c r="Z718" s="64" t="str">
        <f t="shared" ca="1" si="128"/>
        <v xml:space="preserve"> </v>
      </c>
    </row>
    <row r="719" spans="1:26" outlineLevel="1" x14ac:dyDescent="0.35">
      <c r="A719" s="64">
        <v>5137113</v>
      </c>
      <c r="B719" s="64" t="s">
        <v>101</v>
      </c>
      <c r="C719" s="64">
        <v>9416.9</v>
      </c>
      <c r="D719" s="64">
        <v>186</v>
      </c>
      <c r="E719" s="64">
        <v>779.08</v>
      </c>
      <c r="F719" s="64">
        <v>779.01</v>
      </c>
      <c r="H719" s="64">
        <f t="shared" si="124"/>
        <v>-7.0000000000050022E-2</v>
      </c>
      <c r="J719" s="64">
        <f t="shared" si="120"/>
        <v>91</v>
      </c>
      <c r="K719" s="64">
        <f t="shared" si="121"/>
        <v>98</v>
      </c>
      <c r="L719" s="64">
        <f t="shared" si="122"/>
        <v>350</v>
      </c>
      <c r="M719" s="64">
        <f t="shared" si="123"/>
        <v>126</v>
      </c>
      <c r="T719" s="64">
        <f t="shared" si="127"/>
        <v>664</v>
      </c>
      <c r="U719" s="64" t="e">
        <f t="shared" ca="1" si="129"/>
        <v>#N/A</v>
      </c>
      <c r="V719" s="64" t="e">
        <f t="shared" ca="1" si="129"/>
        <v>#N/A</v>
      </c>
      <c r="Y719" s="64" t="str">
        <f t="shared" ca="1" si="126"/>
        <v xml:space="preserve"> </v>
      </c>
      <c r="Z719" s="64" t="str">
        <f t="shared" ca="1" si="128"/>
        <v xml:space="preserve"> </v>
      </c>
    </row>
    <row r="720" spans="1:26" outlineLevel="1" x14ac:dyDescent="0.35">
      <c r="A720" s="64">
        <v>5137121</v>
      </c>
      <c r="B720" s="64" t="s">
        <v>406</v>
      </c>
      <c r="C720" s="64">
        <v>5723.51</v>
      </c>
      <c r="D720" s="64">
        <v>184</v>
      </c>
      <c r="E720" s="64">
        <v>466.69</v>
      </c>
      <c r="F720" s="64">
        <v>0</v>
      </c>
      <c r="H720" s="64">
        <f t="shared" si="124"/>
        <v>-466.69</v>
      </c>
      <c r="J720" s="64">
        <f t="shared" si="120"/>
        <v>91</v>
      </c>
      <c r="K720" s="64">
        <f t="shared" si="121"/>
        <v>98</v>
      </c>
      <c r="L720" s="64">
        <f t="shared" si="122"/>
        <v>350</v>
      </c>
      <c r="M720" s="64">
        <f t="shared" si="123"/>
        <v>127</v>
      </c>
      <c r="T720" s="64">
        <f t="shared" si="127"/>
        <v>665</v>
      </c>
      <c r="U720" s="64" t="e">
        <f t="shared" ca="1" si="129"/>
        <v>#N/A</v>
      </c>
      <c r="V720" s="64" t="e">
        <f t="shared" ca="1" si="129"/>
        <v>#N/A</v>
      </c>
      <c r="Y720" s="64" t="str">
        <f t="shared" ca="1" si="126"/>
        <v xml:space="preserve"> </v>
      </c>
      <c r="Z720" s="64" t="str">
        <f t="shared" ca="1" si="128"/>
        <v xml:space="preserve"> </v>
      </c>
    </row>
    <row r="721" spans="1:26" outlineLevel="1" x14ac:dyDescent="0.35">
      <c r="A721" s="64">
        <v>5150446</v>
      </c>
      <c r="B721" s="64" t="s">
        <v>183</v>
      </c>
      <c r="C721" s="64">
        <v>2891.06</v>
      </c>
      <c r="D721" s="64">
        <v>182</v>
      </c>
      <c r="E721" s="64">
        <v>230.68</v>
      </c>
      <c r="F721" s="64">
        <v>0</v>
      </c>
      <c r="H721" s="64">
        <f t="shared" si="124"/>
        <v>-230.68</v>
      </c>
      <c r="J721" s="64">
        <f t="shared" si="120"/>
        <v>91</v>
      </c>
      <c r="K721" s="64">
        <f t="shared" si="121"/>
        <v>98</v>
      </c>
      <c r="L721" s="64">
        <f t="shared" si="122"/>
        <v>351</v>
      </c>
      <c r="M721" s="64">
        <f t="shared" si="123"/>
        <v>127</v>
      </c>
      <c r="T721" s="64">
        <f t="shared" si="127"/>
        <v>666</v>
      </c>
      <c r="U721" s="64" t="e">
        <f t="shared" ca="1" si="129"/>
        <v>#N/A</v>
      </c>
      <c r="V721" s="64" t="e">
        <f t="shared" ca="1" si="129"/>
        <v>#N/A</v>
      </c>
      <c r="Y721" s="64" t="str">
        <f t="shared" ca="1" si="126"/>
        <v xml:space="preserve"> </v>
      </c>
      <c r="Z721" s="64" t="str">
        <f t="shared" ca="1" si="128"/>
        <v xml:space="preserve"> </v>
      </c>
    </row>
    <row r="722" spans="1:26" outlineLevel="1" x14ac:dyDescent="0.35">
      <c r="A722" s="64">
        <v>5159711</v>
      </c>
      <c r="B722" s="64" t="s">
        <v>395</v>
      </c>
      <c r="C722" s="64">
        <v>5132.58</v>
      </c>
      <c r="D722" s="64">
        <v>184</v>
      </c>
      <c r="E722" s="64">
        <v>426.63</v>
      </c>
      <c r="F722" s="64">
        <v>416.77</v>
      </c>
      <c r="H722" s="64">
        <f t="shared" si="124"/>
        <v>-9.8600000000000136</v>
      </c>
      <c r="J722" s="64">
        <f t="shared" si="120"/>
        <v>91</v>
      </c>
      <c r="K722" s="64">
        <f t="shared" si="121"/>
        <v>99</v>
      </c>
      <c r="L722" s="64">
        <f t="shared" si="122"/>
        <v>351</v>
      </c>
      <c r="M722" s="64">
        <f t="shared" si="123"/>
        <v>127</v>
      </c>
      <c r="T722" s="64">
        <f t="shared" si="127"/>
        <v>667</v>
      </c>
      <c r="U722" s="64" t="e">
        <f t="shared" ca="1" si="129"/>
        <v>#N/A</v>
      </c>
      <c r="V722" s="64" t="e">
        <f t="shared" ca="1" si="129"/>
        <v>#N/A</v>
      </c>
      <c r="Y722" s="64" t="str">
        <f t="shared" ca="1" si="126"/>
        <v xml:space="preserve"> </v>
      </c>
      <c r="Z722" s="64" t="str">
        <f t="shared" ca="1" si="128"/>
        <v xml:space="preserve"> </v>
      </c>
    </row>
    <row r="723" spans="1:26" outlineLevel="1" x14ac:dyDescent="0.35">
      <c r="A723" s="64">
        <v>5170030</v>
      </c>
      <c r="B723" s="64" t="s">
        <v>101</v>
      </c>
      <c r="C723" s="64">
        <v>4144.16</v>
      </c>
      <c r="D723" s="64">
        <v>182</v>
      </c>
      <c r="E723" s="64">
        <v>340.27</v>
      </c>
      <c r="F723" s="64">
        <v>338.94</v>
      </c>
      <c r="H723" s="64">
        <f t="shared" si="124"/>
        <v>-1.3299999999999841</v>
      </c>
      <c r="J723" s="64">
        <f t="shared" si="120"/>
        <v>92</v>
      </c>
      <c r="K723" s="64">
        <f t="shared" si="121"/>
        <v>99</v>
      </c>
      <c r="L723" s="64">
        <f t="shared" si="122"/>
        <v>351</v>
      </c>
      <c r="M723" s="64">
        <f t="shared" si="123"/>
        <v>127</v>
      </c>
      <c r="T723" s="64">
        <f t="shared" si="127"/>
        <v>668</v>
      </c>
      <c r="U723" s="64" t="e">
        <f t="shared" ca="1" si="129"/>
        <v>#N/A</v>
      </c>
      <c r="V723" s="64" t="e">
        <f t="shared" ca="1" si="129"/>
        <v>#N/A</v>
      </c>
      <c r="Y723" s="64" t="str">
        <f t="shared" ca="1" si="126"/>
        <v xml:space="preserve"> </v>
      </c>
      <c r="Z723" s="64" t="str">
        <f t="shared" ca="1" si="128"/>
        <v xml:space="preserve"> </v>
      </c>
    </row>
    <row r="724" spans="1:26" outlineLevel="1" x14ac:dyDescent="0.35">
      <c r="A724" s="64">
        <v>5177846</v>
      </c>
      <c r="B724" s="64" t="s">
        <v>101</v>
      </c>
      <c r="C724" s="64">
        <v>4194.3500000000004</v>
      </c>
      <c r="D724" s="64">
        <v>183</v>
      </c>
      <c r="E724" s="64">
        <v>347.03</v>
      </c>
      <c r="F724" s="64">
        <v>343.5</v>
      </c>
      <c r="H724" s="64">
        <f t="shared" si="124"/>
        <v>-3.5299999999999727</v>
      </c>
      <c r="J724" s="64">
        <f t="shared" si="120"/>
        <v>93</v>
      </c>
      <c r="K724" s="64">
        <f t="shared" si="121"/>
        <v>99</v>
      </c>
      <c r="L724" s="64">
        <f t="shared" si="122"/>
        <v>351</v>
      </c>
      <c r="M724" s="64">
        <f t="shared" si="123"/>
        <v>127</v>
      </c>
      <c r="T724" s="64">
        <f t="shared" si="127"/>
        <v>669</v>
      </c>
      <c r="U724" s="64" t="e">
        <f t="shared" ca="1" si="129"/>
        <v>#N/A</v>
      </c>
      <c r="V724" s="64" t="e">
        <f t="shared" ca="1" si="129"/>
        <v>#N/A</v>
      </c>
      <c r="Y724" s="64" t="str">
        <f t="shared" ca="1" si="126"/>
        <v xml:space="preserve"> </v>
      </c>
      <c r="Z724" s="64" t="str">
        <f t="shared" ca="1" si="128"/>
        <v xml:space="preserve"> </v>
      </c>
    </row>
    <row r="725" spans="1:26" outlineLevel="1" x14ac:dyDescent="0.35">
      <c r="A725" s="64">
        <v>5190898</v>
      </c>
      <c r="B725" s="64" t="s">
        <v>406</v>
      </c>
      <c r="C725" s="64">
        <v>7506.46</v>
      </c>
      <c r="D725" s="64">
        <v>185</v>
      </c>
      <c r="E725" s="64">
        <v>634.19000000000005</v>
      </c>
      <c r="F725" s="64">
        <v>0</v>
      </c>
      <c r="H725" s="64">
        <f t="shared" si="124"/>
        <v>-634.19000000000005</v>
      </c>
      <c r="J725" s="64">
        <f t="shared" si="120"/>
        <v>93</v>
      </c>
      <c r="K725" s="64">
        <f t="shared" si="121"/>
        <v>99</v>
      </c>
      <c r="L725" s="64">
        <f t="shared" si="122"/>
        <v>351</v>
      </c>
      <c r="M725" s="64">
        <f t="shared" si="123"/>
        <v>128</v>
      </c>
      <c r="T725" s="64">
        <f t="shared" si="127"/>
        <v>670</v>
      </c>
      <c r="U725" s="64" t="e">
        <f t="shared" ca="1" si="129"/>
        <v>#N/A</v>
      </c>
      <c r="V725" s="64" t="e">
        <f t="shared" ca="1" si="129"/>
        <v>#N/A</v>
      </c>
      <c r="Y725" s="64" t="str">
        <f t="shared" ca="1" si="126"/>
        <v xml:space="preserve"> </v>
      </c>
      <c r="Z725" s="64" t="str">
        <f t="shared" ca="1" si="128"/>
        <v xml:space="preserve"> </v>
      </c>
    </row>
    <row r="726" spans="1:26" outlineLevel="1" x14ac:dyDescent="0.35">
      <c r="A726" s="64">
        <v>5205001</v>
      </c>
      <c r="B726" s="64" t="s">
        <v>395</v>
      </c>
      <c r="C726" s="64">
        <v>6247.62</v>
      </c>
      <c r="D726" s="64">
        <v>185</v>
      </c>
      <c r="E726" s="64">
        <v>518.42999999999995</v>
      </c>
      <c r="F726" s="64">
        <v>509.16</v>
      </c>
      <c r="H726" s="64">
        <f t="shared" si="124"/>
        <v>-9.269999999999925</v>
      </c>
      <c r="J726" s="64">
        <f t="shared" si="120"/>
        <v>93</v>
      </c>
      <c r="K726" s="64">
        <f t="shared" si="121"/>
        <v>100</v>
      </c>
      <c r="L726" s="64">
        <f t="shared" si="122"/>
        <v>351</v>
      </c>
      <c r="M726" s="64">
        <f t="shared" si="123"/>
        <v>128</v>
      </c>
      <c r="T726" s="64">
        <f t="shared" si="127"/>
        <v>671</v>
      </c>
      <c r="U726" s="64" t="e">
        <f t="shared" ca="1" si="129"/>
        <v>#N/A</v>
      </c>
      <c r="V726" s="64" t="e">
        <f t="shared" ca="1" si="129"/>
        <v>#N/A</v>
      </c>
      <c r="Y726" s="64" t="str">
        <f t="shared" ca="1" si="126"/>
        <v xml:space="preserve"> </v>
      </c>
      <c r="Z726" s="64" t="str">
        <f t="shared" ca="1" si="128"/>
        <v xml:space="preserve"> </v>
      </c>
    </row>
    <row r="727" spans="1:26" outlineLevel="1" x14ac:dyDescent="0.35">
      <c r="A727" s="64">
        <v>5207750</v>
      </c>
      <c r="B727" s="64" t="s">
        <v>183</v>
      </c>
      <c r="C727" s="64">
        <v>3789.93</v>
      </c>
      <c r="D727" s="64">
        <v>184</v>
      </c>
      <c r="E727" s="64">
        <v>296.68</v>
      </c>
      <c r="F727" s="64">
        <v>0</v>
      </c>
      <c r="H727" s="64">
        <f t="shared" si="124"/>
        <v>-296.68</v>
      </c>
      <c r="J727" s="64">
        <f t="shared" si="120"/>
        <v>93</v>
      </c>
      <c r="K727" s="64">
        <f t="shared" si="121"/>
        <v>100</v>
      </c>
      <c r="L727" s="64">
        <f t="shared" si="122"/>
        <v>352</v>
      </c>
      <c r="M727" s="64">
        <f t="shared" si="123"/>
        <v>128</v>
      </c>
      <c r="T727" s="64">
        <f t="shared" si="127"/>
        <v>672</v>
      </c>
      <c r="U727" s="64" t="e">
        <f t="shared" ca="1" si="129"/>
        <v>#N/A</v>
      </c>
      <c r="V727" s="64" t="e">
        <f t="shared" ca="1" si="129"/>
        <v>#N/A</v>
      </c>
      <c r="Y727" s="64" t="str">
        <f t="shared" ca="1" si="126"/>
        <v xml:space="preserve"> </v>
      </c>
      <c r="Z727" s="64" t="str">
        <f t="shared" ca="1" si="128"/>
        <v xml:space="preserve"> </v>
      </c>
    </row>
    <row r="728" spans="1:26" outlineLevel="1" x14ac:dyDescent="0.35">
      <c r="A728" s="64">
        <v>5208675</v>
      </c>
      <c r="B728" s="64" t="s">
        <v>101</v>
      </c>
      <c r="C728" s="64">
        <v>3884.38</v>
      </c>
      <c r="D728" s="64">
        <v>186</v>
      </c>
      <c r="E728" s="64">
        <v>311.3</v>
      </c>
      <c r="F728" s="64">
        <v>302.89999999999998</v>
      </c>
      <c r="H728" s="64">
        <f t="shared" si="124"/>
        <v>-8.4000000000000341</v>
      </c>
      <c r="J728" s="64">
        <f t="shared" si="120"/>
        <v>94</v>
      </c>
      <c r="K728" s="64">
        <f t="shared" si="121"/>
        <v>100</v>
      </c>
      <c r="L728" s="64">
        <f t="shared" si="122"/>
        <v>352</v>
      </c>
      <c r="M728" s="64">
        <f t="shared" si="123"/>
        <v>128</v>
      </c>
      <c r="T728" s="64">
        <f t="shared" si="127"/>
        <v>673</v>
      </c>
      <c r="U728" s="64" t="e">
        <f t="shared" ca="1" si="129"/>
        <v>#N/A</v>
      </c>
      <c r="V728" s="64" t="e">
        <f t="shared" ca="1" si="129"/>
        <v>#N/A</v>
      </c>
      <c r="Y728" s="64" t="str">
        <f t="shared" ca="1" si="126"/>
        <v xml:space="preserve"> </v>
      </c>
      <c r="Z728" s="64" t="str">
        <f t="shared" ca="1" si="128"/>
        <v xml:space="preserve"> </v>
      </c>
    </row>
    <row r="729" spans="1:26" outlineLevel="1" x14ac:dyDescent="0.35">
      <c r="A729" s="64">
        <v>5226289</v>
      </c>
      <c r="B729" s="64" t="s">
        <v>406</v>
      </c>
      <c r="C729" s="64">
        <v>7999.95</v>
      </c>
      <c r="D729" s="64">
        <v>183</v>
      </c>
      <c r="E729" s="64">
        <v>640.95000000000005</v>
      </c>
      <c r="F729" s="64">
        <v>0</v>
      </c>
      <c r="H729" s="64">
        <f t="shared" si="124"/>
        <v>-640.95000000000005</v>
      </c>
      <c r="J729" s="64">
        <f t="shared" si="120"/>
        <v>94</v>
      </c>
      <c r="K729" s="64">
        <f t="shared" si="121"/>
        <v>100</v>
      </c>
      <c r="L729" s="64">
        <f t="shared" si="122"/>
        <v>352</v>
      </c>
      <c r="M729" s="64">
        <f t="shared" si="123"/>
        <v>129</v>
      </c>
      <c r="T729" s="64">
        <f t="shared" si="127"/>
        <v>674</v>
      </c>
      <c r="U729" s="64" t="e">
        <f t="shared" ca="1" si="129"/>
        <v>#N/A</v>
      </c>
      <c r="V729" s="64" t="e">
        <f t="shared" ca="1" si="129"/>
        <v>#N/A</v>
      </c>
      <c r="Y729" s="64" t="str">
        <f t="shared" ca="1" si="126"/>
        <v xml:space="preserve"> </v>
      </c>
      <c r="Z729" s="64" t="str">
        <f t="shared" ca="1" si="128"/>
        <v xml:space="preserve"> </v>
      </c>
    </row>
    <row r="730" spans="1:26" outlineLevel="1" x14ac:dyDescent="0.35">
      <c r="A730" s="64">
        <v>5227154</v>
      </c>
      <c r="B730" s="64" t="s">
        <v>406</v>
      </c>
      <c r="C730" s="64">
        <v>4401.83</v>
      </c>
      <c r="D730" s="64">
        <v>182</v>
      </c>
      <c r="E730" s="64">
        <v>356.7</v>
      </c>
      <c r="F730" s="64">
        <v>0</v>
      </c>
      <c r="H730" s="64">
        <f t="shared" si="124"/>
        <v>-356.7</v>
      </c>
      <c r="J730" s="64">
        <f t="shared" si="120"/>
        <v>94</v>
      </c>
      <c r="K730" s="64">
        <f t="shared" si="121"/>
        <v>100</v>
      </c>
      <c r="L730" s="64">
        <f t="shared" si="122"/>
        <v>352</v>
      </c>
      <c r="M730" s="64">
        <f t="shared" si="123"/>
        <v>130</v>
      </c>
      <c r="T730" s="64">
        <f t="shared" si="127"/>
        <v>675</v>
      </c>
      <c r="U730" s="64" t="e">
        <f t="shared" ca="1" si="129"/>
        <v>#N/A</v>
      </c>
      <c r="V730" s="64" t="e">
        <f t="shared" ca="1" si="129"/>
        <v>#N/A</v>
      </c>
      <c r="Y730" s="64" t="str">
        <f t="shared" ca="1" si="126"/>
        <v xml:space="preserve"> </v>
      </c>
      <c r="Z730" s="64" t="str">
        <f t="shared" ca="1" si="128"/>
        <v xml:space="preserve"> </v>
      </c>
    </row>
    <row r="731" spans="1:26" outlineLevel="1" x14ac:dyDescent="0.35">
      <c r="A731" s="64">
        <v>5227998</v>
      </c>
      <c r="B731" s="64" t="s">
        <v>183</v>
      </c>
      <c r="C731" s="64">
        <v>4071.71</v>
      </c>
      <c r="D731" s="64">
        <v>183</v>
      </c>
      <c r="E731" s="64">
        <v>331.16</v>
      </c>
      <c r="F731" s="64">
        <v>0</v>
      </c>
      <c r="H731" s="64">
        <f t="shared" si="124"/>
        <v>-331.16</v>
      </c>
      <c r="J731" s="64">
        <f t="shared" si="120"/>
        <v>94</v>
      </c>
      <c r="K731" s="64">
        <f t="shared" si="121"/>
        <v>100</v>
      </c>
      <c r="L731" s="64">
        <f t="shared" si="122"/>
        <v>353</v>
      </c>
      <c r="M731" s="64">
        <f t="shared" si="123"/>
        <v>130</v>
      </c>
      <c r="T731" s="64">
        <f t="shared" si="127"/>
        <v>676</v>
      </c>
      <c r="U731" s="64" t="e">
        <f t="shared" ca="1" si="129"/>
        <v>#N/A</v>
      </c>
      <c r="V731" s="64" t="e">
        <f t="shared" ca="1" si="129"/>
        <v>#N/A</v>
      </c>
      <c r="Y731" s="64" t="str">
        <f t="shared" ca="1" si="126"/>
        <v xml:space="preserve"> </v>
      </c>
      <c r="Z731" s="64" t="str">
        <f t="shared" ca="1" si="128"/>
        <v xml:space="preserve"> </v>
      </c>
    </row>
    <row r="732" spans="1:26" outlineLevel="1" x14ac:dyDescent="0.35">
      <c r="A732" s="64">
        <v>5228433</v>
      </c>
      <c r="B732" s="64" t="s">
        <v>183</v>
      </c>
      <c r="C732" s="64">
        <v>8312.65</v>
      </c>
      <c r="D732" s="64">
        <v>184</v>
      </c>
      <c r="E732" s="64">
        <v>644.04999999999995</v>
      </c>
      <c r="F732" s="64">
        <v>0</v>
      </c>
      <c r="H732" s="64">
        <f t="shared" si="124"/>
        <v>-644.04999999999995</v>
      </c>
      <c r="J732" s="64">
        <f t="shared" si="120"/>
        <v>94</v>
      </c>
      <c r="K732" s="64">
        <f t="shared" si="121"/>
        <v>100</v>
      </c>
      <c r="L732" s="64">
        <f t="shared" si="122"/>
        <v>354</v>
      </c>
      <c r="M732" s="64">
        <f t="shared" si="123"/>
        <v>130</v>
      </c>
      <c r="T732" s="64">
        <f t="shared" si="127"/>
        <v>677</v>
      </c>
      <c r="U732" s="64" t="e">
        <f t="shared" ca="1" si="129"/>
        <v>#N/A</v>
      </c>
      <c r="V732" s="64" t="e">
        <f t="shared" ca="1" si="129"/>
        <v>#N/A</v>
      </c>
      <c r="Y732" s="64" t="str">
        <f t="shared" ca="1" si="126"/>
        <v xml:space="preserve"> </v>
      </c>
      <c r="Z732" s="64" t="str">
        <f t="shared" ca="1" si="128"/>
        <v xml:space="preserve"> </v>
      </c>
    </row>
    <row r="733" spans="1:26" outlineLevel="1" x14ac:dyDescent="0.35">
      <c r="A733" s="64">
        <v>5229316</v>
      </c>
      <c r="B733" s="64" t="s">
        <v>406</v>
      </c>
      <c r="C733" s="64">
        <v>6631.02</v>
      </c>
      <c r="D733" s="64">
        <v>183</v>
      </c>
      <c r="E733" s="64">
        <v>535.07000000000005</v>
      </c>
      <c r="F733" s="64">
        <v>0</v>
      </c>
      <c r="H733" s="64">
        <f t="shared" si="124"/>
        <v>-535.07000000000005</v>
      </c>
      <c r="J733" s="64">
        <f t="shared" si="120"/>
        <v>94</v>
      </c>
      <c r="K733" s="64">
        <f t="shared" si="121"/>
        <v>100</v>
      </c>
      <c r="L733" s="64">
        <f t="shared" si="122"/>
        <v>354</v>
      </c>
      <c r="M733" s="64">
        <f t="shared" si="123"/>
        <v>131</v>
      </c>
      <c r="T733" s="64">
        <f t="shared" si="127"/>
        <v>678</v>
      </c>
      <c r="U733" s="64" t="e">
        <f t="shared" ca="1" si="129"/>
        <v>#N/A</v>
      </c>
      <c r="V733" s="64" t="e">
        <f t="shared" ca="1" si="129"/>
        <v>#N/A</v>
      </c>
      <c r="Y733" s="64" t="str">
        <f t="shared" ca="1" si="126"/>
        <v xml:space="preserve"> </v>
      </c>
      <c r="Z733" s="64" t="str">
        <f t="shared" ca="1" si="128"/>
        <v xml:space="preserve"> </v>
      </c>
    </row>
    <row r="734" spans="1:26" outlineLevel="1" x14ac:dyDescent="0.35">
      <c r="A734" s="64">
        <v>5230131</v>
      </c>
      <c r="B734" s="64" t="s">
        <v>183</v>
      </c>
      <c r="C734" s="64">
        <v>9196.2800000000007</v>
      </c>
      <c r="D734" s="64">
        <v>182</v>
      </c>
      <c r="E734" s="64">
        <v>753.2</v>
      </c>
      <c r="F734" s="64">
        <v>0</v>
      </c>
      <c r="H734" s="64">
        <f t="shared" si="124"/>
        <v>-753.2</v>
      </c>
      <c r="J734" s="64">
        <f t="shared" si="120"/>
        <v>94</v>
      </c>
      <c r="K734" s="64">
        <f t="shared" si="121"/>
        <v>100</v>
      </c>
      <c r="L734" s="64">
        <f t="shared" si="122"/>
        <v>355</v>
      </c>
      <c r="M734" s="64">
        <f t="shared" si="123"/>
        <v>131</v>
      </c>
      <c r="T734" s="64">
        <f t="shared" si="127"/>
        <v>679</v>
      </c>
      <c r="U734" s="64" t="e">
        <f t="shared" ca="1" si="129"/>
        <v>#N/A</v>
      </c>
      <c r="V734" s="64" t="e">
        <f t="shared" ca="1" si="129"/>
        <v>#N/A</v>
      </c>
      <c r="Y734" s="64" t="str">
        <f t="shared" ca="1" si="126"/>
        <v xml:space="preserve"> </v>
      </c>
      <c r="Z734" s="64" t="str">
        <f t="shared" ca="1" si="128"/>
        <v xml:space="preserve"> </v>
      </c>
    </row>
    <row r="735" spans="1:26" outlineLevel="1" x14ac:dyDescent="0.35">
      <c r="A735" s="64">
        <v>5231204</v>
      </c>
      <c r="B735" s="64" t="s">
        <v>183</v>
      </c>
      <c r="C735" s="64">
        <v>9575.32</v>
      </c>
      <c r="D735" s="64">
        <v>183</v>
      </c>
      <c r="E735" s="64">
        <v>778.81</v>
      </c>
      <c r="F735" s="64">
        <v>0</v>
      </c>
      <c r="H735" s="64">
        <f t="shared" si="124"/>
        <v>-778.81</v>
      </c>
      <c r="J735" s="64">
        <f t="shared" si="120"/>
        <v>94</v>
      </c>
      <c r="K735" s="64">
        <f t="shared" si="121"/>
        <v>100</v>
      </c>
      <c r="L735" s="64">
        <f t="shared" si="122"/>
        <v>356</v>
      </c>
      <c r="M735" s="64">
        <f t="shared" si="123"/>
        <v>131</v>
      </c>
      <c r="T735" s="64">
        <f t="shared" si="127"/>
        <v>680</v>
      </c>
      <c r="U735" s="64" t="e">
        <f t="shared" ca="1" si="129"/>
        <v>#N/A</v>
      </c>
      <c r="V735" s="64" t="e">
        <f t="shared" ca="1" si="129"/>
        <v>#N/A</v>
      </c>
      <c r="Y735" s="64" t="str">
        <f t="shared" ca="1" si="126"/>
        <v xml:space="preserve"> </v>
      </c>
      <c r="Z735" s="64" t="str">
        <f t="shared" ca="1" si="128"/>
        <v xml:space="preserve"> </v>
      </c>
    </row>
    <row r="736" spans="1:26" outlineLevel="1" x14ac:dyDescent="0.35">
      <c r="A736" s="64">
        <v>5239985</v>
      </c>
      <c r="B736" s="64" t="s">
        <v>183</v>
      </c>
      <c r="C736" s="64">
        <v>7302.83</v>
      </c>
      <c r="D736" s="64">
        <v>183</v>
      </c>
      <c r="E736" s="64">
        <v>582.16</v>
      </c>
      <c r="F736" s="64">
        <v>0</v>
      </c>
      <c r="H736" s="64">
        <f t="shared" si="124"/>
        <v>-582.16</v>
      </c>
      <c r="J736" s="64">
        <f t="shared" si="120"/>
        <v>94</v>
      </c>
      <c r="K736" s="64">
        <f t="shared" si="121"/>
        <v>100</v>
      </c>
      <c r="L736" s="64">
        <f t="shared" si="122"/>
        <v>357</v>
      </c>
      <c r="M736" s="64">
        <f t="shared" si="123"/>
        <v>131</v>
      </c>
      <c r="T736" s="64">
        <f t="shared" si="127"/>
        <v>681</v>
      </c>
      <c r="U736" s="64" t="e">
        <f t="shared" ref="U736:V755" ca="1" si="130">INDEX(OFFSET($G$55,0,MATCH(U$54,$H$54:$I$54,0),COUNT($A$55:$A$2233),1),MATCH($T736,OFFSET($I$55,0,MATCH(U$55,$J$53:$M$53,0),COUNT($A$55:$A$2233),1),0),1)</f>
        <v>#N/A</v>
      </c>
      <c r="V736" s="64" t="e">
        <f t="shared" ca="1" si="130"/>
        <v>#N/A</v>
      </c>
      <c r="Y736" s="64" t="str">
        <f t="shared" ca="1" si="126"/>
        <v xml:space="preserve"> </v>
      </c>
      <c r="Z736" s="64" t="str">
        <f t="shared" ca="1" si="128"/>
        <v xml:space="preserve"> </v>
      </c>
    </row>
    <row r="737" spans="1:26" outlineLevel="1" x14ac:dyDescent="0.35">
      <c r="A737" s="64">
        <v>5240057</v>
      </c>
      <c r="B737" s="64" t="s">
        <v>101</v>
      </c>
      <c r="C737" s="64">
        <v>3535.39</v>
      </c>
      <c r="D737" s="64">
        <v>153</v>
      </c>
      <c r="E737" s="64">
        <v>297.02999999999997</v>
      </c>
      <c r="F737" s="64">
        <v>296.75</v>
      </c>
      <c r="H737" s="64">
        <f t="shared" si="124"/>
        <v>-0.27999999999997272</v>
      </c>
      <c r="J737" s="64">
        <f t="shared" si="120"/>
        <v>95</v>
      </c>
      <c r="K737" s="64">
        <f t="shared" si="121"/>
        <v>100</v>
      </c>
      <c r="L737" s="64">
        <f t="shared" si="122"/>
        <v>357</v>
      </c>
      <c r="M737" s="64">
        <f t="shared" si="123"/>
        <v>131</v>
      </c>
      <c r="T737" s="64">
        <f t="shared" si="127"/>
        <v>682</v>
      </c>
      <c r="U737" s="64" t="e">
        <f t="shared" ca="1" si="130"/>
        <v>#N/A</v>
      </c>
      <c r="V737" s="64" t="e">
        <f t="shared" ca="1" si="130"/>
        <v>#N/A</v>
      </c>
      <c r="Y737" s="64" t="str">
        <f t="shared" ca="1" si="126"/>
        <v xml:space="preserve"> </v>
      </c>
      <c r="Z737" s="64" t="str">
        <f t="shared" ca="1" si="128"/>
        <v xml:space="preserve"> </v>
      </c>
    </row>
    <row r="738" spans="1:26" outlineLevel="1" x14ac:dyDescent="0.35">
      <c r="A738" s="64">
        <v>5255189</v>
      </c>
      <c r="B738" s="64" t="s">
        <v>395</v>
      </c>
      <c r="C738" s="64">
        <v>9680.32</v>
      </c>
      <c r="D738" s="64">
        <v>153</v>
      </c>
      <c r="E738" s="64">
        <v>801.38</v>
      </c>
      <c r="F738" s="64">
        <v>791.3</v>
      </c>
      <c r="H738" s="64">
        <f t="shared" si="124"/>
        <v>-10.080000000000041</v>
      </c>
      <c r="J738" s="64">
        <f t="shared" si="120"/>
        <v>95</v>
      </c>
      <c r="K738" s="64">
        <f t="shared" si="121"/>
        <v>101</v>
      </c>
      <c r="L738" s="64">
        <f t="shared" si="122"/>
        <v>357</v>
      </c>
      <c r="M738" s="64">
        <f t="shared" si="123"/>
        <v>131</v>
      </c>
      <c r="T738" s="64">
        <f t="shared" si="127"/>
        <v>683</v>
      </c>
      <c r="U738" s="64" t="e">
        <f t="shared" ca="1" si="130"/>
        <v>#N/A</v>
      </c>
      <c r="V738" s="64" t="e">
        <f t="shared" ca="1" si="130"/>
        <v>#N/A</v>
      </c>
      <c r="Y738" s="64" t="str">
        <f t="shared" ca="1" si="126"/>
        <v xml:space="preserve"> </v>
      </c>
      <c r="Z738" s="64" t="str">
        <f t="shared" ca="1" si="128"/>
        <v xml:space="preserve"> </v>
      </c>
    </row>
    <row r="739" spans="1:26" outlineLevel="1" x14ac:dyDescent="0.35">
      <c r="A739" s="64">
        <v>5267720</v>
      </c>
      <c r="B739" s="64" t="s">
        <v>406</v>
      </c>
      <c r="C739" s="64">
        <v>3280.79</v>
      </c>
      <c r="D739" s="64">
        <v>184</v>
      </c>
      <c r="E739" s="64">
        <v>267.66000000000003</v>
      </c>
      <c r="F739" s="64">
        <v>0</v>
      </c>
      <c r="H739" s="64">
        <f t="shared" si="124"/>
        <v>-267.66000000000003</v>
      </c>
      <c r="J739" s="64">
        <f t="shared" si="120"/>
        <v>95</v>
      </c>
      <c r="K739" s="64">
        <f t="shared" si="121"/>
        <v>101</v>
      </c>
      <c r="L739" s="64">
        <f t="shared" si="122"/>
        <v>357</v>
      </c>
      <c r="M739" s="64">
        <f t="shared" si="123"/>
        <v>132</v>
      </c>
      <c r="T739" s="64">
        <f t="shared" si="127"/>
        <v>684</v>
      </c>
      <c r="U739" s="64" t="e">
        <f t="shared" ca="1" si="130"/>
        <v>#N/A</v>
      </c>
      <c r="V739" s="64" t="e">
        <f t="shared" ca="1" si="130"/>
        <v>#N/A</v>
      </c>
      <c r="Y739" s="64" t="str">
        <f t="shared" ca="1" si="126"/>
        <v xml:space="preserve"> </v>
      </c>
      <c r="Z739" s="64" t="str">
        <f t="shared" ca="1" si="128"/>
        <v xml:space="preserve"> </v>
      </c>
    </row>
    <row r="740" spans="1:26" outlineLevel="1" x14ac:dyDescent="0.35">
      <c r="A740" s="64">
        <v>5286837</v>
      </c>
      <c r="B740" s="64" t="s">
        <v>395</v>
      </c>
      <c r="C740" s="64">
        <v>7911.74</v>
      </c>
      <c r="D740" s="64">
        <v>185</v>
      </c>
      <c r="E740" s="64">
        <v>613.86</v>
      </c>
      <c r="F740" s="64">
        <v>598.42999999999995</v>
      </c>
      <c r="H740" s="64">
        <f t="shared" si="124"/>
        <v>-15.430000000000064</v>
      </c>
      <c r="J740" s="64">
        <f t="shared" si="120"/>
        <v>95</v>
      </c>
      <c r="K740" s="64">
        <f t="shared" si="121"/>
        <v>102</v>
      </c>
      <c r="L740" s="64">
        <f t="shared" si="122"/>
        <v>357</v>
      </c>
      <c r="M740" s="64">
        <f t="shared" si="123"/>
        <v>132</v>
      </c>
      <c r="T740" s="64">
        <f t="shared" si="127"/>
        <v>685</v>
      </c>
      <c r="U740" s="64" t="e">
        <f t="shared" ca="1" si="130"/>
        <v>#N/A</v>
      </c>
      <c r="V740" s="64" t="e">
        <f t="shared" ca="1" si="130"/>
        <v>#N/A</v>
      </c>
      <c r="Y740" s="64" t="str">
        <f t="shared" ca="1" si="126"/>
        <v xml:space="preserve"> </v>
      </c>
      <c r="Z740" s="64" t="str">
        <f t="shared" ca="1" si="128"/>
        <v xml:space="preserve"> </v>
      </c>
    </row>
    <row r="741" spans="1:26" outlineLevel="1" x14ac:dyDescent="0.35">
      <c r="A741" s="64">
        <v>5287588</v>
      </c>
      <c r="B741" s="64" t="s">
        <v>183</v>
      </c>
      <c r="C741" s="64">
        <v>5177.68</v>
      </c>
      <c r="D741" s="64">
        <v>183</v>
      </c>
      <c r="E741" s="64">
        <v>413.75</v>
      </c>
      <c r="F741" s="64">
        <v>0</v>
      </c>
      <c r="H741" s="64">
        <f t="shared" si="124"/>
        <v>-413.75</v>
      </c>
      <c r="J741" s="64">
        <f t="shared" si="120"/>
        <v>95</v>
      </c>
      <c r="K741" s="64">
        <f t="shared" si="121"/>
        <v>102</v>
      </c>
      <c r="L741" s="64">
        <f t="shared" si="122"/>
        <v>358</v>
      </c>
      <c r="M741" s="64">
        <f t="shared" si="123"/>
        <v>132</v>
      </c>
      <c r="T741" s="64">
        <f t="shared" si="127"/>
        <v>686</v>
      </c>
      <c r="U741" s="64" t="e">
        <f t="shared" ca="1" si="130"/>
        <v>#N/A</v>
      </c>
      <c r="V741" s="64" t="e">
        <f t="shared" ca="1" si="130"/>
        <v>#N/A</v>
      </c>
      <c r="Y741" s="64" t="str">
        <f t="shared" ca="1" si="126"/>
        <v xml:space="preserve"> </v>
      </c>
      <c r="Z741" s="64" t="str">
        <f t="shared" ca="1" si="128"/>
        <v xml:space="preserve"> </v>
      </c>
    </row>
    <row r="742" spans="1:26" outlineLevel="1" x14ac:dyDescent="0.35">
      <c r="A742" s="64">
        <v>5291216</v>
      </c>
      <c r="B742" s="64" t="s">
        <v>406</v>
      </c>
      <c r="C742" s="64">
        <v>6711.93</v>
      </c>
      <c r="D742" s="64">
        <v>184</v>
      </c>
      <c r="E742" s="64">
        <v>541.16</v>
      </c>
      <c r="F742" s="64">
        <v>0</v>
      </c>
      <c r="H742" s="64">
        <f t="shared" si="124"/>
        <v>-541.16</v>
      </c>
      <c r="J742" s="64">
        <f t="shared" si="120"/>
        <v>95</v>
      </c>
      <c r="K742" s="64">
        <f t="shared" si="121"/>
        <v>102</v>
      </c>
      <c r="L742" s="64">
        <f t="shared" si="122"/>
        <v>358</v>
      </c>
      <c r="M742" s="64">
        <f t="shared" si="123"/>
        <v>133</v>
      </c>
      <c r="T742" s="64">
        <f t="shared" si="127"/>
        <v>687</v>
      </c>
      <c r="U742" s="64" t="e">
        <f t="shared" ca="1" si="130"/>
        <v>#N/A</v>
      </c>
      <c r="V742" s="64" t="e">
        <f t="shared" ca="1" si="130"/>
        <v>#N/A</v>
      </c>
      <c r="Y742" s="64" t="str">
        <f t="shared" ca="1" si="126"/>
        <v xml:space="preserve"> </v>
      </c>
      <c r="Z742" s="64" t="str">
        <f t="shared" ca="1" si="128"/>
        <v xml:space="preserve"> </v>
      </c>
    </row>
    <row r="743" spans="1:26" outlineLevel="1" x14ac:dyDescent="0.35">
      <c r="A743" s="64">
        <v>5304126</v>
      </c>
      <c r="B743" s="64" t="s">
        <v>183</v>
      </c>
      <c r="C743" s="64">
        <v>2502.17</v>
      </c>
      <c r="D743" s="64">
        <v>183</v>
      </c>
      <c r="E743" s="64">
        <v>202.22</v>
      </c>
      <c r="F743" s="64">
        <v>0</v>
      </c>
      <c r="H743" s="64">
        <f t="shared" si="124"/>
        <v>-202.22</v>
      </c>
      <c r="J743" s="64">
        <f t="shared" si="120"/>
        <v>95</v>
      </c>
      <c r="K743" s="64">
        <f t="shared" si="121"/>
        <v>102</v>
      </c>
      <c r="L743" s="64">
        <f t="shared" si="122"/>
        <v>359</v>
      </c>
      <c r="M743" s="64">
        <f t="shared" si="123"/>
        <v>133</v>
      </c>
      <c r="T743" s="64">
        <f t="shared" si="127"/>
        <v>688</v>
      </c>
      <c r="U743" s="64" t="e">
        <f t="shared" ca="1" si="130"/>
        <v>#N/A</v>
      </c>
      <c r="V743" s="64" t="e">
        <f t="shared" ca="1" si="130"/>
        <v>#N/A</v>
      </c>
      <c r="Y743" s="64" t="str">
        <f t="shared" ca="1" si="126"/>
        <v xml:space="preserve"> </v>
      </c>
      <c r="Z743" s="64" t="str">
        <f t="shared" ca="1" si="128"/>
        <v xml:space="preserve"> </v>
      </c>
    </row>
    <row r="744" spans="1:26" outlineLevel="1" x14ac:dyDescent="0.35">
      <c r="A744" s="64">
        <v>5306297</v>
      </c>
      <c r="B744" s="64" t="s">
        <v>183</v>
      </c>
      <c r="C744" s="64">
        <v>2865.82</v>
      </c>
      <c r="D744" s="64">
        <v>183</v>
      </c>
      <c r="E744" s="64">
        <v>228.18</v>
      </c>
      <c r="F744" s="64">
        <v>0</v>
      </c>
      <c r="H744" s="64">
        <f t="shared" si="124"/>
        <v>-228.18</v>
      </c>
      <c r="J744" s="64">
        <f t="shared" si="120"/>
        <v>95</v>
      </c>
      <c r="K744" s="64">
        <f t="shared" si="121"/>
        <v>102</v>
      </c>
      <c r="L744" s="64">
        <f t="shared" si="122"/>
        <v>360</v>
      </c>
      <c r="M744" s="64">
        <f t="shared" si="123"/>
        <v>133</v>
      </c>
      <c r="T744" s="64">
        <f t="shared" si="127"/>
        <v>689</v>
      </c>
      <c r="U744" s="64" t="e">
        <f t="shared" ca="1" si="130"/>
        <v>#N/A</v>
      </c>
      <c r="V744" s="64" t="e">
        <f t="shared" ca="1" si="130"/>
        <v>#N/A</v>
      </c>
      <c r="Y744" s="64" t="str">
        <f t="shared" ca="1" si="126"/>
        <v xml:space="preserve"> </v>
      </c>
      <c r="Z744" s="64" t="str">
        <f t="shared" ca="1" si="128"/>
        <v xml:space="preserve"> </v>
      </c>
    </row>
    <row r="745" spans="1:26" outlineLevel="1" x14ac:dyDescent="0.35">
      <c r="A745" s="64">
        <v>5314133</v>
      </c>
      <c r="B745" s="64" t="s">
        <v>183</v>
      </c>
      <c r="C745" s="64">
        <v>2312.1799999999998</v>
      </c>
      <c r="D745" s="64">
        <v>185</v>
      </c>
      <c r="E745" s="64">
        <v>181.87</v>
      </c>
      <c r="F745" s="64">
        <v>0</v>
      </c>
      <c r="H745" s="64">
        <f t="shared" si="124"/>
        <v>-181.87</v>
      </c>
      <c r="J745" s="64">
        <f t="shared" si="120"/>
        <v>95</v>
      </c>
      <c r="K745" s="64">
        <f t="shared" si="121"/>
        <v>102</v>
      </c>
      <c r="L745" s="64">
        <f t="shared" si="122"/>
        <v>361</v>
      </c>
      <c r="M745" s="64">
        <f t="shared" si="123"/>
        <v>133</v>
      </c>
      <c r="T745" s="64">
        <f t="shared" si="127"/>
        <v>690</v>
      </c>
      <c r="U745" s="64" t="e">
        <f t="shared" ca="1" si="130"/>
        <v>#N/A</v>
      </c>
      <c r="V745" s="64" t="e">
        <f t="shared" ca="1" si="130"/>
        <v>#N/A</v>
      </c>
      <c r="Y745" s="64" t="str">
        <f t="shared" ca="1" si="126"/>
        <v xml:space="preserve"> </v>
      </c>
      <c r="Z745" s="64" t="str">
        <f t="shared" ca="1" si="128"/>
        <v xml:space="preserve"> </v>
      </c>
    </row>
    <row r="746" spans="1:26" outlineLevel="1" x14ac:dyDescent="0.35">
      <c r="A746" s="64">
        <v>5323126</v>
      </c>
      <c r="B746" s="64" t="s">
        <v>183</v>
      </c>
      <c r="C746" s="64">
        <v>1745.86</v>
      </c>
      <c r="D746" s="64">
        <v>183</v>
      </c>
      <c r="E746" s="64">
        <v>139.47999999999999</v>
      </c>
      <c r="F746" s="64">
        <v>0</v>
      </c>
      <c r="H746" s="64">
        <f t="shared" si="124"/>
        <v>-139.47999999999999</v>
      </c>
      <c r="J746" s="64">
        <f t="shared" si="120"/>
        <v>95</v>
      </c>
      <c r="K746" s="64">
        <f t="shared" si="121"/>
        <v>102</v>
      </c>
      <c r="L746" s="64">
        <f t="shared" si="122"/>
        <v>362</v>
      </c>
      <c r="M746" s="64">
        <f t="shared" si="123"/>
        <v>133</v>
      </c>
      <c r="T746" s="64">
        <f t="shared" si="127"/>
        <v>691</v>
      </c>
      <c r="U746" s="64" t="e">
        <f t="shared" ca="1" si="130"/>
        <v>#N/A</v>
      </c>
      <c r="V746" s="64" t="e">
        <f t="shared" ca="1" si="130"/>
        <v>#N/A</v>
      </c>
      <c r="Y746" s="64" t="str">
        <f t="shared" ca="1" si="126"/>
        <v xml:space="preserve"> </v>
      </c>
      <c r="Z746" s="64" t="str">
        <f t="shared" ca="1" si="128"/>
        <v xml:space="preserve"> </v>
      </c>
    </row>
    <row r="747" spans="1:26" outlineLevel="1" x14ac:dyDescent="0.35">
      <c r="A747" s="64">
        <v>5330717</v>
      </c>
      <c r="B747" s="64" t="s">
        <v>101</v>
      </c>
      <c r="C747" s="64">
        <v>4610.62</v>
      </c>
      <c r="D747" s="64">
        <v>184</v>
      </c>
      <c r="E747" s="64">
        <v>368.36</v>
      </c>
      <c r="F747" s="64">
        <v>363.19</v>
      </c>
      <c r="H747" s="64">
        <f t="shared" si="124"/>
        <v>-5.1700000000000159</v>
      </c>
      <c r="J747" s="64">
        <f t="shared" si="120"/>
        <v>96</v>
      </c>
      <c r="K747" s="64">
        <f t="shared" si="121"/>
        <v>102</v>
      </c>
      <c r="L747" s="64">
        <f t="shared" si="122"/>
        <v>362</v>
      </c>
      <c r="M747" s="64">
        <f t="shared" si="123"/>
        <v>133</v>
      </c>
      <c r="T747" s="64">
        <f t="shared" si="127"/>
        <v>692</v>
      </c>
      <c r="U747" s="64" t="e">
        <f t="shared" ca="1" si="130"/>
        <v>#N/A</v>
      </c>
      <c r="V747" s="64" t="e">
        <f t="shared" ca="1" si="130"/>
        <v>#N/A</v>
      </c>
      <c r="Y747" s="64" t="str">
        <f t="shared" ca="1" si="126"/>
        <v xml:space="preserve"> </v>
      </c>
      <c r="Z747" s="64" t="str">
        <f t="shared" ca="1" si="128"/>
        <v xml:space="preserve"> </v>
      </c>
    </row>
    <row r="748" spans="1:26" outlineLevel="1" x14ac:dyDescent="0.35">
      <c r="A748" s="64">
        <v>5341350</v>
      </c>
      <c r="B748" s="64" t="s">
        <v>406</v>
      </c>
      <c r="C748" s="64">
        <v>2948.76</v>
      </c>
      <c r="D748" s="64">
        <v>186</v>
      </c>
      <c r="E748" s="64">
        <v>240.46</v>
      </c>
      <c r="F748" s="64">
        <v>0</v>
      </c>
      <c r="H748" s="64">
        <f t="shared" si="124"/>
        <v>-240.46</v>
      </c>
      <c r="J748" s="64">
        <f t="shared" si="120"/>
        <v>96</v>
      </c>
      <c r="K748" s="64">
        <f t="shared" si="121"/>
        <v>102</v>
      </c>
      <c r="L748" s="64">
        <f t="shared" si="122"/>
        <v>362</v>
      </c>
      <c r="M748" s="64">
        <f t="shared" si="123"/>
        <v>134</v>
      </c>
      <c r="T748" s="64">
        <f t="shared" si="127"/>
        <v>693</v>
      </c>
      <c r="U748" s="64" t="e">
        <f t="shared" ca="1" si="130"/>
        <v>#N/A</v>
      </c>
      <c r="V748" s="64" t="e">
        <f t="shared" ca="1" si="130"/>
        <v>#N/A</v>
      </c>
      <c r="Y748" s="64" t="str">
        <f t="shared" ca="1" si="126"/>
        <v xml:space="preserve"> </v>
      </c>
      <c r="Z748" s="64" t="str">
        <f t="shared" ca="1" si="128"/>
        <v xml:space="preserve"> </v>
      </c>
    </row>
    <row r="749" spans="1:26" outlineLevel="1" x14ac:dyDescent="0.35">
      <c r="A749" s="64">
        <v>5354577</v>
      </c>
      <c r="B749" s="64" t="s">
        <v>406</v>
      </c>
      <c r="C749" s="64">
        <v>4190.09</v>
      </c>
      <c r="D749" s="64">
        <v>188</v>
      </c>
      <c r="E749" s="64">
        <v>344.99</v>
      </c>
      <c r="F749" s="64">
        <v>0</v>
      </c>
      <c r="H749" s="64">
        <f t="shared" si="124"/>
        <v>-344.99</v>
      </c>
      <c r="J749" s="64">
        <f t="shared" si="120"/>
        <v>96</v>
      </c>
      <c r="K749" s="64">
        <f t="shared" si="121"/>
        <v>102</v>
      </c>
      <c r="L749" s="64">
        <f t="shared" si="122"/>
        <v>362</v>
      </c>
      <c r="M749" s="64">
        <f t="shared" si="123"/>
        <v>135</v>
      </c>
      <c r="T749" s="64">
        <f t="shared" si="127"/>
        <v>694</v>
      </c>
      <c r="U749" s="64" t="e">
        <f t="shared" ca="1" si="130"/>
        <v>#N/A</v>
      </c>
      <c r="V749" s="64" t="e">
        <f t="shared" ca="1" si="130"/>
        <v>#N/A</v>
      </c>
      <c r="Y749" s="64" t="str">
        <f t="shared" ca="1" si="126"/>
        <v xml:space="preserve"> </v>
      </c>
      <c r="Z749" s="64" t="str">
        <f t="shared" ca="1" si="128"/>
        <v xml:space="preserve"> </v>
      </c>
    </row>
    <row r="750" spans="1:26" outlineLevel="1" x14ac:dyDescent="0.35">
      <c r="A750" s="64">
        <v>5355400</v>
      </c>
      <c r="B750" s="64" t="s">
        <v>395</v>
      </c>
      <c r="C750" s="64">
        <v>6427.9</v>
      </c>
      <c r="D750" s="64">
        <v>183</v>
      </c>
      <c r="E750" s="64">
        <v>526.32000000000005</v>
      </c>
      <c r="F750" s="64">
        <v>517.37</v>
      </c>
      <c r="H750" s="64">
        <f t="shared" si="124"/>
        <v>-8.9500000000000455</v>
      </c>
      <c r="J750" s="64">
        <f t="shared" si="120"/>
        <v>96</v>
      </c>
      <c r="K750" s="64">
        <f t="shared" si="121"/>
        <v>103</v>
      </c>
      <c r="L750" s="64">
        <f t="shared" si="122"/>
        <v>362</v>
      </c>
      <c r="M750" s="64">
        <f t="shared" si="123"/>
        <v>135</v>
      </c>
      <c r="T750" s="64">
        <f t="shared" si="127"/>
        <v>695</v>
      </c>
      <c r="U750" s="64" t="e">
        <f t="shared" ca="1" si="130"/>
        <v>#N/A</v>
      </c>
      <c r="V750" s="64" t="e">
        <f t="shared" ca="1" si="130"/>
        <v>#N/A</v>
      </c>
      <c r="Y750" s="64" t="str">
        <f t="shared" ca="1" si="126"/>
        <v xml:space="preserve"> </v>
      </c>
      <c r="Z750" s="64" t="str">
        <f t="shared" ca="1" si="128"/>
        <v xml:space="preserve"> </v>
      </c>
    </row>
    <row r="751" spans="1:26" outlineLevel="1" x14ac:dyDescent="0.35">
      <c r="A751" s="64">
        <v>5364550</v>
      </c>
      <c r="B751" s="64" t="s">
        <v>183</v>
      </c>
      <c r="C751" s="64">
        <v>3800.43</v>
      </c>
      <c r="D751" s="64">
        <v>184</v>
      </c>
      <c r="E751" s="64">
        <v>321.13</v>
      </c>
      <c r="F751" s="64">
        <v>0</v>
      </c>
      <c r="H751" s="64">
        <f t="shared" si="124"/>
        <v>-321.13</v>
      </c>
      <c r="J751" s="64">
        <f t="shared" si="120"/>
        <v>96</v>
      </c>
      <c r="K751" s="64">
        <f t="shared" si="121"/>
        <v>103</v>
      </c>
      <c r="L751" s="64">
        <f t="shared" si="122"/>
        <v>363</v>
      </c>
      <c r="M751" s="64">
        <f t="shared" si="123"/>
        <v>135</v>
      </c>
      <c r="T751" s="64">
        <f t="shared" si="127"/>
        <v>696</v>
      </c>
      <c r="U751" s="64" t="e">
        <f t="shared" ca="1" si="130"/>
        <v>#N/A</v>
      </c>
      <c r="V751" s="64" t="e">
        <f t="shared" ca="1" si="130"/>
        <v>#N/A</v>
      </c>
      <c r="Y751" s="64" t="str">
        <f t="shared" ca="1" si="126"/>
        <v xml:space="preserve"> </v>
      </c>
      <c r="Z751" s="64" t="str">
        <f t="shared" ca="1" si="128"/>
        <v xml:space="preserve"> </v>
      </c>
    </row>
    <row r="752" spans="1:26" outlineLevel="1" x14ac:dyDescent="0.35">
      <c r="A752" s="64">
        <v>5376117</v>
      </c>
      <c r="B752" s="64" t="s">
        <v>183</v>
      </c>
      <c r="C752" s="64">
        <v>4327.42</v>
      </c>
      <c r="D752" s="64">
        <v>183</v>
      </c>
      <c r="E752" s="64">
        <v>350.63</v>
      </c>
      <c r="F752" s="64">
        <v>0</v>
      </c>
      <c r="H752" s="64">
        <f t="shared" si="124"/>
        <v>-350.63</v>
      </c>
      <c r="J752" s="64">
        <f t="shared" si="120"/>
        <v>96</v>
      </c>
      <c r="K752" s="64">
        <f t="shared" si="121"/>
        <v>103</v>
      </c>
      <c r="L752" s="64">
        <f t="shared" si="122"/>
        <v>364</v>
      </c>
      <c r="M752" s="64">
        <f t="shared" si="123"/>
        <v>135</v>
      </c>
      <c r="T752" s="64">
        <f t="shared" si="127"/>
        <v>697</v>
      </c>
      <c r="U752" s="64" t="e">
        <f t="shared" ca="1" si="130"/>
        <v>#N/A</v>
      </c>
      <c r="V752" s="64" t="e">
        <f t="shared" ca="1" si="130"/>
        <v>#N/A</v>
      </c>
      <c r="Y752" s="64" t="str">
        <f t="shared" ca="1" si="126"/>
        <v xml:space="preserve"> </v>
      </c>
      <c r="Z752" s="64" t="str">
        <f t="shared" ca="1" si="128"/>
        <v xml:space="preserve"> </v>
      </c>
    </row>
    <row r="753" spans="1:26" outlineLevel="1" x14ac:dyDescent="0.35">
      <c r="A753" s="64">
        <v>5376521</v>
      </c>
      <c r="B753" s="64" t="s">
        <v>395</v>
      </c>
      <c r="C753" s="64">
        <v>2324.2199999999998</v>
      </c>
      <c r="D753" s="64">
        <v>153</v>
      </c>
      <c r="E753" s="64">
        <v>182.46</v>
      </c>
      <c r="F753" s="64">
        <v>177.58</v>
      </c>
      <c r="H753" s="64">
        <f t="shared" si="124"/>
        <v>-4.8799999999999955</v>
      </c>
      <c r="J753" s="64">
        <f t="shared" si="120"/>
        <v>96</v>
      </c>
      <c r="K753" s="64">
        <f t="shared" si="121"/>
        <v>104</v>
      </c>
      <c r="L753" s="64">
        <f t="shared" si="122"/>
        <v>364</v>
      </c>
      <c r="M753" s="64">
        <f t="shared" si="123"/>
        <v>135</v>
      </c>
      <c r="T753" s="64">
        <f t="shared" si="127"/>
        <v>698</v>
      </c>
      <c r="U753" s="64" t="e">
        <f t="shared" ca="1" si="130"/>
        <v>#N/A</v>
      </c>
      <c r="V753" s="64" t="e">
        <f t="shared" ca="1" si="130"/>
        <v>#N/A</v>
      </c>
      <c r="Y753" s="64" t="str">
        <f t="shared" ca="1" si="126"/>
        <v xml:space="preserve"> </v>
      </c>
      <c r="Z753" s="64" t="str">
        <f t="shared" ca="1" si="128"/>
        <v xml:space="preserve"> </v>
      </c>
    </row>
    <row r="754" spans="1:26" outlineLevel="1" x14ac:dyDescent="0.35">
      <c r="A754" s="64">
        <v>5377800</v>
      </c>
      <c r="B754" s="64" t="s">
        <v>183</v>
      </c>
      <c r="C754" s="64">
        <v>2768.92</v>
      </c>
      <c r="D754" s="64">
        <v>183</v>
      </c>
      <c r="E754" s="64">
        <v>226.9</v>
      </c>
      <c r="F754" s="64">
        <v>0</v>
      </c>
      <c r="H754" s="64">
        <f t="shared" si="124"/>
        <v>-226.9</v>
      </c>
      <c r="J754" s="64">
        <f t="shared" si="120"/>
        <v>96</v>
      </c>
      <c r="K754" s="64">
        <f t="shared" si="121"/>
        <v>104</v>
      </c>
      <c r="L754" s="64">
        <f t="shared" si="122"/>
        <v>365</v>
      </c>
      <c r="M754" s="64">
        <f t="shared" si="123"/>
        <v>135</v>
      </c>
      <c r="T754" s="64">
        <f t="shared" si="127"/>
        <v>699</v>
      </c>
      <c r="U754" s="64" t="e">
        <f t="shared" ca="1" si="130"/>
        <v>#N/A</v>
      </c>
      <c r="V754" s="64" t="e">
        <f t="shared" ca="1" si="130"/>
        <v>#N/A</v>
      </c>
      <c r="Y754" s="64" t="str">
        <f t="shared" ca="1" si="126"/>
        <v xml:space="preserve"> </v>
      </c>
      <c r="Z754" s="64" t="str">
        <f t="shared" ca="1" si="128"/>
        <v xml:space="preserve"> </v>
      </c>
    </row>
    <row r="755" spans="1:26" outlineLevel="1" x14ac:dyDescent="0.35">
      <c r="A755" s="64">
        <v>5377991</v>
      </c>
      <c r="B755" s="64" t="s">
        <v>183</v>
      </c>
      <c r="C755" s="64">
        <v>4320.62</v>
      </c>
      <c r="D755" s="64">
        <v>183</v>
      </c>
      <c r="E755" s="64">
        <v>339.98</v>
      </c>
      <c r="F755" s="64">
        <v>0</v>
      </c>
      <c r="H755" s="64">
        <f t="shared" si="124"/>
        <v>-339.98</v>
      </c>
      <c r="J755" s="64">
        <f t="shared" si="120"/>
        <v>96</v>
      </c>
      <c r="K755" s="64">
        <f t="shared" si="121"/>
        <v>104</v>
      </c>
      <c r="L755" s="64">
        <f t="shared" si="122"/>
        <v>366</v>
      </c>
      <c r="M755" s="64">
        <f t="shared" si="123"/>
        <v>135</v>
      </c>
      <c r="T755" s="64">
        <f t="shared" si="127"/>
        <v>700</v>
      </c>
      <c r="U755" s="64" t="e">
        <f t="shared" ca="1" si="130"/>
        <v>#N/A</v>
      </c>
      <c r="V755" s="64" t="e">
        <f t="shared" ca="1" si="130"/>
        <v>#N/A</v>
      </c>
      <c r="Y755" s="64" t="str">
        <f t="shared" ca="1" si="126"/>
        <v xml:space="preserve"> </v>
      </c>
      <c r="Z755" s="64" t="str">
        <f t="shared" ca="1" si="128"/>
        <v xml:space="preserve"> </v>
      </c>
    </row>
    <row r="756" spans="1:26" outlineLevel="1" x14ac:dyDescent="0.35">
      <c r="A756" s="64">
        <v>5378551</v>
      </c>
      <c r="B756" s="64" t="s">
        <v>406</v>
      </c>
      <c r="C756" s="64">
        <v>4670.0200000000004</v>
      </c>
      <c r="D756" s="64">
        <v>186</v>
      </c>
      <c r="E756" s="64">
        <v>400.39</v>
      </c>
      <c r="F756" s="64">
        <v>0</v>
      </c>
      <c r="H756" s="64">
        <f t="shared" si="124"/>
        <v>-400.39</v>
      </c>
      <c r="J756" s="64">
        <f t="shared" si="120"/>
        <v>96</v>
      </c>
      <c r="K756" s="64">
        <f t="shared" si="121"/>
        <v>104</v>
      </c>
      <c r="L756" s="64">
        <f t="shared" si="122"/>
        <v>366</v>
      </c>
      <c r="M756" s="64">
        <f t="shared" si="123"/>
        <v>136</v>
      </c>
      <c r="T756" s="64">
        <f t="shared" si="127"/>
        <v>701</v>
      </c>
      <c r="U756" s="64" t="e">
        <f t="shared" ref="U756:V775" ca="1" si="131">INDEX(OFFSET($G$55,0,MATCH(U$54,$H$54:$I$54,0),COUNT($A$55:$A$2233),1),MATCH($T756,OFFSET($I$55,0,MATCH(U$55,$J$53:$M$53,0),COUNT($A$55:$A$2233),1),0),1)</f>
        <v>#N/A</v>
      </c>
      <c r="V756" s="64" t="e">
        <f t="shared" ca="1" si="131"/>
        <v>#N/A</v>
      </c>
      <c r="Y756" s="64" t="str">
        <f t="shared" ca="1" si="126"/>
        <v xml:space="preserve"> </v>
      </c>
      <c r="Z756" s="64" t="str">
        <f t="shared" ca="1" si="128"/>
        <v xml:space="preserve"> </v>
      </c>
    </row>
    <row r="757" spans="1:26" outlineLevel="1" x14ac:dyDescent="0.35">
      <c r="A757" s="64">
        <v>5382940</v>
      </c>
      <c r="B757" s="64" t="s">
        <v>101</v>
      </c>
      <c r="C757" s="64">
        <v>4903.8999999999996</v>
      </c>
      <c r="D757" s="64">
        <v>154</v>
      </c>
      <c r="E757" s="64">
        <v>418.58</v>
      </c>
      <c r="F757" s="64">
        <v>420.74</v>
      </c>
      <c r="H757" s="64">
        <f t="shared" si="124"/>
        <v>2.160000000000025</v>
      </c>
      <c r="J757" s="64">
        <f t="shared" si="120"/>
        <v>97</v>
      </c>
      <c r="K757" s="64">
        <f t="shared" si="121"/>
        <v>104</v>
      </c>
      <c r="L757" s="64">
        <f t="shared" si="122"/>
        <v>366</v>
      </c>
      <c r="M757" s="64">
        <f t="shared" si="123"/>
        <v>136</v>
      </c>
      <c r="T757" s="64">
        <f t="shared" si="127"/>
        <v>702</v>
      </c>
      <c r="U757" s="64" t="e">
        <f t="shared" ca="1" si="131"/>
        <v>#N/A</v>
      </c>
      <c r="V757" s="64" t="e">
        <f t="shared" ca="1" si="131"/>
        <v>#N/A</v>
      </c>
      <c r="Y757" s="64" t="str">
        <f t="shared" ca="1" si="126"/>
        <v xml:space="preserve"> </v>
      </c>
      <c r="Z757" s="64" t="str">
        <f t="shared" ca="1" si="128"/>
        <v xml:space="preserve"> </v>
      </c>
    </row>
    <row r="758" spans="1:26" outlineLevel="1" x14ac:dyDescent="0.35">
      <c r="A758" s="64">
        <v>5388401</v>
      </c>
      <c r="B758" s="64" t="s">
        <v>395</v>
      </c>
      <c r="C758" s="64">
        <v>1273.28</v>
      </c>
      <c r="D758" s="64">
        <v>153</v>
      </c>
      <c r="E758" s="64">
        <v>101.88</v>
      </c>
      <c r="F758" s="64">
        <v>102.54</v>
      </c>
      <c r="H758" s="64">
        <f t="shared" si="124"/>
        <v>0.6600000000000108</v>
      </c>
      <c r="J758" s="64">
        <f t="shared" si="120"/>
        <v>97</v>
      </c>
      <c r="K758" s="64">
        <f t="shared" si="121"/>
        <v>105</v>
      </c>
      <c r="L758" s="64">
        <f t="shared" si="122"/>
        <v>366</v>
      </c>
      <c r="M758" s="64">
        <f t="shared" si="123"/>
        <v>136</v>
      </c>
      <c r="T758" s="64">
        <f t="shared" si="127"/>
        <v>703</v>
      </c>
      <c r="U758" s="64" t="e">
        <f t="shared" ca="1" si="131"/>
        <v>#N/A</v>
      </c>
      <c r="V758" s="64" t="e">
        <f t="shared" ca="1" si="131"/>
        <v>#N/A</v>
      </c>
      <c r="Y758" s="64" t="str">
        <f t="shared" ca="1" si="126"/>
        <v xml:space="preserve"> </v>
      </c>
      <c r="Z758" s="64" t="str">
        <f t="shared" ca="1" si="128"/>
        <v xml:space="preserve"> </v>
      </c>
    </row>
    <row r="759" spans="1:26" outlineLevel="1" x14ac:dyDescent="0.35">
      <c r="A759" s="64">
        <v>5397460</v>
      </c>
      <c r="B759" s="64" t="s">
        <v>183</v>
      </c>
      <c r="C759" s="64">
        <v>2047.45</v>
      </c>
      <c r="D759" s="64">
        <v>183</v>
      </c>
      <c r="E759" s="64">
        <v>175.1</v>
      </c>
      <c r="F759" s="64">
        <v>0</v>
      </c>
      <c r="H759" s="64">
        <f t="shared" si="124"/>
        <v>-175.1</v>
      </c>
      <c r="J759" s="64">
        <f t="shared" ref="J759:J822" si="132">IF($B759=J$53,J758+1,J758)</f>
        <v>97</v>
      </c>
      <c r="K759" s="64">
        <f t="shared" ref="K759:K822" si="133">IF($B759=K$53,K758+1,K758)</f>
        <v>105</v>
      </c>
      <c r="L759" s="64">
        <f t="shared" ref="L759:L822" si="134">IF($B759=L$53,L758+1,L758)</f>
        <v>367</v>
      </c>
      <c r="M759" s="64">
        <f t="shared" ref="M759:M822" si="135">IF($B759=M$53,M758+1,M758)</f>
        <v>136</v>
      </c>
      <c r="T759" s="64">
        <f t="shared" si="127"/>
        <v>704</v>
      </c>
      <c r="U759" s="64" t="e">
        <f t="shared" ca="1" si="131"/>
        <v>#N/A</v>
      </c>
      <c r="V759" s="64" t="e">
        <f t="shared" ca="1" si="131"/>
        <v>#N/A</v>
      </c>
      <c r="Y759" s="64" t="str">
        <f t="shared" ca="1" si="126"/>
        <v xml:space="preserve"> </v>
      </c>
      <c r="Z759" s="64" t="str">
        <f t="shared" ca="1" si="128"/>
        <v xml:space="preserve"> </v>
      </c>
    </row>
    <row r="760" spans="1:26" outlineLevel="1" x14ac:dyDescent="0.35">
      <c r="A760" s="64">
        <v>5399838</v>
      </c>
      <c r="B760" s="64" t="s">
        <v>183</v>
      </c>
      <c r="C760" s="64">
        <v>11404.45</v>
      </c>
      <c r="D760" s="64">
        <v>184</v>
      </c>
      <c r="E760" s="64">
        <v>925.97</v>
      </c>
      <c r="F760" s="64">
        <v>0</v>
      </c>
      <c r="H760" s="64">
        <f t="shared" ref="H760:H823" si="136">F760-E760</f>
        <v>-925.97</v>
      </c>
      <c r="J760" s="64">
        <f t="shared" si="132"/>
        <v>97</v>
      </c>
      <c r="K760" s="64">
        <f t="shared" si="133"/>
        <v>105</v>
      </c>
      <c r="L760" s="64">
        <f t="shared" si="134"/>
        <v>368</v>
      </c>
      <c r="M760" s="64">
        <f t="shared" si="135"/>
        <v>136</v>
      </c>
      <c r="T760" s="64">
        <f t="shared" si="127"/>
        <v>705</v>
      </c>
      <c r="U760" s="64" t="e">
        <f t="shared" ca="1" si="131"/>
        <v>#N/A</v>
      </c>
      <c r="V760" s="64" t="e">
        <f t="shared" ca="1" si="131"/>
        <v>#N/A</v>
      </c>
      <c r="Y760" s="64" t="str">
        <f t="shared" ca="1" si="126"/>
        <v xml:space="preserve"> </v>
      </c>
      <c r="Z760" s="64" t="str">
        <f t="shared" ca="1" si="128"/>
        <v xml:space="preserve"> </v>
      </c>
    </row>
    <row r="761" spans="1:26" outlineLevel="1" x14ac:dyDescent="0.35">
      <c r="A761" s="64">
        <v>5401469</v>
      </c>
      <c r="B761" s="64" t="s">
        <v>406</v>
      </c>
      <c r="C761" s="64">
        <v>2287.4499999999998</v>
      </c>
      <c r="D761" s="64">
        <v>184</v>
      </c>
      <c r="E761" s="64">
        <v>191.03</v>
      </c>
      <c r="F761" s="64">
        <v>0</v>
      </c>
      <c r="H761" s="64">
        <f t="shared" si="136"/>
        <v>-191.03</v>
      </c>
      <c r="J761" s="64">
        <f t="shared" si="132"/>
        <v>97</v>
      </c>
      <c r="K761" s="64">
        <f t="shared" si="133"/>
        <v>105</v>
      </c>
      <c r="L761" s="64">
        <f t="shared" si="134"/>
        <v>368</v>
      </c>
      <c r="M761" s="64">
        <f t="shared" si="135"/>
        <v>137</v>
      </c>
      <c r="T761" s="64">
        <f t="shared" si="127"/>
        <v>706</v>
      </c>
      <c r="U761" s="64" t="e">
        <f t="shared" ca="1" si="131"/>
        <v>#N/A</v>
      </c>
      <c r="V761" s="64" t="e">
        <f t="shared" ca="1" si="131"/>
        <v>#N/A</v>
      </c>
      <c r="Y761" s="64" t="str">
        <f t="shared" ref="Y761:Y824" ca="1" si="137">IF(ISNA(U761)," ",U761)</f>
        <v xml:space="preserve"> </v>
      </c>
      <c r="Z761" s="64" t="str">
        <f t="shared" ca="1" si="128"/>
        <v xml:space="preserve"> </v>
      </c>
    </row>
    <row r="762" spans="1:26" outlineLevel="1" x14ac:dyDescent="0.35">
      <c r="A762" s="64">
        <v>5403093</v>
      </c>
      <c r="B762" s="64" t="s">
        <v>183</v>
      </c>
      <c r="C762" s="64">
        <v>4145.7700000000004</v>
      </c>
      <c r="D762" s="64">
        <v>183</v>
      </c>
      <c r="E762" s="64">
        <v>344.79</v>
      </c>
      <c r="F762" s="64">
        <v>0</v>
      </c>
      <c r="H762" s="64">
        <f t="shared" si="136"/>
        <v>-344.79</v>
      </c>
      <c r="J762" s="64">
        <f t="shared" si="132"/>
        <v>97</v>
      </c>
      <c r="K762" s="64">
        <f t="shared" si="133"/>
        <v>105</v>
      </c>
      <c r="L762" s="64">
        <f t="shared" si="134"/>
        <v>369</v>
      </c>
      <c r="M762" s="64">
        <f t="shared" si="135"/>
        <v>137</v>
      </c>
      <c r="T762" s="64">
        <f t="shared" ref="T762:T825" si="138">T761+1</f>
        <v>707</v>
      </c>
      <c r="U762" s="64" t="e">
        <f t="shared" ca="1" si="131"/>
        <v>#N/A</v>
      </c>
      <c r="V762" s="64" t="e">
        <f t="shared" ca="1" si="131"/>
        <v>#N/A</v>
      </c>
      <c r="Y762" s="64" t="str">
        <f t="shared" ca="1" si="137"/>
        <v xml:space="preserve"> </v>
      </c>
      <c r="Z762" s="64" t="str">
        <f t="shared" ref="Z762:Z825" ca="1" si="139">IF(ISNA(V762)," ",V762)</f>
        <v xml:space="preserve"> </v>
      </c>
    </row>
    <row r="763" spans="1:26" outlineLevel="1" x14ac:dyDescent="0.35">
      <c r="A763" s="64">
        <v>5403423</v>
      </c>
      <c r="B763" s="64" t="s">
        <v>395</v>
      </c>
      <c r="C763" s="64">
        <v>7105.58</v>
      </c>
      <c r="D763" s="64">
        <v>183</v>
      </c>
      <c r="E763" s="64">
        <v>585.80999999999995</v>
      </c>
      <c r="F763" s="64">
        <v>571.64</v>
      </c>
      <c r="H763" s="64">
        <f t="shared" si="136"/>
        <v>-14.169999999999959</v>
      </c>
      <c r="J763" s="64">
        <f t="shared" si="132"/>
        <v>97</v>
      </c>
      <c r="K763" s="64">
        <f t="shared" si="133"/>
        <v>106</v>
      </c>
      <c r="L763" s="64">
        <f t="shared" si="134"/>
        <v>369</v>
      </c>
      <c r="M763" s="64">
        <f t="shared" si="135"/>
        <v>137</v>
      </c>
      <c r="T763" s="64">
        <f t="shared" si="138"/>
        <v>708</v>
      </c>
      <c r="U763" s="64" t="e">
        <f t="shared" ca="1" si="131"/>
        <v>#N/A</v>
      </c>
      <c r="V763" s="64" t="e">
        <f t="shared" ca="1" si="131"/>
        <v>#N/A</v>
      </c>
      <c r="Y763" s="64" t="str">
        <f t="shared" ca="1" si="137"/>
        <v xml:space="preserve"> </v>
      </c>
      <c r="Z763" s="64" t="str">
        <f t="shared" ca="1" si="139"/>
        <v xml:space="preserve"> </v>
      </c>
    </row>
    <row r="764" spans="1:26" outlineLevel="1" x14ac:dyDescent="0.35">
      <c r="A764" s="64">
        <v>5405817</v>
      </c>
      <c r="B764" s="64" t="s">
        <v>183</v>
      </c>
      <c r="C764" s="64">
        <v>1980.02</v>
      </c>
      <c r="D764" s="64">
        <v>183</v>
      </c>
      <c r="E764" s="64">
        <v>170.06</v>
      </c>
      <c r="F764" s="64">
        <v>0</v>
      </c>
      <c r="H764" s="64">
        <f t="shared" si="136"/>
        <v>-170.06</v>
      </c>
      <c r="J764" s="64">
        <f t="shared" si="132"/>
        <v>97</v>
      </c>
      <c r="K764" s="64">
        <f t="shared" si="133"/>
        <v>106</v>
      </c>
      <c r="L764" s="64">
        <f t="shared" si="134"/>
        <v>370</v>
      </c>
      <c r="M764" s="64">
        <f t="shared" si="135"/>
        <v>137</v>
      </c>
      <c r="T764" s="64">
        <f t="shared" si="138"/>
        <v>709</v>
      </c>
      <c r="U764" s="64" t="e">
        <f t="shared" ca="1" si="131"/>
        <v>#N/A</v>
      </c>
      <c r="V764" s="64" t="e">
        <f t="shared" ca="1" si="131"/>
        <v>#N/A</v>
      </c>
      <c r="Y764" s="64" t="str">
        <f t="shared" ca="1" si="137"/>
        <v xml:space="preserve"> </v>
      </c>
      <c r="Z764" s="64" t="str">
        <f t="shared" ca="1" si="139"/>
        <v xml:space="preserve"> </v>
      </c>
    </row>
    <row r="765" spans="1:26" outlineLevel="1" x14ac:dyDescent="0.35">
      <c r="A765" s="64">
        <v>5407483</v>
      </c>
      <c r="B765" s="64" t="s">
        <v>183</v>
      </c>
      <c r="C765" s="64">
        <v>2851.3</v>
      </c>
      <c r="D765" s="64">
        <v>185</v>
      </c>
      <c r="E765" s="64">
        <v>223.9</v>
      </c>
      <c r="F765" s="64">
        <v>0</v>
      </c>
      <c r="H765" s="64">
        <f t="shared" si="136"/>
        <v>-223.9</v>
      </c>
      <c r="J765" s="64">
        <f t="shared" si="132"/>
        <v>97</v>
      </c>
      <c r="K765" s="64">
        <f t="shared" si="133"/>
        <v>106</v>
      </c>
      <c r="L765" s="64">
        <f t="shared" si="134"/>
        <v>371</v>
      </c>
      <c r="M765" s="64">
        <f t="shared" si="135"/>
        <v>137</v>
      </c>
      <c r="T765" s="64">
        <f t="shared" si="138"/>
        <v>710</v>
      </c>
      <c r="U765" s="64" t="e">
        <f t="shared" ca="1" si="131"/>
        <v>#N/A</v>
      </c>
      <c r="V765" s="64" t="e">
        <f t="shared" ca="1" si="131"/>
        <v>#N/A</v>
      </c>
      <c r="Y765" s="64" t="str">
        <f t="shared" ca="1" si="137"/>
        <v xml:space="preserve"> </v>
      </c>
      <c r="Z765" s="64" t="str">
        <f t="shared" ca="1" si="139"/>
        <v xml:space="preserve"> </v>
      </c>
    </row>
    <row r="766" spans="1:26" outlineLevel="1" x14ac:dyDescent="0.35">
      <c r="A766" s="64">
        <v>5409827</v>
      </c>
      <c r="B766" s="64" t="s">
        <v>406</v>
      </c>
      <c r="C766" s="64">
        <v>4140.0200000000004</v>
      </c>
      <c r="D766" s="64">
        <v>184</v>
      </c>
      <c r="E766" s="64">
        <v>332.37</v>
      </c>
      <c r="F766" s="64">
        <v>0</v>
      </c>
      <c r="H766" s="64">
        <f t="shared" si="136"/>
        <v>-332.37</v>
      </c>
      <c r="J766" s="64">
        <f t="shared" si="132"/>
        <v>97</v>
      </c>
      <c r="K766" s="64">
        <f t="shared" si="133"/>
        <v>106</v>
      </c>
      <c r="L766" s="64">
        <f t="shared" si="134"/>
        <v>371</v>
      </c>
      <c r="M766" s="64">
        <f t="shared" si="135"/>
        <v>138</v>
      </c>
      <c r="T766" s="64">
        <f t="shared" si="138"/>
        <v>711</v>
      </c>
      <c r="U766" s="64" t="e">
        <f t="shared" ca="1" si="131"/>
        <v>#N/A</v>
      </c>
      <c r="V766" s="64" t="e">
        <f t="shared" ca="1" si="131"/>
        <v>#N/A</v>
      </c>
      <c r="Y766" s="64" t="str">
        <f t="shared" ca="1" si="137"/>
        <v xml:space="preserve"> </v>
      </c>
      <c r="Z766" s="64" t="str">
        <f t="shared" ca="1" si="139"/>
        <v xml:space="preserve"> </v>
      </c>
    </row>
    <row r="767" spans="1:26" outlineLevel="1" x14ac:dyDescent="0.35">
      <c r="A767" s="64">
        <v>5425823</v>
      </c>
      <c r="B767" s="64" t="s">
        <v>406</v>
      </c>
      <c r="C767" s="64">
        <v>8078.77</v>
      </c>
      <c r="D767" s="64">
        <v>184</v>
      </c>
      <c r="E767" s="64">
        <v>687.31</v>
      </c>
      <c r="F767" s="64">
        <v>0</v>
      </c>
      <c r="H767" s="64">
        <f t="shared" si="136"/>
        <v>-687.31</v>
      </c>
      <c r="J767" s="64">
        <f t="shared" si="132"/>
        <v>97</v>
      </c>
      <c r="K767" s="64">
        <f t="shared" si="133"/>
        <v>106</v>
      </c>
      <c r="L767" s="64">
        <f t="shared" si="134"/>
        <v>371</v>
      </c>
      <c r="M767" s="64">
        <f t="shared" si="135"/>
        <v>139</v>
      </c>
      <c r="T767" s="64">
        <f t="shared" si="138"/>
        <v>712</v>
      </c>
      <c r="U767" s="64" t="e">
        <f t="shared" ca="1" si="131"/>
        <v>#N/A</v>
      </c>
      <c r="V767" s="64" t="e">
        <f t="shared" ca="1" si="131"/>
        <v>#N/A</v>
      </c>
      <c r="Y767" s="64" t="str">
        <f t="shared" ca="1" si="137"/>
        <v xml:space="preserve"> </v>
      </c>
      <c r="Z767" s="64" t="str">
        <f t="shared" ca="1" si="139"/>
        <v xml:space="preserve"> </v>
      </c>
    </row>
    <row r="768" spans="1:26" outlineLevel="1" x14ac:dyDescent="0.35">
      <c r="A768" s="64">
        <v>5445110</v>
      </c>
      <c r="B768" s="64" t="s">
        <v>183</v>
      </c>
      <c r="C768" s="64">
        <v>4932.34</v>
      </c>
      <c r="D768" s="64">
        <v>185</v>
      </c>
      <c r="E768" s="64">
        <v>402.51</v>
      </c>
      <c r="F768" s="64">
        <v>0</v>
      </c>
      <c r="H768" s="64">
        <f t="shared" si="136"/>
        <v>-402.51</v>
      </c>
      <c r="J768" s="64">
        <f t="shared" si="132"/>
        <v>97</v>
      </c>
      <c r="K768" s="64">
        <f t="shared" si="133"/>
        <v>106</v>
      </c>
      <c r="L768" s="64">
        <f t="shared" si="134"/>
        <v>372</v>
      </c>
      <c r="M768" s="64">
        <f t="shared" si="135"/>
        <v>139</v>
      </c>
      <c r="T768" s="64">
        <f t="shared" si="138"/>
        <v>713</v>
      </c>
      <c r="U768" s="64" t="e">
        <f t="shared" ca="1" si="131"/>
        <v>#N/A</v>
      </c>
      <c r="V768" s="64" t="e">
        <f t="shared" ca="1" si="131"/>
        <v>#N/A</v>
      </c>
      <c r="Y768" s="64" t="str">
        <f t="shared" ca="1" si="137"/>
        <v xml:space="preserve"> </v>
      </c>
      <c r="Z768" s="64" t="str">
        <f t="shared" ca="1" si="139"/>
        <v xml:space="preserve"> </v>
      </c>
    </row>
    <row r="769" spans="1:26" outlineLevel="1" x14ac:dyDescent="0.35">
      <c r="A769" s="64">
        <v>5465233</v>
      </c>
      <c r="B769" s="64" t="s">
        <v>183</v>
      </c>
      <c r="C769" s="64">
        <v>3541.75</v>
      </c>
      <c r="D769" s="64">
        <v>182</v>
      </c>
      <c r="E769" s="64">
        <v>282.74</v>
      </c>
      <c r="F769" s="64">
        <v>0</v>
      </c>
      <c r="H769" s="64">
        <f t="shared" si="136"/>
        <v>-282.74</v>
      </c>
      <c r="J769" s="64">
        <f t="shared" si="132"/>
        <v>97</v>
      </c>
      <c r="K769" s="64">
        <f t="shared" si="133"/>
        <v>106</v>
      </c>
      <c r="L769" s="64">
        <f t="shared" si="134"/>
        <v>373</v>
      </c>
      <c r="M769" s="64">
        <f t="shared" si="135"/>
        <v>139</v>
      </c>
      <c r="T769" s="64">
        <f t="shared" si="138"/>
        <v>714</v>
      </c>
      <c r="U769" s="64" t="e">
        <f t="shared" ca="1" si="131"/>
        <v>#N/A</v>
      </c>
      <c r="V769" s="64" t="e">
        <f t="shared" ca="1" si="131"/>
        <v>#N/A</v>
      </c>
      <c r="Y769" s="64" t="str">
        <f t="shared" ca="1" si="137"/>
        <v xml:space="preserve"> </v>
      </c>
      <c r="Z769" s="64" t="str">
        <f t="shared" ca="1" si="139"/>
        <v xml:space="preserve"> </v>
      </c>
    </row>
    <row r="770" spans="1:26" outlineLevel="1" x14ac:dyDescent="0.35">
      <c r="A770" s="64">
        <v>5465746</v>
      </c>
      <c r="B770" s="64" t="s">
        <v>183</v>
      </c>
      <c r="C770" s="64">
        <v>3868.31</v>
      </c>
      <c r="D770" s="64">
        <v>182</v>
      </c>
      <c r="E770" s="64">
        <v>300.52999999999997</v>
      </c>
      <c r="F770" s="64">
        <v>0</v>
      </c>
      <c r="H770" s="64">
        <f t="shared" si="136"/>
        <v>-300.52999999999997</v>
      </c>
      <c r="J770" s="64">
        <f t="shared" si="132"/>
        <v>97</v>
      </c>
      <c r="K770" s="64">
        <f t="shared" si="133"/>
        <v>106</v>
      </c>
      <c r="L770" s="64">
        <f t="shared" si="134"/>
        <v>374</v>
      </c>
      <c r="M770" s="64">
        <f t="shared" si="135"/>
        <v>139</v>
      </c>
      <c r="T770" s="64">
        <f t="shared" si="138"/>
        <v>715</v>
      </c>
      <c r="U770" s="64" t="e">
        <f t="shared" ca="1" si="131"/>
        <v>#N/A</v>
      </c>
      <c r="V770" s="64" t="e">
        <f t="shared" ca="1" si="131"/>
        <v>#N/A</v>
      </c>
      <c r="Y770" s="64" t="str">
        <f t="shared" ca="1" si="137"/>
        <v xml:space="preserve"> </v>
      </c>
      <c r="Z770" s="64" t="str">
        <f t="shared" ca="1" si="139"/>
        <v xml:space="preserve"> </v>
      </c>
    </row>
    <row r="771" spans="1:26" outlineLevel="1" x14ac:dyDescent="0.35">
      <c r="A771" s="64">
        <v>5484564</v>
      </c>
      <c r="B771" s="64" t="s">
        <v>183</v>
      </c>
      <c r="C771" s="64">
        <v>1564.6</v>
      </c>
      <c r="D771" s="64">
        <v>183</v>
      </c>
      <c r="E771" s="64">
        <v>119.76</v>
      </c>
      <c r="F771" s="64">
        <v>0</v>
      </c>
      <c r="H771" s="64">
        <f t="shared" si="136"/>
        <v>-119.76</v>
      </c>
      <c r="J771" s="64">
        <f t="shared" si="132"/>
        <v>97</v>
      </c>
      <c r="K771" s="64">
        <f t="shared" si="133"/>
        <v>106</v>
      </c>
      <c r="L771" s="64">
        <f t="shared" si="134"/>
        <v>375</v>
      </c>
      <c r="M771" s="64">
        <f t="shared" si="135"/>
        <v>139</v>
      </c>
      <c r="T771" s="64">
        <f t="shared" si="138"/>
        <v>716</v>
      </c>
      <c r="U771" s="64" t="e">
        <f t="shared" ca="1" si="131"/>
        <v>#N/A</v>
      </c>
      <c r="V771" s="64" t="e">
        <f t="shared" ca="1" si="131"/>
        <v>#N/A</v>
      </c>
      <c r="Y771" s="64" t="str">
        <f t="shared" ca="1" si="137"/>
        <v xml:space="preserve"> </v>
      </c>
      <c r="Z771" s="64" t="str">
        <f t="shared" ca="1" si="139"/>
        <v xml:space="preserve"> </v>
      </c>
    </row>
    <row r="772" spans="1:26" outlineLevel="1" x14ac:dyDescent="0.35">
      <c r="A772" s="64">
        <v>5484572</v>
      </c>
      <c r="B772" s="64" t="s">
        <v>101</v>
      </c>
      <c r="C772" s="64">
        <v>6812.82</v>
      </c>
      <c r="D772" s="64">
        <v>153</v>
      </c>
      <c r="E772" s="64">
        <v>568.04999999999995</v>
      </c>
      <c r="F772" s="64">
        <v>566.17999999999995</v>
      </c>
      <c r="H772" s="64">
        <f t="shared" si="136"/>
        <v>-1.8700000000000045</v>
      </c>
      <c r="J772" s="64">
        <f t="shared" si="132"/>
        <v>98</v>
      </c>
      <c r="K772" s="64">
        <f t="shared" si="133"/>
        <v>106</v>
      </c>
      <c r="L772" s="64">
        <f t="shared" si="134"/>
        <v>375</v>
      </c>
      <c r="M772" s="64">
        <f t="shared" si="135"/>
        <v>139</v>
      </c>
      <c r="T772" s="64">
        <f t="shared" si="138"/>
        <v>717</v>
      </c>
      <c r="U772" s="64" t="e">
        <f t="shared" ca="1" si="131"/>
        <v>#N/A</v>
      </c>
      <c r="V772" s="64" t="e">
        <f t="shared" ca="1" si="131"/>
        <v>#N/A</v>
      </c>
      <c r="Y772" s="64" t="str">
        <f t="shared" ca="1" si="137"/>
        <v xml:space="preserve"> </v>
      </c>
      <c r="Z772" s="64" t="str">
        <f t="shared" ca="1" si="139"/>
        <v xml:space="preserve"> </v>
      </c>
    </row>
    <row r="773" spans="1:26" outlineLevel="1" x14ac:dyDescent="0.35">
      <c r="A773" s="64">
        <v>5489952</v>
      </c>
      <c r="B773" s="64" t="s">
        <v>406</v>
      </c>
      <c r="C773" s="64">
        <v>5174.24</v>
      </c>
      <c r="D773" s="64">
        <v>183</v>
      </c>
      <c r="E773" s="64">
        <v>411.09</v>
      </c>
      <c r="F773" s="64">
        <v>0</v>
      </c>
      <c r="H773" s="64">
        <f t="shared" si="136"/>
        <v>-411.09</v>
      </c>
      <c r="J773" s="64">
        <f t="shared" si="132"/>
        <v>98</v>
      </c>
      <c r="K773" s="64">
        <f t="shared" si="133"/>
        <v>106</v>
      </c>
      <c r="L773" s="64">
        <f t="shared" si="134"/>
        <v>375</v>
      </c>
      <c r="M773" s="64">
        <f t="shared" si="135"/>
        <v>140</v>
      </c>
      <c r="T773" s="64">
        <f t="shared" si="138"/>
        <v>718</v>
      </c>
      <c r="U773" s="64" t="e">
        <f t="shared" ca="1" si="131"/>
        <v>#N/A</v>
      </c>
      <c r="V773" s="64" t="e">
        <f t="shared" ca="1" si="131"/>
        <v>#N/A</v>
      </c>
      <c r="Y773" s="64" t="str">
        <f t="shared" ca="1" si="137"/>
        <v xml:space="preserve"> </v>
      </c>
      <c r="Z773" s="64" t="str">
        <f t="shared" ca="1" si="139"/>
        <v xml:space="preserve"> </v>
      </c>
    </row>
    <row r="774" spans="1:26" outlineLevel="1" x14ac:dyDescent="0.35">
      <c r="A774" s="64">
        <v>5514197</v>
      </c>
      <c r="B774" s="64" t="s">
        <v>101</v>
      </c>
      <c r="C774" s="64">
        <v>4883.41</v>
      </c>
      <c r="D774" s="64">
        <v>184</v>
      </c>
      <c r="E774" s="64">
        <v>377.1</v>
      </c>
      <c r="F774" s="64">
        <v>369.47</v>
      </c>
      <c r="H774" s="64">
        <f t="shared" si="136"/>
        <v>-7.6299999999999955</v>
      </c>
      <c r="J774" s="64">
        <f t="shared" si="132"/>
        <v>99</v>
      </c>
      <c r="K774" s="64">
        <f t="shared" si="133"/>
        <v>106</v>
      </c>
      <c r="L774" s="64">
        <f t="shared" si="134"/>
        <v>375</v>
      </c>
      <c r="M774" s="64">
        <f t="shared" si="135"/>
        <v>140</v>
      </c>
      <c r="T774" s="64">
        <f t="shared" si="138"/>
        <v>719</v>
      </c>
      <c r="U774" s="64" t="e">
        <f t="shared" ca="1" si="131"/>
        <v>#N/A</v>
      </c>
      <c r="V774" s="64" t="e">
        <f t="shared" ca="1" si="131"/>
        <v>#N/A</v>
      </c>
      <c r="Y774" s="64" t="str">
        <f t="shared" ca="1" si="137"/>
        <v xml:space="preserve"> </v>
      </c>
      <c r="Z774" s="64" t="str">
        <f t="shared" ca="1" si="139"/>
        <v xml:space="preserve"> </v>
      </c>
    </row>
    <row r="775" spans="1:26" outlineLevel="1" x14ac:dyDescent="0.35">
      <c r="A775" s="64">
        <v>5515707</v>
      </c>
      <c r="B775" s="64" t="s">
        <v>406</v>
      </c>
      <c r="C775" s="64">
        <v>2238.7199999999998</v>
      </c>
      <c r="D775" s="64">
        <v>184</v>
      </c>
      <c r="E775" s="64">
        <v>181.74</v>
      </c>
      <c r="F775" s="64">
        <v>0</v>
      </c>
      <c r="H775" s="64">
        <f t="shared" si="136"/>
        <v>-181.74</v>
      </c>
      <c r="J775" s="64">
        <f t="shared" si="132"/>
        <v>99</v>
      </c>
      <c r="K775" s="64">
        <f t="shared" si="133"/>
        <v>106</v>
      </c>
      <c r="L775" s="64">
        <f t="shared" si="134"/>
        <v>375</v>
      </c>
      <c r="M775" s="64">
        <f t="shared" si="135"/>
        <v>141</v>
      </c>
      <c r="T775" s="64">
        <f t="shared" si="138"/>
        <v>720</v>
      </c>
      <c r="U775" s="64" t="e">
        <f t="shared" ca="1" si="131"/>
        <v>#N/A</v>
      </c>
      <c r="V775" s="64" t="e">
        <f t="shared" ca="1" si="131"/>
        <v>#N/A</v>
      </c>
      <c r="Y775" s="64" t="str">
        <f t="shared" ca="1" si="137"/>
        <v xml:space="preserve"> </v>
      </c>
      <c r="Z775" s="64" t="str">
        <f t="shared" ca="1" si="139"/>
        <v xml:space="preserve"> </v>
      </c>
    </row>
    <row r="776" spans="1:26" outlineLevel="1" x14ac:dyDescent="0.35">
      <c r="A776" s="64">
        <v>5518173</v>
      </c>
      <c r="B776" s="64" t="s">
        <v>183</v>
      </c>
      <c r="C776" s="64">
        <v>2599.7399999999998</v>
      </c>
      <c r="D776" s="64">
        <v>153</v>
      </c>
      <c r="E776" s="64">
        <v>214.6</v>
      </c>
      <c r="F776" s="64">
        <v>0</v>
      </c>
      <c r="H776" s="64">
        <f t="shared" si="136"/>
        <v>-214.6</v>
      </c>
      <c r="J776" s="64">
        <f t="shared" si="132"/>
        <v>99</v>
      </c>
      <c r="K776" s="64">
        <f t="shared" si="133"/>
        <v>106</v>
      </c>
      <c r="L776" s="64">
        <f t="shared" si="134"/>
        <v>376</v>
      </c>
      <c r="M776" s="64">
        <f t="shared" si="135"/>
        <v>141</v>
      </c>
      <c r="T776" s="64">
        <f t="shared" si="138"/>
        <v>721</v>
      </c>
      <c r="U776" s="64" t="e">
        <f t="shared" ref="U776:V795" ca="1" si="140">INDEX(OFFSET($G$55,0,MATCH(U$54,$H$54:$I$54,0),COUNT($A$55:$A$2233),1),MATCH($T776,OFFSET($I$55,0,MATCH(U$55,$J$53:$M$53,0),COUNT($A$55:$A$2233),1),0),1)</f>
        <v>#N/A</v>
      </c>
      <c r="V776" s="64" t="e">
        <f t="shared" ca="1" si="140"/>
        <v>#N/A</v>
      </c>
      <c r="Y776" s="64" t="str">
        <f t="shared" ca="1" si="137"/>
        <v xml:space="preserve"> </v>
      </c>
      <c r="Z776" s="64" t="str">
        <f t="shared" ca="1" si="139"/>
        <v xml:space="preserve"> </v>
      </c>
    </row>
    <row r="777" spans="1:26" outlineLevel="1" x14ac:dyDescent="0.35">
      <c r="A777" s="64">
        <v>5523247</v>
      </c>
      <c r="B777" s="64" t="s">
        <v>183</v>
      </c>
      <c r="C777" s="64">
        <v>7014.76</v>
      </c>
      <c r="D777" s="64">
        <v>184</v>
      </c>
      <c r="E777" s="64">
        <v>556.64</v>
      </c>
      <c r="F777" s="64">
        <v>0</v>
      </c>
      <c r="H777" s="64">
        <f t="shared" si="136"/>
        <v>-556.64</v>
      </c>
      <c r="J777" s="64">
        <f t="shared" si="132"/>
        <v>99</v>
      </c>
      <c r="K777" s="64">
        <f t="shared" si="133"/>
        <v>106</v>
      </c>
      <c r="L777" s="64">
        <f t="shared" si="134"/>
        <v>377</v>
      </c>
      <c r="M777" s="64">
        <f t="shared" si="135"/>
        <v>141</v>
      </c>
      <c r="T777" s="64">
        <f t="shared" si="138"/>
        <v>722</v>
      </c>
      <c r="U777" s="64" t="e">
        <f t="shared" ca="1" si="140"/>
        <v>#N/A</v>
      </c>
      <c r="V777" s="64" t="e">
        <f t="shared" ca="1" si="140"/>
        <v>#N/A</v>
      </c>
      <c r="Y777" s="64" t="str">
        <f t="shared" ca="1" si="137"/>
        <v xml:space="preserve"> </v>
      </c>
      <c r="Z777" s="64" t="str">
        <f t="shared" ca="1" si="139"/>
        <v xml:space="preserve"> </v>
      </c>
    </row>
    <row r="778" spans="1:26" outlineLevel="1" x14ac:dyDescent="0.35">
      <c r="A778" s="64">
        <v>5531018</v>
      </c>
      <c r="B778" s="64" t="s">
        <v>183</v>
      </c>
      <c r="C778" s="64">
        <v>2975.82</v>
      </c>
      <c r="D778" s="64">
        <v>184</v>
      </c>
      <c r="E778" s="64">
        <v>244.1</v>
      </c>
      <c r="F778" s="64">
        <v>0</v>
      </c>
      <c r="H778" s="64">
        <f t="shared" si="136"/>
        <v>-244.1</v>
      </c>
      <c r="J778" s="64">
        <f t="shared" si="132"/>
        <v>99</v>
      </c>
      <c r="K778" s="64">
        <f t="shared" si="133"/>
        <v>106</v>
      </c>
      <c r="L778" s="64">
        <f t="shared" si="134"/>
        <v>378</v>
      </c>
      <c r="M778" s="64">
        <f t="shared" si="135"/>
        <v>141</v>
      </c>
      <c r="T778" s="64">
        <f t="shared" si="138"/>
        <v>723</v>
      </c>
      <c r="U778" s="64" t="e">
        <f t="shared" ca="1" si="140"/>
        <v>#N/A</v>
      </c>
      <c r="V778" s="64" t="e">
        <f t="shared" ca="1" si="140"/>
        <v>#N/A</v>
      </c>
      <c r="Y778" s="64" t="str">
        <f t="shared" ca="1" si="137"/>
        <v xml:space="preserve"> </v>
      </c>
      <c r="Z778" s="64" t="str">
        <f t="shared" ca="1" si="139"/>
        <v xml:space="preserve"> </v>
      </c>
    </row>
    <row r="779" spans="1:26" outlineLevel="1" x14ac:dyDescent="0.35">
      <c r="A779" s="64">
        <v>5540580</v>
      </c>
      <c r="B779" s="64" t="s">
        <v>101</v>
      </c>
      <c r="C779" s="64">
        <v>3822.34</v>
      </c>
      <c r="D779" s="64">
        <v>153</v>
      </c>
      <c r="E779" s="64">
        <v>315.08999999999997</v>
      </c>
      <c r="F779" s="64">
        <v>314.06</v>
      </c>
      <c r="H779" s="64">
        <f t="shared" si="136"/>
        <v>-1.0299999999999727</v>
      </c>
      <c r="J779" s="64">
        <f t="shared" si="132"/>
        <v>100</v>
      </c>
      <c r="K779" s="64">
        <f t="shared" si="133"/>
        <v>106</v>
      </c>
      <c r="L779" s="64">
        <f t="shared" si="134"/>
        <v>378</v>
      </c>
      <c r="M779" s="64">
        <f t="shared" si="135"/>
        <v>141</v>
      </c>
      <c r="T779" s="64">
        <f t="shared" si="138"/>
        <v>724</v>
      </c>
      <c r="U779" s="64" t="e">
        <f t="shared" ca="1" si="140"/>
        <v>#N/A</v>
      </c>
      <c r="V779" s="64" t="e">
        <f t="shared" ca="1" si="140"/>
        <v>#N/A</v>
      </c>
      <c r="Y779" s="64" t="str">
        <f t="shared" ca="1" si="137"/>
        <v xml:space="preserve"> </v>
      </c>
      <c r="Z779" s="64" t="str">
        <f t="shared" ca="1" si="139"/>
        <v xml:space="preserve"> </v>
      </c>
    </row>
    <row r="780" spans="1:26" outlineLevel="1" x14ac:dyDescent="0.35">
      <c r="A780" s="64">
        <v>5549037</v>
      </c>
      <c r="B780" s="64" t="s">
        <v>183</v>
      </c>
      <c r="C780" s="64">
        <v>8371.5300000000007</v>
      </c>
      <c r="D780" s="64">
        <v>186</v>
      </c>
      <c r="E780" s="64">
        <v>697.1</v>
      </c>
      <c r="F780" s="64">
        <v>0</v>
      </c>
      <c r="H780" s="64">
        <f t="shared" si="136"/>
        <v>-697.1</v>
      </c>
      <c r="J780" s="64">
        <f t="shared" si="132"/>
        <v>100</v>
      </c>
      <c r="K780" s="64">
        <f t="shared" si="133"/>
        <v>106</v>
      </c>
      <c r="L780" s="64">
        <f t="shared" si="134"/>
        <v>379</v>
      </c>
      <c r="M780" s="64">
        <f t="shared" si="135"/>
        <v>141</v>
      </c>
      <c r="T780" s="64">
        <f t="shared" si="138"/>
        <v>725</v>
      </c>
      <c r="U780" s="64" t="e">
        <f t="shared" ca="1" si="140"/>
        <v>#N/A</v>
      </c>
      <c r="V780" s="64" t="e">
        <f t="shared" ca="1" si="140"/>
        <v>#N/A</v>
      </c>
      <c r="Y780" s="64" t="str">
        <f t="shared" ca="1" si="137"/>
        <v xml:space="preserve"> </v>
      </c>
      <c r="Z780" s="64" t="str">
        <f t="shared" ca="1" si="139"/>
        <v xml:space="preserve"> </v>
      </c>
    </row>
    <row r="781" spans="1:26" outlineLevel="1" x14ac:dyDescent="0.35">
      <c r="A781" s="64">
        <v>5549897</v>
      </c>
      <c r="B781" s="64" t="s">
        <v>183</v>
      </c>
      <c r="C781" s="64">
        <v>4721.6099999999997</v>
      </c>
      <c r="D781" s="64">
        <v>183</v>
      </c>
      <c r="E781" s="64">
        <v>403.55</v>
      </c>
      <c r="F781" s="64">
        <v>0</v>
      </c>
      <c r="H781" s="64">
        <f t="shared" si="136"/>
        <v>-403.55</v>
      </c>
      <c r="J781" s="64">
        <f t="shared" si="132"/>
        <v>100</v>
      </c>
      <c r="K781" s="64">
        <f t="shared" si="133"/>
        <v>106</v>
      </c>
      <c r="L781" s="64">
        <f t="shared" si="134"/>
        <v>380</v>
      </c>
      <c r="M781" s="64">
        <f t="shared" si="135"/>
        <v>141</v>
      </c>
      <c r="T781" s="64">
        <f t="shared" si="138"/>
        <v>726</v>
      </c>
      <c r="U781" s="64" t="e">
        <f t="shared" ca="1" si="140"/>
        <v>#N/A</v>
      </c>
      <c r="V781" s="64" t="e">
        <f t="shared" ca="1" si="140"/>
        <v>#N/A</v>
      </c>
      <c r="Y781" s="64" t="str">
        <f t="shared" ca="1" si="137"/>
        <v xml:space="preserve"> </v>
      </c>
      <c r="Z781" s="64" t="str">
        <f t="shared" ca="1" si="139"/>
        <v xml:space="preserve"> </v>
      </c>
    </row>
    <row r="782" spans="1:26" outlineLevel="1" x14ac:dyDescent="0.35">
      <c r="A782" s="64">
        <v>5554846</v>
      </c>
      <c r="B782" s="64" t="s">
        <v>101</v>
      </c>
      <c r="C782" s="64">
        <v>5684.86</v>
      </c>
      <c r="D782" s="64">
        <v>183</v>
      </c>
      <c r="E782" s="64">
        <v>452.94</v>
      </c>
      <c r="F782" s="64">
        <v>444.49</v>
      </c>
      <c r="H782" s="64">
        <f t="shared" si="136"/>
        <v>-8.4499999999999886</v>
      </c>
      <c r="J782" s="64">
        <f t="shared" si="132"/>
        <v>101</v>
      </c>
      <c r="K782" s="64">
        <f t="shared" si="133"/>
        <v>106</v>
      </c>
      <c r="L782" s="64">
        <f t="shared" si="134"/>
        <v>380</v>
      </c>
      <c r="M782" s="64">
        <f t="shared" si="135"/>
        <v>141</v>
      </c>
      <c r="T782" s="64">
        <f t="shared" si="138"/>
        <v>727</v>
      </c>
      <c r="U782" s="64" t="e">
        <f t="shared" ca="1" si="140"/>
        <v>#N/A</v>
      </c>
      <c r="V782" s="64" t="e">
        <f t="shared" ca="1" si="140"/>
        <v>#N/A</v>
      </c>
      <c r="Y782" s="64" t="str">
        <f t="shared" ca="1" si="137"/>
        <v xml:space="preserve"> </v>
      </c>
      <c r="Z782" s="64" t="str">
        <f t="shared" ca="1" si="139"/>
        <v xml:space="preserve"> </v>
      </c>
    </row>
    <row r="783" spans="1:26" outlineLevel="1" x14ac:dyDescent="0.35">
      <c r="A783" s="64">
        <v>5567097</v>
      </c>
      <c r="B783" s="64" t="s">
        <v>406</v>
      </c>
      <c r="C783" s="64">
        <v>2214.64</v>
      </c>
      <c r="D783" s="64">
        <v>183</v>
      </c>
      <c r="E783" s="64">
        <v>155.69999999999999</v>
      </c>
      <c r="F783" s="64">
        <v>0</v>
      </c>
      <c r="H783" s="64">
        <f t="shared" si="136"/>
        <v>-155.69999999999999</v>
      </c>
      <c r="J783" s="64">
        <f t="shared" si="132"/>
        <v>101</v>
      </c>
      <c r="K783" s="64">
        <f t="shared" si="133"/>
        <v>106</v>
      </c>
      <c r="L783" s="64">
        <f t="shared" si="134"/>
        <v>380</v>
      </c>
      <c r="M783" s="64">
        <f t="shared" si="135"/>
        <v>142</v>
      </c>
      <c r="T783" s="64">
        <f t="shared" si="138"/>
        <v>728</v>
      </c>
      <c r="U783" s="64" t="e">
        <f t="shared" ca="1" si="140"/>
        <v>#N/A</v>
      </c>
      <c r="V783" s="64" t="e">
        <f t="shared" ca="1" si="140"/>
        <v>#N/A</v>
      </c>
      <c r="Y783" s="64" t="str">
        <f t="shared" ca="1" si="137"/>
        <v xml:space="preserve"> </v>
      </c>
      <c r="Z783" s="64" t="str">
        <f t="shared" ca="1" si="139"/>
        <v xml:space="preserve"> </v>
      </c>
    </row>
    <row r="784" spans="1:26" outlineLevel="1" x14ac:dyDescent="0.35">
      <c r="A784" s="64">
        <v>5567104</v>
      </c>
      <c r="B784" s="64" t="s">
        <v>406</v>
      </c>
      <c r="C784" s="64">
        <v>1559.04</v>
      </c>
      <c r="D784" s="64">
        <v>183</v>
      </c>
      <c r="E784" s="64">
        <v>126.53</v>
      </c>
      <c r="F784" s="64">
        <v>0</v>
      </c>
      <c r="H784" s="64">
        <f t="shared" si="136"/>
        <v>-126.53</v>
      </c>
      <c r="J784" s="64">
        <f t="shared" si="132"/>
        <v>101</v>
      </c>
      <c r="K784" s="64">
        <f t="shared" si="133"/>
        <v>106</v>
      </c>
      <c r="L784" s="64">
        <f t="shared" si="134"/>
        <v>380</v>
      </c>
      <c r="M784" s="64">
        <f t="shared" si="135"/>
        <v>143</v>
      </c>
      <c r="T784" s="64">
        <f t="shared" si="138"/>
        <v>729</v>
      </c>
      <c r="U784" s="64" t="e">
        <f t="shared" ca="1" si="140"/>
        <v>#N/A</v>
      </c>
      <c r="V784" s="64" t="e">
        <f t="shared" ca="1" si="140"/>
        <v>#N/A</v>
      </c>
      <c r="Y784" s="64" t="str">
        <f t="shared" ca="1" si="137"/>
        <v xml:space="preserve"> </v>
      </c>
      <c r="Z784" s="64" t="str">
        <f t="shared" ca="1" si="139"/>
        <v xml:space="preserve"> </v>
      </c>
    </row>
    <row r="785" spans="1:26" outlineLevel="1" x14ac:dyDescent="0.35">
      <c r="A785" s="64">
        <v>5568508</v>
      </c>
      <c r="B785" s="64" t="s">
        <v>183</v>
      </c>
      <c r="C785" s="64">
        <v>10560.16</v>
      </c>
      <c r="D785" s="64">
        <v>183</v>
      </c>
      <c r="E785" s="64">
        <v>840.79</v>
      </c>
      <c r="F785" s="64">
        <v>0</v>
      </c>
      <c r="H785" s="64">
        <f t="shared" si="136"/>
        <v>-840.79</v>
      </c>
      <c r="J785" s="64">
        <f t="shared" si="132"/>
        <v>101</v>
      </c>
      <c r="K785" s="64">
        <f t="shared" si="133"/>
        <v>106</v>
      </c>
      <c r="L785" s="64">
        <f t="shared" si="134"/>
        <v>381</v>
      </c>
      <c r="M785" s="64">
        <f t="shared" si="135"/>
        <v>143</v>
      </c>
      <c r="T785" s="64">
        <f t="shared" si="138"/>
        <v>730</v>
      </c>
      <c r="U785" s="64" t="e">
        <f t="shared" ca="1" si="140"/>
        <v>#N/A</v>
      </c>
      <c r="V785" s="64" t="e">
        <f t="shared" ca="1" si="140"/>
        <v>#N/A</v>
      </c>
      <c r="Y785" s="64" t="str">
        <f t="shared" ca="1" si="137"/>
        <v xml:space="preserve"> </v>
      </c>
      <c r="Z785" s="64" t="str">
        <f t="shared" ca="1" si="139"/>
        <v xml:space="preserve"> </v>
      </c>
    </row>
    <row r="786" spans="1:26" outlineLevel="1" x14ac:dyDescent="0.35">
      <c r="A786" s="64">
        <v>5589158</v>
      </c>
      <c r="B786" s="64" t="s">
        <v>395</v>
      </c>
      <c r="C786" s="64">
        <v>3282.04</v>
      </c>
      <c r="D786" s="64">
        <v>154</v>
      </c>
      <c r="E786" s="64">
        <v>267.02</v>
      </c>
      <c r="F786" s="64">
        <v>263.20999999999998</v>
      </c>
      <c r="H786" s="64">
        <f t="shared" si="136"/>
        <v>-3.8100000000000023</v>
      </c>
      <c r="J786" s="64">
        <f t="shared" si="132"/>
        <v>101</v>
      </c>
      <c r="K786" s="64">
        <f t="shared" si="133"/>
        <v>107</v>
      </c>
      <c r="L786" s="64">
        <f t="shared" si="134"/>
        <v>381</v>
      </c>
      <c r="M786" s="64">
        <f t="shared" si="135"/>
        <v>143</v>
      </c>
      <c r="T786" s="64">
        <f t="shared" si="138"/>
        <v>731</v>
      </c>
      <c r="U786" s="64" t="e">
        <f t="shared" ca="1" si="140"/>
        <v>#N/A</v>
      </c>
      <c r="V786" s="64" t="e">
        <f t="shared" ca="1" si="140"/>
        <v>#N/A</v>
      </c>
      <c r="Y786" s="64" t="str">
        <f t="shared" ca="1" si="137"/>
        <v xml:space="preserve"> </v>
      </c>
      <c r="Z786" s="64" t="str">
        <f t="shared" ca="1" si="139"/>
        <v xml:space="preserve"> </v>
      </c>
    </row>
    <row r="787" spans="1:26" outlineLevel="1" x14ac:dyDescent="0.35">
      <c r="A787" s="64">
        <v>5593365</v>
      </c>
      <c r="B787" s="64" t="s">
        <v>183</v>
      </c>
      <c r="C787" s="64">
        <v>5428.54</v>
      </c>
      <c r="D787" s="64">
        <v>184</v>
      </c>
      <c r="E787" s="64">
        <v>443.27</v>
      </c>
      <c r="F787" s="64">
        <v>0</v>
      </c>
      <c r="H787" s="64">
        <f t="shared" si="136"/>
        <v>-443.27</v>
      </c>
      <c r="J787" s="64">
        <f t="shared" si="132"/>
        <v>101</v>
      </c>
      <c r="K787" s="64">
        <f t="shared" si="133"/>
        <v>107</v>
      </c>
      <c r="L787" s="64">
        <f t="shared" si="134"/>
        <v>382</v>
      </c>
      <c r="M787" s="64">
        <f t="shared" si="135"/>
        <v>143</v>
      </c>
      <c r="T787" s="64">
        <f t="shared" si="138"/>
        <v>732</v>
      </c>
      <c r="U787" s="64" t="e">
        <f t="shared" ca="1" si="140"/>
        <v>#N/A</v>
      </c>
      <c r="V787" s="64" t="e">
        <f t="shared" ca="1" si="140"/>
        <v>#N/A</v>
      </c>
      <c r="Y787" s="64" t="str">
        <f t="shared" ca="1" si="137"/>
        <v xml:space="preserve"> </v>
      </c>
      <c r="Z787" s="64" t="str">
        <f t="shared" ca="1" si="139"/>
        <v xml:space="preserve"> </v>
      </c>
    </row>
    <row r="788" spans="1:26" outlineLevel="1" x14ac:dyDescent="0.35">
      <c r="A788" s="64">
        <v>5599660</v>
      </c>
      <c r="B788" s="64" t="s">
        <v>406</v>
      </c>
      <c r="C788" s="64">
        <v>4165.01</v>
      </c>
      <c r="D788" s="64">
        <v>183</v>
      </c>
      <c r="E788" s="64">
        <v>332.37</v>
      </c>
      <c r="F788" s="64">
        <v>0</v>
      </c>
      <c r="H788" s="64">
        <f t="shared" si="136"/>
        <v>-332.37</v>
      </c>
      <c r="J788" s="64">
        <f t="shared" si="132"/>
        <v>101</v>
      </c>
      <c r="K788" s="64">
        <f t="shared" si="133"/>
        <v>107</v>
      </c>
      <c r="L788" s="64">
        <f t="shared" si="134"/>
        <v>382</v>
      </c>
      <c r="M788" s="64">
        <f t="shared" si="135"/>
        <v>144</v>
      </c>
      <c r="T788" s="64">
        <f t="shared" si="138"/>
        <v>733</v>
      </c>
      <c r="U788" s="64" t="e">
        <f t="shared" ca="1" si="140"/>
        <v>#N/A</v>
      </c>
      <c r="V788" s="64" t="e">
        <f t="shared" ca="1" si="140"/>
        <v>#N/A</v>
      </c>
      <c r="Y788" s="64" t="str">
        <f t="shared" ca="1" si="137"/>
        <v xml:space="preserve"> </v>
      </c>
      <c r="Z788" s="64" t="str">
        <f t="shared" ca="1" si="139"/>
        <v xml:space="preserve"> </v>
      </c>
    </row>
    <row r="789" spans="1:26" outlineLevel="1" x14ac:dyDescent="0.35">
      <c r="A789" s="64">
        <v>5606259</v>
      </c>
      <c r="B789" s="64" t="s">
        <v>183</v>
      </c>
      <c r="C789" s="64">
        <v>4731.24</v>
      </c>
      <c r="D789" s="64">
        <v>184</v>
      </c>
      <c r="E789" s="64">
        <v>391.92</v>
      </c>
      <c r="F789" s="64">
        <v>0</v>
      </c>
      <c r="H789" s="64">
        <f t="shared" si="136"/>
        <v>-391.92</v>
      </c>
      <c r="J789" s="64">
        <f t="shared" si="132"/>
        <v>101</v>
      </c>
      <c r="K789" s="64">
        <f t="shared" si="133"/>
        <v>107</v>
      </c>
      <c r="L789" s="64">
        <f t="shared" si="134"/>
        <v>383</v>
      </c>
      <c r="M789" s="64">
        <f t="shared" si="135"/>
        <v>144</v>
      </c>
      <c r="T789" s="64">
        <f t="shared" si="138"/>
        <v>734</v>
      </c>
      <c r="U789" s="64" t="e">
        <f t="shared" ca="1" si="140"/>
        <v>#N/A</v>
      </c>
      <c r="V789" s="64" t="e">
        <f t="shared" ca="1" si="140"/>
        <v>#N/A</v>
      </c>
      <c r="Y789" s="64" t="str">
        <f t="shared" ca="1" si="137"/>
        <v xml:space="preserve"> </v>
      </c>
      <c r="Z789" s="64" t="str">
        <f t="shared" ca="1" si="139"/>
        <v xml:space="preserve"> </v>
      </c>
    </row>
    <row r="790" spans="1:26" outlineLevel="1" x14ac:dyDescent="0.35">
      <c r="A790" s="64">
        <v>5608817</v>
      </c>
      <c r="B790" s="64" t="s">
        <v>406</v>
      </c>
      <c r="C790" s="64">
        <v>7901.2</v>
      </c>
      <c r="D790" s="64">
        <v>183</v>
      </c>
      <c r="E790" s="64">
        <v>654.52</v>
      </c>
      <c r="F790" s="64">
        <v>0</v>
      </c>
      <c r="H790" s="64">
        <f t="shared" si="136"/>
        <v>-654.52</v>
      </c>
      <c r="J790" s="64">
        <f t="shared" si="132"/>
        <v>101</v>
      </c>
      <c r="K790" s="64">
        <f t="shared" si="133"/>
        <v>107</v>
      </c>
      <c r="L790" s="64">
        <f t="shared" si="134"/>
        <v>383</v>
      </c>
      <c r="M790" s="64">
        <f t="shared" si="135"/>
        <v>145</v>
      </c>
      <c r="T790" s="64">
        <f t="shared" si="138"/>
        <v>735</v>
      </c>
      <c r="U790" s="64" t="e">
        <f t="shared" ca="1" si="140"/>
        <v>#N/A</v>
      </c>
      <c r="V790" s="64" t="e">
        <f t="shared" ca="1" si="140"/>
        <v>#N/A</v>
      </c>
      <c r="Y790" s="64" t="str">
        <f t="shared" ca="1" si="137"/>
        <v xml:space="preserve"> </v>
      </c>
      <c r="Z790" s="64" t="str">
        <f t="shared" ca="1" si="139"/>
        <v xml:space="preserve"> </v>
      </c>
    </row>
    <row r="791" spans="1:26" outlineLevel="1" x14ac:dyDescent="0.35">
      <c r="A791" s="64">
        <v>5610953</v>
      </c>
      <c r="B791" s="64" t="s">
        <v>395</v>
      </c>
      <c r="C791" s="64">
        <v>4077.22</v>
      </c>
      <c r="D791" s="64">
        <v>154</v>
      </c>
      <c r="E791" s="64">
        <v>329.55</v>
      </c>
      <c r="F791" s="64">
        <v>328.39</v>
      </c>
      <c r="H791" s="64">
        <f t="shared" si="136"/>
        <v>-1.160000000000025</v>
      </c>
      <c r="J791" s="64">
        <f t="shared" si="132"/>
        <v>101</v>
      </c>
      <c r="K791" s="64">
        <f t="shared" si="133"/>
        <v>108</v>
      </c>
      <c r="L791" s="64">
        <f t="shared" si="134"/>
        <v>383</v>
      </c>
      <c r="M791" s="64">
        <f t="shared" si="135"/>
        <v>145</v>
      </c>
      <c r="T791" s="64">
        <f t="shared" si="138"/>
        <v>736</v>
      </c>
      <c r="U791" s="64" t="e">
        <f t="shared" ca="1" si="140"/>
        <v>#N/A</v>
      </c>
      <c r="V791" s="64" t="e">
        <f t="shared" ca="1" si="140"/>
        <v>#N/A</v>
      </c>
      <c r="Y791" s="64" t="str">
        <f t="shared" ca="1" si="137"/>
        <v xml:space="preserve"> </v>
      </c>
      <c r="Z791" s="64" t="str">
        <f t="shared" ca="1" si="139"/>
        <v xml:space="preserve"> </v>
      </c>
    </row>
    <row r="792" spans="1:26" outlineLevel="1" x14ac:dyDescent="0.35">
      <c r="A792" s="64">
        <v>5614583</v>
      </c>
      <c r="B792" s="64" t="s">
        <v>406</v>
      </c>
      <c r="C792" s="64">
        <v>2187.4899999999998</v>
      </c>
      <c r="D792" s="64">
        <v>185</v>
      </c>
      <c r="E792" s="64">
        <v>179.08</v>
      </c>
      <c r="F792" s="64">
        <v>0</v>
      </c>
      <c r="H792" s="64">
        <f t="shared" si="136"/>
        <v>-179.08</v>
      </c>
      <c r="J792" s="64">
        <f t="shared" si="132"/>
        <v>101</v>
      </c>
      <c r="K792" s="64">
        <f t="shared" si="133"/>
        <v>108</v>
      </c>
      <c r="L792" s="64">
        <f t="shared" si="134"/>
        <v>383</v>
      </c>
      <c r="M792" s="64">
        <f t="shared" si="135"/>
        <v>146</v>
      </c>
      <c r="T792" s="64">
        <f t="shared" si="138"/>
        <v>737</v>
      </c>
      <c r="U792" s="64" t="e">
        <f t="shared" ca="1" si="140"/>
        <v>#N/A</v>
      </c>
      <c r="V792" s="64" t="e">
        <f t="shared" ca="1" si="140"/>
        <v>#N/A</v>
      </c>
      <c r="Y792" s="64" t="str">
        <f t="shared" ca="1" si="137"/>
        <v xml:space="preserve"> </v>
      </c>
      <c r="Z792" s="64" t="str">
        <f t="shared" ca="1" si="139"/>
        <v xml:space="preserve"> </v>
      </c>
    </row>
    <row r="793" spans="1:26" outlineLevel="1" x14ac:dyDescent="0.35">
      <c r="A793" s="64">
        <v>5618022</v>
      </c>
      <c r="B793" s="64" t="s">
        <v>406</v>
      </c>
      <c r="C793" s="64">
        <v>4168.83</v>
      </c>
      <c r="D793" s="64">
        <v>182</v>
      </c>
      <c r="E793" s="64">
        <v>352.93</v>
      </c>
      <c r="F793" s="64">
        <v>0</v>
      </c>
      <c r="H793" s="64">
        <f t="shared" si="136"/>
        <v>-352.93</v>
      </c>
      <c r="J793" s="64">
        <f t="shared" si="132"/>
        <v>101</v>
      </c>
      <c r="K793" s="64">
        <f t="shared" si="133"/>
        <v>108</v>
      </c>
      <c r="L793" s="64">
        <f t="shared" si="134"/>
        <v>383</v>
      </c>
      <c r="M793" s="64">
        <f t="shared" si="135"/>
        <v>147</v>
      </c>
      <c r="T793" s="64">
        <f t="shared" si="138"/>
        <v>738</v>
      </c>
      <c r="U793" s="64" t="e">
        <f t="shared" ca="1" si="140"/>
        <v>#N/A</v>
      </c>
      <c r="V793" s="64" t="e">
        <f t="shared" ca="1" si="140"/>
        <v>#N/A</v>
      </c>
      <c r="Y793" s="64" t="str">
        <f t="shared" ca="1" si="137"/>
        <v xml:space="preserve"> </v>
      </c>
      <c r="Z793" s="64" t="str">
        <f t="shared" ca="1" si="139"/>
        <v xml:space="preserve"> </v>
      </c>
    </row>
    <row r="794" spans="1:26" outlineLevel="1" x14ac:dyDescent="0.35">
      <c r="A794" s="64">
        <v>5645075</v>
      </c>
      <c r="B794" s="64" t="s">
        <v>101</v>
      </c>
      <c r="C794" s="64">
        <v>3117.49</v>
      </c>
      <c r="D794" s="64">
        <v>182</v>
      </c>
      <c r="E794" s="64">
        <v>253.66</v>
      </c>
      <c r="F794" s="64">
        <v>253.42</v>
      </c>
      <c r="H794" s="64">
        <f t="shared" si="136"/>
        <v>-0.24000000000000909</v>
      </c>
      <c r="J794" s="64">
        <f t="shared" si="132"/>
        <v>102</v>
      </c>
      <c r="K794" s="64">
        <f t="shared" si="133"/>
        <v>108</v>
      </c>
      <c r="L794" s="64">
        <f t="shared" si="134"/>
        <v>383</v>
      </c>
      <c r="M794" s="64">
        <f t="shared" si="135"/>
        <v>147</v>
      </c>
      <c r="T794" s="64">
        <f t="shared" si="138"/>
        <v>739</v>
      </c>
      <c r="U794" s="64" t="e">
        <f t="shared" ca="1" si="140"/>
        <v>#N/A</v>
      </c>
      <c r="V794" s="64" t="e">
        <f t="shared" ca="1" si="140"/>
        <v>#N/A</v>
      </c>
      <c r="Y794" s="64" t="str">
        <f t="shared" ca="1" si="137"/>
        <v xml:space="preserve"> </v>
      </c>
      <c r="Z794" s="64" t="str">
        <f t="shared" ca="1" si="139"/>
        <v xml:space="preserve"> </v>
      </c>
    </row>
    <row r="795" spans="1:26" outlineLevel="1" x14ac:dyDescent="0.35">
      <c r="A795" s="64">
        <v>5646859</v>
      </c>
      <c r="B795" s="64" t="s">
        <v>183</v>
      </c>
      <c r="C795" s="64">
        <v>8417.2000000000007</v>
      </c>
      <c r="D795" s="64">
        <v>183</v>
      </c>
      <c r="E795" s="64">
        <v>692.52</v>
      </c>
      <c r="F795" s="64">
        <v>0</v>
      </c>
      <c r="H795" s="64">
        <f t="shared" si="136"/>
        <v>-692.52</v>
      </c>
      <c r="J795" s="64">
        <f t="shared" si="132"/>
        <v>102</v>
      </c>
      <c r="K795" s="64">
        <f t="shared" si="133"/>
        <v>108</v>
      </c>
      <c r="L795" s="64">
        <f t="shared" si="134"/>
        <v>384</v>
      </c>
      <c r="M795" s="64">
        <f t="shared" si="135"/>
        <v>147</v>
      </c>
      <c r="T795" s="64">
        <f t="shared" si="138"/>
        <v>740</v>
      </c>
      <c r="U795" s="64" t="e">
        <f t="shared" ca="1" si="140"/>
        <v>#N/A</v>
      </c>
      <c r="V795" s="64" t="e">
        <f t="shared" ca="1" si="140"/>
        <v>#N/A</v>
      </c>
      <c r="Y795" s="64" t="str">
        <f t="shared" ca="1" si="137"/>
        <v xml:space="preserve"> </v>
      </c>
      <c r="Z795" s="64" t="str">
        <f t="shared" ca="1" si="139"/>
        <v xml:space="preserve"> </v>
      </c>
    </row>
    <row r="796" spans="1:26" outlineLevel="1" x14ac:dyDescent="0.35">
      <c r="A796" s="64">
        <v>5648871</v>
      </c>
      <c r="B796" s="64" t="s">
        <v>183</v>
      </c>
      <c r="C796" s="64">
        <v>4432.97</v>
      </c>
      <c r="D796" s="64">
        <v>183</v>
      </c>
      <c r="E796" s="64">
        <v>349.81</v>
      </c>
      <c r="F796" s="64">
        <v>0</v>
      </c>
      <c r="H796" s="64">
        <f t="shared" si="136"/>
        <v>-349.81</v>
      </c>
      <c r="J796" s="64">
        <f t="shared" si="132"/>
        <v>102</v>
      </c>
      <c r="K796" s="64">
        <f t="shared" si="133"/>
        <v>108</v>
      </c>
      <c r="L796" s="64">
        <f t="shared" si="134"/>
        <v>385</v>
      </c>
      <c r="M796" s="64">
        <f t="shared" si="135"/>
        <v>147</v>
      </c>
      <c r="T796" s="64">
        <f t="shared" si="138"/>
        <v>741</v>
      </c>
      <c r="U796" s="64" t="e">
        <f t="shared" ref="U796:V815" ca="1" si="141">INDEX(OFFSET($G$55,0,MATCH(U$54,$H$54:$I$54,0),COUNT($A$55:$A$2233),1),MATCH($T796,OFFSET($I$55,0,MATCH(U$55,$J$53:$M$53,0),COUNT($A$55:$A$2233),1),0),1)</f>
        <v>#N/A</v>
      </c>
      <c r="V796" s="64" t="e">
        <f t="shared" ca="1" si="141"/>
        <v>#N/A</v>
      </c>
      <c r="Y796" s="64" t="str">
        <f t="shared" ca="1" si="137"/>
        <v xml:space="preserve"> </v>
      </c>
      <c r="Z796" s="64" t="str">
        <f t="shared" ca="1" si="139"/>
        <v xml:space="preserve"> </v>
      </c>
    </row>
    <row r="797" spans="1:26" outlineLevel="1" x14ac:dyDescent="0.35">
      <c r="A797" s="64">
        <v>5657921</v>
      </c>
      <c r="B797" s="64" t="s">
        <v>395</v>
      </c>
      <c r="C797" s="64">
        <v>3744.51</v>
      </c>
      <c r="D797" s="64">
        <v>184</v>
      </c>
      <c r="E797" s="64">
        <v>317.01</v>
      </c>
      <c r="F797" s="64">
        <v>317.23</v>
      </c>
      <c r="H797" s="64">
        <f t="shared" si="136"/>
        <v>0.22000000000002728</v>
      </c>
      <c r="J797" s="64">
        <f t="shared" si="132"/>
        <v>102</v>
      </c>
      <c r="K797" s="64">
        <f t="shared" si="133"/>
        <v>109</v>
      </c>
      <c r="L797" s="64">
        <f t="shared" si="134"/>
        <v>385</v>
      </c>
      <c r="M797" s="64">
        <f t="shared" si="135"/>
        <v>147</v>
      </c>
      <c r="T797" s="64">
        <f t="shared" si="138"/>
        <v>742</v>
      </c>
      <c r="U797" s="64" t="e">
        <f t="shared" ca="1" si="141"/>
        <v>#N/A</v>
      </c>
      <c r="V797" s="64" t="e">
        <f t="shared" ca="1" si="141"/>
        <v>#N/A</v>
      </c>
      <c r="Y797" s="64" t="str">
        <f t="shared" ca="1" si="137"/>
        <v xml:space="preserve"> </v>
      </c>
      <c r="Z797" s="64" t="str">
        <f t="shared" ca="1" si="139"/>
        <v xml:space="preserve"> </v>
      </c>
    </row>
    <row r="798" spans="1:26" outlineLevel="1" x14ac:dyDescent="0.35">
      <c r="A798" s="64">
        <v>5665461</v>
      </c>
      <c r="B798" s="64" t="s">
        <v>183</v>
      </c>
      <c r="C798" s="64">
        <v>6429.55</v>
      </c>
      <c r="D798" s="64">
        <v>183</v>
      </c>
      <c r="E798" s="64">
        <v>523.98</v>
      </c>
      <c r="F798" s="64">
        <v>0</v>
      </c>
      <c r="H798" s="64">
        <f t="shared" si="136"/>
        <v>-523.98</v>
      </c>
      <c r="J798" s="64">
        <f t="shared" si="132"/>
        <v>102</v>
      </c>
      <c r="K798" s="64">
        <f t="shared" si="133"/>
        <v>109</v>
      </c>
      <c r="L798" s="64">
        <f t="shared" si="134"/>
        <v>386</v>
      </c>
      <c r="M798" s="64">
        <f t="shared" si="135"/>
        <v>147</v>
      </c>
      <c r="T798" s="64">
        <f t="shared" si="138"/>
        <v>743</v>
      </c>
      <c r="U798" s="64" t="e">
        <f t="shared" ca="1" si="141"/>
        <v>#N/A</v>
      </c>
      <c r="V798" s="64" t="e">
        <f t="shared" ca="1" si="141"/>
        <v>#N/A</v>
      </c>
      <c r="Y798" s="64" t="str">
        <f t="shared" ca="1" si="137"/>
        <v xml:space="preserve"> </v>
      </c>
      <c r="Z798" s="64" t="str">
        <f t="shared" ca="1" si="139"/>
        <v xml:space="preserve"> </v>
      </c>
    </row>
    <row r="799" spans="1:26" outlineLevel="1" x14ac:dyDescent="0.35">
      <c r="A799" s="64">
        <v>5674115</v>
      </c>
      <c r="B799" s="64" t="s">
        <v>101</v>
      </c>
      <c r="C799" s="64">
        <v>2202.85</v>
      </c>
      <c r="D799" s="64">
        <v>153</v>
      </c>
      <c r="E799" s="64">
        <v>164.53</v>
      </c>
      <c r="F799" s="64">
        <v>157.46</v>
      </c>
      <c r="H799" s="64">
        <f t="shared" si="136"/>
        <v>-7.0699999999999932</v>
      </c>
      <c r="J799" s="64">
        <f t="shared" si="132"/>
        <v>103</v>
      </c>
      <c r="K799" s="64">
        <f t="shared" si="133"/>
        <v>109</v>
      </c>
      <c r="L799" s="64">
        <f t="shared" si="134"/>
        <v>386</v>
      </c>
      <c r="M799" s="64">
        <f t="shared" si="135"/>
        <v>147</v>
      </c>
      <c r="T799" s="64">
        <f t="shared" si="138"/>
        <v>744</v>
      </c>
      <c r="U799" s="64" t="e">
        <f t="shared" ca="1" si="141"/>
        <v>#N/A</v>
      </c>
      <c r="V799" s="64" t="e">
        <f t="shared" ca="1" si="141"/>
        <v>#N/A</v>
      </c>
      <c r="Y799" s="64" t="str">
        <f t="shared" ca="1" si="137"/>
        <v xml:space="preserve"> </v>
      </c>
      <c r="Z799" s="64" t="str">
        <f t="shared" ca="1" si="139"/>
        <v xml:space="preserve"> </v>
      </c>
    </row>
    <row r="800" spans="1:26" outlineLevel="1" x14ac:dyDescent="0.35">
      <c r="A800" s="64">
        <v>5677094</v>
      </c>
      <c r="B800" s="64" t="s">
        <v>183</v>
      </c>
      <c r="C800" s="64">
        <v>2023.46</v>
      </c>
      <c r="D800" s="64">
        <v>182</v>
      </c>
      <c r="E800" s="64">
        <v>167.1</v>
      </c>
      <c r="F800" s="64">
        <v>0</v>
      </c>
      <c r="H800" s="64">
        <f t="shared" si="136"/>
        <v>-167.1</v>
      </c>
      <c r="J800" s="64">
        <f t="shared" si="132"/>
        <v>103</v>
      </c>
      <c r="K800" s="64">
        <f t="shared" si="133"/>
        <v>109</v>
      </c>
      <c r="L800" s="64">
        <f t="shared" si="134"/>
        <v>387</v>
      </c>
      <c r="M800" s="64">
        <f t="shared" si="135"/>
        <v>147</v>
      </c>
      <c r="T800" s="64">
        <f t="shared" si="138"/>
        <v>745</v>
      </c>
      <c r="U800" s="64" t="e">
        <f t="shared" ca="1" si="141"/>
        <v>#N/A</v>
      </c>
      <c r="V800" s="64" t="e">
        <f t="shared" ca="1" si="141"/>
        <v>#N/A</v>
      </c>
      <c r="Y800" s="64" t="str">
        <f t="shared" ca="1" si="137"/>
        <v xml:space="preserve"> </v>
      </c>
      <c r="Z800" s="64" t="str">
        <f t="shared" ca="1" si="139"/>
        <v xml:space="preserve"> </v>
      </c>
    </row>
    <row r="801" spans="1:26" outlineLevel="1" x14ac:dyDescent="0.35">
      <c r="A801" s="64">
        <v>5695575</v>
      </c>
      <c r="B801" s="64" t="s">
        <v>183</v>
      </c>
      <c r="C801" s="64">
        <v>7639.92</v>
      </c>
      <c r="D801" s="64">
        <v>183</v>
      </c>
      <c r="E801" s="64">
        <v>613.5</v>
      </c>
      <c r="F801" s="64">
        <v>0</v>
      </c>
      <c r="H801" s="64">
        <f t="shared" si="136"/>
        <v>-613.5</v>
      </c>
      <c r="J801" s="64">
        <f t="shared" si="132"/>
        <v>103</v>
      </c>
      <c r="K801" s="64">
        <f t="shared" si="133"/>
        <v>109</v>
      </c>
      <c r="L801" s="64">
        <f t="shared" si="134"/>
        <v>388</v>
      </c>
      <c r="M801" s="64">
        <f t="shared" si="135"/>
        <v>147</v>
      </c>
      <c r="T801" s="64">
        <f t="shared" si="138"/>
        <v>746</v>
      </c>
      <c r="U801" s="64" t="e">
        <f t="shared" ca="1" si="141"/>
        <v>#N/A</v>
      </c>
      <c r="V801" s="64" t="e">
        <f t="shared" ca="1" si="141"/>
        <v>#N/A</v>
      </c>
      <c r="Y801" s="64" t="str">
        <f t="shared" ca="1" si="137"/>
        <v xml:space="preserve"> </v>
      </c>
      <c r="Z801" s="64" t="str">
        <f t="shared" ca="1" si="139"/>
        <v xml:space="preserve"> </v>
      </c>
    </row>
    <row r="802" spans="1:26" outlineLevel="1" x14ac:dyDescent="0.35">
      <c r="A802" s="64">
        <v>5696359</v>
      </c>
      <c r="B802" s="64" t="s">
        <v>183</v>
      </c>
      <c r="C802" s="64">
        <v>4217.78</v>
      </c>
      <c r="D802" s="64">
        <v>185</v>
      </c>
      <c r="E802" s="64">
        <v>340.15</v>
      </c>
      <c r="F802" s="64">
        <v>0</v>
      </c>
      <c r="H802" s="64">
        <f t="shared" si="136"/>
        <v>-340.15</v>
      </c>
      <c r="J802" s="64">
        <f t="shared" si="132"/>
        <v>103</v>
      </c>
      <c r="K802" s="64">
        <f t="shared" si="133"/>
        <v>109</v>
      </c>
      <c r="L802" s="64">
        <f t="shared" si="134"/>
        <v>389</v>
      </c>
      <c r="M802" s="64">
        <f t="shared" si="135"/>
        <v>147</v>
      </c>
      <c r="T802" s="64">
        <f t="shared" si="138"/>
        <v>747</v>
      </c>
      <c r="U802" s="64" t="e">
        <f t="shared" ca="1" si="141"/>
        <v>#N/A</v>
      </c>
      <c r="V802" s="64" t="e">
        <f t="shared" ca="1" si="141"/>
        <v>#N/A</v>
      </c>
      <c r="Y802" s="64" t="str">
        <f t="shared" ca="1" si="137"/>
        <v xml:space="preserve"> </v>
      </c>
      <c r="Z802" s="64" t="str">
        <f t="shared" ca="1" si="139"/>
        <v xml:space="preserve"> </v>
      </c>
    </row>
    <row r="803" spans="1:26" outlineLevel="1" x14ac:dyDescent="0.35">
      <c r="A803" s="64">
        <v>5701562</v>
      </c>
      <c r="B803" s="64" t="s">
        <v>395</v>
      </c>
      <c r="C803" s="64">
        <v>3884.98</v>
      </c>
      <c r="D803" s="64">
        <v>153</v>
      </c>
      <c r="E803" s="64">
        <v>323.61</v>
      </c>
      <c r="F803" s="64">
        <v>330.9</v>
      </c>
      <c r="H803" s="64">
        <f t="shared" si="136"/>
        <v>7.2899999999999636</v>
      </c>
      <c r="J803" s="64">
        <f t="shared" si="132"/>
        <v>103</v>
      </c>
      <c r="K803" s="64">
        <f t="shared" si="133"/>
        <v>110</v>
      </c>
      <c r="L803" s="64">
        <f t="shared" si="134"/>
        <v>389</v>
      </c>
      <c r="M803" s="64">
        <f t="shared" si="135"/>
        <v>147</v>
      </c>
      <c r="T803" s="64">
        <f t="shared" si="138"/>
        <v>748</v>
      </c>
      <c r="U803" s="64" t="e">
        <f t="shared" ca="1" si="141"/>
        <v>#N/A</v>
      </c>
      <c r="V803" s="64" t="e">
        <f t="shared" ca="1" si="141"/>
        <v>#N/A</v>
      </c>
      <c r="Y803" s="64" t="str">
        <f t="shared" ca="1" si="137"/>
        <v xml:space="preserve"> </v>
      </c>
      <c r="Z803" s="64" t="str">
        <f t="shared" ca="1" si="139"/>
        <v xml:space="preserve"> </v>
      </c>
    </row>
    <row r="804" spans="1:26" outlineLevel="1" x14ac:dyDescent="0.35">
      <c r="A804" s="64">
        <v>5717345</v>
      </c>
      <c r="B804" s="64" t="s">
        <v>101</v>
      </c>
      <c r="C804" s="64">
        <v>4934.08</v>
      </c>
      <c r="D804" s="64">
        <v>153</v>
      </c>
      <c r="E804" s="64">
        <v>403.32</v>
      </c>
      <c r="F804" s="64">
        <v>399.23</v>
      </c>
      <c r="H804" s="64">
        <f t="shared" si="136"/>
        <v>-4.089999999999975</v>
      </c>
      <c r="J804" s="64">
        <f t="shared" si="132"/>
        <v>104</v>
      </c>
      <c r="K804" s="64">
        <f t="shared" si="133"/>
        <v>110</v>
      </c>
      <c r="L804" s="64">
        <f t="shared" si="134"/>
        <v>389</v>
      </c>
      <c r="M804" s="64">
        <f t="shared" si="135"/>
        <v>147</v>
      </c>
      <c r="T804" s="64">
        <f t="shared" si="138"/>
        <v>749</v>
      </c>
      <c r="U804" s="64" t="e">
        <f t="shared" ca="1" si="141"/>
        <v>#N/A</v>
      </c>
      <c r="V804" s="64" t="e">
        <f t="shared" ca="1" si="141"/>
        <v>#N/A</v>
      </c>
      <c r="Y804" s="64" t="str">
        <f t="shared" ca="1" si="137"/>
        <v xml:space="preserve"> </v>
      </c>
      <c r="Z804" s="64" t="str">
        <f t="shared" ca="1" si="139"/>
        <v xml:space="preserve"> </v>
      </c>
    </row>
    <row r="805" spans="1:26" outlineLevel="1" x14ac:dyDescent="0.35">
      <c r="A805" s="64">
        <v>5721255</v>
      </c>
      <c r="B805" s="64" t="s">
        <v>406</v>
      </c>
      <c r="C805" s="64">
        <v>6688.31</v>
      </c>
      <c r="D805" s="64">
        <v>183</v>
      </c>
      <c r="E805" s="64">
        <v>550.49</v>
      </c>
      <c r="F805" s="64">
        <v>0</v>
      </c>
      <c r="H805" s="64">
        <f t="shared" si="136"/>
        <v>-550.49</v>
      </c>
      <c r="J805" s="64">
        <f t="shared" si="132"/>
        <v>104</v>
      </c>
      <c r="K805" s="64">
        <f t="shared" si="133"/>
        <v>110</v>
      </c>
      <c r="L805" s="64">
        <f t="shared" si="134"/>
        <v>389</v>
      </c>
      <c r="M805" s="64">
        <f t="shared" si="135"/>
        <v>148</v>
      </c>
      <c r="T805" s="64">
        <f t="shared" si="138"/>
        <v>750</v>
      </c>
      <c r="U805" s="64" t="e">
        <f t="shared" ca="1" si="141"/>
        <v>#N/A</v>
      </c>
      <c r="V805" s="64" t="e">
        <f t="shared" ca="1" si="141"/>
        <v>#N/A</v>
      </c>
      <c r="Y805" s="64" t="str">
        <f t="shared" ca="1" si="137"/>
        <v xml:space="preserve"> </v>
      </c>
      <c r="Z805" s="64" t="str">
        <f t="shared" ca="1" si="139"/>
        <v xml:space="preserve"> </v>
      </c>
    </row>
    <row r="806" spans="1:26" outlineLevel="1" x14ac:dyDescent="0.35">
      <c r="A806" s="64">
        <v>5726635</v>
      </c>
      <c r="B806" s="64" t="s">
        <v>183</v>
      </c>
      <c r="C806" s="64">
        <v>4093.96</v>
      </c>
      <c r="D806" s="64">
        <v>183</v>
      </c>
      <c r="E806" s="64">
        <v>331.75</v>
      </c>
      <c r="F806" s="64">
        <v>0</v>
      </c>
      <c r="H806" s="64">
        <f t="shared" si="136"/>
        <v>-331.75</v>
      </c>
      <c r="J806" s="64">
        <f t="shared" si="132"/>
        <v>104</v>
      </c>
      <c r="K806" s="64">
        <f t="shared" si="133"/>
        <v>110</v>
      </c>
      <c r="L806" s="64">
        <f t="shared" si="134"/>
        <v>390</v>
      </c>
      <c r="M806" s="64">
        <f t="shared" si="135"/>
        <v>148</v>
      </c>
      <c r="T806" s="64">
        <f t="shared" si="138"/>
        <v>751</v>
      </c>
      <c r="U806" s="64" t="e">
        <f t="shared" ca="1" si="141"/>
        <v>#N/A</v>
      </c>
      <c r="V806" s="64" t="e">
        <f t="shared" ca="1" si="141"/>
        <v>#N/A</v>
      </c>
      <c r="Y806" s="64" t="str">
        <f t="shared" ca="1" si="137"/>
        <v xml:space="preserve"> </v>
      </c>
      <c r="Z806" s="64" t="str">
        <f t="shared" ca="1" si="139"/>
        <v xml:space="preserve"> </v>
      </c>
    </row>
    <row r="807" spans="1:26" outlineLevel="1" x14ac:dyDescent="0.35">
      <c r="A807" s="64">
        <v>5740130</v>
      </c>
      <c r="B807" s="64" t="s">
        <v>395</v>
      </c>
      <c r="C807" s="64">
        <v>4182.13</v>
      </c>
      <c r="D807" s="64">
        <v>184</v>
      </c>
      <c r="E807" s="64">
        <v>343.13</v>
      </c>
      <c r="F807" s="64">
        <v>343.22</v>
      </c>
      <c r="H807" s="64">
        <f t="shared" si="136"/>
        <v>9.0000000000031832E-2</v>
      </c>
      <c r="J807" s="64">
        <f t="shared" si="132"/>
        <v>104</v>
      </c>
      <c r="K807" s="64">
        <f t="shared" si="133"/>
        <v>111</v>
      </c>
      <c r="L807" s="64">
        <f t="shared" si="134"/>
        <v>390</v>
      </c>
      <c r="M807" s="64">
        <f t="shared" si="135"/>
        <v>148</v>
      </c>
      <c r="T807" s="64">
        <f t="shared" si="138"/>
        <v>752</v>
      </c>
      <c r="U807" s="64" t="e">
        <f t="shared" ca="1" si="141"/>
        <v>#N/A</v>
      </c>
      <c r="V807" s="64" t="e">
        <f t="shared" ca="1" si="141"/>
        <v>#N/A</v>
      </c>
      <c r="Y807" s="64" t="str">
        <f t="shared" ca="1" si="137"/>
        <v xml:space="preserve"> </v>
      </c>
      <c r="Z807" s="64" t="str">
        <f t="shared" ca="1" si="139"/>
        <v xml:space="preserve"> </v>
      </c>
    </row>
    <row r="808" spans="1:26" outlineLevel="1" x14ac:dyDescent="0.35">
      <c r="A808" s="64">
        <v>5756799</v>
      </c>
      <c r="B808" s="64" t="s">
        <v>183</v>
      </c>
      <c r="C808" s="64">
        <v>4038.91</v>
      </c>
      <c r="D808" s="64">
        <v>185</v>
      </c>
      <c r="E808" s="64">
        <v>309.31</v>
      </c>
      <c r="F808" s="64">
        <v>0</v>
      </c>
      <c r="H808" s="64">
        <f t="shared" si="136"/>
        <v>-309.31</v>
      </c>
      <c r="J808" s="64">
        <f t="shared" si="132"/>
        <v>104</v>
      </c>
      <c r="K808" s="64">
        <f t="shared" si="133"/>
        <v>111</v>
      </c>
      <c r="L808" s="64">
        <f t="shared" si="134"/>
        <v>391</v>
      </c>
      <c r="M808" s="64">
        <f t="shared" si="135"/>
        <v>148</v>
      </c>
      <c r="T808" s="64">
        <f t="shared" si="138"/>
        <v>753</v>
      </c>
      <c r="U808" s="64" t="e">
        <f t="shared" ca="1" si="141"/>
        <v>#N/A</v>
      </c>
      <c r="V808" s="64" t="e">
        <f t="shared" ca="1" si="141"/>
        <v>#N/A</v>
      </c>
      <c r="Y808" s="64" t="str">
        <f t="shared" ca="1" si="137"/>
        <v xml:space="preserve"> </v>
      </c>
      <c r="Z808" s="64" t="str">
        <f t="shared" ca="1" si="139"/>
        <v xml:space="preserve"> </v>
      </c>
    </row>
    <row r="809" spans="1:26" outlineLevel="1" x14ac:dyDescent="0.35">
      <c r="A809" s="64">
        <v>5764726</v>
      </c>
      <c r="B809" s="64" t="s">
        <v>406</v>
      </c>
      <c r="C809" s="64">
        <v>5001.18</v>
      </c>
      <c r="D809" s="64">
        <v>183</v>
      </c>
      <c r="E809" s="64">
        <v>420.21</v>
      </c>
      <c r="F809" s="64">
        <v>0</v>
      </c>
      <c r="H809" s="64">
        <f t="shared" si="136"/>
        <v>-420.21</v>
      </c>
      <c r="J809" s="64">
        <f t="shared" si="132"/>
        <v>104</v>
      </c>
      <c r="K809" s="64">
        <f t="shared" si="133"/>
        <v>111</v>
      </c>
      <c r="L809" s="64">
        <f t="shared" si="134"/>
        <v>391</v>
      </c>
      <c r="M809" s="64">
        <f t="shared" si="135"/>
        <v>149</v>
      </c>
      <c r="T809" s="64">
        <f t="shared" si="138"/>
        <v>754</v>
      </c>
      <c r="U809" s="64" t="e">
        <f t="shared" ca="1" si="141"/>
        <v>#N/A</v>
      </c>
      <c r="V809" s="64" t="e">
        <f t="shared" ca="1" si="141"/>
        <v>#N/A</v>
      </c>
      <c r="Y809" s="64" t="str">
        <f t="shared" ca="1" si="137"/>
        <v xml:space="preserve"> </v>
      </c>
      <c r="Z809" s="64" t="str">
        <f t="shared" ca="1" si="139"/>
        <v xml:space="preserve"> </v>
      </c>
    </row>
    <row r="810" spans="1:26" outlineLevel="1" x14ac:dyDescent="0.35">
      <c r="A810" s="64">
        <v>5764776</v>
      </c>
      <c r="B810" s="64" t="s">
        <v>183</v>
      </c>
      <c r="C810" s="64">
        <v>9357.35</v>
      </c>
      <c r="D810" s="64">
        <v>184</v>
      </c>
      <c r="E810" s="64">
        <v>774.96</v>
      </c>
      <c r="F810" s="64">
        <v>0</v>
      </c>
      <c r="H810" s="64">
        <f t="shared" si="136"/>
        <v>-774.96</v>
      </c>
      <c r="J810" s="64">
        <f t="shared" si="132"/>
        <v>104</v>
      </c>
      <c r="K810" s="64">
        <f t="shared" si="133"/>
        <v>111</v>
      </c>
      <c r="L810" s="64">
        <f t="shared" si="134"/>
        <v>392</v>
      </c>
      <c r="M810" s="64">
        <f t="shared" si="135"/>
        <v>149</v>
      </c>
      <c r="T810" s="64">
        <f t="shared" si="138"/>
        <v>755</v>
      </c>
      <c r="U810" s="64" t="e">
        <f t="shared" ca="1" si="141"/>
        <v>#N/A</v>
      </c>
      <c r="V810" s="64" t="e">
        <f t="shared" ca="1" si="141"/>
        <v>#N/A</v>
      </c>
      <c r="Y810" s="64" t="str">
        <f t="shared" ca="1" si="137"/>
        <v xml:space="preserve"> </v>
      </c>
      <c r="Z810" s="64" t="str">
        <f t="shared" ca="1" si="139"/>
        <v xml:space="preserve"> </v>
      </c>
    </row>
    <row r="811" spans="1:26" outlineLevel="1" x14ac:dyDescent="0.35">
      <c r="A811" s="64">
        <v>5766392</v>
      </c>
      <c r="B811" s="64" t="s">
        <v>406</v>
      </c>
      <c r="C811" s="64">
        <v>5466.54</v>
      </c>
      <c r="D811" s="64">
        <v>182</v>
      </c>
      <c r="E811" s="64">
        <v>452.59</v>
      </c>
      <c r="F811" s="64">
        <v>0</v>
      </c>
      <c r="H811" s="64">
        <f t="shared" si="136"/>
        <v>-452.59</v>
      </c>
      <c r="J811" s="64">
        <f t="shared" si="132"/>
        <v>104</v>
      </c>
      <c r="K811" s="64">
        <f t="shared" si="133"/>
        <v>111</v>
      </c>
      <c r="L811" s="64">
        <f t="shared" si="134"/>
        <v>392</v>
      </c>
      <c r="M811" s="64">
        <f t="shared" si="135"/>
        <v>150</v>
      </c>
      <c r="T811" s="64">
        <f t="shared" si="138"/>
        <v>756</v>
      </c>
      <c r="U811" s="64" t="e">
        <f t="shared" ca="1" si="141"/>
        <v>#N/A</v>
      </c>
      <c r="V811" s="64" t="e">
        <f t="shared" ca="1" si="141"/>
        <v>#N/A</v>
      </c>
      <c r="Y811" s="64" t="str">
        <f t="shared" ca="1" si="137"/>
        <v xml:space="preserve"> </v>
      </c>
      <c r="Z811" s="64" t="str">
        <f t="shared" ca="1" si="139"/>
        <v xml:space="preserve"> </v>
      </c>
    </row>
    <row r="812" spans="1:26" outlineLevel="1" x14ac:dyDescent="0.35">
      <c r="A812" s="64">
        <v>5773305</v>
      </c>
      <c r="B812" s="64" t="s">
        <v>183</v>
      </c>
      <c r="C812" s="64">
        <v>8423.0499999999993</v>
      </c>
      <c r="D812" s="64">
        <v>182</v>
      </c>
      <c r="E812" s="64">
        <v>680.31</v>
      </c>
      <c r="F812" s="64">
        <v>0</v>
      </c>
      <c r="H812" s="64">
        <f t="shared" si="136"/>
        <v>-680.31</v>
      </c>
      <c r="J812" s="64">
        <f t="shared" si="132"/>
        <v>104</v>
      </c>
      <c r="K812" s="64">
        <f t="shared" si="133"/>
        <v>111</v>
      </c>
      <c r="L812" s="64">
        <f t="shared" si="134"/>
        <v>393</v>
      </c>
      <c r="M812" s="64">
        <f t="shared" si="135"/>
        <v>150</v>
      </c>
      <c r="T812" s="64">
        <f t="shared" si="138"/>
        <v>757</v>
      </c>
      <c r="U812" s="64" t="e">
        <f t="shared" ca="1" si="141"/>
        <v>#N/A</v>
      </c>
      <c r="V812" s="64" t="e">
        <f t="shared" ca="1" si="141"/>
        <v>#N/A</v>
      </c>
      <c r="Y812" s="64" t="str">
        <f t="shared" ca="1" si="137"/>
        <v xml:space="preserve"> </v>
      </c>
      <c r="Z812" s="64" t="str">
        <f t="shared" ca="1" si="139"/>
        <v xml:space="preserve"> </v>
      </c>
    </row>
    <row r="813" spans="1:26" outlineLevel="1" x14ac:dyDescent="0.35">
      <c r="A813" s="64">
        <v>5774965</v>
      </c>
      <c r="B813" s="64" t="s">
        <v>406</v>
      </c>
      <c r="C813" s="64">
        <v>6079.4</v>
      </c>
      <c r="D813" s="64">
        <v>184</v>
      </c>
      <c r="E813" s="64">
        <v>501.41</v>
      </c>
      <c r="F813" s="64">
        <v>0</v>
      </c>
      <c r="H813" s="64">
        <f t="shared" si="136"/>
        <v>-501.41</v>
      </c>
      <c r="J813" s="64">
        <f t="shared" si="132"/>
        <v>104</v>
      </c>
      <c r="K813" s="64">
        <f t="shared" si="133"/>
        <v>111</v>
      </c>
      <c r="L813" s="64">
        <f t="shared" si="134"/>
        <v>393</v>
      </c>
      <c r="M813" s="64">
        <f t="shared" si="135"/>
        <v>151</v>
      </c>
      <c r="T813" s="64">
        <f t="shared" si="138"/>
        <v>758</v>
      </c>
      <c r="U813" s="64" t="e">
        <f t="shared" ca="1" si="141"/>
        <v>#N/A</v>
      </c>
      <c r="V813" s="64" t="e">
        <f t="shared" ca="1" si="141"/>
        <v>#N/A</v>
      </c>
      <c r="Y813" s="64" t="str">
        <f t="shared" ca="1" si="137"/>
        <v xml:space="preserve"> </v>
      </c>
      <c r="Z813" s="64" t="str">
        <f t="shared" ca="1" si="139"/>
        <v xml:space="preserve"> </v>
      </c>
    </row>
    <row r="814" spans="1:26" outlineLevel="1" x14ac:dyDescent="0.35">
      <c r="A814" s="64">
        <v>5779048</v>
      </c>
      <c r="B814" s="64" t="s">
        <v>183</v>
      </c>
      <c r="C814" s="64">
        <v>3875.2</v>
      </c>
      <c r="D814" s="64">
        <v>183</v>
      </c>
      <c r="E814" s="64">
        <v>315.18</v>
      </c>
      <c r="F814" s="64">
        <v>0</v>
      </c>
      <c r="H814" s="64">
        <f t="shared" si="136"/>
        <v>-315.18</v>
      </c>
      <c r="J814" s="64">
        <f t="shared" si="132"/>
        <v>104</v>
      </c>
      <c r="K814" s="64">
        <f t="shared" si="133"/>
        <v>111</v>
      </c>
      <c r="L814" s="64">
        <f t="shared" si="134"/>
        <v>394</v>
      </c>
      <c r="M814" s="64">
        <f t="shared" si="135"/>
        <v>151</v>
      </c>
      <c r="T814" s="64">
        <f t="shared" si="138"/>
        <v>759</v>
      </c>
      <c r="U814" s="64" t="e">
        <f t="shared" ca="1" si="141"/>
        <v>#N/A</v>
      </c>
      <c r="V814" s="64" t="e">
        <f t="shared" ca="1" si="141"/>
        <v>#N/A</v>
      </c>
      <c r="Y814" s="64" t="str">
        <f t="shared" ca="1" si="137"/>
        <v xml:space="preserve"> </v>
      </c>
      <c r="Z814" s="64" t="str">
        <f t="shared" ca="1" si="139"/>
        <v xml:space="preserve"> </v>
      </c>
    </row>
    <row r="815" spans="1:26" outlineLevel="1" x14ac:dyDescent="0.35">
      <c r="A815" s="64">
        <v>5783817</v>
      </c>
      <c r="B815" s="64" t="s">
        <v>183</v>
      </c>
      <c r="C815" s="64">
        <v>4363.68</v>
      </c>
      <c r="D815" s="64">
        <v>183</v>
      </c>
      <c r="E815" s="64">
        <v>340.28</v>
      </c>
      <c r="F815" s="64">
        <v>0</v>
      </c>
      <c r="H815" s="64">
        <f t="shared" si="136"/>
        <v>-340.28</v>
      </c>
      <c r="J815" s="64">
        <f t="shared" si="132"/>
        <v>104</v>
      </c>
      <c r="K815" s="64">
        <f t="shared" si="133"/>
        <v>111</v>
      </c>
      <c r="L815" s="64">
        <f t="shared" si="134"/>
        <v>395</v>
      </c>
      <c r="M815" s="64">
        <f t="shared" si="135"/>
        <v>151</v>
      </c>
      <c r="T815" s="64">
        <f t="shared" si="138"/>
        <v>760</v>
      </c>
      <c r="U815" s="64" t="e">
        <f t="shared" ca="1" si="141"/>
        <v>#N/A</v>
      </c>
      <c r="V815" s="64" t="e">
        <f t="shared" ca="1" si="141"/>
        <v>#N/A</v>
      </c>
      <c r="Y815" s="64" t="str">
        <f t="shared" ca="1" si="137"/>
        <v xml:space="preserve"> </v>
      </c>
      <c r="Z815" s="64" t="str">
        <f t="shared" ca="1" si="139"/>
        <v xml:space="preserve"> </v>
      </c>
    </row>
    <row r="816" spans="1:26" outlineLevel="1" x14ac:dyDescent="0.35">
      <c r="A816" s="64">
        <v>5787455</v>
      </c>
      <c r="B816" s="64" t="s">
        <v>395</v>
      </c>
      <c r="C816" s="64">
        <v>3652.63</v>
      </c>
      <c r="D816" s="64">
        <v>153</v>
      </c>
      <c r="E816" s="64">
        <v>287.51</v>
      </c>
      <c r="F816" s="64">
        <v>287.8</v>
      </c>
      <c r="H816" s="64">
        <f t="shared" si="136"/>
        <v>0.29000000000002046</v>
      </c>
      <c r="J816" s="64">
        <f t="shared" si="132"/>
        <v>104</v>
      </c>
      <c r="K816" s="64">
        <f t="shared" si="133"/>
        <v>112</v>
      </c>
      <c r="L816" s="64">
        <f t="shared" si="134"/>
        <v>395</v>
      </c>
      <c r="M816" s="64">
        <f t="shared" si="135"/>
        <v>151</v>
      </c>
      <c r="T816" s="64">
        <f t="shared" si="138"/>
        <v>761</v>
      </c>
      <c r="U816" s="64" t="e">
        <f t="shared" ref="U816:V835" ca="1" si="142">INDEX(OFFSET($G$55,0,MATCH(U$54,$H$54:$I$54,0),COUNT($A$55:$A$2233),1),MATCH($T816,OFFSET($I$55,0,MATCH(U$55,$J$53:$M$53,0),COUNT($A$55:$A$2233),1),0),1)</f>
        <v>#N/A</v>
      </c>
      <c r="V816" s="64" t="e">
        <f t="shared" ca="1" si="142"/>
        <v>#N/A</v>
      </c>
      <c r="Y816" s="64" t="str">
        <f t="shared" ca="1" si="137"/>
        <v xml:space="preserve"> </v>
      </c>
      <c r="Z816" s="64" t="str">
        <f t="shared" ca="1" si="139"/>
        <v xml:space="preserve"> </v>
      </c>
    </row>
    <row r="817" spans="1:26" outlineLevel="1" x14ac:dyDescent="0.35">
      <c r="A817" s="64">
        <v>5790557</v>
      </c>
      <c r="B817" s="64" t="s">
        <v>101</v>
      </c>
      <c r="C817" s="64">
        <v>3314.62</v>
      </c>
      <c r="D817" s="64">
        <v>153</v>
      </c>
      <c r="E817" s="64">
        <v>265.99</v>
      </c>
      <c r="F817" s="64">
        <v>271.92</v>
      </c>
      <c r="H817" s="64">
        <f t="shared" si="136"/>
        <v>5.9300000000000068</v>
      </c>
      <c r="J817" s="64">
        <f t="shared" si="132"/>
        <v>105</v>
      </c>
      <c r="K817" s="64">
        <f t="shared" si="133"/>
        <v>112</v>
      </c>
      <c r="L817" s="64">
        <f t="shared" si="134"/>
        <v>395</v>
      </c>
      <c r="M817" s="64">
        <f t="shared" si="135"/>
        <v>151</v>
      </c>
      <c r="T817" s="64">
        <f t="shared" si="138"/>
        <v>762</v>
      </c>
      <c r="U817" s="64" t="e">
        <f t="shared" ca="1" si="142"/>
        <v>#N/A</v>
      </c>
      <c r="V817" s="64" t="e">
        <f t="shared" ca="1" si="142"/>
        <v>#N/A</v>
      </c>
      <c r="Y817" s="64" t="str">
        <f t="shared" ca="1" si="137"/>
        <v xml:space="preserve"> </v>
      </c>
      <c r="Z817" s="64" t="str">
        <f t="shared" ca="1" si="139"/>
        <v xml:space="preserve"> </v>
      </c>
    </row>
    <row r="818" spans="1:26" outlineLevel="1" x14ac:dyDescent="0.35">
      <c r="A818" s="64">
        <v>5795789</v>
      </c>
      <c r="B818" s="64" t="s">
        <v>406</v>
      </c>
      <c r="C818" s="64">
        <v>4139.47</v>
      </c>
      <c r="D818" s="64">
        <v>184</v>
      </c>
      <c r="E818" s="64">
        <v>338.6</v>
      </c>
      <c r="F818" s="64">
        <v>0</v>
      </c>
      <c r="H818" s="64">
        <f t="shared" si="136"/>
        <v>-338.6</v>
      </c>
      <c r="J818" s="64">
        <f t="shared" si="132"/>
        <v>105</v>
      </c>
      <c r="K818" s="64">
        <f t="shared" si="133"/>
        <v>112</v>
      </c>
      <c r="L818" s="64">
        <f t="shared" si="134"/>
        <v>395</v>
      </c>
      <c r="M818" s="64">
        <f t="shared" si="135"/>
        <v>152</v>
      </c>
      <c r="T818" s="64">
        <f t="shared" si="138"/>
        <v>763</v>
      </c>
      <c r="U818" s="64" t="e">
        <f t="shared" ca="1" si="142"/>
        <v>#N/A</v>
      </c>
      <c r="V818" s="64" t="e">
        <f t="shared" ca="1" si="142"/>
        <v>#N/A</v>
      </c>
      <c r="Y818" s="64" t="str">
        <f t="shared" ca="1" si="137"/>
        <v xml:space="preserve"> </v>
      </c>
      <c r="Z818" s="64" t="str">
        <f t="shared" ca="1" si="139"/>
        <v xml:space="preserve"> </v>
      </c>
    </row>
    <row r="819" spans="1:26" outlineLevel="1" x14ac:dyDescent="0.35">
      <c r="A819" s="64">
        <v>5798543</v>
      </c>
      <c r="B819" s="64" t="s">
        <v>101</v>
      </c>
      <c r="C819" s="64">
        <v>3235.37</v>
      </c>
      <c r="D819" s="64">
        <v>185</v>
      </c>
      <c r="E819" s="64">
        <v>270.32</v>
      </c>
      <c r="F819" s="64">
        <v>268.39</v>
      </c>
      <c r="H819" s="64">
        <f t="shared" si="136"/>
        <v>-1.9300000000000068</v>
      </c>
      <c r="J819" s="64">
        <f t="shared" si="132"/>
        <v>106</v>
      </c>
      <c r="K819" s="64">
        <f t="shared" si="133"/>
        <v>112</v>
      </c>
      <c r="L819" s="64">
        <f t="shared" si="134"/>
        <v>395</v>
      </c>
      <c r="M819" s="64">
        <f t="shared" si="135"/>
        <v>152</v>
      </c>
      <c r="T819" s="64">
        <f t="shared" si="138"/>
        <v>764</v>
      </c>
      <c r="U819" s="64" t="e">
        <f t="shared" ca="1" si="142"/>
        <v>#N/A</v>
      </c>
      <c r="V819" s="64" t="e">
        <f t="shared" ca="1" si="142"/>
        <v>#N/A</v>
      </c>
      <c r="Y819" s="64" t="str">
        <f t="shared" ca="1" si="137"/>
        <v xml:space="preserve"> </v>
      </c>
      <c r="Z819" s="64" t="str">
        <f t="shared" ca="1" si="139"/>
        <v xml:space="preserve"> </v>
      </c>
    </row>
    <row r="820" spans="1:26" outlineLevel="1" x14ac:dyDescent="0.35">
      <c r="A820" s="64">
        <v>5798866</v>
      </c>
      <c r="B820" s="64" t="s">
        <v>395</v>
      </c>
      <c r="C820" s="64">
        <v>3049.44</v>
      </c>
      <c r="D820" s="64">
        <v>153</v>
      </c>
      <c r="E820" s="64">
        <v>268.04000000000002</v>
      </c>
      <c r="F820" s="64">
        <v>271.87</v>
      </c>
      <c r="H820" s="64">
        <f t="shared" si="136"/>
        <v>3.8299999999999841</v>
      </c>
      <c r="J820" s="64">
        <f t="shared" si="132"/>
        <v>106</v>
      </c>
      <c r="K820" s="64">
        <f t="shared" si="133"/>
        <v>113</v>
      </c>
      <c r="L820" s="64">
        <f t="shared" si="134"/>
        <v>395</v>
      </c>
      <c r="M820" s="64">
        <f t="shared" si="135"/>
        <v>152</v>
      </c>
      <c r="T820" s="64">
        <f t="shared" si="138"/>
        <v>765</v>
      </c>
      <c r="U820" s="64" t="e">
        <f t="shared" ca="1" si="142"/>
        <v>#N/A</v>
      </c>
      <c r="V820" s="64" t="e">
        <f t="shared" ca="1" si="142"/>
        <v>#N/A</v>
      </c>
      <c r="Y820" s="64" t="str">
        <f t="shared" ca="1" si="137"/>
        <v xml:space="preserve"> </v>
      </c>
      <c r="Z820" s="64" t="str">
        <f t="shared" ca="1" si="139"/>
        <v xml:space="preserve"> </v>
      </c>
    </row>
    <row r="821" spans="1:26" outlineLevel="1" x14ac:dyDescent="0.35">
      <c r="A821" s="64">
        <v>5810040</v>
      </c>
      <c r="B821" s="64" t="s">
        <v>183</v>
      </c>
      <c r="C821" s="64">
        <v>9379.01</v>
      </c>
      <c r="D821" s="64">
        <v>186</v>
      </c>
      <c r="E821" s="64">
        <v>793.61</v>
      </c>
      <c r="F821" s="64">
        <v>0</v>
      </c>
      <c r="H821" s="64">
        <f t="shared" si="136"/>
        <v>-793.61</v>
      </c>
      <c r="J821" s="64">
        <f t="shared" si="132"/>
        <v>106</v>
      </c>
      <c r="K821" s="64">
        <f t="shared" si="133"/>
        <v>113</v>
      </c>
      <c r="L821" s="64">
        <f t="shared" si="134"/>
        <v>396</v>
      </c>
      <c r="M821" s="64">
        <f t="shared" si="135"/>
        <v>152</v>
      </c>
      <c r="T821" s="64">
        <f t="shared" si="138"/>
        <v>766</v>
      </c>
      <c r="U821" s="64" t="e">
        <f t="shared" ca="1" si="142"/>
        <v>#N/A</v>
      </c>
      <c r="V821" s="64" t="e">
        <f t="shared" ca="1" si="142"/>
        <v>#N/A</v>
      </c>
      <c r="Y821" s="64" t="str">
        <f t="shared" ca="1" si="137"/>
        <v xml:space="preserve"> </v>
      </c>
      <c r="Z821" s="64" t="str">
        <f t="shared" ca="1" si="139"/>
        <v xml:space="preserve"> </v>
      </c>
    </row>
    <row r="822" spans="1:26" outlineLevel="1" x14ac:dyDescent="0.35">
      <c r="A822" s="64">
        <v>5814430</v>
      </c>
      <c r="B822" s="64" t="s">
        <v>183</v>
      </c>
      <c r="C822" s="64">
        <v>4105.07</v>
      </c>
      <c r="D822" s="64">
        <v>185</v>
      </c>
      <c r="E822" s="64">
        <v>331.6</v>
      </c>
      <c r="F822" s="64">
        <v>0</v>
      </c>
      <c r="H822" s="64">
        <f t="shared" si="136"/>
        <v>-331.6</v>
      </c>
      <c r="J822" s="64">
        <f t="shared" si="132"/>
        <v>106</v>
      </c>
      <c r="K822" s="64">
        <f t="shared" si="133"/>
        <v>113</v>
      </c>
      <c r="L822" s="64">
        <f t="shared" si="134"/>
        <v>397</v>
      </c>
      <c r="M822" s="64">
        <f t="shared" si="135"/>
        <v>152</v>
      </c>
      <c r="T822" s="64">
        <f t="shared" si="138"/>
        <v>767</v>
      </c>
      <c r="U822" s="64" t="e">
        <f t="shared" ca="1" si="142"/>
        <v>#N/A</v>
      </c>
      <c r="V822" s="64" t="e">
        <f t="shared" ca="1" si="142"/>
        <v>#N/A</v>
      </c>
      <c r="Y822" s="64" t="str">
        <f t="shared" ca="1" si="137"/>
        <v xml:space="preserve"> </v>
      </c>
      <c r="Z822" s="64" t="str">
        <f t="shared" ca="1" si="139"/>
        <v xml:space="preserve"> </v>
      </c>
    </row>
    <row r="823" spans="1:26" outlineLevel="1" x14ac:dyDescent="0.35">
      <c r="A823" s="64">
        <v>5815305</v>
      </c>
      <c r="B823" s="64" t="s">
        <v>183</v>
      </c>
      <c r="C823" s="64">
        <v>8248.11</v>
      </c>
      <c r="D823" s="64">
        <v>184</v>
      </c>
      <c r="E823" s="64">
        <v>641.05999999999995</v>
      </c>
      <c r="F823" s="64">
        <v>0</v>
      </c>
      <c r="H823" s="64">
        <f t="shared" si="136"/>
        <v>-641.05999999999995</v>
      </c>
      <c r="J823" s="64">
        <f t="shared" ref="J823:J886" si="143">IF($B823=J$53,J822+1,J822)</f>
        <v>106</v>
      </c>
      <c r="K823" s="64">
        <f t="shared" ref="K823:K886" si="144">IF($B823=K$53,K822+1,K822)</f>
        <v>113</v>
      </c>
      <c r="L823" s="64">
        <f t="shared" ref="L823:L886" si="145">IF($B823=L$53,L822+1,L822)</f>
        <v>398</v>
      </c>
      <c r="M823" s="64">
        <f t="shared" ref="M823:M886" si="146">IF($B823=M$53,M822+1,M822)</f>
        <v>152</v>
      </c>
      <c r="T823" s="64">
        <f t="shared" si="138"/>
        <v>768</v>
      </c>
      <c r="U823" s="64" t="e">
        <f t="shared" ca="1" si="142"/>
        <v>#N/A</v>
      </c>
      <c r="V823" s="64" t="e">
        <f t="shared" ca="1" si="142"/>
        <v>#N/A</v>
      </c>
      <c r="Y823" s="64" t="str">
        <f t="shared" ca="1" si="137"/>
        <v xml:space="preserve"> </v>
      </c>
      <c r="Z823" s="64" t="str">
        <f t="shared" ca="1" si="139"/>
        <v xml:space="preserve"> </v>
      </c>
    </row>
    <row r="824" spans="1:26" outlineLevel="1" x14ac:dyDescent="0.35">
      <c r="A824" s="64">
        <v>5815743</v>
      </c>
      <c r="B824" s="64" t="s">
        <v>183</v>
      </c>
      <c r="C824" s="64">
        <v>8434.2199999999993</v>
      </c>
      <c r="D824" s="64">
        <v>182</v>
      </c>
      <c r="E824" s="64">
        <v>655.49</v>
      </c>
      <c r="F824" s="64">
        <v>0</v>
      </c>
      <c r="H824" s="64">
        <f t="shared" ref="H824:H887" si="147">F824-E824</f>
        <v>-655.49</v>
      </c>
      <c r="J824" s="64">
        <f t="shared" si="143"/>
        <v>106</v>
      </c>
      <c r="K824" s="64">
        <f t="shared" si="144"/>
        <v>113</v>
      </c>
      <c r="L824" s="64">
        <f t="shared" si="145"/>
        <v>399</v>
      </c>
      <c r="M824" s="64">
        <f t="shared" si="146"/>
        <v>152</v>
      </c>
      <c r="T824" s="64">
        <f t="shared" si="138"/>
        <v>769</v>
      </c>
      <c r="U824" s="64" t="e">
        <f t="shared" ca="1" si="142"/>
        <v>#N/A</v>
      </c>
      <c r="V824" s="64" t="e">
        <f t="shared" ca="1" si="142"/>
        <v>#N/A</v>
      </c>
      <c r="Y824" s="64" t="str">
        <f t="shared" ca="1" si="137"/>
        <v xml:space="preserve"> </v>
      </c>
      <c r="Z824" s="64" t="str">
        <f t="shared" ca="1" si="139"/>
        <v xml:space="preserve"> </v>
      </c>
    </row>
    <row r="825" spans="1:26" outlineLevel="1" x14ac:dyDescent="0.35">
      <c r="A825" s="64">
        <v>5816717</v>
      </c>
      <c r="B825" s="64" t="s">
        <v>101</v>
      </c>
      <c r="C825" s="64">
        <v>7576.98</v>
      </c>
      <c r="D825" s="64">
        <v>184</v>
      </c>
      <c r="E825" s="64">
        <v>604.51</v>
      </c>
      <c r="F825" s="64">
        <v>599.5</v>
      </c>
      <c r="H825" s="64">
        <f t="shared" si="147"/>
        <v>-5.0099999999999909</v>
      </c>
      <c r="J825" s="64">
        <f t="shared" si="143"/>
        <v>107</v>
      </c>
      <c r="K825" s="64">
        <f t="shared" si="144"/>
        <v>113</v>
      </c>
      <c r="L825" s="64">
        <f t="shared" si="145"/>
        <v>399</v>
      </c>
      <c r="M825" s="64">
        <f t="shared" si="146"/>
        <v>152</v>
      </c>
      <c r="T825" s="64">
        <f t="shared" si="138"/>
        <v>770</v>
      </c>
      <c r="U825" s="64" t="e">
        <f t="shared" ca="1" si="142"/>
        <v>#N/A</v>
      </c>
      <c r="V825" s="64" t="e">
        <f t="shared" ca="1" si="142"/>
        <v>#N/A</v>
      </c>
      <c r="Y825" s="64" t="str">
        <f t="shared" ref="Y825:Y888" ca="1" si="148">IF(ISNA(U825)," ",U825)</f>
        <v xml:space="preserve"> </v>
      </c>
      <c r="Z825" s="64" t="str">
        <f t="shared" ca="1" si="139"/>
        <v xml:space="preserve"> </v>
      </c>
    </row>
    <row r="826" spans="1:26" outlineLevel="1" x14ac:dyDescent="0.35">
      <c r="A826" s="64">
        <v>5823655</v>
      </c>
      <c r="B826" s="64" t="s">
        <v>406</v>
      </c>
      <c r="C826" s="64">
        <v>2799.35</v>
      </c>
      <c r="D826" s="64">
        <v>185</v>
      </c>
      <c r="E826" s="64">
        <v>220.43</v>
      </c>
      <c r="F826" s="64">
        <v>0</v>
      </c>
      <c r="H826" s="64">
        <f t="shared" si="147"/>
        <v>-220.43</v>
      </c>
      <c r="J826" s="64">
        <f t="shared" si="143"/>
        <v>107</v>
      </c>
      <c r="K826" s="64">
        <f t="shared" si="144"/>
        <v>113</v>
      </c>
      <c r="L826" s="64">
        <f t="shared" si="145"/>
        <v>399</v>
      </c>
      <c r="M826" s="64">
        <f t="shared" si="146"/>
        <v>153</v>
      </c>
      <c r="T826" s="64">
        <f t="shared" ref="T826:T889" si="149">T825+1</f>
        <v>771</v>
      </c>
      <c r="U826" s="64" t="e">
        <f t="shared" ca="1" si="142"/>
        <v>#N/A</v>
      </c>
      <c r="V826" s="64" t="e">
        <f t="shared" ca="1" si="142"/>
        <v>#N/A</v>
      </c>
      <c r="Y826" s="64" t="str">
        <f t="shared" ca="1" si="148"/>
        <v xml:space="preserve"> </v>
      </c>
      <c r="Z826" s="64" t="str">
        <f t="shared" ref="Z826:Z889" ca="1" si="150">IF(ISNA(V826)," ",V826)</f>
        <v xml:space="preserve"> </v>
      </c>
    </row>
    <row r="827" spans="1:26" outlineLevel="1" x14ac:dyDescent="0.35">
      <c r="A827" s="64">
        <v>5824554</v>
      </c>
      <c r="B827" s="64" t="s">
        <v>406</v>
      </c>
      <c r="C827" s="64">
        <v>2803.66</v>
      </c>
      <c r="D827" s="64">
        <v>183</v>
      </c>
      <c r="E827" s="64">
        <v>228.82</v>
      </c>
      <c r="F827" s="64">
        <v>0</v>
      </c>
      <c r="H827" s="64">
        <f t="shared" si="147"/>
        <v>-228.82</v>
      </c>
      <c r="J827" s="64">
        <f t="shared" si="143"/>
        <v>107</v>
      </c>
      <c r="K827" s="64">
        <f t="shared" si="144"/>
        <v>113</v>
      </c>
      <c r="L827" s="64">
        <f t="shared" si="145"/>
        <v>399</v>
      </c>
      <c r="M827" s="64">
        <f t="shared" si="146"/>
        <v>154</v>
      </c>
      <c r="T827" s="64">
        <f t="shared" si="149"/>
        <v>772</v>
      </c>
      <c r="U827" s="64" t="e">
        <f t="shared" ca="1" si="142"/>
        <v>#N/A</v>
      </c>
      <c r="V827" s="64" t="e">
        <f t="shared" ca="1" si="142"/>
        <v>#N/A</v>
      </c>
      <c r="Y827" s="64" t="str">
        <f t="shared" ca="1" si="148"/>
        <v xml:space="preserve"> </v>
      </c>
      <c r="Z827" s="64" t="str">
        <f t="shared" ca="1" si="150"/>
        <v xml:space="preserve"> </v>
      </c>
    </row>
    <row r="828" spans="1:26" outlineLevel="1" x14ac:dyDescent="0.35">
      <c r="A828" s="64">
        <v>5827590</v>
      </c>
      <c r="B828" s="64" t="s">
        <v>183</v>
      </c>
      <c r="C828" s="64">
        <v>4859.53</v>
      </c>
      <c r="D828" s="64">
        <v>184</v>
      </c>
      <c r="E828" s="64">
        <v>393.32</v>
      </c>
      <c r="F828" s="64">
        <v>0</v>
      </c>
      <c r="H828" s="64">
        <f t="shared" si="147"/>
        <v>-393.32</v>
      </c>
      <c r="J828" s="64">
        <f t="shared" si="143"/>
        <v>107</v>
      </c>
      <c r="K828" s="64">
        <f t="shared" si="144"/>
        <v>113</v>
      </c>
      <c r="L828" s="64">
        <f t="shared" si="145"/>
        <v>400</v>
      </c>
      <c r="M828" s="64">
        <f t="shared" si="146"/>
        <v>154</v>
      </c>
      <c r="T828" s="64">
        <f t="shared" si="149"/>
        <v>773</v>
      </c>
      <c r="U828" s="64" t="e">
        <f t="shared" ca="1" si="142"/>
        <v>#N/A</v>
      </c>
      <c r="V828" s="64" t="e">
        <f t="shared" ca="1" si="142"/>
        <v>#N/A</v>
      </c>
      <c r="Y828" s="64" t="str">
        <f t="shared" ca="1" si="148"/>
        <v xml:space="preserve"> </v>
      </c>
      <c r="Z828" s="64" t="str">
        <f t="shared" ca="1" si="150"/>
        <v xml:space="preserve"> </v>
      </c>
    </row>
    <row r="829" spans="1:26" outlineLevel="1" x14ac:dyDescent="0.35">
      <c r="A829" s="64">
        <v>5832820</v>
      </c>
      <c r="B829" s="64" t="s">
        <v>183</v>
      </c>
      <c r="C829" s="64">
        <v>4959.7299999999996</v>
      </c>
      <c r="D829" s="64">
        <v>185</v>
      </c>
      <c r="E829" s="64">
        <v>403.51</v>
      </c>
      <c r="F829" s="64">
        <v>0</v>
      </c>
      <c r="H829" s="64">
        <f t="shared" si="147"/>
        <v>-403.51</v>
      </c>
      <c r="J829" s="64">
        <f t="shared" si="143"/>
        <v>107</v>
      </c>
      <c r="K829" s="64">
        <f t="shared" si="144"/>
        <v>113</v>
      </c>
      <c r="L829" s="64">
        <f t="shared" si="145"/>
        <v>401</v>
      </c>
      <c r="M829" s="64">
        <f t="shared" si="146"/>
        <v>154</v>
      </c>
      <c r="T829" s="64">
        <f t="shared" si="149"/>
        <v>774</v>
      </c>
      <c r="U829" s="64" t="e">
        <f t="shared" ca="1" si="142"/>
        <v>#N/A</v>
      </c>
      <c r="V829" s="64" t="e">
        <f t="shared" ca="1" si="142"/>
        <v>#N/A</v>
      </c>
      <c r="Y829" s="64" t="str">
        <f t="shared" ca="1" si="148"/>
        <v xml:space="preserve"> </v>
      </c>
      <c r="Z829" s="64" t="str">
        <f t="shared" ca="1" si="150"/>
        <v xml:space="preserve"> </v>
      </c>
    </row>
    <row r="830" spans="1:26" outlineLevel="1" x14ac:dyDescent="0.35">
      <c r="A830" s="64">
        <v>5844619</v>
      </c>
      <c r="B830" s="64" t="s">
        <v>183</v>
      </c>
      <c r="C830" s="64">
        <v>6378.11</v>
      </c>
      <c r="D830" s="64">
        <v>182</v>
      </c>
      <c r="E830" s="64">
        <v>521.57000000000005</v>
      </c>
      <c r="F830" s="64">
        <v>0</v>
      </c>
      <c r="H830" s="64">
        <f t="shared" si="147"/>
        <v>-521.57000000000005</v>
      </c>
      <c r="J830" s="64">
        <f t="shared" si="143"/>
        <v>107</v>
      </c>
      <c r="K830" s="64">
        <f t="shared" si="144"/>
        <v>113</v>
      </c>
      <c r="L830" s="64">
        <f t="shared" si="145"/>
        <v>402</v>
      </c>
      <c r="M830" s="64">
        <f t="shared" si="146"/>
        <v>154</v>
      </c>
      <c r="T830" s="64">
        <f t="shared" si="149"/>
        <v>775</v>
      </c>
      <c r="U830" s="64" t="e">
        <f t="shared" ca="1" si="142"/>
        <v>#N/A</v>
      </c>
      <c r="V830" s="64" t="e">
        <f t="shared" ca="1" si="142"/>
        <v>#N/A</v>
      </c>
      <c r="Y830" s="64" t="str">
        <f t="shared" ca="1" si="148"/>
        <v xml:space="preserve"> </v>
      </c>
      <c r="Z830" s="64" t="str">
        <f t="shared" ca="1" si="150"/>
        <v xml:space="preserve"> </v>
      </c>
    </row>
    <row r="831" spans="1:26" outlineLevel="1" x14ac:dyDescent="0.35">
      <c r="A831" s="64">
        <v>5847233</v>
      </c>
      <c r="B831" s="64" t="s">
        <v>406</v>
      </c>
      <c r="C831" s="64">
        <v>9810.7199999999993</v>
      </c>
      <c r="D831" s="64">
        <v>182</v>
      </c>
      <c r="E831" s="64">
        <v>791.74</v>
      </c>
      <c r="F831" s="64">
        <v>0</v>
      </c>
      <c r="H831" s="64">
        <f t="shared" si="147"/>
        <v>-791.74</v>
      </c>
      <c r="J831" s="64">
        <f t="shared" si="143"/>
        <v>107</v>
      </c>
      <c r="K831" s="64">
        <f t="shared" si="144"/>
        <v>113</v>
      </c>
      <c r="L831" s="64">
        <f t="shared" si="145"/>
        <v>402</v>
      </c>
      <c r="M831" s="64">
        <f t="shared" si="146"/>
        <v>155</v>
      </c>
      <c r="T831" s="64">
        <f t="shared" si="149"/>
        <v>776</v>
      </c>
      <c r="U831" s="64" t="e">
        <f t="shared" ca="1" si="142"/>
        <v>#N/A</v>
      </c>
      <c r="V831" s="64" t="e">
        <f t="shared" ca="1" si="142"/>
        <v>#N/A</v>
      </c>
      <c r="Y831" s="64" t="str">
        <f t="shared" ca="1" si="148"/>
        <v xml:space="preserve"> </v>
      </c>
      <c r="Z831" s="64" t="str">
        <f t="shared" ca="1" si="150"/>
        <v xml:space="preserve"> </v>
      </c>
    </row>
    <row r="832" spans="1:26" outlineLevel="1" x14ac:dyDescent="0.35">
      <c r="A832" s="64">
        <v>5848033</v>
      </c>
      <c r="B832" s="64" t="s">
        <v>406</v>
      </c>
      <c r="C832" s="64">
        <v>5126.3</v>
      </c>
      <c r="D832" s="64">
        <v>183</v>
      </c>
      <c r="E832" s="64">
        <v>416.85</v>
      </c>
      <c r="F832" s="64">
        <v>0</v>
      </c>
      <c r="H832" s="64">
        <f t="shared" si="147"/>
        <v>-416.85</v>
      </c>
      <c r="J832" s="64">
        <f t="shared" si="143"/>
        <v>107</v>
      </c>
      <c r="K832" s="64">
        <f t="shared" si="144"/>
        <v>113</v>
      </c>
      <c r="L832" s="64">
        <f t="shared" si="145"/>
        <v>402</v>
      </c>
      <c r="M832" s="64">
        <f t="shared" si="146"/>
        <v>156</v>
      </c>
      <c r="T832" s="64">
        <f t="shared" si="149"/>
        <v>777</v>
      </c>
      <c r="U832" s="64" t="e">
        <f t="shared" ca="1" si="142"/>
        <v>#N/A</v>
      </c>
      <c r="V832" s="64" t="e">
        <f t="shared" ca="1" si="142"/>
        <v>#N/A</v>
      </c>
      <c r="Y832" s="64" t="str">
        <f t="shared" ca="1" si="148"/>
        <v xml:space="preserve"> </v>
      </c>
      <c r="Z832" s="64" t="str">
        <f t="shared" ca="1" si="150"/>
        <v xml:space="preserve"> </v>
      </c>
    </row>
    <row r="833" spans="1:26" outlineLevel="1" x14ac:dyDescent="0.35">
      <c r="A833" s="64">
        <v>5848223</v>
      </c>
      <c r="B833" s="64" t="s">
        <v>183</v>
      </c>
      <c r="C833" s="64">
        <v>6014.87</v>
      </c>
      <c r="D833" s="64">
        <v>184</v>
      </c>
      <c r="E833" s="64">
        <v>501.92</v>
      </c>
      <c r="F833" s="64">
        <v>0</v>
      </c>
      <c r="H833" s="64">
        <f t="shared" si="147"/>
        <v>-501.92</v>
      </c>
      <c r="J833" s="64">
        <f t="shared" si="143"/>
        <v>107</v>
      </c>
      <c r="K833" s="64">
        <f t="shared" si="144"/>
        <v>113</v>
      </c>
      <c r="L833" s="64">
        <f t="shared" si="145"/>
        <v>403</v>
      </c>
      <c r="M833" s="64">
        <f t="shared" si="146"/>
        <v>156</v>
      </c>
      <c r="T833" s="64">
        <f t="shared" si="149"/>
        <v>778</v>
      </c>
      <c r="U833" s="64" t="e">
        <f t="shared" ca="1" si="142"/>
        <v>#N/A</v>
      </c>
      <c r="V833" s="64" t="e">
        <f t="shared" ca="1" si="142"/>
        <v>#N/A</v>
      </c>
      <c r="Y833" s="64" t="str">
        <f t="shared" ca="1" si="148"/>
        <v xml:space="preserve"> </v>
      </c>
      <c r="Z833" s="64" t="str">
        <f t="shared" ca="1" si="150"/>
        <v xml:space="preserve"> </v>
      </c>
    </row>
    <row r="834" spans="1:26" outlineLevel="1" x14ac:dyDescent="0.35">
      <c r="A834" s="64">
        <v>5849817</v>
      </c>
      <c r="B834" s="64" t="s">
        <v>183</v>
      </c>
      <c r="C834" s="64">
        <v>1595.12</v>
      </c>
      <c r="D834" s="64">
        <v>186</v>
      </c>
      <c r="E834" s="64">
        <v>129.13</v>
      </c>
      <c r="F834" s="64">
        <v>0</v>
      </c>
      <c r="H834" s="64">
        <f t="shared" si="147"/>
        <v>-129.13</v>
      </c>
      <c r="J834" s="64">
        <f t="shared" si="143"/>
        <v>107</v>
      </c>
      <c r="K834" s="64">
        <f t="shared" si="144"/>
        <v>113</v>
      </c>
      <c r="L834" s="64">
        <f t="shared" si="145"/>
        <v>404</v>
      </c>
      <c r="M834" s="64">
        <f t="shared" si="146"/>
        <v>156</v>
      </c>
      <c r="T834" s="64">
        <f t="shared" si="149"/>
        <v>779</v>
      </c>
      <c r="U834" s="64" t="e">
        <f t="shared" ca="1" si="142"/>
        <v>#N/A</v>
      </c>
      <c r="V834" s="64" t="e">
        <f t="shared" ca="1" si="142"/>
        <v>#N/A</v>
      </c>
      <c r="Y834" s="64" t="str">
        <f t="shared" ca="1" si="148"/>
        <v xml:space="preserve"> </v>
      </c>
      <c r="Z834" s="64" t="str">
        <f t="shared" ca="1" si="150"/>
        <v xml:space="preserve"> </v>
      </c>
    </row>
    <row r="835" spans="1:26" outlineLevel="1" x14ac:dyDescent="0.35">
      <c r="A835" s="64">
        <v>5852050</v>
      </c>
      <c r="B835" s="64" t="s">
        <v>395</v>
      </c>
      <c r="C835" s="64">
        <v>4824.7299999999996</v>
      </c>
      <c r="D835" s="64">
        <v>153</v>
      </c>
      <c r="E835" s="64">
        <v>413.65</v>
      </c>
      <c r="F835" s="64">
        <v>404.61</v>
      </c>
      <c r="H835" s="64">
        <f t="shared" si="147"/>
        <v>-9.0399999999999636</v>
      </c>
      <c r="J835" s="64">
        <f t="shared" si="143"/>
        <v>107</v>
      </c>
      <c r="K835" s="64">
        <f t="shared" si="144"/>
        <v>114</v>
      </c>
      <c r="L835" s="64">
        <f t="shared" si="145"/>
        <v>404</v>
      </c>
      <c r="M835" s="64">
        <f t="shared" si="146"/>
        <v>156</v>
      </c>
      <c r="T835" s="64">
        <f t="shared" si="149"/>
        <v>780</v>
      </c>
      <c r="U835" s="64" t="e">
        <f t="shared" ca="1" si="142"/>
        <v>#N/A</v>
      </c>
      <c r="V835" s="64" t="e">
        <f t="shared" ca="1" si="142"/>
        <v>#N/A</v>
      </c>
      <c r="Y835" s="64" t="str">
        <f t="shared" ca="1" si="148"/>
        <v xml:space="preserve"> </v>
      </c>
      <c r="Z835" s="64" t="str">
        <f t="shared" ca="1" si="150"/>
        <v xml:space="preserve"> </v>
      </c>
    </row>
    <row r="836" spans="1:26" outlineLevel="1" x14ac:dyDescent="0.35">
      <c r="A836" s="64">
        <v>5856383</v>
      </c>
      <c r="B836" s="64" t="s">
        <v>395</v>
      </c>
      <c r="C836" s="64">
        <v>5808.69</v>
      </c>
      <c r="D836" s="64">
        <v>153</v>
      </c>
      <c r="E836" s="64">
        <v>480.27</v>
      </c>
      <c r="F836" s="64">
        <v>483.93</v>
      </c>
      <c r="H836" s="64">
        <f t="shared" si="147"/>
        <v>3.660000000000025</v>
      </c>
      <c r="J836" s="64">
        <f t="shared" si="143"/>
        <v>107</v>
      </c>
      <c r="K836" s="64">
        <f t="shared" si="144"/>
        <v>115</v>
      </c>
      <c r="L836" s="64">
        <f t="shared" si="145"/>
        <v>404</v>
      </c>
      <c r="M836" s="64">
        <f t="shared" si="146"/>
        <v>156</v>
      </c>
      <c r="T836" s="64">
        <f t="shared" si="149"/>
        <v>781</v>
      </c>
      <c r="U836" s="64" t="e">
        <f t="shared" ref="U836:V855" ca="1" si="151">INDEX(OFFSET($G$55,0,MATCH(U$54,$H$54:$I$54,0),COUNT($A$55:$A$2233),1),MATCH($T836,OFFSET($I$55,0,MATCH(U$55,$J$53:$M$53,0),COUNT($A$55:$A$2233),1),0),1)</f>
        <v>#N/A</v>
      </c>
      <c r="V836" s="64" t="e">
        <f t="shared" ca="1" si="151"/>
        <v>#N/A</v>
      </c>
      <c r="Y836" s="64" t="str">
        <f t="shared" ca="1" si="148"/>
        <v xml:space="preserve"> </v>
      </c>
      <c r="Z836" s="64" t="str">
        <f t="shared" ca="1" si="150"/>
        <v xml:space="preserve"> </v>
      </c>
    </row>
    <row r="837" spans="1:26" outlineLevel="1" x14ac:dyDescent="0.35">
      <c r="A837" s="64">
        <v>5858636</v>
      </c>
      <c r="B837" s="64" t="s">
        <v>183</v>
      </c>
      <c r="C837" s="64">
        <v>5871.58</v>
      </c>
      <c r="D837" s="64">
        <v>153</v>
      </c>
      <c r="E837" s="64">
        <v>473.49</v>
      </c>
      <c r="F837" s="64">
        <v>0</v>
      </c>
      <c r="H837" s="64">
        <f t="shared" si="147"/>
        <v>-473.49</v>
      </c>
      <c r="J837" s="64">
        <f t="shared" si="143"/>
        <v>107</v>
      </c>
      <c r="K837" s="64">
        <f t="shared" si="144"/>
        <v>115</v>
      </c>
      <c r="L837" s="64">
        <f t="shared" si="145"/>
        <v>405</v>
      </c>
      <c r="M837" s="64">
        <f t="shared" si="146"/>
        <v>156</v>
      </c>
      <c r="T837" s="64">
        <f t="shared" si="149"/>
        <v>782</v>
      </c>
      <c r="U837" s="64" t="e">
        <f t="shared" ca="1" si="151"/>
        <v>#N/A</v>
      </c>
      <c r="V837" s="64" t="e">
        <f t="shared" ca="1" si="151"/>
        <v>#N/A</v>
      </c>
      <c r="Y837" s="64" t="str">
        <f t="shared" ca="1" si="148"/>
        <v xml:space="preserve"> </v>
      </c>
      <c r="Z837" s="64" t="str">
        <f t="shared" ca="1" si="150"/>
        <v xml:space="preserve"> </v>
      </c>
    </row>
    <row r="838" spans="1:26" outlineLevel="1" x14ac:dyDescent="0.35">
      <c r="A838" s="64">
        <v>5861803</v>
      </c>
      <c r="B838" s="64" t="s">
        <v>406</v>
      </c>
      <c r="C838" s="64">
        <v>3778.38</v>
      </c>
      <c r="D838" s="64">
        <v>184</v>
      </c>
      <c r="E838" s="64">
        <v>306.14999999999998</v>
      </c>
      <c r="F838" s="64">
        <v>0</v>
      </c>
      <c r="H838" s="64">
        <f t="shared" si="147"/>
        <v>-306.14999999999998</v>
      </c>
      <c r="J838" s="64">
        <f t="shared" si="143"/>
        <v>107</v>
      </c>
      <c r="K838" s="64">
        <f t="shared" si="144"/>
        <v>115</v>
      </c>
      <c r="L838" s="64">
        <f t="shared" si="145"/>
        <v>405</v>
      </c>
      <c r="M838" s="64">
        <f t="shared" si="146"/>
        <v>157</v>
      </c>
      <c r="T838" s="64">
        <f t="shared" si="149"/>
        <v>783</v>
      </c>
      <c r="U838" s="64" t="e">
        <f t="shared" ca="1" si="151"/>
        <v>#N/A</v>
      </c>
      <c r="V838" s="64" t="e">
        <f t="shared" ca="1" si="151"/>
        <v>#N/A</v>
      </c>
      <c r="Y838" s="64" t="str">
        <f t="shared" ca="1" si="148"/>
        <v xml:space="preserve"> </v>
      </c>
      <c r="Z838" s="64" t="str">
        <f t="shared" ca="1" si="150"/>
        <v xml:space="preserve"> </v>
      </c>
    </row>
    <row r="839" spans="1:26" outlineLevel="1" x14ac:dyDescent="0.35">
      <c r="A839" s="64">
        <v>5865649</v>
      </c>
      <c r="B839" s="64" t="s">
        <v>183</v>
      </c>
      <c r="C839" s="64">
        <v>7764.05</v>
      </c>
      <c r="D839" s="64">
        <v>183</v>
      </c>
      <c r="E839" s="64">
        <v>656.03</v>
      </c>
      <c r="F839" s="64">
        <v>0</v>
      </c>
      <c r="H839" s="64">
        <f t="shared" si="147"/>
        <v>-656.03</v>
      </c>
      <c r="J839" s="64">
        <f t="shared" si="143"/>
        <v>107</v>
      </c>
      <c r="K839" s="64">
        <f t="shared" si="144"/>
        <v>115</v>
      </c>
      <c r="L839" s="64">
        <f t="shared" si="145"/>
        <v>406</v>
      </c>
      <c r="M839" s="64">
        <f t="shared" si="146"/>
        <v>157</v>
      </c>
      <c r="T839" s="64">
        <f t="shared" si="149"/>
        <v>784</v>
      </c>
      <c r="U839" s="64" t="e">
        <f t="shared" ca="1" si="151"/>
        <v>#N/A</v>
      </c>
      <c r="V839" s="64" t="e">
        <f t="shared" ca="1" si="151"/>
        <v>#N/A</v>
      </c>
      <c r="Y839" s="64" t="str">
        <f t="shared" ca="1" si="148"/>
        <v xml:space="preserve"> </v>
      </c>
      <c r="Z839" s="64" t="str">
        <f t="shared" ca="1" si="150"/>
        <v xml:space="preserve"> </v>
      </c>
    </row>
    <row r="840" spans="1:26" outlineLevel="1" x14ac:dyDescent="0.35">
      <c r="A840" s="64">
        <v>5868635</v>
      </c>
      <c r="B840" s="64" t="s">
        <v>183</v>
      </c>
      <c r="C840" s="64">
        <v>11193.54</v>
      </c>
      <c r="D840" s="64">
        <v>183</v>
      </c>
      <c r="E840" s="64">
        <v>884.5</v>
      </c>
      <c r="F840" s="64">
        <v>0</v>
      </c>
      <c r="H840" s="64">
        <f t="shared" si="147"/>
        <v>-884.5</v>
      </c>
      <c r="J840" s="64">
        <f t="shared" si="143"/>
        <v>107</v>
      </c>
      <c r="K840" s="64">
        <f t="shared" si="144"/>
        <v>115</v>
      </c>
      <c r="L840" s="64">
        <f t="shared" si="145"/>
        <v>407</v>
      </c>
      <c r="M840" s="64">
        <f t="shared" si="146"/>
        <v>157</v>
      </c>
      <c r="T840" s="64">
        <f t="shared" si="149"/>
        <v>785</v>
      </c>
      <c r="U840" s="64" t="e">
        <f t="shared" ca="1" si="151"/>
        <v>#N/A</v>
      </c>
      <c r="V840" s="64" t="e">
        <f t="shared" ca="1" si="151"/>
        <v>#N/A</v>
      </c>
      <c r="Y840" s="64" t="str">
        <f t="shared" ca="1" si="148"/>
        <v xml:space="preserve"> </v>
      </c>
      <c r="Z840" s="64" t="str">
        <f t="shared" ca="1" si="150"/>
        <v xml:space="preserve"> </v>
      </c>
    </row>
    <row r="841" spans="1:26" outlineLevel="1" x14ac:dyDescent="0.35">
      <c r="A841" s="64">
        <v>5873262</v>
      </c>
      <c r="B841" s="64" t="s">
        <v>183</v>
      </c>
      <c r="C841" s="64">
        <v>4857.3599999999997</v>
      </c>
      <c r="D841" s="64">
        <v>184</v>
      </c>
      <c r="E841" s="64">
        <v>389.87</v>
      </c>
      <c r="F841" s="64">
        <v>0</v>
      </c>
      <c r="H841" s="64">
        <f t="shared" si="147"/>
        <v>-389.87</v>
      </c>
      <c r="J841" s="64">
        <f t="shared" si="143"/>
        <v>107</v>
      </c>
      <c r="K841" s="64">
        <f t="shared" si="144"/>
        <v>115</v>
      </c>
      <c r="L841" s="64">
        <f t="shared" si="145"/>
        <v>408</v>
      </c>
      <c r="M841" s="64">
        <f t="shared" si="146"/>
        <v>157</v>
      </c>
      <c r="T841" s="64">
        <f t="shared" si="149"/>
        <v>786</v>
      </c>
      <c r="U841" s="64" t="e">
        <f t="shared" ca="1" si="151"/>
        <v>#N/A</v>
      </c>
      <c r="V841" s="64" t="e">
        <f t="shared" ca="1" si="151"/>
        <v>#N/A</v>
      </c>
      <c r="Y841" s="64" t="str">
        <f t="shared" ca="1" si="148"/>
        <v xml:space="preserve"> </v>
      </c>
      <c r="Z841" s="64" t="str">
        <f t="shared" ca="1" si="150"/>
        <v xml:space="preserve"> </v>
      </c>
    </row>
    <row r="842" spans="1:26" outlineLevel="1" x14ac:dyDescent="0.35">
      <c r="A842" s="64">
        <v>5884037</v>
      </c>
      <c r="B842" s="64" t="s">
        <v>183</v>
      </c>
      <c r="C842" s="64">
        <v>5390.9</v>
      </c>
      <c r="D842" s="64">
        <v>186</v>
      </c>
      <c r="E842" s="64">
        <v>452.32</v>
      </c>
      <c r="F842" s="64">
        <v>0</v>
      </c>
      <c r="H842" s="64">
        <f t="shared" si="147"/>
        <v>-452.32</v>
      </c>
      <c r="J842" s="64">
        <f t="shared" si="143"/>
        <v>107</v>
      </c>
      <c r="K842" s="64">
        <f t="shared" si="144"/>
        <v>115</v>
      </c>
      <c r="L842" s="64">
        <f t="shared" si="145"/>
        <v>409</v>
      </c>
      <c r="M842" s="64">
        <f t="shared" si="146"/>
        <v>157</v>
      </c>
      <c r="T842" s="64">
        <f t="shared" si="149"/>
        <v>787</v>
      </c>
      <c r="U842" s="64" t="e">
        <f t="shared" ca="1" si="151"/>
        <v>#N/A</v>
      </c>
      <c r="V842" s="64" t="e">
        <f t="shared" ca="1" si="151"/>
        <v>#N/A</v>
      </c>
      <c r="Y842" s="64" t="str">
        <f t="shared" ca="1" si="148"/>
        <v xml:space="preserve"> </v>
      </c>
      <c r="Z842" s="64" t="str">
        <f t="shared" ca="1" si="150"/>
        <v xml:space="preserve"> </v>
      </c>
    </row>
    <row r="843" spans="1:26" outlineLevel="1" x14ac:dyDescent="0.35">
      <c r="A843" s="64">
        <v>5884871</v>
      </c>
      <c r="B843" s="64" t="s">
        <v>183</v>
      </c>
      <c r="C843" s="64">
        <v>6919.73</v>
      </c>
      <c r="D843" s="64">
        <v>182</v>
      </c>
      <c r="E843" s="64">
        <v>585.69000000000005</v>
      </c>
      <c r="F843" s="64">
        <v>0</v>
      </c>
      <c r="H843" s="64">
        <f t="shared" si="147"/>
        <v>-585.69000000000005</v>
      </c>
      <c r="J843" s="64">
        <f t="shared" si="143"/>
        <v>107</v>
      </c>
      <c r="K843" s="64">
        <f t="shared" si="144"/>
        <v>115</v>
      </c>
      <c r="L843" s="64">
        <f t="shared" si="145"/>
        <v>410</v>
      </c>
      <c r="M843" s="64">
        <f t="shared" si="146"/>
        <v>157</v>
      </c>
      <c r="T843" s="64">
        <f t="shared" si="149"/>
        <v>788</v>
      </c>
      <c r="U843" s="64" t="e">
        <f t="shared" ca="1" si="151"/>
        <v>#N/A</v>
      </c>
      <c r="V843" s="64" t="e">
        <f t="shared" ca="1" si="151"/>
        <v>#N/A</v>
      </c>
      <c r="Y843" s="64" t="str">
        <f t="shared" ca="1" si="148"/>
        <v xml:space="preserve"> </v>
      </c>
      <c r="Z843" s="64" t="str">
        <f t="shared" ca="1" si="150"/>
        <v xml:space="preserve"> </v>
      </c>
    </row>
    <row r="844" spans="1:26" outlineLevel="1" x14ac:dyDescent="0.35">
      <c r="A844" s="64">
        <v>5885093</v>
      </c>
      <c r="B844" s="64" t="s">
        <v>406</v>
      </c>
      <c r="C844" s="64">
        <v>3187.3</v>
      </c>
      <c r="D844" s="64">
        <v>185</v>
      </c>
      <c r="E844" s="64">
        <v>277.52999999999997</v>
      </c>
      <c r="F844" s="64">
        <v>0</v>
      </c>
      <c r="H844" s="64">
        <f t="shared" si="147"/>
        <v>-277.52999999999997</v>
      </c>
      <c r="J844" s="64">
        <f t="shared" si="143"/>
        <v>107</v>
      </c>
      <c r="K844" s="64">
        <f t="shared" si="144"/>
        <v>115</v>
      </c>
      <c r="L844" s="64">
        <f t="shared" si="145"/>
        <v>410</v>
      </c>
      <c r="M844" s="64">
        <f t="shared" si="146"/>
        <v>158</v>
      </c>
      <c r="T844" s="64">
        <f t="shared" si="149"/>
        <v>789</v>
      </c>
      <c r="U844" s="64" t="e">
        <f t="shared" ca="1" si="151"/>
        <v>#N/A</v>
      </c>
      <c r="V844" s="64" t="e">
        <f t="shared" ca="1" si="151"/>
        <v>#N/A</v>
      </c>
      <c r="Y844" s="64" t="str">
        <f t="shared" ca="1" si="148"/>
        <v xml:space="preserve"> </v>
      </c>
      <c r="Z844" s="64" t="str">
        <f t="shared" ca="1" si="150"/>
        <v xml:space="preserve"> </v>
      </c>
    </row>
    <row r="845" spans="1:26" outlineLevel="1" x14ac:dyDescent="0.35">
      <c r="A845" s="64">
        <v>5907417</v>
      </c>
      <c r="B845" s="64" t="s">
        <v>183</v>
      </c>
      <c r="C845" s="64">
        <v>4233.07</v>
      </c>
      <c r="D845" s="64">
        <v>186</v>
      </c>
      <c r="E845" s="64">
        <v>341.67</v>
      </c>
      <c r="F845" s="64">
        <v>0</v>
      </c>
      <c r="H845" s="64">
        <f t="shared" si="147"/>
        <v>-341.67</v>
      </c>
      <c r="J845" s="64">
        <f t="shared" si="143"/>
        <v>107</v>
      </c>
      <c r="K845" s="64">
        <f t="shared" si="144"/>
        <v>115</v>
      </c>
      <c r="L845" s="64">
        <f t="shared" si="145"/>
        <v>411</v>
      </c>
      <c r="M845" s="64">
        <f t="shared" si="146"/>
        <v>158</v>
      </c>
      <c r="T845" s="64">
        <f t="shared" si="149"/>
        <v>790</v>
      </c>
      <c r="U845" s="64" t="e">
        <f t="shared" ca="1" si="151"/>
        <v>#N/A</v>
      </c>
      <c r="V845" s="64" t="e">
        <f t="shared" ca="1" si="151"/>
        <v>#N/A</v>
      </c>
      <c r="Y845" s="64" t="str">
        <f t="shared" ca="1" si="148"/>
        <v xml:space="preserve"> </v>
      </c>
      <c r="Z845" s="64" t="str">
        <f t="shared" ca="1" si="150"/>
        <v xml:space="preserve"> </v>
      </c>
    </row>
    <row r="846" spans="1:26" outlineLevel="1" x14ac:dyDescent="0.35">
      <c r="A846" s="64">
        <v>5917630</v>
      </c>
      <c r="B846" s="64" t="s">
        <v>406</v>
      </c>
      <c r="C846" s="64">
        <v>10870.8</v>
      </c>
      <c r="D846" s="64">
        <v>153</v>
      </c>
      <c r="E846" s="64">
        <v>947.95</v>
      </c>
      <c r="F846" s="64">
        <v>0</v>
      </c>
      <c r="H846" s="64">
        <f t="shared" si="147"/>
        <v>-947.95</v>
      </c>
      <c r="J846" s="64">
        <f t="shared" si="143"/>
        <v>107</v>
      </c>
      <c r="K846" s="64">
        <f t="shared" si="144"/>
        <v>115</v>
      </c>
      <c r="L846" s="64">
        <f t="shared" si="145"/>
        <v>411</v>
      </c>
      <c r="M846" s="64">
        <f t="shared" si="146"/>
        <v>159</v>
      </c>
      <c r="T846" s="64">
        <f t="shared" si="149"/>
        <v>791</v>
      </c>
      <c r="U846" s="64" t="e">
        <f t="shared" ca="1" si="151"/>
        <v>#N/A</v>
      </c>
      <c r="V846" s="64" t="e">
        <f t="shared" ca="1" si="151"/>
        <v>#N/A</v>
      </c>
      <c r="Y846" s="64" t="str">
        <f t="shared" ca="1" si="148"/>
        <v xml:space="preserve"> </v>
      </c>
      <c r="Z846" s="64" t="str">
        <f t="shared" ca="1" si="150"/>
        <v xml:space="preserve"> </v>
      </c>
    </row>
    <row r="847" spans="1:26" outlineLevel="1" x14ac:dyDescent="0.35">
      <c r="A847" s="64">
        <v>5919313</v>
      </c>
      <c r="B847" s="64" t="s">
        <v>183</v>
      </c>
      <c r="C847" s="64">
        <v>7356.3</v>
      </c>
      <c r="D847" s="64">
        <v>183</v>
      </c>
      <c r="E847" s="64">
        <v>584.35</v>
      </c>
      <c r="F847" s="64">
        <v>0</v>
      </c>
      <c r="H847" s="64">
        <f t="shared" si="147"/>
        <v>-584.35</v>
      </c>
      <c r="J847" s="64">
        <f t="shared" si="143"/>
        <v>107</v>
      </c>
      <c r="K847" s="64">
        <f t="shared" si="144"/>
        <v>115</v>
      </c>
      <c r="L847" s="64">
        <f t="shared" si="145"/>
        <v>412</v>
      </c>
      <c r="M847" s="64">
        <f t="shared" si="146"/>
        <v>159</v>
      </c>
      <c r="T847" s="64">
        <f t="shared" si="149"/>
        <v>792</v>
      </c>
      <c r="U847" s="64" t="e">
        <f t="shared" ca="1" si="151"/>
        <v>#N/A</v>
      </c>
      <c r="V847" s="64" t="e">
        <f t="shared" ca="1" si="151"/>
        <v>#N/A</v>
      </c>
      <c r="Y847" s="64" t="str">
        <f t="shared" ca="1" si="148"/>
        <v xml:space="preserve"> </v>
      </c>
      <c r="Z847" s="64" t="str">
        <f t="shared" ca="1" si="150"/>
        <v xml:space="preserve"> </v>
      </c>
    </row>
    <row r="848" spans="1:26" outlineLevel="1" x14ac:dyDescent="0.35">
      <c r="A848" s="64">
        <v>5921889</v>
      </c>
      <c r="B848" s="64" t="s">
        <v>183</v>
      </c>
      <c r="C848" s="64">
        <v>3352.83</v>
      </c>
      <c r="D848" s="64">
        <v>184</v>
      </c>
      <c r="E848" s="64">
        <v>272.04000000000002</v>
      </c>
      <c r="F848" s="64">
        <v>0</v>
      </c>
      <c r="H848" s="64">
        <f t="shared" si="147"/>
        <v>-272.04000000000002</v>
      </c>
      <c r="J848" s="64">
        <f t="shared" si="143"/>
        <v>107</v>
      </c>
      <c r="K848" s="64">
        <f t="shared" si="144"/>
        <v>115</v>
      </c>
      <c r="L848" s="64">
        <f t="shared" si="145"/>
        <v>413</v>
      </c>
      <c r="M848" s="64">
        <f t="shared" si="146"/>
        <v>159</v>
      </c>
      <c r="T848" s="64">
        <f t="shared" si="149"/>
        <v>793</v>
      </c>
      <c r="U848" s="64" t="e">
        <f t="shared" ca="1" si="151"/>
        <v>#N/A</v>
      </c>
      <c r="V848" s="64" t="e">
        <f t="shared" ca="1" si="151"/>
        <v>#N/A</v>
      </c>
      <c r="Y848" s="64" t="str">
        <f t="shared" ca="1" si="148"/>
        <v xml:space="preserve"> </v>
      </c>
      <c r="Z848" s="64" t="str">
        <f t="shared" ca="1" si="150"/>
        <v xml:space="preserve"> </v>
      </c>
    </row>
    <row r="849" spans="1:26" outlineLevel="1" x14ac:dyDescent="0.35">
      <c r="A849" s="64">
        <v>5924669</v>
      </c>
      <c r="B849" s="64" t="s">
        <v>101</v>
      </c>
      <c r="C849" s="64">
        <v>8965.2199999999993</v>
      </c>
      <c r="D849" s="64">
        <v>186</v>
      </c>
      <c r="E849" s="64">
        <v>688.76</v>
      </c>
      <c r="F849" s="64">
        <v>679.66</v>
      </c>
      <c r="H849" s="64">
        <f t="shared" si="147"/>
        <v>-9.1000000000000227</v>
      </c>
      <c r="J849" s="64">
        <f t="shared" si="143"/>
        <v>108</v>
      </c>
      <c r="K849" s="64">
        <f t="shared" si="144"/>
        <v>115</v>
      </c>
      <c r="L849" s="64">
        <f t="shared" si="145"/>
        <v>413</v>
      </c>
      <c r="M849" s="64">
        <f t="shared" si="146"/>
        <v>159</v>
      </c>
      <c r="T849" s="64">
        <f t="shared" si="149"/>
        <v>794</v>
      </c>
      <c r="U849" s="64" t="e">
        <f t="shared" ca="1" si="151"/>
        <v>#N/A</v>
      </c>
      <c r="V849" s="64" t="e">
        <f t="shared" ca="1" si="151"/>
        <v>#N/A</v>
      </c>
      <c r="Y849" s="64" t="str">
        <f t="shared" ca="1" si="148"/>
        <v xml:space="preserve"> </v>
      </c>
      <c r="Z849" s="64" t="str">
        <f t="shared" ca="1" si="150"/>
        <v xml:space="preserve"> </v>
      </c>
    </row>
    <row r="850" spans="1:26" outlineLevel="1" x14ac:dyDescent="0.35">
      <c r="A850" s="64">
        <v>5936606</v>
      </c>
      <c r="B850" s="64" t="s">
        <v>183</v>
      </c>
      <c r="C850" s="64">
        <v>6643.94</v>
      </c>
      <c r="D850" s="64">
        <v>186</v>
      </c>
      <c r="E850" s="64">
        <v>554.64</v>
      </c>
      <c r="F850" s="64">
        <v>0</v>
      </c>
      <c r="H850" s="64">
        <f t="shared" si="147"/>
        <v>-554.64</v>
      </c>
      <c r="J850" s="64">
        <f t="shared" si="143"/>
        <v>108</v>
      </c>
      <c r="K850" s="64">
        <f t="shared" si="144"/>
        <v>115</v>
      </c>
      <c r="L850" s="64">
        <f t="shared" si="145"/>
        <v>414</v>
      </c>
      <c r="M850" s="64">
        <f t="shared" si="146"/>
        <v>159</v>
      </c>
      <c r="T850" s="64">
        <f t="shared" si="149"/>
        <v>795</v>
      </c>
      <c r="U850" s="64" t="e">
        <f t="shared" ca="1" si="151"/>
        <v>#N/A</v>
      </c>
      <c r="V850" s="64" t="e">
        <f t="shared" ca="1" si="151"/>
        <v>#N/A</v>
      </c>
      <c r="Y850" s="64" t="str">
        <f t="shared" ca="1" si="148"/>
        <v xml:space="preserve"> </v>
      </c>
      <c r="Z850" s="64" t="str">
        <f t="shared" ca="1" si="150"/>
        <v xml:space="preserve"> </v>
      </c>
    </row>
    <row r="851" spans="1:26" outlineLevel="1" x14ac:dyDescent="0.35">
      <c r="A851" s="64">
        <v>5947786</v>
      </c>
      <c r="B851" s="64" t="s">
        <v>406</v>
      </c>
      <c r="C851" s="64">
        <v>1269.58</v>
      </c>
      <c r="D851" s="64">
        <v>186</v>
      </c>
      <c r="E851" s="64">
        <v>100.69</v>
      </c>
      <c r="F851" s="64">
        <v>0</v>
      </c>
      <c r="H851" s="64">
        <f t="shared" si="147"/>
        <v>-100.69</v>
      </c>
      <c r="J851" s="64">
        <f t="shared" si="143"/>
        <v>108</v>
      </c>
      <c r="K851" s="64">
        <f t="shared" si="144"/>
        <v>115</v>
      </c>
      <c r="L851" s="64">
        <f t="shared" si="145"/>
        <v>414</v>
      </c>
      <c r="M851" s="64">
        <f t="shared" si="146"/>
        <v>160</v>
      </c>
      <c r="T851" s="64">
        <f t="shared" si="149"/>
        <v>796</v>
      </c>
      <c r="U851" s="64" t="e">
        <f t="shared" ca="1" si="151"/>
        <v>#N/A</v>
      </c>
      <c r="V851" s="64" t="e">
        <f t="shared" ca="1" si="151"/>
        <v>#N/A</v>
      </c>
      <c r="Y851" s="64" t="str">
        <f t="shared" ca="1" si="148"/>
        <v xml:space="preserve"> </v>
      </c>
      <c r="Z851" s="64" t="str">
        <f t="shared" ca="1" si="150"/>
        <v xml:space="preserve"> </v>
      </c>
    </row>
    <row r="852" spans="1:26" outlineLevel="1" x14ac:dyDescent="0.35">
      <c r="A852" s="64">
        <v>5954244</v>
      </c>
      <c r="B852" s="64" t="s">
        <v>183</v>
      </c>
      <c r="C852" s="64">
        <v>4969.0600000000004</v>
      </c>
      <c r="D852" s="64">
        <v>184</v>
      </c>
      <c r="E852" s="64">
        <v>411.88</v>
      </c>
      <c r="F852" s="64">
        <v>0</v>
      </c>
      <c r="H852" s="64">
        <f t="shared" si="147"/>
        <v>-411.88</v>
      </c>
      <c r="J852" s="64">
        <f t="shared" si="143"/>
        <v>108</v>
      </c>
      <c r="K852" s="64">
        <f t="shared" si="144"/>
        <v>115</v>
      </c>
      <c r="L852" s="64">
        <f t="shared" si="145"/>
        <v>415</v>
      </c>
      <c r="M852" s="64">
        <f t="shared" si="146"/>
        <v>160</v>
      </c>
      <c r="T852" s="64">
        <f t="shared" si="149"/>
        <v>797</v>
      </c>
      <c r="U852" s="64" t="e">
        <f t="shared" ca="1" si="151"/>
        <v>#N/A</v>
      </c>
      <c r="V852" s="64" t="e">
        <f t="shared" ca="1" si="151"/>
        <v>#N/A</v>
      </c>
      <c r="Y852" s="64" t="str">
        <f t="shared" ca="1" si="148"/>
        <v xml:space="preserve"> </v>
      </c>
      <c r="Z852" s="64" t="str">
        <f t="shared" ca="1" si="150"/>
        <v xml:space="preserve"> </v>
      </c>
    </row>
    <row r="853" spans="1:26" outlineLevel="1" x14ac:dyDescent="0.35">
      <c r="A853" s="64">
        <v>5954286</v>
      </c>
      <c r="B853" s="64" t="s">
        <v>395</v>
      </c>
      <c r="C853" s="64">
        <v>5116.8999999999996</v>
      </c>
      <c r="D853" s="64">
        <v>153</v>
      </c>
      <c r="E853" s="64">
        <v>402.86</v>
      </c>
      <c r="F853" s="64">
        <v>390.92</v>
      </c>
      <c r="H853" s="64">
        <f t="shared" si="147"/>
        <v>-11.939999999999998</v>
      </c>
      <c r="J853" s="64">
        <f t="shared" si="143"/>
        <v>108</v>
      </c>
      <c r="K853" s="64">
        <f t="shared" si="144"/>
        <v>116</v>
      </c>
      <c r="L853" s="64">
        <f t="shared" si="145"/>
        <v>415</v>
      </c>
      <c r="M853" s="64">
        <f t="shared" si="146"/>
        <v>160</v>
      </c>
      <c r="T853" s="64">
        <f t="shared" si="149"/>
        <v>798</v>
      </c>
      <c r="U853" s="64" t="e">
        <f t="shared" ca="1" si="151"/>
        <v>#N/A</v>
      </c>
      <c r="V853" s="64" t="e">
        <f t="shared" ca="1" si="151"/>
        <v>#N/A</v>
      </c>
      <c r="Y853" s="64" t="str">
        <f t="shared" ca="1" si="148"/>
        <v xml:space="preserve"> </v>
      </c>
      <c r="Z853" s="64" t="str">
        <f t="shared" ca="1" si="150"/>
        <v xml:space="preserve"> </v>
      </c>
    </row>
    <row r="854" spans="1:26" outlineLevel="1" x14ac:dyDescent="0.35">
      <c r="A854" s="64">
        <v>5957983</v>
      </c>
      <c r="B854" s="64" t="s">
        <v>395</v>
      </c>
      <c r="C854" s="64">
        <v>4758.7</v>
      </c>
      <c r="D854" s="64">
        <v>184</v>
      </c>
      <c r="E854" s="64">
        <v>383.6</v>
      </c>
      <c r="F854" s="64">
        <v>372.14</v>
      </c>
      <c r="H854" s="64">
        <f t="shared" si="147"/>
        <v>-11.460000000000036</v>
      </c>
      <c r="J854" s="64">
        <f t="shared" si="143"/>
        <v>108</v>
      </c>
      <c r="K854" s="64">
        <f t="shared" si="144"/>
        <v>117</v>
      </c>
      <c r="L854" s="64">
        <f t="shared" si="145"/>
        <v>415</v>
      </c>
      <c r="M854" s="64">
        <f t="shared" si="146"/>
        <v>160</v>
      </c>
      <c r="T854" s="64">
        <f t="shared" si="149"/>
        <v>799</v>
      </c>
      <c r="U854" s="64" t="e">
        <f t="shared" ca="1" si="151"/>
        <v>#N/A</v>
      </c>
      <c r="V854" s="64" t="e">
        <f t="shared" ca="1" si="151"/>
        <v>#N/A</v>
      </c>
      <c r="Y854" s="64" t="str">
        <f t="shared" ca="1" si="148"/>
        <v xml:space="preserve"> </v>
      </c>
      <c r="Z854" s="64" t="str">
        <f t="shared" ca="1" si="150"/>
        <v xml:space="preserve"> </v>
      </c>
    </row>
    <row r="855" spans="1:26" outlineLevel="1" x14ac:dyDescent="0.35">
      <c r="A855" s="64">
        <v>5969904</v>
      </c>
      <c r="B855" s="64" t="s">
        <v>183</v>
      </c>
      <c r="C855" s="64">
        <v>7345.9</v>
      </c>
      <c r="D855" s="64">
        <v>182</v>
      </c>
      <c r="E855" s="64">
        <v>600.78</v>
      </c>
      <c r="F855" s="64">
        <v>0</v>
      </c>
      <c r="H855" s="64">
        <f t="shared" si="147"/>
        <v>-600.78</v>
      </c>
      <c r="J855" s="64">
        <f t="shared" si="143"/>
        <v>108</v>
      </c>
      <c r="K855" s="64">
        <f t="shared" si="144"/>
        <v>117</v>
      </c>
      <c r="L855" s="64">
        <f t="shared" si="145"/>
        <v>416</v>
      </c>
      <c r="M855" s="64">
        <f t="shared" si="146"/>
        <v>160</v>
      </c>
      <c r="T855" s="64">
        <f t="shared" si="149"/>
        <v>800</v>
      </c>
      <c r="U855" s="64" t="e">
        <f t="shared" ca="1" si="151"/>
        <v>#N/A</v>
      </c>
      <c r="V855" s="64" t="e">
        <f t="shared" ca="1" si="151"/>
        <v>#N/A</v>
      </c>
      <c r="Y855" s="64" t="str">
        <f t="shared" ca="1" si="148"/>
        <v xml:space="preserve"> </v>
      </c>
      <c r="Z855" s="64" t="str">
        <f t="shared" ca="1" si="150"/>
        <v xml:space="preserve"> </v>
      </c>
    </row>
    <row r="856" spans="1:26" outlineLevel="1" x14ac:dyDescent="0.35">
      <c r="A856" s="64">
        <v>5971149</v>
      </c>
      <c r="B856" s="64" t="s">
        <v>406</v>
      </c>
      <c r="C856" s="64">
        <v>6331.92</v>
      </c>
      <c r="D856" s="64">
        <v>182</v>
      </c>
      <c r="E856" s="64">
        <v>485.33</v>
      </c>
      <c r="F856" s="64">
        <v>0</v>
      </c>
      <c r="H856" s="64">
        <f t="shared" si="147"/>
        <v>-485.33</v>
      </c>
      <c r="J856" s="64">
        <f t="shared" si="143"/>
        <v>108</v>
      </c>
      <c r="K856" s="64">
        <f t="shared" si="144"/>
        <v>117</v>
      </c>
      <c r="L856" s="64">
        <f t="shared" si="145"/>
        <v>416</v>
      </c>
      <c r="M856" s="64">
        <f t="shared" si="146"/>
        <v>161</v>
      </c>
      <c r="T856" s="64">
        <f t="shared" si="149"/>
        <v>801</v>
      </c>
      <c r="U856" s="64" t="e">
        <f t="shared" ref="U856:V875" ca="1" si="152">INDEX(OFFSET($G$55,0,MATCH(U$54,$H$54:$I$54,0),COUNT($A$55:$A$2233),1),MATCH($T856,OFFSET($I$55,0,MATCH(U$55,$J$53:$M$53,0),COUNT($A$55:$A$2233),1),0),1)</f>
        <v>#N/A</v>
      </c>
      <c r="V856" s="64" t="e">
        <f t="shared" ca="1" si="152"/>
        <v>#N/A</v>
      </c>
      <c r="Y856" s="64" t="str">
        <f t="shared" ca="1" si="148"/>
        <v xml:space="preserve"> </v>
      </c>
      <c r="Z856" s="64" t="str">
        <f t="shared" ca="1" si="150"/>
        <v xml:space="preserve"> </v>
      </c>
    </row>
    <row r="857" spans="1:26" outlineLevel="1" x14ac:dyDescent="0.35">
      <c r="A857" s="64">
        <v>5974622</v>
      </c>
      <c r="B857" s="64" t="s">
        <v>101</v>
      </c>
      <c r="C857" s="64">
        <v>2571.66</v>
      </c>
      <c r="D857" s="64">
        <v>184</v>
      </c>
      <c r="E857" s="64">
        <v>208.97</v>
      </c>
      <c r="F857" s="64">
        <v>208.54</v>
      </c>
      <c r="H857" s="64">
        <f t="shared" si="147"/>
        <v>-0.43000000000000682</v>
      </c>
      <c r="J857" s="64">
        <f t="shared" si="143"/>
        <v>109</v>
      </c>
      <c r="K857" s="64">
        <f t="shared" si="144"/>
        <v>117</v>
      </c>
      <c r="L857" s="64">
        <f t="shared" si="145"/>
        <v>416</v>
      </c>
      <c r="M857" s="64">
        <f t="shared" si="146"/>
        <v>161</v>
      </c>
      <c r="T857" s="64">
        <f t="shared" si="149"/>
        <v>802</v>
      </c>
      <c r="U857" s="64" t="e">
        <f t="shared" ca="1" si="152"/>
        <v>#N/A</v>
      </c>
      <c r="V857" s="64" t="e">
        <f t="shared" ca="1" si="152"/>
        <v>#N/A</v>
      </c>
      <c r="Y857" s="64" t="str">
        <f t="shared" ca="1" si="148"/>
        <v xml:space="preserve"> </v>
      </c>
      <c r="Z857" s="64" t="str">
        <f t="shared" ca="1" si="150"/>
        <v xml:space="preserve"> </v>
      </c>
    </row>
    <row r="858" spans="1:26" outlineLevel="1" x14ac:dyDescent="0.35">
      <c r="A858" s="64">
        <v>6000062</v>
      </c>
      <c r="B858" s="64" t="s">
        <v>406</v>
      </c>
      <c r="C858" s="64">
        <v>9773.15</v>
      </c>
      <c r="D858" s="64">
        <v>186</v>
      </c>
      <c r="E858" s="64">
        <v>827.87</v>
      </c>
      <c r="F858" s="64">
        <v>0</v>
      </c>
      <c r="H858" s="64">
        <f t="shared" si="147"/>
        <v>-827.87</v>
      </c>
      <c r="J858" s="64">
        <f t="shared" si="143"/>
        <v>109</v>
      </c>
      <c r="K858" s="64">
        <f t="shared" si="144"/>
        <v>117</v>
      </c>
      <c r="L858" s="64">
        <f t="shared" si="145"/>
        <v>416</v>
      </c>
      <c r="M858" s="64">
        <f t="shared" si="146"/>
        <v>162</v>
      </c>
      <c r="T858" s="64">
        <f t="shared" si="149"/>
        <v>803</v>
      </c>
      <c r="U858" s="64" t="e">
        <f t="shared" ca="1" si="152"/>
        <v>#N/A</v>
      </c>
      <c r="V858" s="64" t="e">
        <f t="shared" ca="1" si="152"/>
        <v>#N/A</v>
      </c>
      <c r="Y858" s="64" t="str">
        <f t="shared" ca="1" si="148"/>
        <v xml:space="preserve"> </v>
      </c>
      <c r="Z858" s="64" t="str">
        <f t="shared" ca="1" si="150"/>
        <v xml:space="preserve"> </v>
      </c>
    </row>
    <row r="859" spans="1:26" outlineLevel="1" x14ac:dyDescent="0.35">
      <c r="A859" s="64">
        <v>6010227</v>
      </c>
      <c r="B859" s="64" t="s">
        <v>406</v>
      </c>
      <c r="C859" s="64">
        <v>4625.17</v>
      </c>
      <c r="D859" s="64">
        <v>183</v>
      </c>
      <c r="E859" s="64">
        <v>372.42</v>
      </c>
      <c r="F859" s="64">
        <v>0</v>
      </c>
      <c r="H859" s="64">
        <f t="shared" si="147"/>
        <v>-372.42</v>
      </c>
      <c r="J859" s="64">
        <f t="shared" si="143"/>
        <v>109</v>
      </c>
      <c r="K859" s="64">
        <f t="shared" si="144"/>
        <v>117</v>
      </c>
      <c r="L859" s="64">
        <f t="shared" si="145"/>
        <v>416</v>
      </c>
      <c r="M859" s="64">
        <f t="shared" si="146"/>
        <v>163</v>
      </c>
      <c r="T859" s="64">
        <f t="shared" si="149"/>
        <v>804</v>
      </c>
      <c r="U859" s="64" t="e">
        <f t="shared" ca="1" si="152"/>
        <v>#N/A</v>
      </c>
      <c r="V859" s="64" t="e">
        <f t="shared" ca="1" si="152"/>
        <v>#N/A</v>
      </c>
      <c r="Y859" s="64" t="str">
        <f t="shared" ca="1" si="148"/>
        <v xml:space="preserve"> </v>
      </c>
      <c r="Z859" s="64" t="str">
        <f t="shared" ca="1" si="150"/>
        <v xml:space="preserve"> </v>
      </c>
    </row>
    <row r="860" spans="1:26" outlineLevel="1" x14ac:dyDescent="0.35">
      <c r="A860" s="64">
        <v>6015277</v>
      </c>
      <c r="B860" s="64" t="s">
        <v>395</v>
      </c>
      <c r="C860" s="64">
        <v>6756.19</v>
      </c>
      <c r="D860" s="64">
        <v>183</v>
      </c>
      <c r="E860" s="64">
        <v>546.45000000000005</v>
      </c>
      <c r="F860" s="64">
        <v>537.02</v>
      </c>
      <c r="H860" s="64">
        <f t="shared" si="147"/>
        <v>-9.4300000000000637</v>
      </c>
      <c r="J860" s="64">
        <f t="shared" si="143"/>
        <v>109</v>
      </c>
      <c r="K860" s="64">
        <f t="shared" si="144"/>
        <v>118</v>
      </c>
      <c r="L860" s="64">
        <f t="shared" si="145"/>
        <v>416</v>
      </c>
      <c r="M860" s="64">
        <f t="shared" si="146"/>
        <v>163</v>
      </c>
      <c r="T860" s="64">
        <f t="shared" si="149"/>
        <v>805</v>
      </c>
      <c r="U860" s="64" t="e">
        <f t="shared" ca="1" si="152"/>
        <v>#N/A</v>
      </c>
      <c r="V860" s="64" t="e">
        <f t="shared" ca="1" si="152"/>
        <v>#N/A</v>
      </c>
      <c r="Y860" s="64" t="str">
        <f t="shared" ca="1" si="148"/>
        <v xml:space="preserve"> </v>
      </c>
      <c r="Z860" s="64" t="str">
        <f t="shared" ca="1" si="150"/>
        <v xml:space="preserve"> </v>
      </c>
    </row>
    <row r="861" spans="1:26" outlineLevel="1" x14ac:dyDescent="0.35">
      <c r="A861" s="64">
        <v>6027008</v>
      </c>
      <c r="B861" s="64" t="s">
        <v>101</v>
      </c>
      <c r="C861" s="64">
        <v>8167.47</v>
      </c>
      <c r="D861" s="64">
        <v>153</v>
      </c>
      <c r="E861" s="64">
        <v>622.04999999999995</v>
      </c>
      <c r="F861" s="64">
        <v>618.84</v>
      </c>
      <c r="H861" s="64">
        <f t="shared" si="147"/>
        <v>-3.2099999999999227</v>
      </c>
      <c r="J861" s="64">
        <f t="shared" si="143"/>
        <v>110</v>
      </c>
      <c r="K861" s="64">
        <f t="shared" si="144"/>
        <v>118</v>
      </c>
      <c r="L861" s="64">
        <f t="shared" si="145"/>
        <v>416</v>
      </c>
      <c r="M861" s="64">
        <f t="shared" si="146"/>
        <v>163</v>
      </c>
      <c r="T861" s="64">
        <f t="shared" si="149"/>
        <v>806</v>
      </c>
      <c r="U861" s="64" t="e">
        <f t="shared" ca="1" si="152"/>
        <v>#N/A</v>
      </c>
      <c r="V861" s="64" t="e">
        <f t="shared" ca="1" si="152"/>
        <v>#N/A</v>
      </c>
      <c r="Y861" s="64" t="str">
        <f t="shared" ca="1" si="148"/>
        <v xml:space="preserve"> </v>
      </c>
      <c r="Z861" s="64" t="str">
        <f t="shared" ca="1" si="150"/>
        <v xml:space="preserve"> </v>
      </c>
    </row>
    <row r="862" spans="1:26" outlineLevel="1" x14ac:dyDescent="0.35">
      <c r="A862" s="64">
        <v>6028577</v>
      </c>
      <c r="B862" s="64" t="s">
        <v>183</v>
      </c>
      <c r="C862" s="64">
        <v>3495.98</v>
      </c>
      <c r="D862" s="64">
        <v>185</v>
      </c>
      <c r="E862" s="64">
        <v>280.44</v>
      </c>
      <c r="F862" s="64">
        <v>0</v>
      </c>
      <c r="H862" s="64">
        <f t="shared" si="147"/>
        <v>-280.44</v>
      </c>
      <c r="J862" s="64">
        <f t="shared" si="143"/>
        <v>110</v>
      </c>
      <c r="K862" s="64">
        <f t="shared" si="144"/>
        <v>118</v>
      </c>
      <c r="L862" s="64">
        <f t="shared" si="145"/>
        <v>417</v>
      </c>
      <c r="M862" s="64">
        <f t="shared" si="146"/>
        <v>163</v>
      </c>
      <c r="T862" s="64">
        <f t="shared" si="149"/>
        <v>807</v>
      </c>
      <c r="U862" s="64" t="e">
        <f t="shared" ca="1" si="152"/>
        <v>#N/A</v>
      </c>
      <c r="V862" s="64" t="e">
        <f t="shared" ca="1" si="152"/>
        <v>#N/A</v>
      </c>
      <c r="Y862" s="64" t="str">
        <f t="shared" ca="1" si="148"/>
        <v xml:space="preserve"> </v>
      </c>
      <c r="Z862" s="64" t="str">
        <f t="shared" ca="1" si="150"/>
        <v xml:space="preserve"> </v>
      </c>
    </row>
    <row r="863" spans="1:26" outlineLevel="1" x14ac:dyDescent="0.35">
      <c r="A863" s="64">
        <v>6030176</v>
      </c>
      <c r="B863" s="64" t="s">
        <v>183</v>
      </c>
      <c r="C863" s="64">
        <v>5811.39</v>
      </c>
      <c r="D863" s="64">
        <v>183</v>
      </c>
      <c r="E863" s="64">
        <v>460.71</v>
      </c>
      <c r="F863" s="64">
        <v>0</v>
      </c>
      <c r="H863" s="64">
        <f t="shared" si="147"/>
        <v>-460.71</v>
      </c>
      <c r="J863" s="64">
        <f t="shared" si="143"/>
        <v>110</v>
      </c>
      <c r="K863" s="64">
        <f t="shared" si="144"/>
        <v>118</v>
      </c>
      <c r="L863" s="64">
        <f t="shared" si="145"/>
        <v>418</v>
      </c>
      <c r="M863" s="64">
        <f t="shared" si="146"/>
        <v>163</v>
      </c>
      <c r="T863" s="64">
        <f t="shared" si="149"/>
        <v>808</v>
      </c>
      <c r="U863" s="64" t="e">
        <f t="shared" ca="1" si="152"/>
        <v>#N/A</v>
      </c>
      <c r="V863" s="64" t="e">
        <f t="shared" ca="1" si="152"/>
        <v>#N/A</v>
      </c>
      <c r="Y863" s="64" t="str">
        <f t="shared" ca="1" si="148"/>
        <v xml:space="preserve"> </v>
      </c>
      <c r="Z863" s="64" t="str">
        <f t="shared" ca="1" si="150"/>
        <v xml:space="preserve"> </v>
      </c>
    </row>
    <row r="864" spans="1:26" outlineLevel="1" x14ac:dyDescent="0.35">
      <c r="A864" s="64">
        <v>6030689</v>
      </c>
      <c r="B864" s="64" t="s">
        <v>183</v>
      </c>
      <c r="C864" s="64">
        <v>6528.11</v>
      </c>
      <c r="D864" s="64">
        <v>183</v>
      </c>
      <c r="E864" s="64">
        <v>531.61</v>
      </c>
      <c r="F864" s="64">
        <v>0</v>
      </c>
      <c r="H864" s="64">
        <f t="shared" si="147"/>
        <v>-531.61</v>
      </c>
      <c r="J864" s="64">
        <f t="shared" si="143"/>
        <v>110</v>
      </c>
      <c r="K864" s="64">
        <f t="shared" si="144"/>
        <v>118</v>
      </c>
      <c r="L864" s="64">
        <f t="shared" si="145"/>
        <v>419</v>
      </c>
      <c r="M864" s="64">
        <f t="shared" si="146"/>
        <v>163</v>
      </c>
      <c r="T864" s="64">
        <f t="shared" si="149"/>
        <v>809</v>
      </c>
      <c r="U864" s="64" t="e">
        <f t="shared" ca="1" si="152"/>
        <v>#N/A</v>
      </c>
      <c r="V864" s="64" t="e">
        <f t="shared" ca="1" si="152"/>
        <v>#N/A</v>
      </c>
      <c r="Y864" s="64" t="str">
        <f t="shared" ca="1" si="148"/>
        <v xml:space="preserve"> </v>
      </c>
      <c r="Z864" s="64" t="str">
        <f t="shared" ca="1" si="150"/>
        <v xml:space="preserve"> </v>
      </c>
    </row>
    <row r="865" spans="1:26" outlineLevel="1" x14ac:dyDescent="0.35">
      <c r="A865" s="64">
        <v>6031801</v>
      </c>
      <c r="B865" s="64" t="s">
        <v>101</v>
      </c>
      <c r="C865" s="64">
        <v>4309.3</v>
      </c>
      <c r="D865" s="64">
        <v>154</v>
      </c>
      <c r="E865" s="64">
        <v>328.11</v>
      </c>
      <c r="F865" s="64">
        <v>322.42</v>
      </c>
      <c r="H865" s="64">
        <f t="shared" si="147"/>
        <v>-5.6899999999999977</v>
      </c>
      <c r="J865" s="64">
        <f t="shared" si="143"/>
        <v>111</v>
      </c>
      <c r="K865" s="64">
        <f t="shared" si="144"/>
        <v>118</v>
      </c>
      <c r="L865" s="64">
        <f t="shared" si="145"/>
        <v>419</v>
      </c>
      <c r="M865" s="64">
        <f t="shared" si="146"/>
        <v>163</v>
      </c>
      <c r="T865" s="64">
        <f t="shared" si="149"/>
        <v>810</v>
      </c>
      <c r="U865" s="64" t="e">
        <f t="shared" ca="1" si="152"/>
        <v>#N/A</v>
      </c>
      <c r="V865" s="64" t="e">
        <f t="shared" ca="1" si="152"/>
        <v>#N/A</v>
      </c>
      <c r="Y865" s="64" t="str">
        <f t="shared" ca="1" si="148"/>
        <v xml:space="preserve"> </v>
      </c>
      <c r="Z865" s="64" t="str">
        <f t="shared" ca="1" si="150"/>
        <v xml:space="preserve"> </v>
      </c>
    </row>
    <row r="866" spans="1:26" outlineLevel="1" x14ac:dyDescent="0.35">
      <c r="A866" s="64">
        <v>6033782</v>
      </c>
      <c r="B866" s="64" t="s">
        <v>395</v>
      </c>
      <c r="C866" s="64">
        <v>3187.55</v>
      </c>
      <c r="D866" s="64">
        <v>153</v>
      </c>
      <c r="E866" s="64">
        <v>264.44</v>
      </c>
      <c r="F866" s="64">
        <v>262.36</v>
      </c>
      <c r="H866" s="64">
        <f t="shared" si="147"/>
        <v>-2.0799999999999841</v>
      </c>
      <c r="J866" s="64">
        <f t="shared" si="143"/>
        <v>111</v>
      </c>
      <c r="K866" s="64">
        <f t="shared" si="144"/>
        <v>119</v>
      </c>
      <c r="L866" s="64">
        <f t="shared" si="145"/>
        <v>419</v>
      </c>
      <c r="M866" s="64">
        <f t="shared" si="146"/>
        <v>163</v>
      </c>
      <c r="T866" s="64">
        <f t="shared" si="149"/>
        <v>811</v>
      </c>
      <c r="U866" s="64" t="e">
        <f t="shared" ca="1" si="152"/>
        <v>#N/A</v>
      </c>
      <c r="V866" s="64" t="e">
        <f t="shared" ca="1" si="152"/>
        <v>#N/A</v>
      </c>
      <c r="Y866" s="64" t="str">
        <f t="shared" ca="1" si="148"/>
        <v xml:space="preserve"> </v>
      </c>
      <c r="Z866" s="64" t="str">
        <f t="shared" ca="1" si="150"/>
        <v xml:space="preserve"> </v>
      </c>
    </row>
    <row r="867" spans="1:26" outlineLevel="1" x14ac:dyDescent="0.35">
      <c r="A867" s="64">
        <v>6036299</v>
      </c>
      <c r="B867" s="64" t="s">
        <v>183</v>
      </c>
      <c r="C867" s="64">
        <v>6799.84</v>
      </c>
      <c r="D867" s="64">
        <v>183</v>
      </c>
      <c r="E867" s="64">
        <v>551.38</v>
      </c>
      <c r="F867" s="64">
        <v>0</v>
      </c>
      <c r="H867" s="64">
        <f t="shared" si="147"/>
        <v>-551.38</v>
      </c>
      <c r="J867" s="64">
        <f t="shared" si="143"/>
        <v>111</v>
      </c>
      <c r="K867" s="64">
        <f t="shared" si="144"/>
        <v>119</v>
      </c>
      <c r="L867" s="64">
        <f t="shared" si="145"/>
        <v>420</v>
      </c>
      <c r="M867" s="64">
        <f t="shared" si="146"/>
        <v>163</v>
      </c>
      <c r="T867" s="64">
        <f t="shared" si="149"/>
        <v>812</v>
      </c>
      <c r="U867" s="64" t="e">
        <f t="shared" ca="1" si="152"/>
        <v>#N/A</v>
      </c>
      <c r="V867" s="64" t="e">
        <f t="shared" ca="1" si="152"/>
        <v>#N/A</v>
      </c>
      <c r="Y867" s="64" t="str">
        <f t="shared" ca="1" si="148"/>
        <v xml:space="preserve"> </v>
      </c>
      <c r="Z867" s="64" t="str">
        <f t="shared" ca="1" si="150"/>
        <v xml:space="preserve"> </v>
      </c>
    </row>
    <row r="868" spans="1:26" outlineLevel="1" x14ac:dyDescent="0.35">
      <c r="A868" s="64">
        <v>6038378</v>
      </c>
      <c r="B868" s="64" t="s">
        <v>395</v>
      </c>
      <c r="C868" s="64">
        <v>8210.23</v>
      </c>
      <c r="D868" s="64">
        <v>184</v>
      </c>
      <c r="E868" s="64">
        <v>684.36</v>
      </c>
      <c r="F868" s="64">
        <v>680.59</v>
      </c>
      <c r="H868" s="64">
        <f t="shared" si="147"/>
        <v>-3.7699999999999818</v>
      </c>
      <c r="J868" s="64">
        <f t="shared" si="143"/>
        <v>111</v>
      </c>
      <c r="K868" s="64">
        <f t="shared" si="144"/>
        <v>120</v>
      </c>
      <c r="L868" s="64">
        <f t="shared" si="145"/>
        <v>420</v>
      </c>
      <c r="M868" s="64">
        <f t="shared" si="146"/>
        <v>163</v>
      </c>
      <c r="T868" s="64">
        <f t="shared" si="149"/>
        <v>813</v>
      </c>
      <c r="U868" s="64" t="e">
        <f t="shared" ca="1" si="152"/>
        <v>#N/A</v>
      </c>
      <c r="V868" s="64" t="e">
        <f t="shared" ca="1" si="152"/>
        <v>#N/A</v>
      </c>
      <c r="Y868" s="64" t="str">
        <f t="shared" ca="1" si="148"/>
        <v xml:space="preserve"> </v>
      </c>
      <c r="Z868" s="64" t="str">
        <f t="shared" ca="1" si="150"/>
        <v xml:space="preserve"> </v>
      </c>
    </row>
    <row r="869" spans="1:26" outlineLevel="1" x14ac:dyDescent="0.35">
      <c r="A869" s="64">
        <v>6038881</v>
      </c>
      <c r="B869" s="64" t="s">
        <v>183</v>
      </c>
      <c r="C869" s="64">
        <v>8409.48</v>
      </c>
      <c r="D869" s="64">
        <v>183</v>
      </c>
      <c r="E869" s="64">
        <v>671.4</v>
      </c>
      <c r="F869" s="64">
        <v>0</v>
      </c>
      <c r="H869" s="64">
        <f t="shared" si="147"/>
        <v>-671.4</v>
      </c>
      <c r="J869" s="64">
        <f t="shared" si="143"/>
        <v>111</v>
      </c>
      <c r="K869" s="64">
        <f t="shared" si="144"/>
        <v>120</v>
      </c>
      <c r="L869" s="64">
        <f t="shared" si="145"/>
        <v>421</v>
      </c>
      <c r="M869" s="64">
        <f t="shared" si="146"/>
        <v>163</v>
      </c>
      <c r="T869" s="64">
        <f t="shared" si="149"/>
        <v>814</v>
      </c>
      <c r="U869" s="64" t="e">
        <f t="shared" ca="1" si="152"/>
        <v>#N/A</v>
      </c>
      <c r="V869" s="64" t="e">
        <f t="shared" ca="1" si="152"/>
        <v>#N/A</v>
      </c>
      <c r="Y869" s="64" t="str">
        <f t="shared" ca="1" si="148"/>
        <v xml:space="preserve"> </v>
      </c>
      <c r="Z869" s="64" t="str">
        <f t="shared" ca="1" si="150"/>
        <v xml:space="preserve"> </v>
      </c>
    </row>
    <row r="870" spans="1:26" outlineLevel="1" x14ac:dyDescent="0.35">
      <c r="A870" s="64">
        <v>6040290</v>
      </c>
      <c r="B870" s="64" t="s">
        <v>406</v>
      </c>
      <c r="C870" s="64">
        <v>2695.48</v>
      </c>
      <c r="D870" s="64">
        <v>183</v>
      </c>
      <c r="E870" s="64">
        <v>224.73</v>
      </c>
      <c r="F870" s="64">
        <v>0</v>
      </c>
      <c r="H870" s="64">
        <f t="shared" si="147"/>
        <v>-224.73</v>
      </c>
      <c r="J870" s="64">
        <f t="shared" si="143"/>
        <v>111</v>
      </c>
      <c r="K870" s="64">
        <f t="shared" si="144"/>
        <v>120</v>
      </c>
      <c r="L870" s="64">
        <f t="shared" si="145"/>
        <v>421</v>
      </c>
      <c r="M870" s="64">
        <f t="shared" si="146"/>
        <v>164</v>
      </c>
      <c r="T870" s="64">
        <f t="shared" si="149"/>
        <v>815</v>
      </c>
      <c r="U870" s="64" t="e">
        <f t="shared" ca="1" si="152"/>
        <v>#N/A</v>
      </c>
      <c r="V870" s="64" t="e">
        <f t="shared" ca="1" si="152"/>
        <v>#N/A</v>
      </c>
      <c r="Y870" s="64" t="str">
        <f t="shared" ca="1" si="148"/>
        <v xml:space="preserve"> </v>
      </c>
      <c r="Z870" s="64" t="str">
        <f t="shared" ca="1" si="150"/>
        <v xml:space="preserve"> </v>
      </c>
    </row>
    <row r="871" spans="1:26" outlineLevel="1" x14ac:dyDescent="0.35">
      <c r="A871" s="64">
        <v>6040638</v>
      </c>
      <c r="B871" s="64" t="s">
        <v>183</v>
      </c>
      <c r="C871" s="64">
        <v>5865.28</v>
      </c>
      <c r="D871" s="64">
        <v>185</v>
      </c>
      <c r="E871" s="64">
        <v>473.72</v>
      </c>
      <c r="F871" s="64">
        <v>0</v>
      </c>
      <c r="H871" s="64">
        <f t="shared" si="147"/>
        <v>-473.72</v>
      </c>
      <c r="J871" s="64">
        <f t="shared" si="143"/>
        <v>111</v>
      </c>
      <c r="K871" s="64">
        <f t="shared" si="144"/>
        <v>120</v>
      </c>
      <c r="L871" s="64">
        <f t="shared" si="145"/>
        <v>422</v>
      </c>
      <c r="M871" s="64">
        <f t="shared" si="146"/>
        <v>164</v>
      </c>
      <c r="T871" s="64">
        <f t="shared" si="149"/>
        <v>816</v>
      </c>
      <c r="U871" s="64" t="e">
        <f t="shared" ca="1" si="152"/>
        <v>#N/A</v>
      </c>
      <c r="V871" s="64" t="e">
        <f t="shared" ca="1" si="152"/>
        <v>#N/A</v>
      </c>
      <c r="Y871" s="64" t="str">
        <f t="shared" ca="1" si="148"/>
        <v xml:space="preserve"> </v>
      </c>
      <c r="Z871" s="64" t="str">
        <f t="shared" ca="1" si="150"/>
        <v xml:space="preserve"> </v>
      </c>
    </row>
    <row r="872" spans="1:26" outlineLevel="1" x14ac:dyDescent="0.35">
      <c r="A872" s="64">
        <v>6041032</v>
      </c>
      <c r="B872" s="64" t="s">
        <v>395</v>
      </c>
      <c r="C872" s="64">
        <v>3473.24</v>
      </c>
      <c r="D872" s="64">
        <v>153</v>
      </c>
      <c r="E872" s="64">
        <v>261.95999999999998</v>
      </c>
      <c r="F872" s="64">
        <v>255.24</v>
      </c>
      <c r="H872" s="64">
        <f t="shared" si="147"/>
        <v>-6.7199999999999704</v>
      </c>
      <c r="J872" s="64">
        <f t="shared" si="143"/>
        <v>111</v>
      </c>
      <c r="K872" s="64">
        <f t="shared" si="144"/>
        <v>121</v>
      </c>
      <c r="L872" s="64">
        <f t="shared" si="145"/>
        <v>422</v>
      </c>
      <c r="M872" s="64">
        <f t="shared" si="146"/>
        <v>164</v>
      </c>
      <c r="T872" s="64">
        <f t="shared" si="149"/>
        <v>817</v>
      </c>
      <c r="U872" s="64" t="e">
        <f t="shared" ca="1" si="152"/>
        <v>#N/A</v>
      </c>
      <c r="V872" s="64" t="e">
        <f t="shared" ca="1" si="152"/>
        <v>#N/A</v>
      </c>
      <c r="Y872" s="64" t="str">
        <f t="shared" ca="1" si="148"/>
        <v xml:space="preserve"> </v>
      </c>
      <c r="Z872" s="64" t="str">
        <f t="shared" ca="1" si="150"/>
        <v xml:space="preserve"> </v>
      </c>
    </row>
    <row r="873" spans="1:26" outlineLevel="1" x14ac:dyDescent="0.35">
      <c r="A873" s="64">
        <v>6042858</v>
      </c>
      <c r="B873" s="64" t="s">
        <v>406</v>
      </c>
      <c r="C873" s="64">
        <v>3970.02</v>
      </c>
      <c r="D873" s="64">
        <v>183</v>
      </c>
      <c r="E873" s="64">
        <v>301.11</v>
      </c>
      <c r="F873" s="64">
        <v>0</v>
      </c>
      <c r="H873" s="64">
        <f t="shared" si="147"/>
        <v>-301.11</v>
      </c>
      <c r="J873" s="64">
        <f t="shared" si="143"/>
        <v>111</v>
      </c>
      <c r="K873" s="64">
        <f t="shared" si="144"/>
        <v>121</v>
      </c>
      <c r="L873" s="64">
        <f t="shared" si="145"/>
        <v>422</v>
      </c>
      <c r="M873" s="64">
        <f t="shared" si="146"/>
        <v>165</v>
      </c>
      <c r="T873" s="64">
        <f t="shared" si="149"/>
        <v>818</v>
      </c>
      <c r="U873" s="64" t="e">
        <f t="shared" ca="1" si="152"/>
        <v>#N/A</v>
      </c>
      <c r="V873" s="64" t="e">
        <f t="shared" ca="1" si="152"/>
        <v>#N/A</v>
      </c>
      <c r="Y873" s="64" t="str">
        <f t="shared" ca="1" si="148"/>
        <v xml:space="preserve"> </v>
      </c>
      <c r="Z873" s="64" t="str">
        <f t="shared" ca="1" si="150"/>
        <v xml:space="preserve"> </v>
      </c>
    </row>
    <row r="874" spans="1:26" outlineLevel="1" x14ac:dyDescent="0.35">
      <c r="A874" s="64">
        <v>6050546</v>
      </c>
      <c r="B874" s="64" t="s">
        <v>183</v>
      </c>
      <c r="C874" s="64">
        <v>2735.89</v>
      </c>
      <c r="D874" s="64">
        <v>182</v>
      </c>
      <c r="E874" s="64">
        <v>237.24</v>
      </c>
      <c r="F874" s="64">
        <v>0</v>
      </c>
      <c r="H874" s="64">
        <f t="shared" si="147"/>
        <v>-237.24</v>
      </c>
      <c r="J874" s="64">
        <f t="shared" si="143"/>
        <v>111</v>
      </c>
      <c r="K874" s="64">
        <f t="shared" si="144"/>
        <v>121</v>
      </c>
      <c r="L874" s="64">
        <f t="shared" si="145"/>
        <v>423</v>
      </c>
      <c r="M874" s="64">
        <f t="shared" si="146"/>
        <v>165</v>
      </c>
      <c r="T874" s="64">
        <f t="shared" si="149"/>
        <v>819</v>
      </c>
      <c r="U874" s="64" t="e">
        <f t="shared" ca="1" si="152"/>
        <v>#N/A</v>
      </c>
      <c r="V874" s="64" t="e">
        <f t="shared" ca="1" si="152"/>
        <v>#N/A</v>
      </c>
      <c r="Y874" s="64" t="str">
        <f t="shared" ca="1" si="148"/>
        <v xml:space="preserve"> </v>
      </c>
      <c r="Z874" s="64" t="str">
        <f t="shared" ca="1" si="150"/>
        <v xml:space="preserve"> </v>
      </c>
    </row>
    <row r="875" spans="1:26" outlineLevel="1" x14ac:dyDescent="0.35">
      <c r="A875" s="64">
        <v>6058748</v>
      </c>
      <c r="B875" s="64" t="s">
        <v>183</v>
      </c>
      <c r="C875" s="64">
        <v>5028.63</v>
      </c>
      <c r="D875" s="64">
        <v>183</v>
      </c>
      <c r="E875" s="64">
        <v>421.61</v>
      </c>
      <c r="F875" s="64">
        <v>0</v>
      </c>
      <c r="H875" s="64">
        <f t="shared" si="147"/>
        <v>-421.61</v>
      </c>
      <c r="J875" s="64">
        <f t="shared" si="143"/>
        <v>111</v>
      </c>
      <c r="K875" s="64">
        <f t="shared" si="144"/>
        <v>121</v>
      </c>
      <c r="L875" s="64">
        <f t="shared" si="145"/>
        <v>424</v>
      </c>
      <c r="M875" s="64">
        <f t="shared" si="146"/>
        <v>165</v>
      </c>
      <c r="T875" s="64">
        <f t="shared" si="149"/>
        <v>820</v>
      </c>
      <c r="U875" s="64" t="e">
        <f t="shared" ca="1" si="152"/>
        <v>#N/A</v>
      </c>
      <c r="V875" s="64" t="e">
        <f t="shared" ca="1" si="152"/>
        <v>#N/A</v>
      </c>
      <c r="Y875" s="64" t="str">
        <f t="shared" ca="1" si="148"/>
        <v xml:space="preserve"> </v>
      </c>
      <c r="Z875" s="64" t="str">
        <f t="shared" ca="1" si="150"/>
        <v xml:space="preserve"> </v>
      </c>
    </row>
    <row r="876" spans="1:26" outlineLevel="1" x14ac:dyDescent="0.35">
      <c r="A876" s="64">
        <v>6062848</v>
      </c>
      <c r="B876" s="64" t="s">
        <v>183</v>
      </c>
      <c r="C876" s="64">
        <v>5974.17</v>
      </c>
      <c r="D876" s="64">
        <v>186</v>
      </c>
      <c r="E876" s="64">
        <v>477.34</v>
      </c>
      <c r="F876" s="64">
        <v>0</v>
      </c>
      <c r="H876" s="64">
        <f t="shared" si="147"/>
        <v>-477.34</v>
      </c>
      <c r="J876" s="64">
        <f t="shared" si="143"/>
        <v>111</v>
      </c>
      <c r="K876" s="64">
        <f t="shared" si="144"/>
        <v>121</v>
      </c>
      <c r="L876" s="64">
        <f t="shared" si="145"/>
        <v>425</v>
      </c>
      <c r="M876" s="64">
        <f t="shared" si="146"/>
        <v>165</v>
      </c>
      <c r="T876" s="64">
        <f t="shared" si="149"/>
        <v>821</v>
      </c>
      <c r="U876" s="64" t="e">
        <f t="shared" ref="U876:V895" ca="1" si="153">INDEX(OFFSET($G$55,0,MATCH(U$54,$H$54:$I$54,0),COUNT($A$55:$A$2233),1),MATCH($T876,OFFSET($I$55,0,MATCH(U$55,$J$53:$M$53,0),COUNT($A$55:$A$2233),1),0),1)</f>
        <v>#N/A</v>
      </c>
      <c r="V876" s="64" t="e">
        <f t="shared" ca="1" si="153"/>
        <v>#N/A</v>
      </c>
      <c r="Y876" s="64" t="str">
        <f t="shared" ca="1" si="148"/>
        <v xml:space="preserve"> </v>
      </c>
      <c r="Z876" s="64" t="str">
        <f t="shared" ca="1" si="150"/>
        <v xml:space="preserve"> </v>
      </c>
    </row>
    <row r="877" spans="1:26" outlineLevel="1" x14ac:dyDescent="0.35">
      <c r="A877" s="64">
        <v>6067682</v>
      </c>
      <c r="B877" s="64" t="s">
        <v>183</v>
      </c>
      <c r="C877" s="64">
        <v>2908.72</v>
      </c>
      <c r="D877" s="64">
        <v>184</v>
      </c>
      <c r="E877" s="64">
        <v>237</v>
      </c>
      <c r="F877" s="64">
        <v>0</v>
      </c>
      <c r="H877" s="64">
        <f t="shared" si="147"/>
        <v>-237</v>
      </c>
      <c r="J877" s="64">
        <f t="shared" si="143"/>
        <v>111</v>
      </c>
      <c r="K877" s="64">
        <f t="shared" si="144"/>
        <v>121</v>
      </c>
      <c r="L877" s="64">
        <f t="shared" si="145"/>
        <v>426</v>
      </c>
      <c r="M877" s="64">
        <f t="shared" si="146"/>
        <v>165</v>
      </c>
      <c r="T877" s="64">
        <f t="shared" si="149"/>
        <v>822</v>
      </c>
      <c r="U877" s="64" t="e">
        <f t="shared" ca="1" si="153"/>
        <v>#N/A</v>
      </c>
      <c r="V877" s="64" t="e">
        <f t="shared" ca="1" si="153"/>
        <v>#N/A</v>
      </c>
      <c r="Y877" s="64" t="str">
        <f t="shared" ca="1" si="148"/>
        <v xml:space="preserve"> </v>
      </c>
      <c r="Z877" s="64" t="str">
        <f t="shared" ca="1" si="150"/>
        <v xml:space="preserve"> </v>
      </c>
    </row>
    <row r="878" spans="1:26" outlineLevel="1" x14ac:dyDescent="0.35">
      <c r="A878" s="64">
        <v>6068565</v>
      </c>
      <c r="B878" s="64" t="s">
        <v>183</v>
      </c>
      <c r="C878" s="64">
        <v>3901.24</v>
      </c>
      <c r="D878" s="64">
        <v>183</v>
      </c>
      <c r="E878" s="64">
        <v>334.99</v>
      </c>
      <c r="F878" s="64">
        <v>0</v>
      </c>
      <c r="H878" s="64">
        <f t="shared" si="147"/>
        <v>-334.99</v>
      </c>
      <c r="J878" s="64">
        <f t="shared" si="143"/>
        <v>111</v>
      </c>
      <c r="K878" s="64">
        <f t="shared" si="144"/>
        <v>121</v>
      </c>
      <c r="L878" s="64">
        <f t="shared" si="145"/>
        <v>427</v>
      </c>
      <c r="M878" s="64">
        <f t="shared" si="146"/>
        <v>165</v>
      </c>
      <c r="T878" s="64">
        <f t="shared" si="149"/>
        <v>823</v>
      </c>
      <c r="U878" s="64" t="e">
        <f t="shared" ca="1" si="153"/>
        <v>#N/A</v>
      </c>
      <c r="V878" s="64" t="e">
        <f t="shared" ca="1" si="153"/>
        <v>#N/A</v>
      </c>
      <c r="Y878" s="64" t="str">
        <f t="shared" ca="1" si="148"/>
        <v xml:space="preserve"> </v>
      </c>
      <c r="Z878" s="64" t="str">
        <f t="shared" ca="1" si="150"/>
        <v xml:space="preserve"> </v>
      </c>
    </row>
    <row r="879" spans="1:26" outlineLevel="1" x14ac:dyDescent="0.35">
      <c r="A879" s="64">
        <v>6069208</v>
      </c>
      <c r="B879" s="64" t="s">
        <v>406</v>
      </c>
      <c r="C879" s="64">
        <v>4157.2700000000004</v>
      </c>
      <c r="D879" s="64">
        <v>184</v>
      </c>
      <c r="E879" s="64">
        <v>335.72</v>
      </c>
      <c r="F879" s="64">
        <v>0</v>
      </c>
      <c r="H879" s="64">
        <f t="shared" si="147"/>
        <v>-335.72</v>
      </c>
      <c r="J879" s="64">
        <f t="shared" si="143"/>
        <v>111</v>
      </c>
      <c r="K879" s="64">
        <f t="shared" si="144"/>
        <v>121</v>
      </c>
      <c r="L879" s="64">
        <f t="shared" si="145"/>
        <v>427</v>
      </c>
      <c r="M879" s="64">
        <f t="shared" si="146"/>
        <v>166</v>
      </c>
      <c r="T879" s="64">
        <f t="shared" si="149"/>
        <v>824</v>
      </c>
      <c r="U879" s="64" t="e">
        <f t="shared" ca="1" si="153"/>
        <v>#N/A</v>
      </c>
      <c r="V879" s="64" t="e">
        <f t="shared" ca="1" si="153"/>
        <v>#N/A</v>
      </c>
      <c r="Y879" s="64" t="str">
        <f t="shared" ca="1" si="148"/>
        <v xml:space="preserve"> </v>
      </c>
      <c r="Z879" s="64" t="str">
        <f t="shared" ca="1" si="150"/>
        <v xml:space="preserve"> </v>
      </c>
    </row>
    <row r="880" spans="1:26" outlineLevel="1" x14ac:dyDescent="0.35">
      <c r="A880" s="64">
        <v>6073019</v>
      </c>
      <c r="B880" s="64" t="s">
        <v>183</v>
      </c>
      <c r="C880" s="64">
        <v>7359.56</v>
      </c>
      <c r="D880" s="64">
        <v>182</v>
      </c>
      <c r="E880" s="64">
        <v>598.95000000000005</v>
      </c>
      <c r="F880" s="64">
        <v>0</v>
      </c>
      <c r="H880" s="64">
        <f t="shared" si="147"/>
        <v>-598.95000000000005</v>
      </c>
      <c r="J880" s="64">
        <f t="shared" si="143"/>
        <v>111</v>
      </c>
      <c r="K880" s="64">
        <f t="shared" si="144"/>
        <v>121</v>
      </c>
      <c r="L880" s="64">
        <f t="shared" si="145"/>
        <v>428</v>
      </c>
      <c r="M880" s="64">
        <f t="shared" si="146"/>
        <v>166</v>
      </c>
      <c r="T880" s="64">
        <f t="shared" si="149"/>
        <v>825</v>
      </c>
      <c r="U880" s="64" t="e">
        <f t="shared" ca="1" si="153"/>
        <v>#N/A</v>
      </c>
      <c r="V880" s="64" t="e">
        <f t="shared" ca="1" si="153"/>
        <v>#N/A</v>
      </c>
      <c r="Y880" s="64" t="str">
        <f t="shared" ca="1" si="148"/>
        <v xml:space="preserve"> </v>
      </c>
      <c r="Z880" s="64" t="str">
        <f t="shared" ca="1" si="150"/>
        <v xml:space="preserve"> </v>
      </c>
    </row>
    <row r="881" spans="1:26" outlineLevel="1" x14ac:dyDescent="0.35">
      <c r="A881" s="64">
        <v>6077243</v>
      </c>
      <c r="B881" s="64" t="s">
        <v>183</v>
      </c>
      <c r="C881" s="64">
        <v>4540.5600000000004</v>
      </c>
      <c r="D881" s="64">
        <v>184</v>
      </c>
      <c r="E881" s="64">
        <v>343.42</v>
      </c>
      <c r="F881" s="64">
        <v>0</v>
      </c>
      <c r="H881" s="64">
        <f t="shared" si="147"/>
        <v>-343.42</v>
      </c>
      <c r="J881" s="64">
        <f t="shared" si="143"/>
        <v>111</v>
      </c>
      <c r="K881" s="64">
        <f t="shared" si="144"/>
        <v>121</v>
      </c>
      <c r="L881" s="64">
        <f t="shared" si="145"/>
        <v>429</v>
      </c>
      <c r="M881" s="64">
        <f t="shared" si="146"/>
        <v>166</v>
      </c>
      <c r="T881" s="64">
        <f t="shared" si="149"/>
        <v>826</v>
      </c>
      <c r="U881" s="64" t="e">
        <f t="shared" ca="1" si="153"/>
        <v>#N/A</v>
      </c>
      <c r="V881" s="64" t="e">
        <f t="shared" ca="1" si="153"/>
        <v>#N/A</v>
      </c>
      <c r="Y881" s="64" t="str">
        <f t="shared" ca="1" si="148"/>
        <v xml:space="preserve"> </v>
      </c>
      <c r="Z881" s="64" t="str">
        <f t="shared" ca="1" si="150"/>
        <v xml:space="preserve"> </v>
      </c>
    </row>
    <row r="882" spans="1:26" outlineLevel="1" x14ac:dyDescent="0.35">
      <c r="A882" s="64">
        <v>6082771</v>
      </c>
      <c r="B882" s="64" t="s">
        <v>395</v>
      </c>
      <c r="C882" s="64">
        <v>1547.71</v>
      </c>
      <c r="D882" s="64">
        <v>153</v>
      </c>
      <c r="E882" s="64">
        <v>122.94</v>
      </c>
      <c r="F882" s="64">
        <v>123.25</v>
      </c>
      <c r="H882" s="64">
        <f t="shared" si="147"/>
        <v>0.31000000000000227</v>
      </c>
      <c r="J882" s="64">
        <f t="shared" si="143"/>
        <v>111</v>
      </c>
      <c r="K882" s="64">
        <f t="shared" si="144"/>
        <v>122</v>
      </c>
      <c r="L882" s="64">
        <f t="shared" si="145"/>
        <v>429</v>
      </c>
      <c r="M882" s="64">
        <f t="shared" si="146"/>
        <v>166</v>
      </c>
      <c r="T882" s="64">
        <f t="shared" si="149"/>
        <v>827</v>
      </c>
      <c r="U882" s="64" t="e">
        <f t="shared" ca="1" si="153"/>
        <v>#N/A</v>
      </c>
      <c r="V882" s="64" t="e">
        <f t="shared" ca="1" si="153"/>
        <v>#N/A</v>
      </c>
      <c r="Y882" s="64" t="str">
        <f t="shared" ca="1" si="148"/>
        <v xml:space="preserve"> </v>
      </c>
      <c r="Z882" s="64" t="str">
        <f t="shared" ca="1" si="150"/>
        <v xml:space="preserve"> </v>
      </c>
    </row>
    <row r="883" spans="1:26" outlineLevel="1" x14ac:dyDescent="0.35">
      <c r="A883" s="64">
        <v>6083018</v>
      </c>
      <c r="B883" s="64" t="s">
        <v>101</v>
      </c>
      <c r="C883" s="64">
        <v>3496.15</v>
      </c>
      <c r="D883" s="64">
        <v>153</v>
      </c>
      <c r="E883" s="64">
        <v>294.45</v>
      </c>
      <c r="F883" s="64">
        <v>294.52</v>
      </c>
      <c r="H883" s="64">
        <f t="shared" si="147"/>
        <v>6.9999999999993179E-2</v>
      </c>
      <c r="J883" s="64">
        <f t="shared" si="143"/>
        <v>112</v>
      </c>
      <c r="K883" s="64">
        <f t="shared" si="144"/>
        <v>122</v>
      </c>
      <c r="L883" s="64">
        <f t="shared" si="145"/>
        <v>429</v>
      </c>
      <c r="M883" s="64">
        <f t="shared" si="146"/>
        <v>166</v>
      </c>
      <c r="T883" s="64">
        <f t="shared" si="149"/>
        <v>828</v>
      </c>
      <c r="U883" s="64" t="e">
        <f t="shared" ca="1" si="153"/>
        <v>#N/A</v>
      </c>
      <c r="V883" s="64" t="e">
        <f t="shared" ca="1" si="153"/>
        <v>#N/A</v>
      </c>
      <c r="Y883" s="64" t="str">
        <f t="shared" ca="1" si="148"/>
        <v xml:space="preserve"> </v>
      </c>
      <c r="Z883" s="64" t="str">
        <f t="shared" ca="1" si="150"/>
        <v xml:space="preserve"> </v>
      </c>
    </row>
    <row r="884" spans="1:26" outlineLevel="1" x14ac:dyDescent="0.35">
      <c r="A884" s="64">
        <v>6084735</v>
      </c>
      <c r="B884" s="64" t="s">
        <v>406</v>
      </c>
      <c r="C884" s="64">
        <v>4454.47</v>
      </c>
      <c r="D884" s="64">
        <v>183</v>
      </c>
      <c r="E884" s="64">
        <v>366.28</v>
      </c>
      <c r="F884" s="64">
        <v>0</v>
      </c>
      <c r="H884" s="64">
        <f t="shared" si="147"/>
        <v>-366.28</v>
      </c>
      <c r="J884" s="64">
        <f t="shared" si="143"/>
        <v>112</v>
      </c>
      <c r="K884" s="64">
        <f t="shared" si="144"/>
        <v>122</v>
      </c>
      <c r="L884" s="64">
        <f t="shared" si="145"/>
        <v>429</v>
      </c>
      <c r="M884" s="64">
        <f t="shared" si="146"/>
        <v>167</v>
      </c>
      <c r="T884" s="64">
        <f t="shared" si="149"/>
        <v>829</v>
      </c>
      <c r="U884" s="64" t="e">
        <f t="shared" ca="1" si="153"/>
        <v>#N/A</v>
      </c>
      <c r="V884" s="64" t="e">
        <f t="shared" ca="1" si="153"/>
        <v>#N/A</v>
      </c>
      <c r="Y884" s="64" t="str">
        <f t="shared" ca="1" si="148"/>
        <v xml:space="preserve"> </v>
      </c>
      <c r="Z884" s="64" t="str">
        <f t="shared" ca="1" si="150"/>
        <v xml:space="preserve"> </v>
      </c>
    </row>
    <row r="885" spans="1:26" outlineLevel="1" x14ac:dyDescent="0.35">
      <c r="A885" s="64">
        <v>6087862</v>
      </c>
      <c r="B885" s="64" t="s">
        <v>406</v>
      </c>
      <c r="C885" s="64">
        <v>5355.74</v>
      </c>
      <c r="D885" s="64">
        <v>153</v>
      </c>
      <c r="E885" s="64">
        <v>436.26</v>
      </c>
      <c r="F885" s="64">
        <v>0</v>
      </c>
      <c r="H885" s="64">
        <f t="shared" si="147"/>
        <v>-436.26</v>
      </c>
      <c r="J885" s="64">
        <f t="shared" si="143"/>
        <v>112</v>
      </c>
      <c r="K885" s="64">
        <f t="shared" si="144"/>
        <v>122</v>
      </c>
      <c r="L885" s="64">
        <f t="shared" si="145"/>
        <v>429</v>
      </c>
      <c r="M885" s="64">
        <f t="shared" si="146"/>
        <v>168</v>
      </c>
      <c r="T885" s="64">
        <f t="shared" si="149"/>
        <v>830</v>
      </c>
      <c r="U885" s="64" t="e">
        <f t="shared" ca="1" si="153"/>
        <v>#N/A</v>
      </c>
      <c r="V885" s="64" t="e">
        <f t="shared" ca="1" si="153"/>
        <v>#N/A</v>
      </c>
      <c r="Y885" s="64" t="str">
        <f t="shared" ca="1" si="148"/>
        <v xml:space="preserve"> </v>
      </c>
      <c r="Z885" s="64" t="str">
        <f t="shared" ca="1" si="150"/>
        <v xml:space="preserve"> </v>
      </c>
    </row>
    <row r="886" spans="1:26" outlineLevel="1" x14ac:dyDescent="0.35">
      <c r="A886" s="64">
        <v>6091136</v>
      </c>
      <c r="B886" s="64" t="s">
        <v>183</v>
      </c>
      <c r="C886" s="64">
        <v>5044.03</v>
      </c>
      <c r="D886" s="64">
        <v>182</v>
      </c>
      <c r="E886" s="64">
        <v>406.93</v>
      </c>
      <c r="F886" s="64">
        <v>0</v>
      </c>
      <c r="H886" s="64">
        <f t="shared" si="147"/>
        <v>-406.93</v>
      </c>
      <c r="J886" s="64">
        <f t="shared" si="143"/>
        <v>112</v>
      </c>
      <c r="K886" s="64">
        <f t="shared" si="144"/>
        <v>122</v>
      </c>
      <c r="L886" s="64">
        <f t="shared" si="145"/>
        <v>430</v>
      </c>
      <c r="M886" s="64">
        <f t="shared" si="146"/>
        <v>168</v>
      </c>
      <c r="T886" s="64">
        <f t="shared" si="149"/>
        <v>831</v>
      </c>
      <c r="U886" s="64" t="e">
        <f t="shared" ca="1" si="153"/>
        <v>#N/A</v>
      </c>
      <c r="V886" s="64" t="e">
        <f t="shared" ca="1" si="153"/>
        <v>#N/A</v>
      </c>
      <c r="Y886" s="64" t="str">
        <f t="shared" ca="1" si="148"/>
        <v xml:space="preserve"> </v>
      </c>
      <c r="Z886" s="64" t="str">
        <f t="shared" ca="1" si="150"/>
        <v xml:space="preserve"> </v>
      </c>
    </row>
    <row r="887" spans="1:26" outlineLevel="1" x14ac:dyDescent="0.35">
      <c r="A887" s="64">
        <v>6093083</v>
      </c>
      <c r="B887" s="64" t="s">
        <v>395</v>
      </c>
      <c r="C887" s="64">
        <v>4415.46</v>
      </c>
      <c r="D887" s="64">
        <v>154</v>
      </c>
      <c r="E887" s="64">
        <v>359.07</v>
      </c>
      <c r="F887" s="64">
        <v>359.06</v>
      </c>
      <c r="H887" s="64">
        <f t="shared" si="147"/>
        <v>-9.9999999999909051E-3</v>
      </c>
      <c r="J887" s="64">
        <f t="shared" ref="J887:J950" si="154">IF($B887=J$53,J886+1,J886)</f>
        <v>112</v>
      </c>
      <c r="K887" s="64">
        <f t="shared" ref="K887:K950" si="155">IF($B887=K$53,K886+1,K886)</f>
        <v>123</v>
      </c>
      <c r="L887" s="64">
        <f t="shared" ref="L887:L950" si="156">IF($B887=L$53,L886+1,L886)</f>
        <v>430</v>
      </c>
      <c r="M887" s="64">
        <f t="shared" ref="M887:M950" si="157">IF($B887=M$53,M886+1,M886)</f>
        <v>168</v>
      </c>
      <c r="T887" s="64">
        <f t="shared" si="149"/>
        <v>832</v>
      </c>
      <c r="U887" s="64" t="e">
        <f t="shared" ca="1" si="153"/>
        <v>#N/A</v>
      </c>
      <c r="V887" s="64" t="e">
        <f t="shared" ca="1" si="153"/>
        <v>#N/A</v>
      </c>
      <c r="Y887" s="64" t="str">
        <f t="shared" ca="1" si="148"/>
        <v xml:space="preserve"> </v>
      </c>
      <c r="Z887" s="64" t="str">
        <f t="shared" ca="1" si="150"/>
        <v xml:space="preserve"> </v>
      </c>
    </row>
    <row r="888" spans="1:26" outlineLevel="1" x14ac:dyDescent="0.35">
      <c r="A888" s="64">
        <v>6098934</v>
      </c>
      <c r="B888" s="64" t="s">
        <v>395</v>
      </c>
      <c r="C888" s="64">
        <v>4107.38</v>
      </c>
      <c r="D888" s="64">
        <v>184</v>
      </c>
      <c r="E888" s="64">
        <v>330.26</v>
      </c>
      <c r="F888" s="64">
        <v>322.14</v>
      </c>
      <c r="H888" s="64">
        <f t="shared" ref="H888:H951" si="158">F888-E888</f>
        <v>-8.1200000000000045</v>
      </c>
      <c r="J888" s="64">
        <f t="shared" si="154"/>
        <v>112</v>
      </c>
      <c r="K888" s="64">
        <f t="shared" si="155"/>
        <v>124</v>
      </c>
      <c r="L888" s="64">
        <f t="shared" si="156"/>
        <v>430</v>
      </c>
      <c r="M888" s="64">
        <f t="shared" si="157"/>
        <v>168</v>
      </c>
      <c r="T888" s="64">
        <f t="shared" si="149"/>
        <v>833</v>
      </c>
      <c r="U888" s="64" t="e">
        <f t="shared" ca="1" si="153"/>
        <v>#N/A</v>
      </c>
      <c r="V888" s="64" t="e">
        <f t="shared" ca="1" si="153"/>
        <v>#N/A</v>
      </c>
      <c r="Y888" s="64" t="str">
        <f t="shared" ca="1" si="148"/>
        <v xml:space="preserve"> </v>
      </c>
      <c r="Z888" s="64" t="str">
        <f t="shared" ca="1" si="150"/>
        <v xml:space="preserve"> </v>
      </c>
    </row>
    <row r="889" spans="1:26" outlineLevel="1" x14ac:dyDescent="0.35">
      <c r="A889" s="64">
        <v>6101737</v>
      </c>
      <c r="B889" s="64" t="s">
        <v>183</v>
      </c>
      <c r="C889" s="64">
        <v>9252.06</v>
      </c>
      <c r="D889" s="64">
        <v>185</v>
      </c>
      <c r="E889" s="64">
        <v>771.11</v>
      </c>
      <c r="F889" s="64">
        <v>0</v>
      </c>
      <c r="H889" s="64">
        <f t="shared" si="158"/>
        <v>-771.11</v>
      </c>
      <c r="J889" s="64">
        <f t="shared" si="154"/>
        <v>112</v>
      </c>
      <c r="K889" s="64">
        <f t="shared" si="155"/>
        <v>124</v>
      </c>
      <c r="L889" s="64">
        <f t="shared" si="156"/>
        <v>431</v>
      </c>
      <c r="M889" s="64">
        <f t="shared" si="157"/>
        <v>168</v>
      </c>
      <c r="T889" s="64">
        <f t="shared" si="149"/>
        <v>834</v>
      </c>
      <c r="U889" s="64" t="e">
        <f t="shared" ca="1" si="153"/>
        <v>#N/A</v>
      </c>
      <c r="V889" s="64" t="e">
        <f t="shared" ca="1" si="153"/>
        <v>#N/A</v>
      </c>
      <c r="Y889" s="64" t="str">
        <f t="shared" ref="Y889:Y952" ca="1" si="159">IF(ISNA(U889)," ",U889)</f>
        <v xml:space="preserve"> </v>
      </c>
      <c r="Z889" s="64" t="str">
        <f t="shared" ca="1" si="150"/>
        <v xml:space="preserve"> </v>
      </c>
    </row>
    <row r="890" spans="1:26" outlineLevel="1" x14ac:dyDescent="0.35">
      <c r="A890" s="64">
        <v>6106571</v>
      </c>
      <c r="B890" s="64" t="s">
        <v>183</v>
      </c>
      <c r="C890" s="64">
        <v>8768.4</v>
      </c>
      <c r="D890" s="64">
        <v>186</v>
      </c>
      <c r="E890" s="64">
        <v>730.38</v>
      </c>
      <c r="F890" s="64">
        <v>0</v>
      </c>
      <c r="H890" s="64">
        <f t="shared" si="158"/>
        <v>-730.38</v>
      </c>
      <c r="J890" s="64">
        <f t="shared" si="154"/>
        <v>112</v>
      </c>
      <c r="K890" s="64">
        <f t="shared" si="155"/>
        <v>124</v>
      </c>
      <c r="L890" s="64">
        <f t="shared" si="156"/>
        <v>432</v>
      </c>
      <c r="M890" s="64">
        <f t="shared" si="157"/>
        <v>168</v>
      </c>
      <c r="T890" s="64">
        <f t="shared" ref="T890:T953" si="160">T889+1</f>
        <v>835</v>
      </c>
      <c r="U890" s="64" t="e">
        <f t="shared" ca="1" si="153"/>
        <v>#N/A</v>
      </c>
      <c r="V890" s="64" t="e">
        <f t="shared" ca="1" si="153"/>
        <v>#N/A</v>
      </c>
      <c r="Y890" s="64" t="str">
        <f t="shared" ca="1" si="159"/>
        <v xml:space="preserve"> </v>
      </c>
      <c r="Z890" s="64" t="str">
        <f t="shared" ref="Z890:Z953" ca="1" si="161">IF(ISNA(V890)," ",V890)</f>
        <v xml:space="preserve"> </v>
      </c>
    </row>
    <row r="891" spans="1:26" outlineLevel="1" x14ac:dyDescent="0.35">
      <c r="A891" s="64">
        <v>6107892</v>
      </c>
      <c r="B891" s="64" t="s">
        <v>183</v>
      </c>
      <c r="C891" s="64">
        <v>5683.58</v>
      </c>
      <c r="D891" s="64">
        <v>183</v>
      </c>
      <c r="E891" s="64">
        <v>427.09</v>
      </c>
      <c r="F891" s="64">
        <v>0</v>
      </c>
      <c r="H891" s="64">
        <f t="shared" si="158"/>
        <v>-427.09</v>
      </c>
      <c r="J891" s="64">
        <f t="shared" si="154"/>
        <v>112</v>
      </c>
      <c r="K891" s="64">
        <f t="shared" si="155"/>
        <v>124</v>
      </c>
      <c r="L891" s="64">
        <f t="shared" si="156"/>
        <v>433</v>
      </c>
      <c r="M891" s="64">
        <f t="shared" si="157"/>
        <v>168</v>
      </c>
      <c r="T891" s="64">
        <f t="shared" si="160"/>
        <v>836</v>
      </c>
      <c r="U891" s="64" t="e">
        <f t="shared" ca="1" si="153"/>
        <v>#N/A</v>
      </c>
      <c r="V891" s="64" t="e">
        <f t="shared" ca="1" si="153"/>
        <v>#N/A</v>
      </c>
      <c r="Y891" s="64" t="str">
        <f t="shared" ca="1" si="159"/>
        <v xml:space="preserve"> </v>
      </c>
      <c r="Z891" s="64" t="str">
        <f t="shared" ca="1" si="161"/>
        <v xml:space="preserve"> </v>
      </c>
    </row>
    <row r="892" spans="1:26" outlineLevel="1" x14ac:dyDescent="0.35">
      <c r="A892" s="64">
        <v>6108668</v>
      </c>
      <c r="B892" s="64" t="s">
        <v>183</v>
      </c>
      <c r="C892" s="64">
        <v>5831.89</v>
      </c>
      <c r="D892" s="64">
        <v>185</v>
      </c>
      <c r="E892" s="64">
        <v>446.59</v>
      </c>
      <c r="F892" s="64">
        <v>0</v>
      </c>
      <c r="H892" s="64">
        <f t="shared" si="158"/>
        <v>-446.59</v>
      </c>
      <c r="J892" s="64">
        <f t="shared" si="154"/>
        <v>112</v>
      </c>
      <c r="K892" s="64">
        <f t="shared" si="155"/>
        <v>124</v>
      </c>
      <c r="L892" s="64">
        <f t="shared" si="156"/>
        <v>434</v>
      </c>
      <c r="M892" s="64">
        <f t="shared" si="157"/>
        <v>168</v>
      </c>
      <c r="T892" s="64">
        <f t="shared" si="160"/>
        <v>837</v>
      </c>
      <c r="U892" s="64" t="e">
        <f t="shared" ca="1" si="153"/>
        <v>#N/A</v>
      </c>
      <c r="V892" s="64" t="e">
        <f t="shared" ca="1" si="153"/>
        <v>#N/A</v>
      </c>
      <c r="Y892" s="64" t="str">
        <f t="shared" ca="1" si="159"/>
        <v xml:space="preserve"> </v>
      </c>
      <c r="Z892" s="64" t="str">
        <f t="shared" ca="1" si="161"/>
        <v xml:space="preserve"> </v>
      </c>
    </row>
    <row r="893" spans="1:26" outlineLevel="1" x14ac:dyDescent="0.35">
      <c r="A893" s="64">
        <v>6119491</v>
      </c>
      <c r="B893" s="64" t="s">
        <v>101</v>
      </c>
      <c r="C893" s="64">
        <v>8112.31</v>
      </c>
      <c r="D893" s="64">
        <v>184</v>
      </c>
      <c r="E893" s="64">
        <v>621.82000000000005</v>
      </c>
      <c r="F893" s="64">
        <v>601.89</v>
      </c>
      <c r="H893" s="64">
        <f t="shared" si="158"/>
        <v>-19.930000000000064</v>
      </c>
      <c r="J893" s="64">
        <f t="shared" si="154"/>
        <v>113</v>
      </c>
      <c r="K893" s="64">
        <f t="shared" si="155"/>
        <v>124</v>
      </c>
      <c r="L893" s="64">
        <f t="shared" si="156"/>
        <v>434</v>
      </c>
      <c r="M893" s="64">
        <f t="shared" si="157"/>
        <v>168</v>
      </c>
      <c r="T893" s="64">
        <f t="shared" si="160"/>
        <v>838</v>
      </c>
      <c r="U893" s="64" t="e">
        <f t="shared" ca="1" si="153"/>
        <v>#N/A</v>
      </c>
      <c r="V893" s="64" t="e">
        <f t="shared" ca="1" si="153"/>
        <v>#N/A</v>
      </c>
      <c r="Y893" s="64" t="str">
        <f t="shared" ca="1" si="159"/>
        <v xml:space="preserve"> </v>
      </c>
      <c r="Z893" s="64" t="str">
        <f t="shared" ca="1" si="161"/>
        <v xml:space="preserve"> </v>
      </c>
    </row>
    <row r="894" spans="1:26" outlineLevel="1" x14ac:dyDescent="0.35">
      <c r="A894" s="64">
        <v>6123799</v>
      </c>
      <c r="B894" s="64" t="s">
        <v>101</v>
      </c>
      <c r="C894" s="64">
        <v>1954.35</v>
      </c>
      <c r="D894" s="64">
        <v>184</v>
      </c>
      <c r="E894" s="64">
        <v>153.05000000000001</v>
      </c>
      <c r="F894" s="64">
        <v>150</v>
      </c>
      <c r="H894" s="64">
        <f t="shared" si="158"/>
        <v>-3.0500000000000114</v>
      </c>
      <c r="J894" s="64">
        <f t="shared" si="154"/>
        <v>114</v>
      </c>
      <c r="K894" s="64">
        <f t="shared" si="155"/>
        <v>124</v>
      </c>
      <c r="L894" s="64">
        <f t="shared" si="156"/>
        <v>434</v>
      </c>
      <c r="M894" s="64">
        <f t="shared" si="157"/>
        <v>168</v>
      </c>
      <c r="T894" s="64">
        <f t="shared" si="160"/>
        <v>839</v>
      </c>
      <c r="U894" s="64" t="e">
        <f t="shared" ca="1" si="153"/>
        <v>#N/A</v>
      </c>
      <c r="V894" s="64" t="e">
        <f t="shared" ca="1" si="153"/>
        <v>#N/A</v>
      </c>
      <c r="Y894" s="64" t="str">
        <f t="shared" ca="1" si="159"/>
        <v xml:space="preserve"> </v>
      </c>
      <c r="Z894" s="64" t="str">
        <f t="shared" ca="1" si="161"/>
        <v xml:space="preserve"> </v>
      </c>
    </row>
    <row r="895" spans="1:26" outlineLevel="1" x14ac:dyDescent="0.35">
      <c r="A895" s="64">
        <v>6135033</v>
      </c>
      <c r="B895" s="64" t="s">
        <v>101</v>
      </c>
      <c r="C895" s="64">
        <v>2914.25</v>
      </c>
      <c r="D895" s="64">
        <v>153</v>
      </c>
      <c r="E895" s="64">
        <v>256.37</v>
      </c>
      <c r="F895" s="64">
        <v>254.25</v>
      </c>
      <c r="H895" s="64">
        <f t="shared" si="158"/>
        <v>-2.1200000000000045</v>
      </c>
      <c r="J895" s="64">
        <f t="shared" si="154"/>
        <v>115</v>
      </c>
      <c r="K895" s="64">
        <f t="shared" si="155"/>
        <v>124</v>
      </c>
      <c r="L895" s="64">
        <f t="shared" si="156"/>
        <v>434</v>
      </c>
      <c r="M895" s="64">
        <f t="shared" si="157"/>
        <v>168</v>
      </c>
      <c r="T895" s="64">
        <f t="shared" si="160"/>
        <v>840</v>
      </c>
      <c r="U895" s="64" t="e">
        <f t="shared" ca="1" si="153"/>
        <v>#N/A</v>
      </c>
      <c r="V895" s="64" t="e">
        <f t="shared" ca="1" si="153"/>
        <v>#N/A</v>
      </c>
      <c r="Y895" s="64" t="str">
        <f t="shared" ca="1" si="159"/>
        <v xml:space="preserve"> </v>
      </c>
      <c r="Z895" s="64" t="str">
        <f t="shared" ca="1" si="161"/>
        <v xml:space="preserve"> </v>
      </c>
    </row>
    <row r="896" spans="1:26" outlineLevel="1" x14ac:dyDescent="0.35">
      <c r="A896" s="64">
        <v>6136974</v>
      </c>
      <c r="B896" s="64" t="s">
        <v>183</v>
      </c>
      <c r="C896" s="64">
        <v>5899.47</v>
      </c>
      <c r="D896" s="64">
        <v>184</v>
      </c>
      <c r="E896" s="64">
        <v>483.66</v>
      </c>
      <c r="F896" s="64">
        <v>0</v>
      </c>
      <c r="H896" s="64">
        <f t="shared" si="158"/>
        <v>-483.66</v>
      </c>
      <c r="J896" s="64">
        <f t="shared" si="154"/>
        <v>115</v>
      </c>
      <c r="K896" s="64">
        <f t="shared" si="155"/>
        <v>124</v>
      </c>
      <c r="L896" s="64">
        <f t="shared" si="156"/>
        <v>435</v>
      </c>
      <c r="M896" s="64">
        <f t="shared" si="157"/>
        <v>168</v>
      </c>
      <c r="T896" s="64">
        <f t="shared" si="160"/>
        <v>841</v>
      </c>
      <c r="U896" s="64" t="e">
        <f t="shared" ref="U896:V915" ca="1" si="162">INDEX(OFFSET($G$55,0,MATCH(U$54,$H$54:$I$54,0),COUNT($A$55:$A$2233),1),MATCH($T896,OFFSET($I$55,0,MATCH(U$55,$J$53:$M$53,0),COUNT($A$55:$A$2233),1),0),1)</f>
        <v>#N/A</v>
      </c>
      <c r="V896" s="64" t="e">
        <f t="shared" ca="1" si="162"/>
        <v>#N/A</v>
      </c>
      <c r="Y896" s="64" t="str">
        <f t="shared" ca="1" si="159"/>
        <v xml:space="preserve"> </v>
      </c>
      <c r="Z896" s="64" t="str">
        <f t="shared" ca="1" si="161"/>
        <v xml:space="preserve"> </v>
      </c>
    </row>
    <row r="897" spans="1:26" outlineLevel="1" x14ac:dyDescent="0.35">
      <c r="A897" s="64">
        <v>6140389</v>
      </c>
      <c r="B897" s="64" t="s">
        <v>183</v>
      </c>
      <c r="C897" s="64">
        <v>4614.1499999999996</v>
      </c>
      <c r="D897" s="64">
        <v>184</v>
      </c>
      <c r="E897" s="64">
        <v>380.91</v>
      </c>
      <c r="F897" s="64">
        <v>0</v>
      </c>
      <c r="H897" s="64">
        <f t="shared" si="158"/>
        <v>-380.91</v>
      </c>
      <c r="J897" s="64">
        <f t="shared" si="154"/>
        <v>115</v>
      </c>
      <c r="K897" s="64">
        <f t="shared" si="155"/>
        <v>124</v>
      </c>
      <c r="L897" s="64">
        <f t="shared" si="156"/>
        <v>436</v>
      </c>
      <c r="M897" s="64">
        <f t="shared" si="157"/>
        <v>168</v>
      </c>
      <c r="T897" s="64">
        <f t="shared" si="160"/>
        <v>842</v>
      </c>
      <c r="U897" s="64" t="e">
        <f t="shared" ca="1" si="162"/>
        <v>#N/A</v>
      </c>
      <c r="V897" s="64" t="e">
        <f t="shared" ca="1" si="162"/>
        <v>#N/A</v>
      </c>
      <c r="Y897" s="64" t="str">
        <f t="shared" ca="1" si="159"/>
        <v xml:space="preserve"> </v>
      </c>
      <c r="Z897" s="64" t="str">
        <f t="shared" ca="1" si="161"/>
        <v xml:space="preserve"> </v>
      </c>
    </row>
    <row r="898" spans="1:26" outlineLevel="1" x14ac:dyDescent="0.35">
      <c r="A898" s="64">
        <v>6154637</v>
      </c>
      <c r="B898" s="64" t="s">
        <v>183</v>
      </c>
      <c r="C898" s="64">
        <v>5745.84</v>
      </c>
      <c r="D898" s="64">
        <v>182</v>
      </c>
      <c r="E898" s="64">
        <v>477.69</v>
      </c>
      <c r="F898" s="64">
        <v>0</v>
      </c>
      <c r="H898" s="64">
        <f t="shared" si="158"/>
        <v>-477.69</v>
      </c>
      <c r="J898" s="64">
        <f t="shared" si="154"/>
        <v>115</v>
      </c>
      <c r="K898" s="64">
        <f t="shared" si="155"/>
        <v>124</v>
      </c>
      <c r="L898" s="64">
        <f t="shared" si="156"/>
        <v>437</v>
      </c>
      <c r="M898" s="64">
        <f t="shared" si="157"/>
        <v>168</v>
      </c>
      <c r="T898" s="64">
        <f t="shared" si="160"/>
        <v>843</v>
      </c>
      <c r="U898" s="64" t="e">
        <f t="shared" ca="1" si="162"/>
        <v>#N/A</v>
      </c>
      <c r="V898" s="64" t="e">
        <f t="shared" ca="1" si="162"/>
        <v>#N/A</v>
      </c>
      <c r="Y898" s="64" t="str">
        <f t="shared" ca="1" si="159"/>
        <v xml:space="preserve"> </v>
      </c>
      <c r="Z898" s="64" t="str">
        <f t="shared" ca="1" si="161"/>
        <v xml:space="preserve"> </v>
      </c>
    </row>
    <row r="899" spans="1:26" outlineLevel="1" x14ac:dyDescent="0.35">
      <c r="A899" s="64">
        <v>6159322</v>
      </c>
      <c r="B899" s="64" t="s">
        <v>406</v>
      </c>
      <c r="C899" s="64">
        <v>5808.7</v>
      </c>
      <c r="D899" s="64">
        <v>184</v>
      </c>
      <c r="E899" s="64">
        <v>455.58</v>
      </c>
      <c r="F899" s="64">
        <v>0</v>
      </c>
      <c r="H899" s="64">
        <f t="shared" si="158"/>
        <v>-455.58</v>
      </c>
      <c r="J899" s="64">
        <f t="shared" si="154"/>
        <v>115</v>
      </c>
      <c r="K899" s="64">
        <f t="shared" si="155"/>
        <v>124</v>
      </c>
      <c r="L899" s="64">
        <f t="shared" si="156"/>
        <v>437</v>
      </c>
      <c r="M899" s="64">
        <f t="shared" si="157"/>
        <v>169</v>
      </c>
      <c r="T899" s="64">
        <f t="shared" si="160"/>
        <v>844</v>
      </c>
      <c r="U899" s="64" t="e">
        <f t="shared" ca="1" si="162"/>
        <v>#N/A</v>
      </c>
      <c r="V899" s="64" t="e">
        <f t="shared" ca="1" si="162"/>
        <v>#N/A</v>
      </c>
      <c r="Y899" s="64" t="str">
        <f t="shared" ca="1" si="159"/>
        <v xml:space="preserve"> </v>
      </c>
      <c r="Z899" s="64" t="str">
        <f t="shared" ca="1" si="161"/>
        <v xml:space="preserve"> </v>
      </c>
    </row>
    <row r="900" spans="1:26" outlineLevel="1" x14ac:dyDescent="0.35">
      <c r="A900" s="64">
        <v>6167565</v>
      </c>
      <c r="B900" s="64" t="s">
        <v>183</v>
      </c>
      <c r="C900" s="64">
        <v>9863.06</v>
      </c>
      <c r="D900" s="64">
        <v>183</v>
      </c>
      <c r="E900" s="64">
        <v>813.21</v>
      </c>
      <c r="F900" s="64">
        <v>0</v>
      </c>
      <c r="H900" s="64">
        <f t="shared" si="158"/>
        <v>-813.21</v>
      </c>
      <c r="J900" s="64">
        <f t="shared" si="154"/>
        <v>115</v>
      </c>
      <c r="K900" s="64">
        <f t="shared" si="155"/>
        <v>124</v>
      </c>
      <c r="L900" s="64">
        <f t="shared" si="156"/>
        <v>438</v>
      </c>
      <c r="M900" s="64">
        <f t="shared" si="157"/>
        <v>169</v>
      </c>
      <c r="T900" s="64">
        <f t="shared" si="160"/>
        <v>845</v>
      </c>
      <c r="U900" s="64" t="e">
        <f t="shared" ca="1" si="162"/>
        <v>#N/A</v>
      </c>
      <c r="V900" s="64" t="e">
        <f t="shared" ca="1" si="162"/>
        <v>#N/A</v>
      </c>
      <c r="Y900" s="64" t="str">
        <f t="shared" ca="1" si="159"/>
        <v xml:space="preserve"> </v>
      </c>
      <c r="Z900" s="64" t="str">
        <f t="shared" ca="1" si="161"/>
        <v xml:space="preserve"> </v>
      </c>
    </row>
    <row r="901" spans="1:26" outlineLevel="1" x14ac:dyDescent="0.35">
      <c r="A901" s="64">
        <v>6178520</v>
      </c>
      <c r="B901" s="64" t="s">
        <v>406</v>
      </c>
      <c r="C901" s="64">
        <v>5223.92</v>
      </c>
      <c r="D901" s="64">
        <v>155</v>
      </c>
      <c r="E901" s="64">
        <v>448.31</v>
      </c>
      <c r="F901" s="64">
        <v>0</v>
      </c>
      <c r="H901" s="64">
        <f t="shared" si="158"/>
        <v>-448.31</v>
      </c>
      <c r="J901" s="64">
        <f t="shared" si="154"/>
        <v>115</v>
      </c>
      <c r="K901" s="64">
        <f t="shared" si="155"/>
        <v>124</v>
      </c>
      <c r="L901" s="64">
        <f t="shared" si="156"/>
        <v>438</v>
      </c>
      <c r="M901" s="64">
        <f t="shared" si="157"/>
        <v>170</v>
      </c>
      <c r="T901" s="64">
        <f t="shared" si="160"/>
        <v>846</v>
      </c>
      <c r="U901" s="64" t="e">
        <f t="shared" ca="1" si="162"/>
        <v>#N/A</v>
      </c>
      <c r="V901" s="64" t="e">
        <f t="shared" ca="1" si="162"/>
        <v>#N/A</v>
      </c>
      <c r="Y901" s="64" t="str">
        <f t="shared" ca="1" si="159"/>
        <v xml:space="preserve"> </v>
      </c>
      <c r="Z901" s="64" t="str">
        <f t="shared" ca="1" si="161"/>
        <v xml:space="preserve"> </v>
      </c>
    </row>
    <row r="902" spans="1:26" outlineLevel="1" x14ac:dyDescent="0.35">
      <c r="A902" s="64">
        <v>6180468</v>
      </c>
      <c r="B902" s="64" t="s">
        <v>101</v>
      </c>
      <c r="C902" s="64">
        <v>1370.01</v>
      </c>
      <c r="D902" s="64">
        <v>154</v>
      </c>
      <c r="E902" s="64">
        <v>112.67</v>
      </c>
      <c r="F902" s="64">
        <v>110.47</v>
      </c>
      <c r="H902" s="64">
        <f t="shared" si="158"/>
        <v>-2.2000000000000028</v>
      </c>
      <c r="J902" s="64">
        <f t="shared" si="154"/>
        <v>116</v>
      </c>
      <c r="K902" s="64">
        <f t="shared" si="155"/>
        <v>124</v>
      </c>
      <c r="L902" s="64">
        <f t="shared" si="156"/>
        <v>438</v>
      </c>
      <c r="M902" s="64">
        <f t="shared" si="157"/>
        <v>170</v>
      </c>
      <c r="T902" s="64">
        <f t="shared" si="160"/>
        <v>847</v>
      </c>
      <c r="U902" s="64" t="e">
        <f t="shared" ca="1" si="162"/>
        <v>#N/A</v>
      </c>
      <c r="V902" s="64" t="e">
        <f t="shared" ca="1" si="162"/>
        <v>#N/A</v>
      </c>
      <c r="Y902" s="64" t="str">
        <f t="shared" ca="1" si="159"/>
        <v xml:space="preserve"> </v>
      </c>
      <c r="Z902" s="64" t="str">
        <f t="shared" ca="1" si="161"/>
        <v xml:space="preserve"> </v>
      </c>
    </row>
    <row r="903" spans="1:26" outlineLevel="1" x14ac:dyDescent="0.35">
      <c r="A903" s="64">
        <v>6188735</v>
      </c>
      <c r="B903" s="64" t="s">
        <v>183</v>
      </c>
      <c r="C903" s="64">
        <v>5265.55</v>
      </c>
      <c r="D903" s="64">
        <v>185</v>
      </c>
      <c r="E903" s="64">
        <v>458.51</v>
      </c>
      <c r="F903" s="64">
        <v>0</v>
      </c>
      <c r="H903" s="64">
        <f t="shared" si="158"/>
        <v>-458.51</v>
      </c>
      <c r="J903" s="64">
        <f t="shared" si="154"/>
        <v>116</v>
      </c>
      <c r="K903" s="64">
        <f t="shared" si="155"/>
        <v>124</v>
      </c>
      <c r="L903" s="64">
        <f t="shared" si="156"/>
        <v>439</v>
      </c>
      <c r="M903" s="64">
        <f t="shared" si="157"/>
        <v>170</v>
      </c>
      <c r="T903" s="64">
        <f t="shared" si="160"/>
        <v>848</v>
      </c>
      <c r="U903" s="64" t="e">
        <f t="shared" ca="1" si="162"/>
        <v>#N/A</v>
      </c>
      <c r="V903" s="64" t="e">
        <f t="shared" ca="1" si="162"/>
        <v>#N/A</v>
      </c>
      <c r="Y903" s="64" t="str">
        <f t="shared" ca="1" si="159"/>
        <v xml:space="preserve"> </v>
      </c>
      <c r="Z903" s="64" t="str">
        <f t="shared" ca="1" si="161"/>
        <v xml:space="preserve"> </v>
      </c>
    </row>
    <row r="904" spans="1:26" outlineLevel="1" x14ac:dyDescent="0.35">
      <c r="A904" s="64">
        <v>6189163</v>
      </c>
      <c r="B904" s="64" t="s">
        <v>183</v>
      </c>
      <c r="C904" s="64">
        <v>6815.69</v>
      </c>
      <c r="D904" s="64">
        <v>183</v>
      </c>
      <c r="E904" s="64">
        <v>543.54999999999995</v>
      </c>
      <c r="F904" s="64">
        <v>0</v>
      </c>
      <c r="H904" s="64">
        <f t="shared" si="158"/>
        <v>-543.54999999999995</v>
      </c>
      <c r="J904" s="64">
        <f t="shared" si="154"/>
        <v>116</v>
      </c>
      <c r="K904" s="64">
        <f t="shared" si="155"/>
        <v>124</v>
      </c>
      <c r="L904" s="64">
        <f t="shared" si="156"/>
        <v>440</v>
      </c>
      <c r="M904" s="64">
        <f t="shared" si="157"/>
        <v>170</v>
      </c>
      <c r="T904" s="64">
        <f t="shared" si="160"/>
        <v>849</v>
      </c>
      <c r="U904" s="64" t="e">
        <f t="shared" ca="1" si="162"/>
        <v>#N/A</v>
      </c>
      <c r="V904" s="64" t="e">
        <f t="shared" ca="1" si="162"/>
        <v>#N/A</v>
      </c>
      <c r="Y904" s="64" t="str">
        <f t="shared" ca="1" si="159"/>
        <v xml:space="preserve"> </v>
      </c>
      <c r="Z904" s="64" t="str">
        <f t="shared" ca="1" si="161"/>
        <v xml:space="preserve"> </v>
      </c>
    </row>
    <row r="905" spans="1:26" outlineLevel="1" x14ac:dyDescent="0.35">
      <c r="A905" s="64">
        <v>6190053</v>
      </c>
      <c r="B905" s="64" t="s">
        <v>101</v>
      </c>
      <c r="C905" s="64">
        <v>4671.13</v>
      </c>
      <c r="D905" s="64">
        <v>186</v>
      </c>
      <c r="E905" s="64">
        <v>353.45</v>
      </c>
      <c r="F905" s="64">
        <v>342.09</v>
      </c>
      <c r="H905" s="64">
        <f t="shared" si="158"/>
        <v>-11.360000000000014</v>
      </c>
      <c r="J905" s="64">
        <f t="shared" si="154"/>
        <v>117</v>
      </c>
      <c r="K905" s="64">
        <f t="shared" si="155"/>
        <v>124</v>
      </c>
      <c r="L905" s="64">
        <f t="shared" si="156"/>
        <v>440</v>
      </c>
      <c r="M905" s="64">
        <f t="shared" si="157"/>
        <v>170</v>
      </c>
      <c r="T905" s="64">
        <f t="shared" si="160"/>
        <v>850</v>
      </c>
      <c r="U905" s="64" t="e">
        <f t="shared" ca="1" si="162"/>
        <v>#N/A</v>
      </c>
      <c r="V905" s="64" t="e">
        <f t="shared" ca="1" si="162"/>
        <v>#N/A</v>
      </c>
      <c r="Y905" s="64" t="str">
        <f t="shared" ca="1" si="159"/>
        <v xml:space="preserve"> </v>
      </c>
      <c r="Z905" s="64" t="str">
        <f t="shared" ca="1" si="161"/>
        <v xml:space="preserve"> </v>
      </c>
    </row>
    <row r="906" spans="1:26" outlineLevel="1" x14ac:dyDescent="0.35">
      <c r="A906" s="64">
        <v>6190409</v>
      </c>
      <c r="B906" s="64" t="s">
        <v>406</v>
      </c>
      <c r="C906" s="64">
        <v>2055.02</v>
      </c>
      <c r="D906" s="64">
        <v>186</v>
      </c>
      <c r="E906" s="64">
        <v>168.01</v>
      </c>
      <c r="F906" s="64">
        <v>0</v>
      </c>
      <c r="H906" s="64">
        <f t="shared" si="158"/>
        <v>-168.01</v>
      </c>
      <c r="J906" s="64">
        <f t="shared" si="154"/>
        <v>117</v>
      </c>
      <c r="K906" s="64">
        <f t="shared" si="155"/>
        <v>124</v>
      </c>
      <c r="L906" s="64">
        <f t="shared" si="156"/>
        <v>440</v>
      </c>
      <c r="M906" s="64">
        <f t="shared" si="157"/>
        <v>171</v>
      </c>
      <c r="T906" s="64">
        <f t="shared" si="160"/>
        <v>851</v>
      </c>
      <c r="U906" s="64" t="e">
        <f t="shared" ca="1" si="162"/>
        <v>#N/A</v>
      </c>
      <c r="V906" s="64" t="e">
        <f t="shared" ca="1" si="162"/>
        <v>#N/A</v>
      </c>
      <c r="Y906" s="64" t="str">
        <f t="shared" ca="1" si="159"/>
        <v xml:space="preserve"> </v>
      </c>
      <c r="Z906" s="64" t="str">
        <f t="shared" ca="1" si="161"/>
        <v xml:space="preserve"> </v>
      </c>
    </row>
    <row r="907" spans="1:26" outlineLevel="1" x14ac:dyDescent="0.35">
      <c r="A907" s="64">
        <v>6193263</v>
      </c>
      <c r="B907" s="64" t="s">
        <v>395</v>
      </c>
      <c r="C907" s="64">
        <v>2716.66</v>
      </c>
      <c r="D907" s="64">
        <v>186</v>
      </c>
      <c r="E907" s="64">
        <v>211.36</v>
      </c>
      <c r="F907" s="64">
        <v>215.78</v>
      </c>
      <c r="H907" s="64">
        <f t="shared" si="158"/>
        <v>4.4199999999999875</v>
      </c>
      <c r="J907" s="64">
        <f t="shared" si="154"/>
        <v>117</v>
      </c>
      <c r="K907" s="64">
        <f t="shared" si="155"/>
        <v>125</v>
      </c>
      <c r="L907" s="64">
        <f t="shared" si="156"/>
        <v>440</v>
      </c>
      <c r="M907" s="64">
        <f t="shared" si="157"/>
        <v>171</v>
      </c>
      <c r="T907" s="64">
        <f t="shared" si="160"/>
        <v>852</v>
      </c>
      <c r="U907" s="64" t="e">
        <f t="shared" ca="1" si="162"/>
        <v>#N/A</v>
      </c>
      <c r="V907" s="64" t="e">
        <f t="shared" ca="1" si="162"/>
        <v>#N/A</v>
      </c>
      <c r="Y907" s="64" t="str">
        <f t="shared" ca="1" si="159"/>
        <v xml:space="preserve"> </v>
      </c>
      <c r="Z907" s="64" t="str">
        <f t="shared" ca="1" si="161"/>
        <v xml:space="preserve"> </v>
      </c>
    </row>
    <row r="908" spans="1:26" outlineLevel="1" x14ac:dyDescent="0.35">
      <c r="A908" s="64">
        <v>6195665</v>
      </c>
      <c r="B908" s="64" t="s">
        <v>183</v>
      </c>
      <c r="C908" s="64">
        <v>7593.53</v>
      </c>
      <c r="D908" s="64">
        <v>183</v>
      </c>
      <c r="E908" s="64">
        <v>592.59</v>
      </c>
      <c r="F908" s="64">
        <v>0</v>
      </c>
      <c r="H908" s="64">
        <f t="shared" si="158"/>
        <v>-592.59</v>
      </c>
      <c r="J908" s="64">
        <f t="shared" si="154"/>
        <v>117</v>
      </c>
      <c r="K908" s="64">
        <f t="shared" si="155"/>
        <v>125</v>
      </c>
      <c r="L908" s="64">
        <f t="shared" si="156"/>
        <v>441</v>
      </c>
      <c r="M908" s="64">
        <f t="shared" si="157"/>
        <v>171</v>
      </c>
      <c r="T908" s="64">
        <f t="shared" si="160"/>
        <v>853</v>
      </c>
      <c r="U908" s="64" t="e">
        <f t="shared" ca="1" si="162"/>
        <v>#N/A</v>
      </c>
      <c r="V908" s="64" t="e">
        <f t="shared" ca="1" si="162"/>
        <v>#N/A</v>
      </c>
      <c r="Y908" s="64" t="str">
        <f t="shared" ca="1" si="159"/>
        <v xml:space="preserve"> </v>
      </c>
      <c r="Z908" s="64" t="str">
        <f t="shared" ca="1" si="161"/>
        <v xml:space="preserve"> </v>
      </c>
    </row>
    <row r="909" spans="1:26" outlineLevel="1" x14ac:dyDescent="0.35">
      <c r="A909" s="64">
        <v>6196746</v>
      </c>
      <c r="B909" s="64" t="s">
        <v>395</v>
      </c>
      <c r="C909" s="64">
        <v>2344.46</v>
      </c>
      <c r="D909" s="64">
        <v>153</v>
      </c>
      <c r="E909" s="64">
        <v>183.46</v>
      </c>
      <c r="F909" s="64">
        <v>184.67</v>
      </c>
      <c r="H909" s="64">
        <f t="shared" si="158"/>
        <v>1.2099999999999795</v>
      </c>
      <c r="J909" s="64">
        <f t="shared" si="154"/>
        <v>117</v>
      </c>
      <c r="K909" s="64">
        <f t="shared" si="155"/>
        <v>126</v>
      </c>
      <c r="L909" s="64">
        <f t="shared" si="156"/>
        <v>441</v>
      </c>
      <c r="M909" s="64">
        <f t="shared" si="157"/>
        <v>171</v>
      </c>
      <c r="T909" s="64">
        <f t="shared" si="160"/>
        <v>854</v>
      </c>
      <c r="U909" s="64" t="e">
        <f t="shared" ca="1" si="162"/>
        <v>#N/A</v>
      </c>
      <c r="V909" s="64" t="e">
        <f t="shared" ca="1" si="162"/>
        <v>#N/A</v>
      </c>
      <c r="Y909" s="64" t="str">
        <f t="shared" ca="1" si="159"/>
        <v xml:space="preserve"> </v>
      </c>
      <c r="Z909" s="64" t="str">
        <f t="shared" ca="1" si="161"/>
        <v xml:space="preserve"> </v>
      </c>
    </row>
    <row r="910" spans="1:26" outlineLevel="1" x14ac:dyDescent="0.35">
      <c r="A910" s="64">
        <v>6197554</v>
      </c>
      <c r="B910" s="64" t="s">
        <v>101</v>
      </c>
      <c r="C910" s="64">
        <v>7380.76</v>
      </c>
      <c r="D910" s="64">
        <v>185</v>
      </c>
      <c r="E910" s="64">
        <v>573.71</v>
      </c>
      <c r="F910" s="64">
        <v>561.04999999999995</v>
      </c>
      <c r="H910" s="64">
        <f t="shared" si="158"/>
        <v>-12.660000000000082</v>
      </c>
      <c r="J910" s="64">
        <f t="shared" si="154"/>
        <v>118</v>
      </c>
      <c r="K910" s="64">
        <f t="shared" si="155"/>
        <v>126</v>
      </c>
      <c r="L910" s="64">
        <f t="shared" si="156"/>
        <v>441</v>
      </c>
      <c r="M910" s="64">
        <f t="shared" si="157"/>
        <v>171</v>
      </c>
      <c r="T910" s="64">
        <f t="shared" si="160"/>
        <v>855</v>
      </c>
      <c r="U910" s="64" t="e">
        <f t="shared" ca="1" si="162"/>
        <v>#N/A</v>
      </c>
      <c r="V910" s="64" t="e">
        <f t="shared" ca="1" si="162"/>
        <v>#N/A</v>
      </c>
      <c r="Y910" s="64" t="str">
        <f t="shared" ca="1" si="159"/>
        <v xml:space="preserve"> </v>
      </c>
      <c r="Z910" s="64" t="str">
        <f t="shared" ca="1" si="161"/>
        <v xml:space="preserve"> </v>
      </c>
    </row>
    <row r="911" spans="1:26" outlineLevel="1" x14ac:dyDescent="0.35">
      <c r="A911" s="64">
        <v>6202882</v>
      </c>
      <c r="B911" s="64" t="s">
        <v>395</v>
      </c>
      <c r="C911" s="64">
        <v>6130.43</v>
      </c>
      <c r="D911" s="64">
        <v>184</v>
      </c>
      <c r="E911" s="64">
        <v>496.19</v>
      </c>
      <c r="F911" s="64">
        <v>484.37</v>
      </c>
      <c r="H911" s="64">
        <f t="shared" si="158"/>
        <v>-11.819999999999993</v>
      </c>
      <c r="J911" s="64">
        <f t="shared" si="154"/>
        <v>118</v>
      </c>
      <c r="K911" s="64">
        <f t="shared" si="155"/>
        <v>127</v>
      </c>
      <c r="L911" s="64">
        <f t="shared" si="156"/>
        <v>441</v>
      </c>
      <c r="M911" s="64">
        <f t="shared" si="157"/>
        <v>171</v>
      </c>
      <c r="T911" s="64">
        <f t="shared" si="160"/>
        <v>856</v>
      </c>
      <c r="U911" s="64" t="e">
        <f t="shared" ca="1" si="162"/>
        <v>#N/A</v>
      </c>
      <c r="V911" s="64" t="e">
        <f t="shared" ca="1" si="162"/>
        <v>#N/A</v>
      </c>
      <c r="Y911" s="64" t="str">
        <f t="shared" ca="1" si="159"/>
        <v xml:space="preserve"> </v>
      </c>
      <c r="Z911" s="64" t="str">
        <f t="shared" ca="1" si="161"/>
        <v xml:space="preserve"> </v>
      </c>
    </row>
    <row r="912" spans="1:26" outlineLevel="1" x14ac:dyDescent="0.35">
      <c r="A912" s="64">
        <v>6203187</v>
      </c>
      <c r="B912" s="64" t="s">
        <v>101</v>
      </c>
      <c r="C912" s="64">
        <v>3231.27</v>
      </c>
      <c r="D912" s="64">
        <v>154</v>
      </c>
      <c r="E912" s="64">
        <v>266.45999999999998</v>
      </c>
      <c r="F912" s="64">
        <v>259.83</v>
      </c>
      <c r="H912" s="64">
        <f t="shared" si="158"/>
        <v>-6.6299999999999955</v>
      </c>
      <c r="J912" s="64">
        <f t="shared" si="154"/>
        <v>119</v>
      </c>
      <c r="K912" s="64">
        <f t="shared" si="155"/>
        <v>127</v>
      </c>
      <c r="L912" s="64">
        <f t="shared" si="156"/>
        <v>441</v>
      </c>
      <c r="M912" s="64">
        <f t="shared" si="157"/>
        <v>171</v>
      </c>
      <c r="T912" s="64">
        <f t="shared" si="160"/>
        <v>857</v>
      </c>
      <c r="U912" s="64" t="e">
        <f t="shared" ca="1" si="162"/>
        <v>#N/A</v>
      </c>
      <c r="V912" s="64" t="e">
        <f t="shared" ca="1" si="162"/>
        <v>#N/A</v>
      </c>
      <c r="Y912" s="64" t="str">
        <f t="shared" ca="1" si="159"/>
        <v xml:space="preserve"> </v>
      </c>
      <c r="Z912" s="64" t="str">
        <f t="shared" ca="1" si="161"/>
        <v xml:space="preserve"> </v>
      </c>
    </row>
    <row r="913" spans="1:26" outlineLevel="1" x14ac:dyDescent="0.35">
      <c r="A913" s="64">
        <v>6212857</v>
      </c>
      <c r="B913" s="64" t="s">
        <v>183</v>
      </c>
      <c r="C913" s="64">
        <v>6286.05</v>
      </c>
      <c r="D913" s="64">
        <v>185</v>
      </c>
      <c r="E913" s="64">
        <v>520.87</v>
      </c>
      <c r="F913" s="64">
        <v>0</v>
      </c>
      <c r="H913" s="64">
        <f t="shared" si="158"/>
        <v>-520.87</v>
      </c>
      <c r="J913" s="64">
        <f t="shared" si="154"/>
        <v>119</v>
      </c>
      <c r="K913" s="64">
        <f t="shared" si="155"/>
        <v>127</v>
      </c>
      <c r="L913" s="64">
        <f t="shared" si="156"/>
        <v>442</v>
      </c>
      <c r="M913" s="64">
        <f t="shared" si="157"/>
        <v>171</v>
      </c>
      <c r="T913" s="64">
        <f t="shared" si="160"/>
        <v>858</v>
      </c>
      <c r="U913" s="64" t="e">
        <f t="shared" ca="1" si="162"/>
        <v>#N/A</v>
      </c>
      <c r="V913" s="64" t="e">
        <f t="shared" ca="1" si="162"/>
        <v>#N/A</v>
      </c>
      <c r="Y913" s="64" t="str">
        <f t="shared" ca="1" si="159"/>
        <v xml:space="preserve"> </v>
      </c>
      <c r="Z913" s="64" t="str">
        <f t="shared" ca="1" si="161"/>
        <v xml:space="preserve"> </v>
      </c>
    </row>
    <row r="914" spans="1:26" outlineLevel="1" x14ac:dyDescent="0.35">
      <c r="A914" s="64">
        <v>6225157</v>
      </c>
      <c r="B914" s="64" t="s">
        <v>101</v>
      </c>
      <c r="C914" s="64">
        <v>5826.75</v>
      </c>
      <c r="D914" s="64">
        <v>151</v>
      </c>
      <c r="E914" s="64">
        <v>444.79</v>
      </c>
      <c r="F914" s="64">
        <v>438.75</v>
      </c>
      <c r="H914" s="64">
        <f t="shared" si="158"/>
        <v>-6.0400000000000205</v>
      </c>
      <c r="J914" s="64">
        <f t="shared" si="154"/>
        <v>120</v>
      </c>
      <c r="K914" s="64">
        <f t="shared" si="155"/>
        <v>127</v>
      </c>
      <c r="L914" s="64">
        <f t="shared" si="156"/>
        <v>442</v>
      </c>
      <c r="M914" s="64">
        <f t="shared" si="157"/>
        <v>171</v>
      </c>
      <c r="T914" s="64">
        <f t="shared" si="160"/>
        <v>859</v>
      </c>
      <c r="U914" s="64" t="e">
        <f t="shared" ca="1" si="162"/>
        <v>#N/A</v>
      </c>
      <c r="V914" s="64" t="e">
        <f t="shared" ca="1" si="162"/>
        <v>#N/A</v>
      </c>
      <c r="Y914" s="64" t="str">
        <f t="shared" ca="1" si="159"/>
        <v xml:space="preserve"> </v>
      </c>
      <c r="Z914" s="64" t="str">
        <f t="shared" ca="1" si="161"/>
        <v xml:space="preserve"> </v>
      </c>
    </row>
    <row r="915" spans="1:26" outlineLevel="1" x14ac:dyDescent="0.35">
      <c r="A915" s="64">
        <v>6227666</v>
      </c>
      <c r="B915" s="64" t="s">
        <v>406</v>
      </c>
      <c r="C915" s="64">
        <v>6090.03</v>
      </c>
      <c r="D915" s="64">
        <v>184</v>
      </c>
      <c r="E915" s="64">
        <v>494.22</v>
      </c>
      <c r="F915" s="64">
        <v>0</v>
      </c>
      <c r="H915" s="64">
        <f t="shared" si="158"/>
        <v>-494.22</v>
      </c>
      <c r="J915" s="64">
        <f t="shared" si="154"/>
        <v>120</v>
      </c>
      <c r="K915" s="64">
        <f t="shared" si="155"/>
        <v>127</v>
      </c>
      <c r="L915" s="64">
        <f t="shared" si="156"/>
        <v>442</v>
      </c>
      <c r="M915" s="64">
        <f t="shared" si="157"/>
        <v>172</v>
      </c>
      <c r="T915" s="64">
        <f t="shared" si="160"/>
        <v>860</v>
      </c>
      <c r="U915" s="64" t="e">
        <f t="shared" ca="1" si="162"/>
        <v>#N/A</v>
      </c>
      <c r="V915" s="64" t="e">
        <f t="shared" ca="1" si="162"/>
        <v>#N/A</v>
      </c>
      <c r="Y915" s="64" t="str">
        <f t="shared" ca="1" si="159"/>
        <v xml:space="preserve"> </v>
      </c>
      <c r="Z915" s="64" t="str">
        <f t="shared" ca="1" si="161"/>
        <v xml:space="preserve"> </v>
      </c>
    </row>
    <row r="916" spans="1:26" outlineLevel="1" x14ac:dyDescent="0.35">
      <c r="A916" s="64">
        <v>6230560</v>
      </c>
      <c r="B916" s="64" t="s">
        <v>406</v>
      </c>
      <c r="C916" s="64">
        <v>4750.83</v>
      </c>
      <c r="D916" s="64">
        <v>183</v>
      </c>
      <c r="E916" s="64">
        <v>403.5</v>
      </c>
      <c r="F916" s="64">
        <v>0</v>
      </c>
      <c r="H916" s="64">
        <f t="shared" si="158"/>
        <v>-403.5</v>
      </c>
      <c r="J916" s="64">
        <f t="shared" si="154"/>
        <v>120</v>
      </c>
      <c r="K916" s="64">
        <f t="shared" si="155"/>
        <v>127</v>
      </c>
      <c r="L916" s="64">
        <f t="shared" si="156"/>
        <v>442</v>
      </c>
      <c r="M916" s="64">
        <f t="shared" si="157"/>
        <v>173</v>
      </c>
      <c r="T916" s="64">
        <f t="shared" si="160"/>
        <v>861</v>
      </c>
      <c r="U916" s="64" t="e">
        <f t="shared" ref="U916:V935" ca="1" si="163">INDEX(OFFSET($G$55,0,MATCH(U$54,$H$54:$I$54,0),COUNT($A$55:$A$2233),1),MATCH($T916,OFFSET($I$55,0,MATCH(U$55,$J$53:$M$53,0),COUNT($A$55:$A$2233),1),0),1)</f>
        <v>#N/A</v>
      </c>
      <c r="V916" s="64" t="e">
        <f t="shared" ca="1" si="163"/>
        <v>#N/A</v>
      </c>
      <c r="Y916" s="64" t="str">
        <f t="shared" ca="1" si="159"/>
        <v xml:space="preserve"> </v>
      </c>
      <c r="Z916" s="64" t="str">
        <f t="shared" ca="1" si="161"/>
        <v xml:space="preserve"> </v>
      </c>
    </row>
    <row r="917" spans="1:26" outlineLevel="1" x14ac:dyDescent="0.35">
      <c r="A917" s="64">
        <v>6231914</v>
      </c>
      <c r="B917" s="64" t="s">
        <v>183</v>
      </c>
      <c r="C917" s="64">
        <v>6326.88</v>
      </c>
      <c r="D917" s="64">
        <v>185</v>
      </c>
      <c r="E917" s="64">
        <v>531.41</v>
      </c>
      <c r="F917" s="64">
        <v>0</v>
      </c>
      <c r="H917" s="64">
        <f t="shared" si="158"/>
        <v>-531.41</v>
      </c>
      <c r="J917" s="64">
        <f t="shared" si="154"/>
        <v>120</v>
      </c>
      <c r="K917" s="64">
        <f t="shared" si="155"/>
        <v>127</v>
      </c>
      <c r="L917" s="64">
        <f t="shared" si="156"/>
        <v>443</v>
      </c>
      <c r="M917" s="64">
        <f t="shared" si="157"/>
        <v>173</v>
      </c>
      <c r="T917" s="64">
        <f t="shared" si="160"/>
        <v>862</v>
      </c>
      <c r="U917" s="64" t="e">
        <f t="shared" ca="1" si="163"/>
        <v>#N/A</v>
      </c>
      <c r="V917" s="64" t="e">
        <f t="shared" ca="1" si="163"/>
        <v>#N/A</v>
      </c>
      <c r="Y917" s="64" t="str">
        <f t="shared" ca="1" si="159"/>
        <v xml:space="preserve"> </v>
      </c>
      <c r="Z917" s="64" t="str">
        <f t="shared" ca="1" si="161"/>
        <v xml:space="preserve"> </v>
      </c>
    </row>
    <row r="918" spans="1:26" outlineLevel="1" x14ac:dyDescent="0.35">
      <c r="A918" s="64">
        <v>6234091</v>
      </c>
      <c r="B918" s="64" t="s">
        <v>183</v>
      </c>
      <c r="C918" s="64">
        <v>5296.44</v>
      </c>
      <c r="D918" s="64">
        <v>182</v>
      </c>
      <c r="E918" s="64">
        <v>411.19</v>
      </c>
      <c r="F918" s="64">
        <v>0</v>
      </c>
      <c r="H918" s="64">
        <f t="shared" si="158"/>
        <v>-411.19</v>
      </c>
      <c r="J918" s="64">
        <f t="shared" si="154"/>
        <v>120</v>
      </c>
      <c r="K918" s="64">
        <f t="shared" si="155"/>
        <v>127</v>
      </c>
      <c r="L918" s="64">
        <f t="shared" si="156"/>
        <v>444</v>
      </c>
      <c r="M918" s="64">
        <f t="shared" si="157"/>
        <v>173</v>
      </c>
      <c r="T918" s="64">
        <f t="shared" si="160"/>
        <v>863</v>
      </c>
      <c r="U918" s="64" t="e">
        <f t="shared" ca="1" si="163"/>
        <v>#N/A</v>
      </c>
      <c r="V918" s="64" t="e">
        <f t="shared" ca="1" si="163"/>
        <v>#N/A</v>
      </c>
      <c r="Y918" s="64" t="str">
        <f t="shared" ca="1" si="159"/>
        <v xml:space="preserve"> </v>
      </c>
      <c r="Z918" s="64" t="str">
        <f t="shared" ca="1" si="161"/>
        <v xml:space="preserve"> </v>
      </c>
    </row>
    <row r="919" spans="1:26" outlineLevel="1" x14ac:dyDescent="0.35">
      <c r="A919" s="64">
        <v>6244371</v>
      </c>
      <c r="B919" s="64" t="s">
        <v>183</v>
      </c>
      <c r="C919" s="64">
        <v>7499.86</v>
      </c>
      <c r="D919" s="64">
        <v>183</v>
      </c>
      <c r="E919" s="64">
        <v>587.88</v>
      </c>
      <c r="F919" s="64">
        <v>0</v>
      </c>
      <c r="H919" s="64">
        <f t="shared" si="158"/>
        <v>-587.88</v>
      </c>
      <c r="J919" s="64">
        <f t="shared" si="154"/>
        <v>120</v>
      </c>
      <c r="K919" s="64">
        <f t="shared" si="155"/>
        <v>127</v>
      </c>
      <c r="L919" s="64">
        <f t="shared" si="156"/>
        <v>445</v>
      </c>
      <c r="M919" s="64">
        <f t="shared" si="157"/>
        <v>173</v>
      </c>
      <c r="T919" s="64">
        <f t="shared" si="160"/>
        <v>864</v>
      </c>
      <c r="U919" s="64" t="e">
        <f t="shared" ca="1" si="163"/>
        <v>#N/A</v>
      </c>
      <c r="V919" s="64" t="e">
        <f t="shared" ca="1" si="163"/>
        <v>#N/A</v>
      </c>
      <c r="Y919" s="64" t="str">
        <f t="shared" ca="1" si="159"/>
        <v xml:space="preserve"> </v>
      </c>
      <c r="Z919" s="64" t="str">
        <f t="shared" ca="1" si="161"/>
        <v xml:space="preserve"> </v>
      </c>
    </row>
    <row r="920" spans="1:26" outlineLevel="1" x14ac:dyDescent="0.35">
      <c r="A920" s="64">
        <v>6246541</v>
      </c>
      <c r="B920" s="64" t="s">
        <v>183</v>
      </c>
      <c r="C920" s="64">
        <v>10281.33</v>
      </c>
      <c r="D920" s="64">
        <v>183</v>
      </c>
      <c r="E920" s="64">
        <v>778.54</v>
      </c>
      <c r="F920" s="64">
        <v>0</v>
      </c>
      <c r="H920" s="64">
        <f t="shared" si="158"/>
        <v>-778.54</v>
      </c>
      <c r="J920" s="64">
        <f t="shared" si="154"/>
        <v>120</v>
      </c>
      <c r="K920" s="64">
        <f t="shared" si="155"/>
        <v>127</v>
      </c>
      <c r="L920" s="64">
        <f t="shared" si="156"/>
        <v>446</v>
      </c>
      <c r="M920" s="64">
        <f t="shared" si="157"/>
        <v>173</v>
      </c>
      <c r="T920" s="64">
        <f t="shared" si="160"/>
        <v>865</v>
      </c>
      <c r="U920" s="64" t="e">
        <f t="shared" ca="1" si="163"/>
        <v>#N/A</v>
      </c>
      <c r="V920" s="64" t="e">
        <f t="shared" ca="1" si="163"/>
        <v>#N/A</v>
      </c>
      <c r="Y920" s="64" t="str">
        <f t="shared" ca="1" si="159"/>
        <v xml:space="preserve"> </v>
      </c>
      <c r="Z920" s="64" t="str">
        <f t="shared" ca="1" si="161"/>
        <v xml:space="preserve"> </v>
      </c>
    </row>
    <row r="921" spans="1:26" outlineLevel="1" x14ac:dyDescent="0.35">
      <c r="A921" s="64">
        <v>6247862</v>
      </c>
      <c r="B921" s="64" t="s">
        <v>183</v>
      </c>
      <c r="C921" s="64">
        <v>4806.58</v>
      </c>
      <c r="D921" s="64">
        <v>186</v>
      </c>
      <c r="E921" s="64">
        <v>359.95</v>
      </c>
      <c r="F921" s="64">
        <v>0</v>
      </c>
      <c r="H921" s="64">
        <f t="shared" si="158"/>
        <v>-359.95</v>
      </c>
      <c r="J921" s="64">
        <f t="shared" si="154"/>
        <v>120</v>
      </c>
      <c r="K921" s="64">
        <f t="shared" si="155"/>
        <v>127</v>
      </c>
      <c r="L921" s="64">
        <f t="shared" si="156"/>
        <v>447</v>
      </c>
      <c r="M921" s="64">
        <f t="shared" si="157"/>
        <v>173</v>
      </c>
      <c r="T921" s="64">
        <f t="shared" si="160"/>
        <v>866</v>
      </c>
      <c r="U921" s="64" t="e">
        <f t="shared" ca="1" si="163"/>
        <v>#N/A</v>
      </c>
      <c r="V921" s="64" t="e">
        <f t="shared" ca="1" si="163"/>
        <v>#N/A</v>
      </c>
      <c r="Y921" s="64" t="str">
        <f t="shared" ca="1" si="159"/>
        <v xml:space="preserve"> </v>
      </c>
      <c r="Z921" s="64" t="str">
        <f t="shared" ca="1" si="161"/>
        <v xml:space="preserve"> </v>
      </c>
    </row>
    <row r="922" spans="1:26" outlineLevel="1" x14ac:dyDescent="0.35">
      <c r="A922" s="64">
        <v>6259677</v>
      </c>
      <c r="B922" s="64" t="s">
        <v>101</v>
      </c>
      <c r="C922" s="64">
        <v>3592.24</v>
      </c>
      <c r="D922" s="64">
        <v>153</v>
      </c>
      <c r="E922" s="64">
        <v>312.76</v>
      </c>
      <c r="F922" s="64">
        <v>316.43</v>
      </c>
      <c r="H922" s="64">
        <f t="shared" si="158"/>
        <v>3.6700000000000159</v>
      </c>
      <c r="J922" s="64">
        <f t="shared" si="154"/>
        <v>121</v>
      </c>
      <c r="K922" s="64">
        <f t="shared" si="155"/>
        <v>127</v>
      </c>
      <c r="L922" s="64">
        <f t="shared" si="156"/>
        <v>447</v>
      </c>
      <c r="M922" s="64">
        <f t="shared" si="157"/>
        <v>173</v>
      </c>
      <c r="T922" s="64">
        <f t="shared" si="160"/>
        <v>867</v>
      </c>
      <c r="U922" s="64" t="e">
        <f t="shared" ca="1" si="163"/>
        <v>#N/A</v>
      </c>
      <c r="V922" s="64" t="e">
        <f t="shared" ca="1" si="163"/>
        <v>#N/A</v>
      </c>
      <c r="Y922" s="64" t="str">
        <f t="shared" ca="1" si="159"/>
        <v xml:space="preserve"> </v>
      </c>
      <c r="Z922" s="64" t="str">
        <f t="shared" ca="1" si="161"/>
        <v xml:space="preserve"> </v>
      </c>
    </row>
    <row r="923" spans="1:26" outlineLevel="1" x14ac:dyDescent="0.35">
      <c r="A923" s="64">
        <v>6261432</v>
      </c>
      <c r="B923" s="64" t="s">
        <v>395</v>
      </c>
      <c r="C923" s="64">
        <v>5455.44</v>
      </c>
      <c r="D923" s="64">
        <v>186</v>
      </c>
      <c r="E923" s="64">
        <v>432.51</v>
      </c>
      <c r="F923" s="64">
        <v>430.19</v>
      </c>
      <c r="H923" s="64">
        <f t="shared" si="158"/>
        <v>-2.3199999999999932</v>
      </c>
      <c r="J923" s="64">
        <f t="shared" si="154"/>
        <v>121</v>
      </c>
      <c r="K923" s="64">
        <f t="shared" si="155"/>
        <v>128</v>
      </c>
      <c r="L923" s="64">
        <f t="shared" si="156"/>
        <v>447</v>
      </c>
      <c r="M923" s="64">
        <f t="shared" si="157"/>
        <v>173</v>
      </c>
      <c r="T923" s="64">
        <f t="shared" si="160"/>
        <v>868</v>
      </c>
      <c r="U923" s="64" t="e">
        <f t="shared" ca="1" si="163"/>
        <v>#N/A</v>
      </c>
      <c r="V923" s="64" t="e">
        <f t="shared" ca="1" si="163"/>
        <v>#N/A</v>
      </c>
      <c r="Y923" s="64" t="str">
        <f t="shared" ca="1" si="159"/>
        <v xml:space="preserve"> </v>
      </c>
      <c r="Z923" s="64" t="str">
        <f t="shared" ca="1" si="161"/>
        <v xml:space="preserve"> </v>
      </c>
    </row>
    <row r="924" spans="1:26" outlineLevel="1" x14ac:dyDescent="0.35">
      <c r="A924" s="64">
        <v>6261812</v>
      </c>
      <c r="B924" s="64" t="s">
        <v>406</v>
      </c>
      <c r="C924" s="64">
        <v>4907.79</v>
      </c>
      <c r="D924" s="64">
        <v>183</v>
      </c>
      <c r="E924" s="64">
        <v>394.25</v>
      </c>
      <c r="F924" s="64">
        <v>0</v>
      </c>
      <c r="H924" s="64">
        <f t="shared" si="158"/>
        <v>-394.25</v>
      </c>
      <c r="J924" s="64">
        <f t="shared" si="154"/>
        <v>121</v>
      </c>
      <c r="K924" s="64">
        <f t="shared" si="155"/>
        <v>128</v>
      </c>
      <c r="L924" s="64">
        <f t="shared" si="156"/>
        <v>447</v>
      </c>
      <c r="M924" s="64">
        <f t="shared" si="157"/>
        <v>174</v>
      </c>
      <c r="T924" s="64">
        <f t="shared" si="160"/>
        <v>869</v>
      </c>
      <c r="U924" s="64" t="e">
        <f t="shared" ca="1" si="163"/>
        <v>#N/A</v>
      </c>
      <c r="V924" s="64" t="e">
        <f t="shared" ca="1" si="163"/>
        <v>#N/A</v>
      </c>
      <c r="Y924" s="64" t="str">
        <f t="shared" ca="1" si="159"/>
        <v xml:space="preserve"> </v>
      </c>
      <c r="Z924" s="64" t="str">
        <f t="shared" ca="1" si="161"/>
        <v xml:space="preserve"> </v>
      </c>
    </row>
    <row r="925" spans="1:26" outlineLevel="1" x14ac:dyDescent="0.35">
      <c r="A925" s="64">
        <v>6267935</v>
      </c>
      <c r="B925" s="64" t="s">
        <v>183</v>
      </c>
      <c r="C925" s="64">
        <v>5995.13</v>
      </c>
      <c r="D925" s="64">
        <v>185</v>
      </c>
      <c r="E925" s="64">
        <v>480.95</v>
      </c>
      <c r="F925" s="64">
        <v>0</v>
      </c>
      <c r="H925" s="64">
        <f t="shared" si="158"/>
        <v>-480.95</v>
      </c>
      <c r="J925" s="64">
        <f t="shared" si="154"/>
        <v>121</v>
      </c>
      <c r="K925" s="64">
        <f t="shared" si="155"/>
        <v>128</v>
      </c>
      <c r="L925" s="64">
        <f t="shared" si="156"/>
        <v>448</v>
      </c>
      <c r="M925" s="64">
        <f t="shared" si="157"/>
        <v>174</v>
      </c>
      <c r="T925" s="64">
        <f t="shared" si="160"/>
        <v>870</v>
      </c>
      <c r="U925" s="64" t="e">
        <f t="shared" ca="1" si="163"/>
        <v>#N/A</v>
      </c>
      <c r="V925" s="64" t="e">
        <f t="shared" ca="1" si="163"/>
        <v>#N/A</v>
      </c>
      <c r="Y925" s="64" t="str">
        <f t="shared" ca="1" si="159"/>
        <v xml:space="preserve"> </v>
      </c>
      <c r="Z925" s="64" t="str">
        <f t="shared" ca="1" si="161"/>
        <v xml:space="preserve"> </v>
      </c>
    </row>
    <row r="926" spans="1:26" outlineLevel="1" x14ac:dyDescent="0.35">
      <c r="A926" s="64">
        <v>6272330</v>
      </c>
      <c r="B926" s="64" t="s">
        <v>183</v>
      </c>
      <c r="C926" s="64">
        <v>8603.24</v>
      </c>
      <c r="D926" s="64">
        <v>183</v>
      </c>
      <c r="E926" s="64">
        <v>707.64</v>
      </c>
      <c r="F926" s="64">
        <v>0</v>
      </c>
      <c r="H926" s="64">
        <f t="shared" si="158"/>
        <v>-707.64</v>
      </c>
      <c r="J926" s="64">
        <f t="shared" si="154"/>
        <v>121</v>
      </c>
      <c r="K926" s="64">
        <f t="shared" si="155"/>
        <v>128</v>
      </c>
      <c r="L926" s="64">
        <f t="shared" si="156"/>
        <v>449</v>
      </c>
      <c r="M926" s="64">
        <f t="shared" si="157"/>
        <v>174</v>
      </c>
      <c r="T926" s="64">
        <f t="shared" si="160"/>
        <v>871</v>
      </c>
      <c r="U926" s="64" t="e">
        <f t="shared" ca="1" si="163"/>
        <v>#N/A</v>
      </c>
      <c r="V926" s="64" t="e">
        <f t="shared" ca="1" si="163"/>
        <v>#N/A</v>
      </c>
      <c r="Y926" s="64" t="str">
        <f t="shared" ca="1" si="159"/>
        <v xml:space="preserve"> </v>
      </c>
      <c r="Z926" s="64" t="str">
        <f t="shared" ca="1" si="161"/>
        <v xml:space="preserve"> </v>
      </c>
    </row>
    <row r="927" spans="1:26" outlineLevel="1" x14ac:dyDescent="0.35">
      <c r="A927" s="64">
        <v>6274980</v>
      </c>
      <c r="B927" s="64" t="s">
        <v>183</v>
      </c>
      <c r="C927" s="64">
        <v>4478.09</v>
      </c>
      <c r="D927" s="64">
        <v>184</v>
      </c>
      <c r="E927" s="64">
        <v>349.91</v>
      </c>
      <c r="F927" s="64">
        <v>0</v>
      </c>
      <c r="H927" s="64">
        <f t="shared" si="158"/>
        <v>-349.91</v>
      </c>
      <c r="J927" s="64">
        <f t="shared" si="154"/>
        <v>121</v>
      </c>
      <c r="K927" s="64">
        <f t="shared" si="155"/>
        <v>128</v>
      </c>
      <c r="L927" s="64">
        <f t="shared" si="156"/>
        <v>450</v>
      </c>
      <c r="M927" s="64">
        <f t="shared" si="157"/>
        <v>174</v>
      </c>
      <c r="T927" s="64">
        <f t="shared" si="160"/>
        <v>872</v>
      </c>
      <c r="U927" s="64" t="e">
        <f t="shared" ca="1" si="163"/>
        <v>#N/A</v>
      </c>
      <c r="V927" s="64" t="e">
        <f t="shared" ca="1" si="163"/>
        <v>#N/A</v>
      </c>
      <c r="Y927" s="64" t="str">
        <f t="shared" ca="1" si="159"/>
        <v xml:space="preserve"> </v>
      </c>
      <c r="Z927" s="64" t="str">
        <f t="shared" ca="1" si="161"/>
        <v xml:space="preserve"> </v>
      </c>
    </row>
    <row r="928" spans="1:26" outlineLevel="1" x14ac:dyDescent="0.35">
      <c r="A928" s="64">
        <v>6275350</v>
      </c>
      <c r="B928" s="64" t="s">
        <v>183</v>
      </c>
      <c r="C928" s="64">
        <v>9030.7099999999991</v>
      </c>
      <c r="D928" s="64">
        <v>183</v>
      </c>
      <c r="E928" s="64">
        <v>742.72</v>
      </c>
      <c r="F928" s="64">
        <v>0</v>
      </c>
      <c r="H928" s="64">
        <f t="shared" si="158"/>
        <v>-742.72</v>
      </c>
      <c r="J928" s="64">
        <f t="shared" si="154"/>
        <v>121</v>
      </c>
      <c r="K928" s="64">
        <f t="shared" si="155"/>
        <v>128</v>
      </c>
      <c r="L928" s="64">
        <f t="shared" si="156"/>
        <v>451</v>
      </c>
      <c r="M928" s="64">
        <f t="shared" si="157"/>
        <v>174</v>
      </c>
      <c r="T928" s="64">
        <f t="shared" si="160"/>
        <v>873</v>
      </c>
      <c r="U928" s="64" t="e">
        <f t="shared" ca="1" si="163"/>
        <v>#N/A</v>
      </c>
      <c r="V928" s="64" t="e">
        <f t="shared" ca="1" si="163"/>
        <v>#N/A</v>
      </c>
      <c r="Y928" s="64" t="str">
        <f t="shared" ca="1" si="159"/>
        <v xml:space="preserve"> </v>
      </c>
      <c r="Z928" s="64" t="str">
        <f t="shared" ca="1" si="161"/>
        <v xml:space="preserve"> </v>
      </c>
    </row>
    <row r="929" spans="1:26" outlineLevel="1" x14ac:dyDescent="0.35">
      <c r="A929" s="64">
        <v>6281240</v>
      </c>
      <c r="B929" s="64" t="s">
        <v>183</v>
      </c>
      <c r="C929" s="64">
        <v>5687.55</v>
      </c>
      <c r="D929" s="64">
        <v>186</v>
      </c>
      <c r="E929" s="64">
        <v>460.51</v>
      </c>
      <c r="F929" s="64">
        <v>0</v>
      </c>
      <c r="H929" s="64">
        <f t="shared" si="158"/>
        <v>-460.51</v>
      </c>
      <c r="J929" s="64">
        <f t="shared" si="154"/>
        <v>121</v>
      </c>
      <c r="K929" s="64">
        <f t="shared" si="155"/>
        <v>128</v>
      </c>
      <c r="L929" s="64">
        <f t="shared" si="156"/>
        <v>452</v>
      </c>
      <c r="M929" s="64">
        <f t="shared" si="157"/>
        <v>174</v>
      </c>
      <c r="T929" s="64">
        <f t="shared" si="160"/>
        <v>874</v>
      </c>
      <c r="U929" s="64" t="e">
        <f t="shared" ca="1" si="163"/>
        <v>#N/A</v>
      </c>
      <c r="V929" s="64" t="e">
        <f t="shared" ca="1" si="163"/>
        <v>#N/A</v>
      </c>
      <c r="Y929" s="64" t="str">
        <f t="shared" ca="1" si="159"/>
        <v xml:space="preserve"> </v>
      </c>
      <c r="Z929" s="64" t="str">
        <f t="shared" ca="1" si="161"/>
        <v xml:space="preserve"> </v>
      </c>
    </row>
    <row r="930" spans="1:26" outlineLevel="1" x14ac:dyDescent="0.35">
      <c r="A930" s="64">
        <v>6286464</v>
      </c>
      <c r="B930" s="64" t="s">
        <v>395</v>
      </c>
      <c r="C930" s="64">
        <v>2251.6799999999998</v>
      </c>
      <c r="D930" s="64">
        <v>153</v>
      </c>
      <c r="E930" s="64">
        <v>182.66</v>
      </c>
      <c r="F930" s="64">
        <v>182.08</v>
      </c>
      <c r="H930" s="64">
        <f t="shared" si="158"/>
        <v>-0.57999999999998408</v>
      </c>
      <c r="J930" s="64">
        <f t="shared" si="154"/>
        <v>121</v>
      </c>
      <c r="K930" s="64">
        <f t="shared" si="155"/>
        <v>129</v>
      </c>
      <c r="L930" s="64">
        <f t="shared" si="156"/>
        <v>452</v>
      </c>
      <c r="M930" s="64">
        <f t="shared" si="157"/>
        <v>174</v>
      </c>
      <c r="T930" s="64">
        <f t="shared" si="160"/>
        <v>875</v>
      </c>
      <c r="U930" s="64" t="e">
        <f t="shared" ca="1" si="163"/>
        <v>#N/A</v>
      </c>
      <c r="V930" s="64" t="e">
        <f t="shared" ca="1" si="163"/>
        <v>#N/A</v>
      </c>
      <c r="Y930" s="64" t="str">
        <f t="shared" ca="1" si="159"/>
        <v xml:space="preserve"> </v>
      </c>
      <c r="Z930" s="64" t="str">
        <f t="shared" ca="1" si="161"/>
        <v xml:space="preserve"> </v>
      </c>
    </row>
    <row r="931" spans="1:26" outlineLevel="1" x14ac:dyDescent="0.35">
      <c r="A931" s="64">
        <v>6290960</v>
      </c>
      <c r="B931" s="64" t="s">
        <v>395</v>
      </c>
      <c r="C931" s="64">
        <v>6331.66</v>
      </c>
      <c r="D931" s="64">
        <v>153</v>
      </c>
      <c r="E931" s="64">
        <v>516.17999999999995</v>
      </c>
      <c r="F931" s="64">
        <v>503.97</v>
      </c>
      <c r="H931" s="64">
        <f t="shared" si="158"/>
        <v>-12.209999999999923</v>
      </c>
      <c r="J931" s="64">
        <f t="shared" si="154"/>
        <v>121</v>
      </c>
      <c r="K931" s="64">
        <f t="shared" si="155"/>
        <v>130</v>
      </c>
      <c r="L931" s="64">
        <f t="shared" si="156"/>
        <v>452</v>
      </c>
      <c r="M931" s="64">
        <f t="shared" si="157"/>
        <v>174</v>
      </c>
      <c r="T931" s="64">
        <f t="shared" si="160"/>
        <v>876</v>
      </c>
      <c r="U931" s="64" t="e">
        <f t="shared" ca="1" si="163"/>
        <v>#N/A</v>
      </c>
      <c r="V931" s="64" t="e">
        <f t="shared" ca="1" si="163"/>
        <v>#N/A</v>
      </c>
      <c r="Y931" s="64" t="str">
        <f t="shared" ca="1" si="159"/>
        <v xml:space="preserve"> </v>
      </c>
      <c r="Z931" s="64" t="str">
        <f t="shared" ca="1" si="161"/>
        <v xml:space="preserve"> </v>
      </c>
    </row>
    <row r="932" spans="1:26" outlineLevel="1" x14ac:dyDescent="0.35">
      <c r="A932" s="64">
        <v>6294988</v>
      </c>
      <c r="B932" s="64" t="s">
        <v>406</v>
      </c>
      <c r="C932" s="64">
        <v>5307.93</v>
      </c>
      <c r="D932" s="64">
        <v>182</v>
      </c>
      <c r="E932" s="64">
        <v>441.99</v>
      </c>
      <c r="F932" s="64">
        <v>0</v>
      </c>
      <c r="H932" s="64">
        <f t="shared" si="158"/>
        <v>-441.99</v>
      </c>
      <c r="J932" s="64">
        <f t="shared" si="154"/>
        <v>121</v>
      </c>
      <c r="K932" s="64">
        <f t="shared" si="155"/>
        <v>130</v>
      </c>
      <c r="L932" s="64">
        <f t="shared" si="156"/>
        <v>452</v>
      </c>
      <c r="M932" s="64">
        <f t="shared" si="157"/>
        <v>175</v>
      </c>
      <c r="T932" s="64">
        <f t="shared" si="160"/>
        <v>877</v>
      </c>
      <c r="U932" s="64" t="e">
        <f t="shared" ca="1" si="163"/>
        <v>#N/A</v>
      </c>
      <c r="V932" s="64" t="e">
        <f t="shared" ca="1" si="163"/>
        <v>#N/A</v>
      </c>
      <c r="Y932" s="64" t="str">
        <f t="shared" ca="1" si="159"/>
        <v xml:space="preserve"> </v>
      </c>
      <c r="Z932" s="64" t="str">
        <f t="shared" ca="1" si="161"/>
        <v xml:space="preserve"> </v>
      </c>
    </row>
    <row r="933" spans="1:26" outlineLevel="1" x14ac:dyDescent="0.35">
      <c r="A933" s="64">
        <v>6301337</v>
      </c>
      <c r="B933" s="64" t="s">
        <v>183</v>
      </c>
      <c r="C933" s="64">
        <v>5055.07</v>
      </c>
      <c r="D933" s="64">
        <v>183</v>
      </c>
      <c r="E933" s="64">
        <v>419.99</v>
      </c>
      <c r="F933" s="64">
        <v>0</v>
      </c>
      <c r="H933" s="64">
        <f t="shared" si="158"/>
        <v>-419.99</v>
      </c>
      <c r="J933" s="64">
        <f t="shared" si="154"/>
        <v>121</v>
      </c>
      <c r="K933" s="64">
        <f t="shared" si="155"/>
        <v>130</v>
      </c>
      <c r="L933" s="64">
        <f t="shared" si="156"/>
        <v>453</v>
      </c>
      <c r="M933" s="64">
        <f t="shared" si="157"/>
        <v>175</v>
      </c>
      <c r="T933" s="64">
        <f t="shared" si="160"/>
        <v>878</v>
      </c>
      <c r="U933" s="64" t="e">
        <f t="shared" ca="1" si="163"/>
        <v>#N/A</v>
      </c>
      <c r="V933" s="64" t="e">
        <f t="shared" ca="1" si="163"/>
        <v>#N/A</v>
      </c>
      <c r="Y933" s="64" t="str">
        <f t="shared" ca="1" si="159"/>
        <v xml:space="preserve"> </v>
      </c>
      <c r="Z933" s="64" t="str">
        <f t="shared" ca="1" si="161"/>
        <v xml:space="preserve"> </v>
      </c>
    </row>
    <row r="934" spans="1:26" outlineLevel="1" x14ac:dyDescent="0.35">
      <c r="A934" s="64">
        <v>6320428</v>
      </c>
      <c r="B934" s="64" t="s">
        <v>183</v>
      </c>
      <c r="C934" s="64">
        <v>5328.38</v>
      </c>
      <c r="D934" s="64">
        <v>183</v>
      </c>
      <c r="E934" s="64">
        <v>439.97</v>
      </c>
      <c r="F934" s="64">
        <v>0</v>
      </c>
      <c r="H934" s="64">
        <f t="shared" si="158"/>
        <v>-439.97</v>
      </c>
      <c r="J934" s="64">
        <f t="shared" si="154"/>
        <v>121</v>
      </c>
      <c r="K934" s="64">
        <f t="shared" si="155"/>
        <v>130</v>
      </c>
      <c r="L934" s="64">
        <f t="shared" si="156"/>
        <v>454</v>
      </c>
      <c r="M934" s="64">
        <f t="shared" si="157"/>
        <v>175</v>
      </c>
      <c r="T934" s="64">
        <f t="shared" si="160"/>
        <v>879</v>
      </c>
      <c r="U934" s="64" t="e">
        <f t="shared" ca="1" si="163"/>
        <v>#N/A</v>
      </c>
      <c r="V934" s="64" t="e">
        <f t="shared" ca="1" si="163"/>
        <v>#N/A</v>
      </c>
      <c r="Y934" s="64" t="str">
        <f t="shared" ca="1" si="159"/>
        <v xml:space="preserve"> </v>
      </c>
      <c r="Z934" s="64" t="str">
        <f t="shared" ca="1" si="161"/>
        <v xml:space="preserve"> </v>
      </c>
    </row>
    <row r="935" spans="1:26" outlineLevel="1" x14ac:dyDescent="0.35">
      <c r="A935" s="64">
        <v>6322903</v>
      </c>
      <c r="B935" s="64" t="s">
        <v>183</v>
      </c>
      <c r="C935" s="64">
        <v>5603.12</v>
      </c>
      <c r="D935" s="64">
        <v>185</v>
      </c>
      <c r="E935" s="64">
        <v>438.71</v>
      </c>
      <c r="F935" s="64">
        <v>0</v>
      </c>
      <c r="H935" s="64">
        <f t="shared" si="158"/>
        <v>-438.71</v>
      </c>
      <c r="J935" s="64">
        <f t="shared" si="154"/>
        <v>121</v>
      </c>
      <c r="K935" s="64">
        <f t="shared" si="155"/>
        <v>130</v>
      </c>
      <c r="L935" s="64">
        <f t="shared" si="156"/>
        <v>455</v>
      </c>
      <c r="M935" s="64">
        <f t="shared" si="157"/>
        <v>175</v>
      </c>
      <c r="T935" s="64">
        <f t="shared" si="160"/>
        <v>880</v>
      </c>
      <c r="U935" s="64" t="e">
        <f t="shared" ca="1" si="163"/>
        <v>#N/A</v>
      </c>
      <c r="V935" s="64" t="e">
        <f t="shared" ca="1" si="163"/>
        <v>#N/A</v>
      </c>
      <c r="Y935" s="64" t="str">
        <f t="shared" ca="1" si="159"/>
        <v xml:space="preserve"> </v>
      </c>
      <c r="Z935" s="64" t="str">
        <f t="shared" ca="1" si="161"/>
        <v xml:space="preserve"> </v>
      </c>
    </row>
    <row r="936" spans="1:26" outlineLevel="1" x14ac:dyDescent="0.35">
      <c r="A936" s="64">
        <v>6324694</v>
      </c>
      <c r="B936" s="64" t="s">
        <v>395</v>
      </c>
      <c r="C936" s="64">
        <v>3375.17</v>
      </c>
      <c r="D936" s="64">
        <v>184</v>
      </c>
      <c r="E936" s="64">
        <v>261.57</v>
      </c>
      <c r="F936" s="64">
        <v>252.29</v>
      </c>
      <c r="H936" s="64">
        <f t="shared" si="158"/>
        <v>-9.2800000000000011</v>
      </c>
      <c r="J936" s="64">
        <f t="shared" si="154"/>
        <v>121</v>
      </c>
      <c r="K936" s="64">
        <f t="shared" si="155"/>
        <v>131</v>
      </c>
      <c r="L936" s="64">
        <f t="shared" si="156"/>
        <v>455</v>
      </c>
      <c r="M936" s="64">
        <f t="shared" si="157"/>
        <v>175</v>
      </c>
      <c r="T936" s="64">
        <f t="shared" si="160"/>
        <v>881</v>
      </c>
      <c r="U936" s="64" t="e">
        <f t="shared" ref="U936:V955" ca="1" si="164">INDEX(OFFSET($G$55,0,MATCH(U$54,$H$54:$I$54,0),COUNT($A$55:$A$2233),1),MATCH($T936,OFFSET($I$55,0,MATCH(U$55,$J$53:$M$53,0),COUNT($A$55:$A$2233),1),0),1)</f>
        <v>#N/A</v>
      </c>
      <c r="V936" s="64" t="e">
        <f t="shared" ca="1" si="164"/>
        <v>#N/A</v>
      </c>
      <c r="Y936" s="64" t="str">
        <f t="shared" ca="1" si="159"/>
        <v xml:space="preserve"> </v>
      </c>
      <c r="Z936" s="64" t="str">
        <f t="shared" ca="1" si="161"/>
        <v xml:space="preserve"> </v>
      </c>
    </row>
    <row r="937" spans="1:26" outlineLevel="1" x14ac:dyDescent="0.35">
      <c r="A937" s="64">
        <v>6326020</v>
      </c>
      <c r="B937" s="64" t="s">
        <v>406</v>
      </c>
      <c r="C937" s="64">
        <v>6366.07</v>
      </c>
      <c r="D937" s="64">
        <v>185</v>
      </c>
      <c r="E937" s="64">
        <v>526.47</v>
      </c>
      <c r="F937" s="64">
        <v>0</v>
      </c>
      <c r="H937" s="64">
        <f t="shared" si="158"/>
        <v>-526.47</v>
      </c>
      <c r="J937" s="64">
        <f t="shared" si="154"/>
        <v>121</v>
      </c>
      <c r="K937" s="64">
        <f t="shared" si="155"/>
        <v>131</v>
      </c>
      <c r="L937" s="64">
        <f t="shared" si="156"/>
        <v>455</v>
      </c>
      <c r="M937" s="64">
        <f t="shared" si="157"/>
        <v>176</v>
      </c>
      <c r="T937" s="64">
        <f t="shared" si="160"/>
        <v>882</v>
      </c>
      <c r="U937" s="64" t="e">
        <f t="shared" ca="1" si="164"/>
        <v>#N/A</v>
      </c>
      <c r="V937" s="64" t="e">
        <f t="shared" ca="1" si="164"/>
        <v>#N/A</v>
      </c>
      <c r="Y937" s="64" t="str">
        <f t="shared" ca="1" si="159"/>
        <v xml:space="preserve"> </v>
      </c>
      <c r="Z937" s="64" t="str">
        <f t="shared" ca="1" si="161"/>
        <v xml:space="preserve"> </v>
      </c>
    </row>
    <row r="938" spans="1:26" outlineLevel="1" x14ac:dyDescent="0.35">
      <c r="A938" s="64">
        <v>6330104</v>
      </c>
      <c r="B938" s="64" t="s">
        <v>183</v>
      </c>
      <c r="C938" s="64">
        <v>5601.87</v>
      </c>
      <c r="D938" s="64">
        <v>183</v>
      </c>
      <c r="E938" s="64">
        <v>456.08</v>
      </c>
      <c r="F938" s="64">
        <v>0</v>
      </c>
      <c r="H938" s="64">
        <f t="shared" si="158"/>
        <v>-456.08</v>
      </c>
      <c r="J938" s="64">
        <f t="shared" si="154"/>
        <v>121</v>
      </c>
      <c r="K938" s="64">
        <f t="shared" si="155"/>
        <v>131</v>
      </c>
      <c r="L938" s="64">
        <f t="shared" si="156"/>
        <v>456</v>
      </c>
      <c r="M938" s="64">
        <f t="shared" si="157"/>
        <v>176</v>
      </c>
      <c r="T938" s="64">
        <f t="shared" si="160"/>
        <v>883</v>
      </c>
      <c r="U938" s="64" t="e">
        <f t="shared" ca="1" si="164"/>
        <v>#N/A</v>
      </c>
      <c r="V938" s="64" t="e">
        <f t="shared" ca="1" si="164"/>
        <v>#N/A</v>
      </c>
      <c r="Y938" s="64" t="str">
        <f t="shared" ca="1" si="159"/>
        <v xml:space="preserve"> </v>
      </c>
      <c r="Z938" s="64" t="str">
        <f t="shared" ca="1" si="161"/>
        <v xml:space="preserve"> </v>
      </c>
    </row>
    <row r="939" spans="1:26" outlineLevel="1" x14ac:dyDescent="0.35">
      <c r="A939" s="64">
        <v>6330964</v>
      </c>
      <c r="B939" s="64" t="s">
        <v>183</v>
      </c>
      <c r="C939" s="64">
        <v>5889.18</v>
      </c>
      <c r="D939" s="64">
        <v>183</v>
      </c>
      <c r="E939" s="64">
        <v>475.72</v>
      </c>
      <c r="F939" s="64">
        <v>0</v>
      </c>
      <c r="H939" s="64">
        <f t="shared" si="158"/>
        <v>-475.72</v>
      </c>
      <c r="J939" s="64">
        <f t="shared" si="154"/>
        <v>121</v>
      </c>
      <c r="K939" s="64">
        <f t="shared" si="155"/>
        <v>131</v>
      </c>
      <c r="L939" s="64">
        <f t="shared" si="156"/>
        <v>457</v>
      </c>
      <c r="M939" s="64">
        <f t="shared" si="157"/>
        <v>176</v>
      </c>
      <c r="T939" s="64">
        <f t="shared" si="160"/>
        <v>884</v>
      </c>
      <c r="U939" s="64" t="e">
        <f t="shared" ca="1" si="164"/>
        <v>#N/A</v>
      </c>
      <c r="V939" s="64" t="e">
        <f t="shared" ca="1" si="164"/>
        <v>#N/A</v>
      </c>
      <c r="Y939" s="64" t="str">
        <f t="shared" ca="1" si="159"/>
        <v xml:space="preserve"> </v>
      </c>
      <c r="Z939" s="64" t="str">
        <f t="shared" ca="1" si="161"/>
        <v xml:space="preserve"> </v>
      </c>
    </row>
    <row r="940" spans="1:26" outlineLevel="1" x14ac:dyDescent="0.35">
      <c r="A940" s="64">
        <v>6331269</v>
      </c>
      <c r="B940" s="64" t="s">
        <v>183</v>
      </c>
      <c r="C940" s="64">
        <v>9823.51</v>
      </c>
      <c r="D940" s="64">
        <v>183</v>
      </c>
      <c r="E940" s="64">
        <v>790.52</v>
      </c>
      <c r="F940" s="64">
        <v>0</v>
      </c>
      <c r="H940" s="64">
        <f t="shared" si="158"/>
        <v>-790.52</v>
      </c>
      <c r="J940" s="64">
        <f t="shared" si="154"/>
        <v>121</v>
      </c>
      <c r="K940" s="64">
        <f t="shared" si="155"/>
        <v>131</v>
      </c>
      <c r="L940" s="64">
        <f t="shared" si="156"/>
        <v>458</v>
      </c>
      <c r="M940" s="64">
        <f t="shared" si="157"/>
        <v>176</v>
      </c>
      <c r="T940" s="64">
        <f t="shared" si="160"/>
        <v>885</v>
      </c>
      <c r="U940" s="64" t="e">
        <f t="shared" ca="1" si="164"/>
        <v>#N/A</v>
      </c>
      <c r="V940" s="64" t="e">
        <f t="shared" ca="1" si="164"/>
        <v>#N/A</v>
      </c>
      <c r="Y940" s="64" t="str">
        <f t="shared" ca="1" si="159"/>
        <v xml:space="preserve"> </v>
      </c>
      <c r="Z940" s="64" t="str">
        <f t="shared" ca="1" si="161"/>
        <v xml:space="preserve"> </v>
      </c>
    </row>
    <row r="941" spans="1:26" outlineLevel="1" x14ac:dyDescent="0.35">
      <c r="A941" s="64">
        <v>6335279</v>
      </c>
      <c r="B941" s="64" t="s">
        <v>183</v>
      </c>
      <c r="C941" s="64">
        <v>4904.1099999999997</v>
      </c>
      <c r="D941" s="64">
        <v>183</v>
      </c>
      <c r="E941" s="64">
        <v>401.46</v>
      </c>
      <c r="F941" s="64">
        <v>0</v>
      </c>
      <c r="H941" s="64">
        <f t="shared" si="158"/>
        <v>-401.46</v>
      </c>
      <c r="J941" s="64">
        <f t="shared" si="154"/>
        <v>121</v>
      </c>
      <c r="K941" s="64">
        <f t="shared" si="155"/>
        <v>131</v>
      </c>
      <c r="L941" s="64">
        <f t="shared" si="156"/>
        <v>459</v>
      </c>
      <c r="M941" s="64">
        <f t="shared" si="157"/>
        <v>176</v>
      </c>
      <c r="T941" s="64">
        <f t="shared" si="160"/>
        <v>886</v>
      </c>
      <c r="U941" s="64" t="e">
        <f t="shared" ca="1" si="164"/>
        <v>#N/A</v>
      </c>
      <c r="V941" s="64" t="e">
        <f t="shared" ca="1" si="164"/>
        <v>#N/A</v>
      </c>
      <c r="Y941" s="64" t="str">
        <f t="shared" ca="1" si="159"/>
        <v xml:space="preserve"> </v>
      </c>
      <c r="Z941" s="64" t="str">
        <f t="shared" ca="1" si="161"/>
        <v xml:space="preserve"> </v>
      </c>
    </row>
    <row r="942" spans="1:26" outlineLevel="1" x14ac:dyDescent="0.35">
      <c r="A942" s="64">
        <v>6335469</v>
      </c>
      <c r="B942" s="64" t="s">
        <v>406</v>
      </c>
      <c r="C942" s="64">
        <v>4910.6400000000003</v>
      </c>
      <c r="D942" s="64">
        <v>185</v>
      </c>
      <c r="E942" s="64">
        <v>399.16</v>
      </c>
      <c r="F942" s="64">
        <v>0</v>
      </c>
      <c r="H942" s="64">
        <f t="shared" si="158"/>
        <v>-399.16</v>
      </c>
      <c r="J942" s="64">
        <f t="shared" si="154"/>
        <v>121</v>
      </c>
      <c r="K942" s="64">
        <f t="shared" si="155"/>
        <v>131</v>
      </c>
      <c r="L942" s="64">
        <f t="shared" si="156"/>
        <v>459</v>
      </c>
      <c r="M942" s="64">
        <f t="shared" si="157"/>
        <v>177</v>
      </c>
      <c r="T942" s="64">
        <f t="shared" si="160"/>
        <v>887</v>
      </c>
      <c r="U942" s="64" t="e">
        <f t="shared" ca="1" si="164"/>
        <v>#N/A</v>
      </c>
      <c r="V942" s="64" t="e">
        <f t="shared" ca="1" si="164"/>
        <v>#N/A</v>
      </c>
      <c r="Y942" s="64" t="str">
        <f t="shared" ca="1" si="159"/>
        <v xml:space="preserve"> </v>
      </c>
      <c r="Z942" s="64" t="str">
        <f t="shared" ca="1" si="161"/>
        <v xml:space="preserve"> </v>
      </c>
    </row>
    <row r="943" spans="1:26" outlineLevel="1" x14ac:dyDescent="0.35">
      <c r="A943" s="64">
        <v>6339924</v>
      </c>
      <c r="B943" s="64" t="s">
        <v>183</v>
      </c>
      <c r="C943" s="64">
        <v>2543.87</v>
      </c>
      <c r="D943" s="64">
        <v>183</v>
      </c>
      <c r="E943" s="64">
        <v>196.79</v>
      </c>
      <c r="F943" s="64">
        <v>0</v>
      </c>
      <c r="H943" s="64">
        <f t="shared" si="158"/>
        <v>-196.79</v>
      </c>
      <c r="J943" s="64">
        <f t="shared" si="154"/>
        <v>121</v>
      </c>
      <c r="K943" s="64">
        <f t="shared" si="155"/>
        <v>131</v>
      </c>
      <c r="L943" s="64">
        <f t="shared" si="156"/>
        <v>460</v>
      </c>
      <c r="M943" s="64">
        <f t="shared" si="157"/>
        <v>177</v>
      </c>
      <c r="T943" s="64">
        <f t="shared" si="160"/>
        <v>888</v>
      </c>
      <c r="U943" s="64" t="e">
        <f t="shared" ca="1" si="164"/>
        <v>#N/A</v>
      </c>
      <c r="V943" s="64" t="e">
        <f t="shared" ca="1" si="164"/>
        <v>#N/A</v>
      </c>
      <c r="Y943" s="64" t="str">
        <f t="shared" ca="1" si="159"/>
        <v xml:space="preserve"> </v>
      </c>
      <c r="Z943" s="64" t="str">
        <f t="shared" ca="1" si="161"/>
        <v xml:space="preserve"> </v>
      </c>
    </row>
    <row r="944" spans="1:26" outlineLevel="1" x14ac:dyDescent="0.35">
      <c r="A944" s="64">
        <v>6348602</v>
      </c>
      <c r="B944" s="64" t="s">
        <v>101</v>
      </c>
      <c r="C944" s="64">
        <v>3893.76</v>
      </c>
      <c r="D944" s="64">
        <v>154</v>
      </c>
      <c r="E944" s="64">
        <v>286.69</v>
      </c>
      <c r="F944" s="64">
        <v>275.77</v>
      </c>
      <c r="H944" s="64">
        <f t="shared" si="158"/>
        <v>-10.920000000000016</v>
      </c>
      <c r="J944" s="64">
        <f t="shared" si="154"/>
        <v>122</v>
      </c>
      <c r="K944" s="64">
        <f t="shared" si="155"/>
        <v>131</v>
      </c>
      <c r="L944" s="64">
        <f t="shared" si="156"/>
        <v>460</v>
      </c>
      <c r="M944" s="64">
        <f t="shared" si="157"/>
        <v>177</v>
      </c>
      <c r="T944" s="64">
        <f t="shared" si="160"/>
        <v>889</v>
      </c>
      <c r="U944" s="64" t="e">
        <f t="shared" ca="1" si="164"/>
        <v>#N/A</v>
      </c>
      <c r="V944" s="64" t="e">
        <f t="shared" ca="1" si="164"/>
        <v>#N/A</v>
      </c>
      <c r="Y944" s="64" t="str">
        <f t="shared" ca="1" si="159"/>
        <v xml:space="preserve"> </v>
      </c>
      <c r="Z944" s="64" t="str">
        <f t="shared" ca="1" si="161"/>
        <v xml:space="preserve"> </v>
      </c>
    </row>
    <row r="945" spans="1:26" outlineLevel="1" x14ac:dyDescent="0.35">
      <c r="A945" s="64">
        <v>6353081</v>
      </c>
      <c r="B945" s="64" t="s">
        <v>183</v>
      </c>
      <c r="C945" s="64">
        <v>3883.98</v>
      </c>
      <c r="D945" s="64">
        <v>183</v>
      </c>
      <c r="E945" s="64">
        <v>326.18</v>
      </c>
      <c r="F945" s="64">
        <v>0</v>
      </c>
      <c r="H945" s="64">
        <f t="shared" si="158"/>
        <v>-326.18</v>
      </c>
      <c r="J945" s="64">
        <f t="shared" si="154"/>
        <v>122</v>
      </c>
      <c r="K945" s="64">
        <f t="shared" si="155"/>
        <v>131</v>
      </c>
      <c r="L945" s="64">
        <f t="shared" si="156"/>
        <v>461</v>
      </c>
      <c r="M945" s="64">
        <f t="shared" si="157"/>
        <v>177</v>
      </c>
      <c r="T945" s="64">
        <f t="shared" si="160"/>
        <v>890</v>
      </c>
      <c r="U945" s="64" t="e">
        <f t="shared" ca="1" si="164"/>
        <v>#N/A</v>
      </c>
      <c r="V945" s="64" t="e">
        <f t="shared" ca="1" si="164"/>
        <v>#N/A</v>
      </c>
      <c r="Y945" s="64" t="str">
        <f t="shared" ca="1" si="159"/>
        <v xml:space="preserve"> </v>
      </c>
      <c r="Z945" s="64" t="str">
        <f t="shared" ca="1" si="161"/>
        <v xml:space="preserve"> </v>
      </c>
    </row>
    <row r="946" spans="1:26" outlineLevel="1" x14ac:dyDescent="0.35">
      <c r="A946" s="64">
        <v>6353312</v>
      </c>
      <c r="B946" s="64" t="s">
        <v>395</v>
      </c>
      <c r="C946" s="64">
        <v>3152.24</v>
      </c>
      <c r="D946" s="64">
        <v>183</v>
      </c>
      <c r="E946" s="64">
        <v>251.62</v>
      </c>
      <c r="F946" s="64">
        <v>246.67</v>
      </c>
      <c r="H946" s="64">
        <f t="shared" si="158"/>
        <v>-4.9500000000000171</v>
      </c>
      <c r="J946" s="64">
        <f t="shared" si="154"/>
        <v>122</v>
      </c>
      <c r="K946" s="64">
        <f t="shared" si="155"/>
        <v>132</v>
      </c>
      <c r="L946" s="64">
        <f t="shared" si="156"/>
        <v>461</v>
      </c>
      <c r="M946" s="64">
        <f t="shared" si="157"/>
        <v>177</v>
      </c>
      <c r="T946" s="64">
        <f t="shared" si="160"/>
        <v>891</v>
      </c>
      <c r="U946" s="64" t="e">
        <f t="shared" ca="1" si="164"/>
        <v>#N/A</v>
      </c>
      <c r="V946" s="64" t="e">
        <f t="shared" ca="1" si="164"/>
        <v>#N/A</v>
      </c>
      <c r="Y946" s="64" t="str">
        <f t="shared" ca="1" si="159"/>
        <v xml:space="preserve"> </v>
      </c>
      <c r="Z946" s="64" t="str">
        <f t="shared" ca="1" si="161"/>
        <v xml:space="preserve"> </v>
      </c>
    </row>
    <row r="947" spans="1:26" outlineLevel="1" x14ac:dyDescent="0.35">
      <c r="A947" s="64">
        <v>6354360</v>
      </c>
      <c r="B947" s="64" t="s">
        <v>183</v>
      </c>
      <c r="C947" s="64">
        <v>4001.74</v>
      </c>
      <c r="D947" s="64">
        <v>184</v>
      </c>
      <c r="E947" s="64">
        <v>328.28</v>
      </c>
      <c r="F947" s="64">
        <v>0</v>
      </c>
      <c r="H947" s="64">
        <f t="shared" si="158"/>
        <v>-328.28</v>
      </c>
      <c r="J947" s="64">
        <f t="shared" si="154"/>
        <v>122</v>
      </c>
      <c r="K947" s="64">
        <f t="shared" si="155"/>
        <v>132</v>
      </c>
      <c r="L947" s="64">
        <f t="shared" si="156"/>
        <v>462</v>
      </c>
      <c r="M947" s="64">
        <f t="shared" si="157"/>
        <v>177</v>
      </c>
      <c r="T947" s="64">
        <f t="shared" si="160"/>
        <v>892</v>
      </c>
      <c r="U947" s="64" t="e">
        <f t="shared" ca="1" si="164"/>
        <v>#N/A</v>
      </c>
      <c r="V947" s="64" t="e">
        <f t="shared" ca="1" si="164"/>
        <v>#N/A</v>
      </c>
      <c r="Y947" s="64" t="str">
        <f t="shared" ca="1" si="159"/>
        <v xml:space="preserve"> </v>
      </c>
      <c r="Z947" s="64" t="str">
        <f t="shared" ca="1" si="161"/>
        <v xml:space="preserve"> </v>
      </c>
    </row>
    <row r="948" spans="1:26" outlineLevel="1" x14ac:dyDescent="0.35">
      <c r="A948" s="64">
        <v>6356340</v>
      </c>
      <c r="B948" s="64" t="s">
        <v>395</v>
      </c>
      <c r="C948" s="64">
        <v>1758.42</v>
      </c>
      <c r="D948" s="64">
        <v>153</v>
      </c>
      <c r="E948" s="64">
        <v>144.81</v>
      </c>
      <c r="F948" s="64">
        <v>144.30000000000001</v>
      </c>
      <c r="H948" s="64">
        <f t="shared" si="158"/>
        <v>-0.50999999999999091</v>
      </c>
      <c r="J948" s="64">
        <f t="shared" si="154"/>
        <v>122</v>
      </c>
      <c r="K948" s="64">
        <f t="shared" si="155"/>
        <v>133</v>
      </c>
      <c r="L948" s="64">
        <f t="shared" si="156"/>
        <v>462</v>
      </c>
      <c r="M948" s="64">
        <f t="shared" si="157"/>
        <v>177</v>
      </c>
      <c r="T948" s="64">
        <f t="shared" si="160"/>
        <v>893</v>
      </c>
      <c r="U948" s="64" t="e">
        <f t="shared" ca="1" si="164"/>
        <v>#N/A</v>
      </c>
      <c r="V948" s="64" t="e">
        <f t="shared" ca="1" si="164"/>
        <v>#N/A</v>
      </c>
      <c r="Y948" s="64" t="str">
        <f t="shared" ca="1" si="159"/>
        <v xml:space="preserve"> </v>
      </c>
      <c r="Z948" s="64" t="str">
        <f t="shared" ca="1" si="161"/>
        <v xml:space="preserve"> </v>
      </c>
    </row>
    <row r="949" spans="1:26" outlineLevel="1" x14ac:dyDescent="0.35">
      <c r="A949" s="64">
        <v>6369731</v>
      </c>
      <c r="B949" s="64" t="s">
        <v>406</v>
      </c>
      <c r="C949" s="64">
        <v>2703.71</v>
      </c>
      <c r="D949" s="64">
        <v>183</v>
      </c>
      <c r="E949" s="64">
        <v>221.32</v>
      </c>
      <c r="F949" s="64">
        <v>0</v>
      </c>
      <c r="H949" s="64">
        <f t="shared" si="158"/>
        <v>-221.32</v>
      </c>
      <c r="J949" s="64">
        <f t="shared" si="154"/>
        <v>122</v>
      </c>
      <c r="K949" s="64">
        <f t="shared" si="155"/>
        <v>133</v>
      </c>
      <c r="L949" s="64">
        <f t="shared" si="156"/>
        <v>462</v>
      </c>
      <c r="M949" s="64">
        <f t="shared" si="157"/>
        <v>178</v>
      </c>
      <c r="T949" s="64">
        <f t="shared" si="160"/>
        <v>894</v>
      </c>
      <c r="U949" s="64" t="e">
        <f t="shared" ca="1" si="164"/>
        <v>#N/A</v>
      </c>
      <c r="V949" s="64" t="e">
        <f t="shared" ca="1" si="164"/>
        <v>#N/A</v>
      </c>
      <c r="Y949" s="64" t="str">
        <f t="shared" ca="1" si="159"/>
        <v xml:space="preserve"> </v>
      </c>
      <c r="Z949" s="64" t="str">
        <f t="shared" ca="1" si="161"/>
        <v xml:space="preserve"> </v>
      </c>
    </row>
    <row r="950" spans="1:26" outlineLevel="1" x14ac:dyDescent="0.35">
      <c r="A950" s="64">
        <v>6371819</v>
      </c>
      <c r="B950" s="64" t="s">
        <v>183</v>
      </c>
      <c r="C950" s="64">
        <v>6737</v>
      </c>
      <c r="D950" s="64">
        <v>182</v>
      </c>
      <c r="E950" s="64">
        <v>502.61</v>
      </c>
      <c r="F950" s="64">
        <v>0</v>
      </c>
      <c r="H950" s="64">
        <f t="shared" si="158"/>
        <v>-502.61</v>
      </c>
      <c r="J950" s="64">
        <f t="shared" si="154"/>
        <v>122</v>
      </c>
      <c r="K950" s="64">
        <f t="shared" si="155"/>
        <v>133</v>
      </c>
      <c r="L950" s="64">
        <f t="shared" si="156"/>
        <v>463</v>
      </c>
      <c r="M950" s="64">
        <f t="shared" si="157"/>
        <v>178</v>
      </c>
      <c r="T950" s="64">
        <f t="shared" si="160"/>
        <v>895</v>
      </c>
      <c r="U950" s="64" t="e">
        <f t="shared" ca="1" si="164"/>
        <v>#N/A</v>
      </c>
      <c r="V950" s="64" t="e">
        <f t="shared" ca="1" si="164"/>
        <v>#N/A</v>
      </c>
      <c r="Y950" s="64" t="str">
        <f t="shared" ca="1" si="159"/>
        <v xml:space="preserve"> </v>
      </c>
      <c r="Z950" s="64" t="str">
        <f t="shared" ca="1" si="161"/>
        <v xml:space="preserve"> </v>
      </c>
    </row>
    <row r="951" spans="1:26" outlineLevel="1" x14ac:dyDescent="0.35">
      <c r="A951" s="64">
        <v>6375035</v>
      </c>
      <c r="B951" s="64" t="s">
        <v>183</v>
      </c>
      <c r="C951" s="64">
        <v>11697.23</v>
      </c>
      <c r="D951" s="64">
        <v>183</v>
      </c>
      <c r="E951" s="64">
        <v>950.48</v>
      </c>
      <c r="F951" s="64">
        <v>0</v>
      </c>
      <c r="H951" s="64">
        <f t="shared" si="158"/>
        <v>-950.48</v>
      </c>
      <c r="J951" s="64">
        <f t="shared" ref="J951:J1014" si="165">IF($B951=J$53,J950+1,J950)</f>
        <v>122</v>
      </c>
      <c r="K951" s="64">
        <f t="shared" ref="K951:K1014" si="166">IF($B951=K$53,K950+1,K950)</f>
        <v>133</v>
      </c>
      <c r="L951" s="64">
        <f t="shared" ref="L951:L1014" si="167">IF($B951=L$53,L950+1,L950)</f>
        <v>464</v>
      </c>
      <c r="M951" s="64">
        <f t="shared" ref="M951:M1014" si="168">IF($B951=M$53,M950+1,M950)</f>
        <v>178</v>
      </c>
      <c r="T951" s="64">
        <f t="shared" si="160"/>
        <v>896</v>
      </c>
      <c r="U951" s="64" t="e">
        <f t="shared" ca="1" si="164"/>
        <v>#N/A</v>
      </c>
      <c r="V951" s="64" t="e">
        <f t="shared" ca="1" si="164"/>
        <v>#N/A</v>
      </c>
      <c r="Y951" s="64" t="str">
        <f t="shared" ca="1" si="159"/>
        <v xml:space="preserve"> </v>
      </c>
      <c r="Z951" s="64" t="str">
        <f t="shared" ca="1" si="161"/>
        <v xml:space="preserve"> </v>
      </c>
    </row>
    <row r="952" spans="1:26" outlineLevel="1" x14ac:dyDescent="0.35">
      <c r="A952" s="64">
        <v>6380331</v>
      </c>
      <c r="B952" s="64" t="s">
        <v>183</v>
      </c>
      <c r="C952" s="64">
        <v>4556.1899999999996</v>
      </c>
      <c r="D952" s="64">
        <v>183</v>
      </c>
      <c r="E952" s="64">
        <v>382.83</v>
      </c>
      <c r="F952" s="64">
        <v>0</v>
      </c>
      <c r="H952" s="64">
        <f t="shared" ref="H952:H1015" si="169">F952-E952</f>
        <v>-382.83</v>
      </c>
      <c r="J952" s="64">
        <f t="shared" si="165"/>
        <v>122</v>
      </c>
      <c r="K952" s="64">
        <f t="shared" si="166"/>
        <v>133</v>
      </c>
      <c r="L952" s="64">
        <f t="shared" si="167"/>
        <v>465</v>
      </c>
      <c r="M952" s="64">
        <f t="shared" si="168"/>
        <v>178</v>
      </c>
      <c r="T952" s="64">
        <f t="shared" si="160"/>
        <v>897</v>
      </c>
      <c r="U952" s="64" t="e">
        <f t="shared" ca="1" si="164"/>
        <v>#N/A</v>
      </c>
      <c r="V952" s="64" t="e">
        <f t="shared" ca="1" si="164"/>
        <v>#N/A</v>
      </c>
      <c r="Y952" s="64" t="str">
        <f t="shared" ca="1" si="159"/>
        <v xml:space="preserve"> </v>
      </c>
      <c r="Z952" s="64" t="str">
        <f t="shared" ca="1" si="161"/>
        <v xml:space="preserve"> </v>
      </c>
    </row>
    <row r="953" spans="1:26" outlineLevel="1" x14ac:dyDescent="0.35">
      <c r="A953" s="64">
        <v>6383038</v>
      </c>
      <c r="B953" s="64" t="s">
        <v>183</v>
      </c>
      <c r="C953" s="64">
        <v>8949.75</v>
      </c>
      <c r="D953" s="64">
        <v>183</v>
      </c>
      <c r="E953" s="64">
        <v>715.27</v>
      </c>
      <c r="F953" s="64">
        <v>0</v>
      </c>
      <c r="H953" s="64">
        <f t="shared" si="169"/>
        <v>-715.27</v>
      </c>
      <c r="J953" s="64">
        <f t="shared" si="165"/>
        <v>122</v>
      </c>
      <c r="K953" s="64">
        <f t="shared" si="166"/>
        <v>133</v>
      </c>
      <c r="L953" s="64">
        <f t="shared" si="167"/>
        <v>466</v>
      </c>
      <c r="M953" s="64">
        <f t="shared" si="168"/>
        <v>178</v>
      </c>
      <c r="T953" s="64">
        <f t="shared" si="160"/>
        <v>898</v>
      </c>
      <c r="U953" s="64" t="e">
        <f t="shared" ca="1" si="164"/>
        <v>#N/A</v>
      </c>
      <c r="V953" s="64" t="e">
        <f t="shared" ca="1" si="164"/>
        <v>#N/A</v>
      </c>
      <c r="Y953" s="64" t="str">
        <f t="shared" ref="Y953:Y1016" ca="1" si="170">IF(ISNA(U953)," ",U953)</f>
        <v xml:space="preserve"> </v>
      </c>
      <c r="Z953" s="64" t="str">
        <f t="shared" ca="1" si="161"/>
        <v xml:space="preserve"> </v>
      </c>
    </row>
    <row r="954" spans="1:26" outlineLevel="1" x14ac:dyDescent="0.35">
      <c r="A954" s="64">
        <v>6387212</v>
      </c>
      <c r="B954" s="64" t="s">
        <v>101</v>
      </c>
      <c r="C954" s="64">
        <v>2194.13</v>
      </c>
      <c r="D954" s="64">
        <v>184</v>
      </c>
      <c r="E954" s="64">
        <v>173.25</v>
      </c>
      <c r="F954" s="64">
        <v>169.81</v>
      </c>
      <c r="H954" s="64">
        <f t="shared" si="169"/>
        <v>-3.4399999999999977</v>
      </c>
      <c r="J954" s="64">
        <f t="shared" si="165"/>
        <v>123</v>
      </c>
      <c r="K954" s="64">
        <f t="shared" si="166"/>
        <v>133</v>
      </c>
      <c r="L954" s="64">
        <f t="shared" si="167"/>
        <v>466</v>
      </c>
      <c r="M954" s="64">
        <f t="shared" si="168"/>
        <v>178</v>
      </c>
      <c r="T954" s="64">
        <f t="shared" ref="T954:T1017" si="171">T953+1</f>
        <v>899</v>
      </c>
      <c r="U954" s="64" t="e">
        <f t="shared" ca="1" si="164"/>
        <v>#N/A</v>
      </c>
      <c r="V954" s="64" t="e">
        <f t="shared" ca="1" si="164"/>
        <v>#N/A</v>
      </c>
      <c r="Y954" s="64" t="str">
        <f t="shared" ca="1" si="170"/>
        <v xml:space="preserve"> </v>
      </c>
      <c r="Z954" s="64" t="str">
        <f t="shared" ref="Z954:Z1017" ca="1" si="172">IF(ISNA(V954)," ",V954)</f>
        <v xml:space="preserve"> </v>
      </c>
    </row>
    <row r="955" spans="1:26" outlineLevel="1" x14ac:dyDescent="0.35">
      <c r="A955" s="64">
        <v>6387329</v>
      </c>
      <c r="B955" s="64" t="s">
        <v>183</v>
      </c>
      <c r="C955" s="64">
        <v>4228.67</v>
      </c>
      <c r="D955" s="64">
        <v>182</v>
      </c>
      <c r="E955" s="64">
        <v>354.83</v>
      </c>
      <c r="F955" s="64">
        <v>0</v>
      </c>
      <c r="H955" s="64">
        <f t="shared" si="169"/>
        <v>-354.83</v>
      </c>
      <c r="J955" s="64">
        <f t="shared" si="165"/>
        <v>123</v>
      </c>
      <c r="K955" s="64">
        <f t="shared" si="166"/>
        <v>133</v>
      </c>
      <c r="L955" s="64">
        <f t="shared" si="167"/>
        <v>467</v>
      </c>
      <c r="M955" s="64">
        <f t="shared" si="168"/>
        <v>178</v>
      </c>
      <c r="T955" s="64">
        <f t="shared" si="171"/>
        <v>900</v>
      </c>
      <c r="U955" s="64" t="e">
        <f t="shared" ca="1" si="164"/>
        <v>#N/A</v>
      </c>
      <c r="V955" s="64" t="e">
        <f t="shared" ca="1" si="164"/>
        <v>#N/A</v>
      </c>
      <c r="Y955" s="64" t="str">
        <f t="shared" ca="1" si="170"/>
        <v xml:space="preserve"> </v>
      </c>
      <c r="Z955" s="64" t="str">
        <f t="shared" ca="1" si="172"/>
        <v xml:space="preserve"> </v>
      </c>
    </row>
    <row r="956" spans="1:26" outlineLevel="1" x14ac:dyDescent="0.35">
      <c r="A956" s="64">
        <v>6392922</v>
      </c>
      <c r="B956" s="64" t="s">
        <v>395</v>
      </c>
      <c r="C956" s="64">
        <v>1732.27</v>
      </c>
      <c r="D956" s="64">
        <v>153</v>
      </c>
      <c r="E956" s="64">
        <v>128.22</v>
      </c>
      <c r="F956" s="64">
        <v>124.34</v>
      </c>
      <c r="H956" s="64">
        <f t="shared" si="169"/>
        <v>-3.8799999999999955</v>
      </c>
      <c r="J956" s="64">
        <f t="shared" si="165"/>
        <v>123</v>
      </c>
      <c r="K956" s="64">
        <f t="shared" si="166"/>
        <v>134</v>
      </c>
      <c r="L956" s="64">
        <f t="shared" si="167"/>
        <v>467</v>
      </c>
      <c r="M956" s="64">
        <f t="shared" si="168"/>
        <v>178</v>
      </c>
      <c r="T956" s="64">
        <f t="shared" si="171"/>
        <v>901</v>
      </c>
      <c r="U956" s="64" t="e">
        <f t="shared" ref="U956:V975" ca="1" si="173">INDEX(OFFSET($G$55,0,MATCH(U$54,$H$54:$I$54,0),COUNT($A$55:$A$2233),1),MATCH($T956,OFFSET($I$55,0,MATCH(U$55,$J$53:$M$53,0),COUNT($A$55:$A$2233),1),0),1)</f>
        <v>#N/A</v>
      </c>
      <c r="V956" s="64" t="e">
        <f t="shared" ca="1" si="173"/>
        <v>#N/A</v>
      </c>
      <c r="Y956" s="64" t="str">
        <f t="shared" ca="1" si="170"/>
        <v xml:space="preserve"> </v>
      </c>
      <c r="Z956" s="64" t="str">
        <f t="shared" ca="1" si="172"/>
        <v xml:space="preserve"> </v>
      </c>
    </row>
    <row r="957" spans="1:26" outlineLevel="1" x14ac:dyDescent="0.35">
      <c r="A957" s="64">
        <v>6393904</v>
      </c>
      <c r="B957" s="64" t="s">
        <v>183</v>
      </c>
      <c r="C957" s="64">
        <v>2901.35</v>
      </c>
      <c r="D957" s="64">
        <v>184</v>
      </c>
      <c r="E957" s="64">
        <v>230.43</v>
      </c>
      <c r="F957" s="64">
        <v>0</v>
      </c>
      <c r="H957" s="64">
        <f t="shared" si="169"/>
        <v>-230.43</v>
      </c>
      <c r="J957" s="64">
        <f t="shared" si="165"/>
        <v>123</v>
      </c>
      <c r="K957" s="64">
        <f t="shared" si="166"/>
        <v>134</v>
      </c>
      <c r="L957" s="64">
        <f t="shared" si="167"/>
        <v>468</v>
      </c>
      <c r="M957" s="64">
        <f t="shared" si="168"/>
        <v>178</v>
      </c>
      <c r="T957" s="64">
        <f t="shared" si="171"/>
        <v>902</v>
      </c>
      <c r="U957" s="64" t="e">
        <f t="shared" ca="1" si="173"/>
        <v>#N/A</v>
      </c>
      <c r="V957" s="64" t="e">
        <f t="shared" ca="1" si="173"/>
        <v>#N/A</v>
      </c>
      <c r="Y957" s="64" t="str">
        <f t="shared" ca="1" si="170"/>
        <v xml:space="preserve"> </v>
      </c>
      <c r="Z957" s="64" t="str">
        <f t="shared" ca="1" si="172"/>
        <v xml:space="preserve"> </v>
      </c>
    </row>
    <row r="958" spans="1:26" outlineLevel="1" x14ac:dyDescent="0.35">
      <c r="A958" s="64">
        <v>6395950</v>
      </c>
      <c r="B958" s="64" t="s">
        <v>183</v>
      </c>
      <c r="C958" s="64">
        <v>4297.83</v>
      </c>
      <c r="D958" s="64">
        <v>183</v>
      </c>
      <c r="E958" s="64">
        <v>364.28</v>
      </c>
      <c r="F958" s="64">
        <v>0</v>
      </c>
      <c r="H958" s="64">
        <f t="shared" si="169"/>
        <v>-364.28</v>
      </c>
      <c r="J958" s="64">
        <f t="shared" si="165"/>
        <v>123</v>
      </c>
      <c r="K958" s="64">
        <f t="shared" si="166"/>
        <v>134</v>
      </c>
      <c r="L958" s="64">
        <f t="shared" si="167"/>
        <v>469</v>
      </c>
      <c r="M958" s="64">
        <f t="shared" si="168"/>
        <v>178</v>
      </c>
      <c r="T958" s="64">
        <f t="shared" si="171"/>
        <v>903</v>
      </c>
      <c r="U958" s="64" t="e">
        <f t="shared" ca="1" si="173"/>
        <v>#N/A</v>
      </c>
      <c r="V958" s="64" t="e">
        <f t="shared" ca="1" si="173"/>
        <v>#N/A</v>
      </c>
      <c r="Y958" s="64" t="str">
        <f t="shared" ca="1" si="170"/>
        <v xml:space="preserve"> </v>
      </c>
      <c r="Z958" s="64" t="str">
        <f t="shared" ca="1" si="172"/>
        <v xml:space="preserve"> </v>
      </c>
    </row>
    <row r="959" spans="1:26" outlineLevel="1" x14ac:dyDescent="0.35">
      <c r="A959" s="64">
        <v>6413348</v>
      </c>
      <c r="B959" s="64" t="s">
        <v>395</v>
      </c>
      <c r="C959" s="64">
        <v>2039.07</v>
      </c>
      <c r="D959" s="64">
        <v>153</v>
      </c>
      <c r="E959" s="64">
        <v>156.08000000000001</v>
      </c>
      <c r="F959" s="64">
        <v>151.47999999999999</v>
      </c>
      <c r="H959" s="64">
        <f t="shared" si="169"/>
        <v>-4.6000000000000227</v>
      </c>
      <c r="J959" s="64">
        <f t="shared" si="165"/>
        <v>123</v>
      </c>
      <c r="K959" s="64">
        <f t="shared" si="166"/>
        <v>135</v>
      </c>
      <c r="L959" s="64">
        <f t="shared" si="167"/>
        <v>469</v>
      </c>
      <c r="M959" s="64">
        <f t="shared" si="168"/>
        <v>178</v>
      </c>
      <c r="T959" s="64">
        <f t="shared" si="171"/>
        <v>904</v>
      </c>
      <c r="U959" s="64" t="e">
        <f t="shared" ca="1" si="173"/>
        <v>#N/A</v>
      </c>
      <c r="V959" s="64" t="e">
        <f t="shared" ca="1" si="173"/>
        <v>#N/A</v>
      </c>
      <c r="Y959" s="64" t="str">
        <f t="shared" ca="1" si="170"/>
        <v xml:space="preserve"> </v>
      </c>
      <c r="Z959" s="64" t="str">
        <f t="shared" ca="1" si="172"/>
        <v xml:space="preserve"> </v>
      </c>
    </row>
    <row r="960" spans="1:26" outlineLevel="1" x14ac:dyDescent="0.35">
      <c r="A960" s="64">
        <v>6417506</v>
      </c>
      <c r="B960" s="64" t="s">
        <v>183</v>
      </c>
      <c r="C960" s="64">
        <v>7678.55</v>
      </c>
      <c r="D960" s="64">
        <v>183</v>
      </c>
      <c r="E960" s="64">
        <v>631.79999999999995</v>
      </c>
      <c r="F960" s="64">
        <v>0</v>
      </c>
      <c r="H960" s="64">
        <f t="shared" si="169"/>
        <v>-631.79999999999995</v>
      </c>
      <c r="J960" s="64">
        <f t="shared" si="165"/>
        <v>123</v>
      </c>
      <c r="K960" s="64">
        <f t="shared" si="166"/>
        <v>135</v>
      </c>
      <c r="L960" s="64">
        <f t="shared" si="167"/>
        <v>470</v>
      </c>
      <c r="M960" s="64">
        <f t="shared" si="168"/>
        <v>178</v>
      </c>
      <c r="T960" s="64">
        <f t="shared" si="171"/>
        <v>905</v>
      </c>
      <c r="U960" s="64" t="e">
        <f t="shared" ca="1" si="173"/>
        <v>#N/A</v>
      </c>
      <c r="V960" s="64" t="e">
        <f t="shared" ca="1" si="173"/>
        <v>#N/A</v>
      </c>
      <c r="Y960" s="64" t="str">
        <f t="shared" ca="1" si="170"/>
        <v xml:space="preserve"> </v>
      </c>
      <c r="Z960" s="64" t="str">
        <f t="shared" ca="1" si="172"/>
        <v xml:space="preserve"> </v>
      </c>
    </row>
    <row r="961" spans="1:26" outlineLevel="1" x14ac:dyDescent="0.35">
      <c r="A961" s="64">
        <v>6425161</v>
      </c>
      <c r="B961" s="64" t="s">
        <v>406</v>
      </c>
      <c r="C961" s="64">
        <v>1503.75</v>
      </c>
      <c r="D961" s="64">
        <v>184</v>
      </c>
      <c r="E961" s="64">
        <v>120.22</v>
      </c>
      <c r="F961" s="64">
        <v>0</v>
      </c>
      <c r="H961" s="64">
        <f t="shared" si="169"/>
        <v>-120.22</v>
      </c>
      <c r="J961" s="64">
        <f t="shared" si="165"/>
        <v>123</v>
      </c>
      <c r="K961" s="64">
        <f t="shared" si="166"/>
        <v>135</v>
      </c>
      <c r="L961" s="64">
        <f t="shared" si="167"/>
        <v>470</v>
      </c>
      <c r="M961" s="64">
        <f t="shared" si="168"/>
        <v>179</v>
      </c>
      <c r="T961" s="64">
        <f t="shared" si="171"/>
        <v>906</v>
      </c>
      <c r="U961" s="64" t="e">
        <f t="shared" ca="1" si="173"/>
        <v>#N/A</v>
      </c>
      <c r="V961" s="64" t="e">
        <f t="shared" ca="1" si="173"/>
        <v>#N/A</v>
      </c>
      <c r="Y961" s="64" t="str">
        <f t="shared" ca="1" si="170"/>
        <v xml:space="preserve"> </v>
      </c>
      <c r="Z961" s="64" t="str">
        <f t="shared" ca="1" si="172"/>
        <v xml:space="preserve"> </v>
      </c>
    </row>
    <row r="962" spans="1:26" outlineLevel="1" x14ac:dyDescent="0.35">
      <c r="A962" s="64">
        <v>6427266</v>
      </c>
      <c r="B962" s="64" t="s">
        <v>183</v>
      </c>
      <c r="C962" s="64">
        <v>3883.74</v>
      </c>
      <c r="D962" s="64">
        <v>184</v>
      </c>
      <c r="E962" s="64">
        <v>329.82</v>
      </c>
      <c r="F962" s="64">
        <v>0</v>
      </c>
      <c r="H962" s="64">
        <f t="shared" si="169"/>
        <v>-329.82</v>
      </c>
      <c r="J962" s="64">
        <f t="shared" si="165"/>
        <v>123</v>
      </c>
      <c r="K962" s="64">
        <f t="shared" si="166"/>
        <v>135</v>
      </c>
      <c r="L962" s="64">
        <f t="shared" si="167"/>
        <v>471</v>
      </c>
      <c r="M962" s="64">
        <f t="shared" si="168"/>
        <v>179</v>
      </c>
      <c r="T962" s="64">
        <f t="shared" si="171"/>
        <v>907</v>
      </c>
      <c r="U962" s="64" t="e">
        <f t="shared" ca="1" si="173"/>
        <v>#N/A</v>
      </c>
      <c r="V962" s="64" t="e">
        <f t="shared" ca="1" si="173"/>
        <v>#N/A</v>
      </c>
      <c r="Y962" s="64" t="str">
        <f t="shared" ca="1" si="170"/>
        <v xml:space="preserve"> </v>
      </c>
      <c r="Z962" s="64" t="str">
        <f t="shared" ca="1" si="172"/>
        <v xml:space="preserve"> </v>
      </c>
    </row>
    <row r="963" spans="1:26" outlineLevel="1" x14ac:dyDescent="0.35">
      <c r="A963" s="64">
        <v>6428652</v>
      </c>
      <c r="B963" s="64" t="s">
        <v>406</v>
      </c>
      <c r="C963" s="64">
        <v>6750.18</v>
      </c>
      <c r="D963" s="64">
        <v>183</v>
      </c>
      <c r="E963" s="64">
        <v>564.75</v>
      </c>
      <c r="F963" s="64">
        <v>0</v>
      </c>
      <c r="H963" s="64">
        <f t="shared" si="169"/>
        <v>-564.75</v>
      </c>
      <c r="J963" s="64">
        <f t="shared" si="165"/>
        <v>123</v>
      </c>
      <c r="K963" s="64">
        <f t="shared" si="166"/>
        <v>135</v>
      </c>
      <c r="L963" s="64">
        <f t="shared" si="167"/>
        <v>471</v>
      </c>
      <c r="M963" s="64">
        <f t="shared" si="168"/>
        <v>180</v>
      </c>
      <c r="T963" s="64">
        <f t="shared" si="171"/>
        <v>908</v>
      </c>
      <c r="U963" s="64" t="e">
        <f t="shared" ca="1" si="173"/>
        <v>#N/A</v>
      </c>
      <c r="V963" s="64" t="e">
        <f t="shared" ca="1" si="173"/>
        <v>#N/A</v>
      </c>
      <c r="Y963" s="64" t="str">
        <f t="shared" ca="1" si="170"/>
        <v xml:space="preserve"> </v>
      </c>
      <c r="Z963" s="64" t="str">
        <f t="shared" ca="1" si="172"/>
        <v xml:space="preserve"> </v>
      </c>
    </row>
    <row r="964" spans="1:26" outlineLevel="1" x14ac:dyDescent="0.35">
      <c r="A964" s="64">
        <v>6440101</v>
      </c>
      <c r="B964" s="64" t="s">
        <v>183</v>
      </c>
      <c r="C964" s="64">
        <v>4354.38</v>
      </c>
      <c r="D964" s="64">
        <v>184</v>
      </c>
      <c r="E964" s="64">
        <v>338.33</v>
      </c>
      <c r="F964" s="64">
        <v>0</v>
      </c>
      <c r="H964" s="64">
        <f t="shared" si="169"/>
        <v>-338.33</v>
      </c>
      <c r="J964" s="64">
        <f t="shared" si="165"/>
        <v>123</v>
      </c>
      <c r="K964" s="64">
        <f t="shared" si="166"/>
        <v>135</v>
      </c>
      <c r="L964" s="64">
        <f t="shared" si="167"/>
        <v>472</v>
      </c>
      <c r="M964" s="64">
        <f t="shared" si="168"/>
        <v>180</v>
      </c>
      <c r="T964" s="64">
        <f t="shared" si="171"/>
        <v>909</v>
      </c>
      <c r="U964" s="64" t="e">
        <f t="shared" ca="1" si="173"/>
        <v>#N/A</v>
      </c>
      <c r="V964" s="64" t="e">
        <f t="shared" ca="1" si="173"/>
        <v>#N/A</v>
      </c>
      <c r="Y964" s="64" t="str">
        <f t="shared" ca="1" si="170"/>
        <v xml:space="preserve"> </v>
      </c>
      <c r="Z964" s="64" t="str">
        <f t="shared" ca="1" si="172"/>
        <v xml:space="preserve"> </v>
      </c>
    </row>
    <row r="965" spans="1:26" outlineLevel="1" x14ac:dyDescent="0.35">
      <c r="A965" s="64">
        <v>6440705</v>
      </c>
      <c r="B965" s="64" t="s">
        <v>183</v>
      </c>
      <c r="C965" s="64">
        <v>7193.74</v>
      </c>
      <c r="D965" s="64">
        <v>184</v>
      </c>
      <c r="E965" s="64">
        <v>598.08000000000004</v>
      </c>
      <c r="F965" s="64">
        <v>0</v>
      </c>
      <c r="H965" s="64">
        <f t="shared" si="169"/>
        <v>-598.08000000000004</v>
      </c>
      <c r="J965" s="64">
        <f t="shared" si="165"/>
        <v>123</v>
      </c>
      <c r="K965" s="64">
        <f t="shared" si="166"/>
        <v>135</v>
      </c>
      <c r="L965" s="64">
        <f t="shared" si="167"/>
        <v>473</v>
      </c>
      <c r="M965" s="64">
        <f t="shared" si="168"/>
        <v>180</v>
      </c>
      <c r="T965" s="64">
        <f t="shared" si="171"/>
        <v>910</v>
      </c>
      <c r="U965" s="64" t="e">
        <f t="shared" ca="1" si="173"/>
        <v>#N/A</v>
      </c>
      <c r="V965" s="64" t="e">
        <f t="shared" ca="1" si="173"/>
        <v>#N/A</v>
      </c>
      <c r="Y965" s="64" t="str">
        <f t="shared" ca="1" si="170"/>
        <v xml:space="preserve"> </v>
      </c>
      <c r="Z965" s="64" t="str">
        <f t="shared" ca="1" si="172"/>
        <v xml:space="preserve"> </v>
      </c>
    </row>
    <row r="966" spans="1:26" outlineLevel="1" x14ac:dyDescent="0.35">
      <c r="A966" s="64">
        <v>6456900</v>
      </c>
      <c r="B966" s="64" t="s">
        <v>406</v>
      </c>
      <c r="C966" s="64">
        <v>5832.25</v>
      </c>
      <c r="D966" s="64">
        <v>182</v>
      </c>
      <c r="E966" s="64">
        <v>464.32</v>
      </c>
      <c r="F966" s="64">
        <v>0</v>
      </c>
      <c r="H966" s="64">
        <f t="shared" si="169"/>
        <v>-464.32</v>
      </c>
      <c r="J966" s="64">
        <f t="shared" si="165"/>
        <v>123</v>
      </c>
      <c r="K966" s="64">
        <f t="shared" si="166"/>
        <v>135</v>
      </c>
      <c r="L966" s="64">
        <f t="shared" si="167"/>
        <v>473</v>
      </c>
      <c r="M966" s="64">
        <f t="shared" si="168"/>
        <v>181</v>
      </c>
      <c r="T966" s="64">
        <f t="shared" si="171"/>
        <v>911</v>
      </c>
      <c r="U966" s="64" t="e">
        <f t="shared" ca="1" si="173"/>
        <v>#N/A</v>
      </c>
      <c r="V966" s="64" t="e">
        <f t="shared" ca="1" si="173"/>
        <v>#N/A</v>
      </c>
      <c r="Y966" s="64" t="str">
        <f t="shared" ca="1" si="170"/>
        <v xml:space="preserve"> </v>
      </c>
      <c r="Z966" s="64" t="str">
        <f t="shared" ca="1" si="172"/>
        <v xml:space="preserve"> </v>
      </c>
    </row>
    <row r="967" spans="1:26" outlineLevel="1" x14ac:dyDescent="0.35">
      <c r="A967" s="64">
        <v>6460406</v>
      </c>
      <c r="B967" s="64" t="s">
        <v>406</v>
      </c>
      <c r="C967" s="64">
        <v>2746.09</v>
      </c>
      <c r="D967" s="64">
        <v>185</v>
      </c>
      <c r="E967" s="64">
        <v>224.34</v>
      </c>
      <c r="F967" s="64">
        <v>0</v>
      </c>
      <c r="H967" s="64">
        <f t="shared" si="169"/>
        <v>-224.34</v>
      </c>
      <c r="J967" s="64">
        <f t="shared" si="165"/>
        <v>123</v>
      </c>
      <c r="K967" s="64">
        <f t="shared" si="166"/>
        <v>135</v>
      </c>
      <c r="L967" s="64">
        <f t="shared" si="167"/>
        <v>473</v>
      </c>
      <c r="M967" s="64">
        <f t="shared" si="168"/>
        <v>182</v>
      </c>
      <c r="T967" s="64">
        <f t="shared" si="171"/>
        <v>912</v>
      </c>
      <c r="U967" s="64" t="e">
        <f t="shared" ca="1" si="173"/>
        <v>#N/A</v>
      </c>
      <c r="V967" s="64" t="e">
        <f t="shared" ca="1" si="173"/>
        <v>#N/A</v>
      </c>
      <c r="Y967" s="64" t="str">
        <f t="shared" ca="1" si="170"/>
        <v xml:space="preserve"> </v>
      </c>
      <c r="Z967" s="64" t="str">
        <f t="shared" ca="1" si="172"/>
        <v xml:space="preserve"> </v>
      </c>
    </row>
    <row r="968" spans="1:26" outlineLevel="1" x14ac:dyDescent="0.35">
      <c r="A968" s="64">
        <v>6461959</v>
      </c>
      <c r="B968" s="64" t="s">
        <v>406</v>
      </c>
      <c r="C968" s="64">
        <v>5444.29</v>
      </c>
      <c r="D968" s="64">
        <v>183</v>
      </c>
      <c r="E968" s="64">
        <v>445.69</v>
      </c>
      <c r="F968" s="64">
        <v>0</v>
      </c>
      <c r="H968" s="64">
        <f t="shared" si="169"/>
        <v>-445.69</v>
      </c>
      <c r="J968" s="64">
        <f t="shared" si="165"/>
        <v>123</v>
      </c>
      <c r="K968" s="64">
        <f t="shared" si="166"/>
        <v>135</v>
      </c>
      <c r="L968" s="64">
        <f t="shared" si="167"/>
        <v>473</v>
      </c>
      <c r="M968" s="64">
        <f t="shared" si="168"/>
        <v>183</v>
      </c>
      <c r="T968" s="64">
        <f t="shared" si="171"/>
        <v>913</v>
      </c>
      <c r="U968" s="64" t="e">
        <f t="shared" ca="1" si="173"/>
        <v>#N/A</v>
      </c>
      <c r="V968" s="64" t="e">
        <f t="shared" ca="1" si="173"/>
        <v>#N/A</v>
      </c>
      <c r="Y968" s="64" t="str">
        <f t="shared" ca="1" si="170"/>
        <v xml:space="preserve"> </v>
      </c>
      <c r="Z968" s="64" t="str">
        <f t="shared" ca="1" si="172"/>
        <v xml:space="preserve"> </v>
      </c>
    </row>
    <row r="969" spans="1:26" outlineLevel="1" x14ac:dyDescent="0.35">
      <c r="A969" s="64">
        <v>6464771</v>
      </c>
      <c r="B969" s="64" t="s">
        <v>183</v>
      </c>
      <c r="C969" s="64">
        <v>4918.4399999999996</v>
      </c>
      <c r="D969" s="64">
        <v>183</v>
      </c>
      <c r="E969" s="64">
        <v>391.87</v>
      </c>
      <c r="F969" s="64">
        <v>0</v>
      </c>
      <c r="H969" s="64">
        <f t="shared" si="169"/>
        <v>-391.87</v>
      </c>
      <c r="J969" s="64">
        <f t="shared" si="165"/>
        <v>123</v>
      </c>
      <c r="K969" s="64">
        <f t="shared" si="166"/>
        <v>135</v>
      </c>
      <c r="L969" s="64">
        <f t="shared" si="167"/>
        <v>474</v>
      </c>
      <c r="M969" s="64">
        <f t="shared" si="168"/>
        <v>183</v>
      </c>
      <c r="T969" s="64">
        <f t="shared" si="171"/>
        <v>914</v>
      </c>
      <c r="U969" s="64" t="e">
        <f t="shared" ca="1" si="173"/>
        <v>#N/A</v>
      </c>
      <c r="V969" s="64" t="e">
        <f t="shared" ca="1" si="173"/>
        <v>#N/A</v>
      </c>
      <c r="Y969" s="64" t="str">
        <f t="shared" ca="1" si="170"/>
        <v xml:space="preserve"> </v>
      </c>
      <c r="Z969" s="64" t="str">
        <f t="shared" ca="1" si="172"/>
        <v xml:space="preserve"> </v>
      </c>
    </row>
    <row r="970" spans="1:26" outlineLevel="1" x14ac:dyDescent="0.35">
      <c r="A970" s="64">
        <v>6474407</v>
      </c>
      <c r="B970" s="64" t="s">
        <v>101</v>
      </c>
      <c r="C970" s="64">
        <v>3515.57</v>
      </c>
      <c r="D970" s="64">
        <v>183</v>
      </c>
      <c r="E970" s="64">
        <v>283.47000000000003</v>
      </c>
      <c r="F970" s="64">
        <v>279.45999999999998</v>
      </c>
      <c r="H970" s="64">
        <f t="shared" si="169"/>
        <v>-4.0100000000000477</v>
      </c>
      <c r="J970" s="64">
        <f t="shared" si="165"/>
        <v>124</v>
      </c>
      <c r="K970" s="64">
        <f t="shared" si="166"/>
        <v>135</v>
      </c>
      <c r="L970" s="64">
        <f t="shared" si="167"/>
        <v>474</v>
      </c>
      <c r="M970" s="64">
        <f t="shared" si="168"/>
        <v>183</v>
      </c>
      <c r="T970" s="64">
        <f t="shared" si="171"/>
        <v>915</v>
      </c>
      <c r="U970" s="64" t="e">
        <f t="shared" ca="1" si="173"/>
        <v>#N/A</v>
      </c>
      <c r="V970" s="64" t="e">
        <f t="shared" ca="1" si="173"/>
        <v>#N/A</v>
      </c>
      <c r="Y970" s="64" t="str">
        <f t="shared" ca="1" si="170"/>
        <v xml:space="preserve"> </v>
      </c>
      <c r="Z970" s="64" t="str">
        <f t="shared" ca="1" si="172"/>
        <v xml:space="preserve"> </v>
      </c>
    </row>
    <row r="971" spans="1:26" outlineLevel="1" x14ac:dyDescent="0.35">
      <c r="A971" s="64">
        <v>6474457</v>
      </c>
      <c r="B971" s="64" t="s">
        <v>183</v>
      </c>
      <c r="C971" s="64">
        <v>6273.65</v>
      </c>
      <c r="D971" s="64">
        <v>183</v>
      </c>
      <c r="E971" s="64">
        <v>503.68</v>
      </c>
      <c r="F971" s="64">
        <v>0</v>
      </c>
      <c r="H971" s="64">
        <f t="shared" si="169"/>
        <v>-503.68</v>
      </c>
      <c r="J971" s="64">
        <f t="shared" si="165"/>
        <v>124</v>
      </c>
      <c r="K971" s="64">
        <f t="shared" si="166"/>
        <v>135</v>
      </c>
      <c r="L971" s="64">
        <f t="shared" si="167"/>
        <v>475</v>
      </c>
      <c r="M971" s="64">
        <f t="shared" si="168"/>
        <v>183</v>
      </c>
      <c r="T971" s="64">
        <f t="shared" si="171"/>
        <v>916</v>
      </c>
      <c r="U971" s="64" t="e">
        <f t="shared" ca="1" si="173"/>
        <v>#N/A</v>
      </c>
      <c r="V971" s="64" t="e">
        <f t="shared" ca="1" si="173"/>
        <v>#N/A</v>
      </c>
      <c r="Y971" s="64" t="str">
        <f t="shared" ca="1" si="170"/>
        <v xml:space="preserve"> </v>
      </c>
      <c r="Z971" s="64" t="str">
        <f t="shared" ca="1" si="172"/>
        <v xml:space="preserve"> </v>
      </c>
    </row>
    <row r="972" spans="1:26" outlineLevel="1" x14ac:dyDescent="0.35">
      <c r="A972" s="64">
        <v>6478483</v>
      </c>
      <c r="B972" s="64" t="s">
        <v>406</v>
      </c>
      <c r="C972" s="64">
        <v>5832.23</v>
      </c>
      <c r="D972" s="64">
        <v>186</v>
      </c>
      <c r="E972" s="64">
        <v>482.07</v>
      </c>
      <c r="F972" s="64">
        <v>0</v>
      </c>
      <c r="H972" s="64">
        <f t="shared" si="169"/>
        <v>-482.07</v>
      </c>
      <c r="J972" s="64">
        <f t="shared" si="165"/>
        <v>124</v>
      </c>
      <c r="K972" s="64">
        <f t="shared" si="166"/>
        <v>135</v>
      </c>
      <c r="L972" s="64">
        <f t="shared" si="167"/>
        <v>475</v>
      </c>
      <c r="M972" s="64">
        <f t="shared" si="168"/>
        <v>184</v>
      </c>
      <c r="T972" s="64">
        <f t="shared" si="171"/>
        <v>917</v>
      </c>
      <c r="U972" s="64" t="e">
        <f t="shared" ca="1" si="173"/>
        <v>#N/A</v>
      </c>
      <c r="V972" s="64" t="e">
        <f t="shared" ca="1" si="173"/>
        <v>#N/A</v>
      </c>
      <c r="Y972" s="64" t="str">
        <f t="shared" ca="1" si="170"/>
        <v xml:space="preserve"> </v>
      </c>
      <c r="Z972" s="64" t="str">
        <f t="shared" ca="1" si="172"/>
        <v xml:space="preserve"> </v>
      </c>
    </row>
    <row r="973" spans="1:26" outlineLevel="1" x14ac:dyDescent="0.35">
      <c r="A973" s="64">
        <v>6479879</v>
      </c>
      <c r="B973" s="64" t="s">
        <v>101</v>
      </c>
      <c r="C973" s="64">
        <v>1474.12</v>
      </c>
      <c r="D973" s="64">
        <v>153</v>
      </c>
      <c r="E973" s="64">
        <v>112.73</v>
      </c>
      <c r="F973" s="64">
        <v>117.72</v>
      </c>
      <c r="H973" s="64">
        <f t="shared" si="169"/>
        <v>4.9899999999999949</v>
      </c>
      <c r="J973" s="64">
        <f t="shared" si="165"/>
        <v>125</v>
      </c>
      <c r="K973" s="64">
        <f t="shared" si="166"/>
        <v>135</v>
      </c>
      <c r="L973" s="64">
        <f t="shared" si="167"/>
        <v>475</v>
      </c>
      <c r="M973" s="64">
        <f t="shared" si="168"/>
        <v>184</v>
      </c>
      <c r="T973" s="64">
        <f t="shared" si="171"/>
        <v>918</v>
      </c>
      <c r="U973" s="64" t="e">
        <f t="shared" ca="1" si="173"/>
        <v>#N/A</v>
      </c>
      <c r="V973" s="64" t="e">
        <f t="shared" ca="1" si="173"/>
        <v>#N/A</v>
      </c>
      <c r="Y973" s="64" t="str">
        <f t="shared" ca="1" si="170"/>
        <v xml:space="preserve"> </v>
      </c>
      <c r="Z973" s="64" t="str">
        <f t="shared" ca="1" si="172"/>
        <v xml:space="preserve"> </v>
      </c>
    </row>
    <row r="974" spans="1:26" outlineLevel="1" x14ac:dyDescent="0.35">
      <c r="A974" s="64">
        <v>6480537</v>
      </c>
      <c r="B974" s="64" t="s">
        <v>406</v>
      </c>
      <c r="C974" s="64">
        <v>4054.48</v>
      </c>
      <c r="D974" s="64">
        <v>183</v>
      </c>
      <c r="E974" s="64">
        <v>321.61</v>
      </c>
      <c r="F974" s="64">
        <v>0</v>
      </c>
      <c r="H974" s="64">
        <f t="shared" si="169"/>
        <v>-321.61</v>
      </c>
      <c r="J974" s="64">
        <f t="shared" si="165"/>
        <v>125</v>
      </c>
      <c r="K974" s="64">
        <f t="shared" si="166"/>
        <v>135</v>
      </c>
      <c r="L974" s="64">
        <f t="shared" si="167"/>
        <v>475</v>
      </c>
      <c r="M974" s="64">
        <f t="shared" si="168"/>
        <v>185</v>
      </c>
      <c r="T974" s="64">
        <f t="shared" si="171"/>
        <v>919</v>
      </c>
      <c r="U974" s="64" t="e">
        <f t="shared" ca="1" si="173"/>
        <v>#N/A</v>
      </c>
      <c r="V974" s="64" t="e">
        <f t="shared" ca="1" si="173"/>
        <v>#N/A</v>
      </c>
      <c r="Y974" s="64" t="str">
        <f t="shared" ca="1" si="170"/>
        <v xml:space="preserve"> </v>
      </c>
      <c r="Z974" s="64" t="str">
        <f t="shared" ca="1" si="172"/>
        <v xml:space="preserve"> </v>
      </c>
    </row>
    <row r="975" spans="1:26" outlineLevel="1" x14ac:dyDescent="0.35">
      <c r="A975" s="64">
        <v>6481535</v>
      </c>
      <c r="B975" s="64" t="s">
        <v>395</v>
      </c>
      <c r="C975" s="64">
        <v>4833.46</v>
      </c>
      <c r="D975" s="64">
        <v>154</v>
      </c>
      <c r="E975" s="64">
        <v>382.89</v>
      </c>
      <c r="F975" s="64">
        <v>375.9</v>
      </c>
      <c r="H975" s="64">
        <f t="shared" si="169"/>
        <v>-6.9900000000000091</v>
      </c>
      <c r="J975" s="64">
        <f t="shared" si="165"/>
        <v>125</v>
      </c>
      <c r="K975" s="64">
        <f t="shared" si="166"/>
        <v>136</v>
      </c>
      <c r="L975" s="64">
        <f t="shared" si="167"/>
        <v>475</v>
      </c>
      <c r="M975" s="64">
        <f t="shared" si="168"/>
        <v>185</v>
      </c>
      <c r="T975" s="64">
        <f t="shared" si="171"/>
        <v>920</v>
      </c>
      <c r="U975" s="64" t="e">
        <f t="shared" ca="1" si="173"/>
        <v>#N/A</v>
      </c>
      <c r="V975" s="64" t="e">
        <f t="shared" ca="1" si="173"/>
        <v>#N/A</v>
      </c>
      <c r="Y975" s="64" t="str">
        <f t="shared" ca="1" si="170"/>
        <v xml:space="preserve"> </v>
      </c>
      <c r="Z975" s="64" t="str">
        <f t="shared" ca="1" si="172"/>
        <v xml:space="preserve"> </v>
      </c>
    </row>
    <row r="976" spans="1:26" outlineLevel="1" x14ac:dyDescent="0.35">
      <c r="A976" s="64">
        <v>6485751</v>
      </c>
      <c r="B976" s="64" t="s">
        <v>406</v>
      </c>
      <c r="C976" s="64">
        <v>10992.63</v>
      </c>
      <c r="D976" s="64">
        <v>183</v>
      </c>
      <c r="E976" s="64">
        <v>876.17</v>
      </c>
      <c r="F976" s="64">
        <v>0</v>
      </c>
      <c r="H976" s="64">
        <f t="shared" si="169"/>
        <v>-876.17</v>
      </c>
      <c r="J976" s="64">
        <f t="shared" si="165"/>
        <v>125</v>
      </c>
      <c r="K976" s="64">
        <f t="shared" si="166"/>
        <v>136</v>
      </c>
      <c r="L976" s="64">
        <f t="shared" si="167"/>
        <v>475</v>
      </c>
      <c r="M976" s="64">
        <f t="shared" si="168"/>
        <v>186</v>
      </c>
      <c r="T976" s="64">
        <f t="shared" si="171"/>
        <v>921</v>
      </c>
      <c r="U976" s="64" t="e">
        <f t="shared" ref="U976:V995" ca="1" si="174">INDEX(OFFSET($G$55,0,MATCH(U$54,$H$54:$I$54,0),COUNT($A$55:$A$2233),1),MATCH($T976,OFFSET($I$55,0,MATCH(U$55,$J$53:$M$53,0),COUNT($A$55:$A$2233),1),0),1)</f>
        <v>#N/A</v>
      </c>
      <c r="V976" s="64" t="e">
        <f t="shared" ca="1" si="174"/>
        <v>#N/A</v>
      </c>
      <c r="Y976" s="64" t="str">
        <f t="shared" ca="1" si="170"/>
        <v xml:space="preserve"> </v>
      </c>
      <c r="Z976" s="64" t="str">
        <f t="shared" ca="1" si="172"/>
        <v xml:space="preserve"> </v>
      </c>
    </row>
    <row r="977" spans="1:26" outlineLevel="1" x14ac:dyDescent="0.35">
      <c r="A977" s="64">
        <v>6487377</v>
      </c>
      <c r="B977" s="64" t="s">
        <v>406</v>
      </c>
      <c r="C977" s="64">
        <v>8719.4500000000007</v>
      </c>
      <c r="D977" s="64">
        <v>184</v>
      </c>
      <c r="E977" s="64">
        <v>688.95</v>
      </c>
      <c r="F977" s="64">
        <v>0</v>
      </c>
      <c r="H977" s="64">
        <f t="shared" si="169"/>
        <v>-688.95</v>
      </c>
      <c r="J977" s="64">
        <f t="shared" si="165"/>
        <v>125</v>
      </c>
      <c r="K977" s="64">
        <f t="shared" si="166"/>
        <v>136</v>
      </c>
      <c r="L977" s="64">
        <f t="shared" si="167"/>
        <v>475</v>
      </c>
      <c r="M977" s="64">
        <f t="shared" si="168"/>
        <v>187</v>
      </c>
      <c r="T977" s="64">
        <f t="shared" si="171"/>
        <v>922</v>
      </c>
      <c r="U977" s="64" t="e">
        <f t="shared" ca="1" si="174"/>
        <v>#N/A</v>
      </c>
      <c r="V977" s="64" t="e">
        <f t="shared" ca="1" si="174"/>
        <v>#N/A</v>
      </c>
      <c r="Y977" s="64" t="str">
        <f t="shared" ca="1" si="170"/>
        <v xml:space="preserve"> </v>
      </c>
      <c r="Z977" s="64" t="str">
        <f t="shared" ca="1" si="172"/>
        <v xml:space="preserve"> </v>
      </c>
    </row>
    <row r="978" spans="1:26" outlineLevel="1" x14ac:dyDescent="0.35">
      <c r="A978" s="64">
        <v>6488979</v>
      </c>
      <c r="B978" s="64" t="s">
        <v>101</v>
      </c>
      <c r="C978" s="64">
        <v>2390.59</v>
      </c>
      <c r="D978" s="64">
        <v>154</v>
      </c>
      <c r="E978" s="64">
        <v>186.13</v>
      </c>
      <c r="F978" s="64">
        <v>181.24</v>
      </c>
      <c r="H978" s="64">
        <f t="shared" si="169"/>
        <v>-4.8899999999999864</v>
      </c>
      <c r="J978" s="64">
        <f t="shared" si="165"/>
        <v>126</v>
      </c>
      <c r="K978" s="64">
        <f t="shared" si="166"/>
        <v>136</v>
      </c>
      <c r="L978" s="64">
        <f t="shared" si="167"/>
        <v>475</v>
      </c>
      <c r="M978" s="64">
        <f t="shared" si="168"/>
        <v>187</v>
      </c>
      <c r="T978" s="64">
        <f t="shared" si="171"/>
        <v>923</v>
      </c>
      <c r="U978" s="64" t="e">
        <f t="shared" ca="1" si="174"/>
        <v>#N/A</v>
      </c>
      <c r="V978" s="64" t="e">
        <f t="shared" ca="1" si="174"/>
        <v>#N/A</v>
      </c>
      <c r="Y978" s="64" t="str">
        <f t="shared" ca="1" si="170"/>
        <v xml:space="preserve"> </v>
      </c>
      <c r="Z978" s="64" t="str">
        <f t="shared" ca="1" si="172"/>
        <v xml:space="preserve"> </v>
      </c>
    </row>
    <row r="979" spans="1:26" outlineLevel="1" x14ac:dyDescent="0.35">
      <c r="A979" s="64">
        <v>6490320</v>
      </c>
      <c r="B979" s="64" t="s">
        <v>395</v>
      </c>
      <c r="C979" s="64">
        <v>3847.79</v>
      </c>
      <c r="D979" s="64">
        <v>153</v>
      </c>
      <c r="E979" s="64">
        <v>314.02</v>
      </c>
      <c r="F979" s="64">
        <v>313.19</v>
      </c>
      <c r="H979" s="64">
        <f t="shared" si="169"/>
        <v>-0.82999999999998408</v>
      </c>
      <c r="J979" s="64">
        <f t="shared" si="165"/>
        <v>126</v>
      </c>
      <c r="K979" s="64">
        <f t="shared" si="166"/>
        <v>137</v>
      </c>
      <c r="L979" s="64">
        <f t="shared" si="167"/>
        <v>475</v>
      </c>
      <c r="M979" s="64">
        <f t="shared" si="168"/>
        <v>187</v>
      </c>
      <c r="T979" s="64">
        <f t="shared" si="171"/>
        <v>924</v>
      </c>
      <c r="U979" s="64" t="e">
        <f t="shared" ca="1" si="174"/>
        <v>#N/A</v>
      </c>
      <c r="V979" s="64" t="e">
        <f t="shared" ca="1" si="174"/>
        <v>#N/A</v>
      </c>
      <c r="Y979" s="64" t="str">
        <f t="shared" ca="1" si="170"/>
        <v xml:space="preserve"> </v>
      </c>
      <c r="Z979" s="64" t="str">
        <f t="shared" ca="1" si="172"/>
        <v xml:space="preserve"> </v>
      </c>
    </row>
    <row r="980" spans="1:26" outlineLevel="1" x14ac:dyDescent="0.35">
      <c r="A980" s="64">
        <v>6491237</v>
      </c>
      <c r="B980" s="64" t="s">
        <v>406</v>
      </c>
      <c r="C980" s="64">
        <v>3135</v>
      </c>
      <c r="D980" s="64">
        <v>183</v>
      </c>
      <c r="E980" s="64">
        <v>263.76</v>
      </c>
      <c r="F980" s="64">
        <v>0</v>
      </c>
      <c r="H980" s="64">
        <f t="shared" si="169"/>
        <v>-263.76</v>
      </c>
      <c r="J980" s="64">
        <f t="shared" si="165"/>
        <v>126</v>
      </c>
      <c r="K980" s="64">
        <f t="shared" si="166"/>
        <v>137</v>
      </c>
      <c r="L980" s="64">
        <f t="shared" si="167"/>
        <v>475</v>
      </c>
      <c r="M980" s="64">
        <f t="shared" si="168"/>
        <v>188</v>
      </c>
      <c r="T980" s="64">
        <f t="shared" si="171"/>
        <v>925</v>
      </c>
      <c r="U980" s="64" t="e">
        <f t="shared" ca="1" si="174"/>
        <v>#N/A</v>
      </c>
      <c r="V980" s="64" t="e">
        <f t="shared" ca="1" si="174"/>
        <v>#N/A</v>
      </c>
      <c r="Y980" s="64" t="str">
        <f t="shared" ca="1" si="170"/>
        <v xml:space="preserve"> </v>
      </c>
      <c r="Z980" s="64" t="str">
        <f t="shared" ca="1" si="172"/>
        <v xml:space="preserve"> </v>
      </c>
    </row>
    <row r="981" spans="1:26" outlineLevel="1" x14ac:dyDescent="0.35">
      <c r="A981" s="64">
        <v>6493449</v>
      </c>
      <c r="B981" s="64" t="s">
        <v>101</v>
      </c>
      <c r="C981" s="64">
        <v>4253.25</v>
      </c>
      <c r="D981" s="64">
        <v>153</v>
      </c>
      <c r="E981" s="64">
        <v>345.28</v>
      </c>
      <c r="F981" s="64">
        <v>349.35</v>
      </c>
      <c r="H981" s="64">
        <f t="shared" si="169"/>
        <v>4.07000000000005</v>
      </c>
      <c r="J981" s="64">
        <f t="shared" si="165"/>
        <v>127</v>
      </c>
      <c r="K981" s="64">
        <f t="shared" si="166"/>
        <v>137</v>
      </c>
      <c r="L981" s="64">
        <f t="shared" si="167"/>
        <v>475</v>
      </c>
      <c r="M981" s="64">
        <f t="shared" si="168"/>
        <v>188</v>
      </c>
      <c r="T981" s="64">
        <f t="shared" si="171"/>
        <v>926</v>
      </c>
      <c r="U981" s="64" t="e">
        <f t="shared" ca="1" si="174"/>
        <v>#N/A</v>
      </c>
      <c r="V981" s="64" t="e">
        <f t="shared" ca="1" si="174"/>
        <v>#N/A</v>
      </c>
      <c r="Y981" s="64" t="str">
        <f t="shared" ca="1" si="170"/>
        <v xml:space="preserve"> </v>
      </c>
      <c r="Z981" s="64" t="str">
        <f t="shared" ca="1" si="172"/>
        <v xml:space="preserve"> </v>
      </c>
    </row>
    <row r="982" spans="1:26" outlineLevel="1" x14ac:dyDescent="0.35">
      <c r="A982" s="64">
        <v>6494637</v>
      </c>
      <c r="B982" s="64" t="s">
        <v>101</v>
      </c>
      <c r="C982" s="64">
        <v>4329.24</v>
      </c>
      <c r="D982" s="64">
        <v>184</v>
      </c>
      <c r="E982" s="64">
        <v>359.14</v>
      </c>
      <c r="F982" s="64">
        <v>362.65</v>
      </c>
      <c r="H982" s="64">
        <f t="shared" si="169"/>
        <v>3.5099999999999909</v>
      </c>
      <c r="J982" s="64">
        <f t="shared" si="165"/>
        <v>128</v>
      </c>
      <c r="K982" s="64">
        <f t="shared" si="166"/>
        <v>137</v>
      </c>
      <c r="L982" s="64">
        <f t="shared" si="167"/>
        <v>475</v>
      </c>
      <c r="M982" s="64">
        <f t="shared" si="168"/>
        <v>188</v>
      </c>
      <c r="T982" s="64">
        <f t="shared" si="171"/>
        <v>927</v>
      </c>
      <c r="U982" s="64" t="e">
        <f t="shared" ca="1" si="174"/>
        <v>#N/A</v>
      </c>
      <c r="V982" s="64" t="e">
        <f t="shared" ca="1" si="174"/>
        <v>#N/A</v>
      </c>
      <c r="Y982" s="64" t="str">
        <f t="shared" ca="1" si="170"/>
        <v xml:space="preserve"> </v>
      </c>
      <c r="Z982" s="64" t="str">
        <f t="shared" ca="1" si="172"/>
        <v xml:space="preserve"> </v>
      </c>
    </row>
    <row r="983" spans="1:26" outlineLevel="1" x14ac:dyDescent="0.35">
      <c r="A983" s="64">
        <v>6495453</v>
      </c>
      <c r="B983" s="64" t="s">
        <v>183</v>
      </c>
      <c r="C983" s="64">
        <v>6757.32</v>
      </c>
      <c r="D983" s="64">
        <v>184</v>
      </c>
      <c r="E983" s="64">
        <v>549.92999999999995</v>
      </c>
      <c r="F983" s="64">
        <v>0</v>
      </c>
      <c r="H983" s="64">
        <f t="shared" si="169"/>
        <v>-549.92999999999995</v>
      </c>
      <c r="J983" s="64">
        <f t="shared" si="165"/>
        <v>128</v>
      </c>
      <c r="K983" s="64">
        <f t="shared" si="166"/>
        <v>137</v>
      </c>
      <c r="L983" s="64">
        <f t="shared" si="167"/>
        <v>476</v>
      </c>
      <c r="M983" s="64">
        <f t="shared" si="168"/>
        <v>188</v>
      </c>
      <c r="T983" s="64">
        <f t="shared" si="171"/>
        <v>928</v>
      </c>
      <c r="U983" s="64" t="e">
        <f t="shared" ca="1" si="174"/>
        <v>#N/A</v>
      </c>
      <c r="V983" s="64" t="e">
        <f t="shared" ca="1" si="174"/>
        <v>#N/A</v>
      </c>
      <c r="Y983" s="64" t="str">
        <f t="shared" ca="1" si="170"/>
        <v xml:space="preserve"> </v>
      </c>
      <c r="Z983" s="64" t="str">
        <f t="shared" ca="1" si="172"/>
        <v xml:space="preserve"> </v>
      </c>
    </row>
    <row r="984" spans="1:26" outlineLevel="1" x14ac:dyDescent="0.35">
      <c r="A984" s="64">
        <v>6497441</v>
      </c>
      <c r="B984" s="64" t="s">
        <v>406</v>
      </c>
      <c r="C984" s="64">
        <v>6990.93</v>
      </c>
      <c r="D984" s="64">
        <v>185</v>
      </c>
      <c r="E984" s="64">
        <v>596.83000000000004</v>
      </c>
      <c r="F984" s="64">
        <v>0</v>
      </c>
      <c r="H984" s="64">
        <f t="shared" si="169"/>
        <v>-596.83000000000004</v>
      </c>
      <c r="J984" s="64">
        <f t="shared" si="165"/>
        <v>128</v>
      </c>
      <c r="K984" s="64">
        <f t="shared" si="166"/>
        <v>137</v>
      </c>
      <c r="L984" s="64">
        <f t="shared" si="167"/>
        <v>476</v>
      </c>
      <c r="M984" s="64">
        <f t="shared" si="168"/>
        <v>189</v>
      </c>
      <c r="T984" s="64">
        <f t="shared" si="171"/>
        <v>929</v>
      </c>
      <c r="U984" s="64" t="e">
        <f t="shared" ca="1" si="174"/>
        <v>#N/A</v>
      </c>
      <c r="V984" s="64" t="e">
        <f t="shared" ca="1" si="174"/>
        <v>#N/A</v>
      </c>
      <c r="Y984" s="64" t="str">
        <f t="shared" ca="1" si="170"/>
        <v xml:space="preserve"> </v>
      </c>
      <c r="Z984" s="64" t="str">
        <f t="shared" ca="1" si="172"/>
        <v xml:space="preserve"> </v>
      </c>
    </row>
    <row r="985" spans="1:26" outlineLevel="1" x14ac:dyDescent="0.35">
      <c r="A985" s="64">
        <v>6504577</v>
      </c>
      <c r="B985" s="64" t="s">
        <v>395</v>
      </c>
      <c r="C985" s="64">
        <v>3205.62</v>
      </c>
      <c r="D985" s="64">
        <v>153</v>
      </c>
      <c r="E985" s="64">
        <v>274</v>
      </c>
      <c r="F985" s="64">
        <v>280.58</v>
      </c>
      <c r="H985" s="64">
        <f t="shared" si="169"/>
        <v>6.5799999999999841</v>
      </c>
      <c r="J985" s="64">
        <f t="shared" si="165"/>
        <v>128</v>
      </c>
      <c r="K985" s="64">
        <f t="shared" si="166"/>
        <v>138</v>
      </c>
      <c r="L985" s="64">
        <f t="shared" si="167"/>
        <v>476</v>
      </c>
      <c r="M985" s="64">
        <f t="shared" si="168"/>
        <v>189</v>
      </c>
      <c r="T985" s="64">
        <f t="shared" si="171"/>
        <v>930</v>
      </c>
      <c r="U985" s="64" t="e">
        <f t="shared" ca="1" si="174"/>
        <v>#N/A</v>
      </c>
      <c r="V985" s="64" t="e">
        <f t="shared" ca="1" si="174"/>
        <v>#N/A</v>
      </c>
      <c r="Y985" s="64" t="str">
        <f t="shared" ca="1" si="170"/>
        <v xml:space="preserve"> </v>
      </c>
      <c r="Z985" s="64" t="str">
        <f t="shared" ca="1" si="172"/>
        <v xml:space="preserve"> </v>
      </c>
    </row>
    <row r="986" spans="1:26" outlineLevel="1" x14ac:dyDescent="0.35">
      <c r="A986" s="64">
        <v>6508868</v>
      </c>
      <c r="B986" s="64" t="s">
        <v>395</v>
      </c>
      <c r="C986" s="64">
        <v>4820.66</v>
      </c>
      <c r="D986" s="64">
        <v>186</v>
      </c>
      <c r="E986" s="64">
        <v>386.77</v>
      </c>
      <c r="F986" s="64">
        <v>381.98</v>
      </c>
      <c r="H986" s="64">
        <f t="shared" si="169"/>
        <v>-4.7899999999999636</v>
      </c>
      <c r="J986" s="64">
        <f t="shared" si="165"/>
        <v>128</v>
      </c>
      <c r="K986" s="64">
        <f t="shared" si="166"/>
        <v>139</v>
      </c>
      <c r="L986" s="64">
        <f t="shared" si="167"/>
        <v>476</v>
      </c>
      <c r="M986" s="64">
        <f t="shared" si="168"/>
        <v>189</v>
      </c>
      <c r="T986" s="64">
        <f t="shared" si="171"/>
        <v>931</v>
      </c>
      <c r="U986" s="64" t="e">
        <f t="shared" ca="1" si="174"/>
        <v>#N/A</v>
      </c>
      <c r="V986" s="64" t="e">
        <f t="shared" ca="1" si="174"/>
        <v>#N/A</v>
      </c>
      <c r="Y986" s="64" t="str">
        <f t="shared" ca="1" si="170"/>
        <v xml:space="preserve"> </v>
      </c>
      <c r="Z986" s="64" t="str">
        <f t="shared" ca="1" si="172"/>
        <v xml:space="preserve"> </v>
      </c>
    </row>
    <row r="987" spans="1:26" outlineLevel="1" x14ac:dyDescent="0.35">
      <c r="A987" s="64">
        <v>6511176</v>
      </c>
      <c r="B987" s="64" t="s">
        <v>101</v>
      </c>
      <c r="C987" s="64">
        <v>3144.03</v>
      </c>
      <c r="D987" s="64">
        <v>184</v>
      </c>
      <c r="E987" s="64">
        <v>261.91000000000003</v>
      </c>
      <c r="F987" s="64">
        <v>261</v>
      </c>
      <c r="H987" s="64">
        <f t="shared" si="169"/>
        <v>-0.91000000000002501</v>
      </c>
      <c r="J987" s="64">
        <f t="shared" si="165"/>
        <v>129</v>
      </c>
      <c r="K987" s="64">
        <f t="shared" si="166"/>
        <v>139</v>
      </c>
      <c r="L987" s="64">
        <f t="shared" si="167"/>
        <v>476</v>
      </c>
      <c r="M987" s="64">
        <f t="shared" si="168"/>
        <v>189</v>
      </c>
      <c r="T987" s="64">
        <f t="shared" si="171"/>
        <v>932</v>
      </c>
      <c r="U987" s="64" t="e">
        <f t="shared" ca="1" si="174"/>
        <v>#N/A</v>
      </c>
      <c r="V987" s="64" t="e">
        <f t="shared" ca="1" si="174"/>
        <v>#N/A</v>
      </c>
      <c r="Y987" s="64" t="str">
        <f t="shared" ca="1" si="170"/>
        <v xml:space="preserve"> </v>
      </c>
      <c r="Z987" s="64" t="str">
        <f t="shared" ca="1" si="172"/>
        <v xml:space="preserve"> </v>
      </c>
    </row>
    <row r="988" spans="1:26" outlineLevel="1" x14ac:dyDescent="0.35">
      <c r="A988" s="64">
        <v>6514815</v>
      </c>
      <c r="B988" s="64" t="s">
        <v>406</v>
      </c>
      <c r="C988" s="64">
        <v>6193.27</v>
      </c>
      <c r="D988" s="64">
        <v>183</v>
      </c>
      <c r="E988" s="64">
        <v>499.52</v>
      </c>
      <c r="F988" s="64">
        <v>0</v>
      </c>
      <c r="H988" s="64">
        <f t="shared" si="169"/>
        <v>-499.52</v>
      </c>
      <c r="J988" s="64">
        <f t="shared" si="165"/>
        <v>129</v>
      </c>
      <c r="K988" s="64">
        <f t="shared" si="166"/>
        <v>139</v>
      </c>
      <c r="L988" s="64">
        <f t="shared" si="167"/>
        <v>476</v>
      </c>
      <c r="M988" s="64">
        <f t="shared" si="168"/>
        <v>190</v>
      </c>
      <c r="T988" s="64">
        <f t="shared" si="171"/>
        <v>933</v>
      </c>
      <c r="U988" s="64" t="e">
        <f t="shared" ca="1" si="174"/>
        <v>#N/A</v>
      </c>
      <c r="V988" s="64" t="e">
        <f t="shared" ca="1" si="174"/>
        <v>#N/A</v>
      </c>
      <c r="Y988" s="64" t="str">
        <f t="shared" ca="1" si="170"/>
        <v xml:space="preserve"> </v>
      </c>
      <c r="Z988" s="64" t="str">
        <f t="shared" ca="1" si="172"/>
        <v xml:space="preserve"> </v>
      </c>
    </row>
    <row r="989" spans="1:26" outlineLevel="1" x14ac:dyDescent="0.35">
      <c r="A989" s="64">
        <v>6515970</v>
      </c>
      <c r="B989" s="64" t="s">
        <v>406</v>
      </c>
      <c r="C989" s="64">
        <v>6201.78</v>
      </c>
      <c r="D989" s="64">
        <v>185</v>
      </c>
      <c r="E989" s="64">
        <v>505.68</v>
      </c>
      <c r="F989" s="64">
        <v>0</v>
      </c>
      <c r="H989" s="64">
        <f t="shared" si="169"/>
        <v>-505.68</v>
      </c>
      <c r="J989" s="64">
        <f t="shared" si="165"/>
        <v>129</v>
      </c>
      <c r="K989" s="64">
        <f t="shared" si="166"/>
        <v>139</v>
      </c>
      <c r="L989" s="64">
        <f t="shared" si="167"/>
        <v>476</v>
      </c>
      <c r="M989" s="64">
        <f t="shared" si="168"/>
        <v>191</v>
      </c>
      <c r="T989" s="64">
        <f t="shared" si="171"/>
        <v>934</v>
      </c>
      <c r="U989" s="64" t="e">
        <f t="shared" ca="1" si="174"/>
        <v>#N/A</v>
      </c>
      <c r="V989" s="64" t="e">
        <f t="shared" ca="1" si="174"/>
        <v>#N/A</v>
      </c>
      <c r="Y989" s="64" t="str">
        <f t="shared" ca="1" si="170"/>
        <v xml:space="preserve"> </v>
      </c>
      <c r="Z989" s="64" t="str">
        <f t="shared" ca="1" si="172"/>
        <v xml:space="preserve"> </v>
      </c>
    </row>
    <row r="990" spans="1:26" outlineLevel="1" x14ac:dyDescent="0.35">
      <c r="A990" s="64">
        <v>6518586</v>
      </c>
      <c r="B990" s="64" t="s">
        <v>406</v>
      </c>
      <c r="C990" s="64">
        <v>5925.93</v>
      </c>
      <c r="D990" s="64">
        <v>183</v>
      </c>
      <c r="E990" s="64">
        <v>477.75</v>
      </c>
      <c r="F990" s="64">
        <v>0</v>
      </c>
      <c r="H990" s="64">
        <f t="shared" si="169"/>
        <v>-477.75</v>
      </c>
      <c r="J990" s="64">
        <f t="shared" si="165"/>
        <v>129</v>
      </c>
      <c r="K990" s="64">
        <f t="shared" si="166"/>
        <v>139</v>
      </c>
      <c r="L990" s="64">
        <f t="shared" si="167"/>
        <v>476</v>
      </c>
      <c r="M990" s="64">
        <f t="shared" si="168"/>
        <v>192</v>
      </c>
      <c r="T990" s="64">
        <f t="shared" si="171"/>
        <v>935</v>
      </c>
      <c r="U990" s="64" t="e">
        <f t="shared" ca="1" si="174"/>
        <v>#N/A</v>
      </c>
      <c r="V990" s="64" t="e">
        <f t="shared" ca="1" si="174"/>
        <v>#N/A</v>
      </c>
      <c r="Y990" s="64" t="str">
        <f t="shared" ca="1" si="170"/>
        <v xml:space="preserve"> </v>
      </c>
      <c r="Z990" s="64" t="str">
        <f t="shared" ca="1" si="172"/>
        <v xml:space="preserve"> </v>
      </c>
    </row>
    <row r="991" spans="1:26" outlineLevel="1" x14ac:dyDescent="0.35">
      <c r="A991" s="64">
        <v>6520846</v>
      </c>
      <c r="B991" s="64" t="s">
        <v>183</v>
      </c>
      <c r="C991" s="64">
        <v>6489.92</v>
      </c>
      <c r="D991" s="64">
        <v>185</v>
      </c>
      <c r="E991" s="64">
        <v>543.21</v>
      </c>
      <c r="F991" s="64">
        <v>0</v>
      </c>
      <c r="H991" s="64">
        <f t="shared" si="169"/>
        <v>-543.21</v>
      </c>
      <c r="J991" s="64">
        <f t="shared" si="165"/>
        <v>129</v>
      </c>
      <c r="K991" s="64">
        <f t="shared" si="166"/>
        <v>139</v>
      </c>
      <c r="L991" s="64">
        <f t="shared" si="167"/>
        <v>477</v>
      </c>
      <c r="M991" s="64">
        <f t="shared" si="168"/>
        <v>192</v>
      </c>
      <c r="T991" s="64">
        <f t="shared" si="171"/>
        <v>936</v>
      </c>
      <c r="U991" s="64" t="e">
        <f t="shared" ca="1" si="174"/>
        <v>#N/A</v>
      </c>
      <c r="V991" s="64" t="e">
        <f t="shared" ca="1" si="174"/>
        <v>#N/A</v>
      </c>
      <c r="Y991" s="64" t="str">
        <f t="shared" ca="1" si="170"/>
        <v xml:space="preserve"> </v>
      </c>
      <c r="Z991" s="64" t="str">
        <f t="shared" ca="1" si="172"/>
        <v xml:space="preserve"> </v>
      </c>
    </row>
    <row r="992" spans="1:26" outlineLevel="1" x14ac:dyDescent="0.35">
      <c r="A992" s="64">
        <v>6524187</v>
      </c>
      <c r="B992" s="64" t="s">
        <v>101</v>
      </c>
      <c r="C992" s="64">
        <v>2649.09</v>
      </c>
      <c r="D992" s="64">
        <v>153</v>
      </c>
      <c r="E992" s="64">
        <v>225.62</v>
      </c>
      <c r="F992" s="64">
        <v>231.39</v>
      </c>
      <c r="H992" s="64">
        <f t="shared" si="169"/>
        <v>5.7699999999999818</v>
      </c>
      <c r="J992" s="64">
        <f t="shared" si="165"/>
        <v>130</v>
      </c>
      <c r="K992" s="64">
        <f t="shared" si="166"/>
        <v>139</v>
      </c>
      <c r="L992" s="64">
        <f t="shared" si="167"/>
        <v>477</v>
      </c>
      <c r="M992" s="64">
        <f t="shared" si="168"/>
        <v>192</v>
      </c>
      <c r="T992" s="64">
        <f t="shared" si="171"/>
        <v>937</v>
      </c>
      <c r="U992" s="64" t="e">
        <f t="shared" ca="1" si="174"/>
        <v>#N/A</v>
      </c>
      <c r="V992" s="64" t="e">
        <f t="shared" ca="1" si="174"/>
        <v>#N/A</v>
      </c>
      <c r="Y992" s="64" t="str">
        <f t="shared" ca="1" si="170"/>
        <v xml:space="preserve"> </v>
      </c>
      <c r="Z992" s="64" t="str">
        <f t="shared" ca="1" si="172"/>
        <v xml:space="preserve"> </v>
      </c>
    </row>
    <row r="993" spans="1:26" outlineLevel="1" x14ac:dyDescent="0.35">
      <c r="A993" s="64">
        <v>6525276</v>
      </c>
      <c r="B993" s="64" t="s">
        <v>183</v>
      </c>
      <c r="C993" s="64">
        <v>2629.82</v>
      </c>
      <c r="D993" s="64">
        <v>182</v>
      </c>
      <c r="E993" s="64">
        <v>204.74</v>
      </c>
      <c r="F993" s="64">
        <v>0</v>
      </c>
      <c r="H993" s="64">
        <f t="shared" si="169"/>
        <v>-204.74</v>
      </c>
      <c r="J993" s="64">
        <f t="shared" si="165"/>
        <v>130</v>
      </c>
      <c r="K993" s="64">
        <f t="shared" si="166"/>
        <v>139</v>
      </c>
      <c r="L993" s="64">
        <f t="shared" si="167"/>
        <v>478</v>
      </c>
      <c r="M993" s="64">
        <f t="shared" si="168"/>
        <v>192</v>
      </c>
      <c r="T993" s="64">
        <f t="shared" si="171"/>
        <v>938</v>
      </c>
      <c r="U993" s="64" t="e">
        <f t="shared" ca="1" si="174"/>
        <v>#N/A</v>
      </c>
      <c r="V993" s="64" t="e">
        <f t="shared" ca="1" si="174"/>
        <v>#N/A</v>
      </c>
      <c r="Y993" s="64" t="str">
        <f t="shared" ca="1" si="170"/>
        <v xml:space="preserve"> </v>
      </c>
      <c r="Z993" s="64" t="str">
        <f t="shared" ca="1" si="172"/>
        <v xml:space="preserve"> </v>
      </c>
    </row>
    <row r="994" spans="1:26" outlineLevel="1" x14ac:dyDescent="0.35">
      <c r="A994" s="64">
        <v>6533188</v>
      </c>
      <c r="B994" s="64" t="s">
        <v>395</v>
      </c>
      <c r="C994" s="64">
        <v>5474.89</v>
      </c>
      <c r="D994" s="64">
        <v>185</v>
      </c>
      <c r="E994" s="64">
        <v>447.2</v>
      </c>
      <c r="F994" s="64">
        <v>438.2</v>
      </c>
      <c r="H994" s="64">
        <f t="shared" si="169"/>
        <v>-9</v>
      </c>
      <c r="J994" s="64">
        <f t="shared" si="165"/>
        <v>130</v>
      </c>
      <c r="K994" s="64">
        <f t="shared" si="166"/>
        <v>140</v>
      </c>
      <c r="L994" s="64">
        <f t="shared" si="167"/>
        <v>478</v>
      </c>
      <c r="M994" s="64">
        <f t="shared" si="168"/>
        <v>192</v>
      </c>
      <c r="T994" s="64">
        <f t="shared" si="171"/>
        <v>939</v>
      </c>
      <c r="U994" s="64" t="e">
        <f t="shared" ca="1" si="174"/>
        <v>#N/A</v>
      </c>
      <c r="V994" s="64" t="e">
        <f t="shared" ca="1" si="174"/>
        <v>#N/A</v>
      </c>
      <c r="Y994" s="64" t="str">
        <f t="shared" ca="1" si="170"/>
        <v xml:space="preserve"> </v>
      </c>
      <c r="Z994" s="64" t="str">
        <f t="shared" ca="1" si="172"/>
        <v xml:space="preserve"> </v>
      </c>
    </row>
    <row r="995" spans="1:26" outlineLevel="1" x14ac:dyDescent="0.35">
      <c r="A995" s="64">
        <v>6533592</v>
      </c>
      <c r="B995" s="64" t="s">
        <v>406</v>
      </c>
      <c r="C995" s="64">
        <v>5577.26</v>
      </c>
      <c r="D995" s="64">
        <v>183</v>
      </c>
      <c r="E995" s="64">
        <v>466.07</v>
      </c>
      <c r="F995" s="64">
        <v>0</v>
      </c>
      <c r="H995" s="64">
        <f t="shared" si="169"/>
        <v>-466.07</v>
      </c>
      <c r="J995" s="64">
        <f t="shared" si="165"/>
        <v>130</v>
      </c>
      <c r="K995" s="64">
        <f t="shared" si="166"/>
        <v>140</v>
      </c>
      <c r="L995" s="64">
        <f t="shared" si="167"/>
        <v>478</v>
      </c>
      <c r="M995" s="64">
        <f t="shared" si="168"/>
        <v>193</v>
      </c>
      <c r="T995" s="64">
        <f t="shared" si="171"/>
        <v>940</v>
      </c>
      <c r="U995" s="64" t="e">
        <f t="shared" ca="1" si="174"/>
        <v>#N/A</v>
      </c>
      <c r="V995" s="64" t="e">
        <f t="shared" ca="1" si="174"/>
        <v>#N/A</v>
      </c>
      <c r="Y995" s="64" t="str">
        <f t="shared" ca="1" si="170"/>
        <v xml:space="preserve"> </v>
      </c>
      <c r="Z995" s="64" t="str">
        <f t="shared" ca="1" si="172"/>
        <v xml:space="preserve"> </v>
      </c>
    </row>
    <row r="996" spans="1:26" outlineLevel="1" x14ac:dyDescent="0.35">
      <c r="A996" s="64">
        <v>6535837</v>
      </c>
      <c r="B996" s="64" t="s">
        <v>395</v>
      </c>
      <c r="C996" s="64">
        <v>4855.62</v>
      </c>
      <c r="D996" s="64">
        <v>182</v>
      </c>
      <c r="E996" s="64">
        <v>390.76</v>
      </c>
      <c r="F996" s="64">
        <v>389.48</v>
      </c>
      <c r="H996" s="64">
        <f t="shared" si="169"/>
        <v>-1.2799999999999727</v>
      </c>
      <c r="J996" s="64">
        <f t="shared" si="165"/>
        <v>130</v>
      </c>
      <c r="K996" s="64">
        <f t="shared" si="166"/>
        <v>141</v>
      </c>
      <c r="L996" s="64">
        <f t="shared" si="167"/>
        <v>478</v>
      </c>
      <c r="M996" s="64">
        <f t="shared" si="168"/>
        <v>193</v>
      </c>
      <c r="T996" s="64">
        <f t="shared" si="171"/>
        <v>941</v>
      </c>
      <c r="U996" s="64" t="e">
        <f t="shared" ref="U996:V1015" ca="1" si="175">INDEX(OFFSET($G$55,0,MATCH(U$54,$H$54:$I$54,0),COUNT($A$55:$A$2233),1),MATCH($T996,OFFSET($I$55,0,MATCH(U$55,$J$53:$M$53,0),COUNT($A$55:$A$2233),1),0),1)</f>
        <v>#N/A</v>
      </c>
      <c r="V996" s="64" t="e">
        <f t="shared" ca="1" si="175"/>
        <v>#N/A</v>
      </c>
      <c r="Y996" s="64" t="str">
        <f t="shared" ca="1" si="170"/>
        <v xml:space="preserve"> </v>
      </c>
      <c r="Z996" s="64" t="str">
        <f t="shared" ca="1" si="172"/>
        <v xml:space="preserve"> </v>
      </c>
    </row>
    <row r="997" spans="1:26" outlineLevel="1" x14ac:dyDescent="0.35">
      <c r="A997" s="64">
        <v>6542676</v>
      </c>
      <c r="B997" s="64" t="s">
        <v>183</v>
      </c>
      <c r="C997" s="64">
        <v>4358.95</v>
      </c>
      <c r="D997" s="64">
        <v>182</v>
      </c>
      <c r="E997" s="64">
        <v>368.08</v>
      </c>
      <c r="F997" s="64">
        <v>0</v>
      </c>
      <c r="H997" s="64">
        <f t="shared" si="169"/>
        <v>-368.08</v>
      </c>
      <c r="J997" s="64">
        <f t="shared" si="165"/>
        <v>130</v>
      </c>
      <c r="K997" s="64">
        <f t="shared" si="166"/>
        <v>141</v>
      </c>
      <c r="L997" s="64">
        <f t="shared" si="167"/>
        <v>479</v>
      </c>
      <c r="M997" s="64">
        <f t="shared" si="168"/>
        <v>193</v>
      </c>
      <c r="T997" s="64">
        <f t="shared" si="171"/>
        <v>942</v>
      </c>
      <c r="U997" s="64" t="e">
        <f t="shared" ca="1" si="175"/>
        <v>#N/A</v>
      </c>
      <c r="V997" s="64" t="e">
        <f t="shared" ca="1" si="175"/>
        <v>#N/A</v>
      </c>
      <c r="Y997" s="64" t="str">
        <f t="shared" ca="1" si="170"/>
        <v xml:space="preserve"> </v>
      </c>
      <c r="Z997" s="64" t="str">
        <f t="shared" ca="1" si="172"/>
        <v xml:space="preserve"> </v>
      </c>
    </row>
    <row r="998" spans="1:26" outlineLevel="1" x14ac:dyDescent="0.35">
      <c r="A998" s="64">
        <v>6547460</v>
      </c>
      <c r="B998" s="64" t="s">
        <v>183</v>
      </c>
      <c r="C998" s="64">
        <v>3731.45</v>
      </c>
      <c r="D998" s="64">
        <v>185</v>
      </c>
      <c r="E998" s="64">
        <v>288.31</v>
      </c>
      <c r="F998" s="64">
        <v>0</v>
      </c>
      <c r="H998" s="64">
        <f t="shared" si="169"/>
        <v>-288.31</v>
      </c>
      <c r="J998" s="64">
        <f t="shared" si="165"/>
        <v>130</v>
      </c>
      <c r="K998" s="64">
        <f t="shared" si="166"/>
        <v>141</v>
      </c>
      <c r="L998" s="64">
        <f t="shared" si="167"/>
        <v>480</v>
      </c>
      <c r="M998" s="64">
        <f t="shared" si="168"/>
        <v>193</v>
      </c>
      <c r="T998" s="64">
        <f t="shared" si="171"/>
        <v>943</v>
      </c>
      <c r="U998" s="64" t="e">
        <f t="shared" ca="1" si="175"/>
        <v>#N/A</v>
      </c>
      <c r="V998" s="64" t="e">
        <f t="shared" ca="1" si="175"/>
        <v>#N/A</v>
      </c>
      <c r="Y998" s="64" t="str">
        <f t="shared" ca="1" si="170"/>
        <v xml:space="preserve"> </v>
      </c>
      <c r="Z998" s="64" t="str">
        <f t="shared" ca="1" si="172"/>
        <v xml:space="preserve"> </v>
      </c>
    </row>
    <row r="999" spans="1:26" outlineLevel="1" x14ac:dyDescent="0.35">
      <c r="A999" s="64">
        <v>6549185</v>
      </c>
      <c r="B999" s="64" t="s">
        <v>183</v>
      </c>
      <c r="C999" s="64">
        <v>4888.53</v>
      </c>
      <c r="D999" s="64">
        <v>185</v>
      </c>
      <c r="E999" s="64">
        <v>391.8</v>
      </c>
      <c r="F999" s="64">
        <v>0</v>
      </c>
      <c r="H999" s="64">
        <f t="shared" si="169"/>
        <v>-391.8</v>
      </c>
      <c r="J999" s="64">
        <f t="shared" si="165"/>
        <v>130</v>
      </c>
      <c r="K999" s="64">
        <f t="shared" si="166"/>
        <v>141</v>
      </c>
      <c r="L999" s="64">
        <f t="shared" si="167"/>
        <v>481</v>
      </c>
      <c r="M999" s="64">
        <f t="shared" si="168"/>
        <v>193</v>
      </c>
      <c r="T999" s="64">
        <f t="shared" si="171"/>
        <v>944</v>
      </c>
      <c r="U999" s="64" t="e">
        <f t="shared" ca="1" si="175"/>
        <v>#N/A</v>
      </c>
      <c r="V999" s="64" t="e">
        <f t="shared" ca="1" si="175"/>
        <v>#N/A</v>
      </c>
      <c r="Y999" s="64" t="str">
        <f t="shared" ca="1" si="170"/>
        <v xml:space="preserve"> </v>
      </c>
      <c r="Z999" s="64" t="str">
        <f t="shared" ca="1" si="172"/>
        <v xml:space="preserve"> </v>
      </c>
    </row>
    <row r="1000" spans="1:26" outlineLevel="1" x14ac:dyDescent="0.35">
      <c r="A1000" s="64">
        <v>6552211</v>
      </c>
      <c r="B1000" s="64" t="s">
        <v>101</v>
      </c>
      <c r="C1000" s="64">
        <v>3017.78</v>
      </c>
      <c r="D1000" s="64">
        <v>184</v>
      </c>
      <c r="E1000" s="64">
        <v>253.23</v>
      </c>
      <c r="F1000" s="64">
        <v>251.7</v>
      </c>
      <c r="H1000" s="64">
        <f t="shared" si="169"/>
        <v>-1.5300000000000011</v>
      </c>
      <c r="J1000" s="64">
        <f t="shared" si="165"/>
        <v>131</v>
      </c>
      <c r="K1000" s="64">
        <f t="shared" si="166"/>
        <v>141</v>
      </c>
      <c r="L1000" s="64">
        <f t="shared" si="167"/>
        <v>481</v>
      </c>
      <c r="M1000" s="64">
        <f t="shared" si="168"/>
        <v>193</v>
      </c>
      <c r="T1000" s="64">
        <f t="shared" si="171"/>
        <v>945</v>
      </c>
      <c r="U1000" s="64" t="e">
        <f t="shared" ca="1" si="175"/>
        <v>#N/A</v>
      </c>
      <c r="V1000" s="64" t="e">
        <f t="shared" ca="1" si="175"/>
        <v>#N/A</v>
      </c>
      <c r="Y1000" s="64" t="str">
        <f t="shared" ca="1" si="170"/>
        <v xml:space="preserve"> </v>
      </c>
      <c r="Z1000" s="64" t="str">
        <f t="shared" ca="1" si="172"/>
        <v xml:space="preserve"> </v>
      </c>
    </row>
    <row r="1001" spans="1:26" outlineLevel="1" x14ac:dyDescent="0.35">
      <c r="A1001" s="64">
        <v>6558798</v>
      </c>
      <c r="B1001" s="64" t="s">
        <v>183</v>
      </c>
      <c r="C1001" s="64">
        <v>5452.18</v>
      </c>
      <c r="D1001" s="64">
        <v>183</v>
      </c>
      <c r="E1001" s="64">
        <v>425.07</v>
      </c>
      <c r="F1001" s="64">
        <v>0</v>
      </c>
      <c r="H1001" s="64">
        <f t="shared" si="169"/>
        <v>-425.07</v>
      </c>
      <c r="J1001" s="64">
        <f t="shared" si="165"/>
        <v>131</v>
      </c>
      <c r="K1001" s="64">
        <f t="shared" si="166"/>
        <v>141</v>
      </c>
      <c r="L1001" s="64">
        <f t="shared" si="167"/>
        <v>482</v>
      </c>
      <c r="M1001" s="64">
        <f t="shared" si="168"/>
        <v>193</v>
      </c>
      <c r="T1001" s="64">
        <f t="shared" si="171"/>
        <v>946</v>
      </c>
      <c r="U1001" s="64" t="e">
        <f t="shared" ca="1" si="175"/>
        <v>#N/A</v>
      </c>
      <c r="V1001" s="64" t="e">
        <f t="shared" ca="1" si="175"/>
        <v>#N/A</v>
      </c>
      <c r="Y1001" s="64" t="str">
        <f t="shared" ca="1" si="170"/>
        <v xml:space="preserve"> </v>
      </c>
      <c r="Z1001" s="64" t="str">
        <f t="shared" ca="1" si="172"/>
        <v xml:space="preserve"> </v>
      </c>
    </row>
    <row r="1002" spans="1:26" outlineLevel="1" x14ac:dyDescent="0.35">
      <c r="A1002" s="64">
        <v>6561551</v>
      </c>
      <c r="B1002" s="64" t="s">
        <v>406</v>
      </c>
      <c r="C1002" s="64">
        <v>3761.5</v>
      </c>
      <c r="D1002" s="64">
        <v>184</v>
      </c>
      <c r="E1002" s="64">
        <v>284.5</v>
      </c>
      <c r="F1002" s="64">
        <v>0</v>
      </c>
      <c r="H1002" s="64">
        <f t="shared" si="169"/>
        <v>-284.5</v>
      </c>
      <c r="J1002" s="64">
        <f t="shared" si="165"/>
        <v>131</v>
      </c>
      <c r="K1002" s="64">
        <f t="shared" si="166"/>
        <v>141</v>
      </c>
      <c r="L1002" s="64">
        <f t="shared" si="167"/>
        <v>482</v>
      </c>
      <c r="M1002" s="64">
        <f t="shared" si="168"/>
        <v>194</v>
      </c>
      <c r="T1002" s="64">
        <f t="shared" si="171"/>
        <v>947</v>
      </c>
      <c r="U1002" s="64" t="e">
        <f t="shared" ca="1" si="175"/>
        <v>#N/A</v>
      </c>
      <c r="V1002" s="64" t="e">
        <f t="shared" ca="1" si="175"/>
        <v>#N/A</v>
      </c>
      <c r="Y1002" s="64" t="str">
        <f t="shared" ca="1" si="170"/>
        <v xml:space="preserve"> </v>
      </c>
      <c r="Z1002" s="64" t="str">
        <f t="shared" ca="1" si="172"/>
        <v xml:space="preserve"> </v>
      </c>
    </row>
    <row r="1003" spans="1:26" outlineLevel="1" x14ac:dyDescent="0.35">
      <c r="A1003" s="64">
        <v>6582565</v>
      </c>
      <c r="B1003" s="64" t="s">
        <v>183</v>
      </c>
      <c r="C1003" s="64">
        <v>2619.21</v>
      </c>
      <c r="D1003" s="64">
        <v>153</v>
      </c>
      <c r="E1003" s="64">
        <v>218.34</v>
      </c>
      <c r="F1003" s="64">
        <v>0</v>
      </c>
      <c r="H1003" s="64">
        <f t="shared" si="169"/>
        <v>-218.34</v>
      </c>
      <c r="J1003" s="64">
        <f t="shared" si="165"/>
        <v>131</v>
      </c>
      <c r="K1003" s="64">
        <f t="shared" si="166"/>
        <v>141</v>
      </c>
      <c r="L1003" s="64">
        <f t="shared" si="167"/>
        <v>483</v>
      </c>
      <c r="M1003" s="64">
        <f t="shared" si="168"/>
        <v>194</v>
      </c>
      <c r="T1003" s="64">
        <f t="shared" si="171"/>
        <v>948</v>
      </c>
      <c r="U1003" s="64" t="e">
        <f t="shared" ca="1" si="175"/>
        <v>#N/A</v>
      </c>
      <c r="V1003" s="64" t="e">
        <f t="shared" ca="1" si="175"/>
        <v>#N/A</v>
      </c>
      <c r="Y1003" s="64" t="str">
        <f t="shared" ca="1" si="170"/>
        <v xml:space="preserve"> </v>
      </c>
      <c r="Z1003" s="64" t="str">
        <f t="shared" ca="1" si="172"/>
        <v xml:space="preserve"> </v>
      </c>
    </row>
    <row r="1004" spans="1:26" outlineLevel="1" x14ac:dyDescent="0.35">
      <c r="A1004" s="64">
        <v>6590443</v>
      </c>
      <c r="B1004" s="64" t="s">
        <v>183</v>
      </c>
      <c r="C1004" s="64">
        <v>3683.27</v>
      </c>
      <c r="D1004" s="64">
        <v>184</v>
      </c>
      <c r="E1004" s="64">
        <v>308.69</v>
      </c>
      <c r="F1004" s="64">
        <v>0</v>
      </c>
      <c r="H1004" s="64">
        <f t="shared" si="169"/>
        <v>-308.69</v>
      </c>
      <c r="J1004" s="64">
        <f t="shared" si="165"/>
        <v>131</v>
      </c>
      <c r="K1004" s="64">
        <f t="shared" si="166"/>
        <v>141</v>
      </c>
      <c r="L1004" s="64">
        <f t="shared" si="167"/>
        <v>484</v>
      </c>
      <c r="M1004" s="64">
        <f t="shared" si="168"/>
        <v>194</v>
      </c>
      <c r="T1004" s="64">
        <f t="shared" si="171"/>
        <v>949</v>
      </c>
      <c r="U1004" s="64" t="e">
        <f t="shared" ca="1" si="175"/>
        <v>#N/A</v>
      </c>
      <c r="V1004" s="64" t="e">
        <f t="shared" ca="1" si="175"/>
        <v>#N/A</v>
      </c>
      <c r="Y1004" s="64" t="str">
        <f t="shared" ca="1" si="170"/>
        <v xml:space="preserve"> </v>
      </c>
      <c r="Z1004" s="64" t="str">
        <f t="shared" ca="1" si="172"/>
        <v xml:space="preserve"> </v>
      </c>
    </row>
    <row r="1005" spans="1:26" outlineLevel="1" x14ac:dyDescent="0.35">
      <c r="A1005" s="64">
        <v>6591590</v>
      </c>
      <c r="B1005" s="64" t="s">
        <v>406</v>
      </c>
      <c r="C1005" s="64">
        <v>5728.5</v>
      </c>
      <c r="D1005" s="64">
        <v>183</v>
      </c>
      <c r="E1005" s="64">
        <v>466.38</v>
      </c>
      <c r="F1005" s="64">
        <v>0</v>
      </c>
      <c r="H1005" s="64">
        <f t="shared" si="169"/>
        <v>-466.38</v>
      </c>
      <c r="J1005" s="64">
        <f t="shared" si="165"/>
        <v>131</v>
      </c>
      <c r="K1005" s="64">
        <f t="shared" si="166"/>
        <v>141</v>
      </c>
      <c r="L1005" s="64">
        <f t="shared" si="167"/>
        <v>484</v>
      </c>
      <c r="M1005" s="64">
        <f t="shared" si="168"/>
        <v>195</v>
      </c>
      <c r="T1005" s="64">
        <f t="shared" si="171"/>
        <v>950</v>
      </c>
      <c r="U1005" s="64" t="e">
        <f t="shared" ca="1" si="175"/>
        <v>#N/A</v>
      </c>
      <c r="V1005" s="64" t="e">
        <f t="shared" ca="1" si="175"/>
        <v>#N/A</v>
      </c>
      <c r="Y1005" s="64" t="str">
        <f t="shared" ca="1" si="170"/>
        <v xml:space="preserve"> </v>
      </c>
      <c r="Z1005" s="64" t="str">
        <f t="shared" ca="1" si="172"/>
        <v xml:space="preserve"> </v>
      </c>
    </row>
    <row r="1006" spans="1:26" outlineLevel="1" x14ac:dyDescent="0.35">
      <c r="A1006" s="64">
        <v>6594916</v>
      </c>
      <c r="B1006" s="64" t="s">
        <v>395</v>
      </c>
      <c r="C1006" s="64">
        <v>2493</v>
      </c>
      <c r="D1006" s="64">
        <v>184</v>
      </c>
      <c r="E1006" s="64">
        <v>197.74</v>
      </c>
      <c r="F1006" s="64">
        <v>191.88</v>
      </c>
      <c r="H1006" s="64">
        <f t="shared" si="169"/>
        <v>-5.8600000000000136</v>
      </c>
      <c r="J1006" s="64">
        <f t="shared" si="165"/>
        <v>131</v>
      </c>
      <c r="K1006" s="64">
        <f t="shared" si="166"/>
        <v>142</v>
      </c>
      <c r="L1006" s="64">
        <f t="shared" si="167"/>
        <v>484</v>
      </c>
      <c r="M1006" s="64">
        <f t="shared" si="168"/>
        <v>195</v>
      </c>
      <c r="T1006" s="64">
        <f t="shared" si="171"/>
        <v>951</v>
      </c>
      <c r="U1006" s="64" t="e">
        <f t="shared" ca="1" si="175"/>
        <v>#N/A</v>
      </c>
      <c r="V1006" s="64" t="e">
        <f t="shared" ca="1" si="175"/>
        <v>#N/A</v>
      </c>
      <c r="Y1006" s="64" t="str">
        <f t="shared" ca="1" si="170"/>
        <v xml:space="preserve"> </v>
      </c>
      <c r="Z1006" s="64" t="str">
        <f t="shared" ca="1" si="172"/>
        <v xml:space="preserve"> </v>
      </c>
    </row>
    <row r="1007" spans="1:26" outlineLevel="1" x14ac:dyDescent="0.35">
      <c r="A1007" s="64">
        <v>6602719</v>
      </c>
      <c r="B1007" s="64" t="s">
        <v>395</v>
      </c>
      <c r="C1007" s="64">
        <v>6098</v>
      </c>
      <c r="D1007" s="64">
        <v>183</v>
      </c>
      <c r="E1007" s="64">
        <v>473.69</v>
      </c>
      <c r="F1007" s="64">
        <v>460.93</v>
      </c>
      <c r="H1007" s="64">
        <f t="shared" si="169"/>
        <v>-12.759999999999991</v>
      </c>
      <c r="J1007" s="64">
        <f t="shared" si="165"/>
        <v>131</v>
      </c>
      <c r="K1007" s="64">
        <f t="shared" si="166"/>
        <v>143</v>
      </c>
      <c r="L1007" s="64">
        <f t="shared" si="167"/>
        <v>484</v>
      </c>
      <c r="M1007" s="64">
        <f t="shared" si="168"/>
        <v>195</v>
      </c>
      <c r="T1007" s="64">
        <f t="shared" si="171"/>
        <v>952</v>
      </c>
      <c r="U1007" s="64" t="e">
        <f t="shared" ca="1" si="175"/>
        <v>#N/A</v>
      </c>
      <c r="V1007" s="64" t="e">
        <f t="shared" ca="1" si="175"/>
        <v>#N/A</v>
      </c>
      <c r="Y1007" s="64" t="str">
        <f t="shared" ca="1" si="170"/>
        <v xml:space="preserve"> </v>
      </c>
      <c r="Z1007" s="64" t="str">
        <f t="shared" ca="1" si="172"/>
        <v xml:space="preserve"> </v>
      </c>
    </row>
    <row r="1008" spans="1:26" outlineLevel="1" x14ac:dyDescent="0.35">
      <c r="A1008" s="64">
        <v>6604773</v>
      </c>
      <c r="B1008" s="64" t="s">
        <v>101</v>
      </c>
      <c r="C1008" s="64">
        <v>4396.55</v>
      </c>
      <c r="D1008" s="64">
        <v>151</v>
      </c>
      <c r="E1008" s="64">
        <v>348.51</v>
      </c>
      <c r="F1008" s="64">
        <v>343.37</v>
      </c>
      <c r="H1008" s="64">
        <f t="shared" si="169"/>
        <v>-5.1399999999999864</v>
      </c>
      <c r="J1008" s="64">
        <f t="shared" si="165"/>
        <v>132</v>
      </c>
      <c r="K1008" s="64">
        <f t="shared" si="166"/>
        <v>143</v>
      </c>
      <c r="L1008" s="64">
        <f t="shared" si="167"/>
        <v>484</v>
      </c>
      <c r="M1008" s="64">
        <f t="shared" si="168"/>
        <v>195</v>
      </c>
      <c r="T1008" s="64">
        <f t="shared" si="171"/>
        <v>953</v>
      </c>
      <c r="U1008" s="64" t="e">
        <f t="shared" ca="1" si="175"/>
        <v>#N/A</v>
      </c>
      <c r="V1008" s="64" t="e">
        <f t="shared" ca="1" si="175"/>
        <v>#N/A</v>
      </c>
      <c r="Y1008" s="64" t="str">
        <f t="shared" ca="1" si="170"/>
        <v xml:space="preserve"> </v>
      </c>
      <c r="Z1008" s="64" t="str">
        <f t="shared" ca="1" si="172"/>
        <v xml:space="preserve"> </v>
      </c>
    </row>
    <row r="1009" spans="1:26" outlineLevel="1" x14ac:dyDescent="0.35">
      <c r="A1009" s="64">
        <v>6607678</v>
      </c>
      <c r="B1009" s="64" t="s">
        <v>183</v>
      </c>
      <c r="C1009" s="64">
        <v>3483.72</v>
      </c>
      <c r="D1009" s="64">
        <v>183</v>
      </c>
      <c r="E1009" s="64">
        <v>263.68</v>
      </c>
      <c r="F1009" s="64">
        <v>0</v>
      </c>
      <c r="H1009" s="64">
        <f t="shared" si="169"/>
        <v>-263.68</v>
      </c>
      <c r="J1009" s="64">
        <f t="shared" si="165"/>
        <v>132</v>
      </c>
      <c r="K1009" s="64">
        <f t="shared" si="166"/>
        <v>143</v>
      </c>
      <c r="L1009" s="64">
        <f t="shared" si="167"/>
        <v>485</v>
      </c>
      <c r="M1009" s="64">
        <f t="shared" si="168"/>
        <v>195</v>
      </c>
      <c r="T1009" s="64">
        <f t="shared" si="171"/>
        <v>954</v>
      </c>
      <c r="U1009" s="64" t="e">
        <f t="shared" ca="1" si="175"/>
        <v>#N/A</v>
      </c>
      <c r="V1009" s="64" t="e">
        <f t="shared" ca="1" si="175"/>
        <v>#N/A</v>
      </c>
      <c r="Y1009" s="64" t="str">
        <f t="shared" ca="1" si="170"/>
        <v xml:space="preserve"> </v>
      </c>
      <c r="Z1009" s="64" t="str">
        <f t="shared" ca="1" si="172"/>
        <v xml:space="preserve"> </v>
      </c>
    </row>
    <row r="1010" spans="1:26" outlineLevel="1" x14ac:dyDescent="0.35">
      <c r="A1010" s="64">
        <v>6608139</v>
      </c>
      <c r="B1010" s="64" t="s">
        <v>183</v>
      </c>
      <c r="C1010" s="64">
        <v>4565.75</v>
      </c>
      <c r="D1010" s="64">
        <v>182</v>
      </c>
      <c r="E1010" s="64">
        <v>356.91</v>
      </c>
      <c r="F1010" s="64">
        <v>0</v>
      </c>
      <c r="H1010" s="64">
        <f t="shared" si="169"/>
        <v>-356.91</v>
      </c>
      <c r="J1010" s="64">
        <f t="shared" si="165"/>
        <v>132</v>
      </c>
      <c r="K1010" s="64">
        <f t="shared" si="166"/>
        <v>143</v>
      </c>
      <c r="L1010" s="64">
        <f t="shared" si="167"/>
        <v>486</v>
      </c>
      <c r="M1010" s="64">
        <f t="shared" si="168"/>
        <v>195</v>
      </c>
      <c r="T1010" s="64">
        <f t="shared" si="171"/>
        <v>955</v>
      </c>
      <c r="U1010" s="64" t="e">
        <f t="shared" ca="1" si="175"/>
        <v>#N/A</v>
      </c>
      <c r="V1010" s="64" t="e">
        <f t="shared" ca="1" si="175"/>
        <v>#N/A</v>
      </c>
      <c r="Y1010" s="64" t="str">
        <f t="shared" ca="1" si="170"/>
        <v xml:space="preserve"> </v>
      </c>
      <c r="Z1010" s="64" t="str">
        <f t="shared" ca="1" si="172"/>
        <v xml:space="preserve"> </v>
      </c>
    </row>
    <row r="1011" spans="1:26" outlineLevel="1" x14ac:dyDescent="0.35">
      <c r="A1011" s="64">
        <v>6608808</v>
      </c>
      <c r="B1011" s="64" t="s">
        <v>395</v>
      </c>
      <c r="C1011" s="64">
        <v>8271.0499999999993</v>
      </c>
      <c r="D1011" s="64">
        <v>153</v>
      </c>
      <c r="E1011" s="64">
        <v>673.61</v>
      </c>
      <c r="F1011" s="64">
        <v>674.49</v>
      </c>
      <c r="H1011" s="64">
        <f t="shared" si="169"/>
        <v>0.87999999999999545</v>
      </c>
      <c r="J1011" s="64">
        <f t="shared" si="165"/>
        <v>132</v>
      </c>
      <c r="K1011" s="64">
        <f t="shared" si="166"/>
        <v>144</v>
      </c>
      <c r="L1011" s="64">
        <f t="shared" si="167"/>
        <v>486</v>
      </c>
      <c r="M1011" s="64">
        <f t="shared" si="168"/>
        <v>195</v>
      </c>
      <c r="T1011" s="64">
        <f t="shared" si="171"/>
        <v>956</v>
      </c>
      <c r="U1011" s="64" t="e">
        <f t="shared" ca="1" si="175"/>
        <v>#N/A</v>
      </c>
      <c r="V1011" s="64" t="e">
        <f t="shared" ca="1" si="175"/>
        <v>#N/A</v>
      </c>
      <c r="Y1011" s="64" t="str">
        <f t="shared" ca="1" si="170"/>
        <v xml:space="preserve"> </v>
      </c>
      <c r="Z1011" s="64" t="str">
        <f t="shared" ca="1" si="172"/>
        <v xml:space="preserve"> </v>
      </c>
    </row>
    <row r="1012" spans="1:26" outlineLevel="1" x14ac:dyDescent="0.35">
      <c r="A1012" s="64">
        <v>6609947</v>
      </c>
      <c r="B1012" s="64" t="s">
        <v>395</v>
      </c>
      <c r="C1012" s="64">
        <v>5042.3500000000004</v>
      </c>
      <c r="D1012" s="64">
        <v>153</v>
      </c>
      <c r="E1012" s="64">
        <v>417.89</v>
      </c>
      <c r="F1012" s="64">
        <v>413.7</v>
      </c>
      <c r="H1012" s="64">
        <f t="shared" si="169"/>
        <v>-4.1899999999999977</v>
      </c>
      <c r="J1012" s="64">
        <f t="shared" si="165"/>
        <v>132</v>
      </c>
      <c r="K1012" s="64">
        <f t="shared" si="166"/>
        <v>145</v>
      </c>
      <c r="L1012" s="64">
        <f t="shared" si="167"/>
        <v>486</v>
      </c>
      <c r="M1012" s="64">
        <f t="shared" si="168"/>
        <v>195</v>
      </c>
      <c r="T1012" s="64">
        <f t="shared" si="171"/>
        <v>957</v>
      </c>
      <c r="U1012" s="64" t="e">
        <f t="shared" ca="1" si="175"/>
        <v>#N/A</v>
      </c>
      <c r="V1012" s="64" t="e">
        <f t="shared" ca="1" si="175"/>
        <v>#N/A</v>
      </c>
      <c r="Y1012" s="64" t="str">
        <f t="shared" ca="1" si="170"/>
        <v xml:space="preserve"> </v>
      </c>
      <c r="Z1012" s="64" t="str">
        <f t="shared" ca="1" si="172"/>
        <v xml:space="preserve"> </v>
      </c>
    </row>
    <row r="1013" spans="1:26" outlineLevel="1" x14ac:dyDescent="0.35">
      <c r="A1013" s="64">
        <v>6610100</v>
      </c>
      <c r="B1013" s="64" t="s">
        <v>183</v>
      </c>
      <c r="C1013" s="64">
        <v>7838.84</v>
      </c>
      <c r="D1013" s="64">
        <v>186</v>
      </c>
      <c r="E1013" s="64">
        <v>648.54999999999995</v>
      </c>
      <c r="F1013" s="64">
        <v>0</v>
      </c>
      <c r="H1013" s="64">
        <f t="shared" si="169"/>
        <v>-648.54999999999995</v>
      </c>
      <c r="J1013" s="64">
        <f t="shared" si="165"/>
        <v>132</v>
      </c>
      <c r="K1013" s="64">
        <f t="shared" si="166"/>
        <v>145</v>
      </c>
      <c r="L1013" s="64">
        <f t="shared" si="167"/>
        <v>487</v>
      </c>
      <c r="M1013" s="64">
        <f t="shared" si="168"/>
        <v>195</v>
      </c>
      <c r="T1013" s="64">
        <f t="shared" si="171"/>
        <v>958</v>
      </c>
      <c r="U1013" s="64" t="e">
        <f t="shared" ca="1" si="175"/>
        <v>#N/A</v>
      </c>
      <c r="V1013" s="64" t="e">
        <f t="shared" ca="1" si="175"/>
        <v>#N/A</v>
      </c>
      <c r="Y1013" s="64" t="str">
        <f t="shared" ca="1" si="170"/>
        <v xml:space="preserve"> </v>
      </c>
      <c r="Z1013" s="64" t="str">
        <f t="shared" ca="1" si="172"/>
        <v xml:space="preserve"> </v>
      </c>
    </row>
    <row r="1014" spans="1:26" outlineLevel="1" x14ac:dyDescent="0.35">
      <c r="A1014" s="64">
        <v>6611942</v>
      </c>
      <c r="B1014" s="64" t="s">
        <v>406</v>
      </c>
      <c r="C1014" s="64">
        <v>7568.4</v>
      </c>
      <c r="D1014" s="64">
        <v>186</v>
      </c>
      <c r="E1014" s="64">
        <v>582.46</v>
      </c>
      <c r="F1014" s="64">
        <v>0</v>
      </c>
      <c r="H1014" s="64">
        <f t="shared" si="169"/>
        <v>-582.46</v>
      </c>
      <c r="J1014" s="64">
        <f t="shared" si="165"/>
        <v>132</v>
      </c>
      <c r="K1014" s="64">
        <f t="shared" si="166"/>
        <v>145</v>
      </c>
      <c r="L1014" s="64">
        <f t="shared" si="167"/>
        <v>487</v>
      </c>
      <c r="M1014" s="64">
        <f t="shared" si="168"/>
        <v>196</v>
      </c>
      <c r="T1014" s="64">
        <f t="shared" si="171"/>
        <v>959</v>
      </c>
      <c r="U1014" s="64" t="e">
        <f t="shared" ca="1" si="175"/>
        <v>#N/A</v>
      </c>
      <c r="V1014" s="64" t="e">
        <f t="shared" ca="1" si="175"/>
        <v>#N/A</v>
      </c>
      <c r="Y1014" s="64" t="str">
        <f t="shared" ca="1" si="170"/>
        <v xml:space="preserve"> </v>
      </c>
      <c r="Z1014" s="64" t="str">
        <f t="shared" ca="1" si="172"/>
        <v xml:space="preserve"> </v>
      </c>
    </row>
    <row r="1015" spans="1:26" outlineLevel="1" x14ac:dyDescent="0.35">
      <c r="A1015" s="64">
        <v>6612792</v>
      </c>
      <c r="B1015" s="64" t="s">
        <v>183</v>
      </c>
      <c r="C1015" s="64">
        <v>4538.26</v>
      </c>
      <c r="D1015" s="64">
        <v>183</v>
      </c>
      <c r="E1015" s="64">
        <v>352.29</v>
      </c>
      <c r="F1015" s="64">
        <v>0</v>
      </c>
      <c r="H1015" s="64">
        <f t="shared" si="169"/>
        <v>-352.29</v>
      </c>
      <c r="J1015" s="64">
        <f t="shared" ref="J1015:J1078" si="176">IF($B1015=J$53,J1014+1,J1014)</f>
        <v>132</v>
      </c>
      <c r="K1015" s="64">
        <f t="shared" ref="K1015:K1078" si="177">IF($B1015=K$53,K1014+1,K1014)</f>
        <v>145</v>
      </c>
      <c r="L1015" s="64">
        <f t="shared" ref="L1015:L1078" si="178">IF($B1015=L$53,L1014+1,L1014)</f>
        <v>488</v>
      </c>
      <c r="M1015" s="64">
        <f t="shared" ref="M1015:M1078" si="179">IF($B1015=M$53,M1014+1,M1014)</f>
        <v>196</v>
      </c>
      <c r="T1015" s="64">
        <f t="shared" si="171"/>
        <v>960</v>
      </c>
      <c r="U1015" s="64" t="e">
        <f t="shared" ca="1" si="175"/>
        <v>#N/A</v>
      </c>
      <c r="V1015" s="64" t="e">
        <f t="shared" ca="1" si="175"/>
        <v>#N/A</v>
      </c>
      <c r="Y1015" s="64" t="str">
        <f t="shared" ca="1" si="170"/>
        <v xml:space="preserve"> </v>
      </c>
      <c r="Z1015" s="64" t="str">
        <f t="shared" ca="1" si="172"/>
        <v xml:space="preserve"> </v>
      </c>
    </row>
    <row r="1016" spans="1:26" outlineLevel="1" x14ac:dyDescent="0.35">
      <c r="A1016" s="64">
        <v>6613063</v>
      </c>
      <c r="B1016" s="64" t="s">
        <v>406</v>
      </c>
      <c r="C1016" s="64">
        <v>1351.24</v>
      </c>
      <c r="D1016" s="64">
        <v>183</v>
      </c>
      <c r="E1016" s="64">
        <v>107.95</v>
      </c>
      <c r="F1016" s="64">
        <v>0</v>
      </c>
      <c r="H1016" s="64">
        <f t="shared" ref="H1016:H1079" si="180">F1016-E1016</f>
        <v>-107.95</v>
      </c>
      <c r="J1016" s="64">
        <f t="shared" si="176"/>
        <v>132</v>
      </c>
      <c r="K1016" s="64">
        <f t="shared" si="177"/>
        <v>145</v>
      </c>
      <c r="L1016" s="64">
        <f t="shared" si="178"/>
        <v>488</v>
      </c>
      <c r="M1016" s="64">
        <f t="shared" si="179"/>
        <v>197</v>
      </c>
      <c r="T1016" s="64">
        <f t="shared" si="171"/>
        <v>961</v>
      </c>
      <c r="U1016" s="64" t="e">
        <f t="shared" ref="U1016:V1035" ca="1" si="181">INDEX(OFFSET($G$55,0,MATCH(U$54,$H$54:$I$54,0),COUNT($A$55:$A$2233),1),MATCH($T1016,OFFSET($I$55,0,MATCH(U$55,$J$53:$M$53,0),COUNT($A$55:$A$2233),1),0),1)</f>
        <v>#N/A</v>
      </c>
      <c r="V1016" s="64" t="e">
        <f t="shared" ca="1" si="181"/>
        <v>#N/A</v>
      </c>
      <c r="Y1016" s="64" t="str">
        <f t="shared" ca="1" si="170"/>
        <v xml:space="preserve"> </v>
      </c>
      <c r="Z1016" s="64" t="str">
        <f t="shared" ca="1" si="172"/>
        <v xml:space="preserve"> </v>
      </c>
    </row>
    <row r="1017" spans="1:26" outlineLevel="1" x14ac:dyDescent="0.35">
      <c r="A1017" s="64">
        <v>6615639</v>
      </c>
      <c r="B1017" s="64" t="s">
        <v>183</v>
      </c>
      <c r="C1017" s="64">
        <v>2550.1999999999998</v>
      </c>
      <c r="D1017" s="64">
        <v>185</v>
      </c>
      <c r="E1017" s="64">
        <v>205.75</v>
      </c>
      <c r="F1017" s="64">
        <v>0</v>
      </c>
      <c r="H1017" s="64">
        <f t="shared" si="180"/>
        <v>-205.75</v>
      </c>
      <c r="J1017" s="64">
        <f t="shared" si="176"/>
        <v>132</v>
      </c>
      <c r="K1017" s="64">
        <f t="shared" si="177"/>
        <v>145</v>
      </c>
      <c r="L1017" s="64">
        <f t="shared" si="178"/>
        <v>489</v>
      </c>
      <c r="M1017" s="64">
        <f t="shared" si="179"/>
        <v>197</v>
      </c>
      <c r="T1017" s="64">
        <f t="shared" si="171"/>
        <v>962</v>
      </c>
      <c r="U1017" s="64" t="e">
        <f t="shared" ca="1" si="181"/>
        <v>#N/A</v>
      </c>
      <c r="V1017" s="64" t="e">
        <f t="shared" ca="1" si="181"/>
        <v>#N/A</v>
      </c>
      <c r="Y1017" s="64" t="str">
        <f t="shared" ref="Y1017:Y1080" ca="1" si="182">IF(ISNA(U1017)," ",U1017)</f>
        <v xml:space="preserve"> </v>
      </c>
      <c r="Z1017" s="64" t="str">
        <f t="shared" ca="1" si="172"/>
        <v xml:space="preserve"> </v>
      </c>
    </row>
    <row r="1018" spans="1:26" outlineLevel="1" x14ac:dyDescent="0.35">
      <c r="A1018" s="64">
        <v>6617685</v>
      </c>
      <c r="B1018" s="64" t="s">
        <v>406</v>
      </c>
      <c r="C1018" s="64">
        <v>1968.45</v>
      </c>
      <c r="D1018" s="64">
        <v>185</v>
      </c>
      <c r="E1018" s="64">
        <v>154.83000000000001</v>
      </c>
      <c r="F1018" s="64">
        <v>0</v>
      </c>
      <c r="H1018" s="64">
        <f t="shared" si="180"/>
        <v>-154.83000000000001</v>
      </c>
      <c r="J1018" s="64">
        <f t="shared" si="176"/>
        <v>132</v>
      </c>
      <c r="K1018" s="64">
        <f t="shared" si="177"/>
        <v>145</v>
      </c>
      <c r="L1018" s="64">
        <f t="shared" si="178"/>
        <v>489</v>
      </c>
      <c r="M1018" s="64">
        <f t="shared" si="179"/>
        <v>198</v>
      </c>
      <c r="T1018" s="64">
        <f t="shared" ref="T1018:T1081" si="183">T1017+1</f>
        <v>963</v>
      </c>
      <c r="U1018" s="64" t="e">
        <f t="shared" ca="1" si="181"/>
        <v>#N/A</v>
      </c>
      <c r="V1018" s="64" t="e">
        <f t="shared" ca="1" si="181"/>
        <v>#N/A</v>
      </c>
      <c r="Y1018" s="64" t="str">
        <f t="shared" ca="1" si="182"/>
        <v xml:space="preserve"> </v>
      </c>
      <c r="Z1018" s="64" t="str">
        <f t="shared" ref="Z1018:Z1081" ca="1" si="184">IF(ISNA(V1018)," ",V1018)</f>
        <v xml:space="preserve"> </v>
      </c>
    </row>
    <row r="1019" spans="1:26" outlineLevel="1" x14ac:dyDescent="0.35">
      <c r="A1019" s="64">
        <v>6619821</v>
      </c>
      <c r="B1019" s="64" t="s">
        <v>183</v>
      </c>
      <c r="C1019" s="64">
        <v>7948.06</v>
      </c>
      <c r="D1019" s="64">
        <v>185</v>
      </c>
      <c r="E1019" s="64">
        <v>671.93</v>
      </c>
      <c r="F1019" s="64">
        <v>0</v>
      </c>
      <c r="H1019" s="64">
        <f t="shared" si="180"/>
        <v>-671.93</v>
      </c>
      <c r="J1019" s="64">
        <f t="shared" si="176"/>
        <v>132</v>
      </c>
      <c r="K1019" s="64">
        <f t="shared" si="177"/>
        <v>145</v>
      </c>
      <c r="L1019" s="64">
        <f t="shared" si="178"/>
        <v>490</v>
      </c>
      <c r="M1019" s="64">
        <f t="shared" si="179"/>
        <v>198</v>
      </c>
      <c r="T1019" s="64">
        <f t="shared" si="183"/>
        <v>964</v>
      </c>
      <c r="U1019" s="64" t="e">
        <f t="shared" ca="1" si="181"/>
        <v>#N/A</v>
      </c>
      <c r="V1019" s="64" t="e">
        <f t="shared" ca="1" si="181"/>
        <v>#N/A</v>
      </c>
      <c r="Y1019" s="64" t="str">
        <f t="shared" ca="1" si="182"/>
        <v xml:space="preserve"> </v>
      </c>
      <c r="Z1019" s="64" t="str">
        <f t="shared" ca="1" si="184"/>
        <v xml:space="preserve"> </v>
      </c>
    </row>
    <row r="1020" spans="1:26" outlineLevel="1" x14ac:dyDescent="0.35">
      <c r="A1020" s="64">
        <v>6621496</v>
      </c>
      <c r="B1020" s="64" t="s">
        <v>406</v>
      </c>
      <c r="C1020" s="64">
        <v>4370.51</v>
      </c>
      <c r="D1020" s="64">
        <v>184</v>
      </c>
      <c r="E1020" s="64">
        <v>361.31</v>
      </c>
      <c r="F1020" s="64">
        <v>0</v>
      </c>
      <c r="H1020" s="64">
        <f t="shared" si="180"/>
        <v>-361.31</v>
      </c>
      <c r="J1020" s="64">
        <f t="shared" si="176"/>
        <v>132</v>
      </c>
      <c r="K1020" s="64">
        <f t="shared" si="177"/>
        <v>145</v>
      </c>
      <c r="L1020" s="64">
        <f t="shared" si="178"/>
        <v>490</v>
      </c>
      <c r="M1020" s="64">
        <f t="shared" si="179"/>
        <v>199</v>
      </c>
      <c r="T1020" s="64">
        <f t="shared" si="183"/>
        <v>965</v>
      </c>
      <c r="U1020" s="64" t="e">
        <f t="shared" ca="1" si="181"/>
        <v>#N/A</v>
      </c>
      <c r="V1020" s="64" t="e">
        <f t="shared" ca="1" si="181"/>
        <v>#N/A</v>
      </c>
      <c r="Y1020" s="64" t="str">
        <f t="shared" ca="1" si="182"/>
        <v xml:space="preserve"> </v>
      </c>
      <c r="Z1020" s="64" t="str">
        <f t="shared" ca="1" si="184"/>
        <v xml:space="preserve"> </v>
      </c>
    </row>
    <row r="1021" spans="1:26" outlineLevel="1" x14ac:dyDescent="0.35">
      <c r="A1021" s="64">
        <v>6621719</v>
      </c>
      <c r="B1021" s="64" t="s">
        <v>183</v>
      </c>
      <c r="C1021" s="64">
        <v>4712.16</v>
      </c>
      <c r="D1021" s="64">
        <v>183</v>
      </c>
      <c r="E1021" s="64">
        <v>389.85</v>
      </c>
      <c r="F1021" s="64">
        <v>0</v>
      </c>
      <c r="H1021" s="64">
        <f t="shared" si="180"/>
        <v>-389.85</v>
      </c>
      <c r="J1021" s="64">
        <f t="shared" si="176"/>
        <v>132</v>
      </c>
      <c r="K1021" s="64">
        <f t="shared" si="177"/>
        <v>145</v>
      </c>
      <c r="L1021" s="64">
        <f t="shared" si="178"/>
        <v>491</v>
      </c>
      <c r="M1021" s="64">
        <f t="shared" si="179"/>
        <v>199</v>
      </c>
      <c r="T1021" s="64">
        <f t="shared" si="183"/>
        <v>966</v>
      </c>
      <c r="U1021" s="64" t="e">
        <f t="shared" ca="1" si="181"/>
        <v>#N/A</v>
      </c>
      <c r="V1021" s="64" t="e">
        <f t="shared" ca="1" si="181"/>
        <v>#N/A</v>
      </c>
      <c r="Y1021" s="64" t="str">
        <f t="shared" ca="1" si="182"/>
        <v xml:space="preserve"> </v>
      </c>
      <c r="Z1021" s="64" t="str">
        <f t="shared" ca="1" si="184"/>
        <v xml:space="preserve"> </v>
      </c>
    </row>
    <row r="1022" spans="1:26" outlineLevel="1" x14ac:dyDescent="0.35">
      <c r="A1022" s="64">
        <v>6623591</v>
      </c>
      <c r="B1022" s="64" t="s">
        <v>101</v>
      </c>
      <c r="C1022" s="64">
        <v>5994.33</v>
      </c>
      <c r="D1022" s="64">
        <v>183</v>
      </c>
      <c r="E1022" s="64">
        <v>504.95</v>
      </c>
      <c r="F1022" s="64">
        <v>497.59</v>
      </c>
      <c r="H1022" s="64">
        <f t="shared" si="180"/>
        <v>-7.3600000000000136</v>
      </c>
      <c r="J1022" s="64">
        <f t="shared" si="176"/>
        <v>133</v>
      </c>
      <c r="K1022" s="64">
        <f t="shared" si="177"/>
        <v>145</v>
      </c>
      <c r="L1022" s="64">
        <f t="shared" si="178"/>
        <v>491</v>
      </c>
      <c r="M1022" s="64">
        <f t="shared" si="179"/>
        <v>199</v>
      </c>
      <c r="T1022" s="64">
        <f t="shared" si="183"/>
        <v>967</v>
      </c>
      <c r="U1022" s="64" t="e">
        <f t="shared" ca="1" si="181"/>
        <v>#N/A</v>
      </c>
      <c r="V1022" s="64" t="e">
        <f t="shared" ca="1" si="181"/>
        <v>#N/A</v>
      </c>
      <c r="Y1022" s="64" t="str">
        <f t="shared" ca="1" si="182"/>
        <v xml:space="preserve"> </v>
      </c>
      <c r="Z1022" s="64" t="str">
        <f t="shared" ca="1" si="184"/>
        <v xml:space="preserve"> </v>
      </c>
    </row>
    <row r="1023" spans="1:26" outlineLevel="1" x14ac:dyDescent="0.35">
      <c r="A1023" s="64">
        <v>6626355</v>
      </c>
      <c r="B1023" s="64" t="s">
        <v>183</v>
      </c>
      <c r="C1023" s="64">
        <v>4110.68</v>
      </c>
      <c r="D1023" s="64">
        <v>183</v>
      </c>
      <c r="E1023" s="64">
        <v>345.8</v>
      </c>
      <c r="F1023" s="64">
        <v>0</v>
      </c>
      <c r="H1023" s="64">
        <f t="shared" si="180"/>
        <v>-345.8</v>
      </c>
      <c r="J1023" s="64">
        <f t="shared" si="176"/>
        <v>133</v>
      </c>
      <c r="K1023" s="64">
        <f t="shared" si="177"/>
        <v>145</v>
      </c>
      <c r="L1023" s="64">
        <f t="shared" si="178"/>
        <v>492</v>
      </c>
      <c r="M1023" s="64">
        <f t="shared" si="179"/>
        <v>199</v>
      </c>
      <c r="T1023" s="64">
        <f t="shared" si="183"/>
        <v>968</v>
      </c>
      <c r="U1023" s="64" t="e">
        <f t="shared" ca="1" si="181"/>
        <v>#N/A</v>
      </c>
      <c r="V1023" s="64" t="e">
        <f t="shared" ca="1" si="181"/>
        <v>#N/A</v>
      </c>
      <c r="Y1023" s="64" t="str">
        <f t="shared" ca="1" si="182"/>
        <v xml:space="preserve"> </v>
      </c>
      <c r="Z1023" s="64" t="str">
        <f t="shared" ca="1" si="184"/>
        <v xml:space="preserve"> </v>
      </c>
    </row>
    <row r="1024" spans="1:26" outlineLevel="1" x14ac:dyDescent="0.35">
      <c r="A1024" s="64">
        <v>6627634</v>
      </c>
      <c r="B1024" s="64" t="s">
        <v>101</v>
      </c>
      <c r="C1024" s="64">
        <v>6066.4</v>
      </c>
      <c r="D1024" s="64">
        <v>182</v>
      </c>
      <c r="E1024" s="64">
        <v>490.5</v>
      </c>
      <c r="F1024" s="64">
        <v>495.97</v>
      </c>
      <c r="H1024" s="64">
        <f t="shared" si="180"/>
        <v>5.4700000000000273</v>
      </c>
      <c r="J1024" s="64">
        <f t="shared" si="176"/>
        <v>134</v>
      </c>
      <c r="K1024" s="64">
        <f t="shared" si="177"/>
        <v>145</v>
      </c>
      <c r="L1024" s="64">
        <f t="shared" si="178"/>
        <v>492</v>
      </c>
      <c r="M1024" s="64">
        <f t="shared" si="179"/>
        <v>199</v>
      </c>
      <c r="T1024" s="64">
        <f t="shared" si="183"/>
        <v>969</v>
      </c>
      <c r="U1024" s="64" t="e">
        <f t="shared" ca="1" si="181"/>
        <v>#N/A</v>
      </c>
      <c r="V1024" s="64" t="e">
        <f t="shared" ca="1" si="181"/>
        <v>#N/A</v>
      </c>
      <c r="Y1024" s="64" t="str">
        <f t="shared" ca="1" si="182"/>
        <v xml:space="preserve"> </v>
      </c>
      <c r="Z1024" s="64" t="str">
        <f t="shared" ca="1" si="184"/>
        <v xml:space="preserve"> </v>
      </c>
    </row>
    <row r="1025" spans="1:26" outlineLevel="1" x14ac:dyDescent="0.35">
      <c r="A1025" s="64">
        <v>6631297</v>
      </c>
      <c r="B1025" s="64" t="s">
        <v>406</v>
      </c>
      <c r="C1025" s="64">
        <v>8043.48</v>
      </c>
      <c r="D1025" s="64">
        <v>182</v>
      </c>
      <c r="E1025" s="64">
        <v>617.73</v>
      </c>
      <c r="F1025" s="64">
        <v>0</v>
      </c>
      <c r="H1025" s="64">
        <f t="shared" si="180"/>
        <v>-617.73</v>
      </c>
      <c r="J1025" s="64">
        <f t="shared" si="176"/>
        <v>134</v>
      </c>
      <c r="K1025" s="64">
        <f t="shared" si="177"/>
        <v>145</v>
      </c>
      <c r="L1025" s="64">
        <f t="shared" si="178"/>
        <v>492</v>
      </c>
      <c r="M1025" s="64">
        <f t="shared" si="179"/>
        <v>200</v>
      </c>
      <c r="T1025" s="64">
        <f t="shared" si="183"/>
        <v>970</v>
      </c>
      <c r="U1025" s="64" t="e">
        <f t="shared" ca="1" si="181"/>
        <v>#N/A</v>
      </c>
      <c r="V1025" s="64" t="e">
        <f t="shared" ca="1" si="181"/>
        <v>#N/A</v>
      </c>
      <c r="Y1025" s="64" t="str">
        <f t="shared" ca="1" si="182"/>
        <v xml:space="preserve"> </v>
      </c>
      <c r="Z1025" s="64" t="str">
        <f t="shared" ca="1" si="184"/>
        <v xml:space="preserve"> </v>
      </c>
    </row>
    <row r="1026" spans="1:26" outlineLevel="1" x14ac:dyDescent="0.35">
      <c r="A1026" s="64">
        <v>6637906</v>
      </c>
      <c r="B1026" s="64" t="s">
        <v>101</v>
      </c>
      <c r="C1026" s="64">
        <v>3050.01</v>
      </c>
      <c r="D1026" s="64">
        <v>186</v>
      </c>
      <c r="E1026" s="64">
        <v>231.01</v>
      </c>
      <c r="F1026" s="64">
        <v>223.98</v>
      </c>
      <c r="H1026" s="64">
        <f t="shared" si="180"/>
        <v>-7.0300000000000011</v>
      </c>
      <c r="J1026" s="64">
        <f t="shared" si="176"/>
        <v>135</v>
      </c>
      <c r="K1026" s="64">
        <f t="shared" si="177"/>
        <v>145</v>
      </c>
      <c r="L1026" s="64">
        <f t="shared" si="178"/>
        <v>492</v>
      </c>
      <c r="M1026" s="64">
        <f t="shared" si="179"/>
        <v>200</v>
      </c>
      <c r="T1026" s="64">
        <f t="shared" si="183"/>
        <v>971</v>
      </c>
      <c r="U1026" s="64" t="e">
        <f t="shared" ca="1" si="181"/>
        <v>#N/A</v>
      </c>
      <c r="V1026" s="64" t="e">
        <f t="shared" ca="1" si="181"/>
        <v>#N/A</v>
      </c>
      <c r="Y1026" s="64" t="str">
        <f t="shared" ca="1" si="182"/>
        <v xml:space="preserve"> </v>
      </c>
      <c r="Z1026" s="64" t="str">
        <f t="shared" ca="1" si="184"/>
        <v xml:space="preserve"> </v>
      </c>
    </row>
    <row r="1027" spans="1:26" outlineLevel="1" x14ac:dyDescent="0.35">
      <c r="A1027" s="64">
        <v>6649563</v>
      </c>
      <c r="B1027" s="64" t="s">
        <v>183</v>
      </c>
      <c r="C1027" s="64">
        <v>4914.78</v>
      </c>
      <c r="D1027" s="64">
        <v>185</v>
      </c>
      <c r="E1027" s="64">
        <v>402.33</v>
      </c>
      <c r="F1027" s="64">
        <v>0</v>
      </c>
      <c r="H1027" s="64">
        <f t="shared" si="180"/>
        <v>-402.33</v>
      </c>
      <c r="J1027" s="64">
        <f t="shared" si="176"/>
        <v>135</v>
      </c>
      <c r="K1027" s="64">
        <f t="shared" si="177"/>
        <v>145</v>
      </c>
      <c r="L1027" s="64">
        <f t="shared" si="178"/>
        <v>493</v>
      </c>
      <c r="M1027" s="64">
        <f t="shared" si="179"/>
        <v>200</v>
      </c>
      <c r="T1027" s="64">
        <f t="shared" si="183"/>
        <v>972</v>
      </c>
      <c r="U1027" s="64" t="e">
        <f t="shared" ca="1" si="181"/>
        <v>#N/A</v>
      </c>
      <c r="V1027" s="64" t="e">
        <f t="shared" ca="1" si="181"/>
        <v>#N/A</v>
      </c>
      <c r="Y1027" s="64" t="str">
        <f t="shared" ca="1" si="182"/>
        <v xml:space="preserve"> </v>
      </c>
      <c r="Z1027" s="64" t="str">
        <f t="shared" ca="1" si="184"/>
        <v xml:space="preserve"> </v>
      </c>
    </row>
    <row r="1028" spans="1:26" outlineLevel="1" x14ac:dyDescent="0.35">
      <c r="A1028" s="64">
        <v>6662771</v>
      </c>
      <c r="B1028" s="64" t="s">
        <v>183</v>
      </c>
      <c r="C1028" s="64">
        <v>8175.43</v>
      </c>
      <c r="D1028" s="64">
        <v>183</v>
      </c>
      <c r="E1028" s="64">
        <v>663.42</v>
      </c>
      <c r="F1028" s="64">
        <v>0</v>
      </c>
      <c r="H1028" s="64">
        <f t="shared" si="180"/>
        <v>-663.42</v>
      </c>
      <c r="J1028" s="64">
        <f t="shared" si="176"/>
        <v>135</v>
      </c>
      <c r="K1028" s="64">
        <f t="shared" si="177"/>
        <v>145</v>
      </c>
      <c r="L1028" s="64">
        <f t="shared" si="178"/>
        <v>494</v>
      </c>
      <c r="M1028" s="64">
        <f t="shared" si="179"/>
        <v>200</v>
      </c>
      <c r="T1028" s="64">
        <f t="shared" si="183"/>
        <v>973</v>
      </c>
      <c r="U1028" s="64" t="e">
        <f t="shared" ca="1" si="181"/>
        <v>#N/A</v>
      </c>
      <c r="V1028" s="64" t="e">
        <f t="shared" ca="1" si="181"/>
        <v>#N/A</v>
      </c>
      <c r="Y1028" s="64" t="str">
        <f t="shared" ca="1" si="182"/>
        <v xml:space="preserve"> </v>
      </c>
      <c r="Z1028" s="64" t="str">
        <f t="shared" ca="1" si="184"/>
        <v xml:space="preserve"> </v>
      </c>
    </row>
    <row r="1029" spans="1:26" outlineLevel="1" x14ac:dyDescent="0.35">
      <c r="A1029" s="64">
        <v>6666905</v>
      </c>
      <c r="B1029" s="64" t="s">
        <v>183</v>
      </c>
      <c r="C1029" s="64">
        <v>5007.07</v>
      </c>
      <c r="D1029" s="64">
        <v>184</v>
      </c>
      <c r="E1029" s="64">
        <v>419.29</v>
      </c>
      <c r="F1029" s="64">
        <v>0</v>
      </c>
      <c r="H1029" s="64">
        <f t="shared" si="180"/>
        <v>-419.29</v>
      </c>
      <c r="J1029" s="64">
        <f t="shared" si="176"/>
        <v>135</v>
      </c>
      <c r="K1029" s="64">
        <f t="shared" si="177"/>
        <v>145</v>
      </c>
      <c r="L1029" s="64">
        <f t="shared" si="178"/>
        <v>495</v>
      </c>
      <c r="M1029" s="64">
        <f t="shared" si="179"/>
        <v>200</v>
      </c>
      <c r="T1029" s="64">
        <f t="shared" si="183"/>
        <v>974</v>
      </c>
      <c r="U1029" s="64" t="e">
        <f t="shared" ca="1" si="181"/>
        <v>#N/A</v>
      </c>
      <c r="V1029" s="64" t="e">
        <f t="shared" ca="1" si="181"/>
        <v>#N/A</v>
      </c>
      <c r="Y1029" s="64" t="str">
        <f t="shared" ca="1" si="182"/>
        <v xml:space="preserve"> </v>
      </c>
      <c r="Z1029" s="64" t="str">
        <f t="shared" ca="1" si="184"/>
        <v xml:space="preserve"> </v>
      </c>
    </row>
    <row r="1030" spans="1:26" outlineLevel="1" x14ac:dyDescent="0.35">
      <c r="A1030" s="64">
        <v>6673702</v>
      </c>
      <c r="B1030" s="64" t="s">
        <v>183</v>
      </c>
      <c r="C1030" s="64">
        <v>5322.08</v>
      </c>
      <c r="D1030" s="64">
        <v>183</v>
      </c>
      <c r="E1030" s="64">
        <v>441.61</v>
      </c>
      <c r="F1030" s="64">
        <v>0</v>
      </c>
      <c r="H1030" s="64">
        <f t="shared" si="180"/>
        <v>-441.61</v>
      </c>
      <c r="J1030" s="64">
        <f t="shared" si="176"/>
        <v>135</v>
      </c>
      <c r="K1030" s="64">
        <f t="shared" si="177"/>
        <v>145</v>
      </c>
      <c r="L1030" s="64">
        <f t="shared" si="178"/>
        <v>496</v>
      </c>
      <c r="M1030" s="64">
        <f t="shared" si="179"/>
        <v>200</v>
      </c>
      <c r="T1030" s="64">
        <f t="shared" si="183"/>
        <v>975</v>
      </c>
      <c r="U1030" s="64" t="e">
        <f t="shared" ca="1" si="181"/>
        <v>#N/A</v>
      </c>
      <c r="V1030" s="64" t="e">
        <f t="shared" ca="1" si="181"/>
        <v>#N/A</v>
      </c>
      <c r="Y1030" s="64" t="str">
        <f t="shared" ca="1" si="182"/>
        <v xml:space="preserve"> </v>
      </c>
      <c r="Z1030" s="64" t="str">
        <f t="shared" ca="1" si="184"/>
        <v xml:space="preserve"> </v>
      </c>
    </row>
    <row r="1031" spans="1:26" outlineLevel="1" x14ac:dyDescent="0.35">
      <c r="A1031" s="64">
        <v>6674461</v>
      </c>
      <c r="B1031" s="64" t="s">
        <v>406</v>
      </c>
      <c r="C1031" s="64">
        <v>5732.76</v>
      </c>
      <c r="D1031" s="64">
        <v>185</v>
      </c>
      <c r="E1031" s="64">
        <v>473.28</v>
      </c>
      <c r="F1031" s="64">
        <v>0</v>
      </c>
      <c r="H1031" s="64">
        <f t="shared" si="180"/>
        <v>-473.28</v>
      </c>
      <c r="J1031" s="64">
        <f t="shared" si="176"/>
        <v>135</v>
      </c>
      <c r="K1031" s="64">
        <f t="shared" si="177"/>
        <v>145</v>
      </c>
      <c r="L1031" s="64">
        <f t="shared" si="178"/>
        <v>496</v>
      </c>
      <c r="M1031" s="64">
        <f t="shared" si="179"/>
        <v>201</v>
      </c>
      <c r="T1031" s="64">
        <f t="shared" si="183"/>
        <v>976</v>
      </c>
      <c r="U1031" s="64" t="e">
        <f t="shared" ca="1" si="181"/>
        <v>#N/A</v>
      </c>
      <c r="V1031" s="64" t="e">
        <f t="shared" ca="1" si="181"/>
        <v>#N/A</v>
      </c>
      <c r="Y1031" s="64" t="str">
        <f t="shared" ca="1" si="182"/>
        <v xml:space="preserve"> </v>
      </c>
      <c r="Z1031" s="64" t="str">
        <f t="shared" ca="1" si="184"/>
        <v xml:space="preserve"> </v>
      </c>
    </row>
    <row r="1032" spans="1:26" outlineLevel="1" x14ac:dyDescent="0.35">
      <c r="A1032" s="64">
        <v>6677192</v>
      </c>
      <c r="B1032" s="64" t="s">
        <v>183</v>
      </c>
      <c r="C1032" s="64">
        <v>2542.15</v>
      </c>
      <c r="D1032" s="64">
        <v>185</v>
      </c>
      <c r="E1032" s="64">
        <v>202.38</v>
      </c>
      <c r="F1032" s="64">
        <v>0</v>
      </c>
      <c r="H1032" s="64">
        <f t="shared" si="180"/>
        <v>-202.38</v>
      </c>
      <c r="J1032" s="64">
        <f t="shared" si="176"/>
        <v>135</v>
      </c>
      <c r="K1032" s="64">
        <f t="shared" si="177"/>
        <v>145</v>
      </c>
      <c r="L1032" s="64">
        <f t="shared" si="178"/>
        <v>497</v>
      </c>
      <c r="M1032" s="64">
        <f t="shared" si="179"/>
        <v>201</v>
      </c>
      <c r="T1032" s="64">
        <f t="shared" si="183"/>
        <v>977</v>
      </c>
      <c r="U1032" s="64" t="e">
        <f t="shared" ca="1" si="181"/>
        <v>#N/A</v>
      </c>
      <c r="V1032" s="64" t="e">
        <f t="shared" ca="1" si="181"/>
        <v>#N/A</v>
      </c>
      <c r="Y1032" s="64" t="str">
        <f t="shared" ca="1" si="182"/>
        <v xml:space="preserve"> </v>
      </c>
      <c r="Z1032" s="64" t="str">
        <f t="shared" ca="1" si="184"/>
        <v xml:space="preserve"> </v>
      </c>
    </row>
    <row r="1033" spans="1:26" outlineLevel="1" x14ac:dyDescent="0.35">
      <c r="A1033" s="64">
        <v>6678140</v>
      </c>
      <c r="B1033" s="64" t="s">
        <v>183</v>
      </c>
      <c r="C1033" s="64">
        <v>2442.94</v>
      </c>
      <c r="D1033" s="64">
        <v>185</v>
      </c>
      <c r="E1033" s="64">
        <v>198.46</v>
      </c>
      <c r="F1033" s="64">
        <v>0</v>
      </c>
      <c r="H1033" s="64">
        <f t="shared" si="180"/>
        <v>-198.46</v>
      </c>
      <c r="J1033" s="64">
        <f t="shared" si="176"/>
        <v>135</v>
      </c>
      <c r="K1033" s="64">
        <f t="shared" si="177"/>
        <v>145</v>
      </c>
      <c r="L1033" s="64">
        <f t="shared" si="178"/>
        <v>498</v>
      </c>
      <c r="M1033" s="64">
        <f t="shared" si="179"/>
        <v>201</v>
      </c>
      <c r="T1033" s="64">
        <f t="shared" si="183"/>
        <v>978</v>
      </c>
      <c r="U1033" s="64" t="e">
        <f t="shared" ca="1" si="181"/>
        <v>#N/A</v>
      </c>
      <c r="V1033" s="64" t="e">
        <f t="shared" ca="1" si="181"/>
        <v>#N/A</v>
      </c>
      <c r="Y1033" s="64" t="str">
        <f t="shared" ca="1" si="182"/>
        <v xml:space="preserve"> </v>
      </c>
      <c r="Z1033" s="64" t="str">
        <f t="shared" ca="1" si="184"/>
        <v xml:space="preserve"> </v>
      </c>
    </row>
    <row r="1034" spans="1:26" outlineLevel="1" x14ac:dyDescent="0.35">
      <c r="A1034" s="64">
        <v>6678538</v>
      </c>
      <c r="B1034" s="64" t="s">
        <v>101</v>
      </c>
      <c r="C1034" s="64">
        <v>9491.16</v>
      </c>
      <c r="D1034" s="64">
        <v>184</v>
      </c>
      <c r="E1034" s="64">
        <v>783.84</v>
      </c>
      <c r="F1034" s="64">
        <v>776.77</v>
      </c>
      <c r="H1034" s="64">
        <f t="shared" si="180"/>
        <v>-7.07000000000005</v>
      </c>
      <c r="J1034" s="64">
        <f t="shared" si="176"/>
        <v>136</v>
      </c>
      <c r="K1034" s="64">
        <f t="shared" si="177"/>
        <v>145</v>
      </c>
      <c r="L1034" s="64">
        <f t="shared" si="178"/>
        <v>498</v>
      </c>
      <c r="M1034" s="64">
        <f t="shared" si="179"/>
        <v>201</v>
      </c>
      <c r="T1034" s="64">
        <f t="shared" si="183"/>
        <v>979</v>
      </c>
      <c r="U1034" s="64" t="e">
        <f t="shared" ca="1" si="181"/>
        <v>#N/A</v>
      </c>
      <c r="V1034" s="64" t="e">
        <f t="shared" ca="1" si="181"/>
        <v>#N/A</v>
      </c>
      <c r="Y1034" s="64" t="str">
        <f t="shared" ca="1" si="182"/>
        <v xml:space="preserve"> </v>
      </c>
      <c r="Z1034" s="64" t="str">
        <f t="shared" ca="1" si="184"/>
        <v xml:space="preserve"> </v>
      </c>
    </row>
    <row r="1035" spans="1:26" outlineLevel="1" x14ac:dyDescent="0.35">
      <c r="A1035" s="64">
        <v>6681549</v>
      </c>
      <c r="B1035" s="64" t="s">
        <v>406</v>
      </c>
      <c r="C1035" s="64">
        <v>6067.57</v>
      </c>
      <c r="D1035" s="64">
        <v>183</v>
      </c>
      <c r="E1035" s="64">
        <v>489.94</v>
      </c>
      <c r="F1035" s="64">
        <v>0</v>
      </c>
      <c r="H1035" s="64">
        <f t="shared" si="180"/>
        <v>-489.94</v>
      </c>
      <c r="J1035" s="64">
        <f t="shared" si="176"/>
        <v>136</v>
      </c>
      <c r="K1035" s="64">
        <f t="shared" si="177"/>
        <v>145</v>
      </c>
      <c r="L1035" s="64">
        <f t="shared" si="178"/>
        <v>498</v>
      </c>
      <c r="M1035" s="64">
        <f t="shared" si="179"/>
        <v>202</v>
      </c>
      <c r="T1035" s="64">
        <f t="shared" si="183"/>
        <v>980</v>
      </c>
      <c r="U1035" s="64" t="e">
        <f t="shared" ca="1" si="181"/>
        <v>#N/A</v>
      </c>
      <c r="V1035" s="64" t="e">
        <f t="shared" ca="1" si="181"/>
        <v>#N/A</v>
      </c>
      <c r="Y1035" s="64" t="str">
        <f t="shared" ca="1" si="182"/>
        <v xml:space="preserve"> </v>
      </c>
      <c r="Z1035" s="64" t="str">
        <f t="shared" ca="1" si="184"/>
        <v xml:space="preserve"> </v>
      </c>
    </row>
    <row r="1036" spans="1:26" outlineLevel="1" x14ac:dyDescent="0.35">
      <c r="A1036" s="64">
        <v>6682266</v>
      </c>
      <c r="B1036" s="64" t="s">
        <v>406</v>
      </c>
      <c r="C1036" s="64">
        <v>2493.15</v>
      </c>
      <c r="D1036" s="64">
        <v>182</v>
      </c>
      <c r="E1036" s="64">
        <v>197.61</v>
      </c>
      <c r="F1036" s="64">
        <v>0</v>
      </c>
      <c r="H1036" s="64">
        <f t="shared" si="180"/>
        <v>-197.61</v>
      </c>
      <c r="J1036" s="64">
        <f t="shared" si="176"/>
        <v>136</v>
      </c>
      <c r="K1036" s="64">
        <f t="shared" si="177"/>
        <v>145</v>
      </c>
      <c r="L1036" s="64">
        <f t="shared" si="178"/>
        <v>498</v>
      </c>
      <c r="M1036" s="64">
        <f t="shared" si="179"/>
        <v>203</v>
      </c>
      <c r="T1036" s="64">
        <f t="shared" si="183"/>
        <v>981</v>
      </c>
      <c r="U1036" s="64" t="e">
        <f t="shared" ref="U1036:V1055" ca="1" si="185">INDEX(OFFSET($G$55,0,MATCH(U$54,$H$54:$I$54,0),COUNT($A$55:$A$2233),1),MATCH($T1036,OFFSET($I$55,0,MATCH(U$55,$J$53:$M$53,0),COUNT($A$55:$A$2233),1),0),1)</f>
        <v>#N/A</v>
      </c>
      <c r="V1036" s="64" t="e">
        <f t="shared" ca="1" si="185"/>
        <v>#N/A</v>
      </c>
      <c r="Y1036" s="64" t="str">
        <f t="shared" ca="1" si="182"/>
        <v xml:space="preserve"> </v>
      </c>
      <c r="Z1036" s="64" t="str">
        <f t="shared" ca="1" si="184"/>
        <v xml:space="preserve"> </v>
      </c>
    </row>
    <row r="1037" spans="1:26" outlineLevel="1" x14ac:dyDescent="0.35">
      <c r="A1037" s="64">
        <v>6685096</v>
      </c>
      <c r="B1037" s="64" t="s">
        <v>183</v>
      </c>
      <c r="C1037" s="64">
        <v>2829.59</v>
      </c>
      <c r="D1037" s="64">
        <v>183</v>
      </c>
      <c r="E1037" s="64">
        <v>228.86</v>
      </c>
      <c r="F1037" s="64">
        <v>0</v>
      </c>
      <c r="H1037" s="64">
        <f t="shared" si="180"/>
        <v>-228.86</v>
      </c>
      <c r="J1037" s="64">
        <f t="shared" si="176"/>
        <v>136</v>
      </c>
      <c r="K1037" s="64">
        <f t="shared" si="177"/>
        <v>145</v>
      </c>
      <c r="L1037" s="64">
        <f t="shared" si="178"/>
        <v>499</v>
      </c>
      <c r="M1037" s="64">
        <f t="shared" si="179"/>
        <v>203</v>
      </c>
      <c r="T1037" s="64">
        <f t="shared" si="183"/>
        <v>982</v>
      </c>
      <c r="U1037" s="64" t="e">
        <f t="shared" ca="1" si="185"/>
        <v>#N/A</v>
      </c>
      <c r="V1037" s="64" t="e">
        <f t="shared" ca="1" si="185"/>
        <v>#N/A</v>
      </c>
      <c r="Y1037" s="64" t="str">
        <f t="shared" ca="1" si="182"/>
        <v xml:space="preserve"> </v>
      </c>
      <c r="Z1037" s="64" t="str">
        <f t="shared" ca="1" si="184"/>
        <v xml:space="preserve"> </v>
      </c>
    </row>
    <row r="1038" spans="1:26" outlineLevel="1" x14ac:dyDescent="0.35">
      <c r="A1038" s="64">
        <v>6685179</v>
      </c>
      <c r="B1038" s="64" t="s">
        <v>406</v>
      </c>
      <c r="C1038" s="64">
        <v>2404.73</v>
      </c>
      <c r="D1038" s="64">
        <v>183</v>
      </c>
      <c r="E1038" s="64">
        <v>187.06</v>
      </c>
      <c r="F1038" s="64">
        <v>0</v>
      </c>
      <c r="H1038" s="64">
        <f t="shared" si="180"/>
        <v>-187.06</v>
      </c>
      <c r="J1038" s="64">
        <f t="shared" si="176"/>
        <v>136</v>
      </c>
      <c r="K1038" s="64">
        <f t="shared" si="177"/>
        <v>145</v>
      </c>
      <c r="L1038" s="64">
        <f t="shared" si="178"/>
        <v>499</v>
      </c>
      <c r="M1038" s="64">
        <f t="shared" si="179"/>
        <v>204</v>
      </c>
      <c r="T1038" s="64">
        <f t="shared" si="183"/>
        <v>983</v>
      </c>
      <c r="U1038" s="64" t="e">
        <f t="shared" ca="1" si="185"/>
        <v>#N/A</v>
      </c>
      <c r="V1038" s="64" t="e">
        <f t="shared" ca="1" si="185"/>
        <v>#N/A</v>
      </c>
      <c r="Y1038" s="64" t="str">
        <f t="shared" ca="1" si="182"/>
        <v xml:space="preserve"> </v>
      </c>
      <c r="Z1038" s="64" t="str">
        <f t="shared" ca="1" si="184"/>
        <v xml:space="preserve"> </v>
      </c>
    </row>
    <row r="1039" spans="1:26" outlineLevel="1" x14ac:dyDescent="0.35">
      <c r="A1039" s="64">
        <v>6688743</v>
      </c>
      <c r="B1039" s="64" t="s">
        <v>406</v>
      </c>
      <c r="C1039" s="64">
        <v>4062.65</v>
      </c>
      <c r="D1039" s="64">
        <v>184</v>
      </c>
      <c r="E1039" s="64">
        <v>312.76</v>
      </c>
      <c r="F1039" s="64">
        <v>0</v>
      </c>
      <c r="H1039" s="64">
        <f t="shared" si="180"/>
        <v>-312.76</v>
      </c>
      <c r="J1039" s="64">
        <f t="shared" si="176"/>
        <v>136</v>
      </c>
      <c r="K1039" s="64">
        <f t="shared" si="177"/>
        <v>145</v>
      </c>
      <c r="L1039" s="64">
        <f t="shared" si="178"/>
        <v>499</v>
      </c>
      <c r="M1039" s="64">
        <f t="shared" si="179"/>
        <v>205</v>
      </c>
      <c r="T1039" s="64">
        <f t="shared" si="183"/>
        <v>984</v>
      </c>
      <c r="U1039" s="64" t="e">
        <f t="shared" ca="1" si="185"/>
        <v>#N/A</v>
      </c>
      <c r="V1039" s="64" t="e">
        <f t="shared" ca="1" si="185"/>
        <v>#N/A</v>
      </c>
      <c r="Y1039" s="64" t="str">
        <f t="shared" ca="1" si="182"/>
        <v xml:space="preserve"> </v>
      </c>
      <c r="Z1039" s="64" t="str">
        <f t="shared" ca="1" si="184"/>
        <v xml:space="preserve"> </v>
      </c>
    </row>
    <row r="1040" spans="1:26" outlineLevel="1" x14ac:dyDescent="0.35">
      <c r="A1040" s="64">
        <v>6689163</v>
      </c>
      <c r="B1040" s="64" t="s">
        <v>183</v>
      </c>
      <c r="C1040" s="64">
        <v>3365.86</v>
      </c>
      <c r="D1040" s="64">
        <v>183</v>
      </c>
      <c r="E1040" s="64">
        <v>291.76</v>
      </c>
      <c r="F1040" s="64">
        <v>0</v>
      </c>
      <c r="H1040" s="64">
        <f t="shared" si="180"/>
        <v>-291.76</v>
      </c>
      <c r="J1040" s="64">
        <f t="shared" si="176"/>
        <v>136</v>
      </c>
      <c r="K1040" s="64">
        <f t="shared" si="177"/>
        <v>145</v>
      </c>
      <c r="L1040" s="64">
        <f t="shared" si="178"/>
        <v>500</v>
      </c>
      <c r="M1040" s="64">
        <f t="shared" si="179"/>
        <v>205</v>
      </c>
      <c r="T1040" s="64">
        <f t="shared" si="183"/>
        <v>985</v>
      </c>
      <c r="U1040" s="64" t="e">
        <f t="shared" ca="1" si="185"/>
        <v>#N/A</v>
      </c>
      <c r="V1040" s="64" t="e">
        <f t="shared" ca="1" si="185"/>
        <v>#N/A</v>
      </c>
      <c r="Y1040" s="64" t="str">
        <f t="shared" ca="1" si="182"/>
        <v xml:space="preserve"> </v>
      </c>
      <c r="Z1040" s="64" t="str">
        <f t="shared" ca="1" si="184"/>
        <v xml:space="preserve"> </v>
      </c>
    </row>
    <row r="1041" spans="1:26" outlineLevel="1" x14ac:dyDescent="0.35">
      <c r="A1041" s="64">
        <v>6703939</v>
      </c>
      <c r="B1041" s="64" t="s">
        <v>183</v>
      </c>
      <c r="C1041" s="64">
        <v>14048.73</v>
      </c>
      <c r="D1041" s="64">
        <v>186</v>
      </c>
      <c r="E1041" s="64">
        <v>1120.75</v>
      </c>
      <c r="F1041" s="64">
        <v>0</v>
      </c>
      <c r="H1041" s="64">
        <f t="shared" si="180"/>
        <v>-1120.75</v>
      </c>
      <c r="J1041" s="64">
        <f t="shared" si="176"/>
        <v>136</v>
      </c>
      <c r="K1041" s="64">
        <f t="shared" si="177"/>
        <v>145</v>
      </c>
      <c r="L1041" s="64">
        <f t="shared" si="178"/>
        <v>501</v>
      </c>
      <c r="M1041" s="64">
        <f t="shared" si="179"/>
        <v>205</v>
      </c>
      <c r="T1041" s="64">
        <f t="shared" si="183"/>
        <v>986</v>
      </c>
      <c r="U1041" s="64" t="e">
        <f t="shared" ca="1" si="185"/>
        <v>#N/A</v>
      </c>
      <c r="V1041" s="64" t="e">
        <f t="shared" ca="1" si="185"/>
        <v>#N/A</v>
      </c>
      <c r="Y1041" s="64" t="str">
        <f t="shared" ca="1" si="182"/>
        <v xml:space="preserve"> </v>
      </c>
      <c r="Z1041" s="64" t="str">
        <f t="shared" ca="1" si="184"/>
        <v xml:space="preserve"> </v>
      </c>
    </row>
    <row r="1042" spans="1:26" outlineLevel="1" x14ac:dyDescent="0.35">
      <c r="A1042" s="64">
        <v>6709185</v>
      </c>
      <c r="B1042" s="64" t="s">
        <v>406</v>
      </c>
      <c r="C1042" s="64">
        <v>5305.66</v>
      </c>
      <c r="D1042" s="64">
        <v>182</v>
      </c>
      <c r="E1042" s="64">
        <v>429.32</v>
      </c>
      <c r="F1042" s="64">
        <v>0</v>
      </c>
      <c r="H1042" s="64">
        <f t="shared" si="180"/>
        <v>-429.32</v>
      </c>
      <c r="J1042" s="64">
        <f t="shared" si="176"/>
        <v>136</v>
      </c>
      <c r="K1042" s="64">
        <f t="shared" si="177"/>
        <v>145</v>
      </c>
      <c r="L1042" s="64">
        <f t="shared" si="178"/>
        <v>501</v>
      </c>
      <c r="M1042" s="64">
        <f t="shared" si="179"/>
        <v>206</v>
      </c>
      <c r="T1042" s="64">
        <f t="shared" si="183"/>
        <v>987</v>
      </c>
      <c r="U1042" s="64" t="e">
        <f t="shared" ca="1" si="185"/>
        <v>#N/A</v>
      </c>
      <c r="V1042" s="64" t="e">
        <f t="shared" ca="1" si="185"/>
        <v>#N/A</v>
      </c>
      <c r="Y1042" s="64" t="str">
        <f t="shared" ca="1" si="182"/>
        <v xml:space="preserve"> </v>
      </c>
      <c r="Z1042" s="64" t="str">
        <f t="shared" ca="1" si="184"/>
        <v xml:space="preserve"> </v>
      </c>
    </row>
    <row r="1043" spans="1:26" outlineLevel="1" x14ac:dyDescent="0.35">
      <c r="A1043" s="64">
        <v>6710405</v>
      </c>
      <c r="B1043" s="64" t="s">
        <v>395</v>
      </c>
      <c r="C1043" s="64">
        <v>5864.31</v>
      </c>
      <c r="D1043" s="64">
        <v>153</v>
      </c>
      <c r="E1043" s="64">
        <v>487.41</v>
      </c>
      <c r="F1043" s="64">
        <v>489.1</v>
      </c>
      <c r="H1043" s="64">
        <f t="shared" si="180"/>
        <v>1.6899999999999977</v>
      </c>
      <c r="J1043" s="64">
        <f t="shared" si="176"/>
        <v>136</v>
      </c>
      <c r="K1043" s="64">
        <f t="shared" si="177"/>
        <v>146</v>
      </c>
      <c r="L1043" s="64">
        <f t="shared" si="178"/>
        <v>501</v>
      </c>
      <c r="M1043" s="64">
        <f t="shared" si="179"/>
        <v>206</v>
      </c>
      <c r="T1043" s="64">
        <f t="shared" si="183"/>
        <v>988</v>
      </c>
      <c r="U1043" s="64" t="e">
        <f t="shared" ca="1" si="185"/>
        <v>#N/A</v>
      </c>
      <c r="V1043" s="64" t="e">
        <f t="shared" ca="1" si="185"/>
        <v>#N/A</v>
      </c>
      <c r="Y1043" s="64" t="str">
        <f t="shared" ca="1" si="182"/>
        <v xml:space="preserve"> </v>
      </c>
      <c r="Z1043" s="64" t="str">
        <f t="shared" ca="1" si="184"/>
        <v xml:space="preserve"> </v>
      </c>
    </row>
    <row r="1044" spans="1:26" outlineLevel="1" x14ac:dyDescent="0.35">
      <c r="A1044" s="64">
        <v>6718889</v>
      </c>
      <c r="B1044" s="64" t="s">
        <v>395</v>
      </c>
      <c r="C1044" s="64">
        <v>16488.330000000002</v>
      </c>
      <c r="D1044" s="64">
        <v>185</v>
      </c>
      <c r="E1044" s="64">
        <v>1305.8800000000001</v>
      </c>
      <c r="F1044" s="64">
        <v>1314.94</v>
      </c>
      <c r="H1044" s="64">
        <f t="shared" si="180"/>
        <v>9.0599999999999454</v>
      </c>
      <c r="J1044" s="64">
        <f t="shared" si="176"/>
        <v>136</v>
      </c>
      <c r="K1044" s="64">
        <f t="shared" si="177"/>
        <v>147</v>
      </c>
      <c r="L1044" s="64">
        <f t="shared" si="178"/>
        <v>501</v>
      </c>
      <c r="M1044" s="64">
        <f t="shared" si="179"/>
        <v>206</v>
      </c>
      <c r="T1044" s="64">
        <f t="shared" si="183"/>
        <v>989</v>
      </c>
      <c r="U1044" s="64" t="e">
        <f t="shared" ca="1" si="185"/>
        <v>#N/A</v>
      </c>
      <c r="V1044" s="64" t="e">
        <f t="shared" ca="1" si="185"/>
        <v>#N/A</v>
      </c>
      <c r="Y1044" s="64" t="str">
        <f t="shared" ca="1" si="182"/>
        <v xml:space="preserve"> </v>
      </c>
      <c r="Z1044" s="64" t="str">
        <f t="shared" ca="1" si="184"/>
        <v xml:space="preserve"> </v>
      </c>
    </row>
    <row r="1045" spans="1:26" outlineLevel="1" x14ac:dyDescent="0.35">
      <c r="A1045" s="64">
        <v>6722921</v>
      </c>
      <c r="B1045" s="64" t="s">
        <v>183</v>
      </c>
      <c r="C1045" s="64">
        <v>3201.09</v>
      </c>
      <c r="D1045" s="64">
        <v>182</v>
      </c>
      <c r="E1045" s="64">
        <v>261.43</v>
      </c>
      <c r="F1045" s="64">
        <v>0</v>
      </c>
      <c r="H1045" s="64">
        <f t="shared" si="180"/>
        <v>-261.43</v>
      </c>
      <c r="J1045" s="64">
        <f t="shared" si="176"/>
        <v>136</v>
      </c>
      <c r="K1045" s="64">
        <f t="shared" si="177"/>
        <v>147</v>
      </c>
      <c r="L1045" s="64">
        <f t="shared" si="178"/>
        <v>502</v>
      </c>
      <c r="M1045" s="64">
        <f t="shared" si="179"/>
        <v>206</v>
      </c>
      <c r="T1045" s="64">
        <f t="shared" si="183"/>
        <v>990</v>
      </c>
      <c r="U1045" s="64" t="e">
        <f t="shared" ca="1" si="185"/>
        <v>#N/A</v>
      </c>
      <c r="V1045" s="64" t="e">
        <f t="shared" ca="1" si="185"/>
        <v>#N/A</v>
      </c>
      <c r="Y1045" s="64" t="str">
        <f t="shared" ca="1" si="182"/>
        <v xml:space="preserve"> </v>
      </c>
      <c r="Z1045" s="64" t="str">
        <f t="shared" ca="1" si="184"/>
        <v xml:space="preserve"> </v>
      </c>
    </row>
    <row r="1046" spans="1:26" outlineLevel="1" x14ac:dyDescent="0.35">
      <c r="A1046" s="64">
        <v>6725090</v>
      </c>
      <c r="B1046" s="64" t="s">
        <v>183</v>
      </c>
      <c r="C1046" s="64">
        <v>3895.07</v>
      </c>
      <c r="D1046" s="64">
        <v>183</v>
      </c>
      <c r="E1046" s="64">
        <v>324.39</v>
      </c>
      <c r="F1046" s="64">
        <v>0</v>
      </c>
      <c r="H1046" s="64">
        <f t="shared" si="180"/>
        <v>-324.39</v>
      </c>
      <c r="J1046" s="64">
        <f t="shared" si="176"/>
        <v>136</v>
      </c>
      <c r="K1046" s="64">
        <f t="shared" si="177"/>
        <v>147</v>
      </c>
      <c r="L1046" s="64">
        <f t="shared" si="178"/>
        <v>503</v>
      </c>
      <c r="M1046" s="64">
        <f t="shared" si="179"/>
        <v>206</v>
      </c>
      <c r="T1046" s="64">
        <f t="shared" si="183"/>
        <v>991</v>
      </c>
      <c r="U1046" s="64" t="e">
        <f t="shared" ca="1" si="185"/>
        <v>#N/A</v>
      </c>
      <c r="V1046" s="64" t="e">
        <f t="shared" ca="1" si="185"/>
        <v>#N/A</v>
      </c>
      <c r="Y1046" s="64" t="str">
        <f t="shared" ca="1" si="182"/>
        <v xml:space="preserve"> </v>
      </c>
      <c r="Z1046" s="64" t="str">
        <f t="shared" ca="1" si="184"/>
        <v xml:space="preserve"> </v>
      </c>
    </row>
    <row r="1047" spans="1:26" outlineLevel="1" x14ac:dyDescent="0.35">
      <c r="A1047" s="64">
        <v>6726212</v>
      </c>
      <c r="B1047" s="64" t="s">
        <v>183</v>
      </c>
      <c r="C1047" s="64">
        <v>4062.21</v>
      </c>
      <c r="D1047" s="64">
        <v>182</v>
      </c>
      <c r="E1047" s="64">
        <v>320.39</v>
      </c>
      <c r="F1047" s="64">
        <v>0</v>
      </c>
      <c r="H1047" s="64">
        <f t="shared" si="180"/>
        <v>-320.39</v>
      </c>
      <c r="J1047" s="64">
        <f t="shared" si="176"/>
        <v>136</v>
      </c>
      <c r="K1047" s="64">
        <f t="shared" si="177"/>
        <v>147</v>
      </c>
      <c r="L1047" s="64">
        <f t="shared" si="178"/>
        <v>504</v>
      </c>
      <c r="M1047" s="64">
        <f t="shared" si="179"/>
        <v>206</v>
      </c>
      <c r="T1047" s="64">
        <f t="shared" si="183"/>
        <v>992</v>
      </c>
      <c r="U1047" s="64" t="e">
        <f t="shared" ca="1" si="185"/>
        <v>#N/A</v>
      </c>
      <c r="V1047" s="64" t="e">
        <f t="shared" ca="1" si="185"/>
        <v>#N/A</v>
      </c>
      <c r="Y1047" s="64" t="str">
        <f t="shared" ca="1" si="182"/>
        <v xml:space="preserve"> </v>
      </c>
      <c r="Z1047" s="64" t="str">
        <f t="shared" ca="1" si="184"/>
        <v xml:space="preserve"> </v>
      </c>
    </row>
    <row r="1048" spans="1:26" outlineLevel="1" x14ac:dyDescent="0.35">
      <c r="A1048" s="64">
        <v>6729224</v>
      </c>
      <c r="B1048" s="64" t="s">
        <v>406</v>
      </c>
      <c r="C1048" s="64">
        <v>8641.4599999999991</v>
      </c>
      <c r="D1048" s="64">
        <v>182</v>
      </c>
      <c r="E1048" s="64">
        <v>680.54</v>
      </c>
      <c r="F1048" s="64">
        <v>0</v>
      </c>
      <c r="H1048" s="64">
        <f t="shared" si="180"/>
        <v>-680.54</v>
      </c>
      <c r="J1048" s="64">
        <f t="shared" si="176"/>
        <v>136</v>
      </c>
      <c r="K1048" s="64">
        <f t="shared" si="177"/>
        <v>147</v>
      </c>
      <c r="L1048" s="64">
        <f t="shared" si="178"/>
        <v>504</v>
      </c>
      <c r="M1048" s="64">
        <f t="shared" si="179"/>
        <v>207</v>
      </c>
      <c r="T1048" s="64">
        <f t="shared" si="183"/>
        <v>993</v>
      </c>
      <c r="U1048" s="64" t="e">
        <f t="shared" ca="1" si="185"/>
        <v>#N/A</v>
      </c>
      <c r="V1048" s="64" t="e">
        <f t="shared" ca="1" si="185"/>
        <v>#N/A</v>
      </c>
      <c r="Y1048" s="64" t="str">
        <f t="shared" ca="1" si="182"/>
        <v xml:space="preserve"> </v>
      </c>
      <c r="Z1048" s="64" t="str">
        <f t="shared" ca="1" si="184"/>
        <v xml:space="preserve"> </v>
      </c>
    </row>
    <row r="1049" spans="1:26" outlineLevel="1" x14ac:dyDescent="0.35">
      <c r="A1049" s="64">
        <v>6736378</v>
      </c>
      <c r="B1049" s="64" t="s">
        <v>101</v>
      </c>
      <c r="C1049" s="64">
        <v>7872.67</v>
      </c>
      <c r="D1049" s="64">
        <v>153</v>
      </c>
      <c r="E1049" s="64">
        <v>650.16999999999996</v>
      </c>
      <c r="F1049" s="64">
        <v>651.99</v>
      </c>
      <c r="H1049" s="64">
        <f t="shared" si="180"/>
        <v>1.82000000000005</v>
      </c>
      <c r="J1049" s="64">
        <f t="shared" si="176"/>
        <v>137</v>
      </c>
      <c r="K1049" s="64">
        <f t="shared" si="177"/>
        <v>147</v>
      </c>
      <c r="L1049" s="64">
        <f t="shared" si="178"/>
        <v>504</v>
      </c>
      <c r="M1049" s="64">
        <f t="shared" si="179"/>
        <v>207</v>
      </c>
      <c r="T1049" s="64">
        <f t="shared" si="183"/>
        <v>994</v>
      </c>
      <c r="U1049" s="64" t="e">
        <f t="shared" ca="1" si="185"/>
        <v>#N/A</v>
      </c>
      <c r="V1049" s="64" t="e">
        <f t="shared" ca="1" si="185"/>
        <v>#N/A</v>
      </c>
      <c r="Y1049" s="64" t="str">
        <f t="shared" ca="1" si="182"/>
        <v xml:space="preserve"> </v>
      </c>
      <c r="Z1049" s="64" t="str">
        <f t="shared" ca="1" si="184"/>
        <v xml:space="preserve"> </v>
      </c>
    </row>
    <row r="1050" spans="1:26" outlineLevel="1" x14ac:dyDescent="0.35">
      <c r="A1050" s="64">
        <v>6736542</v>
      </c>
      <c r="B1050" s="64" t="s">
        <v>183</v>
      </c>
      <c r="C1050" s="64">
        <v>2192.46</v>
      </c>
      <c r="D1050" s="64">
        <v>183</v>
      </c>
      <c r="E1050" s="64">
        <v>172.41</v>
      </c>
      <c r="F1050" s="64">
        <v>0</v>
      </c>
      <c r="H1050" s="64">
        <f t="shared" si="180"/>
        <v>-172.41</v>
      </c>
      <c r="J1050" s="64">
        <f t="shared" si="176"/>
        <v>137</v>
      </c>
      <c r="K1050" s="64">
        <f t="shared" si="177"/>
        <v>147</v>
      </c>
      <c r="L1050" s="64">
        <f t="shared" si="178"/>
        <v>505</v>
      </c>
      <c r="M1050" s="64">
        <f t="shared" si="179"/>
        <v>207</v>
      </c>
      <c r="T1050" s="64">
        <f t="shared" si="183"/>
        <v>995</v>
      </c>
      <c r="U1050" s="64" t="e">
        <f t="shared" ca="1" si="185"/>
        <v>#N/A</v>
      </c>
      <c r="V1050" s="64" t="e">
        <f t="shared" ca="1" si="185"/>
        <v>#N/A</v>
      </c>
      <c r="Y1050" s="64" t="str">
        <f t="shared" ca="1" si="182"/>
        <v xml:space="preserve"> </v>
      </c>
      <c r="Z1050" s="64" t="str">
        <f t="shared" ca="1" si="184"/>
        <v xml:space="preserve"> </v>
      </c>
    </row>
    <row r="1051" spans="1:26" outlineLevel="1" x14ac:dyDescent="0.35">
      <c r="A1051" s="64">
        <v>6737053</v>
      </c>
      <c r="B1051" s="64" t="s">
        <v>395</v>
      </c>
      <c r="C1051" s="64">
        <v>4753.2299999999996</v>
      </c>
      <c r="D1051" s="64">
        <v>153</v>
      </c>
      <c r="E1051" s="64">
        <v>358.35</v>
      </c>
      <c r="F1051" s="64">
        <v>352.16</v>
      </c>
      <c r="H1051" s="64">
        <f t="shared" si="180"/>
        <v>-6.1899999999999977</v>
      </c>
      <c r="J1051" s="64">
        <f t="shared" si="176"/>
        <v>137</v>
      </c>
      <c r="K1051" s="64">
        <f t="shared" si="177"/>
        <v>148</v>
      </c>
      <c r="L1051" s="64">
        <f t="shared" si="178"/>
        <v>505</v>
      </c>
      <c r="M1051" s="64">
        <f t="shared" si="179"/>
        <v>207</v>
      </c>
      <c r="T1051" s="64">
        <f t="shared" si="183"/>
        <v>996</v>
      </c>
      <c r="U1051" s="64" t="e">
        <f t="shared" ca="1" si="185"/>
        <v>#N/A</v>
      </c>
      <c r="V1051" s="64" t="e">
        <f t="shared" ca="1" si="185"/>
        <v>#N/A</v>
      </c>
      <c r="Y1051" s="64" t="str">
        <f t="shared" ca="1" si="182"/>
        <v xml:space="preserve"> </v>
      </c>
      <c r="Z1051" s="64" t="str">
        <f t="shared" ca="1" si="184"/>
        <v xml:space="preserve"> </v>
      </c>
    </row>
    <row r="1052" spans="1:26" outlineLevel="1" x14ac:dyDescent="0.35">
      <c r="A1052" s="64">
        <v>6739843</v>
      </c>
      <c r="B1052" s="64" t="s">
        <v>183</v>
      </c>
      <c r="C1052" s="64">
        <v>9304.2999999999993</v>
      </c>
      <c r="D1052" s="64">
        <v>184</v>
      </c>
      <c r="E1052" s="64">
        <v>775</v>
      </c>
      <c r="F1052" s="64">
        <v>0</v>
      </c>
      <c r="H1052" s="64">
        <f t="shared" si="180"/>
        <v>-775</v>
      </c>
      <c r="J1052" s="64">
        <f t="shared" si="176"/>
        <v>137</v>
      </c>
      <c r="K1052" s="64">
        <f t="shared" si="177"/>
        <v>148</v>
      </c>
      <c r="L1052" s="64">
        <f t="shared" si="178"/>
        <v>506</v>
      </c>
      <c r="M1052" s="64">
        <f t="shared" si="179"/>
        <v>207</v>
      </c>
      <c r="T1052" s="64">
        <f t="shared" si="183"/>
        <v>997</v>
      </c>
      <c r="U1052" s="64" t="e">
        <f t="shared" ca="1" si="185"/>
        <v>#N/A</v>
      </c>
      <c r="V1052" s="64" t="e">
        <f t="shared" ca="1" si="185"/>
        <v>#N/A</v>
      </c>
      <c r="Y1052" s="64" t="str">
        <f t="shared" ca="1" si="182"/>
        <v xml:space="preserve"> </v>
      </c>
      <c r="Z1052" s="64" t="str">
        <f t="shared" ca="1" si="184"/>
        <v xml:space="preserve"> </v>
      </c>
    </row>
    <row r="1053" spans="1:26" outlineLevel="1" x14ac:dyDescent="0.35">
      <c r="A1053" s="64">
        <v>6744991</v>
      </c>
      <c r="B1053" s="64" t="s">
        <v>183</v>
      </c>
      <c r="C1053" s="64">
        <v>3275.61</v>
      </c>
      <c r="D1053" s="64">
        <v>184</v>
      </c>
      <c r="E1053" s="64">
        <v>276.93</v>
      </c>
      <c r="F1053" s="64">
        <v>0</v>
      </c>
      <c r="H1053" s="64">
        <f t="shared" si="180"/>
        <v>-276.93</v>
      </c>
      <c r="J1053" s="64">
        <f t="shared" si="176"/>
        <v>137</v>
      </c>
      <c r="K1053" s="64">
        <f t="shared" si="177"/>
        <v>148</v>
      </c>
      <c r="L1053" s="64">
        <f t="shared" si="178"/>
        <v>507</v>
      </c>
      <c r="M1053" s="64">
        <f t="shared" si="179"/>
        <v>207</v>
      </c>
      <c r="T1053" s="64">
        <f t="shared" si="183"/>
        <v>998</v>
      </c>
      <c r="U1053" s="64" t="e">
        <f t="shared" ca="1" si="185"/>
        <v>#N/A</v>
      </c>
      <c r="V1053" s="64" t="e">
        <f t="shared" ca="1" si="185"/>
        <v>#N/A</v>
      </c>
      <c r="Y1053" s="64" t="str">
        <f t="shared" ca="1" si="182"/>
        <v xml:space="preserve"> </v>
      </c>
      <c r="Z1053" s="64" t="str">
        <f t="shared" ca="1" si="184"/>
        <v xml:space="preserve"> </v>
      </c>
    </row>
    <row r="1054" spans="1:26" outlineLevel="1" x14ac:dyDescent="0.35">
      <c r="A1054" s="64">
        <v>6750633</v>
      </c>
      <c r="B1054" s="64" t="s">
        <v>406</v>
      </c>
      <c r="C1054" s="64">
        <v>7919.26</v>
      </c>
      <c r="D1054" s="64">
        <v>185</v>
      </c>
      <c r="E1054" s="64">
        <v>646.19000000000005</v>
      </c>
      <c r="F1054" s="64">
        <v>0</v>
      </c>
      <c r="H1054" s="64">
        <f t="shared" si="180"/>
        <v>-646.19000000000005</v>
      </c>
      <c r="J1054" s="64">
        <f t="shared" si="176"/>
        <v>137</v>
      </c>
      <c r="K1054" s="64">
        <f t="shared" si="177"/>
        <v>148</v>
      </c>
      <c r="L1054" s="64">
        <f t="shared" si="178"/>
        <v>507</v>
      </c>
      <c r="M1054" s="64">
        <f t="shared" si="179"/>
        <v>208</v>
      </c>
      <c r="T1054" s="64">
        <f t="shared" si="183"/>
        <v>999</v>
      </c>
      <c r="U1054" s="64" t="e">
        <f t="shared" ca="1" si="185"/>
        <v>#N/A</v>
      </c>
      <c r="V1054" s="64" t="e">
        <f t="shared" ca="1" si="185"/>
        <v>#N/A</v>
      </c>
      <c r="Y1054" s="64" t="str">
        <f t="shared" ca="1" si="182"/>
        <v xml:space="preserve"> </v>
      </c>
      <c r="Z1054" s="64" t="str">
        <f t="shared" ca="1" si="184"/>
        <v xml:space="preserve"> </v>
      </c>
    </row>
    <row r="1055" spans="1:26" outlineLevel="1" x14ac:dyDescent="0.35">
      <c r="A1055" s="64">
        <v>6752233</v>
      </c>
      <c r="B1055" s="64" t="s">
        <v>406</v>
      </c>
      <c r="C1055" s="64">
        <v>6068.22</v>
      </c>
      <c r="D1055" s="64">
        <v>183</v>
      </c>
      <c r="E1055" s="64">
        <v>510.87</v>
      </c>
      <c r="F1055" s="64">
        <v>0</v>
      </c>
      <c r="H1055" s="64">
        <f t="shared" si="180"/>
        <v>-510.87</v>
      </c>
      <c r="J1055" s="64">
        <f t="shared" si="176"/>
        <v>137</v>
      </c>
      <c r="K1055" s="64">
        <f t="shared" si="177"/>
        <v>148</v>
      </c>
      <c r="L1055" s="64">
        <f t="shared" si="178"/>
        <v>507</v>
      </c>
      <c r="M1055" s="64">
        <f t="shared" si="179"/>
        <v>209</v>
      </c>
      <c r="T1055" s="64">
        <f t="shared" si="183"/>
        <v>1000</v>
      </c>
      <c r="U1055" s="64" t="e">
        <f t="shared" ca="1" si="185"/>
        <v>#N/A</v>
      </c>
      <c r="V1055" s="64" t="e">
        <f t="shared" ca="1" si="185"/>
        <v>#N/A</v>
      </c>
      <c r="Y1055" s="64" t="str">
        <f t="shared" ca="1" si="182"/>
        <v xml:space="preserve"> </v>
      </c>
      <c r="Z1055" s="64" t="str">
        <f t="shared" ca="1" si="184"/>
        <v xml:space="preserve"> </v>
      </c>
    </row>
    <row r="1056" spans="1:26" outlineLevel="1" x14ac:dyDescent="0.35">
      <c r="A1056" s="64">
        <v>6752704</v>
      </c>
      <c r="B1056" s="64" t="s">
        <v>183</v>
      </c>
      <c r="C1056" s="64">
        <v>4492.1499999999996</v>
      </c>
      <c r="D1056" s="64">
        <v>183</v>
      </c>
      <c r="E1056" s="64">
        <v>375.26</v>
      </c>
      <c r="F1056" s="64">
        <v>0</v>
      </c>
      <c r="H1056" s="64">
        <f t="shared" si="180"/>
        <v>-375.26</v>
      </c>
      <c r="J1056" s="64">
        <f t="shared" si="176"/>
        <v>137</v>
      </c>
      <c r="K1056" s="64">
        <f t="shared" si="177"/>
        <v>148</v>
      </c>
      <c r="L1056" s="64">
        <f t="shared" si="178"/>
        <v>508</v>
      </c>
      <c r="M1056" s="64">
        <f t="shared" si="179"/>
        <v>209</v>
      </c>
      <c r="T1056" s="64">
        <f t="shared" si="183"/>
        <v>1001</v>
      </c>
      <c r="U1056" s="64" t="e">
        <f t="shared" ref="U1056:V1075" ca="1" si="186">INDEX(OFFSET($G$55,0,MATCH(U$54,$H$54:$I$54,0),COUNT($A$55:$A$2233),1),MATCH($T1056,OFFSET($I$55,0,MATCH(U$55,$J$53:$M$53,0),COUNT($A$55:$A$2233),1),0),1)</f>
        <v>#N/A</v>
      </c>
      <c r="V1056" s="64" t="e">
        <f t="shared" ca="1" si="186"/>
        <v>#N/A</v>
      </c>
      <c r="Y1056" s="64" t="str">
        <f t="shared" ca="1" si="182"/>
        <v xml:space="preserve"> </v>
      </c>
      <c r="Z1056" s="64" t="str">
        <f t="shared" ca="1" si="184"/>
        <v xml:space="preserve"> </v>
      </c>
    </row>
    <row r="1057" spans="1:26" outlineLevel="1" x14ac:dyDescent="0.35">
      <c r="A1057" s="64">
        <v>6753330</v>
      </c>
      <c r="B1057" s="64" t="s">
        <v>183</v>
      </c>
      <c r="C1057" s="64">
        <v>5486.06</v>
      </c>
      <c r="D1057" s="64">
        <v>182</v>
      </c>
      <c r="E1057" s="64">
        <v>433.55</v>
      </c>
      <c r="F1057" s="64">
        <v>0</v>
      </c>
      <c r="H1057" s="64">
        <f t="shared" si="180"/>
        <v>-433.55</v>
      </c>
      <c r="J1057" s="64">
        <f t="shared" si="176"/>
        <v>137</v>
      </c>
      <c r="K1057" s="64">
        <f t="shared" si="177"/>
        <v>148</v>
      </c>
      <c r="L1057" s="64">
        <f t="shared" si="178"/>
        <v>509</v>
      </c>
      <c r="M1057" s="64">
        <f t="shared" si="179"/>
        <v>209</v>
      </c>
      <c r="T1057" s="64">
        <f t="shared" si="183"/>
        <v>1002</v>
      </c>
      <c r="U1057" s="64" t="e">
        <f t="shared" ca="1" si="186"/>
        <v>#N/A</v>
      </c>
      <c r="V1057" s="64" t="e">
        <f t="shared" ca="1" si="186"/>
        <v>#N/A</v>
      </c>
      <c r="Y1057" s="64" t="str">
        <f t="shared" ca="1" si="182"/>
        <v xml:space="preserve"> </v>
      </c>
      <c r="Z1057" s="64" t="str">
        <f t="shared" ca="1" si="184"/>
        <v xml:space="preserve"> </v>
      </c>
    </row>
    <row r="1058" spans="1:26" outlineLevel="1" x14ac:dyDescent="0.35">
      <c r="A1058" s="64">
        <v>6761474</v>
      </c>
      <c r="B1058" s="64" t="s">
        <v>395</v>
      </c>
      <c r="C1058" s="64">
        <v>5447.71</v>
      </c>
      <c r="D1058" s="64">
        <v>154</v>
      </c>
      <c r="E1058" s="64">
        <v>452.56</v>
      </c>
      <c r="F1058" s="64">
        <v>453.23</v>
      </c>
      <c r="H1058" s="64">
        <f t="shared" si="180"/>
        <v>0.67000000000001592</v>
      </c>
      <c r="J1058" s="64">
        <f t="shared" si="176"/>
        <v>137</v>
      </c>
      <c r="K1058" s="64">
        <f t="shared" si="177"/>
        <v>149</v>
      </c>
      <c r="L1058" s="64">
        <f t="shared" si="178"/>
        <v>509</v>
      </c>
      <c r="M1058" s="64">
        <f t="shared" si="179"/>
        <v>209</v>
      </c>
      <c r="T1058" s="64">
        <f t="shared" si="183"/>
        <v>1003</v>
      </c>
      <c r="U1058" s="64" t="e">
        <f t="shared" ca="1" si="186"/>
        <v>#N/A</v>
      </c>
      <c r="V1058" s="64" t="e">
        <f t="shared" ca="1" si="186"/>
        <v>#N/A</v>
      </c>
      <c r="Y1058" s="64" t="str">
        <f t="shared" ca="1" si="182"/>
        <v xml:space="preserve"> </v>
      </c>
      <c r="Z1058" s="64" t="str">
        <f t="shared" ca="1" si="184"/>
        <v xml:space="preserve"> </v>
      </c>
    </row>
    <row r="1059" spans="1:26" outlineLevel="1" x14ac:dyDescent="0.35">
      <c r="A1059" s="64">
        <v>6765252</v>
      </c>
      <c r="B1059" s="64" t="s">
        <v>395</v>
      </c>
      <c r="C1059" s="64">
        <v>6098.65</v>
      </c>
      <c r="D1059" s="64">
        <v>153</v>
      </c>
      <c r="E1059" s="64">
        <v>482.74</v>
      </c>
      <c r="F1059" s="64">
        <v>474.07</v>
      </c>
      <c r="H1059" s="64">
        <f t="shared" si="180"/>
        <v>-8.6700000000000159</v>
      </c>
      <c r="J1059" s="64">
        <f t="shared" si="176"/>
        <v>137</v>
      </c>
      <c r="K1059" s="64">
        <f t="shared" si="177"/>
        <v>150</v>
      </c>
      <c r="L1059" s="64">
        <f t="shared" si="178"/>
        <v>509</v>
      </c>
      <c r="M1059" s="64">
        <f t="shared" si="179"/>
        <v>209</v>
      </c>
      <c r="T1059" s="64">
        <f t="shared" si="183"/>
        <v>1004</v>
      </c>
      <c r="U1059" s="64" t="e">
        <f t="shared" ca="1" si="186"/>
        <v>#N/A</v>
      </c>
      <c r="V1059" s="64" t="e">
        <f t="shared" ca="1" si="186"/>
        <v>#N/A</v>
      </c>
      <c r="Y1059" s="64" t="str">
        <f t="shared" ca="1" si="182"/>
        <v xml:space="preserve"> </v>
      </c>
      <c r="Z1059" s="64" t="str">
        <f t="shared" ca="1" si="184"/>
        <v xml:space="preserve"> </v>
      </c>
    </row>
    <row r="1060" spans="1:26" outlineLevel="1" x14ac:dyDescent="0.35">
      <c r="A1060" s="64">
        <v>6766771</v>
      </c>
      <c r="B1060" s="64" t="s">
        <v>406</v>
      </c>
      <c r="C1060" s="64">
        <v>4732.37</v>
      </c>
      <c r="D1060" s="64">
        <v>183</v>
      </c>
      <c r="E1060" s="64">
        <v>394.76</v>
      </c>
      <c r="F1060" s="64">
        <v>0</v>
      </c>
      <c r="H1060" s="64">
        <f t="shared" si="180"/>
        <v>-394.76</v>
      </c>
      <c r="J1060" s="64">
        <f t="shared" si="176"/>
        <v>137</v>
      </c>
      <c r="K1060" s="64">
        <f t="shared" si="177"/>
        <v>150</v>
      </c>
      <c r="L1060" s="64">
        <f t="shared" si="178"/>
        <v>509</v>
      </c>
      <c r="M1060" s="64">
        <f t="shared" si="179"/>
        <v>210</v>
      </c>
      <c r="T1060" s="64">
        <f t="shared" si="183"/>
        <v>1005</v>
      </c>
      <c r="U1060" s="64" t="e">
        <f t="shared" ca="1" si="186"/>
        <v>#N/A</v>
      </c>
      <c r="V1060" s="64" t="e">
        <f t="shared" ca="1" si="186"/>
        <v>#N/A</v>
      </c>
      <c r="Y1060" s="64" t="str">
        <f t="shared" ca="1" si="182"/>
        <v xml:space="preserve"> </v>
      </c>
      <c r="Z1060" s="64" t="str">
        <f t="shared" ca="1" si="184"/>
        <v xml:space="preserve"> </v>
      </c>
    </row>
    <row r="1061" spans="1:26" outlineLevel="1" x14ac:dyDescent="0.35">
      <c r="A1061" s="64">
        <v>6767018</v>
      </c>
      <c r="B1061" s="64" t="s">
        <v>183</v>
      </c>
      <c r="C1061" s="64">
        <v>5682.72</v>
      </c>
      <c r="D1061" s="64">
        <v>184</v>
      </c>
      <c r="E1061" s="64">
        <v>475.52</v>
      </c>
      <c r="F1061" s="64">
        <v>0</v>
      </c>
      <c r="H1061" s="64">
        <f t="shared" si="180"/>
        <v>-475.52</v>
      </c>
      <c r="J1061" s="64">
        <f t="shared" si="176"/>
        <v>137</v>
      </c>
      <c r="K1061" s="64">
        <f t="shared" si="177"/>
        <v>150</v>
      </c>
      <c r="L1061" s="64">
        <f t="shared" si="178"/>
        <v>510</v>
      </c>
      <c r="M1061" s="64">
        <f t="shared" si="179"/>
        <v>210</v>
      </c>
      <c r="T1061" s="64">
        <f t="shared" si="183"/>
        <v>1006</v>
      </c>
      <c r="U1061" s="64" t="e">
        <f t="shared" ca="1" si="186"/>
        <v>#N/A</v>
      </c>
      <c r="V1061" s="64" t="e">
        <f t="shared" ca="1" si="186"/>
        <v>#N/A</v>
      </c>
      <c r="Y1061" s="64" t="str">
        <f t="shared" ca="1" si="182"/>
        <v xml:space="preserve"> </v>
      </c>
      <c r="Z1061" s="64" t="str">
        <f t="shared" ca="1" si="184"/>
        <v xml:space="preserve"> </v>
      </c>
    </row>
    <row r="1062" spans="1:26" outlineLevel="1" x14ac:dyDescent="0.35">
      <c r="A1062" s="64">
        <v>6769254</v>
      </c>
      <c r="B1062" s="64" t="s">
        <v>395</v>
      </c>
      <c r="C1062" s="64">
        <v>1961.47</v>
      </c>
      <c r="D1062" s="64">
        <v>154</v>
      </c>
      <c r="E1062" s="64">
        <v>157.91999999999999</v>
      </c>
      <c r="F1062" s="64">
        <v>154.21</v>
      </c>
      <c r="H1062" s="64">
        <f t="shared" si="180"/>
        <v>-3.7099999999999795</v>
      </c>
      <c r="J1062" s="64">
        <f t="shared" si="176"/>
        <v>137</v>
      </c>
      <c r="K1062" s="64">
        <f t="shared" si="177"/>
        <v>151</v>
      </c>
      <c r="L1062" s="64">
        <f t="shared" si="178"/>
        <v>510</v>
      </c>
      <c r="M1062" s="64">
        <f t="shared" si="179"/>
        <v>210</v>
      </c>
      <c r="T1062" s="64">
        <f t="shared" si="183"/>
        <v>1007</v>
      </c>
      <c r="U1062" s="64" t="e">
        <f t="shared" ca="1" si="186"/>
        <v>#N/A</v>
      </c>
      <c r="V1062" s="64" t="e">
        <f t="shared" ca="1" si="186"/>
        <v>#N/A</v>
      </c>
      <c r="Y1062" s="64" t="str">
        <f t="shared" ca="1" si="182"/>
        <v xml:space="preserve"> </v>
      </c>
      <c r="Z1062" s="64" t="str">
        <f t="shared" ca="1" si="184"/>
        <v xml:space="preserve"> </v>
      </c>
    </row>
    <row r="1063" spans="1:26" outlineLevel="1" x14ac:dyDescent="0.35">
      <c r="A1063" s="64">
        <v>6770475</v>
      </c>
      <c r="B1063" s="64" t="s">
        <v>183</v>
      </c>
      <c r="C1063" s="64">
        <v>2034.24</v>
      </c>
      <c r="D1063" s="64">
        <v>183</v>
      </c>
      <c r="E1063" s="64">
        <v>161.63999999999999</v>
      </c>
      <c r="F1063" s="64">
        <v>0</v>
      </c>
      <c r="H1063" s="64">
        <f t="shared" si="180"/>
        <v>-161.63999999999999</v>
      </c>
      <c r="J1063" s="64">
        <f t="shared" si="176"/>
        <v>137</v>
      </c>
      <c r="K1063" s="64">
        <f t="shared" si="177"/>
        <v>151</v>
      </c>
      <c r="L1063" s="64">
        <f t="shared" si="178"/>
        <v>511</v>
      </c>
      <c r="M1063" s="64">
        <f t="shared" si="179"/>
        <v>210</v>
      </c>
      <c r="T1063" s="64">
        <f t="shared" si="183"/>
        <v>1008</v>
      </c>
      <c r="U1063" s="64" t="e">
        <f t="shared" ca="1" si="186"/>
        <v>#N/A</v>
      </c>
      <c r="V1063" s="64" t="e">
        <f t="shared" ca="1" si="186"/>
        <v>#N/A</v>
      </c>
      <c r="Y1063" s="64" t="str">
        <f t="shared" ca="1" si="182"/>
        <v xml:space="preserve"> </v>
      </c>
      <c r="Z1063" s="64" t="str">
        <f t="shared" ca="1" si="184"/>
        <v xml:space="preserve"> </v>
      </c>
    </row>
    <row r="1064" spans="1:26" outlineLevel="1" x14ac:dyDescent="0.35">
      <c r="A1064" s="64">
        <v>6773396</v>
      </c>
      <c r="B1064" s="64" t="s">
        <v>406</v>
      </c>
      <c r="C1064" s="64">
        <v>1878.87</v>
      </c>
      <c r="D1064" s="64">
        <v>184</v>
      </c>
      <c r="E1064" s="64">
        <v>152.44</v>
      </c>
      <c r="F1064" s="64">
        <v>0</v>
      </c>
      <c r="H1064" s="64">
        <f t="shared" si="180"/>
        <v>-152.44</v>
      </c>
      <c r="J1064" s="64">
        <f t="shared" si="176"/>
        <v>137</v>
      </c>
      <c r="K1064" s="64">
        <f t="shared" si="177"/>
        <v>151</v>
      </c>
      <c r="L1064" s="64">
        <f t="shared" si="178"/>
        <v>511</v>
      </c>
      <c r="M1064" s="64">
        <f t="shared" si="179"/>
        <v>211</v>
      </c>
      <c r="T1064" s="64">
        <f t="shared" si="183"/>
        <v>1009</v>
      </c>
      <c r="U1064" s="64" t="e">
        <f t="shared" ca="1" si="186"/>
        <v>#N/A</v>
      </c>
      <c r="V1064" s="64" t="e">
        <f t="shared" ca="1" si="186"/>
        <v>#N/A</v>
      </c>
      <c r="Y1064" s="64" t="str">
        <f t="shared" ca="1" si="182"/>
        <v xml:space="preserve"> </v>
      </c>
      <c r="Z1064" s="64" t="str">
        <f t="shared" ca="1" si="184"/>
        <v xml:space="preserve"> </v>
      </c>
    </row>
    <row r="1065" spans="1:26" outlineLevel="1" x14ac:dyDescent="0.35">
      <c r="A1065" s="64">
        <v>6786109</v>
      </c>
      <c r="B1065" s="64" t="s">
        <v>183</v>
      </c>
      <c r="C1065" s="64">
        <v>3697.6</v>
      </c>
      <c r="D1065" s="64">
        <v>183</v>
      </c>
      <c r="E1065" s="64">
        <v>300.36</v>
      </c>
      <c r="F1065" s="64">
        <v>0</v>
      </c>
      <c r="H1065" s="64">
        <f t="shared" si="180"/>
        <v>-300.36</v>
      </c>
      <c r="J1065" s="64">
        <f t="shared" si="176"/>
        <v>137</v>
      </c>
      <c r="K1065" s="64">
        <f t="shared" si="177"/>
        <v>151</v>
      </c>
      <c r="L1065" s="64">
        <f t="shared" si="178"/>
        <v>512</v>
      </c>
      <c r="M1065" s="64">
        <f t="shared" si="179"/>
        <v>211</v>
      </c>
      <c r="T1065" s="64">
        <f t="shared" si="183"/>
        <v>1010</v>
      </c>
      <c r="U1065" s="64" t="e">
        <f t="shared" ca="1" si="186"/>
        <v>#N/A</v>
      </c>
      <c r="V1065" s="64" t="e">
        <f t="shared" ca="1" si="186"/>
        <v>#N/A</v>
      </c>
      <c r="Y1065" s="64" t="str">
        <f t="shared" ca="1" si="182"/>
        <v xml:space="preserve"> </v>
      </c>
      <c r="Z1065" s="64" t="str">
        <f t="shared" ca="1" si="184"/>
        <v xml:space="preserve"> </v>
      </c>
    </row>
    <row r="1066" spans="1:26" outlineLevel="1" x14ac:dyDescent="0.35">
      <c r="A1066" s="64">
        <v>6791637</v>
      </c>
      <c r="B1066" s="64" t="s">
        <v>183</v>
      </c>
      <c r="C1066" s="64">
        <v>6447.58</v>
      </c>
      <c r="D1066" s="64">
        <v>184</v>
      </c>
      <c r="E1066" s="64">
        <v>514.54999999999995</v>
      </c>
      <c r="F1066" s="64">
        <v>0</v>
      </c>
      <c r="H1066" s="64">
        <f t="shared" si="180"/>
        <v>-514.54999999999995</v>
      </c>
      <c r="J1066" s="64">
        <f t="shared" si="176"/>
        <v>137</v>
      </c>
      <c r="K1066" s="64">
        <f t="shared" si="177"/>
        <v>151</v>
      </c>
      <c r="L1066" s="64">
        <f t="shared" si="178"/>
        <v>513</v>
      </c>
      <c r="M1066" s="64">
        <f t="shared" si="179"/>
        <v>211</v>
      </c>
      <c r="T1066" s="64">
        <f t="shared" si="183"/>
        <v>1011</v>
      </c>
      <c r="U1066" s="64" t="e">
        <f t="shared" ca="1" si="186"/>
        <v>#N/A</v>
      </c>
      <c r="V1066" s="64" t="e">
        <f t="shared" ca="1" si="186"/>
        <v>#N/A</v>
      </c>
      <c r="Y1066" s="64" t="str">
        <f t="shared" ca="1" si="182"/>
        <v xml:space="preserve"> </v>
      </c>
      <c r="Z1066" s="64" t="str">
        <f t="shared" ca="1" si="184"/>
        <v xml:space="preserve"> </v>
      </c>
    </row>
    <row r="1067" spans="1:26" outlineLevel="1" x14ac:dyDescent="0.35">
      <c r="A1067" s="64">
        <v>6797693</v>
      </c>
      <c r="B1067" s="64" t="s">
        <v>183</v>
      </c>
      <c r="C1067" s="64">
        <v>2830.98</v>
      </c>
      <c r="D1067" s="64">
        <v>183</v>
      </c>
      <c r="E1067" s="64">
        <v>225.19</v>
      </c>
      <c r="F1067" s="64">
        <v>0</v>
      </c>
      <c r="H1067" s="64">
        <f t="shared" si="180"/>
        <v>-225.19</v>
      </c>
      <c r="J1067" s="64">
        <f t="shared" si="176"/>
        <v>137</v>
      </c>
      <c r="K1067" s="64">
        <f t="shared" si="177"/>
        <v>151</v>
      </c>
      <c r="L1067" s="64">
        <f t="shared" si="178"/>
        <v>514</v>
      </c>
      <c r="M1067" s="64">
        <f t="shared" si="179"/>
        <v>211</v>
      </c>
      <c r="T1067" s="64">
        <f t="shared" si="183"/>
        <v>1012</v>
      </c>
      <c r="U1067" s="64" t="e">
        <f t="shared" ca="1" si="186"/>
        <v>#N/A</v>
      </c>
      <c r="V1067" s="64" t="e">
        <f t="shared" ca="1" si="186"/>
        <v>#N/A</v>
      </c>
      <c r="Y1067" s="64" t="str">
        <f t="shared" ca="1" si="182"/>
        <v xml:space="preserve"> </v>
      </c>
      <c r="Z1067" s="64" t="str">
        <f t="shared" ca="1" si="184"/>
        <v xml:space="preserve"> </v>
      </c>
    </row>
    <row r="1068" spans="1:26" outlineLevel="1" x14ac:dyDescent="0.35">
      <c r="A1068" s="64">
        <v>6798188</v>
      </c>
      <c r="B1068" s="64" t="s">
        <v>101</v>
      </c>
      <c r="C1068" s="64">
        <v>11720.38</v>
      </c>
      <c r="D1068" s="64">
        <v>185</v>
      </c>
      <c r="E1068" s="64">
        <v>919.73</v>
      </c>
      <c r="F1068" s="64">
        <v>897.94</v>
      </c>
      <c r="H1068" s="64">
        <f t="shared" si="180"/>
        <v>-21.789999999999964</v>
      </c>
      <c r="J1068" s="64">
        <f t="shared" si="176"/>
        <v>138</v>
      </c>
      <c r="K1068" s="64">
        <f t="shared" si="177"/>
        <v>151</v>
      </c>
      <c r="L1068" s="64">
        <f t="shared" si="178"/>
        <v>514</v>
      </c>
      <c r="M1068" s="64">
        <f t="shared" si="179"/>
        <v>211</v>
      </c>
      <c r="T1068" s="64">
        <f t="shared" si="183"/>
        <v>1013</v>
      </c>
      <c r="U1068" s="64" t="e">
        <f t="shared" ca="1" si="186"/>
        <v>#N/A</v>
      </c>
      <c r="V1068" s="64" t="e">
        <f t="shared" ca="1" si="186"/>
        <v>#N/A</v>
      </c>
      <c r="Y1068" s="64" t="str">
        <f t="shared" ca="1" si="182"/>
        <v xml:space="preserve"> </v>
      </c>
      <c r="Z1068" s="64" t="str">
        <f t="shared" ca="1" si="184"/>
        <v xml:space="preserve"> </v>
      </c>
    </row>
    <row r="1069" spans="1:26" outlineLevel="1" x14ac:dyDescent="0.35">
      <c r="A1069" s="64">
        <v>6801030</v>
      </c>
      <c r="B1069" s="64" t="s">
        <v>183</v>
      </c>
      <c r="C1069" s="64">
        <v>7550.98</v>
      </c>
      <c r="D1069" s="64">
        <v>185</v>
      </c>
      <c r="E1069" s="64">
        <v>593.11</v>
      </c>
      <c r="F1069" s="64">
        <v>0</v>
      </c>
      <c r="H1069" s="64">
        <f t="shared" si="180"/>
        <v>-593.11</v>
      </c>
      <c r="J1069" s="64">
        <f t="shared" si="176"/>
        <v>138</v>
      </c>
      <c r="K1069" s="64">
        <f t="shared" si="177"/>
        <v>151</v>
      </c>
      <c r="L1069" s="64">
        <f t="shared" si="178"/>
        <v>515</v>
      </c>
      <c r="M1069" s="64">
        <f t="shared" si="179"/>
        <v>211</v>
      </c>
      <c r="T1069" s="64">
        <f t="shared" si="183"/>
        <v>1014</v>
      </c>
      <c r="U1069" s="64" t="e">
        <f t="shared" ca="1" si="186"/>
        <v>#N/A</v>
      </c>
      <c r="V1069" s="64" t="e">
        <f t="shared" ca="1" si="186"/>
        <v>#N/A</v>
      </c>
      <c r="Y1069" s="64" t="str">
        <f t="shared" ca="1" si="182"/>
        <v xml:space="preserve"> </v>
      </c>
      <c r="Z1069" s="64" t="str">
        <f t="shared" ca="1" si="184"/>
        <v xml:space="preserve"> </v>
      </c>
    </row>
    <row r="1070" spans="1:26" outlineLevel="1" x14ac:dyDescent="0.35">
      <c r="A1070" s="64">
        <v>6803317</v>
      </c>
      <c r="B1070" s="64" t="s">
        <v>183</v>
      </c>
      <c r="C1070" s="64">
        <v>6912.29</v>
      </c>
      <c r="D1070" s="64">
        <v>182</v>
      </c>
      <c r="E1070" s="64">
        <v>557.95000000000005</v>
      </c>
      <c r="F1070" s="64">
        <v>0</v>
      </c>
      <c r="H1070" s="64">
        <f t="shared" si="180"/>
        <v>-557.95000000000005</v>
      </c>
      <c r="J1070" s="64">
        <f t="shared" si="176"/>
        <v>138</v>
      </c>
      <c r="K1070" s="64">
        <f t="shared" si="177"/>
        <v>151</v>
      </c>
      <c r="L1070" s="64">
        <f t="shared" si="178"/>
        <v>516</v>
      </c>
      <c r="M1070" s="64">
        <f t="shared" si="179"/>
        <v>211</v>
      </c>
      <c r="T1070" s="64">
        <f t="shared" si="183"/>
        <v>1015</v>
      </c>
      <c r="U1070" s="64" t="e">
        <f t="shared" ca="1" si="186"/>
        <v>#N/A</v>
      </c>
      <c r="V1070" s="64" t="e">
        <f t="shared" ca="1" si="186"/>
        <v>#N/A</v>
      </c>
      <c r="Y1070" s="64" t="str">
        <f t="shared" ca="1" si="182"/>
        <v xml:space="preserve"> </v>
      </c>
      <c r="Z1070" s="64" t="str">
        <f t="shared" ca="1" si="184"/>
        <v xml:space="preserve"> </v>
      </c>
    </row>
    <row r="1071" spans="1:26" outlineLevel="1" x14ac:dyDescent="0.35">
      <c r="A1071" s="64">
        <v>6808044</v>
      </c>
      <c r="B1071" s="64" t="s">
        <v>406</v>
      </c>
      <c r="C1071" s="64">
        <v>5486.32</v>
      </c>
      <c r="D1071" s="64">
        <v>183</v>
      </c>
      <c r="E1071" s="64">
        <v>462.37</v>
      </c>
      <c r="F1071" s="64">
        <v>0</v>
      </c>
      <c r="H1071" s="64">
        <f t="shared" si="180"/>
        <v>-462.37</v>
      </c>
      <c r="J1071" s="64">
        <f t="shared" si="176"/>
        <v>138</v>
      </c>
      <c r="K1071" s="64">
        <f t="shared" si="177"/>
        <v>151</v>
      </c>
      <c r="L1071" s="64">
        <f t="shared" si="178"/>
        <v>516</v>
      </c>
      <c r="M1071" s="64">
        <f t="shared" si="179"/>
        <v>212</v>
      </c>
      <c r="T1071" s="64">
        <f t="shared" si="183"/>
        <v>1016</v>
      </c>
      <c r="U1071" s="64" t="e">
        <f t="shared" ca="1" si="186"/>
        <v>#N/A</v>
      </c>
      <c r="V1071" s="64" t="e">
        <f t="shared" ca="1" si="186"/>
        <v>#N/A</v>
      </c>
      <c r="Y1071" s="64" t="str">
        <f t="shared" ca="1" si="182"/>
        <v xml:space="preserve"> </v>
      </c>
      <c r="Z1071" s="64" t="str">
        <f t="shared" ca="1" si="184"/>
        <v xml:space="preserve"> </v>
      </c>
    </row>
    <row r="1072" spans="1:26" outlineLevel="1" x14ac:dyDescent="0.35">
      <c r="A1072" s="64">
        <v>6808565</v>
      </c>
      <c r="B1072" s="64" t="s">
        <v>101</v>
      </c>
      <c r="C1072" s="64">
        <v>2507.41</v>
      </c>
      <c r="D1072" s="64">
        <v>153</v>
      </c>
      <c r="E1072" s="64">
        <v>197.29</v>
      </c>
      <c r="F1072" s="64">
        <v>191.74</v>
      </c>
      <c r="H1072" s="64">
        <f t="shared" si="180"/>
        <v>-5.5499999999999829</v>
      </c>
      <c r="J1072" s="64">
        <f t="shared" si="176"/>
        <v>139</v>
      </c>
      <c r="K1072" s="64">
        <f t="shared" si="177"/>
        <v>151</v>
      </c>
      <c r="L1072" s="64">
        <f t="shared" si="178"/>
        <v>516</v>
      </c>
      <c r="M1072" s="64">
        <f t="shared" si="179"/>
        <v>212</v>
      </c>
      <c r="T1072" s="64">
        <f t="shared" si="183"/>
        <v>1017</v>
      </c>
      <c r="U1072" s="64" t="e">
        <f t="shared" ca="1" si="186"/>
        <v>#N/A</v>
      </c>
      <c r="V1072" s="64" t="e">
        <f t="shared" ca="1" si="186"/>
        <v>#N/A</v>
      </c>
      <c r="Y1072" s="64" t="str">
        <f t="shared" ca="1" si="182"/>
        <v xml:space="preserve"> </v>
      </c>
      <c r="Z1072" s="64" t="str">
        <f t="shared" ca="1" si="184"/>
        <v xml:space="preserve"> </v>
      </c>
    </row>
    <row r="1073" spans="1:26" outlineLevel="1" x14ac:dyDescent="0.35">
      <c r="A1073" s="64">
        <v>6811170</v>
      </c>
      <c r="B1073" s="64" t="s">
        <v>183</v>
      </c>
      <c r="C1073" s="64">
        <v>3711.98</v>
      </c>
      <c r="D1073" s="64">
        <v>181</v>
      </c>
      <c r="E1073" s="64">
        <v>281.89999999999998</v>
      </c>
      <c r="F1073" s="64">
        <v>0</v>
      </c>
      <c r="H1073" s="64">
        <f t="shared" si="180"/>
        <v>-281.89999999999998</v>
      </c>
      <c r="J1073" s="64">
        <f t="shared" si="176"/>
        <v>139</v>
      </c>
      <c r="K1073" s="64">
        <f t="shared" si="177"/>
        <v>151</v>
      </c>
      <c r="L1073" s="64">
        <f t="shared" si="178"/>
        <v>517</v>
      </c>
      <c r="M1073" s="64">
        <f t="shared" si="179"/>
        <v>212</v>
      </c>
      <c r="T1073" s="64">
        <f t="shared" si="183"/>
        <v>1018</v>
      </c>
      <c r="U1073" s="64" t="e">
        <f t="shared" ca="1" si="186"/>
        <v>#N/A</v>
      </c>
      <c r="V1073" s="64" t="e">
        <f t="shared" ca="1" si="186"/>
        <v>#N/A</v>
      </c>
      <c r="Y1073" s="64" t="str">
        <f t="shared" ca="1" si="182"/>
        <v xml:space="preserve"> </v>
      </c>
      <c r="Z1073" s="64" t="str">
        <f t="shared" ca="1" si="184"/>
        <v xml:space="preserve"> </v>
      </c>
    </row>
    <row r="1074" spans="1:26" outlineLevel="1" x14ac:dyDescent="0.35">
      <c r="A1074" s="64">
        <v>6812144</v>
      </c>
      <c r="B1074" s="64" t="s">
        <v>183</v>
      </c>
      <c r="C1074" s="64">
        <v>4765.47</v>
      </c>
      <c r="D1074" s="64">
        <v>183</v>
      </c>
      <c r="E1074" s="64">
        <v>398.88</v>
      </c>
      <c r="F1074" s="64">
        <v>0</v>
      </c>
      <c r="H1074" s="64">
        <f t="shared" si="180"/>
        <v>-398.88</v>
      </c>
      <c r="J1074" s="64">
        <f t="shared" si="176"/>
        <v>139</v>
      </c>
      <c r="K1074" s="64">
        <f t="shared" si="177"/>
        <v>151</v>
      </c>
      <c r="L1074" s="64">
        <f t="shared" si="178"/>
        <v>518</v>
      </c>
      <c r="M1074" s="64">
        <f t="shared" si="179"/>
        <v>212</v>
      </c>
      <c r="T1074" s="64">
        <f t="shared" si="183"/>
        <v>1019</v>
      </c>
      <c r="U1074" s="64" t="e">
        <f t="shared" ca="1" si="186"/>
        <v>#N/A</v>
      </c>
      <c r="V1074" s="64" t="e">
        <f t="shared" ca="1" si="186"/>
        <v>#N/A</v>
      </c>
      <c r="Y1074" s="64" t="str">
        <f t="shared" ca="1" si="182"/>
        <v xml:space="preserve"> </v>
      </c>
      <c r="Z1074" s="64" t="str">
        <f t="shared" ca="1" si="184"/>
        <v xml:space="preserve"> </v>
      </c>
    </row>
    <row r="1075" spans="1:26" outlineLevel="1" x14ac:dyDescent="0.35">
      <c r="A1075" s="64">
        <v>6822060</v>
      </c>
      <c r="B1075" s="64" t="s">
        <v>406</v>
      </c>
      <c r="C1075" s="64">
        <v>9945.3799999999992</v>
      </c>
      <c r="D1075" s="64">
        <v>184</v>
      </c>
      <c r="E1075" s="64">
        <v>805.92</v>
      </c>
      <c r="F1075" s="64">
        <v>0</v>
      </c>
      <c r="H1075" s="64">
        <f t="shared" si="180"/>
        <v>-805.92</v>
      </c>
      <c r="J1075" s="64">
        <f t="shared" si="176"/>
        <v>139</v>
      </c>
      <c r="K1075" s="64">
        <f t="shared" si="177"/>
        <v>151</v>
      </c>
      <c r="L1075" s="64">
        <f t="shared" si="178"/>
        <v>518</v>
      </c>
      <c r="M1075" s="64">
        <f t="shared" si="179"/>
        <v>213</v>
      </c>
      <c r="T1075" s="64">
        <f t="shared" si="183"/>
        <v>1020</v>
      </c>
      <c r="U1075" s="64" t="e">
        <f t="shared" ca="1" si="186"/>
        <v>#N/A</v>
      </c>
      <c r="V1075" s="64" t="e">
        <f t="shared" ca="1" si="186"/>
        <v>#N/A</v>
      </c>
      <c r="Y1075" s="64" t="str">
        <f t="shared" ca="1" si="182"/>
        <v xml:space="preserve"> </v>
      </c>
      <c r="Z1075" s="64" t="str">
        <f t="shared" ca="1" si="184"/>
        <v xml:space="preserve"> </v>
      </c>
    </row>
    <row r="1076" spans="1:26" outlineLevel="1" x14ac:dyDescent="0.35">
      <c r="A1076" s="64">
        <v>6836110</v>
      </c>
      <c r="B1076" s="64" t="s">
        <v>101</v>
      </c>
      <c r="C1076" s="64">
        <v>1762.27</v>
      </c>
      <c r="D1076" s="64">
        <v>153</v>
      </c>
      <c r="E1076" s="64">
        <v>144.32</v>
      </c>
      <c r="F1076" s="64">
        <v>143.76</v>
      </c>
      <c r="H1076" s="64">
        <f t="shared" si="180"/>
        <v>-0.56000000000000227</v>
      </c>
      <c r="J1076" s="64">
        <f t="shared" si="176"/>
        <v>140</v>
      </c>
      <c r="K1076" s="64">
        <f t="shared" si="177"/>
        <v>151</v>
      </c>
      <c r="L1076" s="64">
        <f t="shared" si="178"/>
        <v>518</v>
      </c>
      <c r="M1076" s="64">
        <f t="shared" si="179"/>
        <v>213</v>
      </c>
      <c r="T1076" s="64">
        <f t="shared" si="183"/>
        <v>1021</v>
      </c>
      <c r="U1076" s="64" t="e">
        <f t="shared" ref="U1076:V1095" ca="1" si="187">INDEX(OFFSET($G$55,0,MATCH(U$54,$H$54:$I$54,0),COUNT($A$55:$A$2233),1),MATCH($T1076,OFFSET($I$55,0,MATCH(U$55,$J$53:$M$53,0),COUNT($A$55:$A$2233),1),0),1)</f>
        <v>#N/A</v>
      </c>
      <c r="V1076" s="64" t="e">
        <f t="shared" ca="1" si="187"/>
        <v>#N/A</v>
      </c>
      <c r="Y1076" s="64" t="str">
        <f t="shared" ca="1" si="182"/>
        <v xml:space="preserve"> </v>
      </c>
      <c r="Z1076" s="64" t="str">
        <f t="shared" ca="1" si="184"/>
        <v xml:space="preserve"> </v>
      </c>
    </row>
    <row r="1077" spans="1:26" outlineLevel="1" x14ac:dyDescent="0.35">
      <c r="A1077" s="64">
        <v>6837861</v>
      </c>
      <c r="B1077" s="64" t="s">
        <v>183</v>
      </c>
      <c r="C1077" s="64">
        <v>4251.8900000000003</v>
      </c>
      <c r="D1077" s="64">
        <v>183</v>
      </c>
      <c r="E1077" s="64">
        <v>363.44</v>
      </c>
      <c r="F1077" s="64">
        <v>0</v>
      </c>
      <c r="H1077" s="64">
        <f t="shared" si="180"/>
        <v>-363.44</v>
      </c>
      <c r="J1077" s="64">
        <f t="shared" si="176"/>
        <v>140</v>
      </c>
      <c r="K1077" s="64">
        <f t="shared" si="177"/>
        <v>151</v>
      </c>
      <c r="L1077" s="64">
        <f t="shared" si="178"/>
        <v>519</v>
      </c>
      <c r="M1077" s="64">
        <f t="shared" si="179"/>
        <v>213</v>
      </c>
      <c r="T1077" s="64">
        <f t="shared" si="183"/>
        <v>1022</v>
      </c>
      <c r="U1077" s="64" t="e">
        <f t="shared" ca="1" si="187"/>
        <v>#N/A</v>
      </c>
      <c r="V1077" s="64" t="e">
        <f t="shared" ca="1" si="187"/>
        <v>#N/A</v>
      </c>
      <c r="Y1077" s="64" t="str">
        <f t="shared" ca="1" si="182"/>
        <v xml:space="preserve"> </v>
      </c>
      <c r="Z1077" s="64" t="str">
        <f t="shared" ca="1" si="184"/>
        <v xml:space="preserve"> </v>
      </c>
    </row>
    <row r="1078" spans="1:26" outlineLevel="1" x14ac:dyDescent="0.35">
      <c r="A1078" s="64">
        <v>6841143</v>
      </c>
      <c r="B1078" s="64" t="s">
        <v>101</v>
      </c>
      <c r="C1078" s="64">
        <v>3767.1</v>
      </c>
      <c r="D1078" s="64">
        <v>153</v>
      </c>
      <c r="E1078" s="64">
        <v>310.11</v>
      </c>
      <c r="F1078" s="64">
        <v>304.02999999999997</v>
      </c>
      <c r="H1078" s="64">
        <f t="shared" si="180"/>
        <v>-6.0800000000000409</v>
      </c>
      <c r="J1078" s="64">
        <f t="shared" si="176"/>
        <v>141</v>
      </c>
      <c r="K1078" s="64">
        <f t="shared" si="177"/>
        <v>151</v>
      </c>
      <c r="L1078" s="64">
        <f t="shared" si="178"/>
        <v>519</v>
      </c>
      <c r="M1078" s="64">
        <f t="shared" si="179"/>
        <v>213</v>
      </c>
      <c r="T1078" s="64">
        <f t="shared" si="183"/>
        <v>1023</v>
      </c>
      <c r="U1078" s="64" t="e">
        <f t="shared" ca="1" si="187"/>
        <v>#N/A</v>
      </c>
      <c r="V1078" s="64" t="e">
        <f t="shared" ca="1" si="187"/>
        <v>#N/A</v>
      </c>
      <c r="Y1078" s="64" t="str">
        <f t="shared" ca="1" si="182"/>
        <v xml:space="preserve"> </v>
      </c>
      <c r="Z1078" s="64" t="str">
        <f t="shared" ca="1" si="184"/>
        <v xml:space="preserve"> </v>
      </c>
    </row>
    <row r="1079" spans="1:26" outlineLevel="1" x14ac:dyDescent="0.35">
      <c r="A1079" s="64">
        <v>6843488</v>
      </c>
      <c r="B1079" s="64" t="s">
        <v>101</v>
      </c>
      <c r="C1079" s="64">
        <v>4144.5</v>
      </c>
      <c r="D1079" s="64">
        <v>184</v>
      </c>
      <c r="E1079" s="64">
        <v>332.85</v>
      </c>
      <c r="F1079" s="64">
        <v>326.67</v>
      </c>
      <c r="H1079" s="64">
        <f t="shared" si="180"/>
        <v>-6.1800000000000068</v>
      </c>
      <c r="J1079" s="64">
        <f t="shared" ref="J1079:J1142" si="188">IF($B1079=J$53,J1078+1,J1078)</f>
        <v>142</v>
      </c>
      <c r="K1079" s="64">
        <f t="shared" ref="K1079:K1142" si="189">IF($B1079=K$53,K1078+1,K1078)</f>
        <v>151</v>
      </c>
      <c r="L1079" s="64">
        <f t="shared" ref="L1079:L1142" si="190">IF($B1079=L$53,L1078+1,L1078)</f>
        <v>519</v>
      </c>
      <c r="M1079" s="64">
        <f t="shared" ref="M1079:M1142" si="191">IF($B1079=M$53,M1078+1,M1078)</f>
        <v>213</v>
      </c>
      <c r="T1079" s="64">
        <f t="shared" si="183"/>
        <v>1024</v>
      </c>
      <c r="U1079" s="64" t="e">
        <f t="shared" ca="1" si="187"/>
        <v>#N/A</v>
      </c>
      <c r="V1079" s="64" t="e">
        <f t="shared" ca="1" si="187"/>
        <v>#N/A</v>
      </c>
      <c r="Y1079" s="64" t="str">
        <f t="shared" ca="1" si="182"/>
        <v xml:space="preserve"> </v>
      </c>
      <c r="Z1079" s="64" t="str">
        <f t="shared" ca="1" si="184"/>
        <v xml:space="preserve"> </v>
      </c>
    </row>
    <row r="1080" spans="1:26" outlineLevel="1" x14ac:dyDescent="0.35">
      <c r="A1080" s="64">
        <v>6847711</v>
      </c>
      <c r="B1080" s="64" t="s">
        <v>406</v>
      </c>
      <c r="C1080" s="64">
        <v>5541.87</v>
      </c>
      <c r="D1080" s="64">
        <v>183</v>
      </c>
      <c r="E1080" s="64">
        <v>468.41</v>
      </c>
      <c r="F1080" s="64">
        <v>0</v>
      </c>
      <c r="H1080" s="64">
        <f t="shared" ref="H1080:H1143" si="192">F1080-E1080</f>
        <v>-468.41</v>
      </c>
      <c r="J1080" s="64">
        <f t="shared" si="188"/>
        <v>142</v>
      </c>
      <c r="K1080" s="64">
        <f t="shared" si="189"/>
        <v>151</v>
      </c>
      <c r="L1080" s="64">
        <f t="shared" si="190"/>
        <v>519</v>
      </c>
      <c r="M1080" s="64">
        <f t="shared" si="191"/>
        <v>214</v>
      </c>
      <c r="T1080" s="64">
        <f t="shared" si="183"/>
        <v>1025</v>
      </c>
      <c r="U1080" s="64" t="e">
        <f t="shared" ca="1" si="187"/>
        <v>#N/A</v>
      </c>
      <c r="V1080" s="64" t="e">
        <f t="shared" ca="1" si="187"/>
        <v>#N/A</v>
      </c>
      <c r="Y1080" s="64" t="str">
        <f t="shared" ca="1" si="182"/>
        <v xml:space="preserve"> </v>
      </c>
      <c r="Z1080" s="64" t="str">
        <f t="shared" ca="1" si="184"/>
        <v xml:space="preserve"> </v>
      </c>
    </row>
    <row r="1081" spans="1:26" outlineLevel="1" x14ac:dyDescent="0.35">
      <c r="A1081" s="64">
        <v>6849246</v>
      </c>
      <c r="B1081" s="64" t="s">
        <v>406</v>
      </c>
      <c r="C1081" s="64">
        <v>1624.74</v>
      </c>
      <c r="D1081" s="64">
        <v>49</v>
      </c>
      <c r="E1081" s="64">
        <v>129.55000000000001</v>
      </c>
      <c r="F1081" s="64">
        <v>0</v>
      </c>
      <c r="H1081" s="64">
        <f t="shared" si="192"/>
        <v>-129.55000000000001</v>
      </c>
      <c r="J1081" s="64">
        <f t="shared" si="188"/>
        <v>142</v>
      </c>
      <c r="K1081" s="64">
        <f t="shared" si="189"/>
        <v>151</v>
      </c>
      <c r="L1081" s="64">
        <f t="shared" si="190"/>
        <v>519</v>
      </c>
      <c r="M1081" s="64">
        <f t="shared" si="191"/>
        <v>215</v>
      </c>
      <c r="T1081" s="64">
        <f t="shared" si="183"/>
        <v>1026</v>
      </c>
      <c r="U1081" s="64" t="e">
        <f t="shared" ca="1" si="187"/>
        <v>#N/A</v>
      </c>
      <c r="V1081" s="64" t="e">
        <f t="shared" ca="1" si="187"/>
        <v>#N/A</v>
      </c>
      <c r="Y1081" s="64" t="str">
        <f t="shared" ref="Y1081:Y1144" ca="1" si="193">IF(ISNA(U1081)," ",U1081)</f>
        <v xml:space="preserve"> </v>
      </c>
      <c r="Z1081" s="64" t="str">
        <f t="shared" ca="1" si="184"/>
        <v xml:space="preserve"> </v>
      </c>
    </row>
    <row r="1082" spans="1:26" outlineLevel="1" x14ac:dyDescent="0.35">
      <c r="A1082" s="64">
        <v>6849410</v>
      </c>
      <c r="B1082" s="64" t="s">
        <v>406</v>
      </c>
      <c r="C1082" s="64">
        <v>12775.15</v>
      </c>
      <c r="D1082" s="64">
        <v>370</v>
      </c>
      <c r="E1082" s="64">
        <v>1055.08</v>
      </c>
      <c r="F1082" s="64">
        <v>0</v>
      </c>
      <c r="H1082" s="64">
        <f t="shared" si="192"/>
        <v>-1055.08</v>
      </c>
      <c r="J1082" s="64">
        <f t="shared" si="188"/>
        <v>142</v>
      </c>
      <c r="K1082" s="64">
        <f t="shared" si="189"/>
        <v>151</v>
      </c>
      <c r="L1082" s="64">
        <f t="shared" si="190"/>
        <v>519</v>
      </c>
      <c r="M1082" s="64">
        <f t="shared" si="191"/>
        <v>216</v>
      </c>
      <c r="T1082" s="64">
        <f t="shared" ref="T1082:T1145" si="194">T1081+1</f>
        <v>1027</v>
      </c>
      <c r="U1082" s="64" t="e">
        <f t="shared" ca="1" si="187"/>
        <v>#N/A</v>
      </c>
      <c r="V1082" s="64" t="e">
        <f t="shared" ca="1" si="187"/>
        <v>#N/A</v>
      </c>
      <c r="Y1082" s="64" t="str">
        <f t="shared" ca="1" si="193"/>
        <v xml:space="preserve"> </v>
      </c>
      <c r="Z1082" s="64" t="str">
        <f t="shared" ref="Z1082:Z1145" ca="1" si="195">IF(ISNA(V1082)," ",V1082)</f>
        <v xml:space="preserve"> </v>
      </c>
    </row>
    <row r="1083" spans="1:26" outlineLevel="1" x14ac:dyDescent="0.35">
      <c r="A1083" s="64">
        <v>6858635</v>
      </c>
      <c r="B1083" s="64" t="s">
        <v>101</v>
      </c>
      <c r="C1083" s="64">
        <v>5575.61</v>
      </c>
      <c r="D1083" s="64">
        <v>151</v>
      </c>
      <c r="E1083" s="64">
        <v>458.81</v>
      </c>
      <c r="F1083" s="64">
        <v>457.93</v>
      </c>
      <c r="H1083" s="64">
        <f t="shared" si="192"/>
        <v>-0.87999999999999545</v>
      </c>
      <c r="J1083" s="64">
        <f t="shared" si="188"/>
        <v>143</v>
      </c>
      <c r="K1083" s="64">
        <f t="shared" si="189"/>
        <v>151</v>
      </c>
      <c r="L1083" s="64">
        <f t="shared" si="190"/>
        <v>519</v>
      </c>
      <c r="M1083" s="64">
        <f t="shared" si="191"/>
        <v>216</v>
      </c>
      <c r="T1083" s="64">
        <f t="shared" si="194"/>
        <v>1028</v>
      </c>
      <c r="U1083" s="64" t="e">
        <f t="shared" ca="1" si="187"/>
        <v>#N/A</v>
      </c>
      <c r="V1083" s="64" t="e">
        <f t="shared" ca="1" si="187"/>
        <v>#N/A</v>
      </c>
      <c r="Y1083" s="64" t="str">
        <f t="shared" ca="1" si="193"/>
        <v xml:space="preserve"> </v>
      </c>
      <c r="Z1083" s="64" t="str">
        <f t="shared" ca="1" si="195"/>
        <v xml:space="preserve"> </v>
      </c>
    </row>
    <row r="1084" spans="1:26" outlineLevel="1" x14ac:dyDescent="0.35">
      <c r="A1084" s="64">
        <v>6859485</v>
      </c>
      <c r="B1084" s="64" t="s">
        <v>101</v>
      </c>
      <c r="C1084" s="64">
        <v>3536.04</v>
      </c>
      <c r="D1084" s="64">
        <v>153</v>
      </c>
      <c r="E1084" s="64">
        <v>276.19</v>
      </c>
      <c r="F1084" s="64">
        <v>270.62</v>
      </c>
      <c r="H1084" s="64">
        <f t="shared" si="192"/>
        <v>-5.5699999999999932</v>
      </c>
      <c r="J1084" s="64">
        <f t="shared" si="188"/>
        <v>144</v>
      </c>
      <c r="K1084" s="64">
        <f t="shared" si="189"/>
        <v>151</v>
      </c>
      <c r="L1084" s="64">
        <f t="shared" si="190"/>
        <v>519</v>
      </c>
      <c r="M1084" s="64">
        <f t="shared" si="191"/>
        <v>216</v>
      </c>
      <c r="T1084" s="64">
        <f t="shared" si="194"/>
        <v>1029</v>
      </c>
      <c r="U1084" s="64" t="e">
        <f t="shared" ca="1" si="187"/>
        <v>#N/A</v>
      </c>
      <c r="V1084" s="64" t="e">
        <f t="shared" ca="1" si="187"/>
        <v>#N/A</v>
      </c>
      <c r="Y1084" s="64" t="str">
        <f t="shared" ca="1" si="193"/>
        <v xml:space="preserve"> </v>
      </c>
      <c r="Z1084" s="64" t="str">
        <f t="shared" ca="1" si="195"/>
        <v xml:space="preserve"> </v>
      </c>
    </row>
    <row r="1085" spans="1:26" outlineLevel="1" x14ac:dyDescent="0.35">
      <c r="A1085" s="64">
        <v>6866711</v>
      </c>
      <c r="B1085" s="64" t="s">
        <v>183</v>
      </c>
      <c r="C1085" s="64">
        <v>6570.43</v>
      </c>
      <c r="D1085" s="64">
        <v>183</v>
      </c>
      <c r="E1085" s="64">
        <v>543.94000000000005</v>
      </c>
      <c r="F1085" s="64">
        <v>0</v>
      </c>
      <c r="H1085" s="64">
        <f t="shared" si="192"/>
        <v>-543.94000000000005</v>
      </c>
      <c r="J1085" s="64">
        <f t="shared" si="188"/>
        <v>144</v>
      </c>
      <c r="K1085" s="64">
        <f t="shared" si="189"/>
        <v>151</v>
      </c>
      <c r="L1085" s="64">
        <f t="shared" si="190"/>
        <v>520</v>
      </c>
      <c r="M1085" s="64">
        <f t="shared" si="191"/>
        <v>216</v>
      </c>
      <c r="T1085" s="64">
        <f t="shared" si="194"/>
        <v>1030</v>
      </c>
      <c r="U1085" s="64" t="e">
        <f t="shared" ca="1" si="187"/>
        <v>#N/A</v>
      </c>
      <c r="V1085" s="64" t="e">
        <f t="shared" ca="1" si="187"/>
        <v>#N/A</v>
      </c>
      <c r="Y1085" s="64" t="str">
        <f t="shared" ca="1" si="193"/>
        <v xml:space="preserve"> </v>
      </c>
      <c r="Z1085" s="64" t="str">
        <f t="shared" ca="1" si="195"/>
        <v xml:space="preserve"> </v>
      </c>
    </row>
    <row r="1086" spans="1:26" outlineLevel="1" x14ac:dyDescent="0.35">
      <c r="A1086" s="64">
        <v>6867701</v>
      </c>
      <c r="B1086" s="64" t="s">
        <v>183</v>
      </c>
      <c r="C1086" s="64">
        <v>5319.6</v>
      </c>
      <c r="D1086" s="64">
        <v>183</v>
      </c>
      <c r="E1086" s="64">
        <v>423.91</v>
      </c>
      <c r="F1086" s="64">
        <v>0</v>
      </c>
      <c r="H1086" s="64">
        <f t="shared" si="192"/>
        <v>-423.91</v>
      </c>
      <c r="J1086" s="64">
        <f t="shared" si="188"/>
        <v>144</v>
      </c>
      <c r="K1086" s="64">
        <f t="shared" si="189"/>
        <v>151</v>
      </c>
      <c r="L1086" s="64">
        <f t="shared" si="190"/>
        <v>521</v>
      </c>
      <c r="M1086" s="64">
        <f t="shared" si="191"/>
        <v>216</v>
      </c>
      <c r="T1086" s="64">
        <f t="shared" si="194"/>
        <v>1031</v>
      </c>
      <c r="U1086" s="64" t="e">
        <f t="shared" ca="1" si="187"/>
        <v>#N/A</v>
      </c>
      <c r="V1086" s="64" t="e">
        <f t="shared" ca="1" si="187"/>
        <v>#N/A</v>
      </c>
      <c r="Y1086" s="64" t="str">
        <f t="shared" ca="1" si="193"/>
        <v xml:space="preserve"> </v>
      </c>
      <c r="Z1086" s="64" t="str">
        <f t="shared" ca="1" si="195"/>
        <v xml:space="preserve"> </v>
      </c>
    </row>
    <row r="1087" spans="1:26" outlineLevel="1" x14ac:dyDescent="0.35">
      <c r="A1087" s="64">
        <v>6869468</v>
      </c>
      <c r="B1087" s="64" t="s">
        <v>183</v>
      </c>
      <c r="C1087" s="64">
        <v>4322.93</v>
      </c>
      <c r="D1087" s="64">
        <v>186</v>
      </c>
      <c r="E1087" s="64">
        <v>355.37</v>
      </c>
      <c r="F1087" s="64">
        <v>0</v>
      </c>
      <c r="H1087" s="64">
        <f t="shared" si="192"/>
        <v>-355.37</v>
      </c>
      <c r="J1087" s="64">
        <f t="shared" si="188"/>
        <v>144</v>
      </c>
      <c r="K1087" s="64">
        <f t="shared" si="189"/>
        <v>151</v>
      </c>
      <c r="L1087" s="64">
        <f t="shared" si="190"/>
        <v>522</v>
      </c>
      <c r="M1087" s="64">
        <f t="shared" si="191"/>
        <v>216</v>
      </c>
      <c r="T1087" s="64">
        <f t="shared" si="194"/>
        <v>1032</v>
      </c>
      <c r="U1087" s="64" t="e">
        <f t="shared" ca="1" si="187"/>
        <v>#N/A</v>
      </c>
      <c r="V1087" s="64" t="e">
        <f t="shared" ca="1" si="187"/>
        <v>#N/A</v>
      </c>
      <c r="Y1087" s="64" t="str">
        <f t="shared" ca="1" si="193"/>
        <v xml:space="preserve"> </v>
      </c>
      <c r="Z1087" s="64" t="str">
        <f t="shared" ca="1" si="195"/>
        <v xml:space="preserve"> </v>
      </c>
    </row>
    <row r="1088" spans="1:26" outlineLevel="1" x14ac:dyDescent="0.35">
      <c r="A1088" s="64">
        <v>6870548</v>
      </c>
      <c r="B1088" s="64" t="s">
        <v>395</v>
      </c>
      <c r="C1088" s="64">
        <v>1434.77</v>
      </c>
      <c r="D1088" s="64">
        <v>153</v>
      </c>
      <c r="E1088" s="64">
        <v>118.79</v>
      </c>
      <c r="F1088" s="64">
        <v>120.26</v>
      </c>
      <c r="H1088" s="64">
        <f t="shared" si="192"/>
        <v>1.4699999999999989</v>
      </c>
      <c r="J1088" s="64">
        <f t="shared" si="188"/>
        <v>144</v>
      </c>
      <c r="K1088" s="64">
        <f t="shared" si="189"/>
        <v>152</v>
      </c>
      <c r="L1088" s="64">
        <f t="shared" si="190"/>
        <v>522</v>
      </c>
      <c r="M1088" s="64">
        <f t="shared" si="191"/>
        <v>216</v>
      </c>
      <c r="T1088" s="64">
        <f t="shared" si="194"/>
        <v>1033</v>
      </c>
      <c r="U1088" s="64" t="e">
        <f t="shared" ca="1" si="187"/>
        <v>#N/A</v>
      </c>
      <c r="V1088" s="64" t="e">
        <f t="shared" ca="1" si="187"/>
        <v>#N/A</v>
      </c>
      <c r="Y1088" s="64" t="str">
        <f t="shared" ca="1" si="193"/>
        <v xml:space="preserve"> </v>
      </c>
      <c r="Z1088" s="64" t="str">
        <f t="shared" ca="1" si="195"/>
        <v xml:space="preserve"> </v>
      </c>
    </row>
    <row r="1089" spans="1:26" outlineLevel="1" x14ac:dyDescent="0.35">
      <c r="A1089" s="64">
        <v>6872510</v>
      </c>
      <c r="B1089" s="64" t="s">
        <v>183</v>
      </c>
      <c r="C1089" s="64">
        <v>2712.98</v>
      </c>
      <c r="D1089" s="64">
        <v>183</v>
      </c>
      <c r="E1089" s="64">
        <v>213.14</v>
      </c>
      <c r="F1089" s="64">
        <v>0</v>
      </c>
      <c r="H1089" s="64">
        <f t="shared" si="192"/>
        <v>-213.14</v>
      </c>
      <c r="J1089" s="64">
        <f t="shared" si="188"/>
        <v>144</v>
      </c>
      <c r="K1089" s="64">
        <f t="shared" si="189"/>
        <v>152</v>
      </c>
      <c r="L1089" s="64">
        <f t="shared" si="190"/>
        <v>523</v>
      </c>
      <c r="M1089" s="64">
        <f t="shared" si="191"/>
        <v>216</v>
      </c>
      <c r="T1089" s="64">
        <f t="shared" si="194"/>
        <v>1034</v>
      </c>
      <c r="U1089" s="64" t="e">
        <f t="shared" ca="1" si="187"/>
        <v>#N/A</v>
      </c>
      <c r="V1089" s="64" t="e">
        <f t="shared" ca="1" si="187"/>
        <v>#N/A</v>
      </c>
      <c r="Y1089" s="64" t="str">
        <f t="shared" ca="1" si="193"/>
        <v xml:space="preserve"> </v>
      </c>
      <c r="Z1089" s="64" t="str">
        <f t="shared" ca="1" si="195"/>
        <v xml:space="preserve"> </v>
      </c>
    </row>
    <row r="1090" spans="1:26" outlineLevel="1" x14ac:dyDescent="0.35">
      <c r="A1090" s="64">
        <v>6878071</v>
      </c>
      <c r="B1090" s="64" t="s">
        <v>183</v>
      </c>
      <c r="C1090" s="64">
        <v>3377.86</v>
      </c>
      <c r="D1090" s="64">
        <v>183</v>
      </c>
      <c r="E1090" s="64">
        <v>268.16000000000003</v>
      </c>
      <c r="F1090" s="64">
        <v>0</v>
      </c>
      <c r="H1090" s="64">
        <f t="shared" si="192"/>
        <v>-268.16000000000003</v>
      </c>
      <c r="J1090" s="64">
        <f t="shared" si="188"/>
        <v>144</v>
      </c>
      <c r="K1090" s="64">
        <f t="shared" si="189"/>
        <v>152</v>
      </c>
      <c r="L1090" s="64">
        <f t="shared" si="190"/>
        <v>524</v>
      </c>
      <c r="M1090" s="64">
        <f t="shared" si="191"/>
        <v>216</v>
      </c>
      <c r="T1090" s="64">
        <f t="shared" si="194"/>
        <v>1035</v>
      </c>
      <c r="U1090" s="64" t="e">
        <f t="shared" ca="1" si="187"/>
        <v>#N/A</v>
      </c>
      <c r="V1090" s="64" t="e">
        <f t="shared" ca="1" si="187"/>
        <v>#N/A</v>
      </c>
      <c r="Y1090" s="64" t="str">
        <f t="shared" ca="1" si="193"/>
        <v xml:space="preserve"> </v>
      </c>
      <c r="Z1090" s="64" t="str">
        <f t="shared" ca="1" si="195"/>
        <v xml:space="preserve"> </v>
      </c>
    </row>
    <row r="1091" spans="1:26" outlineLevel="1" x14ac:dyDescent="0.35">
      <c r="A1091" s="64">
        <v>6884648</v>
      </c>
      <c r="B1091" s="64" t="s">
        <v>101</v>
      </c>
      <c r="C1091" s="64">
        <v>2679.31</v>
      </c>
      <c r="D1091" s="64">
        <v>184</v>
      </c>
      <c r="E1091" s="64">
        <v>216.26</v>
      </c>
      <c r="F1091" s="64">
        <v>215.16</v>
      </c>
      <c r="H1091" s="64">
        <f t="shared" si="192"/>
        <v>-1.0999999999999943</v>
      </c>
      <c r="J1091" s="64">
        <f t="shared" si="188"/>
        <v>145</v>
      </c>
      <c r="K1091" s="64">
        <f t="shared" si="189"/>
        <v>152</v>
      </c>
      <c r="L1091" s="64">
        <f t="shared" si="190"/>
        <v>524</v>
      </c>
      <c r="M1091" s="64">
        <f t="shared" si="191"/>
        <v>216</v>
      </c>
      <c r="T1091" s="64">
        <f t="shared" si="194"/>
        <v>1036</v>
      </c>
      <c r="U1091" s="64" t="e">
        <f t="shared" ca="1" si="187"/>
        <v>#N/A</v>
      </c>
      <c r="V1091" s="64" t="e">
        <f t="shared" ca="1" si="187"/>
        <v>#N/A</v>
      </c>
      <c r="Y1091" s="64" t="str">
        <f t="shared" ca="1" si="193"/>
        <v xml:space="preserve"> </v>
      </c>
      <c r="Z1091" s="64" t="str">
        <f t="shared" ca="1" si="195"/>
        <v xml:space="preserve"> </v>
      </c>
    </row>
    <row r="1092" spans="1:26" outlineLevel="1" x14ac:dyDescent="0.35">
      <c r="A1092" s="64">
        <v>6886545</v>
      </c>
      <c r="B1092" s="64" t="s">
        <v>183</v>
      </c>
      <c r="C1092" s="64">
        <v>6161.96</v>
      </c>
      <c r="D1092" s="64">
        <v>185</v>
      </c>
      <c r="E1092" s="64">
        <v>490.97</v>
      </c>
      <c r="F1092" s="64">
        <v>0</v>
      </c>
      <c r="H1092" s="64">
        <f t="shared" si="192"/>
        <v>-490.97</v>
      </c>
      <c r="J1092" s="64">
        <f t="shared" si="188"/>
        <v>145</v>
      </c>
      <c r="K1092" s="64">
        <f t="shared" si="189"/>
        <v>152</v>
      </c>
      <c r="L1092" s="64">
        <f t="shared" si="190"/>
        <v>525</v>
      </c>
      <c r="M1092" s="64">
        <f t="shared" si="191"/>
        <v>216</v>
      </c>
      <c r="T1092" s="64">
        <f t="shared" si="194"/>
        <v>1037</v>
      </c>
      <c r="U1092" s="64" t="e">
        <f t="shared" ca="1" si="187"/>
        <v>#N/A</v>
      </c>
      <c r="V1092" s="64" t="e">
        <f t="shared" ca="1" si="187"/>
        <v>#N/A</v>
      </c>
      <c r="Y1092" s="64" t="str">
        <f t="shared" ca="1" si="193"/>
        <v xml:space="preserve"> </v>
      </c>
      <c r="Z1092" s="64" t="str">
        <f t="shared" ca="1" si="195"/>
        <v xml:space="preserve"> </v>
      </c>
    </row>
    <row r="1093" spans="1:26" outlineLevel="1" x14ac:dyDescent="0.35">
      <c r="A1093" s="64">
        <v>6886826</v>
      </c>
      <c r="B1093" s="64" t="s">
        <v>183</v>
      </c>
      <c r="C1093" s="64">
        <v>5054.58</v>
      </c>
      <c r="D1093" s="64">
        <v>183</v>
      </c>
      <c r="E1093" s="64">
        <v>433.77</v>
      </c>
      <c r="F1093" s="64">
        <v>0</v>
      </c>
      <c r="H1093" s="64">
        <f t="shared" si="192"/>
        <v>-433.77</v>
      </c>
      <c r="J1093" s="64">
        <f t="shared" si="188"/>
        <v>145</v>
      </c>
      <c r="K1093" s="64">
        <f t="shared" si="189"/>
        <v>152</v>
      </c>
      <c r="L1093" s="64">
        <f t="shared" si="190"/>
        <v>526</v>
      </c>
      <c r="M1093" s="64">
        <f t="shared" si="191"/>
        <v>216</v>
      </c>
      <c r="T1093" s="64">
        <f t="shared" si="194"/>
        <v>1038</v>
      </c>
      <c r="U1093" s="64" t="e">
        <f t="shared" ca="1" si="187"/>
        <v>#N/A</v>
      </c>
      <c r="V1093" s="64" t="e">
        <f t="shared" ca="1" si="187"/>
        <v>#N/A</v>
      </c>
      <c r="Y1093" s="64" t="str">
        <f t="shared" ca="1" si="193"/>
        <v xml:space="preserve"> </v>
      </c>
      <c r="Z1093" s="64" t="str">
        <f t="shared" ca="1" si="195"/>
        <v xml:space="preserve"> </v>
      </c>
    </row>
    <row r="1094" spans="1:26" outlineLevel="1" x14ac:dyDescent="0.35">
      <c r="A1094" s="64">
        <v>6890570</v>
      </c>
      <c r="B1094" s="64" t="s">
        <v>395</v>
      </c>
      <c r="C1094" s="64">
        <v>3183.73</v>
      </c>
      <c r="D1094" s="64">
        <v>153</v>
      </c>
      <c r="E1094" s="64">
        <v>267.49</v>
      </c>
      <c r="F1094" s="64">
        <v>264.77</v>
      </c>
      <c r="H1094" s="64">
        <f t="shared" si="192"/>
        <v>-2.7200000000000273</v>
      </c>
      <c r="J1094" s="64">
        <f t="shared" si="188"/>
        <v>145</v>
      </c>
      <c r="K1094" s="64">
        <f t="shared" si="189"/>
        <v>153</v>
      </c>
      <c r="L1094" s="64">
        <f t="shared" si="190"/>
        <v>526</v>
      </c>
      <c r="M1094" s="64">
        <f t="shared" si="191"/>
        <v>216</v>
      </c>
      <c r="T1094" s="64">
        <f t="shared" si="194"/>
        <v>1039</v>
      </c>
      <c r="U1094" s="64" t="e">
        <f t="shared" ca="1" si="187"/>
        <v>#N/A</v>
      </c>
      <c r="V1094" s="64" t="e">
        <f t="shared" ca="1" si="187"/>
        <v>#N/A</v>
      </c>
      <c r="Y1094" s="64" t="str">
        <f t="shared" ca="1" si="193"/>
        <v xml:space="preserve"> </v>
      </c>
      <c r="Z1094" s="64" t="str">
        <f t="shared" ca="1" si="195"/>
        <v xml:space="preserve"> </v>
      </c>
    </row>
    <row r="1095" spans="1:26" outlineLevel="1" x14ac:dyDescent="0.35">
      <c r="A1095" s="64">
        <v>6894077</v>
      </c>
      <c r="B1095" s="64" t="s">
        <v>101</v>
      </c>
      <c r="C1095" s="64">
        <v>5154.1899999999996</v>
      </c>
      <c r="D1095" s="64">
        <v>186</v>
      </c>
      <c r="E1095" s="64">
        <v>424.11</v>
      </c>
      <c r="F1095" s="64">
        <v>423.51</v>
      </c>
      <c r="H1095" s="64">
        <f t="shared" si="192"/>
        <v>-0.60000000000002274</v>
      </c>
      <c r="J1095" s="64">
        <f t="shared" si="188"/>
        <v>146</v>
      </c>
      <c r="K1095" s="64">
        <f t="shared" si="189"/>
        <v>153</v>
      </c>
      <c r="L1095" s="64">
        <f t="shared" si="190"/>
        <v>526</v>
      </c>
      <c r="M1095" s="64">
        <f t="shared" si="191"/>
        <v>216</v>
      </c>
      <c r="T1095" s="64">
        <f t="shared" si="194"/>
        <v>1040</v>
      </c>
      <c r="U1095" s="64" t="e">
        <f t="shared" ca="1" si="187"/>
        <v>#N/A</v>
      </c>
      <c r="V1095" s="64" t="e">
        <f t="shared" ca="1" si="187"/>
        <v>#N/A</v>
      </c>
      <c r="Y1095" s="64" t="str">
        <f t="shared" ca="1" si="193"/>
        <v xml:space="preserve"> </v>
      </c>
      <c r="Z1095" s="64" t="str">
        <f t="shared" ca="1" si="195"/>
        <v xml:space="preserve"> </v>
      </c>
    </row>
    <row r="1096" spans="1:26" outlineLevel="1" x14ac:dyDescent="0.35">
      <c r="A1096" s="64">
        <v>6896073</v>
      </c>
      <c r="B1096" s="64" t="s">
        <v>183</v>
      </c>
      <c r="C1096" s="64">
        <v>3167.93</v>
      </c>
      <c r="D1096" s="64">
        <v>183</v>
      </c>
      <c r="E1096" s="64">
        <v>257.77</v>
      </c>
      <c r="F1096" s="64">
        <v>0</v>
      </c>
      <c r="H1096" s="64">
        <f t="shared" si="192"/>
        <v>-257.77</v>
      </c>
      <c r="J1096" s="64">
        <f t="shared" si="188"/>
        <v>146</v>
      </c>
      <c r="K1096" s="64">
        <f t="shared" si="189"/>
        <v>153</v>
      </c>
      <c r="L1096" s="64">
        <f t="shared" si="190"/>
        <v>527</v>
      </c>
      <c r="M1096" s="64">
        <f t="shared" si="191"/>
        <v>216</v>
      </c>
      <c r="T1096" s="64">
        <f t="shared" si="194"/>
        <v>1041</v>
      </c>
      <c r="U1096" s="64" t="e">
        <f t="shared" ref="U1096:V1115" ca="1" si="196">INDEX(OFFSET($G$55,0,MATCH(U$54,$H$54:$I$54,0),COUNT($A$55:$A$2233),1),MATCH($T1096,OFFSET($I$55,0,MATCH(U$55,$J$53:$M$53,0),COUNT($A$55:$A$2233),1),0),1)</f>
        <v>#N/A</v>
      </c>
      <c r="V1096" s="64" t="e">
        <f t="shared" ca="1" si="196"/>
        <v>#N/A</v>
      </c>
      <c r="Y1096" s="64" t="str">
        <f t="shared" ca="1" si="193"/>
        <v xml:space="preserve"> </v>
      </c>
      <c r="Z1096" s="64" t="str">
        <f t="shared" ca="1" si="195"/>
        <v xml:space="preserve"> </v>
      </c>
    </row>
    <row r="1097" spans="1:26" outlineLevel="1" x14ac:dyDescent="0.35">
      <c r="A1097" s="64">
        <v>6898722</v>
      </c>
      <c r="B1097" s="64" t="s">
        <v>183</v>
      </c>
      <c r="C1097" s="64">
        <v>3841.62</v>
      </c>
      <c r="D1097" s="64">
        <v>182</v>
      </c>
      <c r="E1097" s="64">
        <v>318.69</v>
      </c>
      <c r="F1097" s="64">
        <v>0</v>
      </c>
      <c r="H1097" s="64">
        <f t="shared" si="192"/>
        <v>-318.69</v>
      </c>
      <c r="J1097" s="64">
        <f t="shared" si="188"/>
        <v>146</v>
      </c>
      <c r="K1097" s="64">
        <f t="shared" si="189"/>
        <v>153</v>
      </c>
      <c r="L1097" s="64">
        <f t="shared" si="190"/>
        <v>528</v>
      </c>
      <c r="M1097" s="64">
        <f t="shared" si="191"/>
        <v>216</v>
      </c>
      <c r="T1097" s="64">
        <f t="shared" si="194"/>
        <v>1042</v>
      </c>
      <c r="U1097" s="64" t="e">
        <f t="shared" ca="1" si="196"/>
        <v>#N/A</v>
      </c>
      <c r="V1097" s="64" t="e">
        <f t="shared" ca="1" si="196"/>
        <v>#N/A</v>
      </c>
      <c r="Y1097" s="64" t="str">
        <f t="shared" ca="1" si="193"/>
        <v xml:space="preserve"> </v>
      </c>
      <c r="Z1097" s="64" t="str">
        <f t="shared" ca="1" si="195"/>
        <v xml:space="preserve"> </v>
      </c>
    </row>
    <row r="1098" spans="1:26" outlineLevel="1" x14ac:dyDescent="0.35">
      <c r="A1098" s="64">
        <v>6899340</v>
      </c>
      <c r="B1098" s="64" t="s">
        <v>395</v>
      </c>
      <c r="C1098" s="64">
        <v>5408.5</v>
      </c>
      <c r="D1098" s="64">
        <v>153</v>
      </c>
      <c r="E1098" s="64">
        <v>416.14</v>
      </c>
      <c r="F1098" s="64">
        <v>405.76</v>
      </c>
      <c r="H1098" s="64">
        <f t="shared" si="192"/>
        <v>-10.379999999999995</v>
      </c>
      <c r="J1098" s="64">
        <f t="shared" si="188"/>
        <v>146</v>
      </c>
      <c r="K1098" s="64">
        <f t="shared" si="189"/>
        <v>154</v>
      </c>
      <c r="L1098" s="64">
        <f t="shared" si="190"/>
        <v>528</v>
      </c>
      <c r="M1098" s="64">
        <f t="shared" si="191"/>
        <v>216</v>
      </c>
      <c r="T1098" s="64">
        <f t="shared" si="194"/>
        <v>1043</v>
      </c>
      <c r="U1098" s="64" t="e">
        <f t="shared" ca="1" si="196"/>
        <v>#N/A</v>
      </c>
      <c r="V1098" s="64" t="e">
        <f t="shared" ca="1" si="196"/>
        <v>#N/A</v>
      </c>
      <c r="Y1098" s="64" t="str">
        <f t="shared" ca="1" si="193"/>
        <v xml:space="preserve"> </v>
      </c>
      <c r="Z1098" s="64" t="str">
        <f t="shared" ca="1" si="195"/>
        <v xml:space="preserve"> </v>
      </c>
    </row>
    <row r="1099" spans="1:26" outlineLevel="1" x14ac:dyDescent="0.35">
      <c r="A1099" s="64">
        <v>6903935</v>
      </c>
      <c r="B1099" s="64" t="s">
        <v>101</v>
      </c>
      <c r="C1099" s="64">
        <v>6762.47</v>
      </c>
      <c r="D1099" s="64">
        <v>184</v>
      </c>
      <c r="E1099" s="64">
        <v>558.13</v>
      </c>
      <c r="F1099" s="64">
        <v>557.05999999999995</v>
      </c>
      <c r="H1099" s="64">
        <f t="shared" si="192"/>
        <v>-1.07000000000005</v>
      </c>
      <c r="J1099" s="64">
        <f t="shared" si="188"/>
        <v>147</v>
      </c>
      <c r="K1099" s="64">
        <f t="shared" si="189"/>
        <v>154</v>
      </c>
      <c r="L1099" s="64">
        <f t="shared" si="190"/>
        <v>528</v>
      </c>
      <c r="M1099" s="64">
        <f t="shared" si="191"/>
        <v>216</v>
      </c>
      <c r="T1099" s="64">
        <f t="shared" si="194"/>
        <v>1044</v>
      </c>
      <c r="U1099" s="64" t="e">
        <f t="shared" ca="1" si="196"/>
        <v>#N/A</v>
      </c>
      <c r="V1099" s="64" t="e">
        <f t="shared" ca="1" si="196"/>
        <v>#N/A</v>
      </c>
      <c r="Y1099" s="64" t="str">
        <f t="shared" ca="1" si="193"/>
        <v xml:space="preserve"> </v>
      </c>
      <c r="Z1099" s="64" t="str">
        <f t="shared" ca="1" si="195"/>
        <v xml:space="preserve"> </v>
      </c>
    </row>
    <row r="1100" spans="1:26" outlineLevel="1" x14ac:dyDescent="0.35">
      <c r="A1100" s="64">
        <v>6905113</v>
      </c>
      <c r="B1100" s="64" t="s">
        <v>101</v>
      </c>
      <c r="C1100" s="64">
        <v>2757.51</v>
      </c>
      <c r="D1100" s="64">
        <v>153</v>
      </c>
      <c r="E1100" s="64">
        <v>226.48</v>
      </c>
      <c r="F1100" s="64">
        <v>230.18</v>
      </c>
      <c r="H1100" s="64">
        <f t="shared" si="192"/>
        <v>3.7000000000000171</v>
      </c>
      <c r="J1100" s="64">
        <f t="shared" si="188"/>
        <v>148</v>
      </c>
      <c r="K1100" s="64">
        <f t="shared" si="189"/>
        <v>154</v>
      </c>
      <c r="L1100" s="64">
        <f t="shared" si="190"/>
        <v>528</v>
      </c>
      <c r="M1100" s="64">
        <f t="shared" si="191"/>
        <v>216</v>
      </c>
      <c r="T1100" s="64">
        <f t="shared" si="194"/>
        <v>1045</v>
      </c>
      <c r="U1100" s="64" t="e">
        <f t="shared" ca="1" si="196"/>
        <v>#N/A</v>
      </c>
      <c r="V1100" s="64" t="e">
        <f t="shared" ca="1" si="196"/>
        <v>#N/A</v>
      </c>
      <c r="Y1100" s="64" t="str">
        <f t="shared" ca="1" si="193"/>
        <v xml:space="preserve"> </v>
      </c>
      <c r="Z1100" s="64" t="str">
        <f t="shared" ca="1" si="195"/>
        <v xml:space="preserve"> </v>
      </c>
    </row>
    <row r="1101" spans="1:26" outlineLevel="1" x14ac:dyDescent="0.35">
      <c r="A1101" s="64">
        <v>6912548</v>
      </c>
      <c r="B1101" s="64" t="s">
        <v>183</v>
      </c>
      <c r="C1101" s="64">
        <v>5926.42</v>
      </c>
      <c r="D1101" s="64">
        <v>183</v>
      </c>
      <c r="E1101" s="64">
        <v>493.03</v>
      </c>
      <c r="F1101" s="64">
        <v>0</v>
      </c>
      <c r="H1101" s="64">
        <f t="shared" si="192"/>
        <v>-493.03</v>
      </c>
      <c r="J1101" s="64">
        <f t="shared" si="188"/>
        <v>148</v>
      </c>
      <c r="K1101" s="64">
        <f t="shared" si="189"/>
        <v>154</v>
      </c>
      <c r="L1101" s="64">
        <f t="shared" si="190"/>
        <v>529</v>
      </c>
      <c r="M1101" s="64">
        <f t="shared" si="191"/>
        <v>216</v>
      </c>
      <c r="T1101" s="64">
        <f t="shared" si="194"/>
        <v>1046</v>
      </c>
      <c r="U1101" s="64" t="e">
        <f t="shared" ca="1" si="196"/>
        <v>#N/A</v>
      </c>
      <c r="V1101" s="64" t="e">
        <f t="shared" ca="1" si="196"/>
        <v>#N/A</v>
      </c>
      <c r="Y1101" s="64" t="str">
        <f t="shared" ca="1" si="193"/>
        <v xml:space="preserve"> </v>
      </c>
      <c r="Z1101" s="64" t="str">
        <f t="shared" ca="1" si="195"/>
        <v xml:space="preserve"> </v>
      </c>
    </row>
    <row r="1102" spans="1:26" outlineLevel="1" x14ac:dyDescent="0.35">
      <c r="A1102" s="64">
        <v>6921606</v>
      </c>
      <c r="B1102" s="64" t="s">
        <v>183</v>
      </c>
      <c r="C1102" s="64">
        <v>4965.22</v>
      </c>
      <c r="D1102" s="64">
        <v>185</v>
      </c>
      <c r="E1102" s="64">
        <v>415.06</v>
      </c>
      <c r="F1102" s="64">
        <v>0</v>
      </c>
      <c r="H1102" s="64">
        <f t="shared" si="192"/>
        <v>-415.06</v>
      </c>
      <c r="J1102" s="64">
        <f t="shared" si="188"/>
        <v>148</v>
      </c>
      <c r="K1102" s="64">
        <f t="shared" si="189"/>
        <v>154</v>
      </c>
      <c r="L1102" s="64">
        <f t="shared" si="190"/>
        <v>530</v>
      </c>
      <c r="M1102" s="64">
        <f t="shared" si="191"/>
        <v>216</v>
      </c>
      <c r="T1102" s="64">
        <f t="shared" si="194"/>
        <v>1047</v>
      </c>
      <c r="U1102" s="64" t="e">
        <f t="shared" ca="1" si="196"/>
        <v>#N/A</v>
      </c>
      <c r="V1102" s="64" t="e">
        <f t="shared" ca="1" si="196"/>
        <v>#N/A</v>
      </c>
      <c r="Y1102" s="64" t="str">
        <f t="shared" ca="1" si="193"/>
        <v xml:space="preserve"> </v>
      </c>
      <c r="Z1102" s="64" t="str">
        <f t="shared" ca="1" si="195"/>
        <v xml:space="preserve"> </v>
      </c>
    </row>
    <row r="1103" spans="1:26" outlineLevel="1" x14ac:dyDescent="0.35">
      <c r="A1103" s="64">
        <v>6922068</v>
      </c>
      <c r="B1103" s="64" t="s">
        <v>183</v>
      </c>
      <c r="C1103" s="64">
        <v>3481.03</v>
      </c>
      <c r="D1103" s="64">
        <v>183</v>
      </c>
      <c r="E1103" s="64">
        <v>286.64999999999998</v>
      </c>
      <c r="F1103" s="64">
        <v>0</v>
      </c>
      <c r="H1103" s="64">
        <f t="shared" si="192"/>
        <v>-286.64999999999998</v>
      </c>
      <c r="J1103" s="64">
        <f t="shared" si="188"/>
        <v>148</v>
      </c>
      <c r="K1103" s="64">
        <f t="shared" si="189"/>
        <v>154</v>
      </c>
      <c r="L1103" s="64">
        <f t="shared" si="190"/>
        <v>531</v>
      </c>
      <c r="M1103" s="64">
        <f t="shared" si="191"/>
        <v>216</v>
      </c>
      <c r="T1103" s="64">
        <f t="shared" si="194"/>
        <v>1048</v>
      </c>
      <c r="U1103" s="64" t="e">
        <f t="shared" ca="1" si="196"/>
        <v>#N/A</v>
      </c>
      <c r="V1103" s="64" t="e">
        <f t="shared" ca="1" si="196"/>
        <v>#N/A</v>
      </c>
      <c r="Y1103" s="64" t="str">
        <f t="shared" ca="1" si="193"/>
        <v xml:space="preserve"> </v>
      </c>
      <c r="Z1103" s="64" t="str">
        <f t="shared" ca="1" si="195"/>
        <v xml:space="preserve"> </v>
      </c>
    </row>
    <row r="1104" spans="1:26" outlineLevel="1" x14ac:dyDescent="0.35">
      <c r="A1104" s="64">
        <v>6923579</v>
      </c>
      <c r="B1104" s="64" t="s">
        <v>406</v>
      </c>
      <c r="C1104" s="64">
        <v>2455.85</v>
      </c>
      <c r="D1104" s="64">
        <v>183</v>
      </c>
      <c r="E1104" s="64">
        <v>202.49</v>
      </c>
      <c r="F1104" s="64">
        <v>0</v>
      </c>
      <c r="H1104" s="64">
        <f t="shared" si="192"/>
        <v>-202.49</v>
      </c>
      <c r="J1104" s="64">
        <f t="shared" si="188"/>
        <v>148</v>
      </c>
      <c r="K1104" s="64">
        <f t="shared" si="189"/>
        <v>154</v>
      </c>
      <c r="L1104" s="64">
        <f t="shared" si="190"/>
        <v>531</v>
      </c>
      <c r="M1104" s="64">
        <f t="shared" si="191"/>
        <v>217</v>
      </c>
      <c r="T1104" s="64">
        <f t="shared" si="194"/>
        <v>1049</v>
      </c>
      <c r="U1104" s="64" t="e">
        <f t="shared" ca="1" si="196"/>
        <v>#N/A</v>
      </c>
      <c r="V1104" s="64" t="e">
        <f t="shared" ca="1" si="196"/>
        <v>#N/A</v>
      </c>
      <c r="Y1104" s="64" t="str">
        <f t="shared" ca="1" si="193"/>
        <v xml:space="preserve"> </v>
      </c>
      <c r="Z1104" s="64" t="str">
        <f t="shared" ca="1" si="195"/>
        <v xml:space="preserve"> </v>
      </c>
    </row>
    <row r="1105" spans="1:26" outlineLevel="1" x14ac:dyDescent="0.35">
      <c r="A1105" s="64">
        <v>6924858</v>
      </c>
      <c r="B1105" s="64" t="s">
        <v>183</v>
      </c>
      <c r="C1105" s="64">
        <v>3351.89</v>
      </c>
      <c r="D1105" s="64">
        <v>184</v>
      </c>
      <c r="E1105" s="64">
        <v>274.2</v>
      </c>
      <c r="F1105" s="64">
        <v>0</v>
      </c>
      <c r="H1105" s="64">
        <f t="shared" si="192"/>
        <v>-274.2</v>
      </c>
      <c r="J1105" s="64">
        <f t="shared" si="188"/>
        <v>148</v>
      </c>
      <c r="K1105" s="64">
        <f t="shared" si="189"/>
        <v>154</v>
      </c>
      <c r="L1105" s="64">
        <f t="shared" si="190"/>
        <v>532</v>
      </c>
      <c r="M1105" s="64">
        <f t="shared" si="191"/>
        <v>217</v>
      </c>
      <c r="T1105" s="64">
        <f t="shared" si="194"/>
        <v>1050</v>
      </c>
      <c r="U1105" s="64" t="e">
        <f t="shared" ca="1" si="196"/>
        <v>#N/A</v>
      </c>
      <c r="V1105" s="64" t="e">
        <f t="shared" ca="1" si="196"/>
        <v>#N/A</v>
      </c>
      <c r="Y1105" s="64" t="str">
        <f t="shared" ca="1" si="193"/>
        <v xml:space="preserve"> </v>
      </c>
      <c r="Z1105" s="64" t="str">
        <f t="shared" ca="1" si="195"/>
        <v xml:space="preserve"> </v>
      </c>
    </row>
    <row r="1106" spans="1:26" outlineLevel="1" x14ac:dyDescent="0.35">
      <c r="A1106" s="64">
        <v>6934245</v>
      </c>
      <c r="B1106" s="64" t="s">
        <v>183</v>
      </c>
      <c r="C1106" s="64">
        <v>8092.82</v>
      </c>
      <c r="D1106" s="64">
        <v>182</v>
      </c>
      <c r="E1106" s="64">
        <v>680.14</v>
      </c>
      <c r="F1106" s="64">
        <v>0</v>
      </c>
      <c r="H1106" s="64">
        <f t="shared" si="192"/>
        <v>-680.14</v>
      </c>
      <c r="J1106" s="64">
        <f t="shared" si="188"/>
        <v>148</v>
      </c>
      <c r="K1106" s="64">
        <f t="shared" si="189"/>
        <v>154</v>
      </c>
      <c r="L1106" s="64">
        <f t="shared" si="190"/>
        <v>533</v>
      </c>
      <c r="M1106" s="64">
        <f t="shared" si="191"/>
        <v>217</v>
      </c>
      <c r="T1106" s="64">
        <f t="shared" si="194"/>
        <v>1051</v>
      </c>
      <c r="U1106" s="64" t="e">
        <f t="shared" ca="1" si="196"/>
        <v>#N/A</v>
      </c>
      <c r="V1106" s="64" t="e">
        <f t="shared" ca="1" si="196"/>
        <v>#N/A</v>
      </c>
      <c r="Y1106" s="64" t="str">
        <f t="shared" ca="1" si="193"/>
        <v xml:space="preserve"> </v>
      </c>
      <c r="Z1106" s="64" t="str">
        <f t="shared" ca="1" si="195"/>
        <v xml:space="preserve"> </v>
      </c>
    </row>
    <row r="1107" spans="1:26" outlineLevel="1" x14ac:dyDescent="0.35">
      <c r="A1107" s="64">
        <v>6947743</v>
      </c>
      <c r="B1107" s="64" t="s">
        <v>183</v>
      </c>
      <c r="C1107" s="64">
        <v>1732.64</v>
      </c>
      <c r="D1107" s="64">
        <v>182</v>
      </c>
      <c r="E1107" s="64">
        <v>137.54</v>
      </c>
      <c r="F1107" s="64">
        <v>0</v>
      </c>
      <c r="H1107" s="64">
        <f t="shared" si="192"/>
        <v>-137.54</v>
      </c>
      <c r="J1107" s="64">
        <f t="shared" si="188"/>
        <v>148</v>
      </c>
      <c r="K1107" s="64">
        <f t="shared" si="189"/>
        <v>154</v>
      </c>
      <c r="L1107" s="64">
        <f t="shared" si="190"/>
        <v>534</v>
      </c>
      <c r="M1107" s="64">
        <f t="shared" si="191"/>
        <v>217</v>
      </c>
      <c r="T1107" s="64">
        <f t="shared" si="194"/>
        <v>1052</v>
      </c>
      <c r="U1107" s="64" t="e">
        <f t="shared" ca="1" si="196"/>
        <v>#N/A</v>
      </c>
      <c r="V1107" s="64" t="e">
        <f t="shared" ca="1" si="196"/>
        <v>#N/A</v>
      </c>
      <c r="Y1107" s="64" t="str">
        <f t="shared" ca="1" si="193"/>
        <v xml:space="preserve"> </v>
      </c>
      <c r="Z1107" s="64" t="str">
        <f t="shared" ca="1" si="195"/>
        <v xml:space="preserve"> </v>
      </c>
    </row>
    <row r="1108" spans="1:26" outlineLevel="1" x14ac:dyDescent="0.35">
      <c r="A1108" s="64">
        <v>6953203</v>
      </c>
      <c r="B1108" s="64" t="s">
        <v>395</v>
      </c>
      <c r="C1108" s="64">
        <v>4194.24</v>
      </c>
      <c r="D1108" s="64">
        <v>185</v>
      </c>
      <c r="E1108" s="64">
        <v>328.28</v>
      </c>
      <c r="F1108" s="64">
        <v>324.85000000000002</v>
      </c>
      <c r="H1108" s="64">
        <f t="shared" si="192"/>
        <v>-3.42999999999995</v>
      </c>
      <c r="J1108" s="64">
        <f t="shared" si="188"/>
        <v>148</v>
      </c>
      <c r="K1108" s="64">
        <f t="shared" si="189"/>
        <v>155</v>
      </c>
      <c r="L1108" s="64">
        <f t="shared" si="190"/>
        <v>534</v>
      </c>
      <c r="M1108" s="64">
        <f t="shared" si="191"/>
        <v>217</v>
      </c>
      <c r="T1108" s="64">
        <f t="shared" si="194"/>
        <v>1053</v>
      </c>
      <c r="U1108" s="64" t="e">
        <f t="shared" ca="1" si="196"/>
        <v>#N/A</v>
      </c>
      <c r="V1108" s="64" t="e">
        <f t="shared" ca="1" si="196"/>
        <v>#N/A</v>
      </c>
      <c r="Y1108" s="64" t="str">
        <f t="shared" ca="1" si="193"/>
        <v xml:space="preserve"> </v>
      </c>
      <c r="Z1108" s="64" t="str">
        <f t="shared" ca="1" si="195"/>
        <v xml:space="preserve"> </v>
      </c>
    </row>
    <row r="1109" spans="1:26" outlineLevel="1" x14ac:dyDescent="0.35">
      <c r="A1109" s="64">
        <v>6957817</v>
      </c>
      <c r="B1109" s="64" t="s">
        <v>395</v>
      </c>
      <c r="C1109" s="64">
        <v>4691.5</v>
      </c>
      <c r="D1109" s="64">
        <v>154</v>
      </c>
      <c r="E1109" s="64">
        <v>393.66</v>
      </c>
      <c r="F1109" s="64">
        <v>400.11</v>
      </c>
      <c r="H1109" s="64">
        <f t="shared" si="192"/>
        <v>6.4499999999999886</v>
      </c>
      <c r="J1109" s="64">
        <f t="shared" si="188"/>
        <v>148</v>
      </c>
      <c r="K1109" s="64">
        <f t="shared" si="189"/>
        <v>156</v>
      </c>
      <c r="L1109" s="64">
        <f t="shared" si="190"/>
        <v>534</v>
      </c>
      <c r="M1109" s="64">
        <f t="shared" si="191"/>
        <v>217</v>
      </c>
      <c r="T1109" s="64">
        <f t="shared" si="194"/>
        <v>1054</v>
      </c>
      <c r="U1109" s="64" t="e">
        <f t="shared" ca="1" si="196"/>
        <v>#N/A</v>
      </c>
      <c r="V1109" s="64" t="e">
        <f t="shared" ca="1" si="196"/>
        <v>#N/A</v>
      </c>
      <c r="Y1109" s="64" t="str">
        <f t="shared" ca="1" si="193"/>
        <v xml:space="preserve"> </v>
      </c>
      <c r="Z1109" s="64" t="str">
        <f t="shared" ca="1" si="195"/>
        <v xml:space="preserve"> </v>
      </c>
    </row>
    <row r="1110" spans="1:26" outlineLevel="1" x14ac:dyDescent="0.35">
      <c r="A1110" s="64">
        <v>6959300</v>
      </c>
      <c r="B1110" s="64" t="s">
        <v>183</v>
      </c>
      <c r="C1110" s="64">
        <v>8395.35</v>
      </c>
      <c r="D1110" s="64">
        <v>185</v>
      </c>
      <c r="E1110" s="64">
        <v>681.62</v>
      </c>
      <c r="F1110" s="64">
        <v>0</v>
      </c>
      <c r="H1110" s="64">
        <f t="shared" si="192"/>
        <v>-681.62</v>
      </c>
      <c r="J1110" s="64">
        <f t="shared" si="188"/>
        <v>148</v>
      </c>
      <c r="K1110" s="64">
        <f t="shared" si="189"/>
        <v>156</v>
      </c>
      <c r="L1110" s="64">
        <f t="shared" si="190"/>
        <v>535</v>
      </c>
      <c r="M1110" s="64">
        <f t="shared" si="191"/>
        <v>217</v>
      </c>
      <c r="T1110" s="64">
        <f t="shared" si="194"/>
        <v>1055</v>
      </c>
      <c r="U1110" s="64" t="e">
        <f t="shared" ca="1" si="196"/>
        <v>#N/A</v>
      </c>
      <c r="V1110" s="64" t="e">
        <f t="shared" ca="1" si="196"/>
        <v>#N/A</v>
      </c>
      <c r="Y1110" s="64" t="str">
        <f t="shared" ca="1" si="193"/>
        <v xml:space="preserve"> </v>
      </c>
      <c r="Z1110" s="64" t="str">
        <f t="shared" ca="1" si="195"/>
        <v xml:space="preserve"> </v>
      </c>
    </row>
    <row r="1111" spans="1:26" outlineLevel="1" x14ac:dyDescent="0.35">
      <c r="A1111" s="64">
        <v>6961131</v>
      </c>
      <c r="B1111" s="64" t="s">
        <v>406</v>
      </c>
      <c r="C1111" s="64">
        <v>5699.07</v>
      </c>
      <c r="D1111" s="64">
        <v>183</v>
      </c>
      <c r="E1111" s="64">
        <v>497.35</v>
      </c>
      <c r="F1111" s="64">
        <v>0</v>
      </c>
      <c r="H1111" s="64">
        <f t="shared" si="192"/>
        <v>-497.35</v>
      </c>
      <c r="J1111" s="64">
        <f t="shared" si="188"/>
        <v>148</v>
      </c>
      <c r="K1111" s="64">
        <f t="shared" si="189"/>
        <v>156</v>
      </c>
      <c r="L1111" s="64">
        <f t="shared" si="190"/>
        <v>535</v>
      </c>
      <c r="M1111" s="64">
        <f t="shared" si="191"/>
        <v>218</v>
      </c>
      <c r="T1111" s="64">
        <f t="shared" si="194"/>
        <v>1056</v>
      </c>
      <c r="U1111" s="64" t="e">
        <f t="shared" ca="1" si="196"/>
        <v>#N/A</v>
      </c>
      <c r="V1111" s="64" t="e">
        <f t="shared" ca="1" si="196"/>
        <v>#N/A</v>
      </c>
      <c r="Y1111" s="64" t="str">
        <f t="shared" ca="1" si="193"/>
        <v xml:space="preserve"> </v>
      </c>
      <c r="Z1111" s="64" t="str">
        <f t="shared" ca="1" si="195"/>
        <v xml:space="preserve"> </v>
      </c>
    </row>
    <row r="1112" spans="1:26" outlineLevel="1" x14ac:dyDescent="0.35">
      <c r="A1112" s="64">
        <v>6964169</v>
      </c>
      <c r="B1112" s="64" t="s">
        <v>395</v>
      </c>
      <c r="C1112" s="64">
        <v>2841.32</v>
      </c>
      <c r="D1112" s="64">
        <v>153</v>
      </c>
      <c r="E1112" s="64">
        <v>229.07</v>
      </c>
      <c r="F1112" s="64">
        <v>227.58</v>
      </c>
      <c r="H1112" s="64">
        <f t="shared" si="192"/>
        <v>-1.4899999999999807</v>
      </c>
      <c r="J1112" s="64">
        <f t="shared" si="188"/>
        <v>148</v>
      </c>
      <c r="K1112" s="64">
        <f t="shared" si="189"/>
        <v>157</v>
      </c>
      <c r="L1112" s="64">
        <f t="shared" si="190"/>
        <v>535</v>
      </c>
      <c r="M1112" s="64">
        <f t="shared" si="191"/>
        <v>218</v>
      </c>
      <c r="T1112" s="64">
        <f t="shared" si="194"/>
        <v>1057</v>
      </c>
      <c r="U1112" s="64" t="e">
        <f t="shared" ca="1" si="196"/>
        <v>#N/A</v>
      </c>
      <c r="V1112" s="64" t="e">
        <f t="shared" ca="1" si="196"/>
        <v>#N/A</v>
      </c>
      <c r="Y1112" s="64" t="str">
        <f t="shared" ca="1" si="193"/>
        <v xml:space="preserve"> </v>
      </c>
      <c r="Z1112" s="64" t="str">
        <f t="shared" ca="1" si="195"/>
        <v xml:space="preserve"> </v>
      </c>
    </row>
    <row r="1113" spans="1:26" outlineLevel="1" x14ac:dyDescent="0.35">
      <c r="A1113" s="64">
        <v>6967642</v>
      </c>
      <c r="B1113" s="64" t="s">
        <v>183</v>
      </c>
      <c r="C1113" s="64">
        <v>2340.02</v>
      </c>
      <c r="D1113" s="64">
        <v>185</v>
      </c>
      <c r="E1113" s="64">
        <v>187.48</v>
      </c>
      <c r="F1113" s="64">
        <v>0</v>
      </c>
      <c r="H1113" s="64">
        <f t="shared" si="192"/>
        <v>-187.48</v>
      </c>
      <c r="J1113" s="64">
        <f t="shared" si="188"/>
        <v>148</v>
      </c>
      <c r="K1113" s="64">
        <f t="shared" si="189"/>
        <v>157</v>
      </c>
      <c r="L1113" s="64">
        <f t="shared" si="190"/>
        <v>536</v>
      </c>
      <c r="M1113" s="64">
        <f t="shared" si="191"/>
        <v>218</v>
      </c>
      <c r="T1113" s="64">
        <f t="shared" si="194"/>
        <v>1058</v>
      </c>
      <c r="U1113" s="64" t="e">
        <f t="shared" ca="1" si="196"/>
        <v>#N/A</v>
      </c>
      <c r="V1113" s="64" t="e">
        <f t="shared" ca="1" si="196"/>
        <v>#N/A</v>
      </c>
      <c r="Y1113" s="64" t="str">
        <f t="shared" ca="1" si="193"/>
        <v xml:space="preserve"> </v>
      </c>
      <c r="Z1113" s="64" t="str">
        <f t="shared" ca="1" si="195"/>
        <v xml:space="preserve"> </v>
      </c>
    </row>
    <row r="1114" spans="1:26" outlineLevel="1" x14ac:dyDescent="0.35">
      <c r="A1114" s="64">
        <v>6970257</v>
      </c>
      <c r="B1114" s="64" t="s">
        <v>183</v>
      </c>
      <c r="C1114" s="64">
        <v>6566.87</v>
      </c>
      <c r="D1114" s="64">
        <v>183</v>
      </c>
      <c r="E1114" s="64">
        <v>538.82000000000005</v>
      </c>
      <c r="F1114" s="64">
        <v>0</v>
      </c>
      <c r="H1114" s="64">
        <f t="shared" si="192"/>
        <v>-538.82000000000005</v>
      </c>
      <c r="J1114" s="64">
        <f t="shared" si="188"/>
        <v>148</v>
      </c>
      <c r="K1114" s="64">
        <f t="shared" si="189"/>
        <v>157</v>
      </c>
      <c r="L1114" s="64">
        <f t="shared" si="190"/>
        <v>537</v>
      </c>
      <c r="M1114" s="64">
        <f t="shared" si="191"/>
        <v>218</v>
      </c>
      <c r="T1114" s="64">
        <f t="shared" si="194"/>
        <v>1059</v>
      </c>
      <c r="U1114" s="64" t="e">
        <f t="shared" ca="1" si="196"/>
        <v>#N/A</v>
      </c>
      <c r="V1114" s="64" t="e">
        <f t="shared" ca="1" si="196"/>
        <v>#N/A</v>
      </c>
      <c r="Y1114" s="64" t="str">
        <f t="shared" ca="1" si="193"/>
        <v xml:space="preserve"> </v>
      </c>
      <c r="Z1114" s="64" t="str">
        <f t="shared" ca="1" si="195"/>
        <v xml:space="preserve"> </v>
      </c>
    </row>
    <row r="1115" spans="1:26" outlineLevel="1" x14ac:dyDescent="0.35">
      <c r="A1115" s="64">
        <v>6972740</v>
      </c>
      <c r="B1115" s="64" t="s">
        <v>183</v>
      </c>
      <c r="C1115" s="64">
        <v>9602.11</v>
      </c>
      <c r="D1115" s="64">
        <v>182</v>
      </c>
      <c r="E1115" s="64">
        <v>822.91</v>
      </c>
      <c r="F1115" s="64">
        <v>0</v>
      </c>
      <c r="H1115" s="64">
        <f t="shared" si="192"/>
        <v>-822.91</v>
      </c>
      <c r="J1115" s="64">
        <f t="shared" si="188"/>
        <v>148</v>
      </c>
      <c r="K1115" s="64">
        <f t="shared" si="189"/>
        <v>157</v>
      </c>
      <c r="L1115" s="64">
        <f t="shared" si="190"/>
        <v>538</v>
      </c>
      <c r="M1115" s="64">
        <f t="shared" si="191"/>
        <v>218</v>
      </c>
      <c r="T1115" s="64">
        <f t="shared" si="194"/>
        <v>1060</v>
      </c>
      <c r="U1115" s="64" t="e">
        <f t="shared" ca="1" si="196"/>
        <v>#N/A</v>
      </c>
      <c r="V1115" s="64" t="e">
        <f t="shared" ca="1" si="196"/>
        <v>#N/A</v>
      </c>
      <c r="Y1115" s="64" t="str">
        <f t="shared" ca="1" si="193"/>
        <v xml:space="preserve"> </v>
      </c>
      <c r="Z1115" s="64" t="str">
        <f t="shared" ca="1" si="195"/>
        <v xml:space="preserve"> </v>
      </c>
    </row>
    <row r="1116" spans="1:26" outlineLevel="1" x14ac:dyDescent="0.35">
      <c r="A1116" s="64">
        <v>6977097</v>
      </c>
      <c r="B1116" s="64" t="s">
        <v>395</v>
      </c>
      <c r="C1116" s="64">
        <v>3753.12</v>
      </c>
      <c r="D1116" s="64">
        <v>184</v>
      </c>
      <c r="E1116" s="64">
        <v>290.37</v>
      </c>
      <c r="F1116" s="64">
        <v>285.33999999999997</v>
      </c>
      <c r="H1116" s="64">
        <f t="shared" si="192"/>
        <v>-5.0300000000000296</v>
      </c>
      <c r="J1116" s="64">
        <f t="shared" si="188"/>
        <v>148</v>
      </c>
      <c r="K1116" s="64">
        <f t="shared" si="189"/>
        <v>158</v>
      </c>
      <c r="L1116" s="64">
        <f t="shared" si="190"/>
        <v>538</v>
      </c>
      <c r="M1116" s="64">
        <f t="shared" si="191"/>
        <v>218</v>
      </c>
      <c r="T1116" s="64">
        <f t="shared" si="194"/>
        <v>1061</v>
      </c>
      <c r="U1116" s="64" t="e">
        <f t="shared" ref="U1116:V1135" ca="1" si="197">INDEX(OFFSET($G$55,0,MATCH(U$54,$H$54:$I$54,0),COUNT($A$55:$A$2233),1),MATCH($T1116,OFFSET($I$55,0,MATCH(U$55,$J$53:$M$53,0),COUNT($A$55:$A$2233),1),0),1)</f>
        <v>#N/A</v>
      </c>
      <c r="V1116" s="64" t="e">
        <f t="shared" ca="1" si="197"/>
        <v>#N/A</v>
      </c>
      <c r="Y1116" s="64" t="str">
        <f t="shared" ca="1" si="193"/>
        <v xml:space="preserve"> </v>
      </c>
      <c r="Z1116" s="64" t="str">
        <f t="shared" ca="1" si="195"/>
        <v xml:space="preserve"> </v>
      </c>
    </row>
    <row r="1117" spans="1:26" outlineLevel="1" x14ac:dyDescent="0.35">
      <c r="A1117" s="64">
        <v>6978384</v>
      </c>
      <c r="B1117" s="64" t="s">
        <v>183</v>
      </c>
      <c r="C1117" s="64">
        <v>3560.37</v>
      </c>
      <c r="D1117" s="64">
        <v>184</v>
      </c>
      <c r="E1117" s="64">
        <v>284.70999999999998</v>
      </c>
      <c r="F1117" s="64">
        <v>0</v>
      </c>
      <c r="H1117" s="64">
        <f t="shared" si="192"/>
        <v>-284.70999999999998</v>
      </c>
      <c r="J1117" s="64">
        <f t="shared" si="188"/>
        <v>148</v>
      </c>
      <c r="K1117" s="64">
        <f t="shared" si="189"/>
        <v>158</v>
      </c>
      <c r="L1117" s="64">
        <f t="shared" si="190"/>
        <v>539</v>
      </c>
      <c r="M1117" s="64">
        <f t="shared" si="191"/>
        <v>218</v>
      </c>
      <c r="T1117" s="64">
        <f t="shared" si="194"/>
        <v>1062</v>
      </c>
      <c r="U1117" s="64" t="e">
        <f t="shared" ca="1" si="197"/>
        <v>#N/A</v>
      </c>
      <c r="V1117" s="64" t="e">
        <f t="shared" ca="1" si="197"/>
        <v>#N/A</v>
      </c>
      <c r="Y1117" s="64" t="str">
        <f t="shared" ca="1" si="193"/>
        <v xml:space="preserve"> </v>
      </c>
      <c r="Z1117" s="64" t="str">
        <f t="shared" ca="1" si="195"/>
        <v xml:space="preserve"> </v>
      </c>
    </row>
    <row r="1118" spans="1:26" outlineLevel="1" x14ac:dyDescent="0.35">
      <c r="A1118" s="64">
        <v>6979738</v>
      </c>
      <c r="B1118" s="64" t="s">
        <v>183</v>
      </c>
      <c r="C1118" s="64">
        <v>3300.28</v>
      </c>
      <c r="D1118" s="64">
        <v>184</v>
      </c>
      <c r="E1118" s="64">
        <v>261.44</v>
      </c>
      <c r="F1118" s="64">
        <v>0</v>
      </c>
      <c r="H1118" s="64">
        <f t="shared" si="192"/>
        <v>-261.44</v>
      </c>
      <c r="J1118" s="64">
        <f t="shared" si="188"/>
        <v>148</v>
      </c>
      <c r="K1118" s="64">
        <f t="shared" si="189"/>
        <v>158</v>
      </c>
      <c r="L1118" s="64">
        <f t="shared" si="190"/>
        <v>540</v>
      </c>
      <c r="M1118" s="64">
        <f t="shared" si="191"/>
        <v>218</v>
      </c>
      <c r="T1118" s="64">
        <f t="shared" si="194"/>
        <v>1063</v>
      </c>
      <c r="U1118" s="64" t="e">
        <f t="shared" ca="1" si="197"/>
        <v>#N/A</v>
      </c>
      <c r="V1118" s="64" t="e">
        <f t="shared" ca="1" si="197"/>
        <v>#N/A</v>
      </c>
      <c r="Y1118" s="64" t="str">
        <f t="shared" ca="1" si="193"/>
        <v xml:space="preserve"> </v>
      </c>
      <c r="Z1118" s="64" t="str">
        <f t="shared" ca="1" si="195"/>
        <v xml:space="preserve"> </v>
      </c>
    </row>
    <row r="1119" spans="1:26" outlineLevel="1" x14ac:dyDescent="0.35">
      <c r="A1119" s="64">
        <v>6983292</v>
      </c>
      <c r="B1119" s="64" t="s">
        <v>183</v>
      </c>
      <c r="C1119" s="64">
        <v>2328.77</v>
      </c>
      <c r="D1119" s="64">
        <v>183</v>
      </c>
      <c r="E1119" s="64">
        <v>190.12</v>
      </c>
      <c r="F1119" s="64">
        <v>0</v>
      </c>
      <c r="H1119" s="64">
        <f t="shared" si="192"/>
        <v>-190.12</v>
      </c>
      <c r="J1119" s="64">
        <f t="shared" si="188"/>
        <v>148</v>
      </c>
      <c r="K1119" s="64">
        <f t="shared" si="189"/>
        <v>158</v>
      </c>
      <c r="L1119" s="64">
        <f t="shared" si="190"/>
        <v>541</v>
      </c>
      <c r="M1119" s="64">
        <f t="shared" si="191"/>
        <v>218</v>
      </c>
      <c r="T1119" s="64">
        <f t="shared" si="194"/>
        <v>1064</v>
      </c>
      <c r="U1119" s="64" t="e">
        <f t="shared" ca="1" si="197"/>
        <v>#N/A</v>
      </c>
      <c r="V1119" s="64" t="e">
        <f t="shared" ca="1" si="197"/>
        <v>#N/A</v>
      </c>
      <c r="Y1119" s="64" t="str">
        <f t="shared" ca="1" si="193"/>
        <v xml:space="preserve"> </v>
      </c>
      <c r="Z1119" s="64" t="str">
        <f t="shared" ca="1" si="195"/>
        <v xml:space="preserve"> </v>
      </c>
    </row>
    <row r="1120" spans="1:26" outlineLevel="1" x14ac:dyDescent="0.35">
      <c r="A1120" s="64">
        <v>6984985</v>
      </c>
      <c r="B1120" s="64" t="s">
        <v>406</v>
      </c>
      <c r="C1120" s="64">
        <v>9005.7900000000009</v>
      </c>
      <c r="D1120" s="64">
        <v>182</v>
      </c>
      <c r="E1120" s="64">
        <v>746.57</v>
      </c>
      <c r="F1120" s="64">
        <v>0</v>
      </c>
      <c r="H1120" s="64">
        <f t="shared" si="192"/>
        <v>-746.57</v>
      </c>
      <c r="J1120" s="64">
        <f t="shared" si="188"/>
        <v>148</v>
      </c>
      <c r="K1120" s="64">
        <f t="shared" si="189"/>
        <v>158</v>
      </c>
      <c r="L1120" s="64">
        <f t="shared" si="190"/>
        <v>541</v>
      </c>
      <c r="M1120" s="64">
        <f t="shared" si="191"/>
        <v>219</v>
      </c>
      <c r="T1120" s="64">
        <f t="shared" si="194"/>
        <v>1065</v>
      </c>
      <c r="U1120" s="64" t="e">
        <f t="shared" ca="1" si="197"/>
        <v>#N/A</v>
      </c>
      <c r="V1120" s="64" t="e">
        <f t="shared" ca="1" si="197"/>
        <v>#N/A</v>
      </c>
      <c r="Y1120" s="64" t="str">
        <f t="shared" ca="1" si="193"/>
        <v xml:space="preserve"> </v>
      </c>
      <c r="Z1120" s="64" t="str">
        <f t="shared" ca="1" si="195"/>
        <v xml:space="preserve"> </v>
      </c>
    </row>
    <row r="1121" spans="1:26" outlineLevel="1" x14ac:dyDescent="0.35">
      <c r="A1121" s="64">
        <v>6990015</v>
      </c>
      <c r="B1121" s="64" t="s">
        <v>395</v>
      </c>
      <c r="C1121" s="64">
        <v>2799.1</v>
      </c>
      <c r="D1121" s="64">
        <v>184</v>
      </c>
      <c r="E1121" s="64">
        <v>236.82</v>
      </c>
      <c r="F1121" s="64">
        <v>239.05</v>
      </c>
      <c r="H1121" s="64">
        <f t="shared" si="192"/>
        <v>2.2300000000000182</v>
      </c>
      <c r="J1121" s="64">
        <f t="shared" si="188"/>
        <v>148</v>
      </c>
      <c r="K1121" s="64">
        <f t="shared" si="189"/>
        <v>159</v>
      </c>
      <c r="L1121" s="64">
        <f t="shared" si="190"/>
        <v>541</v>
      </c>
      <c r="M1121" s="64">
        <f t="shared" si="191"/>
        <v>219</v>
      </c>
      <c r="T1121" s="64">
        <f t="shared" si="194"/>
        <v>1066</v>
      </c>
      <c r="U1121" s="64" t="e">
        <f t="shared" ca="1" si="197"/>
        <v>#N/A</v>
      </c>
      <c r="V1121" s="64" t="e">
        <f t="shared" ca="1" si="197"/>
        <v>#N/A</v>
      </c>
      <c r="Y1121" s="64" t="str">
        <f t="shared" ca="1" si="193"/>
        <v xml:space="preserve"> </v>
      </c>
      <c r="Z1121" s="64" t="str">
        <f t="shared" ca="1" si="195"/>
        <v xml:space="preserve"> </v>
      </c>
    </row>
    <row r="1122" spans="1:26" outlineLevel="1" x14ac:dyDescent="0.35">
      <c r="A1122" s="64">
        <v>6993861</v>
      </c>
      <c r="B1122" s="64" t="s">
        <v>406</v>
      </c>
      <c r="C1122" s="64">
        <v>3349.99</v>
      </c>
      <c r="D1122" s="64">
        <v>184</v>
      </c>
      <c r="E1122" s="64">
        <v>266.64999999999998</v>
      </c>
      <c r="F1122" s="64">
        <v>0</v>
      </c>
      <c r="H1122" s="64">
        <f t="shared" si="192"/>
        <v>-266.64999999999998</v>
      </c>
      <c r="J1122" s="64">
        <f t="shared" si="188"/>
        <v>148</v>
      </c>
      <c r="K1122" s="64">
        <f t="shared" si="189"/>
        <v>159</v>
      </c>
      <c r="L1122" s="64">
        <f t="shared" si="190"/>
        <v>541</v>
      </c>
      <c r="M1122" s="64">
        <f t="shared" si="191"/>
        <v>220</v>
      </c>
      <c r="T1122" s="64">
        <f t="shared" si="194"/>
        <v>1067</v>
      </c>
      <c r="U1122" s="64" t="e">
        <f t="shared" ca="1" si="197"/>
        <v>#N/A</v>
      </c>
      <c r="V1122" s="64" t="e">
        <f t="shared" ca="1" si="197"/>
        <v>#N/A</v>
      </c>
      <c r="Y1122" s="64" t="str">
        <f t="shared" ca="1" si="193"/>
        <v xml:space="preserve"> </v>
      </c>
      <c r="Z1122" s="64" t="str">
        <f t="shared" ca="1" si="195"/>
        <v xml:space="preserve"> </v>
      </c>
    </row>
    <row r="1123" spans="1:26" outlineLevel="1" x14ac:dyDescent="0.35">
      <c r="A1123" s="64">
        <v>6999702</v>
      </c>
      <c r="B1123" s="64" t="s">
        <v>183</v>
      </c>
      <c r="C1123" s="64">
        <v>3775.88</v>
      </c>
      <c r="D1123" s="64">
        <v>183</v>
      </c>
      <c r="E1123" s="64">
        <v>304.24</v>
      </c>
      <c r="F1123" s="64">
        <v>0</v>
      </c>
      <c r="H1123" s="64">
        <f t="shared" si="192"/>
        <v>-304.24</v>
      </c>
      <c r="J1123" s="64">
        <f t="shared" si="188"/>
        <v>148</v>
      </c>
      <c r="K1123" s="64">
        <f t="shared" si="189"/>
        <v>159</v>
      </c>
      <c r="L1123" s="64">
        <f t="shared" si="190"/>
        <v>542</v>
      </c>
      <c r="M1123" s="64">
        <f t="shared" si="191"/>
        <v>220</v>
      </c>
      <c r="T1123" s="64">
        <f t="shared" si="194"/>
        <v>1068</v>
      </c>
      <c r="U1123" s="64" t="e">
        <f t="shared" ca="1" si="197"/>
        <v>#N/A</v>
      </c>
      <c r="V1123" s="64" t="e">
        <f t="shared" ca="1" si="197"/>
        <v>#N/A</v>
      </c>
      <c r="Y1123" s="64" t="str">
        <f t="shared" ca="1" si="193"/>
        <v xml:space="preserve"> </v>
      </c>
      <c r="Z1123" s="64" t="str">
        <f t="shared" ca="1" si="195"/>
        <v xml:space="preserve"> </v>
      </c>
    </row>
    <row r="1124" spans="1:26" outlineLevel="1" x14ac:dyDescent="0.35">
      <c r="A1124" s="64">
        <v>7001481</v>
      </c>
      <c r="B1124" s="64" t="s">
        <v>183</v>
      </c>
      <c r="C1124" s="64">
        <v>1755.44</v>
      </c>
      <c r="D1124" s="64">
        <v>184</v>
      </c>
      <c r="E1124" s="64">
        <v>135.18</v>
      </c>
      <c r="F1124" s="64">
        <v>0</v>
      </c>
      <c r="H1124" s="64">
        <f t="shared" si="192"/>
        <v>-135.18</v>
      </c>
      <c r="J1124" s="64">
        <f t="shared" si="188"/>
        <v>148</v>
      </c>
      <c r="K1124" s="64">
        <f t="shared" si="189"/>
        <v>159</v>
      </c>
      <c r="L1124" s="64">
        <f t="shared" si="190"/>
        <v>543</v>
      </c>
      <c r="M1124" s="64">
        <f t="shared" si="191"/>
        <v>220</v>
      </c>
      <c r="T1124" s="64">
        <f t="shared" si="194"/>
        <v>1069</v>
      </c>
      <c r="U1124" s="64" t="e">
        <f t="shared" ca="1" si="197"/>
        <v>#N/A</v>
      </c>
      <c r="V1124" s="64" t="e">
        <f t="shared" ca="1" si="197"/>
        <v>#N/A</v>
      </c>
      <c r="Y1124" s="64" t="str">
        <f t="shared" ca="1" si="193"/>
        <v xml:space="preserve"> </v>
      </c>
      <c r="Z1124" s="64" t="str">
        <f t="shared" ca="1" si="195"/>
        <v xml:space="preserve"> </v>
      </c>
    </row>
    <row r="1125" spans="1:26" outlineLevel="1" x14ac:dyDescent="0.35">
      <c r="A1125" s="64">
        <v>7004279</v>
      </c>
      <c r="B1125" s="64" t="s">
        <v>406</v>
      </c>
      <c r="C1125" s="64">
        <v>6167.55</v>
      </c>
      <c r="D1125" s="64">
        <v>184</v>
      </c>
      <c r="E1125" s="64">
        <v>508.5</v>
      </c>
      <c r="F1125" s="64">
        <v>0</v>
      </c>
      <c r="H1125" s="64">
        <f t="shared" si="192"/>
        <v>-508.5</v>
      </c>
      <c r="J1125" s="64">
        <f t="shared" si="188"/>
        <v>148</v>
      </c>
      <c r="K1125" s="64">
        <f t="shared" si="189"/>
        <v>159</v>
      </c>
      <c r="L1125" s="64">
        <f t="shared" si="190"/>
        <v>543</v>
      </c>
      <c r="M1125" s="64">
        <f t="shared" si="191"/>
        <v>221</v>
      </c>
      <c r="T1125" s="64">
        <f t="shared" si="194"/>
        <v>1070</v>
      </c>
      <c r="U1125" s="64" t="e">
        <f t="shared" ca="1" si="197"/>
        <v>#N/A</v>
      </c>
      <c r="V1125" s="64" t="e">
        <f t="shared" ca="1" si="197"/>
        <v>#N/A</v>
      </c>
      <c r="Y1125" s="64" t="str">
        <f t="shared" ca="1" si="193"/>
        <v xml:space="preserve"> </v>
      </c>
      <c r="Z1125" s="64" t="str">
        <f t="shared" ca="1" si="195"/>
        <v xml:space="preserve"> </v>
      </c>
    </row>
    <row r="1126" spans="1:26" outlineLevel="1" x14ac:dyDescent="0.35">
      <c r="A1126" s="64">
        <v>7004576</v>
      </c>
      <c r="B1126" s="64" t="s">
        <v>101</v>
      </c>
      <c r="C1126" s="64">
        <v>6052.23</v>
      </c>
      <c r="D1126" s="64">
        <v>153</v>
      </c>
      <c r="E1126" s="64">
        <v>486.57</v>
      </c>
      <c r="F1126" s="64">
        <v>481.2</v>
      </c>
      <c r="H1126" s="64">
        <f t="shared" si="192"/>
        <v>-5.3700000000000045</v>
      </c>
      <c r="J1126" s="64">
        <f t="shared" si="188"/>
        <v>149</v>
      </c>
      <c r="K1126" s="64">
        <f t="shared" si="189"/>
        <v>159</v>
      </c>
      <c r="L1126" s="64">
        <f t="shared" si="190"/>
        <v>543</v>
      </c>
      <c r="M1126" s="64">
        <f t="shared" si="191"/>
        <v>221</v>
      </c>
      <c r="T1126" s="64">
        <f t="shared" si="194"/>
        <v>1071</v>
      </c>
      <c r="U1126" s="64" t="e">
        <f t="shared" ca="1" si="197"/>
        <v>#N/A</v>
      </c>
      <c r="V1126" s="64" t="e">
        <f t="shared" ca="1" si="197"/>
        <v>#N/A</v>
      </c>
      <c r="Y1126" s="64" t="str">
        <f t="shared" ca="1" si="193"/>
        <v xml:space="preserve"> </v>
      </c>
      <c r="Z1126" s="64" t="str">
        <f t="shared" ca="1" si="195"/>
        <v xml:space="preserve"> </v>
      </c>
    </row>
    <row r="1127" spans="1:26" outlineLevel="1" x14ac:dyDescent="0.35">
      <c r="A1127" s="64">
        <v>7012313</v>
      </c>
      <c r="B1127" s="64" t="s">
        <v>183</v>
      </c>
      <c r="C1127" s="64">
        <v>3761.99</v>
      </c>
      <c r="D1127" s="64">
        <v>185</v>
      </c>
      <c r="E1127" s="64">
        <v>276.2</v>
      </c>
      <c r="F1127" s="64">
        <v>0</v>
      </c>
      <c r="H1127" s="64">
        <f t="shared" si="192"/>
        <v>-276.2</v>
      </c>
      <c r="J1127" s="64">
        <f t="shared" si="188"/>
        <v>149</v>
      </c>
      <c r="K1127" s="64">
        <f t="shared" si="189"/>
        <v>159</v>
      </c>
      <c r="L1127" s="64">
        <f t="shared" si="190"/>
        <v>544</v>
      </c>
      <c r="M1127" s="64">
        <f t="shared" si="191"/>
        <v>221</v>
      </c>
      <c r="T1127" s="64">
        <f t="shared" si="194"/>
        <v>1072</v>
      </c>
      <c r="U1127" s="64" t="e">
        <f t="shared" ca="1" si="197"/>
        <v>#N/A</v>
      </c>
      <c r="V1127" s="64" t="e">
        <f t="shared" ca="1" si="197"/>
        <v>#N/A</v>
      </c>
      <c r="Y1127" s="64" t="str">
        <f t="shared" ca="1" si="193"/>
        <v xml:space="preserve"> </v>
      </c>
      <c r="Z1127" s="64" t="str">
        <f t="shared" ca="1" si="195"/>
        <v xml:space="preserve"> </v>
      </c>
    </row>
    <row r="1128" spans="1:26" outlineLevel="1" x14ac:dyDescent="0.35">
      <c r="A1128" s="64">
        <v>7015945</v>
      </c>
      <c r="B1128" s="64" t="s">
        <v>183</v>
      </c>
      <c r="C1128" s="64">
        <v>12995.48</v>
      </c>
      <c r="D1128" s="64">
        <v>183</v>
      </c>
      <c r="E1128" s="64">
        <v>1012.85</v>
      </c>
      <c r="F1128" s="64">
        <v>0</v>
      </c>
      <c r="H1128" s="64">
        <f t="shared" si="192"/>
        <v>-1012.85</v>
      </c>
      <c r="J1128" s="64">
        <f t="shared" si="188"/>
        <v>149</v>
      </c>
      <c r="K1128" s="64">
        <f t="shared" si="189"/>
        <v>159</v>
      </c>
      <c r="L1128" s="64">
        <f t="shared" si="190"/>
        <v>545</v>
      </c>
      <c r="M1128" s="64">
        <f t="shared" si="191"/>
        <v>221</v>
      </c>
      <c r="T1128" s="64">
        <f t="shared" si="194"/>
        <v>1073</v>
      </c>
      <c r="U1128" s="64" t="e">
        <f t="shared" ca="1" si="197"/>
        <v>#N/A</v>
      </c>
      <c r="V1128" s="64" t="e">
        <f t="shared" ca="1" si="197"/>
        <v>#N/A</v>
      </c>
      <c r="Y1128" s="64" t="str">
        <f t="shared" ca="1" si="193"/>
        <v xml:space="preserve"> </v>
      </c>
      <c r="Z1128" s="64" t="str">
        <f t="shared" ca="1" si="195"/>
        <v xml:space="preserve"> </v>
      </c>
    </row>
    <row r="1129" spans="1:26" outlineLevel="1" x14ac:dyDescent="0.35">
      <c r="A1129" s="64">
        <v>7018858</v>
      </c>
      <c r="B1129" s="64" t="s">
        <v>395</v>
      </c>
      <c r="C1129" s="64">
        <v>1852.56</v>
      </c>
      <c r="D1129" s="64">
        <v>182</v>
      </c>
      <c r="E1129" s="64">
        <v>141.52000000000001</v>
      </c>
      <c r="F1129" s="64">
        <v>137.38999999999999</v>
      </c>
      <c r="H1129" s="64">
        <f t="shared" si="192"/>
        <v>-4.1300000000000239</v>
      </c>
      <c r="J1129" s="64">
        <f t="shared" si="188"/>
        <v>149</v>
      </c>
      <c r="K1129" s="64">
        <f t="shared" si="189"/>
        <v>160</v>
      </c>
      <c r="L1129" s="64">
        <f t="shared" si="190"/>
        <v>545</v>
      </c>
      <c r="M1129" s="64">
        <f t="shared" si="191"/>
        <v>221</v>
      </c>
      <c r="T1129" s="64">
        <f t="shared" si="194"/>
        <v>1074</v>
      </c>
      <c r="U1129" s="64" t="e">
        <f t="shared" ca="1" si="197"/>
        <v>#N/A</v>
      </c>
      <c r="V1129" s="64" t="e">
        <f t="shared" ca="1" si="197"/>
        <v>#N/A</v>
      </c>
      <c r="Y1129" s="64" t="str">
        <f t="shared" ca="1" si="193"/>
        <v xml:space="preserve"> </v>
      </c>
      <c r="Z1129" s="64" t="str">
        <f t="shared" ca="1" si="195"/>
        <v xml:space="preserve"> </v>
      </c>
    </row>
    <row r="1130" spans="1:26" outlineLevel="1" x14ac:dyDescent="0.35">
      <c r="A1130" s="64">
        <v>7022354</v>
      </c>
      <c r="B1130" s="64" t="s">
        <v>183</v>
      </c>
      <c r="C1130" s="64">
        <v>2632.56</v>
      </c>
      <c r="D1130" s="64">
        <v>185</v>
      </c>
      <c r="E1130" s="64">
        <v>205.5</v>
      </c>
      <c r="F1130" s="64">
        <v>0</v>
      </c>
      <c r="H1130" s="64">
        <f t="shared" si="192"/>
        <v>-205.5</v>
      </c>
      <c r="J1130" s="64">
        <f t="shared" si="188"/>
        <v>149</v>
      </c>
      <c r="K1130" s="64">
        <f t="shared" si="189"/>
        <v>160</v>
      </c>
      <c r="L1130" s="64">
        <f t="shared" si="190"/>
        <v>546</v>
      </c>
      <c r="M1130" s="64">
        <f t="shared" si="191"/>
        <v>221</v>
      </c>
      <c r="T1130" s="64">
        <f t="shared" si="194"/>
        <v>1075</v>
      </c>
      <c r="U1130" s="64" t="e">
        <f t="shared" ca="1" si="197"/>
        <v>#N/A</v>
      </c>
      <c r="V1130" s="64" t="e">
        <f t="shared" ca="1" si="197"/>
        <v>#N/A</v>
      </c>
      <c r="Y1130" s="64" t="str">
        <f t="shared" ca="1" si="193"/>
        <v xml:space="preserve"> </v>
      </c>
      <c r="Z1130" s="64" t="str">
        <f t="shared" ca="1" si="195"/>
        <v xml:space="preserve"> </v>
      </c>
    </row>
    <row r="1131" spans="1:26" outlineLevel="1" x14ac:dyDescent="0.35">
      <c r="A1131" s="64">
        <v>7026942</v>
      </c>
      <c r="B1131" s="64" t="s">
        <v>183</v>
      </c>
      <c r="C1131" s="64">
        <v>7834.55</v>
      </c>
      <c r="D1131" s="64">
        <v>185</v>
      </c>
      <c r="E1131" s="64">
        <v>647.91999999999996</v>
      </c>
      <c r="F1131" s="64">
        <v>0</v>
      </c>
      <c r="H1131" s="64">
        <f t="shared" si="192"/>
        <v>-647.91999999999996</v>
      </c>
      <c r="J1131" s="64">
        <f t="shared" si="188"/>
        <v>149</v>
      </c>
      <c r="K1131" s="64">
        <f t="shared" si="189"/>
        <v>160</v>
      </c>
      <c r="L1131" s="64">
        <f t="shared" si="190"/>
        <v>547</v>
      </c>
      <c r="M1131" s="64">
        <f t="shared" si="191"/>
        <v>221</v>
      </c>
      <c r="T1131" s="64">
        <f t="shared" si="194"/>
        <v>1076</v>
      </c>
      <c r="U1131" s="64" t="e">
        <f t="shared" ca="1" si="197"/>
        <v>#N/A</v>
      </c>
      <c r="V1131" s="64" t="e">
        <f t="shared" ca="1" si="197"/>
        <v>#N/A</v>
      </c>
      <c r="Y1131" s="64" t="str">
        <f t="shared" ca="1" si="193"/>
        <v xml:space="preserve"> </v>
      </c>
      <c r="Z1131" s="64" t="str">
        <f t="shared" ca="1" si="195"/>
        <v xml:space="preserve"> </v>
      </c>
    </row>
    <row r="1132" spans="1:26" outlineLevel="1" x14ac:dyDescent="0.35">
      <c r="A1132" s="64">
        <v>7035795</v>
      </c>
      <c r="B1132" s="64" t="s">
        <v>101</v>
      </c>
      <c r="C1132" s="64">
        <v>2070.21</v>
      </c>
      <c r="D1132" s="64">
        <v>153</v>
      </c>
      <c r="E1132" s="64">
        <v>168.59</v>
      </c>
      <c r="F1132" s="64">
        <v>166.53</v>
      </c>
      <c r="H1132" s="64">
        <f t="shared" si="192"/>
        <v>-2.0600000000000023</v>
      </c>
      <c r="J1132" s="64">
        <f t="shared" si="188"/>
        <v>150</v>
      </c>
      <c r="K1132" s="64">
        <f t="shared" si="189"/>
        <v>160</v>
      </c>
      <c r="L1132" s="64">
        <f t="shared" si="190"/>
        <v>547</v>
      </c>
      <c r="M1132" s="64">
        <f t="shared" si="191"/>
        <v>221</v>
      </c>
      <c r="T1132" s="64">
        <f t="shared" si="194"/>
        <v>1077</v>
      </c>
      <c r="U1132" s="64" t="e">
        <f t="shared" ca="1" si="197"/>
        <v>#N/A</v>
      </c>
      <c r="V1132" s="64" t="e">
        <f t="shared" ca="1" si="197"/>
        <v>#N/A</v>
      </c>
      <c r="Y1132" s="64" t="str">
        <f t="shared" ca="1" si="193"/>
        <v xml:space="preserve"> </v>
      </c>
      <c r="Z1132" s="64" t="str">
        <f t="shared" ca="1" si="195"/>
        <v xml:space="preserve"> </v>
      </c>
    </row>
    <row r="1133" spans="1:26" outlineLevel="1" x14ac:dyDescent="0.35">
      <c r="A1133" s="64">
        <v>7039078</v>
      </c>
      <c r="B1133" s="64" t="s">
        <v>183</v>
      </c>
      <c r="C1133" s="64">
        <v>3665.95</v>
      </c>
      <c r="D1133" s="64">
        <v>183</v>
      </c>
      <c r="E1133" s="64">
        <v>322.77999999999997</v>
      </c>
      <c r="F1133" s="64">
        <v>0</v>
      </c>
      <c r="H1133" s="64">
        <f t="shared" si="192"/>
        <v>-322.77999999999997</v>
      </c>
      <c r="J1133" s="64">
        <f t="shared" si="188"/>
        <v>150</v>
      </c>
      <c r="K1133" s="64">
        <f t="shared" si="189"/>
        <v>160</v>
      </c>
      <c r="L1133" s="64">
        <f t="shared" si="190"/>
        <v>548</v>
      </c>
      <c r="M1133" s="64">
        <f t="shared" si="191"/>
        <v>221</v>
      </c>
      <c r="T1133" s="64">
        <f t="shared" si="194"/>
        <v>1078</v>
      </c>
      <c r="U1133" s="64" t="e">
        <f t="shared" ca="1" si="197"/>
        <v>#N/A</v>
      </c>
      <c r="V1133" s="64" t="e">
        <f t="shared" ca="1" si="197"/>
        <v>#N/A</v>
      </c>
      <c r="Y1133" s="64" t="str">
        <f t="shared" ca="1" si="193"/>
        <v xml:space="preserve"> </v>
      </c>
      <c r="Z1133" s="64" t="str">
        <f t="shared" ca="1" si="195"/>
        <v xml:space="preserve"> </v>
      </c>
    </row>
    <row r="1134" spans="1:26" outlineLevel="1" x14ac:dyDescent="0.35">
      <c r="A1134" s="64">
        <v>7048417</v>
      </c>
      <c r="B1134" s="64" t="s">
        <v>183</v>
      </c>
      <c r="C1134" s="64">
        <v>3356.83</v>
      </c>
      <c r="D1134" s="64">
        <v>184</v>
      </c>
      <c r="E1134" s="64">
        <v>263.31</v>
      </c>
      <c r="F1134" s="64">
        <v>0</v>
      </c>
      <c r="H1134" s="64">
        <f t="shared" si="192"/>
        <v>-263.31</v>
      </c>
      <c r="J1134" s="64">
        <f t="shared" si="188"/>
        <v>150</v>
      </c>
      <c r="K1134" s="64">
        <f t="shared" si="189"/>
        <v>160</v>
      </c>
      <c r="L1134" s="64">
        <f t="shared" si="190"/>
        <v>549</v>
      </c>
      <c r="M1134" s="64">
        <f t="shared" si="191"/>
        <v>221</v>
      </c>
      <c r="T1134" s="64">
        <f t="shared" si="194"/>
        <v>1079</v>
      </c>
      <c r="U1134" s="64" t="e">
        <f t="shared" ca="1" si="197"/>
        <v>#N/A</v>
      </c>
      <c r="V1134" s="64" t="e">
        <f t="shared" ca="1" si="197"/>
        <v>#N/A</v>
      </c>
      <c r="Y1134" s="64" t="str">
        <f t="shared" ca="1" si="193"/>
        <v xml:space="preserve"> </v>
      </c>
      <c r="Z1134" s="64" t="str">
        <f t="shared" ca="1" si="195"/>
        <v xml:space="preserve"> </v>
      </c>
    </row>
    <row r="1135" spans="1:26" outlineLevel="1" x14ac:dyDescent="0.35">
      <c r="A1135" s="64">
        <v>7052046</v>
      </c>
      <c r="B1135" s="64" t="s">
        <v>395</v>
      </c>
      <c r="C1135" s="64">
        <v>3195.29</v>
      </c>
      <c r="D1135" s="64">
        <v>153</v>
      </c>
      <c r="E1135" s="64">
        <v>268.2</v>
      </c>
      <c r="F1135" s="64">
        <v>275.01</v>
      </c>
      <c r="H1135" s="64">
        <f t="shared" si="192"/>
        <v>6.8100000000000023</v>
      </c>
      <c r="J1135" s="64">
        <f t="shared" si="188"/>
        <v>150</v>
      </c>
      <c r="K1135" s="64">
        <f t="shared" si="189"/>
        <v>161</v>
      </c>
      <c r="L1135" s="64">
        <f t="shared" si="190"/>
        <v>549</v>
      </c>
      <c r="M1135" s="64">
        <f t="shared" si="191"/>
        <v>221</v>
      </c>
      <c r="T1135" s="64">
        <f t="shared" si="194"/>
        <v>1080</v>
      </c>
      <c r="U1135" s="64" t="e">
        <f t="shared" ca="1" si="197"/>
        <v>#N/A</v>
      </c>
      <c r="V1135" s="64" t="e">
        <f t="shared" ca="1" si="197"/>
        <v>#N/A</v>
      </c>
      <c r="Y1135" s="64" t="str">
        <f t="shared" ca="1" si="193"/>
        <v xml:space="preserve"> </v>
      </c>
      <c r="Z1135" s="64" t="str">
        <f t="shared" ca="1" si="195"/>
        <v xml:space="preserve"> </v>
      </c>
    </row>
    <row r="1136" spans="1:26" outlineLevel="1" x14ac:dyDescent="0.35">
      <c r="A1136" s="64">
        <v>7053268</v>
      </c>
      <c r="B1136" s="64" t="s">
        <v>395</v>
      </c>
      <c r="C1136" s="64">
        <v>2994.06</v>
      </c>
      <c r="D1136" s="64">
        <v>153</v>
      </c>
      <c r="E1136" s="64">
        <v>259.47000000000003</v>
      </c>
      <c r="F1136" s="64">
        <v>260.35000000000002</v>
      </c>
      <c r="H1136" s="64">
        <f t="shared" si="192"/>
        <v>0.87999999999999545</v>
      </c>
      <c r="J1136" s="64">
        <f t="shared" si="188"/>
        <v>150</v>
      </c>
      <c r="K1136" s="64">
        <f t="shared" si="189"/>
        <v>162</v>
      </c>
      <c r="L1136" s="64">
        <f t="shared" si="190"/>
        <v>549</v>
      </c>
      <c r="M1136" s="64">
        <f t="shared" si="191"/>
        <v>221</v>
      </c>
      <c r="T1136" s="64">
        <f t="shared" si="194"/>
        <v>1081</v>
      </c>
      <c r="U1136" s="64" t="e">
        <f t="shared" ref="U1136:V1155" ca="1" si="198">INDEX(OFFSET($G$55,0,MATCH(U$54,$H$54:$I$54,0),COUNT($A$55:$A$2233),1),MATCH($T1136,OFFSET($I$55,0,MATCH(U$55,$J$53:$M$53,0),COUNT($A$55:$A$2233),1),0),1)</f>
        <v>#N/A</v>
      </c>
      <c r="V1136" s="64" t="e">
        <f t="shared" ca="1" si="198"/>
        <v>#N/A</v>
      </c>
      <c r="Y1136" s="64" t="str">
        <f t="shared" ca="1" si="193"/>
        <v xml:space="preserve"> </v>
      </c>
      <c r="Z1136" s="64" t="str">
        <f t="shared" ca="1" si="195"/>
        <v xml:space="preserve"> </v>
      </c>
    </row>
    <row r="1137" spans="1:26" outlineLevel="1" x14ac:dyDescent="0.35">
      <c r="A1137" s="64">
        <v>7054844</v>
      </c>
      <c r="B1137" s="64" t="s">
        <v>183</v>
      </c>
      <c r="C1137" s="64">
        <v>3510.61</v>
      </c>
      <c r="D1137" s="64">
        <v>183</v>
      </c>
      <c r="E1137" s="64">
        <v>280.38</v>
      </c>
      <c r="F1137" s="64">
        <v>0</v>
      </c>
      <c r="H1137" s="64">
        <f t="shared" si="192"/>
        <v>-280.38</v>
      </c>
      <c r="J1137" s="64">
        <f t="shared" si="188"/>
        <v>150</v>
      </c>
      <c r="K1137" s="64">
        <f t="shared" si="189"/>
        <v>162</v>
      </c>
      <c r="L1137" s="64">
        <f t="shared" si="190"/>
        <v>550</v>
      </c>
      <c r="M1137" s="64">
        <f t="shared" si="191"/>
        <v>221</v>
      </c>
      <c r="T1137" s="64">
        <f t="shared" si="194"/>
        <v>1082</v>
      </c>
      <c r="U1137" s="64" t="e">
        <f t="shared" ca="1" si="198"/>
        <v>#N/A</v>
      </c>
      <c r="V1137" s="64" t="e">
        <f t="shared" ca="1" si="198"/>
        <v>#N/A</v>
      </c>
      <c r="Y1137" s="64" t="str">
        <f t="shared" ca="1" si="193"/>
        <v xml:space="preserve"> </v>
      </c>
      <c r="Z1137" s="64" t="str">
        <f t="shared" ca="1" si="195"/>
        <v xml:space="preserve"> </v>
      </c>
    </row>
    <row r="1138" spans="1:26" outlineLevel="1" x14ac:dyDescent="0.35">
      <c r="A1138" s="64">
        <v>7054993</v>
      </c>
      <c r="B1138" s="64" t="s">
        <v>183</v>
      </c>
      <c r="C1138" s="64">
        <v>7243.11</v>
      </c>
      <c r="D1138" s="64">
        <v>183</v>
      </c>
      <c r="E1138" s="64">
        <v>585.66</v>
      </c>
      <c r="F1138" s="64">
        <v>0</v>
      </c>
      <c r="H1138" s="64">
        <f t="shared" si="192"/>
        <v>-585.66</v>
      </c>
      <c r="J1138" s="64">
        <f t="shared" si="188"/>
        <v>150</v>
      </c>
      <c r="K1138" s="64">
        <f t="shared" si="189"/>
        <v>162</v>
      </c>
      <c r="L1138" s="64">
        <f t="shared" si="190"/>
        <v>551</v>
      </c>
      <c r="M1138" s="64">
        <f t="shared" si="191"/>
        <v>221</v>
      </c>
      <c r="T1138" s="64">
        <f t="shared" si="194"/>
        <v>1083</v>
      </c>
      <c r="U1138" s="64" t="e">
        <f t="shared" ca="1" si="198"/>
        <v>#N/A</v>
      </c>
      <c r="V1138" s="64" t="e">
        <f t="shared" ca="1" si="198"/>
        <v>#N/A</v>
      </c>
      <c r="Y1138" s="64" t="str">
        <f t="shared" ca="1" si="193"/>
        <v xml:space="preserve"> </v>
      </c>
      <c r="Z1138" s="64" t="str">
        <f t="shared" ca="1" si="195"/>
        <v xml:space="preserve"> </v>
      </c>
    </row>
    <row r="1139" spans="1:26" outlineLevel="1" x14ac:dyDescent="0.35">
      <c r="A1139" s="64">
        <v>7058630</v>
      </c>
      <c r="B1139" s="64" t="s">
        <v>183</v>
      </c>
      <c r="C1139" s="64">
        <v>3787.18</v>
      </c>
      <c r="D1139" s="64">
        <v>183</v>
      </c>
      <c r="E1139" s="64">
        <v>313.14999999999998</v>
      </c>
      <c r="F1139" s="64">
        <v>0</v>
      </c>
      <c r="H1139" s="64">
        <f t="shared" si="192"/>
        <v>-313.14999999999998</v>
      </c>
      <c r="J1139" s="64">
        <f t="shared" si="188"/>
        <v>150</v>
      </c>
      <c r="K1139" s="64">
        <f t="shared" si="189"/>
        <v>162</v>
      </c>
      <c r="L1139" s="64">
        <f t="shared" si="190"/>
        <v>552</v>
      </c>
      <c r="M1139" s="64">
        <f t="shared" si="191"/>
        <v>221</v>
      </c>
      <c r="T1139" s="64">
        <f t="shared" si="194"/>
        <v>1084</v>
      </c>
      <c r="U1139" s="64" t="e">
        <f t="shared" ca="1" si="198"/>
        <v>#N/A</v>
      </c>
      <c r="V1139" s="64" t="e">
        <f t="shared" ca="1" si="198"/>
        <v>#N/A</v>
      </c>
      <c r="Y1139" s="64" t="str">
        <f t="shared" ca="1" si="193"/>
        <v xml:space="preserve"> </v>
      </c>
      <c r="Z1139" s="64" t="str">
        <f t="shared" ca="1" si="195"/>
        <v xml:space="preserve"> </v>
      </c>
    </row>
    <row r="1140" spans="1:26" outlineLevel="1" x14ac:dyDescent="0.35">
      <c r="A1140" s="64">
        <v>7061807</v>
      </c>
      <c r="B1140" s="64" t="s">
        <v>183</v>
      </c>
      <c r="C1140" s="64">
        <v>7951.82</v>
      </c>
      <c r="D1140" s="64">
        <v>183</v>
      </c>
      <c r="E1140" s="64">
        <v>626.96</v>
      </c>
      <c r="F1140" s="64">
        <v>0</v>
      </c>
      <c r="H1140" s="64">
        <f t="shared" si="192"/>
        <v>-626.96</v>
      </c>
      <c r="J1140" s="64">
        <f t="shared" si="188"/>
        <v>150</v>
      </c>
      <c r="K1140" s="64">
        <f t="shared" si="189"/>
        <v>162</v>
      </c>
      <c r="L1140" s="64">
        <f t="shared" si="190"/>
        <v>553</v>
      </c>
      <c r="M1140" s="64">
        <f t="shared" si="191"/>
        <v>221</v>
      </c>
      <c r="T1140" s="64">
        <f t="shared" si="194"/>
        <v>1085</v>
      </c>
      <c r="U1140" s="64" t="e">
        <f t="shared" ca="1" si="198"/>
        <v>#N/A</v>
      </c>
      <c r="V1140" s="64" t="e">
        <f t="shared" ca="1" si="198"/>
        <v>#N/A</v>
      </c>
      <c r="Y1140" s="64" t="str">
        <f t="shared" ca="1" si="193"/>
        <v xml:space="preserve"> </v>
      </c>
      <c r="Z1140" s="64" t="str">
        <f t="shared" ca="1" si="195"/>
        <v xml:space="preserve"> </v>
      </c>
    </row>
    <row r="1141" spans="1:26" outlineLevel="1" x14ac:dyDescent="0.35">
      <c r="A1141" s="64">
        <v>7066401</v>
      </c>
      <c r="B1141" s="64" t="s">
        <v>406</v>
      </c>
      <c r="C1141" s="64">
        <v>6157.71</v>
      </c>
      <c r="D1141" s="64">
        <v>268</v>
      </c>
      <c r="E1141" s="64">
        <v>526.05999999999995</v>
      </c>
      <c r="F1141" s="64">
        <v>0</v>
      </c>
      <c r="H1141" s="64">
        <f t="shared" si="192"/>
        <v>-526.05999999999995</v>
      </c>
      <c r="J1141" s="64">
        <f t="shared" si="188"/>
        <v>150</v>
      </c>
      <c r="K1141" s="64">
        <f t="shared" si="189"/>
        <v>162</v>
      </c>
      <c r="L1141" s="64">
        <f t="shared" si="190"/>
        <v>553</v>
      </c>
      <c r="M1141" s="64">
        <f t="shared" si="191"/>
        <v>222</v>
      </c>
      <c r="T1141" s="64">
        <f t="shared" si="194"/>
        <v>1086</v>
      </c>
      <c r="U1141" s="64" t="e">
        <f t="shared" ca="1" si="198"/>
        <v>#N/A</v>
      </c>
      <c r="V1141" s="64" t="e">
        <f t="shared" ca="1" si="198"/>
        <v>#N/A</v>
      </c>
      <c r="Y1141" s="64" t="str">
        <f t="shared" ca="1" si="193"/>
        <v xml:space="preserve"> </v>
      </c>
      <c r="Z1141" s="64" t="str">
        <f t="shared" ca="1" si="195"/>
        <v xml:space="preserve"> </v>
      </c>
    </row>
    <row r="1142" spans="1:26" outlineLevel="1" x14ac:dyDescent="0.35">
      <c r="A1142" s="64">
        <v>7068572</v>
      </c>
      <c r="B1142" s="64" t="s">
        <v>101</v>
      </c>
      <c r="C1142" s="64">
        <v>3860</v>
      </c>
      <c r="D1142" s="64">
        <v>185</v>
      </c>
      <c r="E1142" s="64">
        <v>322.67</v>
      </c>
      <c r="F1142" s="64">
        <v>323.31</v>
      </c>
      <c r="H1142" s="64">
        <f t="shared" si="192"/>
        <v>0.63999999999998636</v>
      </c>
      <c r="J1142" s="64">
        <f t="shared" si="188"/>
        <v>151</v>
      </c>
      <c r="K1142" s="64">
        <f t="shared" si="189"/>
        <v>162</v>
      </c>
      <c r="L1142" s="64">
        <f t="shared" si="190"/>
        <v>553</v>
      </c>
      <c r="M1142" s="64">
        <f t="shared" si="191"/>
        <v>222</v>
      </c>
      <c r="T1142" s="64">
        <f t="shared" si="194"/>
        <v>1087</v>
      </c>
      <c r="U1142" s="64" t="e">
        <f t="shared" ca="1" si="198"/>
        <v>#N/A</v>
      </c>
      <c r="V1142" s="64" t="e">
        <f t="shared" ca="1" si="198"/>
        <v>#N/A</v>
      </c>
      <c r="Y1142" s="64" t="str">
        <f t="shared" ca="1" si="193"/>
        <v xml:space="preserve"> </v>
      </c>
      <c r="Z1142" s="64" t="str">
        <f t="shared" ca="1" si="195"/>
        <v xml:space="preserve"> </v>
      </c>
    </row>
    <row r="1143" spans="1:26" outlineLevel="1" x14ac:dyDescent="0.35">
      <c r="A1143" s="64">
        <v>7075717</v>
      </c>
      <c r="B1143" s="64" t="s">
        <v>183</v>
      </c>
      <c r="C1143" s="64">
        <v>9533.77</v>
      </c>
      <c r="D1143" s="64">
        <v>153</v>
      </c>
      <c r="E1143" s="64">
        <v>764.08</v>
      </c>
      <c r="F1143" s="64">
        <v>0</v>
      </c>
      <c r="H1143" s="64">
        <f t="shared" si="192"/>
        <v>-764.08</v>
      </c>
      <c r="J1143" s="64">
        <f t="shared" ref="J1143:J1206" si="199">IF($B1143=J$53,J1142+1,J1142)</f>
        <v>151</v>
      </c>
      <c r="K1143" s="64">
        <f t="shared" ref="K1143:K1206" si="200">IF($B1143=K$53,K1142+1,K1142)</f>
        <v>162</v>
      </c>
      <c r="L1143" s="64">
        <f t="shared" ref="L1143:L1206" si="201">IF($B1143=L$53,L1142+1,L1142)</f>
        <v>554</v>
      </c>
      <c r="M1143" s="64">
        <f t="shared" ref="M1143:M1206" si="202">IF($B1143=M$53,M1142+1,M1142)</f>
        <v>222</v>
      </c>
      <c r="T1143" s="64">
        <f t="shared" si="194"/>
        <v>1088</v>
      </c>
      <c r="U1143" s="64" t="e">
        <f t="shared" ca="1" si="198"/>
        <v>#N/A</v>
      </c>
      <c r="V1143" s="64" t="e">
        <f t="shared" ca="1" si="198"/>
        <v>#N/A</v>
      </c>
      <c r="Y1143" s="64" t="str">
        <f t="shared" ca="1" si="193"/>
        <v xml:space="preserve"> </v>
      </c>
      <c r="Z1143" s="64" t="str">
        <f t="shared" ca="1" si="195"/>
        <v xml:space="preserve"> </v>
      </c>
    </row>
    <row r="1144" spans="1:26" outlineLevel="1" x14ac:dyDescent="0.35">
      <c r="A1144" s="64">
        <v>7076129</v>
      </c>
      <c r="B1144" s="64" t="s">
        <v>395</v>
      </c>
      <c r="C1144" s="64">
        <v>2026.91</v>
      </c>
      <c r="D1144" s="64">
        <v>153</v>
      </c>
      <c r="E1144" s="64">
        <v>175.19</v>
      </c>
      <c r="F1144" s="64">
        <v>175.29</v>
      </c>
      <c r="H1144" s="64">
        <f t="shared" ref="H1144:H1207" si="203">F1144-E1144</f>
        <v>9.9999999999994316E-2</v>
      </c>
      <c r="J1144" s="64">
        <f t="shared" si="199"/>
        <v>151</v>
      </c>
      <c r="K1144" s="64">
        <f t="shared" si="200"/>
        <v>163</v>
      </c>
      <c r="L1144" s="64">
        <f t="shared" si="201"/>
        <v>554</v>
      </c>
      <c r="M1144" s="64">
        <f t="shared" si="202"/>
        <v>222</v>
      </c>
      <c r="T1144" s="64">
        <f t="shared" si="194"/>
        <v>1089</v>
      </c>
      <c r="U1144" s="64" t="e">
        <f t="shared" ca="1" si="198"/>
        <v>#N/A</v>
      </c>
      <c r="V1144" s="64" t="e">
        <f t="shared" ca="1" si="198"/>
        <v>#N/A</v>
      </c>
      <c r="Y1144" s="64" t="str">
        <f t="shared" ca="1" si="193"/>
        <v xml:space="preserve"> </v>
      </c>
      <c r="Z1144" s="64" t="str">
        <f t="shared" ca="1" si="195"/>
        <v xml:space="preserve"> </v>
      </c>
    </row>
    <row r="1145" spans="1:26" outlineLevel="1" x14ac:dyDescent="0.35">
      <c r="A1145" s="64">
        <v>7076666</v>
      </c>
      <c r="B1145" s="64" t="s">
        <v>183</v>
      </c>
      <c r="C1145" s="64">
        <v>4248.21</v>
      </c>
      <c r="D1145" s="64">
        <v>184</v>
      </c>
      <c r="E1145" s="64">
        <v>346.84</v>
      </c>
      <c r="F1145" s="64">
        <v>0</v>
      </c>
      <c r="H1145" s="64">
        <f t="shared" si="203"/>
        <v>-346.84</v>
      </c>
      <c r="J1145" s="64">
        <f t="shared" si="199"/>
        <v>151</v>
      </c>
      <c r="K1145" s="64">
        <f t="shared" si="200"/>
        <v>163</v>
      </c>
      <c r="L1145" s="64">
        <f t="shared" si="201"/>
        <v>555</v>
      </c>
      <c r="M1145" s="64">
        <f t="shared" si="202"/>
        <v>222</v>
      </c>
      <c r="T1145" s="64">
        <f t="shared" si="194"/>
        <v>1090</v>
      </c>
      <c r="U1145" s="64" t="e">
        <f t="shared" ca="1" si="198"/>
        <v>#N/A</v>
      </c>
      <c r="V1145" s="64" t="e">
        <f t="shared" ca="1" si="198"/>
        <v>#N/A</v>
      </c>
      <c r="Y1145" s="64" t="str">
        <f t="shared" ref="Y1145:Y1170" ca="1" si="204">IF(ISNA(U1145)," ",U1145)</f>
        <v xml:space="preserve"> </v>
      </c>
      <c r="Z1145" s="64" t="str">
        <f t="shared" ca="1" si="195"/>
        <v xml:space="preserve"> </v>
      </c>
    </row>
    <row r="1146" spans="1:26" outlineLevel="1" x14ac:dyDescent="0.35">
      <c r="A1146" s="64">
        <v>7080766</v>
      </c>
      <c r="B1146" s="64" t="s">
        <v>183</v>
      </c>
      <c r="C1146" s="64">
        <v>5276.65</v>
      </c>
      <c r="D1146" s="64">
        <v>184</v>
      </c>
      <c r="E1146" s="64">
        <v>420.81</v>
      </c>
      <c r="F1146" s="64">
        <v>0</v>
      </c>
      <c r="H1146" s="64">
        <f t="shared" si="203"/>
        <v>-420.81</v>
      </c>
      <c r="J1146" s="64">
        <f t="shared" si="199"/>
        <v>151</v>
      </c>
      <c r="K1146" s="64">
        <f t="shared" si="200"/>
        <v>163</v>
      </c>
      <c r="L1146" s="64">
        <f t="shared" si="201"/>
        <v>556</v>
      </c>
      <c r="M1146" s="64">
        <f t="shared" si="202"/>
        <v>222</v>
      </c>
      <c r="T1146" s="64">
        <f t="shared" ref="T1146:T1170" si="205">T1145+1</f>
        <v>1091</v>
      </c>
      <c r="U1146" s="64" t="e">
        <f t="shared" ca="1" si="198"/>
        <v>#N/A</v>
      </c>
      <c r="V1146" s="64" t="e">
        <f t="shared" ca="1" si="198"/>
        <v>#N/A</v>
      </c>
      <c r="Y1146" s="64" t="str">
        <f t="shared" ca="1" si="204"/>
        <v xml:space="preserve"> </v>
      </c>
      <c r="Z1146" s="64" t="str">
        <f t="shared" ref="Z1146:Z1170" ca="1" si="206">IF(ISNA(V1146)," ",V1146)</f>
        <v xml:space="preserve"> </v>
      </c>
    </row>
    <row r="1147" spans="1:26" outlineLevel="1" x14ac:dyDescent="0.35">
      <c r="A1147" s="64">
        <v>7082449</v>
      </c>
      <c r="B1147" s="64" t="s">
        <v>183</v>
      </c>
      <c r="C1147" s="64">
        <v>5401.35</v>
      </c>
      <c r="D1147" s="64">
        <v>183</v>
      </c>
      <c r="E1147" s="64">
        <v>406.25</v>
      </c>
      <c r="F1147" s="64">
        <v>0</v>
      </c>
      <c r="H1147" s="64">
        <f t="shared" si="203"/>
        <v>-406.25</v>
      </c>
      <c r="J1147" s="64">
        <f t="shared" si="199"/>
        <v>151</v>
      </c>
      <c r="K1147" s="64">
        <f t="shared" si="200"/>
        <v>163</v>
      </c>
      <c r="L1147" s="64">
        <f t="shared" si="201"/>
        <v>557</v>
      </c>
      <c r="M1147" s="64">
        <f t="shared" si="202"/>
        <v>222</v>
      </c>
      <c r="T1147" s="64">
        <f t="shared" si="205"/>
        <v>1092</v>
      </c>
      <c r="U1147" s="64" t="e">
        <f t="shared" ca="1" si="198"/>
        <v>#N/A</v>
      </c>
      <c r="V1147" s="64" t="e">
        <f t="shared" ca="1" si="198"/>
        <v>#N/A</v>
      </c>
      <c r="Y1147" s="64" t="str">
        <f t="shared" ca="1" si="204"/>
        <v xml:space="preserve"> </v>
      </c>
      <c r="Z1147" s="64" t="str">
        <f t="shared" ca="1" si="206"/>
        <v xml:space="preserve"> </v>
      </c>
    </row>
    <row r="1148" spans="1:26" outlineLevel="1" x14ac:dyDescent="0.35">
      <c r="A1148" s="64">
        <v>7082994</v>
      </c>
      <c r="B1148" s="64" t="s">
        <v>406</v>
      </c>
      <c r="C1148" s="64">
        <v>5466.13</v>
      </c>
      <c r="D1148" s="64">
        <v>183</v>
      </c>
      <c r="E1148" s="64">
        <v>439.55</v>
      </c>
      <c r="F1148" s="64">
        <v>0</v>
      </c>
      <c r="H1148" s="64">
        <f t="shared" si="203"/>
        <v>-439.55</v>
      </c>
      <c r="J1148" s="64">
        <f t="shared" si="199"/>
        <v>151</v>
      </c>
      <c r="K1148" s="64">
        <f t="shared" si="200"/>
        <v>163</v>
      </c>
      <c r="L1148" s="64">
        <f t="shared" si="201"/>
        <v>557</v>
      </c>
      <c r="M1148" s="64">
        <f t="shared" si="202"/>
        <v>223</v>
      </c>
      <c r="T1148" s="64">
        <f t="shared" si="205"/>
        <v>1093</v>
      </c>
      <c r="U1148" s="64" t="e">
        <f t="shared" ca="1" si="198"/>
        <v>#N/A</v>
      </c>
      <c r="V1148" s="64" t="e">
        <f t="shared" ca="1" si="198"/>
        <v>#N/A</v>
      </c>
      <c r="Y1148" s="64" t="str">
        <f t="shared" ca="1" si="204"/>
        <v xml:space="preserve"> </v>
      </c>
      <c r="Z1148" s="64" t="str">
        <f t="shared" ca="1" si="206"/>
        <v xml:space="preserve"> </v>
      </c>
    </row>
    <row r="1149" spans="1:26" outlineLevel="1" x14ac:dyDescent="0.35">
      <c r="A1149" s="64">
        <v>7086839</v>
      </c>
      <c r="B1149" s="64" t="s">
        <v>183</v>
      </c>
      <c r="C1149" s="64">
        <v>5925.84</v>
      </c>
      <c r="D1149" s="64">
        <v>186</v>
      </c>
      <c r="E1149" s="64">
        <v>494.62</v>
      </c>
      <c r="F1149" s="64">
        <v>0</v>
      </c>
      <c r="H1149" s="64">
        <f t="shared" si="203"/>
        <v>-494.62</v>
      </c>
      <c r="J1149" s="64">
        <f t="shared" si="199"/>
        <v>151</v>
      </c>
      <c r="K1149" s="64">
        <f t="shared" si="200"/>
        <v>163</v>
      </c>
      <c r="L1149" s="64">
        <f t="shared" si="201"/>
        <v>558</v>
      </c>
      <c r="M1149" s="64">
        <f t="shared" si="202"/>
        <v>223</v>
      </c>
      <c r="T1149" s="64">
        <f t="shared" si="205"/>
        <v>1094</v>
      </c>
      <c r="U1149" s="64" t="e">
        <f t="shared" ca="1" si="198"/>
        <v>#N/A</v>
      </c>
      <c r="V1149" s="64" t="e">
        <f t="shared" ca="1" si="198"/>
        <v>#N/A</v>
      </c>
      <c r="Y1149" s="64" t="str">
        <f t="shared" ca="1" si="204"/>
        <v xml:space="preserve"> </v>
      </c>
      <c r="Z1149" s="64" t="str">
        <f t="shared" ca="1" si="206"/>
        <v xml:space="preserve"> </v>
      </c>
    </row>
    <row r="1150" spans="1:26" outlineLevel="1" x14ac:dyDescent="0.35">
      <c r="A1150" s="64">
        <v>7088025</v>
      </c>
      <c r="B1150" s="64" t="s">
        <v>183</v>
      </c>
      <c r="C1150" s="64">
        <v>2162.7399999999998</v>
      </c>
      <c r="D1150" s="64">
        <v>185</v>
      </c>
      <c r="E1150" s="64">
        <v>168.28</v>
      </c>
      <c r="F1150" s="64">
        <v>0</v>
      </c>
      <c r="H1150" s="64">
        <f t="shared" si="203"/>
        <v>-168.28</v>
      </c>
      <c r="J1150" s="64">
        <f t="shared" si="199"/>
        <v>151</v>
      </c>
      <c r="K1150" s="64">
        <f t="shared" si="200"/>
        <v>163</v>
      </c>
      <c r="L1150" s="64">
        <f t="shared" si="201"/>
        <v>559</v>
      </c>
      <c r="M1150" s="64">
        <f t="shared" si="202"/>
        <v>223</v>
      </c>
      <c r="T1150" s="64">
        <f t="shared" si="205"/>
        <v>1095</v>
      </c>
      <c r="U1150" s="64" t="e">
        <f t="shared" ca="1" si="198"/>
        <v>#N/A</v>
      </c>
      <c r="V1150" s="64" t="e">
        <f t="shared" ca="1" si="198"/>
        <v>#N/A</v>
      </c>
      <c r="Y1150" s="64" t="str">
        <f t="shared" ca="1" si="204"/>
        <v xml:space="preserve"> </v>
      </c>
      <c r="Z1150" s="64" t="str">
        <f t="shared" ca="1" si="206"/>
        <v xml:space="preserve"> </v>
      </c>
    </row>
    <row r="1151" spans="1:26" outlineLevel="1" x14ac:dyDescent="0.35">
      <c r="A1151" s="64">
        <v>7088067</v>
      </c>
      <c r="B1151" s="64" t="s">
        <v>101</v>
      </c>
      <c r="C1151" s="64">
        <v>4585.18</v>
      </c>
      <c r="D1151" s="64">
        <v>184</v>
      </c>
      <c r="E1151" s="64">
        <v>375.11</v>
      </c>
      <c r="F1151" s="64">
        <v>374.51</v>
      </c>
      <c r="H1151" s="64">
        <f t="shared" si="203"/>
        <v>-0.60000000000002274</v>
      </c>
      <c r="J1151" s="64">
        <f t="shared" si="199"/>
        <v>152</v>
      </c>
      <c r="K1151" s="64">
        <f t="shared" si="200"/>
        <v>163</v>
      </c>
      <c r="L1151" s="64">
        <f t="shared" si="201"/>
        <v>559</v>
      </c>
      <c r="M1151" s="64">
        <f t="shared" si="202"/>
        <v>223</v>
      </c>
      <c r="T1151" s="64">
        <f t="shared" si="205"/>
        <v>1096</v>
      </c>
      <c r="U1151" s="64" t="e">
        <f t="shared" ca="1" si="198"/>
        <v>#N/A</v>
      </c>
      <c r="V1151" s="64" t="e">
        <f t="shared" ca="1" si="198"/>
        <v>#N/A</v>
      </c>
      <c r="Y1151" s="64" t="str">
        <f t="shared" ca="1" si="204"/>
        <v xml:space="preserve"> </v>
      </c>
      <c r="Z1151" s="64" t="str">
        <f t="shared" ca="1" si="206"/>
        <v xml:space="preserve"> </v>
      </c>
    </row>
    <row r="1152" spans="1:26" outlineLevel="1" x14ac:dyDescent="0.35">
      <c r="A1152" s="64">
        <v>7101794</v>
      </c>
      <c r="B1152" s="64" t="s">
        <v>395</v>
      </c>
      <c r="C1152" s="64">
        <v>6316.39</v>
      </c>
      <c r="D1152" s="64">
        <v>183</v>
      </c>
      <c r="E1152" s="64">
        <v>467.47</v>
      </c>
      <c r="F1152" s="64">
        <v>448.1</v>
      </c>
      <c r="H1152" s="64">
        <f t="shared" si="203"/>
        <v>-19.370000000000005</v>
      </c>
      <c r="J1152" s="64">
        <f t="shared" si="199"/>
        <v>152</v>
      </c>
      <c r="K1152" s="64">
        <f t="shared" si="200"/>
        <v>164</v>
      </c>
      <c r="L1152" s="64">
        <f t="shared" si="201"/>
        <v>559</v>
      </c>
      <c r="M1152" s="64">
        <f t="shared" si="202"/>
        <v>223</v>
      </c>
      <c r="T1152" s="64">
        <f t="shared" si="205"/>
        <v>1097</v>
      </c>
      <c r="U1152" s="64" t="e">
        <f t="shared" ca="1" si="198"/>
        <v>#N/A</v>
      </c>
      <c r="V1152" s="64" t="e">
        <f t="shared" ca="1" si="198"/>
        <v>#N/A</v>
      </c>
      <c r="Y1152" s="64" t="str">
        <f t="shared" ca="1" si="204"/>
        <v xml:space="preserve"> </v>
      </c>
      <c r="Z1152" s="64" t="str">
        <f t="shared" ca="1" si="206"/>
        <v xml:space="preserve"> </v>
      </c>
    </row>
    <row r="1153" spans="1:26" outlineLevel="1" x14ac:dyDescent="0.35">
      <c r="A1153" s="64">
        <v>7103708</v>
      </c>
      <c r="B1153" s="64" t="s">
        <v>406</v>
      </c>
      <c r="C1153" s="64">
        <v>5483.36</v>
      </c>
      <c r="D1153" s="64">
        <v>184</v>
      </c>
      <c r="E1153" s="64">
        <v>450.91</v>
      </c>
      <c r="F1153" s="64">
        <v>0</v>
      </c>
      <c r="H1153" s="64">
        <f t="shared" si="203"/>
        <v>-450.91</v>
      </c>
      <c r="J1153" s="64">
        <f t="shared" si="199"/>
        <v>152</v>
      </c>
      <c r="K1153" s="64">
        <f t="shared" si="200"/>
        <v>164</v>
      </c>
      <c r="L1153" s="64">
        <f t="shared" si="201"/>
        <v>559</v>
      </c>
      <c r="M1153" s="64">
        <f t="shared" si="202"/>
        <v>224</v>
      </c>
      <c r="T1153" s="64">
        <f t="shared" si="205"/>
        <v>1098</v>
      </c>
      <c r="U1153" s="64" t="e">
        <f t="shared" ca="1" si="198"/>
        <v>#N/A</v>
      </c>
      <c r="V1153" s="64" t="e">
        <f t="shared" ca="1" si="198"/>
        <v>#N/A</v>
      </c>
      <c r="Y1153" s="64" t="str">
        <f t="shared" ca="1" si="204"/>
        <v xml:space="preserve"> </v>
      </c>
      <c r="Z1153" s="64" t="str">
        <f t="shared" ca="1" si="206"/>
        <v xml:space="preserve"> </v>
      </c>
    </row>
    <row r="1154" spans="1:26" outlineLevel="1" x14ac:dyDescent="0.35">
      <c r="A1154" s="64">
        <v>7104467</v>
      </c>
      <c r="B1154" s="64" t="s">
        <v>395</v>
      </c>
      <c r="C1154" s="64">
        <v>8987.09</v>
      </c>
      <c r="D1154" s="64">
        <v>184</v>
      </c>
      <c r="E1154" s="64">
        <v>711.22</v>
      </c>
      <c r="F1154" s="64">
        <v>690.21</v>
      </c>
      <c r="H1154" s="64">
        <f t="shared" si="203"/>
        <v>-21.009999999999991</v>
      </c>
      <c r="J1154" s="64">
        <f t="shared" si="199"/>
        <v>152</v>
      </c>
      <c r="K1154" s="64">
        <f t="shared" si="200"/>
        <v>165</v>
      </c>
      <c r="L1154" s="64">
        <f t="shared" si="201"/>
        <v>559</v>
      </c>
      <c r="M1154" s="64">
        <f t="shared" si="202"/>
        <v>224</v>
      </c>
      <c r="T1154" s="64">
        <f t="shared" si="205"/>
        <v>1099</v>
      </c>
      <c r="U1154" s="64" t="e">
        <f t="shared" ca="1" si="198"/>
        <v>#N/A</v>
      </c>
      <c r="V1154" s="64" t="e">
        <f t="shared" ca="1" si="198"/>
        <v>#N/A</v>
      </c>
      <c r="Y1154" s="64" t="str">
        <f t="shared" ca="1" si="204"/>
        <v xml:space="preserve"> </v>
      </c>
      <c r="Z1154" s="64" t="str">
        <f t="shared" ca="1" si="206"/>
        <v xml:space="preserve"> </v>
      </c>
    </row>
    <row r="1155" spans="1:26" outlineLevel="1" x14ac:dyDescent="0.35">
      <c r="A1155" s="64">
        <v>7104996</v>
      </c>
      <c r="B1155" s="64" t="s">
        <v>183</v>
      </c>
      <c r="C1155" s="64">
        <v>6326.47</v>
      </c>
      <c r="D1155" s="64">
        <v>182</v>
      </c>
      <c r="E1155" s="64">
        <v>512.34</v>
      </c>
      <c r="F1155" s="64">
        <v>0</v>
      </c>
      <c r="H1155" s="64">
        <f t="shared" si="203"/>
        <v>-512.34</v>
      </c>
      <c r="J1155" s="64">
        <f t="shared" si="199"/>
        <v>152</v>
      </c>
      <c r="K1155" s="64">
        <f t="shared" si="200"/>
        <v>165</v>
      </c>
      <c r="L1155" s="64">
        <f t="shared" si="201"/>
        <v>560</v>
      </c>
      <c r="M1155" s="64">
        <f t="shared" si="202"/>
        <v>224</v>
      </c>
      <c r="T1155" s="64">
        <f t="shared" si="205"/>
        <v>1100</v>
      </c>
      <c r="U1155" s="64" t="e">
        <f t="shared" ca="1" si="198"/>
        <v>#N/A</v>
      </c>
      <c r="V1155" s="64" t="e">
        <f t="shared" ca="1" si="198"/>
        <v>#N/A</v>
      </c>
      <c r="Y1155" s="64" t="str">
        <f t="shared" ca="1" si="204"/>
        <v xml:space="preserve"> </v>
      </c>
      <c r="Z1155" s="64" t="str">
        <f t="shared" ca="1" si="206"/>
        <v xml:space="preserve"> </v>
      </c>
    </row>
    <row r="1156" spans="1:26" outlineLevel="1" x14ac:dyDescent="0.35">
      <c r="A1156" s="64">
        <v>7105689</v>
      </c>
      <c r="B1156" s="64" t="s">
        <v>406</v>
      </c>
      <c r="C1156" s="64">
        <v>5748.34</v>
      </c>
      <c r="D1156" s="64">
        <v>183</v>
      </c>
      <c r="E1156" s="64">
        <v>496.03</v>
      </c>
      <c r="F1156" s="64">
        <v>0</v>
      </c>
      <c r="H1156" s="64">
        <f t="shared" si="203"/>
        <v>-496.03</v>
      </c>
      <c r="J1156" s="64">
        <f t="shared" si="199"/>
        <v>152</v>
      </c>
      <c r="K1156" s="64">
        <f t="shared" si="200"/>
        <v>165</v>
      </c>
      <c r="L1156" s="64">
        <f t="shared" si="201"/>
        <v>560</v>
      </c>
      <c r="M1156" s="64">
        <f t="shared" si="202"/>
        <v>225</v>
      </c>
      <c r="T1156" s="64">
        <f t="shared" si="205"/>
        <v>1101</v>
      </c>
      <c r="U1156" s="64" t="e">
        <f t="shared" ref="U1156:V1170" ca="1" si="207">INDEX(OFFSET($G$55,0,MATCH(U$54,$H$54:$I$54,0),COUNT($A$55:$A$2233),1),MATCH($T1156,OFFSET($I$55,0,MATCH(U$55,$J$53:$M$53,0),COUNT($A$55:$A$2233),1),0),1)</f>
        <v>#N/A</v>
      </c>
      <c r="V1156" s="64" t="e">
        <f t="shared" ca="1" si="207"/>
        <v>#N/A</v>
      </c>
      <c r="Y1156" s="64" t="str">
        <f t="shared" ca="1" si="204"/>
        <v xml:space="preserve"> </v>
      </c>
      <c r="Z1156" s="64" t="str">
        <f t="shared" ca="1" si="206"/>
        <v xml:space="preserve"> </v>
      </c>
    </row>
    <row r="1157" spans="1:26" outlineLevel="1" x14ac:dyDescent="0.35">
      <c r="A1157" s="64">
        <v>7108451</v>
      </c>
      <c r="B1157" s="64" t="s">
        <v>183</v>
      </c>
      <c r="C1157" s="64">
        <v>4468.8100000000004</v>
      </c>
      <c r="D1157" s="64">
        <v>183</v>
      </c>
      <c r="E1157" s="64">
        <v>362.89</v>
      </c>
      <c r="F1157" s="64">
        <v>0</v>
      </c>
      <c r="H1157" s="64">
        <f t="shared" si="203"/>
        <v>-362.89</v>
      </c>
      <c r="J1157" s="64">
        <f t="shared" si="199"/>
        <v>152</v>
      </c>
      <c r="K1157" s="64">
        <f t="shared" si="200"/>
        <v>165</v>
      </c>
      <c r="L1157" s="64">
        <f t="shared" si="201"/>
        <v>561</v>
      </c>
      <c r="M1157" s="64">
        <f t="shared" si="202"/>
        <v>225</v>
      </c>
      <c r="T1157" s="64">
        <f t="shared" si="205"/>
        <v>1102</v>
      </c>
      <c r="U1157" s="64" t="e">
        <f t="shared" ca="1" si="207"/>
        <v>#N/A</v>
      </c>
      <c r="V1157" s="64" t="e">
        <f t="shared" ca="1" si="207"/>
        <v>#N/A</v>
      </c>
      <c r="Y1157" s="64" t="str">
        <f t="shared" ca="1" si="204"/>
        <v xml:space="preserve"> </v>
      </c>
      <c r="Z1157" s="64" t="str">
        <f t="shared" ca="1" si="206"/>
        <v xml:space="preserve"> </v>
      </c>
    </row>
    <row r="1158" spans="1:26" outlineLevel="1" x14ac:dyDescent="0.35">
      <c r="A1158" s="64">
        <v>7113038</v>
      </c>
      <c r="B1158" s="64" t="s">
        <v>101</v>
      </c>
      <c r="C1158" s="64">
        <v>7395.56</v>
      </c>
      <c r="D1158" s="64">
        <v>183</v>
      </c>
      <c r="E1158" s="64">
        <v>586.53</v>
      </c>
      <c r="F1158" s="64">
        <v>583.52</v>
      </c>
      <c r="H1158" s="64">
        <f t="shared" si="203"/>
        <v>-3.0099999999999909</v>
      </c>
      <c r="J1158" s="64">
        <f t="shared" si="199"/>
        <v>153</v>
      </c>
      <c r="K1158" s="64">
        <f t="shared" si="200"/>
        <v>165</v>
      </c>
      <c r="L1158" s="64">
        <f t="shared" si="201"/>
        <v>561</v>
      </c>
      <c r="M1158" s="64">
        <f t="shared" si="202"/>
        <v>225</v>
      </c>
      <c r="T1158" s="64">
        <f t="shared" si="205"/>
        <v>1103</v>
      </c>
      <c r="U1158" s="64" t="e">
        <f t="shared" ca="1" si="207"/>
        <v>#N/A</v>
      </c>
      <c r="V1158" s="64" t="e">
        <f t="shared" ca="1" si="207"/>
        <v>#N/A</v>
      </c>
      <c r="Y1158" s="64" t="str">
        <f t="shared" ca="1" si="204"/>
        <v xml:space="preserve"> </v>
      </c>
      <c r="Z1158" s="64" t="str">
        <f t="shared" ca="1" si="206"/>
        <v xml:space="preserve"> </v>
      </c>
    </row>
    <row r="1159" spans="1:26" outlineLevel="1" x14ac:dyDescent="0.35">
      <c r="A1159" s="64">
        <v>7118666</v>
      </c>
      <c r="B1159" s="64" t="s">
        <v>406</v>
      </c>
      <c r="C1159" s="64">
        <v>2951.82</v>
      </c>
      <c r="D1159" s="64">
        <v>185</v>
      </c>
      <c r="E1159" s="64">
        <v>238.72</v>
      </c>
      <c r="F1159" s="64">
        <v>0</v>
      </c>
      <c r="H1159" s="64">
        <f t="shared" si="203"/>
        <v>-238.72</v>
      </c>
      <c r="J1159" s="64">
        <f t="shared" si="199"/>
        <v>153</v>
      </c>
      <c r="K1159" s="64">
        <f t="shared" si="200"/>
        <v>165</v>
      </c>
      <c r="L1159" s="64">
        <f t="shared" si="201"/>
        <v>561</v>
      </c>
      <c r="M1159" s="64">
        <f t="shared" si="202"/>
        <v>226</v>
      </c>
      <c r="T1159" s="64">
        <f t="shared" si="205"/>
        <v>1104</v>
      </c>
      <c r="U1159" s="64" t="e">
        <f t="shared" ca="1" si="207"/>
        <v>#N/A</v>
      </c>
      <c r="V1159" s="64" t="e">
        <f t="shared" ca="1" si="207"/>
        <v>#N/A</v>
      </c>
      <c r="Y1159" s="64" t="str">
        <f t="shared" ca="1" si="204"/>
        <v xml:space="preserve"> </v>
      </c>
      <c r="Z1159" s="64" t="str">
        <f t="shared" ca="1" si="206"/>
        <v xml:space="preserve"> </v>
      </c>
    </row>
    <row r="1160" spans="1:26" outlineLevel="1" x14ac:dyDescent="0.35">
      <c r="A1160" s="64">
        <v>7118765</v>
      </c>
      <c r="B1160" s="64" t="s">
        <v>183</v>
      </c>
      <c r="C1160" s="64">
        <v>4803.72</v>
      </c>
      <c r="D1160" s="64">
        <v>183</v>
      </c>
      <c r="E1160" s="64">
        <v>399.37</v>
      </c>
      <c r="F1160" s="64">
        <v>0</v>
      </c>
      <c r="H1160" s="64">
        <f t="shared" si="203"/>
        <v>-399.37</v>
      </c>
      <c r="J1160" s="64">
        <f t="shared" si="199"/>
        <v>153</v>
      </c>
      <c r="K1160" s="64">
        <f t="shared" si="200"/>
        <v>165</v>
      </c>
      <c r="L1160" s="64">
        <f t="shared" si="201"/>
        <v>562</v>
      </c>
      <c r="M1160" s="64">
        <f t="shared" si="202"/>
        <v>226</v>
      </c>
      <c r="T1160" s="64">
        <f t="shared" si="205"/>
        <v>1105</v>
      </c>
      <c r="U1160" s="64" t="e">
        <f t="shared" ca="1" si="207"/>
        <v>#N/A</v>
      </c>
      <c r="V1160" s="64" t="e">
        <f t="shared" ca="1" si="207"/>
        <v>#N/A</v>
      </c>
      <c r="Y1160" s="64" t="str">
        <f t="shared" ca="1" si="204"/>
        <v xml:space="preserve"> </v>
      </c>
      <c r="Z1160" s="64" t="str">
        <f t="shared" ca="1" si="206"/>
        <v xml:space="preserve"> </v>
      </c>
    </row>
    <row r="1161" spans="1:26" outlineLevel="1" x14ac:dyDescent="0.35">
      <c r="A1161" s="64">
        <v>7121122</v>
      </c>
      <c r="B1161" s="64" t="s">
        <v>183</v>
      </c>
      <c r="C1161" s="64">
        <v>2611.52</v>
      </c>
      <c r="D1161" s="64">
        <v>183</v>
      </c>
      <c r="E1161" s="64">
        <v>213.74</v>
      </c>
      <c r="F1161" s="64">
        <v>0</v>
      </c>
      <c r="H1161" s="64">
        <f t="shared" si="203"/>
        <v>-213.74</v>
      </c>
      <c r="J1161" s="64">
        <f t="shared" si="199"/>
        <v>153</v>
      </c>
      <c r="K1161" s="64">
        <f t="shared" si="200"/>
        <v>165</v>
      </c>
      <c r="L1161" s="64">
        <f t="shared" si="201"/>
        <v>563</v>
      </c>
      <c r="M1161" s="64">
        <f t="shared" si="202"/>
        <v>226</v>
      </c>
      <c r="T1161" s="64">
        <f t="shared" si="205"/>
        <v>1106</v>
      </c>
      <c r="U1161" s="64" t="e">
        <f t="shared" ca="1" si="207"/>
        <v>#N/A</v>
      </c>
      <c r="V1161" s="64" t="e">
        <f t="shared" ca="1" si="207"/>
        <v>#N/A</v>
      </c>
      <c r="Y1161" s="64" t="str">
        <f t="shared" ca="1" si="204"/>
        <v xml:space="preserve"> </v>
      </c>
      <c r="Z1161" s="64" t="str">
        <f t="shared" ca="1" si="206"/>
        <v xml:space="preserve"> </v>
      </c>
    </row>
    <row r="1162" spans="1:26" outlineLevel="1" x14ac:dyDescent="0.35">
      <c r="A1162" s="64">
        <v>7125554</v>
      </c>
      <c r="B1162" s="64" t="s">
        <v>406</v>
      </c>
      <c r="C1162" s="64">
        <v>5843.86</v>
      </c>
      <c r="D1162" s="64">
        <v>183</v>
      </c>
      <c r="E1162" s="64">
        <v>475.02</v>
      </c>
      <c r="F1162" s="64">
        <v>0</v>
      </c>
      <c r="H1162" s="64">
        <f t="shared" si="203"/>
        <v>-475.02</v>
      </c>
      <c r="J1162" s="64">
        <f t="shared" si="199"/>
        <v>153</v>
      </c>
      <c r="K1162" s="64">
        <f t="shared" si="200"/>
        <v>165</v>
      </c>
      <c r="L1162" s="64">
        <f t="shared" si="201"/>
        <v>563</v>
      </c>
      <c r="M1162" s="64">
        <f t="shared" si="202"/>
        <v>227</v>
      </c>
      <c r="T1162" s="64">
        <f t="shared" si="205"/>
        <v>1107</v>
      </c>
      <c r="U1162" s="64" t="e">
        <f t="shared" ca="1" si="207"/>
        <v>#N/A</v>
      </c>
      <c r="V1162" s="64" t="e">
        <f t="shared" ca="1" si="207"/>
        <v>#N/A</v>
      </c>
      <c r="Y1162" s="64" t="str">
        <f t="shared" ca="1" si="204"/>
        <v xml:space="preserve"> </v>
      </c>
      <c r="Z1162" s="64" t="str">
        <f t="shared" ca="1" si="206"/>
        <v xml:space="preserve"> </v>
      </c>
    </row>
    <row r="1163" spans="1:26" outlineLevel="1" x14ac:dyDescent="0.35">
      <c r="A1163" s="64">
        <v>7127013</v>
      </c>
      <c r="B1163" s="64" t="s">
        <v>183</v>
      </c>
      <c r="C1163" s="64">
        <v>2987.48</v>
      </c>
      <c r="D1163" s="64">
        <v>183</v>
      </c>
      <c r="E1163" s="64">
        <v>240.41</v>
      </c>
      <c r="F1163" s="64">
        <v>0</v>
      </c>
      <c r="H1163" s="64">
        <f t="shared" si="203"/>
        <v>-240.41</v>
      </c>
      <c r="J1163" s="64">
        <f t="shared" si="199"/>
        <v>153</v>
      </c>
      <c r="K1163" s="64">
        <f t="shared" si="200"/>
        <v>165</v>
      </c>
      <c r="L1163" s="64">
        <f t="shared" si="201"/>
        <v>564</v>
      </c>
      <c r="M1163" s="64">
        <f t="shared" si="202"/>
        <v>227</v>
      </c>
      <c r="T1163" s="64">
        <f t="shared" si="205"/>
        <v>1108</v>
      </c>
      <c r="U1163" s="64" t="e">
        <f t="shared" ca="1" si="207"/>
        <v>#N/A</v>
      </c>
      <c r="V1163" s="64" t="e">
        <f t="shared" ca="1" si="207"/>
        <v>#N/A</v>
      </c>
      <c r="Y1163" s="64" t="str">
        <f t="shared" ca="1" si="204"/>
        <v xml:space="preserve"> </v>
      </c>
      <c r="Z1163" s="64" t="str">
        <f t="shared" ca="1" si="206"/>
        <v xml:space="preserve"> </v>
      </c>
    </row>
    <row r="1164" spans="1:26" outlineLevel="1" x14ac:dyDescent="0.35">
      <c r="A1164" s="64">
        <v>7129366</v>
      </c>
      <c r="B1164" s="64" t="s">
        <v>101</v>
      </c>
      <c r="C1164" s="64">
        <v>5170.3599999999997</v>
      </c>
      <c r="D1164" s="64">
        <v>153</v>
      </c>
      <c r="E1164" s="64">
        <v>434.96</v>
      </c>
      <c r="F1164" s="64">
        <v>432.76</v>
      </c>
      <c r="H1164" s="64">
        <f t="shared" si="203"/>
        <v>-2.1999999999999886</v>
      </c>
      <c r="J1164" s="64">
        <f t="shared" si="199"/>
        <v>154</v>
      </c>
      <c r="K1164" s="64">
        <f t="shared" si="200"/>
        <v>165</v>
      </c>
      <c r="L1164" s="64">
        <f t="shared" si="201"/>
        <v>564</v>
      </c>
      <c r="M1164" s="64">
        <f t="shared" si="202"/>
        <v>227</v>
      </c>
      <c r="T1164" s="64">
        <f t="shared" si="205"/>
        <v>1109</v>
      </c>
      <c r="U1164" s="64" t="e">
        <f t="shared" ca="1" si="207"/>
        <v>#N/A</v>
      </c>
      <c r="V1164" s="64" t="e">
        <f t="shared" ca="1" si="207"/>
        <v>#N/A</v>
      </c>
      <c r="Y1164" s="64" t="str">
        <f t="shared" ca="1" si="204"/>
        <v xml:space="preserve"> </v>
      </c>
      <c r="Z1164" s="64" t="str">
        <f t="shared" ca="1" si="206"/>
        <v xml:space="preserve"> </v>
      </c>
    </row>
    <row r="1165" spans="1:26" outlineLevel="1" x14ac:dyDescent="0.35">
      <c r="A1165" s="64">
        <v>7133870</v>
      </c>
      <c r="B1165" s="64" t="s">
        <v>183</v>
      </c>
      <c r="C1165" s="64">
        <v>6279.16</v>
      </c>
      <c r="D1165" s="64">
        <v>185</v>
      </c>
      <c r="E1165" s="64">
        <v>525.04</v>
      </c>
      <c r="F1165" s="64">
        <v>0</v>
      </c>
      <c r="H1165" s="64">
        <f t="shared" si="203"/>
        <v>-525.04</v>
      </c>
      <c r="J1165" s="64">
        <f t="shared" si="199"/>
        <v>154</v>
      </c>
      <c r="K1165" s="64">
        <f t="shared" si="200"/>
        <v>165</v>
      </c>
      <c r="L1165" s="64">
        <f t="shared" si="201"/>
        <v>565</v>
      </c>
      <c r="M1165" s="64">
        <f t="shared" si="202"/>
        <v>227</v>
      </c>
      <c r="T1165" s="64">
        <f t="shared" si="205"/>
        <v>1110</v>
      </c>
      <c r="U1165" s="64" t="e">
        <f t="shared" ca="1" si="207"/>
        <v>#N/A</v>
      </c>
      <c r="V1165" s="64" t="e">
        <f t="shared" ca="1" si="207"/>
        <v>#N/A</v>
      </c>
      <c r="Y1165" s="64" t="str">
        <f t="shared" ca="1" si="204"/>
        <v xml:space="preserve"> </v>
      </c>
      <c r="Z1165" s="64" t="str">
        <f t="shared" ca="1" si="206"/>
        <v xml:space="preserve"> </v>
      </c>
    </row>
    <row r="1166" spans="1:26" outlineLevel="1" x14ac:dyDescent="0.35">
      <c r="A1166" s="64">
        <v>7136965</v>
      </c>
      <c r="B1166" s="64" t="s">
        <v>183</v>
      </c>
      <c r="C1166" s="64">
        <v>1652.42</v>
      </c>
      <c r="D1166" s="64">
        <v>153</v>
      </c>
      <c r="E1166" s="64">
        <v>136.4</v>
      </c>
      <c r="F1166" s="64">
        <v>0</v>
      </c>
      <c r="H1166" s="64">
        <f t="shared" si="203"/>
        <v>-136.4</v>
      </c>
      <c r="J1166" s="64">
        <f t="shared" si="199"/>
        <v>154</v>
      </c>
      <c r="K1166" s="64">
        <f t="shared" si="200"/>
        <v>165</v>
      </c>
      <c r="L1166" s="64">
        <f t="shared" si="201"/>
        <v>566</v>
      </c>
      <c r="M1166" s="64">
        <f t="shared" si="202"/>
        <v>227</v>
      </c>
      <c r="T1166" s="64">
        <f t="shared" si="205"/>
        <v>1111</v>
      </c>
      <c r="U1166" s="64" t="e">
        <f t="shared" ca="1" si="207"/>
        <v>#N/A</v>
      </c>
      <c r="V1166" s="64" t="e">
        <f t="shared" ca="1" si="207"/>
        <v>#N/A</v>
      </c>
      <c r="Y1166" s="64" t="str">
        <f t="shared" ca="1" si="204"/>
        <v xml:space="preserve"> </v>
      </c>
      <c r="Z1166" s="64" t="str">
        <f t="shared" ca="1" si="206"/>
        <v xml:space="preserve"> </v>
      </c>
    </row>
    <row r="1167" spans="1:26" outlineLevel="1" x14ac:dyDescent="0.35">
      <c r="A1167" s="64">
        <v>7140148</v>
      </c>
      <c r="B1167" s="64" t="s">
        <v>406</v>
      </c>
      <c r="C1167" s="64">
        <v>428.93</v>
      </c>
      <c r="D1167" s="64">
        <v>28</v>
      </c>
      <c r="E1167" s="64">
        <v>36.1</v>
      </c>
      <c r="F1167" s="64">
        <v>0</v>
      </c>
      <c r="H1167" s="64">
        <f t="shared" si="203"/>
        <v>-36.1</v>
      </c>
      <c r="J1167" s="64">
        <f t="shared" si="199"/>
        <v>154</v>
      </c>
      <c r="K1167" s="64">
        <f t="shared" si="200"/>
        <v>165</v>
      </c>
      <c r="L1167" s="64">
        <f t="shared" si="201"/>
        <v>566</v>
      </c>
      <c r="M1167" s="64">
        <f t="shared" si="202"/>
        <v>228</v>
      </c>
      <c r="T1167" s="64">
        <f t="shared" si="205"/>
        <v>1112</v>
      </c>
      <c r="U1167" s="64" t="e">
        <f t="shared" ca="1" si="207"/>
        <v>#N/A</v>
      </c>
      <c r="V1167" s="64" t="e">
        <f t="shared" ca="1" si="207"/>
        <v>#N/A</v>
      </c>
      <c r="Y1167" s="64" t="str">
        <f t="shared" ca="1" si="204"/>
        <v xml:space="preserve"> </v>
      </c>
      <c r="Z1167" s="64" t="str">
        <f t="shared" ca="1" si="206"/>
        <v xml:space="preserve"> </v>
      </c>
    </row>
    <row r="1168" spans="1:26" outlineLevel="1" x14ac:dyDescent="0.35">
      <c r="A1168" s="64">
        <v>7147772</v>
      </c>
      <c r="B1168" s="64" t="s">
        <v>406</v>
      </c>
      <c r="C1168" s="64">
        <v>7468.7</v>
      </c>
      <c r="D1168" s="64">
        <v>186</v>
      </c>
      <c r="E1168" s="64">
        <v>612.41999999999996</v>
      </c>
      <c r="F1168" s="64">
        <v>0</v>
      </c>
      <c r="H1168" s="64">
        <f t="shared" si="203"/>
        <v>-612.41999999999996</v>
      </c>
      <c r="J1168" s="64">
        <f t="shared" si="199"/>
        <v>154</v>
      </c>
      <c r="K1168" s="64">
        <f t="shared" si="200"/>
        <v>165</v>
      </c>
      <c r="L1168" s="64">
        <f t="shared" si="201"/>
        <v>566</v>
      </c>
      <c r="M1168" s="64">
        <f t="shared" si="202"/>
        <v>229</v>
      </c>
      <c r="T1168" s="64">
        <f t="shared" si="205"/>
        <v>1113</v>
      </c>
      <c r="U1168" s="64" t="e">
        <f t="shared" ca="1" si="207"/>
        <v>#N/A</v>
      </c>
      <c r="V1168" s="64" t="e">
        <f t="shared" ca="1" si="207"/>
        <v>#N/A</v>
      </c>
      <c r="Y1168" s="64" t="str">
        <f t="shared" ca="1" si="204"/>
        <v xml:space="preserve"> </v>
      </c>
      <c r="Z1168" s="64" t="str">
        <f t="shared" ca="1" si="206"/>
        <v xml:space="preserve"> </v>
      </c>
    </row>
    <row r="1169" spans="1:26" outlineLevel="1" x14ac:dyDescent="0.35">
      <c r="A1169" s="64">
        <v>7148324</v>
      </c>
      <c r="B1169" s="64" t="s">
        <v>406</v>
      </c>
      <c r="C1169" s="64">
        <v>3269.76</v>
      </c>
      <c r="D1169" s="64">
        <v>182</v>
      </c>
      <c r="E1169" s="64">
        <v>271.77</v>
      </c>
      <c r="F1169" s="64">
        <v>0</v>
      </c>
      <c r="H1169" s="64">
        <f t="shared" si="203"/>
        <v>-271.77</v>
      </c>
      <c r="J1169" s="64">
        <f t="shared" si="199"/>
        <v>154</v>
      </c>
      <c r="K1169" s="64">
        <f t="shared" si="200"/>
        <v>165</v>
      </c>
      <c r="L1169" s="64">
        <f t="shared" si="201"/>
        <v>566</v>
      </c>
      <c r="M1169" s="64">
        <f t="shared" si="202"/>
        <v>230</v>
      </c>
      <c r="T1169" s="64">
        <f t="shared" si="205"/>
        <v>1114</v>
      </c>
      <c r="U1169" s="64" t="e">
        <f t="shared" ca="1" si="207"/>
        <v>#N/A</v>
      </c>
      <c r="V1169" s="64" t="e">
        <f t="shared" ca="1" si="207"/>
        <v>#N/A</v>
      </c>
      <c r="Y1169" s="64" t="str">
        <f t="shared" ca="1" si="204"/>
        <v xml:space="preserve"> </v>
      </c>
      <c r="Z1169" s="64" t="str">
        <f t="shared" ca="1" si="206"/>
        <v xml:space="preserve"> </v>
      </c>
    </row>
    <row r="1170" spans="1:26" outlineLevel="1" x14ac:dyDescent="0.35">
      <c r="A1170" s="64">
        <v>7148598</v>
      </c>
      <c r="B1170" s="64" t="s">
        <v>183</v>
      </c>
      <c r="C1170" s="64">
        <v>11000.17</v>
      </c>
      <c r="D1170" s="64">
        <v>184</v>
      </c>
      <c r="E1170" s="64">
        <v>903.56</v>
      </c>
      <c r="F1170" s="64">
        <v>0</v>
      </c>
      <c r="H1170" s="64">
        <f t="shared" si="203"/>
        <v>-903.56</v>
      </c>
      <c r="J1170" s="64">
        <f t="shared" si="199"/>
        <v>154</v>
      </c>
      <c r="K1170" s="64">
        <f t="shared" si="200"/>
        <v>165</v>
      </c>
      <c r="L1170" s="64">
        <f t="shared" si="201"/>
        <v>567</v>
      </c>
      <c r="M1170" s="64">
        <f t="shared" si="202"/>
        <v>230</v>
      </c>
      <c r="T1170" s="64">
        <f t="shared" si="205"/>
        <v>1115</v>
      </c>
      <c r="U1170" s="64" t="e">
        <f t="shared" ca="1" si="207"/>
        <v>#N/A</v>
      </c>
      <c r="V1170" s="64" t="e">
        <f t="shared" ca="1" si="207"/>
        <v>#N/A</v>
      </c>
      <c r="Y1170" s="64" t="str">
        <f t="shared" ca="1" si="204"/>
        <v xml:space="preserve"> </v>
      </c>
      <c r="Z1170" s="64" t="str">
        <f t="shared" ca="1" si="206"/>
        <v xml:space="preserve"> </v>
      </c>
    </row>
    <row r="1171" spans="1:26" outlineLevel="1" x14ac:dyDescent="0.35">
      <c r="A1171" s="64">
        <v>7148746</v>
      </c>
      <c r="B1171" s="64" t="s">
        <v>395</v>
      </c>
      <c r="C1171" s="64">
        <v>3670.03</v>
      </c>
      <c r="D1171" s="64">
        <v>153</v>
      </c>
      <c r="E1171" s="64">
        <v>299.27999999999997</v>
      </c>
      <c r="F1171" s="64">
        <v>297.73</v>
      </c>
      <c r="H1171" s="64">
        <f t="shared" si="203"/>
        <v>-1.5499999999999545</v>
      </c>
      <c r="J1171" s="64">
        <f t="shared" si="199"/>
        <v>154</v>
      </c>
      <c r="K1171" s="64">
        <f t="shared" si="200"/>
        <v>166</v>
      </c>
      <c r="L1171" s="64">
        <f t="shared" si="201"/>
        <v>567</v>
      </c>
      <c r="M1171" s="64">
        <f t="shared" si="202"/>
        <v>230</v>
      </c>
    </row>
    <row r="1172" spans="1:26" outlineLevel="1" x14ac:dyDescent="0.35">
      <c r="A1172" s="64">
        <v>7150014</v>
      </c>
      <c r="B1172" s="64" t="s">
        <v>183</v>
      </c>
      <c r="C1172" s="64">
        <v>1680.05</v>
      </c>
      <c r="D1172" s="64">
        <v>183</v>
      </c>
      <c r="E1172" s="64">
        <v>131.18</v>
      </c>
      <c r="F1172" s="64">
        <v>0</v>
      </c>
      <c r="H1172" s="64">
        <f t="shared" si="203"/>
        <v>-131.18</v>
      </c>
      <c r="J1172" s="64">
        <f t="shared" si="199"/>
        <v>154</v>
      </c>
      <c r="K1172" s="64">
        <f t="shared" si="200"/>
        <v>166</v>
      </c>
      <c r="L1172" s="64">
        <f t="shared" si="201"/>
        <v>568</v>
      </c>
      <c r="M1172" s="64">
        <f t="shared" si="202"/>
        <v>230</v>
      </c>
    </row>
    <row r="1173" spans="1:26" outlineLevel="1" x14ac:dyDescent="0.35">
      <c r="A1173" s="64">
        <v>7150874</v>
      </c>
      <c r="B1173" s="64" t="s">
        <v>183</v>
      </c>
      <c r="C1173" s="64">
        <v>5866.12</v>
      </c>
      <c r="D1173" s="64">
        <v>183</v>
      </c>
      <c r="E1173" s="64">
        <v>474.69</v>
      </c>
      <c r="F1173" s="64">
        <v>0</v>
      </c>
      <c r="H1173" s="64">
        <f t="shared" si="203"/>
        <v>-474.69</v>
      </c>
      <c r="J1173" s="64">
        <f t="shared" si="199"/>
        <v>154</v>
      </c>
      <c r="K1173" s="64">
        <f t="shared" si="200"/>
        <v>166</v>
      </c>
      <c r="L1173" s="64">
        <f t="shared" si="201"/>
        <v>569</v>
      </c>
      <c r="M1173" s="64">
        <f t="shared" si="202"/>
        <v>230</v>
      </c>
    </row>
    <row r="1174" spans="1:26" outlineLevel="1" x14ac:dyDescent="0.35">
      <c r="A1174" s="64">
        <v>7152789</v>
      </c>
      <c r="B1174" s="64" t="s">
        <v>101</v>
      </c>
      <c r="C1174" s="64">
        <v>2376.7800000000002</v>
      </c>
      <c r="D1174" s="64">
        <v>183</v>
      </c>
      <c r="E1174" s="64">
        <v>176.5</v>
      </c>
      <c r="F1174" s="64">
        <v>170.58</v>
      </c>
      <c r="H1174" s="64">
        <f t="shared" si="203"/>
        <v>-5.9199999999999875</v>
      </c>
      <c r="J1174" s="64">
        <f t="shared" si="199"/>
        <v>155</v>
      </c>
      <c r="K1174" s="64">
        <f t="shared" si="200"/>
        <v>166</v>
      </c>
      <c r="L1174" s="64">
        <f t="shared" si="201"/>
        <v>569</v>
      </c>
      <c r="M1174" s="64">
        <f t="shared" si="202"/>
        <v>230</v>
      </c>
    </row>
    <row r="1175" spans="1:26" outlineLevel="1" x14ac:dyDescent="0.35">
      <c r="A1175" s="64">
        <v>7153571</v>
      </c>
      <c r="B1175" s="64" t="s">
        <v>183</v>
      </c>
      <c r="C1175" s="64">
        <v>4542.68</v>
      </c>
      <c r="D1175" s="64">
        <v>182</v>
      </c>
      <c r="E1175" s="64">
        <v>373.23</v>
      </c>
      <c r="F1175" s="64">
        <v>0</v>
      </c>
      <c r="H1175" s="64">
        <f t="shared" si="203"/>
        <v>-373.23</v>
      </c>
      <c r="J1175" s="64">
        <f t="shared" si="199"/>
        <v>155</v>
      </c>
      <c r="K1175" s="64">
        <f t="shared" si="200"/>
        <v>166</v>
      </c>
      <c r="L1175" s="64">
        <f t="shared" si="201"/>
        <v>570</v>
      </c>
      <c r="M1175" s="64">
        <f t="shared" si="202"/>
        <v>230</v>
      </c>
    </row>
    <row r="1176" spans="1:26" outlineLevel="1" x14ac:dyDescent="0.35">
      <c r="A1176" s="64">
        <v>7158315</v>
      </c>
      <c r="B1176" s="64" t="s">
        <v>101</v>
      </c>
      <c r="C1176" s="64">
        <v>7162.57</v>
      </c>
      <c r="D1176" s="64">
        <v>183</v>
      </c>
      <c r="E1176" s="64">
        <v>526.73</v>
      </c>
      <c r="F1176" s="64">
        <v>508.62</v>
      </c>
      <c r="H1176" s="64">
        <f t="shared" si="203"/>
        <v>-18.110000000000014</v>
      </c>
      <c r="J1176" s="64">
        <f t="shared" si="199"/>
        <v>156</v>
      </c>
      <c r="K1176" s="64">
        <f t="shared" si="200"/>
        <v>166</v>
      </c>
      <c r="L1176" s="64">
        <f t="shared" si="201"/>
        <v>570</v>
      </c>
      <c r="M1176" s="64">
        <f t="shared" si="202"/>
        <v>230</v>
      </c>
    </row>
    <row r="1177" spans="1:26" outlineLevel="1" x14ac:dyDescent="0.35">
      <c r="A1177" s="64">
        <v>7159313</v>
      </c>
      <c r="B1177" s="64" t="s">
        <v>183</v>
      </c>
      <c r="C1177" s="64">
        <v>2854.84</v>
      </c>
      <c r="D1177" s="64">
        <v>185</v>
      </c>
      <c r="E1177" s="64">
        <v>219.29</v>
      </c>
      <c r="F1177" s="64">
        <v>0</v>
      </c>
      <c r="H1177" s="64">
        <f t="shared" si="203"/>
        <v>-219.29</v>
      </c>
      <c r="J1177" s="64">
        <f t="shared" si="199"/>
        <v>156</v>
      </c>
      <c r="K1177" s="64">
        <f t="shared" si="200"/>
        <v>166</v>
      </c>
      <c r="L1177" s="64">
        <f t="shared" si="201"/>
        <v>571</v>
      </c>
      <c r="M1177" s="64">
        <f t="shared" si="202"/>
        <v>230</v>
      </c>
    </row>
    <row r="1178" spans="1:26" outlineLevel="1" x14ac:dyDescent="0.35">
      <c r="A1178" s="64">
        <v>7164693</v>
      </c>
      <c r="B1178" s="64" t="s">
        <v>395</v>
      </c>
      <c r="C1178" s="64">
        <v>12925.31</v>
      </c>
      <c r="D1178" s="64">
        <v>153</v>
      </c>
      <c r="E1178" s="64">
        <v>1014.05</v>
      </c>
      <c r="F1178" s="64">
        <v>988.82</v>
      </c>
      <c r="H1178" s="64">
        <f t="shared" si="203"/>
        <v>-25.229999999999905</v>
      </c>
      <c r="J1178" s="64">
        <f t="shared" si="199"/>
        <v>156</v>
      </c>
      <c r="K1178" s="64">
        <f t="shared" si="200"/>
        <v>167</v>
      </c>
      <c r="L1178" s="64">
        <f t="shared" si="201"/>
        <v>571</v>
      </c>
      <c r="M1178" s="64">
        <f t="shared" si="202"/>
        <v>230</v>
      </c>
    </row>
    <row r="1179" spans="1:26" outlineLevel="1" x14ac:dyDescent="0.35">
      <c r="A1179" s="64">
        <v>7167663</v>
      </c>
      <c r="B1179" s="64" t="s">
        <v>183</v>
      </c>
      <c r="C1179" s="64">
        <v>4242.2700000000004</v>
      </c>
      <c r="D1179" s="64">
        <v>185</v>
      </c>
      <c r="E1179" s="64">
        <v>347.35</v>
      </c>
      <c r="F1179" s="64">
        <v>0</v>
      </c>
      <c r="H1179" s="64">
        <f t="shared" si="203"/>
        <v>-347.35</v>
      </c>
      <c r="J1179" s="64">
        <f t="shared" si="199"/>
        <v>156</v>
      </c>
      <c r="K1179" s="64">
        <f t="shared" si="200"/>
        <v>167</v>
      </c>
      <c r="L1179" s="64">
        <f t="shared" si="201"/>
        <v>572</v>
      </c>
      <c r="M1179" s="64">
        <f t="shared" si="202"/>
        <v>230</v>
      </c>
    </row>
    <row r="1180" spans="1:26" outlineLevel="1" x14ac:dyDescent="0.35">
      <c r="A1180" s="64">
        <v>7168596</v>
      </c>
      <c r="B1180" s="64" t="s">
        <v>101</v>
      </c>
      <c r="C1180" s="64">
        <v>6001.92</v>
      </c>
      <c r="D1180" s="64">
        <v>153</v>
      </c>
      <c r="E1180" s="64">
        <v>480.44</v>
      </c>
      <c r="F1180" s="64">
        <v>487.12</v>
      </c>
      <c r="H1180" s="64">
        <f t="shared" si="203"/>
        <v>6.6800000000000068</v>
      </c>
      <c r="J1180" s="64">
        <f t="shared" si="199"/>
        <v>157</v>
      </c>
      <c r="K1180" s="64">
        <f t="shared" si="200"/>
        <v>167</v>
      </c>
      <c r="L1180" s="64">
        <f t="shared" si="201"/>
        <v>572</v>
      </c>
      <c r="M1180" s="64">
        <f t="shared" si="202"/>
        <v>230</v>
      </c>
    </row>
    <row r="1181" spans="1:26" outlineLevel="1" x14ac:dyDescent="0.35">
      <c r="A1181" s="64">
        <v>7168819</v>
      </c>
      <c r="B1181" s="64" t="s">
        <v>406</v>
      </c>
      <c r="C1181" s="64">
        <v>4741.28</v>
      </c>
      <c r="D1181" s="64">
        <v>184</v>
      </c>
      <c r="E1181" s="64">
        <v>396.04</v>
      </c>
      <c r="F1181" s="64">
        <v>0</v>
      </c>
      <c r="H1181" s="64">
        <f t="shared" si="203"/>
        <v>-396.04</v>
      </c>
      <c r="J1181" s="64">
        <f t="shared" si="199"/>
        <v>157</v>
      </c>
      <c r="K1181" s="64">
        <f t="shared" si="200"/>
        <v>167</v>
      </c>
      <c r="L1181" s="64">
        <f t="shared" si="201"/>
        <v>572</v>
      </c>
      <c r="M1181" s="64">
        <f t="shared" si="202"/>
        <v>231</v>
      </c>
    </row>
    <row r="1182" spans="1:26" outlineLevel="1" x14ac:dyDescent="0.35">
      <c r="A1182" s="64">
        <v>7172597</v>
      </c>
      <c r="B1182" s="64" t="s">
        <v>101</v>
      </c>
      <c r="C1182" s="64">
        <v>3410.09</v>
      </c>
      <c r="D1182" s="64">
        <v>185</v>
      </c>
      <c r="E1182" s="64">
        <v>279.52999999999997</v>
      </c>
      <c r="F1182" s="64">
        <v>281.89999999999998</v>
      </c>
      <c r="H1182" s="64">
        <f t="shared" si="203"/>
        <v>2.3700000000000045</v>
      </c>
      <c r="J1182" s="64">
        <f t="shared" si="199"/>
        <v>158</v>
      </c>
      <c r="K1182" s="64">
        <f t="shared" si="200"/>
        <v>167</v>
      </c>
      <c r="L1182" s="64">
        <f t="shared" si="201"/>
        <v>572</v>
      </c>
      <c r="M1182" s="64">
        <f t="shared" si="202"/>
        <v>231</v>
      </c>
    </row>
    <row r="1183" spans="1:26" outlineLevel="1" x14ac:dyDescent="0.35">
      <c r="A1183" s="64">
        <v>7175054</v>
      </c>
      <c r="B1183" s="64" t="s">
        <v>406</v>
      </c>
      <c r="C1183" s="64">
        <v>7423.08</v>
      </c>
      <c r="D1183" s="64">
        <v>183</v>
      </c>
      <c r="E1183" s="64">
        <v>603.42999999999995</v>
      </c>
      <c r="F1183" s="64">
        <v>0</v>
      </c>
      <c r="H1183" s="64">
        <f t="shared" si="203"/>
        <v>-603.42999999999995</v>
      </c>
      <c r="J1183" s="64">
        <f t="shared" si="199"/>
        <v>158</v>
      </c>
      <c r="K1183" s="64">
        <f t="shared" si="200"/>
        <v>167</v>
      </c>
      <c r="L1183" s="64">
        <f t="shared" si="201"/>
        <v>572</v>
      </c>
      <c r="M1183" s="64">
        <f t="shared" si="202"/>
        <v>232</v>
      </c>
    </row>
    <row r="1184" spans="1:26" outlineLevel="1" x14ac:dyDescent="0.35">
      <c r="A1184" s="64">
        <v>7179014</v>
      </c>
      <c r="B1184" s="64" t="s">
        <v>101</v>
      </c>
      <c r="C1184" s="64">
        <v>5588.48</v>
      </c>
      <c r="D1184" s="64">
        <v>153</v>
      </c>
      <c r="E1184" s="64">
        <v>455.69</v>
      </c>
      <c r="F1184" s="64">
        <v>456.98</v>
      </c>
      <c r="H1184" s="64">
        <f t="shared" si="203"/>
        <v>1.2900000000000205</v>
      </c>
      <c r="J1184" s="64">
        <f t="shared" si="199"/>
        <v>159</v>
      </c>
      <c r="K1184" s="64">
        <f t="shared" si="200"/>
        <v>167</v>
      </c>
      <c r="L1184" s="64">
        <f t="shared" si="201"/>
        <v>572</v>
      </c>
      <c r="M1184" s="64">
        <f t="shared" si="202"/>
        <v>232</v>
      </c>
    </row>
    <row r="1185" spans="1:13" outlineLevel="1" x14ac:dyDescent="0.35">
      <c r="A1185" s="64">
        <v>7181902</v>
      </c>
      <c r="B1185" s="64" t="s">
        <v>101</v>
      </c>
      <c r="C1185" s="64">
        <v>3013.09</v>
      </c>
      <c r="D1185" s="64">
        <v>153</v>
      </c>
      <c r="E1185" s="64">
        <v>249.06</v>
      </c>
      <c r="F1185" s="64">
        <v>248.51</v>
      </c>
      <c r="H1185" s="64">
        <f t="shared" si="203"/>
        <v>-0.55000000000001137</v>
      </c>
      <c r="J1185" s="64">
        <f t="shared" si="199"/>
        <v>160</v>
      </c>
      <c r="K1185" s="64">
        <f t="shared" si="200"/>
        <v>167</v>
      </c>
      <c r="L1185" s="64">
        <f t="shared" si="201"/>
        <v>572</v>
      </c>
      <c r="M1185" s="64">
        <f t="shared" si="202"/>
        <v>232</v>
      </c>
    </row>
    <row r="1186" spans="1:13" outlineLevel="1" x14ac:dyDescent="0.35">
      <c r="A1186" s="64">
        <v>7193171</v>
      </c>
      <c r="B1186" s="64" t="s">
        <v>406</v>
      </c>
      <c r="C1186" s="64">
        <v>8094.46</v>
      </c>
      <c r="D1186" s="64">
        <v>184</v>
      </c>
      <c r="E1186" s="64">
        <v>654.23</v>
      </c>
      <c r="F1186" s="64">
        <v>0</v>
      </c>
      <c r="H1186" s="64">
        <f t="shared" si="203"/>
        <v>-654.23</v>
      </c>
      <c r="J1186" s="64">
        <f t="shared" si="199"/>
        <v>160</v>
      </c>
      <c r="K1186" s="64">
        <f t="shared" si="200"/>
        <v>167</v>
      </c>
      <c r="L1186" s="64">
        <f t="shared" si="201"/>
        <v>572</v>
      </c>
      <c r="M1186" s="64">
        <f t="shared" si="202"/>
        <v>233</v>
      </c>
    </row>
    <row r="1187" spans="1:13" outlineLevel="1" x14ac:dyDescent="0.35">
      <c r="A1187" s="64">
        <v>7197173</v>
      </c>
      <c r="B1187" s="64" t="s">
        <v>395</v>
      </c>
      <c r="C1187" s="64">
        <v>4503.9799999999996</v>
      </c>
      <c r="D1187" s="64">
        <v>182</v>
      </c>
      <c r="E1187" s="64">
        <v>333.56</v>
      </c>
      <c r="F1187" s="64">
        <v>323.88</v>
      </c>
      <c r="H1187" s="64">
        <f t="shared" si="203"/>
        <v>-9.6800000000000068</v>
      </c>
      <c r="J1187" s="64">
        <f t="shared" si="199"/>
        <v>160</v>
      </c>
      <c r="K1187" s="64">
        <f t="shared" si="200"/>
        <v>168</v>
      </c>
      <c r="L1187" s="64">
        <f t="shared" si="201"/>
        <v>572</v>
      </c>
      <c r="M1187" s="64">
        <f t="shared" si="202"/>
        <v>233</v>
      </c>
    </row>
    <row r="1188" spans="1:13" outlineLevel="1" x14ac:dyDescent="0.35">
      <c r="A1188" s="64">
        <v>7198494</v>
      </c>
      <c r="B1188" s="64" t="s">
        <v>406</v>
      </c>
      <c r="C1188" s="64">
        <v>10381.06</v>
      </c>
      <c r="D1188" s="64">
        <v>183</v>
      </c>
      <c r="E1188" s="64">
        <v>864.71</v>
      </c>
      <c r="F1188" s="64">
        <v>0</v>
      </c>
      <c r="H1188" s="64">
        <f t="shared" si="203"/>
        <v>-864.71</v>
      </c>
      <c r="J1188" s="64">
        <f t="shared" si="199"/>
        <v>160</v>
      </c>
      <c r="K1188" s="64">
        <f t="shared" si="200"/>
        <v>168</v>
      </c>
      <c r="L1188" s="64">
        <f t="shared" si="201"/>
        <v>572</v>
      </c>
      <c r="M1188" s="64">
        <f t="shared" si="202"/>
        <v>234</v>
      </c>
    </row>
    <row r="1189" spans="1:13" outlineLevel="1" x14ac:dyDescent="0.35">
      <c r="A1189" s="64">
        <v>7200182</v>
      </c>
      <c r="B1189" s="64" t="s">
        <v>183</v>
      </c>
      <c r="C1189" s="64">
        <v>4983.8100000000004</v>
      </c>
      <c r="D1189" s="64">
        <v>182</v>
      </c>
      <c r="E1189" s="64">
        <v>406.07</v>
      </c>
      <c r="F1189" s="64">
        <v>0</v>
      </c>
      <c r="H1189" s="64">
        <f t="shared" si="203"/>
        <v>-406.07</v>
      </c>
      <c r="J1189" s="64">
        <f t="shared" si="199"/>
        <v>160</v>
      </c>
      <c r="K1189" s="64">
        <f t="shared" si="200"/>
        <v>168</v>
      </c>
      <c r="L1189" s="64">
        <f t="shared" si="201"/>
        <v>573</v>
      </c>
      <c r="M1189" s="64">
        <f t="shared" si="202"/>
        <v>234</v>
      </c>
    </row>
    <row r="1190" spans="1:13" outlineLevel="1" x14ac:dyDescent="0.35">
      <c r="A1190" s="64">
        <v>7201875</v>
      </c>
      <c r="B1190" s="64" t="s">
        <v>406</v>
      </c>
      <c r="C1190" s="64">
        <v>8162.71</v>
      </c>
      <c r="D1190" s="64">
        <v>183</v>
      </c>
      <c r="E1190" s="64">
        <v>690.6</v>
      </c>
      <c r="F1190" s="64">
        <v>0</v>
      </c>
      <c r="H1190" s="64">
        <f t="shared" si="203"/>
        <v>-690.6</v>
      </c>
      <c r="J1190" s="64">
        <f t="shared" si="199"/>
        <v>160</v>
      </c>
      <c r="K1190" s="64">
        <f t="shared" si="200"/>
        <v>168</v>
      </c>
      <c r="L1190" s="64">
        <f t="shared" si="201"/>
        <v>573</v>
      </c>
      <c r="M1190" s="64">
        <f t="shared" si="202"/>
        <v>235</v>
      </c>
    </row>
    <row r="1191" spans="1:13" outlineLevel="1" x14ac:dyDescent="0.35">
      <c r="A1191" s="64">
        <v>7202071</v>
      </c>
      <c r="B1191" s="64" t="s">
        <v>406</v>
      </c>
      <c r="C1191" s="64">
        <v>1785.29</v>
      </c>
      <c r="D1191" s="64">
        <v>153</v>
      </c>
      <c r="E1191" s="64">
        <v>137.19</v>
      </c>
      <c r="F1191" s="64">
        <v>0</v>
      </c>
      <c r="H1191" s="64">
        <f t="shared" si="203"/>
        <v>-137.19</v>
      </c>
      <c r="J1191" s="64">
        <f t="shared" si="199"/>
        <v>160</v>
      </c>
      <c r="K1191" s="64">
        <f t="shared" si="200"/>
        <v>168</v>
      </c>
      <c r="L1191" s="64">
        <f t="shared" si="201"/>
        <v>573</v>
      </c>
      <c r="M1191" s="64">
        <f t="shared" si="202"/>
        <v>236</v>
      </c>
    </row>
    <row r="1192" spans="1:13" outlineLevel="1" x14ac:dyDescent="0.35">
      <c r="A1192" s="64">
        <v>7207047</v>
      </c>
      <c r="B1192" s="64" t="s">
        <v>406</v>
      </c>
      <c r="C1192" s="64">
        <v>3063.09</v>
      </c>
      <c r="D1192" s="64">
        <v>183</v>
      </c>
      <c r="E1192" s="64">
        <v>240.66</v>
      </c>
      <c r="F1192" s="64">
        <v>0</v>
      </c>
      <c r="H1192" s="64">
        <f t="shared" si="203"/>
        <v>-240.66</v>
      </c>
      <c r="J1192" s="64">
        <f t="shared" si="199"/>
        <v>160</v>
      </c>
      <c r="K1192" s="64">
        <f t="shared" si="200"/>
        <v>168</v>
      </c>
      <c r="L1192" s="64">
        <f t="shared" si="201"/>
        <v>573</v>
      </c>
      <c r="M1192" s="64">
        <f t="shared" si="202"/>
        <v>237</v>
      </c>
    </row>
    <row r="1193" spans="1:13" outlineLevel="1" x14ac:dyDescent="0.35">
      <c r="A1193" s="64">
        <v>7207609</v>
      </c>
      <c r="B1193" s="64" t="s">
        <v>183</v>
      </c>
      <c r="C1193" s="64">
        <v>4286.18</v>
      </c>
      <c r="D1193" s="64">
        <v>185</v>
      </c>
      <c r="E1193" s="64">
        <v>339.69</v>
      </c>
      <c r="F1193" s="64">
        <v>0</v>
      </c>
      <c r="H1193" s="64">
        <f t="shared" si="203"/>
        <v>-339.69</v>
      </c>
      <c r="J1193" s="64">
        <f t="shared" si="199"/>
        <v>160</v>
      </c>
      <c r="K1193" s="64">
        <f t="shared" si="200"/>
        <v>168</v>
      </c>
      <c r="L1193" s="64">
        <f t="shared" si="201"/>
        <v>574</v>
      </c>
      <c r="M1193" s="64">
        <f t="shared" si="202"/>
        <v>237</v>
      </c>
    </row>
    <row r="1194" spans="1:13" outlineLevel="1" x14ac:dyDescent="0.35">
      <c r="A1194" s="64">
        <v>7207790</v>
      </c>
      <c r="B1194" s="64" t="s">
        <v>395</v>
      </c>
      <c r="C1194" s="64">
        <v>3245.06</v>
      </c>
      <c r="D1194" s="64">
        <v>153</v>
      </c>
      <c r="E1194" s="64">
        <v>269.22000000000003</v>
      </c>
      <c r="F1194" s="64">
        <v>272.39</v>
      </c>
      <c r="H1194" s="64">
        <f t="shared" si="203"/>
        <v>3.1699999999999591</v>
      </c>
      <c r="J1194" s="64">
        <f t="shared" si="199"/>
        <v>160</v>
      </c>
      <c r="K1194" s="64">
        <f t="shared" si="200"/>
        <v>169</v>
      </c>
      <c r="L1194" s="64">
        <f t="shared" si="201"/>
        <v>574</v>
      </c>
      <c r="M1194" s="64">
        <f t="shared" si="202"/>
        <v>237</v>
      </c>
    </row>
    <row r="1195" spans="1:13" outlineLevel="1" x14ac:dyDescent="0.35">
      <c r="A1195" s="64">
        <v>7216957</v>
      </c>
      <c r="B1195" s="64" t="s">
        <v>406</v>
      </c>
      <c r="C1195" s="64">
        <v>13100.22</v>
      </c>
      <c r="D1195" s="64">
        <v>182</v>
      </c>
      <c r="E1195" s="64">
        <v>1096.3599999999999</v>
      </c>
      <c r="F1195" s="64">
        <v>0</v>
      </c>
      <c r="H1195" s="64">
        <f t="shared" si="203"/>
        <v>-1096.3599999999999</v>
      </c>
      <c r="J1195" s="64">
        <f t="shared" si="199"/>
        <v>160</v>
      </c>
      <c r="K1195" s="64">
        <f t="shared" si="200"/>
        <v>169</v>
      </c>
      <c r="L1195" s="64">
        <f t="shared" si="201"/>
        <v>574</v>
      </c>
      <c r="M1195" s="64">
        <f t="shared" si="202"/>
        <v>238</v>
      </c>
    </row>
    <row r="1196" spans="1:13" outlineLevel="1" x14ac:dyDescent="0.35">
      <c r="A1196" s="64">
        <v>7219216</v>
      </c>
      <c r="B1196" s="64" t="s">
        <v>406</v>
      </c>
      <c r="C1196" s="64">
        <v>2007.25</v>
      </c>
      <c r="D1196" s="64">
        <v>183</v>
      </c>
      <c r="E1196" s="64">
        <v>162.1</v>
      </c>
      <c r="F1196" s="64">
        <v>0</v>
      </c>
      <c r="H1196" s="64">
        <f t="shared" si="203"/>
        <v>-162.1</v>
      </c>
      <c r="J1196" s="64">
        <f t="shared" si="199"/>
        <v>160</v>
      </c>
      <c r="K1196" s="64">
        <f t="shared" si="200"/>
        <v>169</v>
      </c>
      <c r="L1196" s="64">
        <f t="shared" si="201"/>
        <v>574</v>
      </c>
      <c r="M1196" s="64">
        <f t="shared" si="202"/>
        <v>239</v>
      </c>
    </row>
    <row r="1197" spans="1:13" outlineLevel="1" x14ac:dyDescent="0.35">
      <c r="A1197" s="64">
        <v>7221774</v>
      </c>
      <c r="B1197" s="64" t="s">
        <v>183</v>
      </c>
      <c r="C1197" s="64">
        <v>7372.59</v>
      </c>
      <c r="D1197" s="64">
        <v>184</v>
      </c>
      <c r="E1197" s="64">
        <v>598.03</v>
      </c>
      <c r="F1197" s="64">
        <v>0</v>
      </c>
      <c r="H1197" s="64">
        <f t="shared" si="203"/>
        <v>-598.03</v>
      </c>
      <c r="J1197" s="64">
        <f t="shared" si="199"/>
        <v>160</v>
      </c>
      <c r="K1197" s="64">
        <f t="shared" si="200"/>
        <v>169</v>
      </c>
      <c r="L1197" s="64">
        <f t="shared" si="201"/>
        <v>575</v>
      </c>
      <c r="M1197" s="64">
        <f t="shared" si="202"/>
        <v>239</v>
      </c>
    </row>
    <row r="1198" spans="1:13" outlineLevel="1" x14ac:dyDescent="0.35">
      <c r="A1198" s="64">
        <v>7225164</v>
      </c>
      <c r="B1198" s="64" t="s">
        <v>406</v>
      </c>
      <c r="C1198" s="64">
        <v>10483.75</v>
      </c>
      <c r="D1198" s="64">
        <v>182</v>
      </c>
      <c r="E1198" s="64">
        <v>859.31</v>
      </c>
      <c r="F1198" s="64">
        <v>0</v>
      </c>
      <c r="H1198" s="64">
        <f t="shared" si="203"/>
        <v>-859.31</v>
      </c>
      <c r="J1198" s="64">
        <f t="shared" si="199"/>
        <v>160</v>
      </c>
      <c r="K1198" s="64">
        <f t="shared" si="200"/>
        <v>169</v>
      </c>
      <c r="L1198" s="64">
        <f t="shared" si="201"/>
        <v>575</v>
      </c>
      <c r="M1198" s="64">
        <f t="shared" si="202"/>
        <v>240</v>
      </c>
    </row>
    <row r="1199" spans="1:13" outlineLevel="1" x14ac:dyDescent="0.35">
      <c r="A1199" s="64">
        <v>7228374</v>
      </c>
      <c r="B1199" s="64" t="s">
        <v>183</v>
      </c>
      <c r="C1199" s="64">
        <v>2485.5500000000002</v>
      </c>
      <c r="D1199" s="64">
        <v>183</v>
      </c>
      <c r="E1199" s="64">
        <v>192.41</v>
      </c>
      <c r="F1199" s="64">
        <v>0</v>
      </c>
      <c r="H1199" s="64">
        <f t="shared" si="203"/>
        <v>-192.41</v>
      </c>
      <c r="J1199" s="64">
        <f t="shared" si="199"/>
        <v>160</v>
      </c>
      <c r="K1199" s="64">
        <f t="shared" si="200"/>
        <v>169</v>
      </c>
      <c r="L1199" s="64">
        <f t="shared" si="201"/>
        <v>576</v>
      </c>
      <c r="M1199" s="64">
        <f t="shared" si="202"/>
        <v>240</v>
      </c>
    </row>
    <row r="1200" spans="1:13" outlineLevel="1" x14ac:dyDescent="0.35">
      <c r="A1200" s="64">
        <v>7228465</v>
      </c>
      <c r="B1200" s="64" t="s">
        <v>395</v>
      </c>
      <c r="C1200" s="64">
        <v>2866.28</v>
      </c>
      <c r="D1200" s="64">
        <v>153</v>
      </c>
      <c r="E1200" s="64">
        <v>233.58</v>
      </c>
      <c r="F1200" s="64">
        <v>234.22</v>
      </c>
      <c r="H1200" s="64">
        <f t="shared" si="203"/>
        <v>0.63999999999998636</v>
      </c>
      <c r="J1200" s="64">
        <f t="shared" si="199"/>
        <v>160</v>
      </c>
      <c r="K1200" s="64">
        <f t="shared" si="200"/>
        <v>170</v>
      </c>
      <c r="L1200" s="64">
        <f t="shared" si="201"/>
        <v>576</v>
      </c>
      <c r="M1200" s="64">
        <f t="shared" si="202"/>
        <v>240</v>
      </c>
    </row>
    <row r="1201" spans="1:13" outlineLevel="1" x14ac:dyDescent="0.35">
      <c r="A1201" s="64">
        <v>7234892</v>
      </c>
      <c r="B1201" s="64" t="s">
        <v>395</v>
      </c>
      <c r="C1201" s="64">
        <v>4066.66</v>
      </c>
      <c r="D1201" s="64">
        <v>153</v>
      </c>
      <c r="E1201" s="64">
        <v>341.65</v>
      </c>
      <c r="F1201" s="64">
        <v>339.6</v>
      </c>
      <c r="H1201" s="64">
        <f t="shared" si="203"/>
        <v>-2.0499999999999545</v>
      </c>
      <c r="J1201" s="64">
        <f t="shared" si="199"/>
        <v>160</v>
      </c>
      <c r="K1201" s="64">
        <f t="shared" si="200"/>
        <v>171</v>
      </c>
      <c r="L1201" s="64">
        <f t="shared" si="201"/>
        <v>576</v>
      </c>
      <c r="M1201" s="64">
        <f t="shared" si="202"/>
        <v>240</v>
      </c>
    </row>
    <row r="1202" spans="1:13" outlineLevel="1" x14ac:dyDescent="0.35">
      <c r="A1202" s="64">
        <v>7237440</v>
      </c>
      <c r="B1202" s="64" t="s">
        <v>395</v>
      </c>
      <c r="C1202" s="64">
        <v>1417.19</v>
      </c>
      <c r="D1202" s="64">
        <v>153</v>
      </c>
      <c r="E1202" s="64">
        <v>111.38</v>
      </c>
      <c r="F1202" s="64">
        <v>110.21</v>
      </c>
      <c r="H1202" s="64">
        <f t="shared" si="203"/>
        <v>-1.1700000000000017</v>
      </c>
      <c r="J1202" s="64">
        <f t="shared" si="199"/>
        <v>160</v>
      </c>
      <c r="K1202" s="64">
        <f t="shared" si="200"/>
        <v>172</v>
      </c>
      <c r="L1202" s="64">
        <f t="shared" si="201"/>
        <v>576</v>
      </c>
      <c r="M1202" s="64">
        <f t="shared" si="202"/>
        <v>240</v>
      </c>
    </row>
    <row r="1203" spans="1:13" outlineLevel="1" x14ac:dyDescent="0.35">
      <c r="A1203" s="64">
        <v>7248059</v>
      </c>
      <c r="B1203" s="64" t="s">
        <v>406</v>
      </c>
      <c r="C1203" s="64">
        <v>5524.8</v>
      </c>
      <c r="D1203" s="64">
        <v>184</v>
      </c>
      <c r="E1203" s="64">
        <v>472.21</v>
      </c>
      <c r="F1203" s="64">
        <v>0</v>
      </c>
      <c r="H1203" s="64">
        <f t="shared" si="203"/>
        <v>-472.21</v>
      </c>
      <c r="J1203" s="64">
        <f t="shared" si="199"/>
        <v>160</v>
      </c>
      <c r="K1203" s="64">
        <f t="shared" si="200"/>
        <v>172</v>
      </c>
      <c r="L1203" s="64">
        <f t="shared" si="201"/>
        <v>576</v>
      </c>
      <c r="M1203" s="64">
        <f t="shared" si="202"/>
        <v>241</v>
      </c>
    </row>
    <row r="1204" spans="1:13" outlineLevel="1" x14ac:dyDescent="0.35">
      <c r="A1204" s="64">
        <v>7249148</v>
      </c>
      <c r="B1204" s="64" t="s">
        <v>406</v>
      </c>
      <c r="C1204" s="64">
        <v>5642.42</v>
      </c>
      <c r="D1204" s="64">
        <v>170</v>
      </c>
      <c r="E1204" s="64">
        <v>461.85</v>
      </c>
      <c r="F1204" s="64">
        <v>0</v>
      </c>
      <c r="H1204" s="64">
        <f t="shared" si="203"/>
        <v>-461.85</v>
      </c>
      <c r="J1204" s="64">
        <f t="shared" si="199"/>
        <v>160</v>
      </c>
      <c r="K1204" s="64">
        <f t="shared" si="200"/>
        <v>172</v>
      </c>
      <c r="L1204" s="64">
        <f t="shared" si="201"/>
        <v>576</v>
      </c>
      <c r="M1204" s="64">
        <f t="shared" si="202"/>
        <v>242</v>
      </c>
    </row>
    <row r="1205" spans="1:13" outlineLevel="1" x14ac:dyDescent="0.35">
      <c r="A1205" s="64">
        <v>7251284</v>
      </c>
      <c r="B1205" s="64" t="s">
        <v>183</v>
      </c>
      <c r="C1205" s="64">
        <v>2364.2399999999998</v>
      </c>
      <c r="D1205" s="64">
        <v>183</v>
      </c>
      <c r="E1205" s="64">
        <v>197.55</v>
      </c>
      <c r="F1205" s="64">
        <v>0</v>
      </c>
      <c r="H1205" s="64">
        <f t="shared" si="203"/>
        <v>-197.55</v>
      </c>
      <c r="J1205" s="64">
        <f t="shared" si="199"/>
        <v>160</v>
      </c>
      <c r="K1205" s="64">
        <f t="shared" si="200"/>
        <v>172</v>
      </c>
      <c r="L1205" s="64">
        <f t="shared" si="201"/>
        <v>577</v>
      </c>
      <c r="M1205" s="64">
        <f t="shared" si="202"/>
        <v>242</v>
      </c>
    </row>
    <row r="1206" spans="1:13" outlineLevel="1" x14ac:dyDescent="0.35">
      <c r="A1206" s="64">
        <v>7253694</v>
      </c>
      <c r="B1206" s="64" t="s">
        <v>183</v>
      </c>
      <c r="C1206" s="64">
        <v>4781.32</v>
      </c>
      <c r="D1206" s="64">
        <v>185</v>
      </c>
      <c r="E1206" s="64">
        <v>387.85</v>
      </c>
      <c r="F1206" s="64">
        <v>0</v>
      </c>
      <c r="H1206" s="64">
        <f t="shared" si="203"/>
        <v>-387.85</v>
      </c>
      <c r="J1206" s="64">
        <f t="shared" si="199"/>
        <v>160</v>
      </c>
      <c r="K1206" s="64">
        <f t="shared" si="200"/>
        <v>172</v>
      </c>
      <c r="L1206" s="64">
        <f t="shared" si="201"/>
        <v>578</v>
      </c>
      <c r="M1206" s="64">
        <f t="shared" si="202"/>
        <v>242</v>
      </c>
    </row>
    <row r="1207" spans="1:13" outlineLevel="1" x14ac:dyDescent="0.35">
      <c r="A1207" s="64">
        <v>7257761</v>
      </c>
      <c r="B1207" s="64" t="s">
        <v>183</v>
      </c>
      <c r="C1207" s="64">
        <v>4397.6899999999996</v>
      </c>
      <c r="D1207" s="64">
        <v>185</v>
      </c>
      <c r="E1207" s="64">
        <v>365.07</v>
      </c>
      <c r="F1207" s="64">
        <v>0</v>
      </c>
      <c r="H1207" s="64">
        <f t="shared" si="203"/>
        <v>-365.07</v>
      </c>
      <c r="J1207" s="64">
        <f t="shared" ref="J1207:J1270" si="208">IF($B1207=J$53,J1206+1,J1206)</f>
        <v>160</v>
      </c>
      <c r="K1207" s="64">
        <f t="shared" ref="K1207:K1270" si="209">IF($B1207=K$53,K1206+1,K1206)</f>
        <v>172</v>
      </c>
      <c r="L1207" s="64">
        <f t="shared" ref="L1207:L1270" si="210">IF($B1207=L$53,L1206+1,L1206)</f>
        <v>579</v>
      </c>
      <c r="M1207" s="64">
        <f t="shared" ref="M1207:M1270" si="211">IF($B1207=M$53,M1206+1,M1206)</f>
        <v>242</v>
      </c>
    </row>
    <row r="1208" spans="1:13" outlineLevel="1" x14ac:dyDescent="0.35">
      <c r="A1208" s="64">
        <v>7257802</v>
      </c>
      <c r="B1208" s="64" t="s">
        <v>183</v>
      </c>
      <c r="C1208" s="64">
        <v>5342.9</v>
      </c>
      <c r="D1208" s="64">
        <v>183</v>
      </c>
      <c r="E1208" s="64">
        <v>427.13</v>
      </c>
      <c r="F1208" s="64">
        <v>0</v>
      </c>
      <c r="H1208" s="64">
        <f t="shared" ref="H1208:H1271" si="212">F1208-E1208</f>
        <v>-427.13</v>
      </c>
      <c r="J1208" s="64">
        <f t="shared" si="208"/>
        <v>160</v>
      </c>
      <c r="K1208" s="64">
        <f t="shared" si="209"/>
        <v>172</v>
      </c>
      <c r="L1208" s="64">
        <f t="shared" si="210"/>
        <v>580</v>
      </c>
      <c r="M1208" s="64">
        <f t="shared" si="211"/>
        <v>242</v>
      </c>
    </row>
    <row r="1209" spans="1:13" outlineLevel="1" x14ac:dyDescent="0.35">
      <c r="A1209" s="64">
        <v>7262489</v>
      </c>
      <c r="B1209" s="64" t="s">
        <v>183</v>
      </c>
      <c r="C1209" s="64">
        <v>10618.52</v>
      </c>
      <c r="D1209" s="64">
        <v>186</v>
      </c>
      <c r="E1209" s="64">
        <v>870.5</v>
      </c>
      <c r="F1209" s="64">
        <v>0</v>
      </c>
      <c r="H1209" s="64">
        <f t="shared" si="212"/>
        <v>-870.5</v>
      </c>
      <c r="J1209" s="64">
        <f t="shared" si="208"/>
        <v>160</v>
      </c>
      <c r="K1209" s="64">
        <f t="shared" si="209"/>
        <v>172</v>
      </c>
      <c r="L1209" s="64">
        <f t="shared" si="210"/>
        <v>581</v>
      </c>
      <c r="M1209" s="64">
        <f t="shared" si="211"/>
        <v>242</v>
      </c>
    </row>
    <row r="1210" spans="1:13" outlineLevel="1" x14ac:dyDescent="0.35">
      <c r="A1210" s="64">
        <v>7263388</v>
      </c>
      <c r="B1210" s="64" t="s">
        <v>406</v>
      </c>
      <c r="C1210" s="64">
        <v>1372.81</v>
      </c>
      <c r="D1210" s="64">
        <v>184</v>
      </c>
      <c r="E1210" s="64">
        <v>113.31</v>
      </c>
      <c r="F1210" s="64">
        <v>0</v>
      </c>
      <c r="H1210" s="64">
        <f t="shared" si="212"/>
        <v>-113.31</v>
      </c>
      <c r="J1210" s="64">
        <f t="shared" si="208"/>
        <v>160</v>
      </c>
      <c r="K1210" s="64">
        <f t="shared" si="209"/>
        <v>172</v>
      </c>
      <c r="L1210" s="64">
        <f t="shared" si="210"/>
        <v>581</v>
      </c>
      <c r="M1210" s="64">
        <f t="shared" si="211"/>
        <v>243</v>
      </c>
    </row>
    <row r="1211" spans="1:13" outlineLevel="1" x14ac:dyDescent="0.35">
      <c r="A1211" s="64">
        <v>7268255</v>
      </c>
      <c r="B1211" s="64" t="s">
        <v>183</v>
      </c>
      <c r="C1211" s="64">
        <v>2626.49</v>
      </c>
      <c r="D1211" s="64">
        <v>185</v>
      </c>
      <c r="E1211" s="64">
        <v>205.93</v>
      </c>
      <c r="F1211" s="64">
        <v>0</v>
      </c>
      <c r="H1211" s="64">
        <f t="shared" si="212"/>
        <v>-205.93</v>
      </c>
      <c r="J1211" s="64">
        <f t="shared" si="208"/>
        <v>160</v>
      </c>
      <c r="K1211" s="64">
        <f t="shared" si="209"/>
        <v>172</v>
      </c>
      <c r="L1211" s="64">
        <f t="shared" si="210"/>
        <v>582</v>
      </c>
      <c r="M1211" s="64">
        <f t="shared" si="211"/>
        <v>243</v>
      </c>
    </row>
    <row r="1212" spans="1:13" outlineLevel="1" x14ac:dyDescent="0.35">
      <c r="A1212" s="64">
        <v>7269097</v>
      </c>
      <c r="B1212" s="64" t="s">
        <v>406</v>
      </c>
      <c r="C1212" s="64">
        <v>5215.34</v>
      </c>
      <c r="D1212" s="64">
        <v>185</v>
      </c>
      <c r="E1212" s="64">
        <v>406.11</v>
      </c>
      <c r="F1212" s="64">
        <v>0</v>
      </c>
      <c r="H1212" s="64">
        <f t="shared" si="212"/>
        <v>-406.11</v>
      </c>
      <c r="J1212" s="64">
        <f t="shared" si="208"/>
        <v>160</v>
      </c>
      <c r="K1212" s="64">
        <f t="shared" si="209"/>
        <v>172</v>
      </c>
      <c r="L1212" s="64">
        <f t="shared" si="210"/>
        <v>582</v>
      </c>
      <c r="M1212" s="64">
        <f t="shared" si="211"/>
        <v>244</v>
      </c>
    </row>
    <row r="1213" spans="1:13" outlineLevel="1" x14ac:dyDescent="0.35">
      <c r="A1213" s="64">
        <v>7271828</v>
      </c>
      <c r="B1213" s="64" t="s">
        <v>406</v>
      </c>
      <c r="C1213" s="64">
        <v>6983.18</v>
      </c>
      <c r="D1213" s="64">
        <v>183</v>
      </c>
      <c r="E1213" s="64">
        <v>602.01</v>
      </c>
      <c r="F1213" s="64">
        <v>0</v>
      </c>
      <c r="H1213" s="64">
        <f t="shared" si="212"/>
        <v>-602.01</v>
      </c>
      <c r="J1213" s="64">
        <f t="shared" si="208"/>
        <v>160</v>
      </c>
      <c r="K1213" s="64">
        <f t="shared" si="209"/>
        <v>172</v>
      </c>
      <c r="L1213" s="64">
        <f t="shared" si="210"/>
        <v>582</v>
      </c>
      <c r="M1213" s="64">
        <f t="shared" si="211"/>
        <v>245</v>
      </c>
    </row>
    <row r="1214" spans="1:13" outlineLevel="1" x14ac:dyDescent="0.35">
      <c r="A1214" s="64">
        <v>7272941</v>
      </c>
      <c r="B1214" s="64" t="s">
        <v>183</v>
      </c>
      <c r="C1214" s="64">
        <v>2298.75</v>
      </c>
      <c r="D1214" s="64">
        <v>185</v>
      </c>
      <c r="E1214" s="64">
        <v>185.22</v>
      </c>
      <c r="F1214" s="64">
        <v>0</v>
      </c>
      <c r="H1214" s="64">
        <f t="shared" si="212"/>
        <v>-185.22</v>
      </c>
      <c r="J1214" s="64">
        <f t="shared" si="208"/>
        <v>160</v>
      </c>
      <c r="K1214" s="64">
        <f t="shared" si="209"/>
        <v>172</v>
      </c>
      <c r="L1214" s="64">
        <f t="shared" si="210"/>
        <v>583</v>
      </c>
      <c r="M1214" s="64">
        <f t="shared" si="211"/>
        <v>245</v>
      </c>
    </row>
    <row r="1215" spans="1:13" outlineLevel="1" x14ac:dyDescent="0.35">
      <c r="A1215" s="64">
        <v>7273733</v>
      </c>
      <c r="B1215" s="64" t="s">
        <v>101</v>
      </c>
      <c r="C1215" s="64">
        <v>3689.82</v>
      </c>
      <c r="D1215" s="64">
        <v>185</v>
      </c>
      <c r="E1215" s="64">
        <v>298.10000000000002</v>
      </c>
      <c r="F1215" s="64">
        <v>291.86</v>
      </c>
      <c r="H1215" s="64">
        <f t="shared" si="212"/>
        <v>-6.2400000000000091</v>
      </c>
      <c r="J1215" s="64">
        <f t="shared" si="208"/>
        <v>161</v>
      </c>
      <c r="K1215" s="64">
        <f t="shared" si="209"/>
        <v>172</v>
      </c>
      <c r="L1215" s="64">
        <f t="shared" si="210"/>
        <v>583</v>
      </c>
      <c r="M1215" s="64">
        <f t="shared" si="211"/>
        <v>245</v>
      </c>
    </row>
    <row r="1216" spans="1:13" outlineLevel="1" x14ac:dyDescent="0.35">
      <c r="A1216" s="64">
        <v>7274012</v>
      </c>
      <c r="B1216" s="64" t="s">
        <v>101</v>
      </c>
      <c r="C1216" s="64">
        <v>4555.25</v>
      </c>
      <c r="D1216" s="64">
        <v>154</v>
      </c>
      <c r="E1216" s="64">
        <v>375.1</v>
      </c>
      <c r="F1216" s="64">
        <v>375.27</v>
      </c>
      <c r="H1216" s="64">
        <f t="shared" si="212"/>
        <v>0.16999999999995907</v>
      </c>
      <c r="J1216" s="64">
        <f t="shared" si="208"/>
        <v>162</v>
      </c>
      <c r="K1216" s="64">
        <f t="shared" si="209"/>
        <v>172</v>
      </c>
      <c r="L1216" s="64">
        <f t="shared" si="210"/>
        <v>583</v>
      </c>
      <c r="M1216" s="64">
        <f t="shared" si="211"/>
        <v>245</v>
      </c>
    </row>
    <row r="1217" spans="1:13" outlineLevel="1" x14ac:dyDescent="0.35">
      <c r="A1217" s="64">
        <v>7278642</v>
      </c>
      <c r="B1217" s="64" t="s">
        <v>183</v>
      </c>
      <c r="C1217" s="64">
        <v>10098.67</v>
      </c>
      <c r="D1217" s="64">
        <v>183</v>
      </c>
      <c r="E1217" s="64">
        <v>797.56</v>
      </c>
      <c r="F1217" s="64">
        <v>0</v>
      </c>
      <c r="H1217" s="64">
        <f t="shared" si="212"/>
        <v>-797.56</v>
      </c>
      <c r="J1217" s="64">
        <f t="shared" si="208"/>
        <v>162</v>
      </c>
      <c r="K1217" s="64">
        <f t="shared" si="209"/>
        <v>172</v>
      </c>
      <c r="L1217" s="64">
        <f t="shared" si="210"/>
        <v>584</v>
      </c>
      <c r="M1217" s="64">
        <f t="shared" si="211"/>
        <v>245</v>
      </c>
    </row>
    <row r="1218" spans="1:13" outlineLevel="1" x14ac:dyDescent="0.35">
      <c r="A1218" s="64">
        <v>7279294</v>
      </c>
      <c r="B1218" s="64" t="s">
        <v>183</v>
      </c>
      <c r="C1218" s="64">
        <v>5602.56</v>
      </c>
      <c r="D1218" s="64">
        <v>186</v>
      </c>
      <c r="E1218" s="64">
        <v>458.32</v>
      </c>
      <c r="F1218" s="64">
        <v>0</v>
      </c>
      <c r="H1218" s="64">
        <f t="shared" si="212"/>
        <v>-458.32</v>
      </c>
      <c r="J1218" s="64">
        <f t="shared" si="208"/>
        <v>162</v>
      </c>
      <c r="K1218" s="64">
        <f t="shared" si="209"/>
        <v>172</v>
      </c>
      <c r="L1218" s="64">
        <f t="shared" si="210"/>
        <v>585</v>
      </c>
      <c r="M1218" s="64">
        <f t="shared" si="211"/>
        <v>245</v>
      </c>
    </row>
    <row r="1219" spans="1:13" outlineLevel="1" x14ac:dyDescent="0.35">
      <c r="A1219" s="64">
        <v>7282908</v>
      </c>
      <c r="B1219" s="64" t="s">
        <v>101</v>
      </c>
      <c r="C1219" s="64">
        <v>2879.31</v>
      </c>
      <c r="D1219" s="64">
        <v>186</v>
      </c>
      <c r="E1219" s="64">
        <v>215.3</v>
      </c>
      <c r="F1219" s="64">
        <v>206.56</v>
      </c>
      <c r="H1219" s="64">
        <f t="shared" si="212"/>
        <v>-8.7400000000000091</v>
      </c>
      <c r="J1219" s="64">
        <f t="shared" si="208"/>
        <v>163</v>
      </c>
      <c r="K1219" s="64">
        <f t="shared" si="209"/>
        <v>172</v>
      </c>
      <c r="L1219" s="64">
        <f t="shared" si="210"/>
        <v>585</v>
      </c>
      <c r="M1219" s="64">
        <f t="shared" si="211"/>
        <v>245</v>
      </c>
    </row>
    <row r="1220" spans="1:13" outlineLevel="1" x14ac:dyDescent="0.35">
      <c r="A1220" s="64">
        <v>7285697</v>
      </c>
      <c r="B1220" s="64" t="s">
        <v>183</v>
      </c>
      <c r="C1220" s="64">
        <v>5544.09</v>
      </c>
      <c r="D1220" s="64">
        <v>183</v>
      </c>
      <c r="E1220" s="64">
        <v>469.62</v>
      </c>
      <c r="F1220" s="64">
        <v>0</v>
      </c>
      <c r="H1220" s="64">
        <f t="shared" si="212"/>
        <v>-469.62</v>
      </c>
      <c r="J1220" s="64">
        <f t="shared" si="208"/>
        <v>163</v>
      </c>
      <c r="K1220" s="64">
        <f t="shared" si="209"/>
        <v>172</v>
      </c>
      <c r="L1220" s="64">
        <f t="shared" si="210"/>
        <v>586</v>
      </c>
      <c r="M1220" s="64">
        <f t="shared" si="211"/>
        <v>245</v>
      </c>
    </row>
    <row r="1221" spans="1:13" outlineLevel="1" x14ac:dyDescent="0.35">
      <c r="A1221" s="64">
        <v>7290076</v>
      </c>
      <c r="B1221" s="64" t="s">
        <v>395</v>
      </c>
      <c r="C1221" s="64">
        <v>1084.1400000000001</v>
      </c>
      <c r="D1221" s="64">
        <v>153</v>
      </c>
      <c r="E1221" s="64">
        <v>82.82</v>
      </c>
      <c r="F1221" s="64">
        <v>80.33</v>
      </c>
      <c r="H1221" s="64">
        <f t="shared" si="212"/>
        <v>-2.4899999999999949</v>
      </c>
      <c r="J1221" s="64">
        <f t="shared" si="208"/>
        <v>163</v>
      </c>
      <c r="K1221" s="64">
        <f t="shared" si="209"/>
        <v>173</v>
      </c>
      <c r="L1221" s="64">
        <f t="shared" si="210"/>
        <v>586</v>
      </c>
      <c r="M1221" s="64">
        <f t="shared" si="211"/>
        <v>245</v>
      </c>
    </row>
    <row r="1222" spans="1:13" outlineLevel="1" x14ac:dyDescent="0.35">
      <c r="A1222" s="64">
        <v>7290737</v>
      </c>
      <c r="B1222" s="64" t="s">
        <v>183</v>
      </c>
      <c r="C1222" s="64">
        <v>2092.31</v>
      </c>
      <c r="D1222" s="64">
        <v>184</v>
      </c>
      <c r="E1222" s="64">
        <v>167.66</v>
      </c>
      <c r="F1222" s="64">
        <v>0</v>
      </c>
      <c r="H1222" s="64">
        <f t="shared" si="212"/>
        <v>-167.66</v>
      </c>
      <c r="J1222" s="64">
        <f t="shared" si="208"/>
        <v>163</v>
      </c>
      <c r="K1222" s="64">
        <f t="shared" si="209"/>
        <v>173</v>
      </c>
      <c r="L1222" s="64">
        <f t="shared" si="210"/>
        <v>587</v>
      </c>
      <c r="M1222" s="64">
        <f t="shared" si="211"/>
        <v>245</v>
      </c>
    </row>
    <row r="1223" spans="1:13" outlineLevel="1" x14ac:dyDescent="0.35">
      <c r="A1223" s="64">
        <v>7293202</v>
      </c>
      <c r="B1223" s="64" t="s">
        <v>406</v>
      </c>
      <c r="C1223" s="64">
        <v>4476.7700000000004</v>
      </c>
      <c r="D1223" s="64">
        <v>185</v>
      </c>
      <c r="E1223" s="64">
        <v>350.79</v>
      </c>
      <c r="F1223" s="64">
        <v>0</v>
      </c>
      <c r="H1223" s="64">
        <f t="shared" si="212"/>
        <v>-350.79</v>
      </c>
      <c r="J1223" s="64">
        <f t="shared" si="208"/>
        <v>163</v>
      </c>
      <c r="K1223" s="64">
        <f t="shared" si="209"/>
        <v>173</v>
      </c>
      <c r="L1223" s="64">
        <f t="shared" si="210"/>
        <v>587</v>
      </c>
      <c r="M1223" s="64">
        <f t="shared" si="211"/>
        <v>246</v>
      </c>
    </row>
    <row r="1224" spans="1:13" outlineLevel="1" x14ac:dyDescent="0.35">
      <c r="A1224" s="64">
        <v>7296058</v>
      </c>
      <c r="B1224" s="64" t="s">
        <v>395</v>
      </c>
      <c r="C1224" s="64">
        <v>1591</v>
      </c>
      <c r="D1224" s="64">
        <v>153</v>
      </c>
      <c r="E1224" s="64">
        <v>132.29</v>
      </c>
      <c r="F1224" s="64">
        <v>130.63999999999999</v>
      </c>
      <c r="H1224" s="64">
        <f t="shared" si="212"/>
        <v>-1.6500000000000057</v>
      </c>
      <c r="J1224" s="64">
        <f t="shared" si="208"/>
        <v>163</v>
      </c>
      <c r="K1224" s="64">
        <f t="shared" si="209"/>
        <v>174</v>
      </c>
      <c r="L1224" s="64">
        <f t="shared" si="210"/>
        <v>587</v>
      </c>
      <c r="M1224" s="64">
        <f t="shared" si="211"/>
        <v>246</v>
      </c>
    </row>
    <row r="1225" spans="1:13" outlineLevel="1" x14ac:dyDescent="0.35">
      <c r="A1225" s="64">
        <v>7299896</v>
      </c>
      <c r="B1225" s="64" t="s">
        <v>406</v>
      </c>
      <c r="C1225" s="64">
        <v>2280.58</v>
      </c>
      <c r="D1225" s="64">
        <v>186</v>
      </c>
      <c r="E1225" s="64">
        <v>186.03</v>
      </c>
      <c r="F1225" s="64">
        <v>0</v>
      </c>
      <c r="H1225" s="64">
        <f t="shared" si="212"/>
        <v>-186.03</v>
      </c>
      <c r="J1225" s="64">
        <f t="shared" si="208"/>
        <v>163</v>
      </c>
      <c r="K1225" s="64">
        <f t="shared" si="209"/>
        <v>174</v>
      </c>
      <c r="L1225" s="64">
        <f t="shared" si="210"/>
        <v>587</v>
      </c>
      <c r="M1225" s="64">
        <f t="shared" si="211"/>
        <v>247</v>
      </c>
    </row>
    <row r="1226" spans="1:13" outlineLevel="1" x14ac:dyDescent="0.35">
      <c r="A1226" s="64">
        <v>7300552</v>
      </c>
      <c r="B1226" s="64" t="s">
        <v>406</v>
      </c>
      <c r="C1226" s="64">
        <v>6113.99</v>
      </c>
      <c r="D1226" s="64">
        <v>182</v>
      </c>
      <c r="E1226" s="64">
        <v>500.79</v>
      </c>
      <c r="F1226" s="64">
        <v>0</v>
      </c>
      <c r="H1226" s="64">
        <f t="shared" si="212"/>
        <v>-500.79</v>
      </c>
      <c r="J1226" s="64">
        <f t="shared" si="208"/>
        <v>163</v>
      </c>
      <c r="K1226" s="64">
        <f t="shared" si="209"/>
        <v>174</v>
      </c>
      <c r="L1226" s="64">
        <f t="shared" si="210"/>
        <v>587</v>
      </c>
      <c r="M1226" s="64">
        <f t="shared" si="211"/>
        <v>248</v>
      </c>
    </row>
    <row r="1227" spans="1:13" outlineLevel="1" x14ac:dyDescent="0.35">
      <c r="A1227" s="64">
        <v>7304380</v>
      </c>
      <c r="B1227" s="64" t="s">
        <v>183</v>
      </c>
      <c r="C1227" s="64">
        <v>5585.81</v>
      </c>
      <c r="D1227" s="64">
        <v>183</v>
      </c>
      <c r="E1227" s="64">
        <v>459.96</v>
      </c>
      <c r="F1227" s="64">
        <v>0</v>
      </c>
      <c r="H1227" s="64">
        <f t="shared" si="212"/>
        <v>-459.96</v>
      </c>
      <c r="J1227" s="64">
        <f t="shared" si="208"/>
        <v>163</v>
      </c>
      <c r="K1227" s="64">
        <f t="shared" si="209"/>
        <v>174</v>
      </c>
      <c r="L1227" s="64">
        <f t="shared" si="210"/>
        <v>588</v>
      </c>
      <c r="M1227" s="64">
        <f t="shared" si="211"/>
        <v>248</v>
      </c>
    </row>
    <row r="1228" spans="1:13" outlineLevel="1" x14ac:dyDescent="0.35">
      <c r="A1228" s="64">
        <v>7304942</v>
      </c>
      <c r="B1228" s="64" t="s">
        <v>101</v>
      </c>
      <c r="C1228" s="64">
        <v>5249.11</v>
      </c>
      <c r="D1228" s="64">
        <v>184</v>
      </c>
      <c r="E1228" s="64">
        <v>386.61</v>
      </c>
      <c r="F1228" s="64">
        <v>371.36</v>
      </c>
      <c r="H1228" s="64">
        <f t="shared" si="212"/>
        <v>-15.25</v>
      </c>
      <c r="J1228" s="64">
        <f t="shared" si="208"/>
        <v>164</v>
      </c>
      <c r="K1228" s="64">
        <f t="shared" si="209"/>
        <v>174</v>
      </c>
      <c r="L1228" s="64">
        <f t="shared" si="210"/>
        <v>588</v>
      </c>
      <c r="M1228" s="64">
        <f t="shared" si="211"/>
        <v>248</v>
      </c>
    </row>
    <row r="1229" spans="1:13" outlineLevel="1" x14ac:dyDescent="0.35">
      <c r="A1229" s="64">
        <v>7305122</v>
      </c>
      <c r="B1229" s="64" t="s">
        <v>101</v>
      </c>
      <c r="C1229" s="64">
        <v>3082</v>
      </c>
      <c r="D1229" s="64">
        <v>153</v>
      </c>
      <c r="E1229" s="64">
        <v>255.09</v>
      </c>
      <c r="F1229" s="64">
        <v>252.05</v>
      </c>
      <c r="H1229" s="64">
        <f t="shared" si="212"/>
        <v>-3.039999999999992</v>
      </c>
      <c r="J1229" s="64">
        <f t="shared" si="208"/>
        <v>165</v>
      </c>
      <c r="K1229" s="64">
        <f t="shared" si="209"/>
        <v>174</v>
      </c>
      <c r="L1229" s="64">
        <f t="shared" si="210"/>
        <v>588</v>
      </c>
      <c r="M1229" s="64">
        <f t="shared" si="211"/>
        <v>248</v>
      </c>
    </row>
    <row r="1230" spans="1:13" outlineLevel="1" x14ac:dyDescent="0.35">
      <c r="A1230" s="64">
        <v>7314298</v>
      </c>
      <c r="B1230" s="64" t="s">
        <v>183</v>
      </c>
      <c r="C1230" s="64">
        <v>3114.16</v>
      </c>
      <c r="D1230" s="64">
        <v>185</v>
      </c>
      <c r="E1230" s="64">
        <v>252.19</v>
      </c>
      <c r="F1230" s="64">
        <v>0</v>
      </c>
      <c r="H1230" s="64">
        <f t="shared" si="212"/>
        <v>-252.19</v>
      </c>
      <c r="J1230" s="64">
        <f t="shared" si="208"/>
        <v>165</v>
      </c>
      <c r="K1230" s="64">
        <f t="shared" si="209"/>
        <v>174</v>
      </c>
      <c r="L1230" s="64">
        <f t="shared" si="210"/>
        <v>589</v>
      </c>
      <c r="M1230" s="64">
        <f t="shared" si="211"/>
        <v>248</v>
      </c>
    </row>
    <row r="1231" spans="1:13" outlineLevel="1" x14ac:dyDescent="0.35">
      <c r="A1231" s="64">
        <v>7318092</v>
      </c>
      <c r="B1231" s="64" t="s">
        <v>183</v>
      </c>
      <c r="C1231" s="64">
        <v>4182.5600000000004</v>
      </c>
      <c r="D1231" s="64">
        <v>182</v>
      </c>
      <c r="E1231" s="64">
        <v>336.75</v>
      </c>
      <c r="F1231" s="64">
        <v>0</v>
      </c>
      <c r="H1231" s="64">
        <f t="shared" si="212"/>
        <v>-336.75</v>
      </c>
      <c r="J1231" s="64">
        <f t="shared" si="208"/>
        <v>165</v>
      </c>
      <c r="K1231" s="64">
        <f t="shared" si="209"/>
        <v>174</v>
      </c>
      <c r="L1231" s="64">
        <f t="shared" si="210"/>
        <v>590</v>
      </c>
      <c r="M1231" s="64">
        <f t="shared" si="211"/>
        <v>248</v>
      </c>
    </row>
    <row r="1232" spans="1:13" outlineLevel="1" x14ac:dyDescent="0.35">
      <c r="A1232" s="64">
        <v>7318638</v>
      </c>
      <c r="B1232" s="64" t="s">
        <v>183</v>
      </c>
      <c r="C1232" s="64">
        <v>5161</v>
      </c>
      <c r="D1232" s="64">
        <v>183</v>
      </c>
      <c r="E1232" s="64">
        <v>436.39</v>
      </c>
      <c r="F1232" s="64">
        <v>0</v>
      </c>
      <c r="H1232" s="64">
        <f t="shared" si="212"/>
        <v>-436.39</v>
      </c>
      <c r="J1232" s="64">
        <f t="shared" si="208"/>
        <v>165</v>
      </c>
      <c r="K1232" s="64">
        <f t="shared" si="209"/>
        <v>174</v>
      </c>
      <c r="L1232" s="64">
        <f t="shared" si="210"/>
        <v>591</v>
      </c>
      <c r="M1232" s="64">
        <f t="shared" si="211"/>
        <v>248</v>
      </c>
    </row>
    <row r="1233" spans="1:13" outlineLevel="1" x14ac:dyDescent="0.35">
      <c r="A1233" s="64">
        <v>7324213</v>
      </c>
      <c r="B1233" s="64" t="s">
        <v>183</v>
      </c>
      <c r="C1233" s="64">
        <v>4103.3599999999997</v>
      </c>
      <c r="D1233" s="64">
        <v>184</v>
      </c>
      <c r="E1233" s="64">
        <v>337.74</v>
      </c>
      <c r="F1233" s="64">
        <v>0</v>
      </c>
      <c r="H1233" s="64">
        <f t="shared" si="212"/>
        <v>-337.74</v>
      </c>
      <c r="J1233" s="64">
        <f t="shared" si="208"/>
        <v>165</v>
      </c>
      <c r="K1233" s="64">
        <f t="shared" si="209"/>
        <v>174</v>
      </c>
      <c r="L1233" s="64">
        <f t="shared" si="210"/>
        <v>592</v>
      </c>
      <c r="M1233" s="64">
        <f t="shared" si="211"/>
        <v>248</v>
      </c>
    </row>
    <row r="1234" spans="1:13" outlineLevel="1" x14ac:dyDescent="0.35">
      <c r="A1234" s="64">
        <v>7326467</v>
      </c>
      <c r="B1234" s="64" t="s">
        <v>183</v>
      </c>
      <c r="C1234" s="64">
        <v>1806.61</v>
      </c>
      <c r="D1234" s="64">
        <v>183</v>
      </c>
      <c r="E1234" s="64">
        <v>146.15</v>
      </c>
      <c r="F1234" s="64">
        <v>0</v>
      </c>
      <c r="H1234" s="64">
        <f t="shared" si="212"/>
        <v>-146.15</v>
      </c>
      <c r="J1234" s="64">
        <f t="shared" si="208"/>
        <v>165</v>
      </c>
      <c r="K1234" s="64">
        <f t="shared" si="209"/>
        <v>174</v>
      </c>
      <c r="L1234" s="64">
        <f t="shared" si="210"/>
        <v>593</v>
      </c>
      <c r="M1234" s="64">
        <f t="shared" si="211"/>
        <v>248</v>
      </c>
    </row>
    <row r="1235" spans="1:13" outlineLevel="1" x14ac:dyDescent="0.35">
      <c r="A1235" s="64">
        <v>7328356</v>
      </c>
      <c r="B1235" s="64" t="s">
        <v>101</v>
      </c>
      <c r="C1235" s="64">
        <v>5132.5200000000004</v>
      </c>
      <c r="D1235" s="64">
        <v>153</v>
      </c>
      <c r="E1235" s="64">
        <v>411.56</v>
      </c>
      <c r="F1235" s="64">
        <v>408.48</v>
      </c>
      <c r="H1235" s="64">
        <f t="shared" si="212"/>
        <v>-3.0799999999999841</v>
      </c>
      <c r="J1235" s="64">
        <f t="shared" si="208"/>
        <v>166</v>
      </c>
      <c r="K1235" s="64">
        <f t="shared" si="209"/>
        <v>174</v>
      </c>
      <c r="L1235" s="64">
        <f t="shared" si="210"/>
        <v>593</v>
      </c>
      <c r="M1235" s="64">
        <f t="shared" si="211"/>
        <v>248</v>
      </c>
    </row>
    <row r="1236" spans="1:13" outlineLevel="1" x14ac:dyDescent="0.35">
      <c r="A1236" s="64">
        <v>7329015</v>
      </c>
      <c r="B1236" s="64" t="s">
        <v>183</v>
      </c>
      <c r="C1236" s="64">
        <v>4527.37</v>
      </c>
      <c r="D1236" s="64">
        <v>184</v>
      </c>
      <c r="E1236" s="64">
        <v>353.03</v>
      </c>
      <c r="F1236" s="64">
        <v>0</v>
      </c>
      <c r="H1236" s="64">
        <f t="shared" si="212"/>
        <v>-353.03</v>
      </c>
      <c r="J1236" s="64">
        <f t="shared" si="208"/>
        <v>166</v>
      </c>
      <c r="K1236" s="64">
        <f t="shared" si="209"/>
        <v>174</v>
      </c>
      <c r="L1236" s="64">
        <f t="shared" si="210"/>
        <v>594</v>
      </c>
      <c r="M1236" s="64">
        <f t="shared" si="211"/>
        <v>248</v>
      </c>
    </row>
    <row r="1237" spans="1:13" outlineLevel="1" x14ac:dyDescent="0.35">
      <c r="A1237" s="64">
        <v>7330939</v>
      </c>
      <c r="B1237" s="64" t="s">
        <v>395</v>
      </c>
      <c r="C1237" s="64">
        <v>5903.01</v>
      </c>
      <c r="D1237" s="64">
        <v>183</v>
      </c>
      <c r="E1237" s="64">
        <v>482.79</v>
      </c>
      <c r="F1237" s="64">
        <v>479.9</v>
      </c>
      <c r="H1237" s="64">
        <f t="shared" si="212"/>
        <v>-2.8900000000000432</v>
      </c>
      <c r="J1237" s="64">
        <f t="shared" si="208"/>
        <v>166</v>
      </c>
      <c r="K1237" s="64">
        <f t="shared" si="209"/>
        <v>175</v>
      </c>
      <c r="L1237" s="64">
        <f t="shared" si="210"/>
        <v>594</v>
      </c>
      <c r="M1237" s="64">
        <f t="shared" si="211"/>
        <v>248</v>
      </c>
    </row>
    <row r="1238" spans="1:13" outlineLevel="1" x14ac:dyDescent="0.35">
      <c r="A1238" s="64">
        <v>7340566</v>
      </c>
      <c r="B1238" s="64" t="s">
        <v>395</v>
      </c>
      <c r="C1238" s="64">
        <v>6388.34</v>
      </c>
      <c r="D1238" s="64">
        <v>151</v>
      </c>
      <c r="E1238" s="64">
        <v>503.39</v>
      </c>
      <c r="F1238" s="64">
        <v>493.9</v>
      </c>
      <c r="H1238" s="64">
        <f t="shared" si="212"/>
        <v>-9.4900000000000091</v>
      </c>
      <c r="J1238" s="64">
        <f t="shared" si="208"/>
        <v>166</v>
      </c>
      <c r="K1238" s="64">
        <f t="shared" si="209"/>
        <v>176</v>
      </c>
      <c r="L1238" s="64">
        <f t="shared" si="210"/>
        <v>594</v>
      </c>
      <c r="M1238" s="64">
        <f t="shared" si="211"/>
        <v>248</v>
      </c>
    </row>
    <row r="1239" spans="1:13" outlineLevel="1" x14ac:dyDescent="0.35">
      <c r="A1239" s="64">
        <v>7340954</v>
      </c>
      <c r="B1239" s="64" t="s">
        <v>183</v>
      </c>
      <c r="C1239" s="64">
        <v>2376.5500000000002</v>
      </c>
      <c r="D1239" s="64">
        <v>183</v>
      </c>
      <c r="E1239" s="64">
        <v>181.04</v>
      </c>
      <c r="F1239" s="64">
        <v>0</v>
      </c>
      <c r="H1239" s="64">
        <f t="shared" si="212"/>
        <v>-181.04</v>
      </c>
      <c r="J1239" s="64">
        <f t="shared" si="208"/>
        <v>166</v>
      </c>
      <c r="K1239" s="64">
        <f t="shared" si="209"/>
        <v>176</v>
      </c>
      <c r="L1239" s="64">
        <f t="shared" si="210"/>
        <v>595</v>
      </c>
      <c r="M1239" s="64">
        <f t="shared" si="211"/>
        <v>248</v>
      </c>
    </row>
    <row r="1240" spans="1:13" outlineLevel="1" x14ac:dyDescent="0.35">
      <c r="A1240" s="64">
        <v>7382550</v>
      </c>
      <c r="B1240" s="64" t="s">
        <v>406</v>
      </c>
      <c r="C1240" s="64">
        <v>13298.66</v>
      </c>
      <c r="D1240" s="64">
        <v>183</v>
      </c>
      <c r="E1240" s="64">
        <v>1066.6300000000001</v>
      </c>
      <c r="F1240" s="64">
        <v>0</v>
      </c>
      <c r="H1240" s="64">
        <f t="shared" si="212"/>
        <v>-1066.6300000000001</v>
      </c>
      <c r="J1240" s="64">
        <f t="shared" si="208"/>
        <v>166</v>
      </c>
      <c r="K1240" s="64">
        <f t="shared" si="209"/>
        <v>176</v>
      </c>
      <c r="L1240" s="64">
        <f t="shared" si="210"/>
        <v>595</v>
      </c>
      <c r="M1240" s="64">
        <f t="shared" si="211"/>
        <v>249</v>
      </c>
    </row>
    <row r="1241" spans="1:13" outlineLevel="1" x14ac:dyDescent="0.35">
      <c r="A1241" s="64">
        <v>7393903</v>
      </c>
      <c r="B1241" s="64" t="s">
        <v>406</v>
      </c>
      <c r="C1241" s="64">
        <v>2379.1</v>
      </c>
      <c r="D1241" s="64">
        <v>182</v>
      </c>
      <c r="E1241" s="64">
        <v>195.67</v>
      </c>
      <c r="F1241" s="64">
        <v>0</v>
      </c>
      <c r="H1241" s="64">
        <f t="shared" si="212"/>
        <v>-195.67</v>
      </c>
      <c r="J1241" s="64">
        <f t="shared" si="208"/>
        <v>166</v>
      </c>
      <c r="K1241" s="64">
        <f t="shared" si="209"/>
        <v>176</v>
      </c>
      <c r="L1241" s="64">
        <f t="shared" si="210"/>
        <v>595</v>
      </c>
      <c r="M1241" s="64">
        <f t="shared" si="211"/>
        <v>250</v>
      </c>
    </row>
    <row r="1242" spans="1:13" outlineLevel="1" x14ac:dyDescent="0.35">
      <c r="A1242" s="64">
        <v>7397856</v>
      </c>
      <c r="B1242" s="64" t="s">
        <v>101</v>
      </c>
      <c r="C1242" s="64">
        <v>2871.56</v>
      </c>
      <c r="D1242" s="64">
        <v>182</v>
      </c>
      <c r="E1242" s="64">
        <v>247.98</v>
      </c>
      <c r="F1242" s="64">
        <v>247.56</v>
      </c>
      <c r="H1242" s="64">
        <f t="shared" si="212"/>
        <v>-0.41999999999998749</v>
      </c>
      <c r="J1242" s="64">
        <f t="shared" si="208"/>
        <v>167</v>
      </c>
      <c r="K1242" s="64">
        <f t="shared" si="209"/>
        <v>176</v>
      </c>
      <c r="L1242" s="64">
        <f t="shared" si="210"/>
        <v>595</v>
      </c>
      <c r="M1242" s="64">
        <f t="shared" si="211"/>
        <v>250</v>
      </c>
    </row>
    <row r="1243" spans="1:13" outlineLevel="1" x14ac:dyDescent="0.35">
      <c r="A1243" s="64">
        <v>7413959</v>
      </c>
      <c r="B1243" s="64" t="s">
        <v>183</v>
      </c>
      <c r="C1243" s="64">
        <v>2871.73</v>
      </c>
      <c r="D1243" s="64">
        <v>185</v>
      </c>
      <c r="E1243" s="64">
        <v>230.66</v>
      </c>
      <c r="F1243" s="64">
        <v>0</v>
      </c>
      <c r="H1243" s="64">
        <f t="shared" si="212"/>
        <v>-230.66</v>
      </c>
      <c r="J1243" s="64">
        <f t="shared" si="208"/>
        <v>167</v>
      </c>
      <c r="K1243" s="64">
        <f t="shared" si="209"/>
        <v>176</v>
      </c>
      <c r="L1243" s="64">
        <f t="shared" si="210"/>
        <v>596</v>
      </c>
      <c r="M1243" s="64">
        <f t="shared" si="211"/>
        <v>250</v>
      </c>
    </row>
    <row r="1244" spans="1:13" outlineLevel="1" x14ac:dyDescent="0.35">
      <c r="A1244" s="64">
        <v>7420954</v>
      </c>
      <c r="B1244" s="64" t="s">
        <v>183</v>
      </c>
      <c r="C1244" s="64">
        <v>5859.44</v>
      </c>
      <c r="D1244" s="64">
        <v>185</v>
      </c>
      <c r="E1244" s="64">
        <v>491.91</v>
      </c>
      <c r="F1244" s="64">
        <v>0</v>
      </c>
      <c r="H1244" s="64">
        <f t="shared" si="212"/>
        <v>-491.91</v>
      </c>
      <c r="J1244" s="64">
        <f t="shared" si="208"/>
        <v>167</v>
      </c>
      <c r="K1244" s="64">
        <f t="shared" si="209"/>
        <v>176</v>
      </c>
      <c r="L1244" s="64">
        <f t="shared" si="210"/>
        <v>597</v>
      </c>
      <c r="M1244" s="64">
        <f t="shared" si="211"/>
        <v>250</v>
      </c>
    </row>
    <row r="1245" spans="1:13" outlineLevel="1" x14ac:dyDescent="0.35">
      <c r="A1245" s="64">
        <v>7454177</v>
      </c>
      <c r="B1245" s="64" t="s">
        <v>183</v>
      </c>
      <c r="C1245" s="64">
        <v>156.72999999999999</v>
      </c>
      <c r="D1245" s="64">
        <v>31</v>
      </c>
      <c r="E1245" s="64">
        <v>12.62</v>
      </c>
      <c r="F1245" s="64">
        <v>0</v>
      </c>
      <c r="H1245" s="64">
        <f t="shared" si="212"/>
        <v>-12.62</v>
      </c>
      <c r="J1245" s="64">
        <f t="shared" si="208"/>
        <v>167</v>
      </c>
      <c r="K1245" s="64">
        <f t="shared" si="209"/>
        <v>176</v>
      </c>
      <c r="L1245" s="64">
        <f t="shared" si="210"/>
        <v>598</v>
      </c>
      <c r="M1245" s="64">
        <f t="shared" si="211"/>
        <v>250</v>
      </c>
    </row>
    <row r="1246" spans="1:13" outlineLevel="1" x14ac:dyDescent="0.35">
      <c r="A1246" s="64">
        <v>7455307</v>
      </c>
      <c r="B1246" s="64" t="s">
        <v>183</v>
      </c>
      <c r="C1246" s="64">
        <v>8961.77</v>
      </c>
      <c r="D1246" s="64">
        <v>183</v>
      </c>
      <c r="E1246" s="64">
        <v>789.36</v>
      </c>
      <c r="F1246" s="64">
        <v>0</v>
      </c>
      <c r="H1246" s="64">
        <f t="shared" si="212"/>
        <v>-789.36</v>
      </c>
      <c r="J1246" s="64">
        <f t="shared" si="208"/>
        <v>167</v>
      </c>
      <c r="K1246" s="64">
        <f t="shared" si="209"/>
        <v>176</v>
      </c>
      <c r="L1246" s="64">
        <f t="shared" si="210"/>
        <v>599</v>
      </c>
      <c r="M1246" s="64">
        <f t="shared" si="211"/>
        <v>250</v>
      </c>
    </row>
    <row r="1247" spans="1:13" outlineLevel="1" x14ac:dyDescent="0.35">
      <c r="A1247" s="64">
        <v>7469176</v>
      </c>
      <c r="B1247" s="64" t="s">
        <v>183</v>
      </c>
      <c r="C1247" s="64">
        <v>4525.71</v>
      </c>
      <c r="D1247" s="64">
        <v>183</v>
      </c>
      <c r="E1247" s="64">
        <v>352.41</v>
      </c>
      <c r="F1247" s="64">
        <v>0</v>
      </c>
      <c r="H1247" s="64">
        <f t="shared" si="212"/>
        <v>-352.41</v>
      </c>
      <c r="J1247" s="64">
        <f t="shared" si="208"/>
        <v>167</v>
      </c>
      <c r="K1247" s="64">
        <f t="shared" si="209"/>
        <v>176</v>
      </c>
      <c r="L1247" s="64">
        <f t="shared" si="210"/>
        <v>600</v>
      </c>
      <c r="M1247" s="64">
        <f t="shared" si="211"/>
        <v>250</v>
      </c>
    </row>
    <row r="1248" spans="1:13" outlineLevel="1" x14ac:dyDescent="0.35">
      <c r="A1248" s="64">
        <v>7471147</v>
      </c>
      <c r="B1248" s="64" t="s">
        <v>183</v>
      </c>
      <c r="C1248" s="64">
        <v>6145.49</v>
      </c>
      <c r="D1248" s="64">
        <v>183</v>
      </c>
      <c r="E1248" s="64">
        <v>532.46</v>
      </c>
      <c r="F1248" s="64">
        <v>0</v>
      </c>
      <c r="H1248" s="64">
        <f t="shared" si="212"/>
        <v>-532.46</v>
      </c>
      <c r="J1248" s="64">
        <f t="shared" si="208"/>
        <v>167</v>
      </c>
      <c r="K1248" s="64">
        <f t="shared" si="209"/>
        <v>176</v>
      </c>
      <c r="L1248" s="64">
        <f t="shared" si="210"/>
        <v>601</v>
      </c>
      <c r="M1248" s="64">
        <f t="shared" si="211"/>
        <v>250</v>
      </c>
    </row>
    <row r="1249" spans="1:13" outlineLevel="1" x14ac:dyDescent="0.35">
      <c r="A1249" s="64">
        <v>7480437</v>
      </c>
      <c r="B1249" s="64" t="s">
        <v>183</v>
      </c>
      <c r="C1249" s="64">
        <v>6948.43</v>
      </c>
      <c r="D1249" s="64">
        <v>184</v>
      </c>
      <c r="E1249" s="64">
        <v>563.95000000000005</v>
      </c>
      <c r="F1249" s="64">
        <v>0</v>
      </c>
      <c r="H1249" s="64">
        <f t="shared" si="212"/>
        <v>-563.95000000000005</v>
      </c>
      <c r="J1249" s="64">
        <f t="shared" si="208"/>
        <v>167</v>
      </c>
      <c r="K1249" s="64">
        <f t="shared" si="209"/>
        <v>176</v>
      </c>
      <c r="L1249" s="64">
        <f t="shared" si="210"/>
        <v>602</v>
      </c>
      <c r="M1249" s="64">
        <f t="shared" si="211"/>
        <v>250</v>
      </c>
    </row>
    <row r="1250" spans="1:13" outlineLevel="1" x14ac:dyDescent="0.35">
      <c r="A1250" s="64">
        <v>7485817</v>
      </c>
      <c r="B1250" s="64" t="s">
        <v>406</v>
      </c>
      <c r="C1250" s="64">
        <v>2426.1999999999998</v>
      </c>
      <c r="D1250" s="64">
        <v>153</v>
      </c>
      <c r="E1250" s="64">
        <v>197.46</v>
      </c>
      <c r="F1250" s="64">
        <v>0</v>
      </c>
      <c r="H1250" s="64">
        <f t="shared" si="212"/>
        <v>-197.46</v>
      </c>
      <c r="J1250" s="64">
        <f t="shared" si="208"/>
        <v>167</v>
      </c>
      <c r="K1250" s="64">
        <f t="shared" si="209"/>
        <v>176</v>
      </c>
      <c r="L1250" s="64">
        <f t="shared" si="210"/>
        <v>602</v>
      </c>
      <c r="M1250" s="64">
        <f t="shared" si="211"/>
        <v>251</v>
      </c>
    </row>
    <row r="1251" spans="1:13" outlineLevel="1" x14ac:dyDescent="0.35">
      <c r="A1251" s="64">
        <v>7486732</v>
      </c>
      <c r="B1251" s="64" t="s">
        <v>406</v>
      </c>
      <c r="C1251" s="64">
        <v>2788.57</v>
      </c>
      <c r="D1251" s="64">
        <v>183</v>
      </c>
      <c r="E1251" s="64">
        <v>243.49</v>
      </c>
      <c r="F1251" s="64">
        <v>0</v>
      </c>
      <c r="H1251" s="64">
        <f t="shared" si="212"/>
        <v>-243.49</v>
      </c>
      <c r="J1251" s="64">
        <f t="shared" si="208"/>
        <v>167</v>
      </c>
      <c r="K1251" s="64">
        <f t="shared" si="209"/>
        <v>176</v>
      </c>
      <c r="L1251" s="64">
        <f t="shared" si="210"/>
        <v>602</v>
      </c>
      <c r="M1251" s="64">
        <f t="shared" si="211"/>
        <v>252</v>
      </c>
    </row>
    <row r="1252" spans="1:13" outlineLevel="1" x14ac:dyDescent="0.35">
      <c r="A1252" s="64">
        <v>7493927</v>
      </c>
      <c r="B1252" s="64" t="s">
        <v>183</v>
      </c>
      <c r="C1252" s="64">
        <v>3297.07</v>
      </c>
      <c r="D1252" s="64">
        <v>186</v>
      </c>
      <c r="E1252" s="64">
        <v>254.04</v>
      </c>
      <c r="F1252" s="64">
        <v>0</v>
      </c>
      <c r="H1252" s="64">
        <f t="shared" si="212"/>
        <v>-254.04</v>
      </c>
      <c r="J1252" s="64">
        <f t="shared" si="208"/>
        <v>167</v>
      </c>
      <c r="K1252" s="64">
        <f t="shared" si="209"/>
        <v>176</v>
      </c>
      <c r="L1252" s="64">
        <f t="shared" si="210"/>
        <v>603</v>
      </c>
      <c r="M1252" s="64">
        <f t="shared" si="211"/>
        <v>252</v>
      </c>
    </row>
    <row r="1253" spans="1:13" outlineLevel="1" x14ac:dyDescent="0.35">
      <c r="A1253" s="64">
        <v>7494925</v>
      </c>
      <c r="B1253" s="64" t="s">
        <v>406</v>
      </c>
      <c r="C1253" s="64">
        <v>3868.16</v>
      </c>
      <c r="D1253" s="64">
        <v>182</v>
      </c>
      <c r="E1253" s="64">
        <v>316.01</v>
      </c>
      <c r="F1253" s="64">
        <v>0</v>
      </c>
      <c r="H1253" s="64">
        <f t="shared" si="212"/>
        <v>-316.01</v>
      </c>
      <c r="J1253" s="64">
        <f t="shared" si="208"/>
        <v>167</v>
      </c>
      <c r="K1253" s="64">
        <f t="shared" si="209"/>
        <v>176</v>
      </c>
      <c r="L1253" s="64">
        <f t="shared" si="210"/>
        <v>603</v>
      </c>
      <c r="M1253" s="64">
        <f t="shared" si="211"/>
        <v>253</v>
      </c>
    </row>
    <row r="1254" spans="1:13" outlineLevel="1" x14ac:dyDescent="0.35">
      <c r="A1254" s="64">
        <v>7510151</v>
      </c>
      <c r="B1254" s="64" t="s">
        <v>406</v>
      </c>
      <c r="C1254" s="64">
        <v>4044.4</v>
      </c>
      <c r="D1254" s="64">
        <v>183</v>
      </c>
      <c r="E1254" s="64">
        <v>318.2</v>
      </c>
      <c r="F1254" s="64">
        <v>0</v>
      </c>
      <c r="H1254" s="64">
        <f t="shared" si="212"/>
        <v>-318.2</v>
      </c>
      <c r="J1254" s="64">
        <f t="shared" si="208"/>
        <v>167</v>
      </c>
      <c r="K1254" s="64">
        <f t="shared" si="209"/>
        <v>176</v>
      </c>
      <c r="L1254" s="64">
        <f t="shared" si="210"/>
        <v>603</v>
      </c>
      <c r="M1254" s="64">
        <f t="shared" si="211"/>
        <v>254</v>
      </c>
    </row>
    <row r="1255" spans="1:13" outlineLevel="1" x14ac:dyDescent="0.35">
      <c r="A1255" s="64">
        <v>7511787</v>
      </c>
      <c r="B1255" s="64" t="s">
        <v>406</v>
      </c>
      <c r="C1255" s="64">
        <v>3478.62</v>
      </c>
      <c r="D1255" s="64">
        <v>185</v>
      </c>
      <c r="E1255" s="64">
        <v>268.41000000000003</v>
      </c>
      <c r="F1255" s="64">
        <v>0</v>
      </c>
      <c r="H1255" s="64">
        <f t="shared" si="212"/>
        <v>-268.41000000000003</v>
      </c>
      <c r="J1255" s="64">
        <f t="shared" si="208"/>
        <v>167</v>
      </c>
      <c r="K1255" s="64">
        <f t="shared" si="209"/>
        <v>176</v>
      </c>
      <c r="L1255" s="64">
        <f t="shared" si="210"/>
        <v>603</v>
      </c>
      <c r="M1255" s="64">
        <f t="shared" si="211"/>
        <v>255</v>
      </c>
    </row>
    <row r="1256" spans="1:13" outlineLevel="1" x14ac:dyDescent="0.35">
      <c r="A1256" s="64">
        <v>7520390</v>
      </c>
      <c r="B1256" s="64" t="s">
        <v>183</v>
      </c>
      <c r="C1256" s="64">
        <v>6428.73</v>
      </c>
      <c r="D1256" s="64">
        <v>183</v>
      </c>
      <c r="E1256" s="64">
        <v>517.87</v>
      </c>
      <c r="F1256" s="64">
        <v>0</v>
      </c>
      <c r="H1256" s="64">
        <f t="shared" si="212"/>
        <v>-517.87</v>
      </c>
      <c r="J1256" s="64">
        <f t="shared" si="208"/>
        <v>167</v>
      </c>
      <c r="K1256" s="64">
        <f t="shared" si="209"/>
        <v>176</v>
      </c>
      <c r="L1256" s="64">
        <f t="shared" si="210"/>
        <v>604</v>
      </c>
      <c r="M1256" s="64">
        <f t="shared" si="211"/>
        <v>255</v>
      </c>
    </row>
    <row r="1257" spans="1:13" outlineLevel="1" x14ac:dyDescent="0.35">
      <c r="A1257" s="64">
        <v>7522859</v>
      </c>
      <c r="B1257" s="64" t="s">
        <v>183</v>
      </c>
      <c r="C1257" s="64">
        <v>225.48</v>
      </c>
      <c r="D1257" s="64">
        <v>183</v>
      </c>
      <c r="E1257" s="64">
        <v>17.489999999999998</v>
      </c>
      <c r="F1257" s="64">
        <v>0</v>
      </c>
      <c r="H1257" s="64">
        <f t="shared" si="212"/>
        <v>-17.489999999999998</v>
      </c>
      <c r="J1257" s="64">
        <f t="shared" si="208"/>
        <v>167</v>
      </c>
      <c r="K1257" s="64">
        <f t="shared" si="209"/>
        <v>176</v>
      </c>
      <c r="L1257" s="64">
        <f t="shared" si="210"/>
        <v>605</v>
      </c>
      <c r="M1257" s="64">
        <f t="shared" si="211"/>
        <v>255</v>
      </c>
    </row>
    <row r="1258" spans="1:13" outlineLevel="1" x14ac:dyDescent="0.35">
      <c r="A1258" s="64">
        <v>7534375</v>
      </c>
      <c r="B1258" s="64" t="s">
        <v>183</v>
      </c>
      <c r="C1258" s="64">
        <v>5512.64</v>
      </c>
      <c r="D1258" s="64">
        <v>183</v>
      </c>
      <c r="E1258" s="64">
        <v>428.24</v>
      </c>
      <c r="F1258" s="64">
        <v>0</v>
      </c>
      <c r="H1258" s="64">
        <f t="shared" si="212"/>
        <v>-428.24</v>
      </c>
      <c r="J1258" s="64">
        <f t="shared" si="208"/>
        <v>167</v>
      </c>
      <c r="K1258" s="64">
        <f t="shared" si="209"/>
        <v>176</v>
      </c>
      <c r="L1258" s="64">
        <f t="shared" si="210"/>
        <v>606</v>
      </c>
      <c r="M1258" s="64">
        <f t="shared" si="211"/>
        <v>255</v>
      </c>
    </row>
    <row r="1259" spans="1:13" outlineLevel="1" x14ac:dyDescent="0.35">
      <c r="A1259" s="64">
        <v>7535373</v>
      </c>
      <c r="B1259" s="64" t="s">
        <v>406</v>
      </c>
      <c r="C1259" s="64">
        <v>2664.37</v>
      </c>
      <c r="D1259" s="64">
        <v>183</v>
      </c>
      <c r="E1259" s="64">
        <v>195.14</v>
      </c>
      <c r="F1259" s="64">
        <v>0</v>
      </c>
      <c r="H1259" s="64">
        <f t="shared" si="212"/>
        <v>-195.14</v>
      </c>
      <c r="J1259" s="64">
        <f t="shared" si="208"/>
        <v>167</v>
      </c>
      <c r="K1259" s="64">
        <f t="shared" si="209"/>
        <v>176</v>
      </c>
      <c r="L1259" s="64">
        <f t="shared" si="210"/>
        <v>606</v>
      </c>
      <c r="M1259" s="64">
        <f t="shared" si="211"/>
        <v>256</v>
      </c>
    </row>
    <row r="1260" spans="1:13" outlineLevel="1" x14ac:dyDescent="0.35">
      <c r="A1260" s="64">
        <v>7541651</v>
      </c>
      <c r="B1260" s="64" t="s">
        <v>406</v>
      </c>
      <c r="C1260" s="64">
        <v>2978.8</v>
      </c>
      <c r="D1260" s="64">
        <v>183</v>
      </c>
      <c r="E1260" s="64">
        <v>244.88</v>
      </c>
      <c r="F1260" s="64">
        <v>0</v>
      </c>
      <c r="H1260" s="64">
        <f t="shared" si="212"/>
        <v>-244.88</v>
      </c>
      <c r="J1260" s="64">
        <f t="shared" si="208"/>
        <v>167</v>
      </c>
      <c r="K1260" s="64">
        <f t="shared" si="209"/>
        <v>176</v>
      </c>
      <c r="L1260" s="64">
        <f t="shared" si="210"/>
        <v>606</v>
      </c>
      <c r="M1260" s="64">
        <f t="shared" si="211"/>
        <v>257</v>
      </c>
    </row>
    <row r="1261" spans="1:13" outlineLevel="1" x14ac:dyDescent="0.35">
      <c r="A1261" s="64">
        <v>7583330</v>
      </c>
      <c r="B1261" s="64" t="s">
        <v>406</v>
      </c>
      <c r="C1261" s="64">
        <v>3001.51</v>
      </c>
      <c r="D1261" s="64">
        <v>183</v>
      </c>
      <c r="E1261" s="64">
        <v>240.24</v>
      </c>
      <c r="F1261" s="64">
        <v>0</v>
      </c>
      <c r="H1261" s="64">
        <f t="shared" si="212"/>
        <v>-240.24</v>
      </c>
      <c r="J1261" s="64">
        <f t="shared" si="208"/>
        <v>167</v>
      </c>
      <c r="K1261" s="64">
        <f t="shared" si="209"/>
        <v>176</v>
      </c>
      <c r="L1261" s="64">
        <f t="shared" si="210"/>
        <v>606</v>
      </c>
      <c r="M1261" s="64">
        <f t="shared" si="211"/>
        <v>258</v>
      </c>
    </row>
    <row r="1262" spans="1:13" outlineLevel="1" x14ac:dyDescent="0.35">
      <c r="A1262" s="64">
        <v>7590939</v>
      </c>
      <c r="B1262" s="64" t="s">
        <v>183</v>
      </c>
      <c r="C1262" s="64">
        <v>6938.12</v>
      </c>
      <c r="D1262" s="64">
        <v>182</v>
      </c>
      <c r="E1262" s="64">
        <v>588.11</v>
      </c>
      <c r="F1262" s="64">
        <v>0</v>
      </c>
      <c r="H1262" s="64">
        <f t="shared" si="212"/>
        <v>-588.11</v>
      </c>
      <c r="J1262" s="64">
        <f t="shared" si="208"/>
        <v>167</v>
      </c>
      <c r="K1262" s="64">
        <f t="shared" si="209"/>
        <v>176</v>
      </c>
      <c r="L1262" s="64">
        <f t="shared" si="210"/>
        <v>607</v>
      </c>
      <c r="M1262" s="64">
        <f t="shared" si="211"/>
        <v>258</v>
      </c>
    </row>
    <row r="1263" spans="1:13" outlineLevel="1" x14ac:dyDescent="0.35">
      <c r="A1263" s="64">
        <v>7606570</v>
      </c>
      <c r="B1263" s="64" t="s">
        <v>406</v>
      </c>
      <c r="C1263" s="64">
        <v>507.09</v>
      </c>
      <c r="D1263" s="64">
        <v>109</v>
      </c>
      <c r="E1263" s="64">
        <v>40.020000000000003</v>
      </c>
      <c r="F1263" s="64">
        <v>0</v>
      </c>
      <c r="H1263" s="64">
        <f t="shared" si="212"/>
        <v>-40.020000000000003</v>
      </c>
      <c r="J1263" s="64">
        <f t="shared" si="208"/>
        <v>167</v>
      </c>
      <c r="K1263" s="64">
        <f t="shared" si="209"/>
        <v>176</v>
      </c>
      <c r="L1263" s="64">
        <f t="shared" si="210"/>
        <v>607</v>
      </c>
      <c r="M1263" s="64">
        <f t="shared" si="211"/>
        <v>259</v>
      </c>
    </row>
    <row r="1264" spans="1:13" outlineLevel="1" x14ac:dyDescent="0.35">
      <c r="A1264" s="64">
        <v>7628657</v>
      </c>
      <c r="B1264" s="64" t="s">
        <v>101</v>
      </c>
      <c r="C1264" s="64">
        <v>3016.56</v>
      </c>
      <c r="D1264" s="64">
        <v>184</v>
      </c>
      <c r="E1264" s="64">
        <v>248.16</v>
      </c>
      <c r="F1264" s="64">
        <v>253.19</v>
      </c>
      <c r="H1264" s="64">
        <f t="shared" si="212"/>
        <v>5.0300000000000011</v>
      </c>
      <c r="J1264" s="64">
        <f t="shared" si="208"/>
        <v>168</v>
      </c>
      <c r="K1264" s="64">
        <f t="shared" si="209"/>
        <v>176</v>
      </c>
      <c r="L1264" s="64">
        <f t="shared" si="210"/>
        <v>607</v>
      </c>
      <c r="M1264" s="64">
        <f t="shared" si="211"/>
        <v>259</v>
      </c>
    </row>
    <row r="1265" spans="1:13" outlineLevel="1" x14ac:dyDescent="0.35">
      <c r="A1265" s="64">
        <v>7637921</v>
      </c>
      <c r="B1265" s="64" t="s">
        <v>183</v>
      </c>
      <c r="C1265" s="64">
        <v>4489.88</v>
      </c>
      <c r="D1265" s="64">
        <v>182</v>
      </c>
      <c r="E1265" s="64">
        <v>382.08</v>
      </c>
      <c r="F1265" s="64">
        <v>0</v>
      </c>
      <c r="H1265" s="64">
        <f t="shared" si="212"/>
        <v>-382.08</v>
      </c>
      <c r="J1265" s="64">
        <f t="shared" si="208"/>
        <v>168</v>
      </c>
      <c r="K1265" s="64">
        <f t="shared" si="209"/>
        <v>176</v>
      </c>
      <c r="L1265" s="64">
        <f t="shared" si="210"/>
        <v>608</v>
      </c>
      <c r="M1265" s="64">
        <f t="shared" si="211"/>
        <v>259</v>
      </c>
    </row>
    <row r="1266" spans="1:13" outlineLevel="1" x14ac:dyDescent="0.35">
      <c r="A1266" s="64">
        <v>7643564</v>
      </c>
      <c r="B1266" s="64" t="s">
        <v>395</v>
      </c>
      <c r="C1266" s="64">
        <v>7448.36</v>
      </c>
      <c r="D1266" s="64">
        <v>184</v>
      </c>
      <c r="E1266" s="64">
        <v>537.83000000000004</v>
      </c>
      <c r="F1266" s="64">
        <v>513.47</v>
      </c>
      <c r="H1266" s="64">
        <f t="shared" si="212"/>
        <v>-24.360000000000014</v>
      </c>
      <c r="J1266" s="64">
        <f t="shared" si="208"/>
        <v>168</v>
      </c>
      <c r="K1266" s="64">
        <f t="shared" si="209"/>
        <v>177</v>
      </c>
      <c r="L1266" s="64">
        <f t="shared" si="210"/>
        <v>608</v>
      </c>
      <c r="M1266" s="64">
        <f t="shared" si="211"/>
        <v>259</v>
      </c>
    </row>
    <row r="1267" spans="1:13" outlineLevel="1" x14ac:dyDescent="0.35">
      <c r="A1267" s="64">
        <v>7644603</v>
      </c>
      <c r="B1267" s="64" t="s">
        <v>183</v>
      </c>
      <c r="C1267" s="64">
        <v>15327.96</v>
      </c>
      <c r="D1267" s="64">
        <v>186</v>
      </c>
      <c r="E1267" s="64">
        <v>1246.8900000000001</v>
      </c>
      <c r="F1267" s="64">
        <v>0</v>
      </c>
      <c r="H1267" s="64">
        <f t="shared" si="212"/>
        <v>-1246.8900000000001</v>
      </c>
      <c r="J1267" s="64">
        <f t="shared" si="208"/>
        <v>168</v>
      </c>
      <c r="K1267" s="64">
        <f t="shared" si="209"/>
        <v>177</v>
      </c>
      <c r="L1267" s="64">
        <f t="shared" si="210"/>
        <v>609</v>
      </c>
      <c r="M1267" s="64">
        <f t="shared" si="211"/>
        <v>259</v>
      </c>
    </row>
    <row r="1268" spans="1:13" outlineLevel="1" x14ac:dyDescent="0.35">
      <c r="A1268" s="64">
        <v>7666730</v>
      </c>
      <c r="B1268" s="64" t="s">
        <v>183</v>
      </c>
      <c r="C1268" s="64">
        <v>2645.84</v>
      </c>
      <c r="D1268" s="64">
        <v>184</v>
      </c>
      <c r="E1268" s="64">
        <v>217.03</v>
      </c>
      <c r="F1268" s="64">
        <v>0</v>
      </c>
      <c r="H1268" s="64">
        <f t="shared" si="212"/>
        <v>-217.03</v>
      </c>
      <c r="J1268" s="64">
        <f t="shared" si="208"/>
        <v>168</v>
      </c>
      <c r="K1268" s="64">
        <f t="shared" si="209"/>
        <v>177</v>
      </c>
      <c r="L1268" s="64">
        <f t="shared" si="210"/>
        <v>610</v>
      </c>
      <c r="M1268" s="64">
        <f t="shared" si="211"/>
        <v>259</v>
      </c>
    </row>
    <row r="1269" spans="1:13" outlineLevel="1" x14ac:dyDescent="0.35">
      <c r="A1269" s="64">
        <v>7677159</v>
      </c>
      <c r="B1269" s="64" t="s">
        <v>183</v>
      </c>
      <c r="C1269" s="64">
        <v>8495.06</v>
      </c>
      <c r="D1269" s="64">
        <v>185</v>
      </c>
      <c r="E1269" s="64">
        <v>697.01</v>
      </c>
      <c r="F1269" s="64">
        <v>0</v>
      </c>
      <c r="H1269" s="64">
        <f t="shared" si="212"/>
        <v>-697.01</v>
      </c>
      <c r="J1269" s="64">
        <f t="shared" si="208"/>
        <v>168</v>
      </c>
      <c r="K1269" s="64">
        <f t="shared" si="209"/>
        <v>177</v>
      </c>
      <c r="L1269" s="64">
        <f t="shared" si="210"/>
        <v>611</v>
      </c>
      <c r="M1269" s="64">
        <f t="shared" si="211"/>
        <v>259</v>
      </c>
    </row>
    <row r="1270" spans="1:13" outlineLevel="1" x14ac:dyDescent="0.35">
      <c r="A1270" s="64">
        <v>7680326</v>
      </c>
      <c r="B1270" s="64" t="s">
        <v>183</v>
      </c>
      <c r="C1270" s="64">
        <v>8756.31</v>
      </c>
      <c r="D1270" s="64">
        <v>185</v>
      </c>
      <c r="E1270" s="64">
        <v>715.35</v>
      </c>
      <c r="F1270" s="64">
        <v>0</v>
      </c>
      <c r="H1270" s="64">
        <f t="shared" si="212"/>
        <v>-715.35</v>
      </c>
      <c r="J1270" s="64">
        <f t="shared" si="208"/>
        <v>168</v>
      </c>
      <c r="K1270" s="64">
        <f t="shared" si="209"/>
        <v>177</v>
      </c>
      <c r="L1270" s="64">
        <f t="shared" si="210"/>
        <v>612</v>
      </c>
      <c r="M1270" s="64">
        <f t="shared" si="211"/>
        <v>259</v>
      </c>
    </row>
    <row r="1271" spans="1:13" outlineLevel="1" x14ac:dyDescent="0.35">
      <c r="A1271" s="64">
        <v>7680376</v>
      </c>
      <c r="B1271" s="64" t="s">
        <v>406</v>
      </c>
      <c r="C1271" s="64">
        <v>5737.72</v>
      </c>
      <c r="D1271" s="64">
        <v>183</v>
      </c>
      <c r="E1271" s="64">
        <v>475.47</v>
      </c>
      <c r="F1271" s="64">
        <v>0</v>
      </c>
      <c r="H1271" s="64">
        <f t="shared" si="212"/>
        <v>-475.47</v>
      </c>
      <c r="J1271" s="64">
        <f t="shared" ref="J1271:J1334" si="213">IF($B1271=J$53,J1270+1,J1270)</f>
        <v>168</v>
      </c>
      <c r="K1271" s="64">
        <f t="shared" ref="K1271:K1334" si="214">IF($B1271=K$53,K1270+1,K1270)</f>
        <v>177</v>
      </c>
      <c r="L1271" s="64">
        <f t="shared" ref="L1271:L1334" si="215">IF($B1271=L$53,L1270+1,L1270)</f>
        <v>612</v>
      </c>
      <c r="M1271" s="64">
        <f t="shared" ref="M1271:M1334" si="216">IF($B1271=M$53,M1270+1,M1270)</f>
        <v>260</v>
      </c>
    </row>
    <row r="1272" spans="1:13" outlineLevel="1" x14ac:dyDescent="0.35">
      <c r="A1272" s="64">
        <v>7680425</v>
      </c>
      <c r="B1272" s="64" t="s">
        <v>183</v>
      </c>
      <c r="C1272" s="64">
        <v>931.13</v>
      </c>
      <c r="D1272" s="64">
        <v>153</v>
      </c>
      <c r="E1272" s="64">
        <v>70.89</v>
      </c>
      <c r="F1272" s="64">
        <v>0</v>
      </c>
      <c r="H1272" s="64">
        <f t="shared" ref="H1272:H1335" si="217">F1272-E1272</f>
        <v>-70.89</v>
      </c>
      <c r="J1272" s="64">
        <f t="shared" si="213"/>
        <v>168</v>
      </c>
      <c r="K1272" s="64">
        <f t="shared" si="214"/>
        <v>177</v>
      </c>
      <c r="L1272" s="64">
        <f t="shared" si="215"/>
        <v>613</v>
      </c>
      <c r="M1272" s="64">
        <f t="shared" si="216"/>
        <v>260</v>
      </c>
    </row>
    <row r="1273" spans="1:13" outlineLevel="1" x14ac:dyDescent="0.35">
      <c r="A1273" s="64">
        <v>7680623</v>
      </c>
      <c r="B1273" s="64" t="s">
        <v>406</v>
      </c>
      <c r="C1273" s="64">
        <v>5247.06</v>
      </c>
      <c r="D1273" s="64">
        <v>184</v>
      </c>
      <c r="E1273" s="64">
        <v>432.34</v>
      </c>
      <c r="F1273" s="64">
        <v>0</v>
      </c>
      <c r="H1273" s="64">
        <f t="shared" si="217"/>
        <v>-432.34</v>
      </c>
      <c r="J1273" s="64">
        <f t="shared" si="213"/>
        <v>168</v>
      </c>
      <c r="K1273" s="64">
        <f t="shared" si="214"/>
        <v>177</v>
      </c>
      <c r="L1273" s="64">
        <f t="shared" si="215"/>
        <v>613</v>
      </c>
      <c r="M1273" s="64">
        <f t="shared" si="216"/>
        <v>261</v>
      </c>
    </row>
    <row r="1274" spans="1:13" outlineLevel="1" x14ac:dyDescent="0.35">
      <c r="A1274" s="64">
        <v>7680756</v>
      </c>
      <c r="B1274" s="64" t="s">
        <v>183</v>
      </c>
      <c r="C1274" s="64">
        <v>1993.98</v>
      </c>
      <c r="D1274" s="64">
        <v>182</v>
      </c>
      <c r="E1274" s="64">
        <v>161.33000000000001</v>
      </c>
      <c r="F1274" s="64">
        <v>0</v>
      </c>
      <c r="H1274" s="64">
        <f t="shared" si="217"/>
        <v>-161.33000000000001</v>
      </c>
      <c r="J1274" s="64">
        <f t="shared" si="213"/>
        <v>168</v>
      </c>
      <c r="K1274" s="64">
        <f t="shared" si="214"/>
        <v>177</v>
      </c>
      <c r="L1274" s="64">
        <f t="shared" si="215"/>
        <v>614</v>
      </c>
      <c r="M1274" s="64">
        <f t="shared" si="216"/>
        <v>261</v>
      </c>
    </row>
    <row r="1275" spans="1:13" outlineLevel="1" x14ac:dyDescent="0.35">
      <c r="A1275" s="64">
        <v>7684568</v>
      </c>
      <c r="B1275" s="64" t="s">
        <v>183</v>
      </c>
      <c r="C1275" s="64">
        <v>6278.7</v>
      </c>
      <c r="D1275" s="64">
        <v>184</v>
      </c>
      <c r="E1275" s="64">
        <v>527.23</v>
      </c>
      <c r="F1275" s="64">
        <v>0</v>
      </c>
      <c r="H1275" s="64">
        <f t="shared" si="217"/>
        <v>-527.23</v>
      </c>
      <c r="J1275" s="64">
        <f t="shared" si="213"/>
        <v>168</v>
      </c>
      <c r="K1275" s="64">
        <f t="shared" si="214"/>
        <v>177</v>
      </c>
      <c r="L1275" s="64">
        <f t="shared" si="215"/>
        <v>615</v>
      </c>
      <c r="M1275" s="64">
        <f t="shared" si="216"/>
        <v>261</v>
      </c>
    </row>
    <row r="1276" spans="1:13" outlineLevel="1" x14ac:dyDescent="0.35">
      <c r="A1276" s="64">
        <v>7685590</v>
      </c>
      <c r="B1276" s="64" t="s">
        <v>406</v>
      </c>
      <c r="C1276" s="64">
        <v>6169.59</v>
      </c>
      <c r="D1276" s="64">
        <v>211</v>
      </c>
      <c r="E1276" s="64">
        <v>532.27</v>
      </c>
      <c r="F1276" s="64">
        <v>0</v>
      </c>
      <c r="H1276" s="64">
        <f t="shared" si="217"/>
        <v>-532.27</v>
      </c>
      <c r="J1276" s="64">
        <f t="shared" si="213"/>
        <v>168</v>
      </c>
      <c r="K1276" s="64">
        <f t="shared" si="214"/>
        <v>177</v>
      </c>
      <c r="L1276" s="64">
        <f t="shared" si="215"/>
        <v>615</v>
      </c>
      <c r="M1276" s="64">
        <f t="shared" si="216"/>
        <v>262</v>
      </c>
    </row>
    <row r="1277" spans="1:13" outlineLevel="1" x14ac:dyDescent="0.35">
      <c r="A1277" s="64">
        <v>7686019</v>
      </c>
      <c r="B1277" s="64" t="s">
        <v>395</v>
      </c>
      <c r="C1277" s="64">
        <v>2004.05</v>
      </c>
      <c r="D1277" s="64">
        <v>153</v>
      </c>
      <c r="E1277" s="64">
        <v>159.99</v>
      </c>
      <c r="F1277" s="64">
        <v>157.30000000000001</v>
      </c>
      <c r="H1277" s="64">
        <f t="shared" si="217"/>
        <v>-2.6899999999999977</v>
      </c>
      <c r="J1277" s="64">
        <f t="shared" si="213"/>
        <v>168</v>
      </c>
      <c r="K1277" s="64">
        <f t="shared" si="214"/>
        <v>178</v>
      </c>
      <c r="L1277" s="64">
        <f t="shared" si="215"/>
        <v>615</v>
      </c>
      <c r="M1277" s="64">
        <f t="shared" si="216"/>
        <v>262</v>
      </c>
    </row>
    <row r="1278" spans="1:13" outlineLevel="1" x14ac:dyDescent="0.35">
      <c r="A1278" s="64">
        <v>7686936</v>
      </c>
      <c r="B1278" s="64" t="s">
        <v>183</v>
      </c>
      <c r="C1278" s="64">
        <v>2082.9499999999998</v>
      </c>
      <c r="D1278" s="64">
        <v>184</v>
      </c>
      <c r="E1278" s="64">
        <v>152.78</v>
      </c>
      <c r="F1278" s="64">
        <v>0</v>
      </c>
      <c r="H1278" s="64">
        <f t="shared" si="217"/>
        <v>-152.78</v>
      </c>
      <c r="J1278" s="64">
        <f t="shared" si="213"/>
        <v>168</v>
      </c>
      <c r="K1278" s="64">
        <f t="shared" si="214"/>
        <v>178</v>
      </c>
      <c r="L1278" s="64">
        <f t="shared" si="215"/>
        <v>616</v>
      </c>
      <c r="M1278" s="64">
        <f t="shared" si="216"/>
        <v>262</v>
      </c>
    </row>
    <row r="1279" spans="1:13" outlineLevel="1" x14ac:dyDescent="0.35">
      <c r="A1279" s="64">
        <v>7689328</v>
      </c>
      <c r="B1279" s="64" t="s">
        <v>183</v>
      </c>
      <c r="C1279" s="64">
        <v>2029.41</v>
      </c>
      <c r="D1279" s="64">
        <v>183</v>
      </c>
      <c r="E1279" s="64">
        <v>157.83000000000001</v>
      </c>
      <c r="F1279" s="64">
        <v>0</v>
      </c>
      <c r="H1279" s="64">
        <f t="shared" si="217"/>
        <v>-157.83000000000001</v>
      </c>
      <c r="J1279" s="64">
        <f t="shared" si="213"/>
        <v>168</v>
      </c>
      <c r="K1279" s="64">
        <f t="shared" si="214"/>
        <v>178</v>
      </c>
      <c r="L1279" s="64">
        <f t="shared" si="215"/>
        <v>617</v>
      </c>
      <c r="M1279" s="64">
        <f t="shared" si="216"/>
        <v>262</v>
      </c>
    </row>
    <row r="1280" spans="1:13" outlineLevel="1" x14ac:dyDescent="0.35">
      <c r="A1280" s="64">
        <v>7690151</v>
      </c>
      <c r="B1280" s="64" t="s">
        <v>183</v>
      </c>
      <c r="C1280" s="64">
        <v>4123.38</v>
      </c>
      <c r="D1280" s="64">
        <v>184</v>
      </c>
      <c r="E1280" s="64">
        <v>348.04</v>
      </c>
      <c r="F1280" s="64">
        <v>0</v>
      </c>
      <c r="H1280" s="64">
        <f t="shared" si="217"/>
        <v>-348.04</v>
      </c>
      <c r="J1280" s="64">
        <f t="shared" si="213"/>
        <v>168</v>
      </c>
      <c r="K1280" s="64">
        <f t="shared" si="214"/>
        <v>178</v>
      </c>
      <c r="L1280" s="64">
        <f t="shared" si="215"/>
        <v>618</v>
      </c>
      <c r="M1280" s="64">
        <f t="shared" si="216"/>
        <v>262</v>
      </c>
    </row>
    <row r="1281" spans="1:13" outlineLevel="1" x14ac:dyDescent="0.35">
      <c r="A1281" s="64">
        <v>7690820</v>
      </c>
      <c r="B1281" s="64" t="s">
        <v>183</v>
      </c>
      <c r="C1281" s="64">
        <v>4788.6400000000003</v>
      </c>
      <c r="D1281" s="64">
        <v>184</v>
      </c>
      <c r="E1281" s="64">
        <v>374.97</v>
      </c>
      <c r="F1281" s="64">
        <v>0</v>
      </c>
      <c r="H1281" s="64">
        <f t="shared" si="217"/>
        <v>-374.97</v>
      </c>
      <c r="J1281" s="64">
        <f t="shared" si="213"/>
        <v>168</v>
      </c>
      <c r="K1281" s="64">
        <f t="shared" si="214"/>
        <v>178</v>
      </c>
      <c r="L1281" s="64">
        <f t="shared" si="215"/>
        <v>619</v>
      </c>
      <c r="M1281" s="64">
        <f t="shared" si="216"/>
        <v>262</v>
      </c>
    </row>
    <row r="1282" spans="1:13" outlineLevel="1" x14ac:dyDescent="0.35">
      <c r="A1282" s="64">
        <v>7691274</v>
      </c>
      <c r="B1282" s="64" t="s">
        <v>395</v>
      </c>
      <c r="C1282" s="64">
        <v>2168.4499999999998</v>
      </c>
      <c r="D1282" s="64">
        <v>153</v>
      </c>
      <c r="E1282" s="64">
        <v>178.34</v>
      </c>
      <c r="F1282" s="64">
        <v>178.73</v>
      </c>
      <c r="H1282" s="64">
        <f t="shared" si="217"/>
        <v>0.38999999999998636</v>
      </c>
      <c r="J1282" s="64">
        <f t="shared" si="213"/>
        <v>168</v>
      </c>
      <c r="K1282" s="64">
        <f t="shared" si="214"/>
        <v>179</v>
      </c>
      <c r="L1282" s="64">
        <f t="shared" si="215"/>
        <v>619</v>
      </c>
      <c r="M1282" s="64">
        <f t="shared" si="216"/>
        <v>262</v>
      </c>
    </row>
    <row r="1283" spans="1:13" outlineLevel="1" x14ac:dyDescent="0.35">
      <c r="A1283" s="64">
        <v>7691505</v>
      </c>
      <c r="B1283" s="64" t="s">
        <v>183</v>
      </c>
      <c r="C1283" s="64">
        <v>1180.54</v>
      </c>
      <c r="D1283" s="64">
        <v>185</v>
      </c>
      <c r="E1283" s="64">
        <v>93.15</v>
      </c>
      <c r="F1283" s="64">
        <v>0</v>
      </c>
      <c r="H1283" s="64">
        <f t="shared" si="217"/>
        <v>-93.15</v>
      </c>
      <c r="J1283" s="64">
        <f t="shared" si="213"/>
        <v>168</v>
      </c>
      <c r="K1283" s="64">
        <f t="shared" si="214"/>
        <v>179</v>
      </c>
      <c r="L1283" s="64">
        <f t="shared" si="215"/>
        <v>620</v>
      </c>
      <c r="M1283" s="64">
        <f t="shared" si="216"/>
        <v>262</v>
      </c>
    </row>
    <row r="1284" spans="1:13" outlineLevel="1" x14ac:dyDescent="0.35">
      <c r="A1284" s="64">
        <v>7693212</v>
      </c>
      <c r="B1284" s="64" t="s">
        <v>183</v>
      </c>
      <c r="C1284" s="64">
        <v>2945.38</v>
      </c>
      <c r="D1284" s="64">
        <v>153</v>
      </c>
      <c r="E1284" s="64">
        <v>238.74</v>
      </c>
      <c r="F1284" s="64">
        <v>0</v>
      </c>
      <c r="H1284" s="64">
        <f t="shared" si="217"/>
        <v>-238.74</v>
      </c>
      <c r="J1284" s="64">
        <f t="shared" si="213"/>
        <v>168</v>
      </c>
      <c r="K1284" s="64">
        <f t="shared" si="214"/>
        <v>179</v>
      </c>
      <c r="L1284" s="64">
        <f t="shared" si="215"/>
        <v>621</v>
      </c>
      <c r="M1284" s="64">
        <f t="shared" si="216"/>
        <v>262</v>
      </c>
    </row>
    <row r="1285" spans="1:13" outlineLevel="1" x14ac:dyDescent="0.35">
      <c r="A1285" s="64">
        <v>7694137</v>
      </c>
      <c r="B1285" s="64" t="s">
        <v>101</v>
      </c>
      <c r="C1285" s="64">
        <v>3044.73</v>
      </c>
      <c r="D1285" s="64">
        <v>153</v>
      </c>
      <c r="E1285" s="64">
        <v>236.08</v>
      </c>
      <c r="F1285" s="64">
        <v>233.96</v>
      </c>
      <c r="H1285" s="64">
        <f t="shared" si="217"/>
        <v>-2.1200000000000045</v>
      </c>
      <c r="J1285" s="64">
        <f t="shared" si="213"/>
        <v>169</v>
      </c>
      <c r="K1285" s="64">
        <f t="shared" si="214"/>
        <v>179</v>
      </c>
      <c r="L1285" s="64">
        <f t="shared" si="215"/>
        <v>621</v>
      </c>
      <c r="M1285" s="64">
        <f t="shared" si="216"/>
        <v>262</v>
      </c>
    </row>
    <row r="1286" spans="1:13" outlineLevel="1" x14ac:dyDescent="0.35">
      <c r="A1286" s="64">
        <v>7695169</v>
      </c>
      <c r="B1286" s="64" t="s">
        <v>395</v>
      </c>
      <c r="C1286" s="64">
        <v>3676.57</v>
      </c>
      <c r="D1286" s="64">
        <v>153</v>
      </c>
      <c r="E1286" s="64">
        <v>309.66000000000003</v>
      </c>
      <c r="F1286" s="64">
        <v>309.5</v>
      </c>
      <c r="H1286" s="64">
        <f t="shared" si="217"/>
        <v>-0.16000000000002501</v>
      </c>
      <c r="J1286" s="64">
        <f t="shared" si="213"/>
        <v>169</v>
      </c>
      <c r="K1286" s="64">
        <f t="shared" si="214"/>
        <v>180</v>
      </c>
      <c r="L1286" s="64">
        <f t="shared" si="215"/>
        <v>621</v>
      </c>
      <c r="M1286" s="64">
        <f t="shared" si="216"/>
        <v>262</v>
      </c>
    </row>
    <row r="1287" spans="1:13" outlineLevel="1" x14ac:dyDescent="0.35">
      <c r="A1287" s="64">
        <v>7696703</v>
      </c>
      <c r="B1287" s="64" t="s">
        <v>183</v>
      </c>
      <c r="C1287" s="64">
        <v>6055.52</v>
      </c>
      <c r="D1287" s="64">
        <v>185</v>
      </c>
      <c r="E1287" s="64">
        <v>486.49</v>
      </c>
      <c r="F1287" s="64">
        <v>0</v>
      </c>
      <c r="H1287" s="64">
        <f t="shared" si="217"/>
        <v>-486.49</v>
      </c>
      <c r="J1287" s="64">
        <f t="shared" si="213"/>
        <v>169</v>
      </c>
      <c r="K1287" s="64">
        <f t="shared" si="214"/>
        <v>180</v>
      </c>
      <c r="L1287" s="64">
        <f t="shared" si="215"/>
        <v>622</v>
      </c>
      <c r="M1287" s="64">
        <f t="shared" si="216"/>
        <v>262</v>
      </c>
    </row>
    <row r="1288" spans="1:13" outlineLevel="1" x14ac:dyDescent="0.35">
      <c r="A1288" s="64">
        <v>7699559</v>
      </c>
      <c r="B1288" s="64" t="s">
        <v>183</v>
      </c>
      <c r="C1288" s="64">
        <v>3431.47</v>
      </c>
      <c r="D1288" s="64">
        <v>185</v>
      </c>
      <c r="E1288" s="64">
        <v>280.27999999999997</v>
      </c>
      <c r="F1288" s="64">
        <v>0</v>
      </c>
      <c r="H1288" s="64">
        <f t="shared" si="217"/>
        <v>-280.27999999999997</v>
      </c>
      <c r="J1288" s="64">
        <f t="shared" si="213"/>
        <v>169</v>
      </c>
      <c r="K1288" s="64">
        <f t="shared" si="214"/>
        <v>180</v>
      </c>
      <c r="L1288" s="64">
        <f t="shared" si="215"/>
        <v>623</v>
      </c>
      <c r="M1288" s="64">
        <f t="shared" si="216"/>
        <v>262</v>
      </c>
    </row>
    <row r="1289" spans="1:13" outlineLevel="1" x14ac:dyDescent="0.35">
      <c r="A1289" s="64">
        <v>7700372</v>
      </c>
      <c r="B1289" s="64" t="s">
        <v>183</v>
      </c>
      <c r="C1289" s="64">
        <v>2120.81</v>
      </c>
      <c r="D1289" s="64">
        <v>184</v>
      </c>
      <c r="E1289" s="64">
        <v>163.37</v>
      </c>
      <c r="F1289" s="64">
        <v>0</v>
      </c>
      <c r="H1289" s="64">
        <f t="shared" si="217"/>
        <v>-163.37</v>
      </c>
      <c r="J1289" s="64">
        <f t="shared" si="213"/>
        <v>169</v>
      </c>
      <c r="K1289" s="64">
        <f t="shared" si="214"/>
        <v>180</v>
      </c>
      <c r="L1289" s="64">
        <f t="shared" si="215"/>
        <v>624</v>
      </c>
      <c r="M1289" s="64">
        <f t="shared" si="216"/>
        <v>262</v>
      </c>
    </row>
    <row r="1290" spans="1:13" outlineLevel="1" x14ac:dyDescent="0.35">
      <c r="A1290" s="64">
        <v>7701297</v>
      </c>
      <c r="B1290" s="64" t="s">
        <v>406</v>
      </c>
      <c r="C1290" s="64">
        <v>1484.88</v>
      </c>
      <c r="D1290" s="64">
        <v>183</v>
      </c>
      <c r="E1290" s="64">
        <v>118.18</v>
      </c>
      <c r="F1290" s="64">
        <v>0</v>
      </c>
      <c r="H1290" s="64">
        <f t="shared" si="217"/>
        <v>-118.18</v>
      </c>
      <c r="J1290" s="64">
        <f t="shared" si="213"/>
        <v>169</v>
      </c>
      <c r="K1290" s="64">
        <f t="shared" si="214"/>
        <v>180</v>
      </c>
      <c r="L1290" s="64">
        <f t="shared" si="215"/>
        <v>624</v>
      </c>
      <c r="M1290" s="64">
        <f t="shared" si="216"/>
        <v>263</v>
      </c>
    </row>
    <row r="1291" spans="1:13" outlineLevel="1" x14ac:dyDescent="0.35">
      <c r="A1291" s="64">
        <v>7701346</v>
      </c>
      <c r="B1291" s="64" t="s">
        <v>101</v>
      </c>
      <c r="C1291" s="64">
        <v>4583.91</v>
      </c>
      <c r="D1291" s="64">
        <v>153</v>
      </c>
      <c r="E1291" s="64">
        <v>361.71</v>
      </c>
      <c r="F1291" s="64">
        <v>358.6</v>
      </c>
      <c r="H1291" s="64">
        <f t="shared" si="217"/>
        <v>-3.1099999999999568</v>
      </c>
      <c r="J1291" s="64">
        <f t="shared" si="213"/>
        <v>170</v>
      </c>
      <c r="K1291" s="64">
        <f t="shared" si="214"/>
        <v>180</v>
      </c>
      <c r="L1291" s="64">
        <f t="shared" si="215"/>
        <v>624</v>
      </c>
      <c r="M1291" s="64">
        <f t="shared" si="216"/>
        <v>263</v>
      </c>
    </row>
    <row r="1292" spans="1:13" outlineLevel="1" x14ac:dyDescent="0.35">
      <c r="A1292" s="64">
        <v>7701578</v>
      </c>
      <c r="B1292" s="64" t="s">
        <v>183</v>
      </c>
      <c r="C1292" s="64">
        <v>3634.41</v>
      </c>
      <c r="D1292" s="64">
        <v>184</v>
      </c>
      <c r="E1292" s="64">
        <v>296.91000000000003</v>
      </c>
      <c r="F1292" s="64">
        <v>0</v>
      </c>
      <c r="H1292" s="64">
        <f t="shared" si="217"/>
        <v>-296.91000000000003</v>
      </c>
      <c r="J1292" s="64">
        <f t="shared" si="213"/>
        <v>170</v>
      </c>
      <c r="K1292" s="64">
        <f t="shared" si="214"/>
        <v>180</v>
      </c>
      <c r="L1292" s="64">
        <f t="shared" si="215"/>
        <v>625</v>
      </c>
      <c r="M1292" s="64">
        <f t="shared" si="216"/>
        <v>263</v>
      </c>
    </row>
    <row r="1293" spans="1:13" outlineLevel="1" x14ac:dyDescent="0.35">
      <c r="A1293" s="64">
        <v>7702394</v>
      </c>
      <c r="B1293" s="64" t="s">
        <v>183</v>
      </c>
      <c r="C1293" s="64">
        <v>2858.34</v>
      </c>
      <c r="D1293" s="64">
        <v>184</v>
      </c>
      <c r="E1293" s="64">
        <v>231.42</v>
      </c>
      <c r="F1293" s="64">
        <v>0</v>
      </c>
      <c r="H1293" s="64">
        <f t="shared" si="217"/>
        <v>-231.42</v>
      </c>
      <c r="J1293" s="64">
        <f t="shared" si="213"/>
        <v>170</v>
      </c>
      <c r="K1293" s="64">
        <f t="shared" si="214"/>
        <v>180</v>
      </c>
      <c r="L1293" s="64">
        <f t="shared" si="215"/>
        <v>626</v>
      </c>
      <c r="M1293" s="64">
        <f t="shared" si="216"/>
        <v>263</v>
      </c>
    </row>
    <row r="1294" spans="1:13" outlineLevel="1" x14ac:dyDescent="0.35">
      <c r="A1294" s="64">
        <v>7703665</v>
      </c>
      <c r="B1294" s="64" t="s">
        <v>183</v>
      </c>
      <c r="C1294" s="64">
        <v>2578.69</v>
      </c>
      <c r="D1294" s="64">
        <v>184</v>
      </c>
      <c r="E1294" s="64">
        <v>210.34</v>
      </c>
      <c r="F1294" s="64">
        <v>0</v>
      </c>
      <c r="H1294" s="64">
        <f t="shared" si="217"/>
        <v>-210.34</v>
      </c>
      <c r="J1294" s="64">
        <f t="shared" si="213"/>
        <v>170</v>
      </c>
      <c r="K1294" s="64">
        <f t="shared" si="214"/>
        <v>180</v>
      </c>
      <c r="L1294" s="64">
        <f t="shared" si="215"/>
        <v>627</v>
      </c>
      <c r="M1294" s="64">
        <f t="shared" si="216"/>
        <v>263</v>
      </c>
    </row>
    <row r="1295" spans="1:13" outlineLevel="1" x14ac:dyDescent="0.35">
      <c r="A1295" s="64">
        <v>7704069</v>
      </c>
      <c r="B1295" s="64" t="s">
        <v>183</v>
      </c>
      <c r="C1295" s="64">
        <v>3171.98</v>
      </c>
      <c r="D1295" s="64">
        <v>183</v>
      </c>
      <c r="E1295" s="64">
        <v>252.17</v>
      </c>
      <c r="F1295" s="64">
        <v>0</v>
      </c>
      <c r="H1295" s="64">
        <f t="shared" si="217"/>
        <v>-252.17</v>
      </c>
      <c r="J1295" s="64">
        <f t="shared" si="213"/>
        <v>170</v>
      </c>
      <c r="K1295" s="64">
        <f t="shared" si="214"/>
        <v>180</v>
      </c>
      <c r="L1295" s="64">
        <f t="shared" si="215"/>
        <v>628</v>
      </c>
      <c r="M1295" s="64">
        <f t="shared" si="216"/>
        <v>263</v>
      </c>
    </row>
    <row r="1296" spans="1:13" outlineLevel="1" x14ac:dyDescent="0.35">
      <c r="A1296" s="64">
        <v>7704548</v>
      </c>
      <c r="B1296" s="64" t="s">
        <v>406</v>
      </c>
      <c r="C1296" s="64">
        <v>1435.71</v>
      </c>
      <c r="D1296" s="64">
        <v>184</v>
      </c>
      <c r="E1296" s="64">
        <v>118.66</v>
      </c>
      <c r="F1296" s="64">
        <v>0</v>
      </c>
      <c r="H1296" s="64">
        <f t="shared" si="217"/>
        <v>-118.66</v>
      </c>
      <c r="J1296" s="64">
        <f t="shared" si="213"/>
        <v>170</v>
      </c>
      <c r="K1296" s="64">
        <f t="shared" si="214"/>
        <v>180</v>
      </c>
      <c r="L1296" s="64">
        <f t="shared" si="215"/>
        <v>628</v>
      </c>
      <c r="M1296" s="64">
        <f t="shared" si="216"/>
        <v>264</v>
      </c>
    </row>
    <row r="1297" spans="1:13" outlineLevel="1" x14ac:dyDescent="0.35">
      <c r="A1297" s="64">
        <v>7704647</v>
      </c>
      <c r="B1297" s="64" t="s">
        <v>183</v>
      </c>
      <c r="C1297" s="64">
        <v>1953.89</v>
      </c>
      <c r="D1297" s="64">
        <v>183</v>
      </c>
      <c r="E1297" s="64">
        <v>157.13999999999999</v>
      </c>
      <c r="F1297" s="64">
        <v>0</v>
      </c>
      <c r="H1297" s="64">
        <f t="shared" si="217"/>
        <v>-157.13999999999999</v>
      </c>
      <c r="J1297" s="64">
        <f t="shared" si="213"/>
        <v>170</v>
      </c>
      <c r="K1297" s="64">
        <f t="shared" si="214"/>
        <v>180</v>
      </c>
      <c r="L1297" s="64">
        <f t="shared" si="215"/>
        <v>629</v>
      </c>
      <c r="M1297" s="64">
        <f t="shared" si="216"/>
        <v>264</v>
      </c>
    </row>
    <row r="1298" spans="1:13" outlineLevel="1" x14ac:dyDescent="0.35">
      <c r="A1298" s="64">
        <v>7706015</v>
      </c>
      <c r="B1298" s="64" t="s">
        <v>183</v>
      </c>
      <c r="C1298" s="64">
        <v>2382.13</v>
      </c>
      <c r="D1298" s="64">
        <v>184</v>
      </c>
      <c r="E1298" s="64">
        <v>193.57</v>
      </c>
      <c r="F1298" s="64">
        <v>0</v>
      </c>
      <c r="H1298" s="64">
        <f t="shared" si="217"/>
        <v>-193.57</v>
      </c>
      <c r="J1298" s="64">
        <f t="shared" si="213"/>
        <v>170</v>
      </c>
      <c r="K1298" s="64">
        <f t="shared" si="214"/>
        <v>180</v>
      </c>
      <c r="L1298" s="64">
        <f t="shared" si="215"/>
        <v>630</v>
      </c>
      <c r="M1298" s="64">
        <f t="shared" si="216"/>
        <v>264</v>
      </c>
    </row>
    <row r="1299" spans="1:13" outlineLevel="1" x14ac:dyDescent="0.35">
      <c r="A1299" s="64">
        <v>7706461</v>
      </c>
      <c r="B1299" s="64" t="s">
        <v>183</v>
      </c>
      <c r="C1299" s="64">
        <v>4085.4</v>
      </c>
      <c r="D1299" s="64">
        <v>185</v>
      </c>
      <c r="E1299" s="64">
        <v>332.43</v>
      </c>
      <c r="F1299" s="64">
        <v>0</v>
      </c>
      <c r="H1299" s="64">
        <f t="shared" si="217"/>
        <v>-332.43</v>
      </c>
      <c r="J1299" s="64">
        <f t="shared" si="213"/>
        <v>170</v>
      </c>
      <c r="K1299" s="64">
        <f t="shared" si="214"/>
        <v>180</v>
      </c>
      <c r="L1299" s="64">
        <f t="shared" si="215"/>
        <v>631</v>
      </c>
      <c r="M1299" s="64">
        <f t="shared" si="216"/>
        <v>264</v>
      </c>
    </row>
    <row r="1300" spans="1:13" outlineLevel="1" x14ac:dyDescent="0.35">
      <c r="A1300" s="64">
        <v>7708441</v>
      </c>
      <c r="B1300" s="64" t="s">
        <v>395</v>
      </c>
      <c r="C1300" s="64">
        <v>8652.84</v>
      </c>
      <c r="D1300" s="64">
        <v>185</v>
      </c>
      <c r="E1300" s="64">
        <v>723.28</v>
      </c>
      <c r="F1300" s="64">
        <v>710.47</v>
      </c>
      <c r="H1300" s="64">
        <f t="shared" si="217"/>
        <v>-12.809999999999945</v>
      </c>
      <c r="J1300" s="64">
        <f t="shared" si="213"/>
        <v>170</v>
      </c>
      <c r="K1300" s="64">
        <f t="shared" si="214"/>
        <v>181</v>
      </c>
      <c r="L1300" s="64">
        <f t="shared" si="215"/>
        <v>631</v>
      </c>
      <c r="M1300" s="64">
        <f t="shared" si="216"/>
        <v>264</v>
      </c>
    </row>
    <row r="1301" spans="1:13" outlineLevel="1" x14ac:dyDescent="0.35">
      <c r="A1301" s="64">
        <v>7711204</v>
      </c>
      <c r="B1301" s="64" t="s">
        <v>395</v>
      </c>
      <c r="C1301" s="64">
        <v>4896.2700000000004</v>
      </c>
      <c r="D1301" s="64">
        <v>153</v>
      </c>
      <c r="E1301" s="64">
        <v>418.84</v>
      </c>
      <c r="F1301" s="64">
        <v>418.44</v>
      </c>
      <c r="H1301" s="64">
        <f t="shared" si="217"/>
        <v>-0.39999999999997726</v>
      </c>
      <c r="J1301" s="64">
        <f t="shared" si="213"/>
        <v>170</v>
      </c>
      <c r="K1301" s="64">
        <f t="shared" si="214"/>
        <v>182</v>
      </c>
      <c r="L1301" s="64">
        <f t="shared" si="215"/>
        <v>631</v>
      </c>
      <c r="M1301" s="64">
        <f t="shared" si="216"/>
        <v>264</v>
      </c>
    </row>
    <row r="1302" spans="1:13" outlineLevel="1" x14ac:dyDescent="0.35">
      <c r="A1302" s="64">
        <v>7712369</v>
      </c>
      <c r="B1302" s="64" t="s">
        <v>395</v>
      </c>
      <c r="C1302" s="64">
        <v>3014.93</v>
      </c>
      <c r="D1302" s="64">
        <v>154</v>
      </c>
      <c r="E1302" s="64">
        <v>240.58</v>
      </c>
      <c r="F1302" s="64">
        <v>243.93</v>
      </c>
      <c r="H1302" s="64">
        <f t="shared" si="217"/>
        <v>3.3499999999999943</v>
      </c>
      <c r="J1302" s="64">
        <f t="shared" si="213"/>
        <v>170</v>
      </c>
      <c r="K1302" s="64">
        <f t="shared" si="214"/>
        <v>183</v>
      </c>
      <c r="L1302" s="64">
        <f t="shared" si="215"/>
        <v>631</v>
      </c>
      <c r="M1302" s="64">
        <f t="shared" si="216"/>
        <v>264</v>
      </c>
    </row>
    <row r="1303" spans="1:13" outlineLevel="1" x14ac:dyDescent="0.35">
      <c r="A1303" s="64">
        <v>7712608</v>
      </c>
      <c r="B1303" s="64" t="s">
        <v>183</v>
      </c>
      <c r="C1303" s="64">
        <v>7365.61</v>
      </c>
      <c r="D1303" s="64">
        <v>183</v>
      </c>
      <c r="E1303" s="64">
        <v>616.95000000000005</v>
      </c>
      <c r="F1303" s="64">
        <v>0</v>
      </c>
      <c r="H1303" s="64">
        <f t="shared" si="217"/>
        <v>-616.95000000000005</v>
      </c>
      <c r="J1303" s="64">
        <f t="shared" si="213"/>
        <v>170</v>
      </c>
      <c r="K1303" s="64">
        <f t="shared" si="214"/>
        <v>183</v>
      </c>
      <c r="L1303" s="64">
        <f t="shared" si="215"/>
        <v>632</v>
      </c>
      <c r="M1303" s="64">
        <f t="shared" si="216"/>
        <v>264</v>
      </c>
    </row>
    <row r="1304" spans="1:13" outlineLevel="1" x14ac:dyDescent="0.35">
      <c r="A1304" s="64">
        <v>7713474</v>
      </c>
      <c r="B1304" s="64" t="s">
        <v>101</v>
      </c>
      <c r="C1304" s="64">
        <v>2050.13</v>
      </c>
      <c r="D1304" s="64">
        <v>154</v>
      </c>
      <c r="E1304" s="64">
        <v>170.34</v>
      </c>
      <c r="F1304" s="64">
        <v>170.98</v>
      </c>
      <c r="H1304" s="64">
        <f t="shared" si="217"/>
        <v>0.63999999999998636</v>
      </c>
      <c r="J1304" s="64">
        <f t="shared" si="213"/>
        <v>171</v>
      </c>
      <c r="K1304" s="64">
        <f t="shared" si="214"/>
        <v>183</v>
      </c>
      <c r="L1304" s="64">
        <f t="shared" si="215"/>
        <v>632</v>
      </c>
      <c r="M1304" s="64">
        <f t="shared" si="216"/>
        <v>264</v>
      </c>
    </row>
    <row r="1305" spans="1:13" outlineLevel="1" x14ac:dyDescent="0.35">
      <c r="A1305" s="64">
        <v>7713721</v>
      </c>
      <c r="B1305" s="64" t="s">
        <v>183</v>
      </c>
      <c r="C1305" s="64">
        <v>5903.88</v>
      </c>
      <c r="D1305" s="64">
        <v>185</v>
      </c>
      <c r="E1305" s="64">
        <v>481.03</v>
      </c>
      <c r="F1305" s="64">
        <v>0</v>
      </c>
      <c r="H1305" s="64">
        <f t="shared" si="217"/>
        <v>-481.03</v>
      </c>
      <c r="J1305" s="64">
        <f t="shared" si="213"/>
        <v>171</v>
      </c>
      <c r="K1305" s="64">
        <f t="shared" si="214"/>
        <v>183</v>
      </c>
      <c r="L1305" s="64">
        <f t="shared" si="215"/>
        <v>633</v>
      </c>
      <c r="M1305" s="64">
        <f t="shared" si="216"/>
        <v>264</v>
      </c>
    </row>
    <row r="1306" spans="1:13" outlineLevel="1" x14ac:dyDescent="0.35">
      <c r="A1306" s="64">
        <v>7714290</v>
      </c>
      <c r="B1306" s="64" t="s">
        <v>183</v>
      </c>
      <c r="C1306" s="64">
        <v>2781.7</v>
      </c>
      <c r="D1306" s="64">
        <v>183</v>
      </c>
      <c r="E1306" s="64">
        <v>223.72</v>
      </c>
      <c r="F1306" s="64">
        <v>0</v>
      </c>
      <c r="H1306" s="64">
        <f t="shared" si="217"/>
        <v>-223.72</v>
      </c>
      <c r="J1306" s="64">
        <f t="shared" si="213"/>
        <v>171</v>
      </c>
      <c r="K1306" s="64">
        <f t="shared" si="214"/>
        <v>183</v>
      </c>
      <c r="L1306" s="64">
        <f t="shared" si="215"/>
        <v>634</v>
      </c>
      <c r="M1306" s="64">
        <f t="shared" si="216"/>
        <v>264</v>
      </c>
    </row>
    <row r="1307" spans="1:13" outlineLevel="1" x14ac:dyDescent="0.35">
      <c r="A1307" s="64">
        <v>7714406</v>
      </c>
      <c r="B1307" s="64" t="s">
        <v>183</v>
      </c>
      <c r="C1307" s="64">
        <v>1738.93</v>
      </c>
      <c r="D1307" s="64">
        <v>183</v>
      </c>
      <c r="E1307" s="64">
        <v>138.01</v>
      </c>
      <c r="F1307" s="64">
        <v>0</v>
      </c>
      <c r="H1307" s="64">
        <f t="shared" si="217"/>
        <v>-138.01</v>
      </c>
      <c r="J1307" s="64">
        <f t="shared" si="213"/>
        <v>171</v>
      </c>
      <c r="K1307" s="64">
        <f t="shared" si="214"/>
        <v>183</v>
      </c>
      <c r="L1307" s="64">
        <f t="shared" si="215"/>
        <v>635</v>
      </c>
      <c r="M1307" s="64">
        <f t="shared" si="216"/>
        <v>264</v>
      </c>
    </row>
    <row r="1308" spans="1:13" outlineLevel="1" x14ac:dyDescent="0.35">
      <c r="A1308" s="64">
        <v>7715123</v>
      </c>
      <c r="B1308" s="64" t="s">
        <v>406</v>
      </c>
      <c r="C1308" s="64">
        <v>2453.9699999999998</v>
      </c>
      <c r="D1308" s="64">
        <v>183</v>
      </c>
      <c r="E1308" s="64">
        <v>201.29</v>
      </c>
      <c r="F1308" s="64">
        <v>0</v>
      </c>
      <c r="H1308" s="64">
        <f t="shared" si="217"/>
        <v>-201.29</v>
      </c>
      <c r="J1308" s="64">
        <f t="shared" si="213"/>
        <v>171</v>
      </c>
      <c r="K1308" s="64">
        <f t="shared" si="214"/>
        <v>183</v>
      </c>
      <c r="L1308" s="64">
        <f t="shared" si="215"/>
        <v>635</v>
      </c>
      <c r="M1308" s="64">
        <f t="shared" si="216"/>
        <v>265</v>
      </c>
    </row>
    <row r="1309" spans="1:13" outlineLevel="1" x14ac:dyDescent="0.35">
      <c r="A1309" s="64">
        <v>7715991</v>
      </c>
      <c r="B1309" s="64" t="s">
        <v>183</v>
      </c>
      <c r="C1309" s="64">
        <v>2935.48</v>
      </c>
      <c r="D1309" s="64">
        <v>183</v>
      </c>
      <c r="E1309" s="64">
        <v>240.22</v>
      </c>
      <c r="F1309" s="64">
        <v>0</v>
      </c>
      <c r="H1309" s="64">
        <f t="shared" si="217"/>
        <v>-240.22</v>
      </c>
      <c r="J1309" s="64">
        <f t="shared" si="213"/>
        <v>171</v>
      </c>
      <c r="K1309" s="64">
        <f t="shared" si="214"/>
        <v>183</v>
      </c>
      <c r="L1309" s="64">
        <f t="shared" si="215"/>
        <v>636</v>
      </c>
      <c r="M1309" s="64">
        <f t="shared" si="216"/>
        <v>265</v>
      </c>
    </row>
    <row r="1310" spans="1:13" outlineLevel="1" x14ac:dyDescent="0.35">
      <c r="A1310" s="64">
        <v>7716684</v>
      </c>
      <c r="B1310" s="64" t="s">
        <v>406</v>
      </c>
      <c r="C1310" s="64">
        <v>5588.08</v>
      </c>
      <c r="D1310" s="64">
        <v>182</v>
      </c>
      <c r="E1310" s="64">
        <v>476.71</v>
      </c>
      <c r="F1310" s="64">
        <v>0</v>
      </c>
      <c r="H1310" s="64">
        <f t="shared" si="217"/>
        <v>-476.71</v>
      </c>
      <c r="J1310" s="64">
        <f t="shared" si="213"/>
        <v>171</v>
      </c>
      <c r="K1310" s="64">
        <f t="shared" si="214"/>
        <v>183</v>
      </c>
      <c r="L1310" s="64">
        <f t="shared" si="215"/>
        <v>636</v>
      </c>
      <c r="M1310" s="64">
        <f t="shared" si="216"/>
        <v>266</v>
      </c>
    </row>
    <row r="1311" spans="1:13" outlineLevel="1" x14ac:dyDescent="0.35">
      <c r="A1311" s="64">
        <v>7717351</v>
      </c>
      <c r="B1311" s="64" t="s">
        <v>183</v>
      </c>
      <c r="C1311" s="64">
        <v>5923.03</v>
      </c>
      <c r="D1311" s="64">
        <v>185</v>
      </c>
      <c r="E1311" s="64">
        <v>502.74</v>
      </c>
      <c r="F1311" s="64">
        <v>0</v>
      </c>
      <c r="H1311" s="64">
        <f t="shared" si="217"/>
        <v>-502.74</v>
      </c>
      <c r="J1311" s="64">
        <f t="shared" si="213"/>
        <v>171</v>
      </c>
      <c r="K1311" s="64">
        <f t="shared" si="214"/>
        <v>183</v>
      </c>
      <c r="L1311" s="64">
        <f t="shared" si="215"/>
        <v>637</v>
      </c>
      <c r="M1311" s="64">
        <f t="shared" si="216"/>
        <v>266</v>
      </c>
    </row>
    <row r="1312" spans="1:13" outlineLevel="1" x14ac:dyDescent="0.35">
      <c r="A1312" s="64">
        <v>7718622</v>
      </c>
      <c r="B1312" s="64" t="s">
        <v>406</v>
      </c>
      <c r="C1312" s="64">
        <v>3869.47</v>
      </c>
      <c r="D1312" s="64">
        <v>183</v>
      </c>
      <c r="E1312" s="64">
        <v>308.60000000000002</v>
      </c>
      <c r="F1312" s="64">
        <v>0</v>
      </c>
      <c r="H1312" s="64">
        <f t="shared" si="217"/>
        <v>-308.60000000000002</v>
      </c>
      <c r="J1312" s="64">
        <f t="shared" si="213"/>
        <v>171</v>
      </c>
      <c r="K1312" s="64">
        <f t="shared" si="214"/>
        <v>183</v>
      </c>
      <c r="L1312" s="64">
        <f t="shared" si="215"/>
        <v>637</v>
      </c>
      <c r="M1312" s="64">
        <f t="shared" si="216"/>
        <v>267</v>
      </c>
    </row>
    <row r="1313" spans="1:13" outlineLevel="1" x14ac:dyDescent="0.35">
      <c r="A1313" s="64">
        <v>7718698</v>
      </c>
      <c r="B1313" s="64" t="s">
        <v>406</v>
      </c>
      <c r="C1313" s="64">
        <v>5870.77</v>
      </c>
      <c r="D1313" s="64">
        <v>184</v>
      </c>
      <c r="E1313" s="64">
        <v>473.65</v>
      </c>
      <c r="F1313" s="64">
        <v>0</v>
      </c>
      <c r="H1313" s="64">
        <f t="shared" si="217"/>
        <v>-473.65</v>
      </c>
      <c r="J1313" s="64">
        <f t="shared" si="213"/>
        <v>171</v>
      </c>
      <c r="K1313" s="64">
        <f t="shared" si="214"/>
        <v>183</v>
      </c>
      <c r="L1313" s="64">
        <f t="shared" si="215"/>
        <v>637</v>
      </c>
      <c r="M1313" s="64">
        <f t="shared" si="216"/>
        <v>268</v>
      </c>
    </row>
    <row r="1314" spans="1:13" outlineLevel="1" x14ac:dyDescent="0.35">
      <c r="A1314" s="64">
        <v>7718747</v>
      </c>
      <c r="B1314" s="64" t="s">
        <v>101</v>
      </c>
      <c r="C1314" s="64">
        <v>2428</v>
      </c>
      <c r="D1314" s="64">
        <v>183</v>
      </c>
      <c r="E1314" s="64">
        <v>199.48</v>
      </c>
      <c r="F1314" s="64">
        <v>196.31</v>
      </c>
      <c r="H1314" s="64">
        <f t="shared" si="217"/>
        <v>-3.1699999999999875</v>
      </c>
      <c r="J1314" s="64">
        <f t="shared" si="213"/>
        <v>172</v>
      </c>
      <c r="K1314" s="64">
        <f t="shared" si="214"/>
        <v>183</v>
      </c>
      <c r="L1314" s="64">
        <f t="shared" si="215"/>
        <v>637</v>
      </c>
      <c r="M1314" s="64">
        <f t="shared" si="216"/>
        <v>268</v>
      </c>
    </row>
    <row r="1315" spans="1:13" outlineLevel="1" x14ac:dyDescent="0.35">
      <c r="A1315" s="64">
        <v>7720255</v>
      </c>
      <c r="B1315" s="64" t="s">
        <v>406</v>
      </c>
      <c r="C1315" s="64">
        <v>3804.4</v>
      </c>
      <c r="D1315" s="64">
        <v>184</v>
      </c>
      <c r="E1315" s="64">
        <v>316.49</v>
      </c>
      <c r="F1315" s="64">
        <v>0</v>
      </c>
      <c r="H1315" s="64">
        <f t="shared" si="217"/>
        <v>-316.49</v>
      </c>
      <c r="J1315" s="64">
        <f t="shared" si="213"/>
        <v>172</v>
      </c>
      <c r="K1315" s="64">
        <f t="shared" si="214"/>
        <v>183</v>
      </c>
      <c r="L1315" s="64">
        <f t="shared" si="215"/>
        <v>637</v>
      </c>
      <c r="M1315" s="64">
        <f t="shared" si="216"/>
        <v>269</v>
      </c>
    </row>
    <row r="1316" spans="1:13" outlineLevel="1" x14ac:dyDescent="0.35">
      <c r="A1316" s="64">
        <v>7720536</v>
      </c>
      <c r="B1316" s="64" t="s">
        <v>395</v>
      </c>
      <c r="C1316" s="64">
        <v>5405.15</v>
      </c>
      <c r="D1316" s="64">
        <v>183</v>
      </c>
      <c r="E1316" s="64">
        <v>432.51</v>
      </c>
      <c r="F1316" s="64">
        <v>420.02</v>
      </c>
      <c r="H1316" s="64">
        <f t="shared" si="217"/>
        <v>-12.490000000000009</v>
      </c>
      <c r="J1316" s="64">
        <f t="shared" si="213"/>
        <v>172</v>
      </c>
      <c r="K1316" s="64">
        <f t="shared" si="214"/>
        <v>184</v>
      </c>
      <c r="L1316" s="64">
        <f t="shared" si="215"/>
        <v>637</v>
      </c>
      <c r="M1316" s="64">
        <f t="shared" si="216"/>
        <v>269</v>
      </c>
    </row>
    <row r="1317" spans="1:13" outlineLevel="1" x14ac:dyDescent="0.35">
      <c r="A1317" s="64">
        <v>7721310</v>
      </c>
      <c r="B1317" s="64" t="s">
        <v>183</v>
      </c>
      <c r="C1317" s="64">
        <v>3195.53</v>
      </c>
      <c r="D1317" s="64">
        <v>184</v>
      </c>
      <c r="E1317" s="64">
        <v>263.7</v>
      </c>
      <c r="F1317" s="64">
        <v>0</v>
      </c>
      <c r="H1317" s="64">
        <f t="shared" si="217"/>
        <v>-263.7</v>
      </c>
      <c r="J1317" s="64">
        <f t="shared" si="213"/>
        <v>172</v>
      </c>
      <c r="K1317" s="64">
        <f t="shared" si="214"/>
        <v>184</v>
      </c>
      <c r="L1317" s="64">
        <f t="shared" si="215"/>
        <v>638</v>
      </c>
      <c r="M1317" s="64">
        <f t="shared" si="216"/>
        <v>269</v>
      </c>
    </row>
    <row r="1318" spans="1:13" outlineLevel="1" x14ac:dyDescent="0.35">
      <c r="A1318" s="64">
        <v>7721344</v>
      </c>
      <c r="B1318" s="64" t="s">
        <v>183</v>
      </c>
      <c r="C1318" s="64">
        <v>2964.81</v>
      </c>
      <c r="D1318" s="64">
        <v>183</v>
      </c>
      <c r="E1318" s="64">
        <v>245.49</v>
      </c>
      <c r="F1318" s="64">
        <v>0</v>
      </c>
      <c r="H1318" s="64">
        <f t="shared" si="217"/>
        <v>-245.49</v>
      </c>
      <c r="J1318" s="64">
        <f t="shared" si="213"/>
        <v>172</v>
      </c>
      <c r="K1318" s="64">
        <f t="shared" si="214"/>
        <v>184</v>
      </c>
      <c r="L1318" s="64">
        <f t="shared" si="215"/>
        <v>639</v>
      </c>
      <c r="M1318" s="64">
        <f t="shared" si="216"/>
        <v>269</v>
      </c>
    </row>
    <row r="1319" spans="1:13" outlineLevel="1" x14ac:dyDescent="0.35">
      <c r="A1319" s="64">
        <v>7721550</v>
      </c>
      <c r="B1319" s="64" t="s">
        <v>183</v>
      </c>
      <c r="C1319" s="64">
        <v>5720.85</v>
      </c>
      <c r="D1319" s="64">
        <v>184</v>
      </c>
      <c r="E1319" s="64">
        <v>475.84</v>
      </c>
      <c r="F1319" s="64">
        <v>0</v>
      </c>
      <c r="H1319" s="64">
        <f t="shared" si="217"/>
        <v>-475.84</v>
      </c>
      <c r="J1319" s="64">
        <f t="shared" si="213"/>
        <v>172</v>
      </c>
      <c r="K1319" s="64">
        <f t="shared" si="214"/>
        <v>184</v>
      </c>
      <c r="L1319" s="64">
        <f t="shared" si="215"/>
        <v>640</v>
      </c>
      <c r="M1319" s="64">
        <f t="shared" si="216"/>
        <v>269</v>
      </c>
    </row>
    <row r="1320" spans="1:13" outlineLevel="1" x14ac:dyDescent="0.35">
      <c r="A1320" s="64">
        <v>7721568</v>
      </c>
      <c r="B1320" s="64" t="s">
        <v>183</v>
      </c>
      <c r="C1320" s="64">
        <v>4927.3100000000004</v>
      </c>
      <c r="D1320" s="64">
        <v>185</v>
      </c>
      <c r="E1320" s="64">
        <v>365.19</v>
      </c>
      <c r="F1320" s="64">
        <v>0</v>
      </c>
      <c r="H1320" s="64">
        <f t="shared" si="217"/>
        <v>-365.19</v>
      </c>
      <c r="J1320" s="64">
        <f t="shared" si="213"/>
        <v>172</v>
      </c>
      <c r="K1320" s="64">
        <f t="shared" si="214"/>
        <v>184</v>
      </c>
      <c r="L1320" s="64">
        <f t="shared" si="215"/>
        <v>641</v>
      </c>
      <c r="M1320" s="64">
        <f t="shared" si="216"/>
        <v>269</v>
      </c>
    </row>
    <row r="1321" spans="1:13" outlineLevel="1" x14ac:dyDescent="0.35">
      <c r="A1321" s="64">
        <v>7723233</v>
      </c>
      <c r="B1321" s="64" t="s">
        <v>406</v>
      </c>
      <c r="C1321" s="64">
        <v>4448.41</v>
      </c>
      <c r="D1321" s="64">
        <v>183</v>
      </c>
      <c r="E1321" s="64">
        <v>370.28</v>
      </c>
      <c r="F1321" s="64">
        <v>0</v>
      </c>
      <c r="H1321" s="64">
        <f t="shared" si="217"/>
        <v>-370.28</v>
      </c>
      <c r="J1321" s="64">
        <f t="shared" si="213"/>
        <v>172</v>
      </c>
      <c r="K1321" s="64">
        <f t="shared" si="214"/>
        <v>184</v>
      </c>
      <c r="L1321" s="64">
        <f t="shared" si="215"/>
        <v>641</v>
      </c>
      <c r="M1321" s="64">
        <f t="shared" si="216"/>
        <v>270</v>
      </c>
    </row>
    <row r="1322" spans="1:13" outlineLevel="1" x14ac:dyDescent="0.35">
      <c r="A1322" s="64">
        <v>7723796</v>
      </c>
      <c r="B1322" s="64" t="s">
        <v>183</v>
      </c>
      <c r="C1322" s="64">
        <v>3841.11</v>
      </c>
      <c r="D1322" s="64">
        <v>183</v>
      </c>
      <c r="E1322" s="64">
        <v>316.25</v>
      </c>
      <c r="F1322" s="64">
        <v>0</v>
      </c>
      <c r="H1322" s="64">
        <f t="shared" si="217"/>
        <v>-316.25</v>
      </c>
      <c r="J1322" s="64">
        <f t="shared" si="213"/>
        <v>172</v>
      </c>
      <c r="K1322" s="64">
        <f t="shared" si="214"/>
        <v>184</v>
      </c>
      <c r="L1322" s="64">
        <f t="shared" si="215"/>
        <v>642</v>
      </c>
      <c r="M1322" s="64">
        <f t="shared" si="216"/>
        <v>270</v>
      </c>
    </row>
    <row r="1323" spans="1:13" outlineLevel="1" x14ac:dyDescent="0.35">
      <c r="A1323" s="64">
        <v>7725635</v>
      </c>
      <c r="B1323" s="64" t="s">
        <v>395</v>
      </c>
      <c r="C1323" s="64">
        <v>3637.74</v>
      </c>
      <c r="D1323" s="64">
        <v>184</v>
      </c>
      <c r="E1323" s="64">
        <v>283.22000000000003</v>
      </c>
      <c r="F1323" s="64">
        <v>281.56</v>
      </c>
      <c r="H1323" s="64">
        <f t="shared" si="217"/>
        <v>-1.660000000000025</v>
      </c>
      <c r="J1323" s="64">
        <f t="shared" si="213"/>
        <v>172</v>
      </c>
      <c r="K1323" s="64">
        <f t="shared" si="214"/>
        <v>185</v>
      </c>
      <c r="L1323" s="64">
        <f t="shared" si="215"/>
        <v>642</v>
      </c>
      <c r="M1323" s="64">
        <f t="shared" si="216"/>
        <v>270</v>
      </c>
    </row>
    <row r="1324" spans="1:13" outlineLevel="1" x14ac:dyDescent="0.35">
      <c r="A1324" s="64">
        <v>7725651</v>
      </c>
      <c r="B1324" s="64" t="s">
        <v>183</v>
      </c>
      <c r="C1324" s="64">
        <v>2640.22</v>
      </c>
      <c r="D1324" s="64">
        <v>186</v>
      </c>
      <c r="E1324" s="64">
        <v>221.07</v>
      </c>
      <c r="F1324" s="64">
        <v>0</v>
      </c>
      <c r="H1324" s="64">
        <f t="shared" si="217"/>
        <v>-221.07</v>
      </c>
      <c r="J1324" s="64">
        <f t="shared" si="213"/>
        <v>172</v>
      </c>
      <c r="K1324" s="64">
        <f t="shared" si="214"/>
        <v>185</v>
      </c>
      <c r="L1324" s="64">
        <f t="shared" si="215"/>
        <v>643</v>
      </c>
      <c r="M1324" s="64">
        <f t="shared" si="216"/>
        <v>270</v>
      </c>
    </row>
    <row r="1325" spans="1:13" outlineLevel="1" x14ac:dyDescent="0.35">
      <c r="A1325" s="64">
        <v>7729413</v>
      </c>
      <c r="B1325" s="64" t="s">
        <v>101</v>
      </c>
      <c r="C1325" s="64">
        <v>2461.15</v>
      </c>
      <c r="D1325" s="64">
        <v>154</v>
      </c>
      <c r="E1325" s="64">
        <v>199.1</v>
      </c>
      <c r="F1325" s="64">
        <v>198.86</v>
      </c>
      <c r="H1325" s="64">
        <f t="shared" si="217"/>
        <v>-0.23999999999998067</v>
      </c>
      <c r="J1325" s="64">
        <f t="shared" si="213"/>
        <v>173</v>
      </c>
      <c r="K1325" s="64">
        <f t="shared" si="214"/>
        <v>185</v>
      </c>
      <c r="L1325" s="64">
        <f t="shared" si="215"/>
        <v>643</v>
      </c>
      <c r="M1325" s="64">
        <f t="shared" si="216"/>
        <v>270</v>
      </c>
    </row>
    <row r="1326" spans="1:13" outlineLevel="1" x14ac:dyDescent="0.35">
      <c r="A1326" s="64">
        <v>7729538</v>
      </c>
      <c r="B1326" s="64" t="s">
        <v>395</v>
      </c>
      <c r="C1326" s="64">
        <v>3773.02</v>
      </c>
      <c r="D1326" s="64">
        <v>186</v>
      </c>
      <c r="E1326" s="64">
        <v>313.17</v>
      </c>
      <c r="F1326" s="64">
        <v>316.26</v>
      </c>
      <c r="H1326" s="64">
        <f t="shared" si="217"/>
        <v>3.089999999999975</v>
      </c>
      <c r="J1326" s="64">
        <f t="shared" si="213"/>
        <v>173</v>
      </c>
      <c r="K1326" s="64">
        <f t="shared" si="214"/>
        <v>186</v>
      </c>
      <c r="L1326" s="64">
        <f t="shared" si="215"/>
        <v>643</v>
      </c>
      <c r="M1326" s="64">
        <f t="shared" si="216"/>
        <v>270</v>
      </c>
    </row>
    <row r="1327" spans="1:13" outlineLevel="1" x14ac:dyDescent="0.35">
      <c r="A1327" s="64">
        <v>7731731</v>
      </c>
      <c r="B1327" s="64" t="s">
        <v>101</v>
      </c>
      <c r="C1327" s="64">
        <v>3701.99</v>
      </c>
      <c r="D1327" s="64">
        <v>184</v>
      </c>
      <c r="E1327" s="64">
        <v>311.36</v>
      </c>
      <c r="F1327" s="64">
        <v>311.27999999999997</v>
      </c>
      <c r="H1327" s="64">
        <f t="shared" si="217"/>
        <v>-8.0000000000040927E-2</v>
      </c>
      <c r="J1327" s="64">
        <f t="shared" si="213"/>
        <v>174</v>
      </c>
      <c r="K1327" s="64">
        <f t="shared" si="214"/>
        <v>186</v>
      </c>
      <c r="L1327" s="64">
        <f t="shared" si="215"/>
        <v>643</v>
      </c>
      <c r="M1327" s="64">
        <f t="shared" si="216"/>
        <v>270</v>
      </c>
    </row>
    <row r="1328" spans="1:13" outlineLevel="1" x14ac:dyDescent="0.35">
      <c r="A1328" s="64">
        <v>50001199</v>
      </c>
      <c r="B1328" s="64" t="s">
        <v>183</v>
      </c>
      <c r="C1328" s="64">
        <v>6166.37</v>
      </c>
      <c r="D1328" s="64">
        <v>184</v>
      </c>
      <c r="E1328" s="64">
        <v>509.23</v>
      </c>
      <c r="F1328" s="64">
        <v>0</v>
      </c>
      <c r="H1328" s="64">
        <f t="shared" si="217"/>
        <v>-509.23</v>
      </c>
      <c r="J1328" s="64">
        <f t="shared" si="213"/>
        <v>174</v>
      </c>
      <c r="K1328" s="64">
        <f t="shared" si="214"/>
        <v>186</v>
      </c>
      <c r="L1328" s="64">
        <f t="shared" si="215"/>
        <v>644</v>
      </c>
      <c r="M1328" s="64">
        <f t="shared" si="216"/>
        <v>270</v>
      </c>
    </row>
    <row r="1329" spans="1:13" outlineLevel="1" x14ac:dyDescent="0.35">
      <c r="A1329" s="64">
        <v>50003244</v>
      </c>
      <c r="B1329" s="64" t="s">
        <v>406</v>
      </c>
      <c r="C1329" s="64">
        <v>3329.3</v>
      </c>
      <c r="D1329" s="64">
        <v>183</v>
      </c>
      <c r="E1329" s="64">
        <v>272.05</v>
      </c>
      <c r="F1329" s="64">
        <v>0</v>
      </c>
      <c r="H1329" s="64">
        <f t="shared" si="217"/>
        <v>-272.05</v>
      </c>
      <c r="J1329" s="64">
        <f t="shared" si="213"/>
        <v>174</v>
      </c>
      <c r="K1329" s="64">
        <f t="shared" si="214"/>
        <v>186</v>
      </c>
      <c r="L1329" s="64">
        <f t="shared" si="215"/>
        <v>644</v>
      </c>
      <c r="M1329" s="64">
        <f t="shared" si="216"/>
        <v>271</v>
      </c>
    </row>
    <row r="1330" spans="1:13" outlineLevel="1" x14ac:dyDescent="0.35">
      <c r="A1330" s="64">
        <v>50004226</v>
      </c>
      <c r="B1330" s="64" t="s">
        <v>406</v>
      </c>
      <c r="C1330" s="64">
        <v>5654.96</v>
      </c>
      <c r="D1330" s="64">
        <v>183</v>
      </c>
      <c r="E1330" s="64">
        <v>478.77</v>
      </c>
      <c r="F1330" s="64">
        <v>0</v>
      </c>
      <c r="H1330" s="64">
        <f t="shared" si="217"/>
        <v>-478.77</v>
      </c>
      <c r="J1330" s="64">
        <f t="shared" si="213"/>
        <v>174</v>
      </c>
      <c r="K1330" s="64">
        <f t="shared" si="214"/>
        <v>186</v>
      </c>
      <c r="L1330" s="64">
        <f t="shared" si="215"/>
        <v>644</v>
      </c>
      <c r="M1330" s="64">
        <f t="shared" si="216"/>
        <v>272</v>
      </c>
    </row>
    <row r="1331" spans="1:13" outlineLevel="1" x14ac:dyDescent="0.35">
      <c r="A1331" s="64">
        <v>50008434</v>
      </c>
      <c r="B1331" s="64" t="s">
        <v>183</v>
      </c>
      <c r="C1331" s="64">
        <v>4198.01</v>
      </c>
      <c r="D1331" s="64">
        <v>182</v>
      </c>
      <c r="E1331" s="64">
        <v>353.73</v>
      </c>
      <c r="F1331" s="64">
        <v>0</v>
      </c>
      <c r="H1331" s="64">
        <f t="shared" si="217"/>
        <v>-353.73</v>
      </c>
      <c r="J1331" s="64">
        <f t="shared" si="213"/>
        <v>174</v>
      </c>
      <c r="K1331" s="64">
        <f t="shared" si="214"/>
        <v>186</v>
      </c>
      <c r="L1331" s="64">
        <f t="shared" si="215"/>
        <v>645</v>
      </c>
      <c r="M1331" s="64">
        <f t="shared" si="216"/>
        <v>272</v>
      </c>
    </row>
    <row r="1332" spans="1:13" outlineLevel="1" x14ac:dyDescent="0.35">
      <c r="A1332" s="64">
        <v>50010629</v>
      </c>
      <c r="B1332" s="64" t="s">
        <v>183</v>
      </c>
      <c r="C1332" s="64">
        <v>13253.95</v>
      </c>
      <c r="D1332" s="64">
        <v>182</v>
      </c>
      <c r="E1332" s="64">
        <v>1090.77</v>
      </c>
      <c r="F1332" s="64">
        <v>0</v>
      </c>
      <c r="H1332" s="64">
        <f t="shared" si="217"/>
        <v>-1090.77</v>
      </c>
      <c r="J1332" s="64">
        <f t="shared" si="213"/>
        <v>174</v>
      </c>
      <c r="K1332" s="64">
        <f t="shared" si="214"/>
        <v>186</v>
      </c>
      <c r="L1332" s="64">
        <f t="shared" si="215"/>
        <v>646</v>
      </c>
      <c r="M1332" s="64">
        <f t="shared" si="216"/>
        <v>272</v>
      </c>
    </row>
    <row r="1333" spans="1:13" outlineLevel="1" x14ac:dyDescent="0.35">
      <c r="A1333" s="64">
        <v>50012097</v>
      </c>
      <c r="B1333" s="64" t="s">
        <v>183</v>
      </c>
      <c r="C1333" s="64">
        <v>2717.49</v>
      </c>
      <c r="D1333" s="64">
        <v>183</v>
      </c>
      <c r="E1333" s="64">
        <v>218.52</v>
      </c>
      <c r="F1333" s="64">
        <v>0</v>
      </c>
      <c r="H1333" s="64">
        <f t="shared" si="217"/>
        <v>-218.52</v>
      </c>
      <c r="J1333" s="64">
        <f t="shared" si="213"/>
        <v>174</v>
      </c>
      <c r="K1333" s="64">
        <f t="shared" si="214"/>
        <v>186</v>
      </c>
      <c r="L1333" s="64">
        <f t="shared" si="215"/>
        <v>647</v>
      </c>
      <c r="M1333" s="64">
        <f t="shared" si="216"/>
        <v>272</v>
      </c>
    </row>
    <row r="1334" spans="1:13" outlineLevel="1" x14ac:dyDescent="0.35">
      <c r="A1334" s="64">
        <v>50013897</v>
      </c>
      <c r="B1334" s="64" t="s">
        <v>183</v>
      </c>
      <c r="C1334" s="64">
        <v>8725.2800000000007</v>
      </c>
      <c r="D1334" s="64">
        <v>183</v>
      </c>
      <c r="E1334" s="64">
        <v>711.63</v>
      </c>
      <c r="F1334" s="64">
        <v>0</v>
      </c>
      <c r="H1334" s="64">
        <f t="shared" si="217"/>
        <v>-711.63</v>
      </c>
      <c r="J1334" s="64">
        <f t="shared" si="213"/>
        <v>174</v>
      </c>
      <c r="K1334" s="64">
        <f t="shared" si="214"/>
        <v>186</v>
      </c>
      <c r="L1334" s="64">
        <f t="shared" si="215"/>
        <v>648</v>
      </c>
      <c r="M1334" s="64">
        <f t="shared" si="216"/>
        <v>272</v>
      </c>
    </row>
    <row r="1335" spans="1:13" outlineLevel="1" x14ac:dyDescent="0.35">
      <c r="A1335" s="64">
        <v>50023565</v>
      </c>
      <c r="B1335" s="64" t="s">
        <v>406</v>
      </c>
      <c r="C1335" s="64">
        <v>4686.1499999999996</v>
      </c>
      <c r="D1335" s="64">
        <v>183</v>
      </c>
      <c r="E1335" s="64">
        <v>406.77</v>
      </c>
      <c r="F1335" s="64">
        <v>0</v>
      </c>
      <c r="H1335" s="64">
        <f t="shared" si="217"/>
        <v>-406.77</v>
      </c>
      <c r="J1335" s="64">
        <f t="shared" ref="J1335:J1398" si="218">IF($B1335=J$53,J1334+1,J1334)</f>
        <v>174</v>
      </c>
      <c r="K1335" s="64">
        <f t="shared" ref="K1335:K1398" si="219">IF($B1335=K$53,K1334+1,K1334)</f>
        <v>186</v>
      </c>
      <c r="L1335" s="64">
        <f t="shared" ref="L1335:L1398" si="220">IF($B1335=L$53,L1334+1,L1334)</f>
        <v>648</v>
      </c>
      <c r="M1335" s="64">
        <f t="shared" ref="M1335:M1398" si="221">IF($B1335=M$53,M1334+1,M1334)</f>
        <v>273</v>
      </c>
    </row>
    <row r="1336" spans="1:13" outlineLevel="1" x14ac:dyDescent="0.35">
      <c r="A1336" s="64">
        <v>50024076</v>
      </c>
      <c r="B1336" s="64" t="s">
        <v>406</v>
      </c>
      <c r="C1336" s="64">
        <v>10832.83</v>
      </c>
      <c r="D1336" s="64">
        <v>183</v>
      </c>
      <c r="E1336" s="64">
        <v>884.47</v>
      </c>
      <c r="F1336" s="64">
        <v>0</v>
      </c>
      <c r="H1336" s="64">
        <f t="shared" ref="H1336:H1399" si="222">F1336-E1336</f>
        <v>-884.47</v>
      </c>
      <c r="J1336" s="64">
        <f t="shared" si="218"/>
        <v>174</v>
      </c>
      <c r="K1336" s="64">
        <f t="shared" si="219"/>
        <v>186</v>
      </c>
      <c r="L1336" s="64">
        <f t="shared" si="220"/>
        <v>648</v>
      </c>
      <c r="M1336" s="64">
        <f t="shared" si="221"/>
        <v>274</v>
      </c>
    </row>
    <row r="1337" spans="1:13" outlineLevel="1" x14ac:dyDescent="0.35">
      <c r="A1337" s="64">
        <v>50025727</v>
      </c>
      <c r="B1337" s="64" t="s">
        <v>406</v>
      </c>
      <c r="C1337" s="64">
        <v>1861.13</v>
      </c>
      <c r="D1337" s="64">
        <v>183</v>
      </c>
      <c r="E1337" s="64">
        <v>149.94999999999999</v>
      </c>
      <c r="F1337" s="64">
        <v>0</v>
      </c>
      <c r="H1337" s="64">
        <f t="shared" si="222"/>
        <v>-149.94999999999999</v>
      </c>
      <c r="J1337" s="64">
        <f t="shared" si="218"/>
        <v>174</v>
      </c>
      <c r="K1337" s="64">
        <f t="shared" si="219"/>
        <v>186</v>
      </c>
      <c r="L1337" s="64">
        <f t="shared" si="220"/>
        <v>648</v>
      </c>
      <c r="M1337" s="64">
        <f t="shared" si="221"/>
        <v>275</v>
      </c>
    </row>
    <row r="1338" spans="1:13" outlineLevel="1" x14ac:dyDescent="0.35">
      <c r="A1338" s="64">
        <v>50027111</v>
      </c>
      <c r="B1338" s="64" t="s">
        <v>395</v>
      </c>
      <c r="C1338" s="64">
        <v>2832.71</v>
      </c>
      <c r="D1338" s="64">
        <v>184</v>
      </c>
      <c r="E1338" s="64">
        <v>231.16</v>
      </c>
      <c r="F1338" s="64">
        <v>227.19</v>
      </c>
      <c r="H1338" s="64">
        <f t="shared" si="222"/>
        <v>-3.9699999999999989</v>
      </c>
      <c r="J1338" s="64">
        <f t="shared" si="218"/>
        <v>174</v>
      </c>
      <c r="K1338" s="64">
        <f t="shared" si="219"/>
        <v>187</v>
      </c>
      <c r="L1338" s="64">
        <f t="shared" si="220"/>
        <v>648</v>
      </c>
      <c r="M1338" s="64">
        <f t="shared" si="221"/>
        <v>275</v>
      </c>
    </row>
    <row r="1339" spans="1:13" outlineLevel="1" x14ac:dyDescent="0.35">
      <c r="A1339" s="64">
        <v>50027856</v>
      </c>
      <c r="B1339" s="64" t="s">
        <v>101</v>
      </c>
      <c r="C1339" s="64">
        <v>6874.94</v>
      </c>
      <c r="D1339" s="64">
        <v>154</v>
      </c>
      <c r="E1339" s="64">
        <v>523.19000000000005</v>
      </c>
      <c r="F1339" s="64">
        <v>515.35</v>
      </c>
      <c r="H1339" s="64">
        <f t="shared" si="222"/>
        <v>-7.8400000000000318</v>
      </c>
      <c r="J1339" s="64">
        <f t="shared" si="218"/>
        <v>175</v>
      </c>
      <c r="K1339" s="64">
        <f t="shared" si="219"/>
        <v>187</v>
      </c>
      <c r="L1339" s="64">
        <f t="shared" si="220"/>
        <v>648</v>
      </c>
      <c r="M1339" s="64">
        <f t="shared" si="221"/>
        <v>275</v>
      </c>
    </row>
    <row r="1340" spans="1:13" outlineLevel="1" x14ac:dyDescent="0.35">
      <c r="A1340" s="64">
        <v>50030552</v>
      </c>
      <c r="B1340" s="64" t="s">
        <v>395</v>
      </c>
      <c r="C1340" s="64">
        <v>7751.31</v>
      </c>
      <c r="D1340" s="64">
        <v>154</v>
      </c>
      <c r="E1340" s="64">
        <v>635.99</v>
      </c>
      <c r="F1340" s="64">
        <v>630.62</v>
      </c>
      <c r="H1340" s="64">
        <f t="shared" si="222"/>
        <v>-5.3700000000000045</v>
      </c>
      <c r="J1340" s="64">
        <f t="shared" si="218"/>
        <v>175</v>
      </c>
      <c r="K1340" s="64">
        <f t="shared" si="219"/>
        <v>188</v>
      </c>
      <c r="L1340" s="64">
        <f t="shared" si="220"/>
        <v>648</v>
      </c>
      <c r="M1340" s="64">
        <f t="shared" si="221"/>
        <v>275</v>
      </c>
    </row>
    <row r="1341" spans="1:13" outlineLevel="1" x14ac:dyDescent="0.35">
      <c r="A1341" s="64">
        <v>50033663</v>
      </c>
      <c r="B1341" s="64" t="s">
        <v>406</v>
      </c>
      <c r="C1341" s="64">
        <v>3027.26</v>
      </c>
      <c r="D1341" s="64">
        <v>184</v>
      </c>
      <c r="E1341" s="64">
        <v>243.61</v>
      </c>
      <c r="F1341" s="64">
        <v>0</v>
      </c>
      <c r="H1341" s="64">
        <f t="shared" si="222"/>
        <v>-243.61</v>
      </c>
      <c r="J1341" s="64">
        <f t="shared" si="218"/>
        <v>175</v>
      </c>
      <c r="K1341" s="64">
        <f t="shared" si="219"/>
        <v>188</v>
      </c>
      <c r="L1341" s="64">
        <f t="shared" si="220"/>
        <v>648</v>
      </c>
      <c r="M1341" s="64">
        <f t="shared" si="221"/>
        <v>276</v>
      </c>
    </row>
    <row r="1342" spans="1:13" outlineLevel="1" x14ac:dyDescent="0.35">
      <c r="A1342" s="64">
        <v>50034968</v>
      </c>
      <c r="B1342" s="64" t="s">
        <v>183</v>
      </c>
      <c r="C1342" s="64">
        <v>3754.02</v>
      </c>
      <c r="D1342" s="64">
        <v>184</v>
      </c>
      <c r="E1342" s="64">
        <v>315.07</v>
      </c>
      <c r="F1342" s="64">
        <v>0</v>
      </c>
      <c r="H1342" s="64">
        <f t="shared" si="222"/>
        <v>-315.07</v>
      </c>
      <c r="J1342" s="64">
        <f t="shared" si="218"/>
        <v>175</v>
      </c>
      <c r="K1342" s="64">
        <f t="shared" si="219"/>
        <v>188</v>
      </c>
      <c r="L1342" s="64">
        <f t="shared" si="220"/>
        <v>649</v>
      </c>
      <c r="M1342" s="64">
        <f t="shared" si="221"/>
        <v>276</v>
      </c>
    </row>
    <row r="1343" spans="1:13" outlineLevel="1" x14ac:dyDescent="0.35">
      <c r="A1343" s="64">
        <v>50035700</v>
      </c>
      <c r="B1343" s="64" t="s">
        <v>183</v>
      </c>
      <c r="C1343" s="64">
        <v>5772.99</v>
      </c>
      <c r="D1343" s="64">
        <v>184</v>
      </c>
      <c r="E1343" s="64">
        <v>460.07</v>
      </c>
      <c r="F1343" s="64">
        <v>0</v>
      </c>
      <c r="H1343" s="64">
        <f t="shared" si="222"/>
        <v>-460.07</v>
      </c>
      <c r="J1343" s="64">
        <f t="shared" si="218"/>
        <v>175</v>
      </c>
      <c r="K1343" s="64">
        <f t="shared" si="219"/>
        <v>188</v>
      </c>
      <c r="L1343" s="64">
        <f t="shared" si="220"/>
        <v>650</v>
      </c>
      <c r="M1343" s="64">
        <f t="shared" si="221"/>
        <v>276</v>
      </c>
    </row>
    <row r="1344" spans="1:13" outlineLevel="1" x14ac:dyDescent="0.35">
      <c r="A1344" s="64">
        <v>50038457</v>
      </c>
      <c r="B1344" s="64" t="s">
        <v>183</v>
      </c>
      <c r="C1344" s="64">
        <v>6127.57</v>
      </c>
      <c r="D1344" s="64">
        <v>183</v>
      </c>
      <c r="E1344" s="64">
        <v>480.88</v>
      </c>
      <c r="F1344" s="64">
        <v>0</v>
      </c>
      <c r="H1344" s="64">
        <f t="shared" si="222"/>
        <v>-480.88</v>
      </c>
      <c r="J1344" s="64">
        <f t="shared" si="218"/>
        <v>175</v>
      </c>
      <c r="K1344" s="64">
        <f t="shared" si="219"/>
        <v>188</v>
      </c>
      <c r="L1344" s="64">
        <f t="shared" si="220"/>
        <v>651</v>
      </c>
      <c r="M1344" s="64">
        <f t="shared" si="221"/>
        <v>276</v>
      </c>
    </row>
    <row r="1345" spans="1:13" outlineLevel="1" x14ac:dyDescent="0.35">
      <c r="A1345" s="64">
        <v>50038530</v>
      </c>
      <c r="B1345" s="64" t="s">
        <v>101</v>
      </c>
      <c r="C1345" s="64">
        <v>5535.33</v>
      </c>
      <c r="D1345" s="64">
        <v>153</v>
      </c>
      <c r="E1345" s="64">
        <v>446.98</v>
      </c>
      <c r="F1345" s="64">
        <v>434.48</v>
      </c>
      <c r="H1345" s="64">
        <f t="shared" si="222"/>
        <v>-12.5</v>
      </c>
      <c r="J1345" s="64">
        <f t="shared" si="218"/>
        <v>176</v>
      </c>
      <c r="K1345" s="64">
        <f t="shared" si="219"/>
        <v>188</v>
      </c>
      <c r="L1345" s="64">
        <f t="shared" si="220"/>
        <v>651</v>
      </c>
      <c r="M1345" s="64">
        <f t="shared" si="221"/>
        <v>276</v>
      </c>
    </row>
    <row r="1346" spans="1:13" outlineLevel="1" x14ac:dyDescent="0.35">
      <c r="A1346" s="64">
        <v>50041129</v>
      </c>
      <c r="B1346" s="64" t="s">
        <v>183</v>
      </c>
      <c r="C1346" s="64">
        <v>3235.08</v>
      </c>
      <c r="D1346" s="64">
        <v>183</v>
      </c>
      <c r="E1346" s="64">
        <v>263.55</v>
      </c>
      <c r="F1346" s="64">
        <v>0</v>
      </c>
      <c r="H1346" s="64">
        <f t="shared" si="222"/>
        <v>-263.55</v>
      </c>
      <c r="J1346" s="64">
        <f t="shared" si="218"/>
        <v>176</v>
      </c>
      <c r="K1346" s="64">
        <f t="shared" si="219"/>
        <v>188</v>
      </c>
      <c r="L1346" s="64">
        <f t="shared" si="220"/>
        <v>652</v>
      </c>
      <c r="M1346" s="64">
        <f t="shared" si="221"/>
        <v>276</v>
      </c>
    </row>
    <row r="1347" spans="1:13" outlineLevel="1" x14ac:dyDescent="0.35">
      <c r="A1347" s="64">
        <v>50045379</v>
      </c>
      <c r="B1347" s="64" t="s">
        <v>406</v>
      </c>
      <c r="C1347" s="64">
        <v>4459.99</v>
      </c>
      <c r="D1347" s="64">
        <v>182</v>
      </c>
      <c r="E1347" s="64">
        <v>364.43</v>
      </c>
      <c r="F1347" s="64">
        <v>0</v>
      </c>
      <c r="H1347" s="64">
        <f t="shared" si="222"/>
        <v>-364.43</v>
      </c>
      <c r="J1347" s="64">
        <f t="shared" si="218"/>
        <v>176</v>
      </c>
      <c r="K1347" s="64">
        <f t="shared" si="219"/>
        <v>188</v>
      </c>
      <c r="L1347" s="64">
        <f t="shared" si="220"/>
        <v>652</v>
      </c>
      <c r="M1347" s="64">
        <f t="shared" si="221"/>
        <v>277</v>
      </c>
    </row>
    <row r="1348" spans="1:13" outlineLevel="1" x14ac:dyDescent="0.35">
      <c r="A1348" s="64">
        <v>50045973</v>
      </c>
      <c r="B1348" s="64" t="s">
        <v>183</v>
      </c>
      <c r="C1348" s="64">
        <v>2679.28</v>
      </c>
      <c r="D1348" s="64">
        <v>182</v>
      </c>
      <c r="E1348" s="64">
        <v>195.43</v>
      </c>
      <c r="F1348" s="64">
        <v>0</v>
      </c>
      <c r="H1348" s="64">
        <f t="shared" si="222"/>
        <v>-195.43</v>
      </c>
      <c r="J1348" s="64">
        <f t="shared" si="218"/>
        <v>176</v>
      </c>
      <c r="K1348" s="64">
        <f t="shared" si="219"/>
        <v>188</v>
      </c>
      <c r="L1348" s="64">
        <f t="shared" si="220"/>
        <v>653</v>
      </c>
      <c r="M1348" s="64">
        <f t="shared" si="221"/>
        <v>277</v>
      </c>
    </row>
    <row r="1349" spans="1:13" outlineLevel="1" x14ac:dyDescent="0.35">
      <c r="A1349" s="64">
        <v>50046153</v>
      </c>
      <c r="B1349" s="64" t="s">
        <v>406</v>
      </c>
      <c r="C1349" s="64">
        <v>5343.86</v>
      </c>
      <c r="D1349" s="64">
        <v>183</v>
      </c>
      <c r="E1349" s="64">
        <v>442.89</v>
      </c>
      <c r="F1349" s="64">
        <v>0</v>
      </c>
      <c r="H1349" s="64">
        <f t="shared" si="222"/>
        <v>-442.89</v>
      </c>
      <c r="J1349" s="64">
        <f t="shared" si="218"/>
        <v>176</v>
      </c>
      <c r="K1349" s="64">
        <f t="shared" si="219"/>
        <v>188</v>
      </c>
      <c r="L1349" s="64">
        <f t="shared" si="220"/>
        <v>653</v>
      </c>
      <c r="M1349" s="64">
        <f t="shared" si="221"/>
        <v>278</v>
      </c>
    </row>
    <row r="1350" spans="1:13" outlineLevel="1" x14ac:dyDescent="0.35">
      <c r="A1350" s="64">
        <v>50052316</v>
      </c>
      <c r="B1350" s="64" t="s">
        <v>183</v>
      </c>
      <c r="C1350" s="64">
        <v>3906.4</v>
      </c>
      <c r="D1350" s="64">
        <v>183</v>
      </c>
      <c r="E1350" s="64">
        <v>312.42</v>
      </c>
      <c r="F1350" s="64">
        <v>0</v>
      </c>
      <c r="H1350" s="64">
        <f t="shared" si="222"/>
        <v>-312.42</v>
      </c>
      <c r="J1350" s="64">
        <f t="shared" si="218"/>
        <v>176</v>
      </c>
      <c r="K1350" s="64">
        <f t="shared" si="219"/>
        <v>188</v>
      </c>
      <c r="L1350" s="64">
        <f t="shared" si="220"/>
        <v>654</v>
      </c>
      <c r="M1350" s="64">
        <f t="shared" si="221"/>
        <v>278</v>
      </c>
    </row>
    <row r="1351" spans="1:13" outlineLevel="1" x14ac:dyDescent="0.35">
      <c r="A1351" s="64">
        <v>50055518</v>
      </c>
      <c r="B1351" s="64" t="s">
        <v>101</v>
      </c>
      <c r="C1351" s="64">
        <v>1854.73</v>
      </c>
      <c r="D1351" s="64">
        <v>153</v>
      </c>
      <c r="E1351" s="64">
        <v>139.72999999999999</v>
      </c>
      <c r="F1351" s="64">
        <v>139.63</v>
      </c>
      <c r="H1351" s="64">
        <f t="shared" si="222"/>
        <v>-9.9999999999994316E-2</v>
      </c>
      <c r="J1351" s="64">
        <f t="shared" si="218"/>
        <v>177</v>
      </c>
      <c r="K1351" s="64">
        <f t="shared" si="219"/>
        <v>188</v>
      </c>
      <c r="L1351" s="64">
        <f t="shared" si="220"/>
        <v>654</v>
      </c>
      <c r="M1351" s="64">
        <f t="shared" si="221"/>
        <v>278</v>
      </c>
    </row>
    <row r="1352" spans="1:13" outlineLevel="1" x14ac:dyDescent="0.35">
      <c r="A1352" s="64">
        <v>50057530</v>
      </c>
      <c r="B1352" s="64" t="s">
        <v>101</v>
      </c>
      <c r="C1352" s="64">
        <v>4275.1899999999996</v>
      </c>
      <c r="D1352" s="64">
        <v>153</v>
      </c>
      <c r="E1352" s="64">
        <v>368.85</v>
      </c>
      <c r="F1352" s="64">
        <v>373.97</v>
      </c>
      <c r="H1352" s="64">
        <f t="shared" si="222"/>
        <v>5.1200000000000045</v>
      </c>
      <c r="J1352" s="64">
        <f t="shared" si="218"/>
        <v>178</v>
      </c>
      <c r="K1352" s="64">
        <f t="shared" si="219"/>
        <v>188</v>
      </c>
      <c r="L1352" s="64">
        <f t="shared" si="220"/>
        <v>654</v>
      </c>
      <c r="M1352" s="64">
        <f t="shared" si="221"/>
        <v>278</v>
      </c>
    </row>
    <row r="1353" spans="1:13" outlineLevel="1" x14ac:dyDescent="0.35">
      <c r="A1353" s="64">
        <v>50060385</v>
      </c>
      <c r="B1353" s="64" t="s">
        <v>183</v>
      </c>
      <c r="C1353" s="64">
        <v>4712.6400000000003</v>
      </c>
      <c r="D1353" s="64">
        <v>183</v>
      </c>
      <c r="E1353" s="64">
        <v>361.53</v>
      </c>
      <c r="F1353" s="64">
        <v>0</v>
      </c>
      <c r="H1353" s="64">
        <f t="shared" si="222"/>
        <v>-361.53</v>
      </c>
      <c r="J1353" s="64">
        <f t="shared" si="218"/>
        <v>178</v>
      </c>
      <c r="K1353" s="64">
        <f t="shared" si="219"/>
        <v>188</v>
      </c>
      <c r="L1353" s="64">
        <f t="shared" si="220"/>
        <v>655</v>
      </c>
      <c r="M1353" s="64">
        <f t="shared" si="221"/>
        <v>278</v>
      </c>
    </row>
    <row r="1354" spans="1:13" outlineLevel="1" x14ac:dyDescent="0.35">
      <c r="A1354" s="64">
        <v>50060400</v>
      </c>
      <c r="B1354" s="64" t="s">
        <v>101</v>
      </c>
      <c r="C1354" s="64">
        <v>3632.77</v>
      </c>
      <c r="D1354" s="64">
        <v>154</v>
      </c>
      <c r="E1354" s="64">
        <v>309.69</v>
      </c>
      <c r="F1354" s="64">
        <v>305.44</v>
      </c>
      <c r="H1354" s="64">
        <f t="shared" si="222"/>
        <v>-4.25</v>
      </c>
      <c r="J1354" s="64">
        <f t="shared" si="218"/>
        <v>179</v>
      </c>
      <c r="K1354" s="64">
        <f t="shared" si="219"/>
        <v>188</v>
      </c>
      <c r="L1354" s="64">
        <f t="shared" si="220"/>
        <v>655</v>
      </c>
      <c r="M1354" s="64">
        <f t="shared" si="221"/>
        <v>278</v>
      </c>
    </row>
    <row r="1355" spans="1:13" outlineLevel="1" x14ac:dyDescent="0.35">
      <c r="A1355" s="64">
        <v>50061234</v>
      </c>
      <c r="B1355" s="64" t="s">
        <v>395</v>
      </c>
      <c r="C1355" s="64">
        <v>2647.55</v>
      </c>
      <c r="D1355" s="64">
        <v>153</v>
      </c>
      <c r="E1355" s="64">
        <v>209.33</v>
      </c>
      <c r="F1355" s="64">
        <v>206.5</v>
      </c>
      <c r="H1355" s="64">
        <f t="shared" si="222"/>
        <v>-2.8300000000000125</v>
      </c>
      <c r="J1355" s="64">
        <f t="shared" si="218"/>
        <v>179</v>
      </c>
      <c r="K1355" s="64">
        <f t="shared" si="219"/>
        <v>189</v>
      </c>
      <c r="L1355" s="64">
        <f t="shared" si="220"/>
        <v>655</v>
      </c>
      <c r="M1355" s="64">
        <f t="shared" si="221"/>
        <v>278</v>
      </c>
    </row>
    <row r="1356" spans="1:13" outlineLevel="1" x14ac:dyDescent="0.35">
      <c r="A1356" s="64">
        <v>50061797</v>
      </c>
      <c r="B1356" s="64" t="s">
        <v>406</v>
      </c>
      <c r="C1356" s="64">
        <v>6099.29</v>
      </c>
      <c r="D1356" s="64">
        <v>185</v>
      </c>
      <c r="E1356" s="64">
        <v>525.71</v>
      </c>
      <c r="F1356" s="64">
        <v>0</v>
      </c>
      <c r="H1356" s="64">
        <f t="shared" si="222"/>
        <v>-525.71</v>
      </c>
      <c r="J1356" s="64">
        <f t="shared" si="218"/>
        <v>179</v>
      </c>
      <c r="K1356" s="64">
        <f t="shared" si="219"/>
        <v>189</v>
      </c>
      <c r="L1356" s="64">
        <f t="shared" si="220"/>
        <v>655</v>
      </c>
      <c r="M1356" s="64">
        <f t="shared" si="221"/>
        <v>279</v>
      </c>
    </row>
    <row r="1357" spans="1:13" outlineLevel="1" x14ac:dyDescent="0.35">
      <c r="A1357" s="64">
        <v>50064163</v>
      </c>
      <c r="B1357" s="64" t="s">
        <v>406</v>
      </c>
      <c r="C1357" s="64">
        <v>3276.46</v>
      </c>
      <c r="D1357" s="64">
        <v>186</v>
      </c>
      <c r="E1357" s="64">
        <v>256.75</v>
      </c>
      <c r="F1357" s="64">
        <v>0</v>
      </c>
      <c r="H1357" s="64">
        <f t="shared" si="222"/>
        <v>-256.75</v>
      </c>
      <c r="J1357" s="64">
        <f t="shared" si="218"/>
        <v>179</v>
      </c>
      <c r="K1357" s="64">
        <f t="shared" si="219"/>
        <v>189</v>
      </c>
      <c r="L1357" s="64">
        <f t="shared" si="220"/>
        <v>655</v>
      </c>
      <c r="M1357" s="64">
        <f t="shared" si="221"/>
        <v>280</v>
      </c>
    </row>
    <row r="1358" spans="1:13" outlineLevel="1" x14ac:dyDescent="0.35">
      <c r="A1358" s="64">
        <v>50066185</v>
      </c>
      <c r="B1358" s="64" t="s">
        <v>406</v>
      </c>
      <c r="C1358" s="64">
        <v>1953.43</v>
      </c>
      <c r="D1358" s="64">
        <v>184</v>
      </c>
      <c r="E1358" s="64">
        <v>163.02000000000001</v>
      </c>
      <c r="F1358" s="64">
        <v>0</v>
      </c>
      <c r="H1358" s="64">
        <f t="shared" si="222"/>
        <v>-163.02000000000001</v>
      </c>
      <c r="J1358" s="64">
        <f t="shared" si="218"/>
        <v>179</v>
      </c>
      <c r="K1358" s="64">
        <f t="shared" si="219"/>
        <v>189</v>
      </c>
      <c r="L1358" s="64">
        <f t="shared" si="220"/>
        <v>655</v>
      </c>
      <c r="M1358" s="64">
        <f t="shared" si="221"/>
        <v>281</v>
      </c>
    </row>
    <row r="1359" spans="1:13" outlineLevel="1" x14ac:dyDescent="0.35">
      <c r="A1359" s="64">
        <v>50066383</v>
      </c>
      <c r="B1359" s="64" t="s">
        <v>183</v>
      </c>
      <c r="C1359" s="64">
        <v>18146.080000000002</v>
      </c>
      <c r="D1359" s="64">
        <v>183</v>
      </c>
      <c r="E1359" s="64">
        <v>1456.73</v>
      </c>
      <c r="F1359" s="64">
        <v>0</v>
      </c>
      <c r="H1359" s="64">
        <f t="shared" si="222"/>
        <v>-1456.73</v>
      </c>
      <c r="J1359" s="64">
        <f t="shared" si="218"/>
        <v>179</v>
      </c>
      <c r="K1359" s="64">
        <f t="shared" si="219"/>
        <v>189</v>
      </c>
      <c r="L1359" s="64">
        <f t="shared" si="220"/>
        <v>656</v>
      </c>
      <c r="M1359" s="64">
        <f t="shared" si="221"/>
        <v>281</v>
      </c>
    </row>
    <row r="1360" spans="1:13" outlineLevel="1" x14ac:dyDescent="0.35">
      <c r="A1360" s="64">
        <v>50066763</v>
      </c>
      <c r="B1360" s="64" t="s">
        <v>101</v>
      </c>
      <c r="C1360" s="64">
        <v>2020.36</v>
      </c>
      <c r="D1360" s="64">
        <v>186</v>
      </c>
      <c r="E1360" s="64">
        <v>163.9</v>
      </c>
      <c r="F1360" s="64">
        <v>162.02000000000001</v>
      </c>
      <c r="H1360" s="64">
        <f t="shared" si="222"/>
        <v>-1.8799999999999955</v>
      </c>
      <c r="J1360" s="64">
        <f t="shared" si="218"/>
        <v>180</v>
      </c>
      <c r="K1360" s="64">
        <f t="shared" si="219"/>
        <v>189</v>
      </c>
      <c r="L1360" s="64">
        <f t="shared" si="220"/>
        <v>656</v>
      </c>
      <c r="M1360" s="64">
        <f t="shared" si="221"/>
        <v>281</v>
      </c>
    </row>
    <row r="1361" spans="1:13" outlineLevel="1" x14ac:dyDescent="0.35">
      <c r="A1361" s="64">
        <v>50068173</v>
      </c>
      <c r="B1361" s="64" t="s">
        <v>183</v>
      </c>
      <c r="C1361" s="64">
        <v>3061.2</v>
      </c>
      <c r="D1361" s="64">
        <v>184</v>
      </c>
      <c r="E1361" s="64">
        <v>251.6</v>
      </c>
      <c r="F1361" s="64">
        <v>0</v>
      </c>
      <c r="H1361" s="64">
        <f t="shared" si="222"/>
        <v>-251.6</v>
      </c>
      <c r="J1361" s="64">
        <f t="shared" si="218"/>
        <v>180</v>
      </c>
      <c r="K1361" s="64">
        <f t="shared" si="219"/>
        <v>189</v>
      </c>
      <c r="L1361" s="64">
        <f t="shared" si="220"/>
        <v>657</v>
      </c>
      <c r="M1361" s="64">
        <f t="shared" si="221"/>
        <v>281</v>
      </c>
    </row>
    <row r="1362" spans="1:13" outlineLevel="1" x14ac:dyDescent="0.35">
      <c r="A1362" s="64">
        <v>50068610</v>
      </c>
      <c r="B1362" s="64" t="s">
        <v>406</v>
      </c>
      <c r="C1362" s="64">
        <v>4797.09</v>
      </c>
      <c r="D1362" s="64">
        <v>184</v>
      </c>
      <c r="E1362" s="64">
        <v>381.26</v>
      </c>
      <c r="F1362" s="64">
        <v>0</v>
      </c>
      <c r="H1362" s="64">
        <f t="shared" si="222"/>
        <v>-381.26</v>
      </c>
      <c r="J1362" s="64">
        <f t="shared" si="218"/>
        <v>180</v>
      </c>
      <c r="K1362" s="64">
        <f t="shared" si="219"/>
        <v>189</v>
      </c>
      <c r="L1362" s="64">
        <f t="shared" si="220"/>
        <v>657</v>
      </c>
      <c r="M1362" s="64">
        <f t="shared" si="221"/>
        <v>282</v>
      </c>
    </row>
    <row r="1363" spans="1:13" outlineLevel="1" x14ac:dyDescent="0.35">
      <c r="A1363" s="64">
        <v>50069189</v>
      </c>
      <c r="B1363" s="64" t="s">
        <v>183</v>
      </c>
      <c r="C1363" s="64">
        <v>1856.53</v>
      </c>
      <c r="D1363" s="64">
        <v>183</v>
      </c>
      <c r="E1363" s="64">
        <v>144.58000000000001</v>
      </c>
      <c r="F1363" s="64">
        <v>0</v>
      </c>
      <c r="H1363" s="64">
        <f t="shared" si="222"/>
        <v>-144.58000000000001</v>
      </c>
      <c r="J1363" s="64">
        <f t="shared" si="218"/>
        <v>180</v>
      </c>
      <c r="K1363" s="64">
        <f t="shared" si="219"/>
        <v>189</v>
      </c>
      <c r="L1363" s="64">
        <f t="shared" si="220"/>
        <v>658</v>
      </c>
      <c r="M1363" s="64">
        <f t="shared" si="221"/>
        <v>282</v>
      </c>
    </row>
    <row r="1364" spans="1:13" outlineLevel="1" x14ac:dyDescent="0.35">
      <c r="A1364" s="64">
        <v>50072562</v>
      </c>
      <c r="B1364" s="64" t="s">
        <v>406</v>
      </c>
      <c r="C1364" s="64">
        <v>10575.81</v>
      </c>
      <c r="D1364" s="64">
        <v>182</v>
      </c>
      <c r="E1364" s="64">
        <v>866.98</v>
      </c>
      <c r="F1364" s="64">
        <v>0</v>
      </c>
      <c r="H1364" s="64">
        <f t="shared" si="222"/>
        <v>-866.98</v>
      </c>
      <c r="J1364" s="64">
        <f t="shared" si="218"/>
        <v>180</v>
      </c>
      <c r="K1364" s="64">
        <f t="shared" si="219"/>
        <v>189</v>
      </c>
      <c r="L1364" s="64">
        <f t="shared" si="220"/>
        <v>658</v>
      </c>
      <c r="M1364" s="64">
        <f t="shared" si="221"/>
        <v>283</v>
      </c>
    </row>
    <row r="1365" spans="1:13" outlineLevel="1" x14ac:dyDescent="0.35">
      <c r="A1365" s="64">
        <v>50074790</v>
      </c>
      <c r="B1365" s="64" t="s">
        <v>101</v>
      </c>
      <c r="C1365" s="64">
        <v>5855.61</v>
      </c>
      <c r="D1365" s="64">
        <v>153</v>
      </c>
      <c r="E1365" s="64">
        <v>473.67</v>
      </c>
      <c r="F1365" s="64">
        <v>475.95</v>
      </c>
      <c r="H1365" s="64">
        <f t="shared" si="222"/>
        <v>2.2799999999999727</v>
      </c>
      <c r="J1365" s="64">
        <f t="shared" si="218"/>
        <v>181</v>
      </c>
      <c r="K1365" s="64">
        <f t="shared" si="219"/>
        <v>189</v>
      </c>
      <c r="L1365" s="64">
        <f t="shared" si="220"/>
        <v>658</v>
      </c>
      <c r="M1365" s="64">
        <f t="shared" si="221"/>
        <v>283</v>
      </c>
    </row>
    <row r="1366" spans="1:13" outlineLevel="1" x14ac:dyDescent="0.35">
      <c r="A1366" s="64">
        <v>50074964</v>
      </c>
      <c r="B1366" s="64" t="s">
        <v>183</v>
      </c>
      <c r="C1366" s="64">
        <v>3647.57</v>
      </c>
      <c r="D1366" s="64">
        <v>184</v>
      </c>
      <c r="E1366" s="64">
        <v>291.47000000000003</v>
      </c>
      <c r="F1366" s="64">
        <v>0</v>
      </c>
      <c r="H1366" s="64">
        <f t="shared" si="222"/>
        <v>-291.47000000000003</v>
      </c>
      <c r="J1366" s="64">
        <f t="shared" si="218"/>
        <v>181</v>
      </c>
      <c r="K1366" s="64">
        <f t="shared" si="219"/>
        <v>189</v>
      </c>
      <c r="L1366" s="64">
        <f t="shared" si="220"/>
        <v>659</v>
      </c>
      <c r="M1366" s="64">
        <f t="shared" si="221"/>
        <v>283</v>
      </c>
    </row>
    <row r="1367" spans="1:13" outlineLevel="1" x14ac:dyDescent="0.35">
      <c r="A1367" s="64">
        <v>50077653</v>
      </c>
      <c r="B1367" s="64" t="s">
        <v>101</v>
      </c>
      <c r="C1367" s="64">
        <v>4198.91</v>
      </c>
      <c r="D1367" s="64">
        <v>182</v>
      </c>
      <c r="E1367" s="64">
        <v>338.13</v>
      </c>
      <c r="F1367" s="64">
        <v>331</v>
      </c>
      <c r="H1367" s="64">
        <f t="shared" si="222"/>
        <v>-7.1299999999999955</v>
      </c>
      <c r="J1367" s="64">
        <f t="shared" si="218"/>
        <v>182</v>
      </c>
      <c r="K1367" s="64">
        <f t="shared" si="219"/>
        <v>189</v>
      </c>
      <c r="L1367" s="64">
        <f t="shared" si="220"/>
        <v>659</v>
      </c>
      <c r="M1367" s="64">
        <f t="shared" si="221"/>
        <v>283</v>
      </c>
    </row>
    <row r="1368" spans="1:13" outlineLevel="1" x14ac:dyDescent="0.35">
      <c r="A1368" s="64">
        <v>50078750</v>
      </c>
      <c r="B1368" s="64" t="s">
        <v>101</v>
      </c>
      <c r="C1368" s="64">
        <v>2209.73</v>
      </c>
      <c r="D1368" s="64">
        <v>154</v>
      </c>
      <c r="E1368" s="64">
        <v>179.58</v>
      </c>
      <c r="F1368" s="64">
        <v>178.57</v>
      </c>
      <c r="H1368" s="64">
        <f t="shared" si="222"/>
        <v>-1.0100000000000193</v>
      </c>
      <c r="J1368" s="64">
        <f t="shared" si="218"/>
        <v>183</v>
      </c>
      <c r="K1368" s="64">
        <f t="shared" si="219"/>
        <v>189</v>
      </c>
      <c r="L1368" s="64">
        <f t="shared" si="220"/>
        <v>659</v>
      </c>
      <c r="M1368" s="64">
        <f t="shared" si="221"/>
        <v>283</v>
      </c>
    </row>
    <row r="1369" spans="1:13" outlineLevel="1" x14ac:dyDescent="0.35">
      <c r="A1369" s="64">
        <v>50079211</v>
      </c>
      <c r="B1369" s="64" t="s">
        <v>101</v>
      </c>
      <c r="C1369" s="64">
        <v>6328.52</v>
      </c>
      <c r="D1369" s="64">
        <v>184</v>
      </c>
      <c r="E1369" s="64">
        <v>520.19000000000005</v>
      </c>
      <c r="F1369" s="64">
        <v>518.82000000000005</v>
      </c>
      <c r="H1369" s="64">
        <f t="shared" si="222"/>
        <v>-1.3700000000000045</v>
      </c>
      <c r="J1369" s="64">
        <f t="shared" si="218"/>
        <v>184</v>
      </c>
      <c r="K1369" s="64">
        <f t="shared" si="219"/>
        <v>189</v>
      </c>
      <c r="L1369" s="64">
        <f t="shared" si="220"/>
        <v>659</v>
      </c>
      <c r="M1369" s="64">
        <f t="shared" si="221"/>
        <v>283</v>
      </c>
    </row>
    <row r="1370" spans="1:13" outlineLevel="1" x14ac:dyDescent="0.35">
      <c r="A1370" s="64">
        <v>50081844</v>
      </c>
      <c r="B1370" s="64" t="s">
        <v>101</v>
      </c>
      <c r="C1370" s="64">
        <v>4135.7</v>
      </c>
      <c r="D1370" s="64">
        <v>153</v>
      </c>
      <c r="E1370" s="64">
        <v>355.55</v>
      </c>
      <c r="F1370" s="64">
        <v>358.38</v>
      </c>
      <c r="H1370" s="64">
        <f t="shared" si="222"/>
        <v>2.8299999999999841</v>
      </c>
      <c r="J1370" s="64">
        <f t="shared" si="218"/>
        <v>185</v>
      </c>
      <c r="K1370" s="64">
        <f t="shared" si="219"/>
        <v>189</v>
      </c>
      <c r="L1370" s="64">
        <f t="shared" si="220"/>
        <v>659</v>
      </c>
      <c r="M1370" s="64">
        <f t="shared" si="221"/>
        <v>283</v>
      </c>
    </row>
    <row r="1371" spans="1:13" outlineLevel="1" x14ac:dyDescent="0.35">
      <c r="A1371" s="64">
        <v>50086464</v>
      </c>
      <c r="B1371" s="64" t="s">
        <v>395</v>
      </c>
      <c r="C1371" s="64">
        <v>3819.71</v>
      </c>
      <c r="D1371" s="64">
        <v>154</v>
      </c>
      <c r="E1371" s="64">
        <v>304.48</v>
      </c>
      <c r="F1371" s="64">
        <v>299.85000000000002</v>
      </c>
      <c r="H1371" s="64">
        <f t="shared" si="222"/>
        <v>-4.6299999999999955</v>
      </c>
      <c r="J1371" s="64">
        <f t="shared" si="218"/>
        <v>185</v>
      </c>
      <c r="K1371" s="64">
        <f t="shared" si="219"/>
        <v>190</v>
      </c>
      <c r="L1371" s="64">
        <f t="shared" si="220"/>
        <v>659</v>
      </c>
      <c r="M1371" s="64">
        <f t="shared" si="221"/>
        <v>283</v>
      </c>
    </row>
    <row r="1372" spans="1:13" outlineLevel="1" x14ac:dyDescent="0.35">
      <c r="A1372" s="64">
        <v>50086753</v>
      </c>
      <c r="B1372" s="64" t="s">
        <v>183</v>
      </c>
      <c r="C1372" s="64">
        <v>1442.35</v>
      </c>
      <c r="D1372" s="64">
        <v>183</v>
      </c>
      <c r="E1372" s="64">
        <v>110.74</v>
      </c>
      <c r="F1372" s="64">
        <v>0</v>
      </c>
      <c r="H1372" s="64">
        <f t="shared" si="222"/>
        <v>-110.74</v>
      </c>
      <c r="J1372" s="64">
        <f t="shared" si="218"/>
        <v>185</v>
      </c>
      <c r="K1372" s="64">
        <f t="shared" si="219"/>
        <v>190</v>
      </c>
      <c r="L1372" s="64">
        <f t="shared" si="220"/>
        <v>660</v>
      </c>
      <c r="M1372" s="64">
        <f t="shared" si="221"/>
        <v>283</v>
      </c>
    </row>
    <row r="1373" spans="1:13" outlineLevel="1" x14ac:dyDescent="0.35">
      <c r="A1373" s="64">
        <v>50091869</v>
      </c>
      <c r="B1373" s="64" t="s">
        <v>406</v>
      </c>
      <c r="C1373" s="64">
        <v>4309.08</v>
      </c>
      <c r="D1373" s="64">
        <v>183</v>
      </c>
      <c r="E1373" s="64">
        <v>362.18</v>
      </c>
      <c r="F1373" s="64">
        <v>0</v>
      </c>
      <c r="H1373" s="64">
        <f t="shared" si="222"/>
        <v>-362.18</v>
      </c>
      <c r="J1373" s="64">
        <f t="shared" si="218"/>
        <v>185</v>
      </c>
      <c r="K1373" s="64">
        <f t="shared" si="219"/>
        <v>190</v>
      </c>
      <c r="L1373" s="64">
        <f t="shared" si="220"/>
        <v>660</v>
      </c>
      <c r="M1373" s="64">
        <f t="shared" si="221"/>
        <v>284</v>
      </c>
    </row>
    <row r="1374" spans="1:13" outlineLevel="1" x14ac:dyDescent="0.35">
      <c r="A1374" s="64">
        <v>50092495</v>
      </c>
      <c r="B1374" s="64" t="s">
        <v>183</v>
      </c>
      <c r="C1374" s="64">
        <v>4443.1099999999997</v>
      </c>
      <c r="D1374" s="64">
        <v>185</v>
      </c>
      <c r="E1374" s="64">
        <v>354.69</v>
      </c>
      <c r="F1374" s="64">
        <v>0</v>
      </c>
      <c r="H1374" s="64">
        <f t="shared" si="222"/>
        <v>-354.69</v>
      </c>
      <c r="J1374" s="64">
        <f t="shared" si="218"/>
        <v>185</v>
      </c>
      <c r="K1374" s="64">
        <f t="shared" si="219"/>
        <v>190</v>
      </c>
      <c r="L1374" s="64">
        <f t="shared" si="220"/>
        <v>661</v>
      </c>
      <c r="M1374" s="64">
        <f t="shared" si="221"/>
        <v>284</v>
      </c>
    </row>
    <row r="1375" spans="1:13" outlineLevel="1" x14ac:dyDescent="0.35">
      <c r="A1375" s="64">
        <v>50093609</v>
      </c>
      <c r="B1375" s="64" t="s">
        <v>101</v>
      </c>
      <c r="C1375" s="64">
        <v>4552.63</v>
      </c>
      <c r="D1375" s="64">
        <v>153</v>
      </c>
      <c r="E1375" s="64">
        <v>366.99</v>
      </c>
      <c r="F1375" s="64">
        <v>370.83</v>
      </c>
      <c r="H1375" s="64">
        <f t="shared" si="222"/>
        <v>3.839999999999975</v>
      </c>
      <c r="J1375" s="64">
        <f t="shared" si="218"/>
        <v>186</v>
      </c>
      <c r="K1375" s="64">
        <f t="shared" si="219"/>
        <v>190</v>
      </c>
      <c r="L1375" s="64">
        <f t="shared" si="220"/>
        <v>661</v>
      </c>
      <c r="M1375" s="64">
        <f t="shared" si="221"/>
        <v>284</v>
      </c>
    </row>
    <row r="1376" spans="1:13" outlineLevel="1" x14ac:dyDescent="0.35">
      <c r="A1376" s="64">
        <v>50095374</v>
      </c>
      <c r="B1376" s="64" t="s">
        <v>183</v>
      </c>
      <c r="C1376" s="64">
        <v>5649.03</v>
      </c>
      <c r="D1376" s="64">
        <v>184</v>
      </c>
      <c r="E1376" s="64">
        <v>453.32</v>
      </c>
      <c r="F1376" s="64">
        <v>0</v>
      </c>
      <c r="H1376" s="64">
        <f t="shared" si="222"/>
        <v>-453.32</v>
      </c>
      <c r="J1376" s="64">
        <f t="shared" si="218"/>
        <v>186</v>
      </c>
      <c r="K1376" s="64">
        <f t="shared" si="219"/>
        <v>190</v>
      </c>
      <c r="L1376" s="64">
        <f t="shared" si="220"/>
        <v>662</v>
      </c>
      <c r="M1376" s="64">
        <f t="shared" si="221"/>
        <v>284</v>
      </c>
    </row>
    <row r="1377" spans="1:13" outlineLevel="1" x14ac:dyDescent="0.35">
      <c r="A1377" s="64">
        <v>50099962</v>
      </c>
      <c r="B1377" s="64" t="s">
        <v>183</v>
      </c>
      <c r="C1377" s="64">
        <v>2496.3000000000002</v>
      </c>
      <c r="D1377" s="64">
        <v>183</v>
      </c>
      <c r="E1377" s="64">
        <v>194.05</v>
      </c>
      <c r="F1377" s="64">
        <v>0</v>
      </c>
      <c r="H1377" s="64">
        <f t="shared" si="222"/>
        <v>-194.05</v>
      </c>
      <c r="J1377" s="64">
        <f t="shared" si="218"/>
        <v>186</v>
      </c>
      <c r="K1377" s="64">
        <f t="shared" si="219"/>
        <v>190</v>
      </c>
      <c r="L1377" s="64">
        <f t="shared" si="220"/>
        <v>663</v>
      </c>
      <c r="M1377" s="64">
        <f t="shared" si="221"/>
        <v>284</v>
      </c>
    </row>
    <row r="1378" spans="1:13" outlineLevel="1" x14ac:dyDescent="0.35">
      <c r="A1378" s="64">
        <v>50101056</v>
      </c>
      <c r="B1378" s="64" t="s">
        <v>406</v>
      </c>
      <c r="C1378" s="64">
        <v>3625.8</v>
      </c>
      <c r="D1378" s="64">
        <v>179</v>
      </c>
      <c r="E1378" s="64">
        <v>292.27999999999997</v>
      </c>
      <c r="F1378" s="64">
        <v>0</v>
      </c>
      <c r="H1378" s="64">
        <f t="shared" si="222"/>
        <v>-292.27999999999997</v>
      </c>
      <c r="J1378" s="64">
        <f t="shared" si="218"/>
        <v>186</v>
      </c>
      <c r="K1378" s="64">
        <f t="shared" si="219"/>
        <v>190</v>
      </c>
      <c r="L1378" s="64">
        <f t="shared" si="220"/>
        <v>663</v>
      </c>
      <c r="M1378" s="64">
        <f t="shared" si="221"/>
        <v>285</v>
      </c>
    </row>
    <row r="1379" spans="1:13" outlineLevel="1" x14ac:dyDescent="0.35">
      <c r="A1379" s="64">
        <v>50106030</v>
      </c>
      <c r="B1379" s="64" t="s">
        <v>183</v>
      </c>
      <c r="C1379" s="64">
        <v>5421.53</v>
      </c>
      <c r="D1379" s="64">
        <v>184</v>
      </c>
      <c r="E1379" s="64">
        <v>442.72</v>
      </c>
      <c r="F1379" s="64">
        <v>0</v>
      </c>
      <c r="H1379" s="64">
        <f t="shared" si="222"/>
        <v>-442.72</v>
      </c>
      <c r="J1379" s="64">
        <f t="shared" si="218"/>
        <v>186</v>
      </c>
      <c r="K1379" s="64">
        <f t="shared" si="219"/>
        <v>190</v>
      </c>
      <c r="L1379" s="64">
        <f t="shared" si="220"/>
        <v>664</v>
      </c>
      <c r="M1379" s="64">
        <f t="shared" si="221"/>
        <v>285</v>
      </c>
    </row>
    <row r="1380" spans="1:13" outlineLevel="1" x14ac:dyDescent="0.35">
      <c r="A1380" s="64">
        <v>50107757</v>
      </c>
      <c r="B1380" s="64" t="s">
        <v>406</v>
      </c>
      <c r="C1380" s="64">
        <v>5976.97</v>
      </c>
      <c r="D1380" s="64">
        <v>184</v>
      </c>
      <c r="E1380" s="64">
        <v>505.47</v>
      </c>
      <c r="F1380" s="64">
        <v>0</v>
      </c>
      <c r="H1380" s="64">
        <f t="shared" si="222"/>
        <v>-505.47</v>
      </c>
      <c r="J1380" s="64">
        <f t="shared" si="218"/>
        <v>186</v>
      </c>
      <c r="K1380" s="64">
        <f t="shared" si="219"/>
        <v>190</v>
      </c>
      <c r="L1380" s="64">
        <f t="shared" si="220"/>
        <v>664</v>
      </c>
      <c r="M1380" s="64">
        <f t="shared" si="221"/>
        <v>286</v>
      </c>
    </row>
    <row r="1381" spans="1:13" outlineLevel="1" x14ac:dyDescent="0.35">
      <c r="A1381" s="64">
        <v>50113035</v>
      </c>
      <c r="B1381" s="64" t="s">
        <v>406</v>
      </c>
      <c r="C1381" s="64">
        <v>6371.95</v>
      </c>
      <c r="D1381" s="64">
        <v>185</v>
      </c>
      <c r="E1381" s="64">
        <v>527.61</v>
      </c>
      <c r="F1381" s="64">
        <v>0</v>
      </c>
      <c r="H1381" s="64">
        <f t="shared" si="222"/>
        <v>-527.61</v>
      </c>
      <c r="J1381" s="64">
        <f t="shared" si="218"/>
        <v>186</v>
      </c>
      <c r="K1381" s="64">
        <f t="shared" si="219"/>
        <v>190</v>
      </c>
      <c r="L1381" s="64">
        <f t="shared" si="220"/>
        <v>664</v>
      </c>
      <c r="M1381" s="64">
        <f t="shared" si="221"/>
        <v>287</v>
      </c>
    </row>
    <row r="1382" spans="1:13" outlineLevel="1" x14ac:dyDescent="0.35">
      <c r="A1382" s="64">
        <v>50113069</v>
      </c>
      <c r="B1382" s="64" t="s">
        <v>395</v>
      </c>
      <c r="C1382" s="64">
        <v>3355.97</v>
      </c>
      <c r="D1382" s="64">
        <v>153</v>
      </c>
      <c r="E1382" s="64">
        <v>256.35000000000002</v>
      </c>
      <c r="F1382" s="64">
        <v>256.61</v>
      </c>
      <c r="H1382" s="64">
        <f t="shared" si="222"/>
        <v>0.25999999999999091</v>
      </c>
      <c r="J1382" s="64">
        <f t="shared" si="218"/>
        <v>186</v>
      </c>
      <c r="K1382" s="64">
        <f t="shared" si="219"/>
        <v>191</v>
      </c>
      <c r="L1382" s="64">
        <f t="shared" si="220"/>
        <v>664</v>
      </c>
      <c r="M1382" s="64">
        <f t="shared" si="221"/>
        <v>287</v>
      </c>
    </row>
    <row r="1383" spans="1:13" outlineLevel="1" x14ac:dyDescent="0.35">
      <c r="A1383" s="64">
        <v>50113928</v>
      </c>
      <c r="B1383" s="64" t="s">
        <v>183</v>
      </c>
      <c r="C1383" s="64">
        <v>3342.39</v>
      </c>
      <c r="D1383" s="64">
        <v>183</v>
      </c>
      <c r="E1383" s="64">
        <v>266.23</v>
      </c>
      <c r="F1383" s="64">
        <v>0</v>
      </c>
      <c r="H1383" s="64">
        <f t="shared" si="222"/>
        <v>-266.23</v>
      </c>
      <c r="J1383" s="64">
        <f t="shared" si="218"/>
        <v>186</v>
      </c>
      <c r="K1383" s="64">
        <f t="shared" si="219"/>
        <v>191</v>
      </c>
      <c r="L1383" s="64">
        <f t="shared" si="220"/>
        <v>665</v>
      </c>
      <c r="M1383" s="64">
        <f t="shared" si="221"/>
        <v>287</v>
      </c>
    </row>
    <row r="1384" spans="1:13" outlineLevel="1" x14ac:dyDescent="0.35">
      <c r="A1384" s="64">
        <v>50116922</v>
      </c>
      <c r="B1384" s="64" t="s">
        <v>406</v>
      </c>
      <c r="C1384" s="64">
        <v>2332.83</v>
      </c>
      <c r="D1384" s="64">
        <v>183</v>
      </c>
      <c r="E1384" s="64">
        <v>190.91</v>
      </c>
      <c r="F1384" s="64">
        <v>0</v>
      </c>
      <c r="H1384" s="64">
        <f t="shared" si="222"/>
        <v>-190.91</v>
      </c>
      <c r="J1384" s="64">
        <f t="shared" si="218"/>
        <v>186</v>
      </c>
      <c r="K1384" s="64">
        <f t="shared" si="219"/>
        <v>191</v>
      </c>
      <c r="L1384" s="64">
        <f t="shared" si="220"/>
        <v>665</v>
      </c>
      <c r="M1384" s="64">
        <f t="shared" si="221"/>
        <v>288</v>
      </c>
    </row>
    <row r="1385" spans="1:13" outlineLevel="1" x14ac:dyDescent="0.35">
      <c r="A1385" s="64">
        <v>50117136</v>
      </c>
      <c r="B1385" s="64" t="s">
        <v>183</v>
      </c>
      <c r="C1385" s="64">
        <v>3754.55</v>
      </c>
      <c r="D1385" s="64">
        <v>183</v>
      </c>
      <c r="E1385" s="64">
        <v>315.75</v>
      </c>
      <c r="F1385" s="64">
        <v>0</v>
      </c>
      <c r="H1385" s="64">
        <f t="shared" si="222"/>
        <v>-315.75</v>
      </c>
      <c r="J1385" s="64">
        <f t="shared" si="218"/>
        <v>186</v>
      </c>
      <c r="K1385" s="64">
        <f t="shared" si="219"/>
        <v>191</v>
      </c>
      <c r="L1385" s="64">
        <f t="shared" si="220"/>
        <v>666</v>
      </c>
      <c r="M1385" s="64">
        <f t="shared" si="221"/>
        <v>288</v>
      </c>
    </row>
    <row r="1386" spans="1:13" outlineLevel="1" x14ac:dyDescent="0.35">
      <c r="A1386" s="64">
        <v>50118613</v>
      </c>
      <c r="B1386" s="64" t="s">
        <v>101</v>
      </c>
      <c r="C1386" s="64">
        <v>4795.8999999999996</v>
      </c>
      <c r="D1386" s="64">
        <v>154</v>
      </c>
      <c r="E1386" s="64">
        <v>372.21</v>
      </c>
      <c r="F1386" s="64">
        <v>365.86</v>
      </c>
      <c r="H1386" s="64">
        <f t="shared" si="222"/>
        <v>-6.3499999999999659</v>
      </c>
      <c r="J1386" s="64">
        <f t="shared" si="218"/>
        <v>187</v>
      </c>
      <c r="K1386" s="64">
        <f t="shared" si="219"/>
        <v>191</v>
      </c>
      <c r="L1386" s="64">
        <f t="shared" si="220"/>
        <v>666</v>
      </c>
      <c r="M1386" s="64">
        <f t="shared" si="221"/>
        <v>288</v>
      </c>
    </row>
    <row r="1387" spans="1:13" outlineLevel="1" x14ac:dyDescent="0.35">
      <c r="A1387" s="64">
        <v>50118720</v>
      </c>
      <c r="B1387" s="64" t="s">
        <v>406</v>
      </c>
      <c r="C1387" s="64">
        <v>5139.51</v>
      </c>
      <c r="D1387" s="64">
        <v>185</v>
      </c>
      <c r="E1387" s="64">
        <v>445.07</v>
      </c>
      <c r="F1387" s="64">
        <v>0</v>
      </c>
      <c r="H1387" s="64">
        <f t="shared" si="222"/>
        <v>-445.07</v>
      </c>
      <c r="J1387" s="64">
        <f t="shared" si="218"/>
        <v>187</v>
      </c>
      <c r="K1387" s="64">
        <f t="shared" si="219"/>
        <v>191</v>
      </c>
      <c r="L1387" s="64">
        <f t="shared" si="220"/>
        <v>666</v>
      </c>
      <c r="M1387" s="64">
        <f t="shared" si="221"/>
        <v>289</v>
      </c>
    </row>
    <row r="1388" spans="1:13" outlineLevel="1" x14ac:dyDescent="0.35">
      <c r="A1388" s="64">
        <v>50119538</v>
      </c>
      <c r="B1388" s="64" t="s">
        <v>183</v>
      </c>
      <c r="C1388" s="64">
        <v>2223.29</v>
      </c>
      <c r="D1388" s="64">
        <v>185</v>
      </c>
      <c r="E1388" s="64">
        <v>180.93</v>
      </c>
      <c r="F1388" s="64">
        <v>0</v>
      </c>
      <c r="H1388" s="64">
        <f t="shared" si="222"/>
        <v>-180.93</v>
      </c>
      <c r="J1388" s="64">
        <f t="shared" si="218"/>
        <v>187</v>
      </c>
      <c r="K1388" s="64">
        <f t="shared" si="219"/>
        <v>191</v>
      </c>
      <c r="L1388" s="64">
        <f t="shared" si="220"/>
        <v>667</v>
      </c>
      <c r="M1388" s="64">
        <f t="shared" si="221"/>
        <v>289</v>
      </c>
    </row>
    <row r="1389" spans="1:13" outlineLevel="1" x14ac:dyDescent="0.35">
      <c r="A1389" s="64">
        <v>50126301</v>
      </c>
      <c r="B1389" s="64" t="s">
        <v>183</v>
      </c>
      <c r="C1389" s="64">
        <v>2257.29</v>
      </c>
      <c r="D1389" s="64">
        <v>183</v>
      </c>
      <c r="E1389" s="64">
        <v>185.63</v>
      </c>
      <c r="F1389" s="64">
        <v>0</v>
      </c>
      <c r="H1389" s="64">
        <f t="shared" si="222"/>
        <v>-185.63</v>
      </c>
      <c r="J1389" s="64">
        <f t="shared" si="218"/>
        <v>187</v>
      </c>
      <c r="K1389" s="64">
        <f t="shared" si="219"/>
        <v>191</v>
      </c>
      <c r="L1389" s="64">
        <f t="shared" si="220"/>
        <v>668</v>
      </c>
      <c r="M1389" s="64">
        <f t="shared" si="221"/>
        <v>289</v>
      </c>
    </row>
    <row r="1390" spans="1:13" outlineLevel="1" x14ac:dyDescent="0.35">
      <c r="A1390" s="64">
        <v>50128159</v>
      </c>
      <c r="B1390" s="64" t="s">
        <v>395</v>
      </c>
      <c r="C1390" s="64">
        <v>4945.3900000000003</v>
      </c>
      <c r="D1390" s="64">
        <v>184</v>
      </c>
      <c r="E1390" s="64">
        <v>413.84</v>
      </c>
      <c r="F1390" s="64">
        <v>413.99</v>
      </c>
      <c r="H1390" s="64">
        <f t="shared" si="222"/>
        <v>0.15000000000003411</v>
      </c>
      <c r="J1390" s="64">
        <f t="shared" si="218"/>
        <v>187</v>
      </c>
      <c r="K1390" s="64">
        <f t="shared" si="219"/>
        <v>192</v>
      </c>
      <c r="L1390" s="64">
        <f t="shared" si="220"/>
        <v>668</v>
      </c>
      <c r="M1390" s="64">
        <f t="shared" si="221"/>
        <v>289</v>
      </c>
    </row>
    <row r="1391" spans="1:13" outlineLevel="1" x14ac:dyDescent="0.35">
      <c r="A1391" s="64">
        <v>50130071</v>
      </c>
      <c r="B1391" s="64" t="s">
        <v>395</v>
      </c>
      <c r="C1391" s="64">
        <v>2355.1</v>
      </c>
      <c r="D1391" s="64">
        <v>186</v>
      </c>
      <c r="E1391" s="64">
        <v>176.96</v>
      </c>
      <c r="F1391" s="64">
        <v>169.12</v>
      </c>
      <c r="H1391" s="64">
        <f t="shared" si="222"/>
        <v>-7.8400000000000034</v>
      </c>
      <c r="J1391" s="64">
        <f t="shared" si="218"/>
        <v>187</v>
      </c>
      <c r="K1391" s="64">
        <f t="shared" si="219"/>
        <v>193</v>
      </c>
      <c r="L1391" s="64">
        <f t="shared" si="220"/>
        <v>668</v>
      </c>
      <c r="M1391" s="64">
        <f t="shared" si="221"/>
        <v>289</v>
      </c>
    </row>
    <row r="1392" spans="1:13" outlineLevel="1" x14ac:dyDescent="0.35">
      <c r="A1392" s="64">
        <v>50130625</v>
      </c>
      <c r="B1392" s="64" t="s">
        <v>406</v>
      </c>
      <c r="C1392" s="64">
        <v>2100.66</v>
      </c>
      <c r="D1392" s="64">
        <v>183</v>
      </c>
      <c r="E1392" s="64">
        <v>159.33000000000001</v>
      </c>
      <c r="F1392" s="64">
        <v>0</v>
      </c>
      <c r="H1392" s="64">
        <f t="shared" si="222"/>
        <v>-159.33000000000001</v>
      </c>
      <c r="J1392" s="64">
        <f t="shared" si="218"/>
        <v>187</v>
      </c>
      <c r="K1392" s="64">
        <f t="shared" si="219"/>
        <v>193</v>
      </c>
      <c r="L1392" s="64">
        <f t="shared" si="220"/>
        <v>668</v>
      </c>
      <c r="M1392" s="64">
        <f t="shared" si="221"/>
        <v>290</v>
      </c>
    </row>
    <row r="1393" spans="1:13" outlineLevel="1" x14ac:dyDescent="0.35">
      <c r="A1393" s="64">
        <v>50134718</v>
      </c>
      <c r="B1393" s="64" t="s">
        <v>183</v>
      </c>
      <c r="C1393" s="64">
        <v>3613.21</v>
      </c>
      <c r="D1393" s="64">
        <v>185</v>
      </c>
      <c r="E1393" s="64">
        <v>296.62</v>
      </c>
      <c r="F1393" s="64">
        <v>0</v>
      </c>
      <c r="H1393" s="64">
        <f t="shared" si="222"/>
        <v>-296.62</v>
      </c>
      <c r="J1393" s="64">
        <f t="shared" si="218"/>
        <v>187</v>
      </c>
      <c r="K1393" s="64">
        <f t="shared" si="219"/>
        <v>193</v>
      </c>
      <c r="L1393" s="64">
        <f t="shared" si="220"/>
        <v>669</v>
      </c>
      <c r="M1393" s="64">
        <f t="shared" si="221"/>
        <v>290</v>
      </c>
    </row>
    <row r="1394" spans="1:13" outlineLevel="1" x14ac:dyDescent="0.35">
      <c r="A1394" s="64">
        <v>50140202</v>
      </c>
      <c r="B1394" s="64" t="s">
        <v>183</v>
      </c>
      <c r="C1394" s="64">
        <v>5549.76</v>
      </c>
      <c r="D1394" s="64">
        <v>183</v>
      </c>
      <c r="E1394" s="64">
        <v>459.48</v>
      </c>
      <c r="F1394" s="64">
        <v>0</v>
      </c>
      <c r="H1394" s="64">
        <f t="shared" si="222"/>
        <v>-459.48</v>
      </c>
      <c r="J1394" s="64">
        <f t="shared" si="218"/>
        <v>187</v>
      </c>
      <c r="K1394" s="64">
        <f t="shared" si="219"/>
        <v>193</v>
      </c>
      <c r="L1394" s="64">
        <f t="shared" si="220"/>
        <v>670</v>
      </c>
      <c r="M1394" s="64">
        <f t="shared" si="221"/>
        <v>290</v>
      </c>
    </row>
    <row r="1395" spans="1:13" outlineLevel="1" x14ac:dyDescent="0.35">
      <c r="A1395" s="64">
        <v>50141383</v>
      </c>
      <c r="B1395" s="64" t="s">
        <v>101</v>
      </c>
      <c r="C1395" s="64">
        <v>1331.52</v>
      </c>
      <c r="D1395" s="64">
        <v>153</v>
      </c>
      <c r="E1395" s="64">
        <v>107.77</v>
      </c>
      <c r="F1395" s="64">
        <v>109.53</v>
      </c>
      <c r="H1395" s="64">
        <f t="shared" si="222"/>
        <v>1.7600000000000051</v>
      </c>
      <c r="J1395" s="64">
        <f t="shared" si="218"/>
        <v>188</v>
      </c>
      <c r="K1395" s="64">
        <f t="shared" si="219"/>
        <v>193</v>
      </c>
      <c r="L1395" s="64">
        <f t="shared" si="220"/>
        <v>670</v>
      </c>
      <c r="M1395" s="64">
        <f t="shared" si="221"/>
        <v>290</v>
      </c>
    </row>
    <row r="1396" spans="1:13" outlineLevel="1" x14ac:dyDescent="0.35">
      <c r="A1396" s="64">
        <v>50142399</v>
      </c>
      <c r="B1396" s="64" t="s">
        <v>183</v>
      </c>
      <c r="C1396" s="64">
        <v>3485.1</v>
      </c>
      <c r="D1396" s="64">
        <v>183</v>
      </c>
      <c r="E1396" s="64">
        <v>273.8</v>
      </c>
      <c r="F1396" s="64">
        <v>0</v>
      </c>
      <c r="H1396" s="64">
        <f t="shared" si="222"/>
        <v>-273.8</v>
      </c>
      <c r="J1396" s="64">
        <f t="shared" si="218"/>
        <v>188</v>
      </c>
      <c r="K1396" s="64">
        <f t="shared" si="219"/>
        <v>193</v>
      </c>
      <c r="L1396" s="64">
        <f t="shared" si="220"/>
        <v>671</v>
      </c>
      <c r="M1396" s="64">
        <f t="shared" si="221"/>
        <v>290</v>
      </c>
    </row>
    <row r="1397" spans="1:13" outlineLevel="1" x14ac:dyDescent="0.35">
      <c r="A1397" s="64">
        <v>50146549</v>
      </c>
      <c r="B1397" s="64" t="s">
        <v>395</v>
      </c>
      <c r="C1397" s="64">
        <v>10988.98</v>
      </c>
      <c r="D1397" s="64">
        <v>183</v>
      </c>
      <c r="E1397" s="64">
        <v>905.07</v>
      </c>
      <c r="F1397" s="64">
        <v>889.25</v>
      </c>
      <c r="H1397" s="64">
        <f t="shared" si="222"/>
        <v>-15.82000000000005</v>
      </c>
      <c r="J1397" s="64">
        <f t="shared" si="218"/>
        <v>188</v>
      </c>
      <c r="K1397" s="64">
        <f t="shared" si="219"/>
        <v>194</v>
      </c>
      <c r="L1397" s="64">
        <f t="shared" si="220"/>
        <v>671</v>
      </c>
      <c r="M1397" s="64">
        <f t="shared" si="221"/>
        <v>290</v>
      </c>
    </row>
    <row r="1398" spans="1:13" outlineLevel="1" x14ac:dyDescent="0.35">
      <c r="A1398" s="64">
        <v>50150491</v>
      </c>
      <c r="B1398" s="64" t="s">
        <v>183</v>
      </c>
      <c r="C1398" s="64">
        <v>6681.43</v>
      </c>
      <c r="D1398" s="64">
        <v>184</v>
      </c>
      <c r="E1398" s="64">
        <v>562.74</v>
      </c>
      <c r="F1398" s="64">
        <v>0</v>
      </c>
      <c r="H1398" s="64">
        <f t="shared" si="222"/>
        <v>-562.74</v>
      </c>
      <c r="J1398" s="64">
        <f t="shared" si="218"/>
        <v>188</v>
      </c>
      <c r="K1398" s="64">
        <f t="shared" si="219"/>
        <v>194</v>
      </c>
      <c r="L1398" s="64">
        <f t="shared" si="220"/>
        <v>672</v>
      </c>
      <c r="M1398" s="64">
        <f t="shared" si="221"/>
        <v>290</v>
      </c>
    </row>
    <row r="1399" spans="1:13" outlineLevel="1" x14ac:dyDescent="0.35">
      <c r="A1399" s="64">
        <v>50152067</v>
      </c>
      <c r="B1399" s="64" t="s">
        <v>183</v>
      </c>
      <c r="C1399" s="64">
        <v>3306.3</v>
      </c>
      <c r="D1399" s="64">
        <v>183</v>
      </c>
      <c r="E1399" s="64">
        <v>260.62</v>
      </c>
      <c r="F1399" s="64">
        <v>0</v>
      </c>
      <c r="H1399" s="64">
        <f t="shared" si="222"/>
        <v>-260.62</v>
      </c>
      <c r="J1399" s="64">
        <f t="shared" ref="J1399:J1462" si="223">IF($B1399=J$53,J1398+1,J1398)</f>
        <v>188</v>
      </c>
      <c r="K1399" s="64">
        <f t="shared" ref="K1399:K1462" si="224">IF($B1399=K$53,K1398+1,K1398)</f>
        <v>194</v>
      </c>
      <c r="L1399" s="64">
        <f t="shared" ref="L1399:L1462" si="225">IF($B1399=L$53,L1398+1,L1398)</f>
        <v>673</v>
      </c>
      <c r="M1399" s="64">
        <f t="shared" ref="M1399:M1462" si="226">IF($B1399=M$53,M1398+1,M1398)</f>
        <v>290</v>
      </c>
    </row>
    <row r="1400" spans="1:13" outlineLevel="1" x14ac:dyDescent="0.35">
      <c r="A1400" s="64">
        <v>50155467</v>
      </c>
      <c r="B1400" s="64" t="s">
        <v>101</v>
      </c>
      <c r="C1400" s="64">
        <v>5299.9</v>
      </c>
      <c r="D1400" s="64">
        <v>153</v>
      </c>
      <c r="E1400" s="64">
        <v>418.22</v>
      </c>
      <c r="F1400" s="64">
        <v>413.54</v>
      </c>
      <c r="H1400" s="64">
        <f t="shared" ref="H1400:H1463" si="227">F1400-E1400</f>
        <v>-4.6800000000000068</v>
      </c>
      <c r="J1400" s="64">
        <f t="shared" si="223"/>
        <v>189</v>
      </c>
      <c r="K1400" s="64">
        <f t="shared" si="224"/>
        <v>194</v>
      </c>
      <c r="L1400" s="64">
        <f t="shared" si="225"/>
        <v>673</v>
      </c>
      <c r="M1400" s="64">
        <f t="shared" si="226"/>
        <v>290</v>
      </c>
    </row>
    <row r="1401" spans="1:13" outlineLevel="1" x14ac:dyDescent="0.35">
      <c r="A1401" s="64">
        <v>50160680</v>
      </c>
      <c r="B1401" s="64" t="s">
        <v>395</v>
      </c>
      <c r="C1401" s="64">
        <v>2937.7</v>
      </c>
      <c r="D1401" s="64">
        <v>153</v>
      </c>
      <c r="E1401" s="64">
        <v>236.7</v>
      </c>
      <c r="F1401" s="64">
        <v>232.05</v>
      </c>
      <c r="H1401" s="64">
        <f t="shared" si="227"/>
        <v>-4.6499999999999773</v>
      </c>
      <c r="J1401" s="64">
        <f t="shared" si="223"/>
        <v>189</v>
      </c>
      <c r="K1401" s="64">
        <f t="shared" si="224"/>
        <v>195</v>
      </c>
      <c r="L1401" s="64">
        <f t="shared" si="225"/>
        <v>673</v>
      </c>
      <c r="M1401" s="64">
        <f t="shared" si="226"/>
        <v>290</v>
      </c>
    </row>
    <row r="1402" spans="1:13" outlineLevel="1" x14ac:dyDescent="0.35">
      <c r="A1402" s="64">
        <v>50163634</v>
      </c>
      <c r="B1402" s="64" t="s">
        <v>183</v>
      </c>
      <c r="C1402" s="64">
        <v>3967.04</v>
      </c>
      <c r="D1402" s="64">
        <v>185</v>
      </c>
      <c r="E1402" s="64">
        <v>314.66000000000003</v>
      </c>
      <c r="F1402" s="64">
        <v>0</v>
      </c>
      <c r="H1402" s="64">
        <f t="shared" si="227"/>
        <v>-314.66000000000003</v>
      </c>
      <c r="J1402" s="64">
        <f t="shared" si="223"/>
        <v>189</v>
      </c>
      <c r="K1402" s="64">
        <f t="shared" si="224"/>
        <v>195</v>
      </c>
      <c r="L1402" s="64">
        <f t="shared" si="225"/>
        <v>674</v>
      </c>
      <c r="M1402" s="64">
        <f t="shared" si="226"/>
        <v>290</v>
      </c>
    </row>
    <row r="1403" spans="1:13" outlineLevel="1" x14ac:dyDescent="0.35">
      <c r="A1403" s="64">
        <v>50167553</v>
      </c>
      <c r="B1403" s="64" t="s">
        <v>101</v>
      </c>
      <c r="C1403" s="64">
        <v>3722.94</v>
      </c>
      <c r="D1403" s="64">
        <v>153</v>
      </c>
      <c r="E1403" s="64">
        <v>296.8</v>
      </c>
      <c r="F1403" s="64">
        <v>287.81</v>
      </c>
      <c r="H1403" s="64">
        <f t="shared" si="227"/>
        <v>-8.9900000000000091</v>
      </c>
      <c r="J1403" s="64">
        <f t="shared" si="223"/>
        <v>190</v>
      </c>
      <c r="K1403" s="64">
        <f t="shared" si="224"/>
        <v>195</v>
      </c>
      <c r="L1403" s="64">
        <f t="shared" si="225"/>
        <v>674</v>
      </c>
      <c r="M1403" s="64">
        <f t="shared" si="226"/>
        <v>290</v>
      </c>
    </row>
    <row r="1404" spans="1:13" outlineLevel="1" x14ac:dyDescent="0.35">
      <c r="A1404" s="64">
        <v>50169517</v>
      </c>
      <c r="B1404" s="64" t="s">
        <v>183</v>
      </c>
      <c r="C1404" s="64">
        <v>5400.75</v>
      </c>
      <c r="D1404" s="64">
        <v>153</v>
      </c>
      <c r="E1404" s="64">
        <v>421.92</v>
      </c>
      <c r="F1404" s="64">
        <v>0</v>
      </c>
      <c r="H1404" s="64">
        <f t="shared" si="227"/>
        <v>-421.92</v>
      </c>
      <c r="J1404" s="64">
        <f t="shared" si="223"/>
        <v>190</v>
      </c>
      <c r="K1404" s="64">
        <f t="shared" si="224"/>
        <v>195</v>
      </c>
      <c r="L1404" s="64">
        <f t="shared" si="225"/>
        <v>675</v>
      </c>
      <c r="M1404" s="64">
        <f t="shared" si="226"/>
        <v>290</v>
      </c>
    </row>
    <row r="1405" spans="1:13" outlineLevel="1" x14ac:dyDescent="0.35">
      <c r="A1405" s="64">
        <v>50179516</v>
      </c>
      <c r="B1405" s="64" t="s">
        <v>183</v>
      </c>
      <c r="C1405" s="64">
        <v>2073.4</v>
      </c>
      <c r="D1405" s="64">
        <v>183</v>
      </c>
      <c r="E1405" s="64">
        <v>165.25</v>
      </c>
      <c r="F1405" s="64">
        <v>0</v>
      </c>
      <c r="H1405" s="64">
        <f t="shared" si="227"/>
        <v>-165.25</v>
      </c>
      <c r="J1405" s="64">
        <f t="shared" si="223"/>
        <v>190</v>
      </c>
      <c r="K1405" s="64">
        <f t="shared" si="224"/>
        <v>195</v>
      </c>
      <c r="L1405" s="64">
        <f t="shared" si="225"/>
        <v>676</v>
      </c>
      <c r="M1405" s="64">
        <f t="shared" si="226"/>
        <v>290</v>
      </c>
    </row>
    <row r="1406" spans="1:13" outlineLevel="1" x14ac:dyDescent="0.35">
      <c r="A1406" s="64">
        <v>50182262</v>
      </c>
      <c r="B1406" s="64" t="s">
        <v>183</v>
      </c>
      <c r="C1406" s="64">
        <v>3835.89</v>
      </c>
      <c r="D1406" s="64">
        <v>183</v>
      </c>
      <c r="E1406" s="64">
        <v>326.19</v>
      </c>
      <c r="F1406" s="64">
        <v>0</v>
      </c>
      <c r="H1406" s="64">
        <f t="shared" si="227"/>
        <v>-326.19</v>
      </c>
      <c r="J1406" s="64">
        <f t="shared" si="223"/>
        <v>190</v>
      </c>
      <c r="K1406" s="64">
        <f t="shared" si="224"/>
        <v>195</v>
      </c>
      <c r="L1406" s="64">
        <f t="shared" si="225"/>
        <v>677</v>
      </c>
      <c r="M1406" s="64">
        <f t="shared" si="226"/>
        <v>290</v>
      </c>
    </row>
    <row r="1407" spans="1:13" outlineLevel="1" x14ac:dyDescent="0.35">
      <c r="A1407" s="64">
        <v>50184812</v>
      </c>
      <c r="B1407" s="64" t="s">
        <v>183</v>
      </c>
      <c r="C1407" s="64">
        <v>5465.14</v>
      </c>
      <c r="D1407" s="64">
        <v>186</v>
      </c>
      <c r="E1407" s="64">
        <v>463.44</v>
      </c>
      <c r="F1407" s="64">
        <v>0</v>
      </c>
      <c r="H1407" s="64">
        <f t="shared" si="227"/>
        <v>-463.44</v>
      </c>
      <c r="J1407" s="64">
        <f t="shared" si="223"/>
        <v>190</v>
      </c>
      <c r="K1407" s="64">
        <f t="shared" si="224"/>
        <v>195</v>
      </c>
      <c r="L1407" s="64">
        <f t="shared" si="225"/>
        <v>678</v>
      </c>
      <c r="M1407" s="64">
        <f t="shared" si="226"/>
        <v>290</v>
      </c>
    </row>
    <row r="1408" spans="1:13" outlineLevel="1" x14ac:dyDescent="0.35">
      <c r="A1408" s="64">
        <v>50185779</v>
      </c>
      <c r="B1408" s="64" t="s">
        <v>183</v>
      </c>
      <c r="C1408" s="64">
        <v>3654.04</v>
      </c>
      <c r="D1408" s="64">
        <v>183</v>
      </c>
      <c r="E1408" s="64">
        <v>305.13</v>
      </c>
      <c r="F1408" s="64">
        <v>0</v>
      </c>
      <c r="H1408" s="64">
        <f t="shared" si="227"/>
        <v>-305.13</v>
      </c>
      <c r="J1408" s="64">
        <f t="shared" si="223"/>
        <v>190</v>
      </c>
      <c r="K1408" s="64">
        <f t="shared" si="224"/>
        <v>195</v>
      </c>
      <c r="L1408" s="64">
        <f t="shared" si="225"/>
        <v>679</v>
      </c>
      <c r="M1408" s="64">
        <f t="shared" si="226"/>
        <v>290</v>
      </c>
    </row>
    <row r="1409" spans="1:13" outlineLevel="1" x14ac:dyDescent="0.35">
      <c r="A1409" s="64">
        <v>50190538</v>
      </c>
      <c r="B1409" s="64" t="s">
        <v>183</v>
      </c>
      <c r="C1409" s="64">
        <v>11936.16</v>
      </c>
      <c r="D1409" s="64">
        <v>185</v>
      </c>
      <c r="E1409" s="64">
        <v>949.18</v>
      </c>
      <c r="F1409" s="64">
        <v>0</v>
      </c>
      <c r="H1409" s="64">
        <f t="shared" si="227"/>
        <v>-949.18</v>
      </c>
      <c r="J1409" s="64">
        <f t="shared" si="223"/>
        <v>190</v>
      </c>
      <c r="K1409" s="64">
        <f t="shared" si="224"/>
        <v>195</v>
      </c>
      <c r="L1409" s="64">
        <f t="shared" si="225"/>
        <v>680</v>
      </c>
      <c r="M1409" s="64">
        <f t="shared" si="226"/>
        <v>290</v>
      </c>
    </row>
    <row r="1410" spans="1:13" outlineLevel="1" x14ac:dyDescent="0.35">
      <c r="A1410" s="64">
        <v>50191817</v>
      </c>
      <c r="B1410" s="64" t="s">
        <v>183</v>
      </c>
      <c r="C1410" s="64">
        <v>7812.95</v>
      </c>
      <c r="D1410" s="64">
        <v>183</v>
      </c>
      <c r="E1410" s="64">
        <v>634.19000000000005</v>
      </c>
      <c r="F1410" s="64">
        <v>0</v>
      </c>
      <c r="H1410" s="64">
        <f t="shared" si="227"/>
        <v>-634.19000000000005</v>
      </c>
      <c r="J1410" s="64">
        <f t="shared" si="223"/>
        <v>190</v>
      </c>
      <c r="K1410" s="64">
        <f t="shared" si="224"/>
        <v>195</v>
      </c>
      <c r="L1410" s="64">
        <f t="shared" si="225"/>
        <v>681</v>
      </c>
      <c r="M1410" s="64">
        <f t="shared" si="226"/>
        <v>290</v>
      </c>
    </row>
    <row r="1411" spans="1:13" outlineLevel="1" x14ac:dyDescent="0.35">
      <c r="A1411" s="64">
        <v>50196338</v>
      </c>
      <c r="B1411" s="64" t="s">
        <v>183</v>
      </c>
      <c r="C1411" s="64">
        <v>3266.4</v>
      </c>
      <c r="D1411" s="64">
        <v>183</v>
      </c>
      <c r="E1411" s="64">
        <v>264.07</v>
      </c>
      <c r="F1411" s="64">
        <v>0</v>
      </c>
      <c r="H1411" s="64">
        <f t="shared" si="227"/>
        <v>-264.07</v>
      </c>
      <c r="J1411" s="64">
        <f t="shared" si="223"/>
        <v>190</v>
      </c>
      <c r="K1411" s="64">
        <f t="shared" si="224"/>
        <v>195</v>
      </c>
      <c r="L1411" s="64">
        <f t="shared" si="225"/>
        <v>682</v>
      </c>
      <c r="M1411" s="64">
        <f t="shared" si="226"/>
        <v>290</v>
      </c>
    </row>
    <row r="1412" spans="1:13" outlineLevel="1" x14ac:dyDescent="0.35">
      <c r="A1412" s="64">
        <v>50196817</v>
      </c>
      <c r="B1412" s="64" t="s">
        <v>183</v>
      </c>
      <c r="C1412" s="64">
        <v>5011</v>
      </c>
      <c r="D1412" s="64">
        <v>183</v>
      </c>
      <c r="E1412" s="64">
        <v>374.08</v>
      </c>
      <c r="F1412" s="64">
        <v>0</v>
      </c>
      <c r="H1412" s="64">
        <f t="shared" si="227"/>
        <v>-374.08</v>
      </c>
      <c r="J1412" s="64">
        <f t="shared" si="223"/>
        <v>190</v>
      </c>
      <c r="K1412" s="64">
        <f t="shared" si="224"/>
        <v>195</v>
      </c>
      <c r="L1412" s="64">
        <f t="shared" si="225"/>
        <v>683</v>
      </c>
      <c r="M1412" s="64">
        <f t="shared" si="226"/>
        <v>290</v>
      </c>
    </row>
    <row r="1413" spans="1:13" outlineLevel="1" x14ac:dyDescent="0.35">
      <c r="A1413" s="64">
        <v>50201517</v>
      </c>
      <c r="B1413" s="64" t="s">
        <v>183</v>
      </c>
      <c r="C1413" s="64">
        <v>1872.53</v>
      </c>
      <c r="D1413" s="64">
        <v>184</v>
      </c>
      <c r="E1413" s="64">
        <v>154.87</v>
      </c>
      <c r="F1413" s="64">
        <v>0</v>
      </c>
      <c r="H1413" s="64">
        <f t="shared" si="227"/>
        <v>-154.87</v>
      </c>
      <c r="J1413" s="64">
        <f t="shared" si="223"/>
        <v>190</v>
      </c>
      <c r="K1413" s="64">
        <f t="shared" si="224"/>
        <v>195</v>
      </c>
      <c r="L1413" s="64">
        <f t="shared" si="225"/>
        <v>684</v>
      </c>
      <c r="M1413" s="64">
        <f t="shared" si="226"/>
        <v>290</v>
      </c>
    </row>
    <row r="1414" spans="1:13" outlineLevel="1" x14ac:dyDescent="0.35">
      <c r="A1414" s="64">
        <v>50204066</v>
      </c>
      <c r="B1414" s="64" t="s">
        <v>183</v>
      </c>
      <c r="C1414" s="64">
        <v>10011.44</v>
      </c>
      <c r="D1414" s="64">
        <v>186</v>
      </c>
      <c r="E1414" s="64">
        <v>814.83</v>
      </c>
      <c r="F1414" s="64">
        <v>0</v>
      </c>
      <c r="H1414" s="64">
        <f t="shared" si="227"/>
        <v>-814.83</v>
      </c>
      <c r="J1414" s="64">
        <f t="shared" si="223"/>
        <v>190</v>
      </c>
      <c r="K1414" s="64">
        <f t="shared" si="224"/>
        <v>195</v>
      </c>
      <c r="L1414" s="64">
        <f t="shared" si="225"/>
        <v>685</v>
      </c>
      <c r="M1414" s="64">
        <f t="shared" si="226"/>
        <v>290</v>
      </c>
    </row>
    <row r="1415" spans="1:13" outlineLevel="1" x14ac:dyDescent="0.35">
      <c r="A1415" s="64">
        <v>50209371</v>
      </c>
      <c r="B1415" s="64" t="s">
        <v>183</v>
      </c>
      <c r="C1415" s="64">
        <v>2235.21</v>
      </c>
      <c r="D1415" s="64">
        <v>183</v>
      </c>
      <c r="E1415" s="64">
        <v>184.31</v>
      </c>
      <c r="F1415" s="64">
        <v>0</v>
      </c>
      <c r="H1415" s="64">
        <f t="shared" si="227"/>
        <v>-184.31</v>
      </c>
      <c r="J1415" s="64">
        <f t="shared" si="223"/>
        <v>190</v>
      </c>
      <c r="K1415" s="64">
        <f t="shared" si="224"/>
        <v>195</v>
      </c>
      <c r="L1415" s="64">
        <f t="shared" si="225"/>
        <v>686</v>
      </c>
      <c r="M1415" s="64">
        <f t="shared" si="226"/>
        <v>290</v>
      </c>
    </row>
    <row r="1416" spans="1:13" outlineLevel="1" x14ac:dyDescent="0.35">
      <c r="A1416" s="64">
        <v>50209743</v>
      </c>
      <c r="B1416" s="64" t="s">
        <v>183</v>
      </c>
      <c r="C1416" s="64">
        <v>3250.83</v>
      </c>
      <c r="D1416" s="64">
        <v>184</v>
      </c>
      <c r="E1416" s="64">
        <v>240.57</v>
      </c>
      <c r="F1416" s="64">
        <v>0</v>
      </c>
      <c r="H1416" s="64">
        <f t="shared" si="227"/>
        <v>-240.57</v>
      </c>
      <c r="J1416" s="64">
        <f t="shared" si="223"/>
        <v>190</v>
      </c>
      <c r="K1416" s="64">
        <f t="shared" si="224"/>
        <v>195</v>
      </c>
      <c r="L1416" s="64">
        <f t="shared" si="225"/>
        <v>687</v>
      </c>
      <c r="M1416" s="64">
        <f t="shared" si="226"/>
        <v>290</v>
      </c>
    </row>
    <row r="1417" spans="1:13" outlineLevel="1" x14ac:dyDescent="0.35">
      <c r="A1417" s="64">
        <v>50213554</v>
      </c>
      <c r="B1417" s="64" t="s">
        <v>183</v>
      </c>
      <c r="C1417" s="64">
        <v>5914.11</v>
      </c>
      <c r="D1417" s="64">
        <v>186</v>
      </c>
      <c r="E1417" s="64">
        <v>471.24</v>
      </c>
      <c r="F1417" s="64">
        <v>0</v>
      </c>
      <c r="H1417" s="64">
        <f t="shared" si="227"/>
        <v>-471.24</v>
      </c>
      <c r="J1417" s="64">
        <f t="shared" si="223"/>
        <v>190</v>
      </c>
      <c r="K1417" s="64">
        <f t="shared" si="224"/>
        <v>195</v>
      </c>
      <c r="L1417" s="64">
        <f t="shared" si="225"/>
        <v>688</v>
      </c>
      <c r="M1417" s="64">
        <f t="shared" si="226"/>
        <v>290</v>
      </c>
    </row>
    <row r="1418" spans="1:13" outlineLevel="1" x14ac:dyDescent="0.35">
      <c r="A1418" s="64">
        <v>50224048</v>
      </c>
      <c r="B1418" s="64" t="s">
        <v>395</v>
      </c>
      <c r="C1418" s="64">
        <v>8573.1</v>
      </c>
      <c r="D1418" s="64">
        <v>186</v>
      </c>
      <c r="E1418" s="64">
        <v>718.91</v>
      </c>
      <c r="F1418" s="64">
        <v>715.65</v>
      </c>
      <c r="H1418" s="64">
        <f t="shared" si="227"/>
        <v>-3.2599999999999909</v>
      </c>
      <c r="J1418" s="64">
        <f t="shared" si="223"/>
        <v>190</v>
      </c>
      <c r="K1418" s="64">
        <f t="shared" si="224"/>
        <v>196</v>
      </c>
      <c r="L1418" s="64">
        <f t="shared" si="225"/>
        <v>688</v>
      </c>
      <c r="M1418" s="64">
        <f t="shared" si="226"/>
        <v>290</v>
      </c>
    </row>
    <row r="1419" spans="1:13" outlineLevel="1" x14ac:dyDescent="0.35">
      <c r="A1419" s="64">
        <v>50226169</v>
      </c>
      <c r="B1419" s="64" t="s">
        <v>183</v>
      </c>
      <c r="C1419" s="64">
        <v>5230.68</v>
      </c>
      <c r="D1419" s="64">
        <v>185</v>
      </c>
      <c r="E1419" s="64">
        <v>427.77</v>
      </c>
      <c r="F1419" s="64">
        <v>0</v>
      </c>
      <c r="H1419" s="64">
        <f t="shared" si="227"/>
        <v>-427.77</v>
      </c>
      <c r="J1419" s="64">
        <f t="shared" si="223"/>
        <v>190</v>
      </c>
      <c r="K1419" s="64">
        <f t="shared" si="224"/>
        <v>196</v>
      </c>
      <c r="L1419" s="64">
        <f t="shared" si="225"/>
        <v>689</v>
      </c>
      <c r="M1419" s="64">
        <f t="shared" si="226"/>
        <v>290</v>
      </c>
    </row>
    <row r="1420" spans="1:13" outlineLevel="1" x14ac:dyDescent="0.35">
      <c r="A1420" s="64">
        <v>50226250</v>
      </c>
      <c r="B1420" s="64" t="s">
        <v>183</v>
      </c>
      <c r="C1420" s="64">
        <v>4939.22</v>
      </c>
      <c r="D1420" s="64">
        <v>185</v>
      </c>
      <c r="E1420" s="64">
        <v>406.57</v>
      </c>
      <c r="F1420" s="64">
        <v>0</v>
      </c>
      <c r="H1420" s="64">
        <f t="shared" si="227"/>
        <v>-406.57</v>
      </c>
      <c r="J1420" s="64">
        <f t="shared" si="223"/>
        <v>190</v>
      </c>
      <c r="K1420" s="64">
        <f t="shared" si="224"/>
        <v>196</v>
      </c>
      <c r="L1420" s="64">
        <f t="shared" si="225"/>
        <v>690</v>
      </c>
      <c r="M1420" s="64">
        <f t="shared" si="226"/>
        <v>290</v>
      </c>
    </row>
    <row r="1421" spans="1:13" outlineLevel="1" x14ac:dyDescent="0.35">
      <c r="A1421" s="64">
        <v>50226672</v>
      </c>
      <c r="B1421" s="64" t="s">
        <v>406</v>
      </c>
      <c r="C1421" s="64">
        <v>3077.25</v>
      </c>
      <c r="D1421" s="64">
        <v>185</v>
      </c>
      <c r="E1421" s="64">
        <v>254.59</v>
      </c>
      <c r="F1421" s="64">
        <v>0</v>
      </c>
      <c r="H1421" s="64">
        <f t="shared" si="227"/>
        <v>-254.59</v>
      </c>
      <c r="J1421" s="64">
        <f t="shared" si="223"/>
        <v>190</v>
      </c>
      <c r="K1421" s="64">
        <f t="shared" si="224"/>
        <v>196</v>
      </c>
      <c r="L1421" s="64">
        <f t="shared" si="225"/>
        <v>690</v>
      </c>
      <c r="M1421" s="64">
        <f t="shared" si="226"/>
        <v>291</v>
      </c>
    </row>
    <row r="1422" spans="1:13" outlineLevel="1" x14ac:dyDescent="0.35">
      <c r="A1422" s="64">
        <v>50226838</v>
      </c>
      <c r="B1422" s="64" t="s">
        <v>406</v>
      </c>
      <c r="C1422" s="64">
        <v>4404.21</v>
      </c>
      <c r="D1422" s="64">
        <v>185</v>
      </c>
      <c r="E1422" s="64">
        <v>360.02</v>
      </c>
      <c r="F1422" s="64">
        <v>0</v>
      </c>
      <c r="H1422" s="64">
        <f t="shared" si="227"/>
        <v>-360.02</v>
      </c>
      <c r="J1422" s="64">
        <f t="shared" si="223"/>
        <v>190</v>
      </c>
      <c r="K1422" s="64">
        <f t="shared" si="224"/>
        <v>196</v>
      </c>
      <c r="L1422" s="64">
        <f t="shared" si="225"/>
        <v>690</v>
      </c>
      <c r="M1422" s="64">
        <f t="shared" si="226"/>
        <v>292</v>
      </c>
    </row>
    <row r="1423" spans="1:13" outlineLevel="1" x14ac:dyDescent="0.35">
      <c r="A1423" s="64">
        <v>50233809</v>
      </c>
      <c r="B1423" s="64" t="s">
        <v>101</v>
      </c>
      <c r="C1423" s="64">
        <v>3650.88</v>
      </c>
      <c r="D1423" s="64">
        <v>153</v>
      </c>
      <c r="E1423" s="64">
        <v>297.11</v>
      </c>
      <c r="F1423" s="64">
        <v>294.83999999999997</v>
      </c>
      <c r="H1423" s="64">
        <f t="shared" si="227"/>
        <v>-2.2700000000000387</v>
      </c>
      <c r="J1423" s="64">
        <f t="shared" si="223"/>
        <v>191</v>
      </c>
      <c r="K1423" s="64">
        <f t="shared" si="224"/>
        <v>196</v>
      </c>
      <c r="L1423" s="64">
        <f t="shared" si="225"/>
        <v>690</v>
      </c>
      <c r="M1423" s="64">
        <f t="shared" si="226"/>
        <v>292</v>
      </c>
    </row>
    <row r="1424" spans="1:13" outlineLevel="1" x14ac:dyDescent="0.35">
      <c r="A1424" s="64">
        <v>50234170</v>
      </c>
      <c r="B1424" s="64" t="s">
        <v>406</v>
      </c>
      <c r="C1424" s="64">
        <v>2843.94</v>
      </c>
      <c r="D1424" s="64">
        <v>183</v>
      </c>
      <c r="E1424" s="64">
        <v>221.54</v>
      </c>
      <c r="F1424" s="64">
        <v>0</v>
      </c>
      <c r="H1424" s="64">
        <f t="shared" si="227"/>
        <v>-221.54</v>
      </c>
      <c r="J1424" s="64">
        <f t="shared" si="223"/>
        <v>191</v>
      </c>
      <c r="K1424" s="64">
        <f t="shared" si="224"/>
        <v>196</v>
      </c>
      <c r="L1424" s="64">
        <f t="shared" si="225"/>
        <v>690</v>
      </c>
      <c r="M1424" s="64">
        <f t="shared" si="226"/>
        <v>293</v>
      </c>
    </row>
    <row r="1425" spans="1:13" outlineLevel="1" x14ac:dyDescent="0.35">
      <c r="A1425" s="64">
        <v>50235912</v>
      </c>
      <c r="B1425" s="64" t="s">
        <v>183</v>
      </c>
      <c r="C1425" s="64">
        <v>6941.65</v>
      </c>
      <c r="D1425" s="64">
        <v>183</v>
      </c>
      <c r="E1425" s="64">
        <v>563.41999999999996</v>
      </c>
      <c r="F1425" s="64">
        <v>0</v>
      </c>
      <c r="H1425" s="64">
        <f t="shared" si="227"/>
        <v>-563.41999999999996</v>
      </c>
      <c r="J1425" s="64">
        <f t="shared" si="223"/>
        <v>191</v>
      </c>
      <c r="K1425" s="64">
        <f t="shared" si="224"/>
        <v>196</v>
      </c>
      <c r="L1425" s="64">
        <f t="shared" si="225"/>
        <v>691</v>
      </c>
      <c r="M1425" s="64">
        <f t="shared" si="226"/>
        <v>293</v>
      </c>
    </row>
    <row r="1426" spans="1:13" outlineLevel="1" x14ac:dyDescent="0.35">
      <c r="A1426" s="64">
        <v>50236837</v>
      </c>
      <c r="B1426" s="64" t="s">
        <v>101</v>
      </c>
      <c r="C1426" s="64">
        <v>2133.33</v>
      </c>
      <c r="D1426" s="64">
        <v>153</v>
      </c>
      <c r="E1426" s="64">
        <v>168.83</v>
      </c>
      <c r="F1426" s="64">
        <v>166.08</v>
      </c>
      <c r="H1426" s="64">
        <f t="shared" si="227"/>
        <v>-2.75</v>
      </c>
      <c r="J1426" s="64">
        <f t="shared" si="223"/>
        <v>192</v>
      </c>
      <c r="K1426" s="64">
        <f t="shared" si="224"/>
        <v>196</v>
      </c>
      <c r="L1426" s="64">
        <f t="shared" si="225"/>
        <v>691</v>
      </c>
      <c r="M1426" s="64">
        <f t="shared" si="226"/>
        <v>293</v>
      </c>
    </row>
    <row r="1427" spans="1:13" outlineLevel="1" x14ac:dyDescent="0.35">
      <c r="A1427" s="64">
        <v>50236952</v>
      </c>
      <c r="B1427" s="64" t="s">
        <v>406</v>
      </c>
      <c r="C1427" s="64">
        <v>4616.75</v>
      </c>
      <c r="D1427" s="64">
        <v>183</v>
      </c>
      <c r="E1427" s="64">
        <v>369.96</v>
      </c>
      <c r="F1427" s="64">
        <v>0</v>
      </c>
      <c r="H1427" s="64">
        <f t="shared" si="227"/>
        <v>-369.96</v>
      </c>
      <c r="J1427" s="64">
        <f t="shared" si="223"/>
        <v>192</v>
      </c>
      <c r="K1427" s="64">
        <f t="shared" si="224"/>
        <v>196</v>
      </c>
      <c r="L1427" s="64">
        <f t="shared" si="225"/>
        <v>691</v>
      </c>
      <c r="M1427" s="64">
        <f t="shared" si="226"/>
        <v>294</v>
      </c>
    </row>
    <row r="1428" spans="1:13" outlineLevel="1" x14ac:dyDescent="0.35">
      <c r="A1428" s="64">
        <v>50238784</v>
      </c>
      <c r="B1428" s="64" t="s">
        <v>406</v>
      </c>
      <c r="C1428" s="64">
        <v>3439.13</v>
      </c>
      <c r="D1428" s="64">
        <v>185</v>
      </c>
      <c r="E1428" s="64">
        <v>267.42</v>
      </c>
      <c r="F1428" s="64">
        <v>0</v>
      </c>
      <c r="H1428" s="64">
        <f t="shared" si="227"/>
        <v>-267.42</v>
      </c>
      <c r="J1428" s="64">
        <f t="shared" si="223"/>
        <v>192</v>
      </c>
      <c r="K1428" s="64">
        <f t="shared" si="224"/>
        <v>196</v>
      </c>
      <c r="L1428" s="64">
        <f t="shared" si="225"/>
        <v>691</v>
      </c>
      <c r="M1428" s="64">
        <f t="shared" si="226"/>
        <v>295</v>
      </c>
    </row>
    <row r="1429" spans="1:13" outlineLevel="1" x14ac:dyDescent="0.35">
      <c r="A1429" s="64">
        <v>50239138</v>
      </c>
      <c r="B1429" s="64" t="s">
        <v>183</v>
      </c>
      <c r="C1429" s="64">
        <v>5445.45</v>
      </c>
      <c r="D1429" s="64">
        <v>184</v>
      </c>
      <c r="E1429" s="64">
        <v>447.97</v>
      </c>
      <c r="F1429" s="64">
        <v>0</v>
      </c>
      <c r="H1429" s="64">
        <f t="shared" si="227"/>
        <v>-447.97</v>
      </c>
      <c r="J1429" s="64">
        <f t="shared" si="223"/>
        <v>192</v>
      </c>
      <c r="K1429" s="64">
        <f t="shared" si="224"/>
        <v>196</v>
      </c>
      <c r="L1429" s="64">
        <f t="shared" si="225"/>
        <v>692</v>
      </c>
      <c r="M1429" s="64">
        <f t="shared" si="226"/>
        <v>295</v>
      </c>
    </row>
    <row r="1430" spans="1:13" outlineLevel="1" x14ac:dyDescent="0.35">
      <c r="A1430" s="64">
        <v>50239857</v>
      </c>
      <c r="B1430" s="64" t="s">
        <v>406</v>
      </c>
      <c r="C1430" s="64">
        <v>4856.87</v>
      </c>
      <c r="D1430" s="64">
        <v>182</v>
      </c>
      <c r="E1430" s="64">
        <v>405.99</v>
      </c>
      <c r="F1430" s="64">
        <v>0</v>
      </c>
      <c r="H1430" s="64">
        <f t="shared" si="227"/>
        <v>-405.99</v>
      </c>
      <c r="J1430" s="64">
        <f t="shared" si="223"/>
        <v>192</v>
      </c>
      <c r="K1430" s="64">
        <f t="shared" si="224"/>
        <v>196</v>
      </c>
      <c r="L1430" s="64">
        <f t="shared" si="225"/>
        <v>692</v>
      </c>
      <c r="M1430" s="64">
        <f t="shared" si="226"/>
        <v>296</v>
      </c>
    </row>
    <row r="1431" spans="1:13" outlineLevel="1" x14ac:dyDescent="0.35">
      <c r="A1431" s="64">
        <v>50240028</v>
      </c>
      <c r="B1431" s="64" t="s">
        <v>183</v>
      </c>
      <c r="C1431" s="64">
        <v>7338.54</v>
      </c>
      <c r="D1431" s="64">
        <v>183</v>
      </c>
      <c r="E1431" s="64">
        <v>598.12</v>
      </c>
      <c r="F1431" s="64">
        <v>0</v>
      </c>
      <c r="H1431" s="64">
        <f t="shared" si="227"/>
        <v>-598.12</v>
      </c>
      <c r="J1431" s="64">
        <f t="shared" si="223"/>
        <v>192</v>
      </c>
      <c r="K1431" s="64">
        <f t="shared" si="224"/>
        <v>196</v>
      </c>
      <c r="L1431" s="64">
        <f t="shared" si="225"/>
        <v>693</v>
      </c>
      <c r="M1431" s="64">
        <f t="shared" si="226"/>
        <v>296</v>
      </c>
    </row>
    <row r="1432" spans="1:13" outlineLevel="1" x14ac:dyDescent="0.35">
      <c r="A1432" s="64">
        <v>50241141</v>
      </c>
      <c r="B1432" s="64" t="s">
        <v>395</v>
      </c>
      <c r="C1432" s="64">
        <v>6706.89</v>
      </c>
      <c r="D1432" s="64">
        <v>153</v>
      </c>
      <c r="E1432" s="64">
        <v>571.13</v>
      </c>
      <c r="F1432" s="64">
        <v>572.20000000000005</v>
      </c>
      <c r="H1432" s="64">
        <f t="shared" si="227"/>
        <v>1.07000000000005</v>
      </c>
      <c r="J1432" s="64">
        <f t="shared" si="223"/>
        <v>192</v>
      </c>
      <c r="K1432" s="64">
        <f t="shared" si="224"/>
        <v>197</v>
      </c>
      <c r="L1432" s="64">
        <f t="shared" si="225"/>
        <v>693</v>
      </c>
      <c r="M1432" s="64">
        <f t="shared" si="226"/>
        <v>296</v>
      </c>
    </row>
    <row r="1433" spans="1:13" outlineLevel="1" x14ac:dyDescent="0.35">
      <c r="A1433" s="64">
        <v>50244161</v>
      </c>
      <c r="B1433" s="64" t="s">
        <v>395</v>
      </c>
      <c r="C1433" s="64">
        <v>6121.33</v>
      </c>
      <c r="D1433" s="64">
        <v>153</v>
      </c>
      <c r="E1433" s="64">
        <v>511.33</v>
      </c>
      <c r="F1433" s="64">
        <v>506.82</v>
      </c>
      <c r="H1433" s="64">
        <f t="shared" si="227"/>
        <v>-4.5099999999999909</v>
      </c>
      <c r="J1433" s="64">
        <f t="shared" si="223"/>
        <v>192</v>
      </c>
      <c r="K1433" s="64">
        <f t="shared" si="224"/>
        <v>198</v>
      </c>
      <c r="L1433" s="64">
        <f t="shared" si="225"/>
        <v>693</v>
      </c>
      <c r="M1433" s="64">
        <f t="shared" si="226"/>
        <v>296</v>
      </c>
    </row>
    <row r="1434" spans="1:13" outlineLevel="1" x14ac:dyDescent="0.35">
      <c r="A1434" s="64">
        <v>50244319</v>
      </c>
      <c r="B1434" s="64" t="s">
        <v>183</v>
      </c>
      <c r="C1434" s="64">
        <v>8016.22</v>
      </c>
      <c r="D1434" s="64">
        <v>183</v>
      </c>
      <c r="E1434" s="64">
        <v>657.65</v>
      </c>
      <c r="F1434" s="64">
        <v>0</v>
      </c>
      <c r="H1434" s="64">
        <f t="shared" si="227"/>
        <v>-657.65</v>
      </c>
      <c r="J1434" s="64">
        <f t="shared" si="223"/>
        <v>192</v>
      </c>
      <c r="K1434" s="64">
        <f t="shared" si="224"/>
        <v>198</v>
      </c>
      <c r="L1434" s="64">
        <f t="shared" si="225"/>
        <v>694</v>
      </c>
      <c r="M1434" s="64">
        <f t="shared" si="226"/>
        <v>296</v>
      </c>
    </row>
    <row r="1435" spans="1:13" outlineLevel="1" x14ac:dyDescent="0.35">
      <c r="A1435" s="64">
        <v>50245028</v>
      </c>
      <c r="B1435" s="64" t="s">
        <v>183</v>
      </c>
      <c r="C1435" s="64">
        <v>9451.75</v>
      </c>
      <c r="D1435" s="64">
        <v>184</v>
      </c>
      <c r="E1435" s="64">
        <v>769.19</v>
      </c>
      <c r="F1435" s="64">
        <v>0</v>
      </c>
      <c r="H1435" s="64">
        <f t="shared" si="227"/>
        <v>-769.19</v>
      </c>
      <c r="J1435" s="64">
        <f t="shared" si="223"/>
        <v>192</v>
      </c>
      <c r="K1435" s="64">
        <f t="shared" si="224"/>
        <v>198</v>
      </c>
      <c r="L1435" s="64">
        <f t="shared" si="225"/>
        <v>695</v>
      </c>
      <c r="M1435" s="64">
        <f t="shared" si="226"/>
        <v>296</v>
      </c>
    </row>
    <row r="1436" spans="1:13" outlineLevel="1" x14ac:dyDescent="0.35">
      <c r="A1436" s="64">
        <v>50245804</v>
      </c>
      <c r="B1436" s="64" t="s">
        <v>183</v>
      </c>
      <c r="C1436" s="64">
        <v>4250.72</v>
      </c>
      <c r="D1436" s="64">
        <v>183</v>
      </c>
      <c r="E1436" s="64">
        <v>358.75</v>
      </c>
      <c r="F1436" s="64">
        <v>0</v>
      </c>
      <c r="H1436" s="64">
        <f t="shared" si="227"/>
        <v>-358.75</v>
      </c>
      <c r="J1436" s="64">
        <f t="shared" si="223"/>
        <v>192</v>
      </c>
      <c r="K1436" s="64">
        <f t="shared" si="224"/>
        <v>198</v>
      </c>
      <c r="L1436" s="64">
        <f t="shared" si="225"/>
        <v>696</v>
      </c>
      <c r="M1436" s="64">
        <f t="shared" si="226"/>
        <v>296</v>
      </c>
    </row>
    <row r="1437" spans="1:13" outlineLevel="1" x14ac:dyDescent="0.35">
      <c r="A1437" s="64">
        <v>50248999</v>
      </c>
      <c r="B1437" s="64" t="s">
        <v>183</v>
      </c>
      <c r="C1437" s="64">
        <v>4457.07</v>
      </c>
      <c r="D1437" s="64">
        <v>182</v>
      </c>
      <c r="E1437" s="64">
        <v>347.22</v>
      </c>
      <c r="F1437" s="64">
        <v>0</v>
      </c>
      <c r="H1437" s="64">
        <f t="shared" si="227"/>
        <v>-347.22</v>
      </c>
      <c r="J1437" s="64">
        <f t="shared" si="223"/>
        <v>192</v>
      </c>
      <c r="K1437" s="64">
        <f t="shared" si="224"/>
        <v>198</v>
      </c>
      <c r="L1437" s="64">
        <f t="shared" si="225"/>
        <v>697</v>
      </c>
      <c r="M1437" s="64">
        <f t="shared" si="226"/>
        <v>296</v>
      </c>
    </row>
    <row r="1438" spans="1:13" outlineLevel="1" x14ac:dyDescent="0.35">
      <c r="A1438" s="64">
        <v>50250340</v>
      </c>
      <c r="B1438" s="64" t="s">
        <v>395</v>
      </c>
      <c r="C1438" s="64">
        <v>4949.32</v>
      </c>
      <c r="D1438" s="64">
        <v>184</v>
      </c>
      <c r="E1438" s="64">
        <v>407.04</v>
      </c>
      <c r="F1438" s="64">
        <v>407.09</v>
      </c>
      <c r="H1438" s="64">
        <f t="shared" si="227"/>
        <v>4.9999999999954525E-2</v>
      </c>
      <c r="J1438" s="64">
        <f t="shared" si="223"/>
        <v>192</v>
      </c>
      <c r="K1438" s="64">
        <f t="shared" si="224"/>
        <v>199</v>
      </c>
      <c r="L1438" s="64">
        <f t="shared" si="225"/>
        <v>697</v>
      </c>
      <c r="M1438" s="64">
        <f t="shared" si="226"/>
        <v>296</v>
      </c>
    </row>
    <row r="1439" spans="1:13" outlineLevel="1" x14ac:dyDescent="0.35">
      <c r="A1439" s="64">
        <v>50251554</v>
      </c>
      <c r="B1439" s="64" t="s">
        <v>101</v>
      </c>
      <c r="C1439" s="64">
        <v>3149.8</v>
      </c>
      <c r="D1439" s="64">
        <v>184</v>
      </c>
      <c r="E1439" s="64">
        <v>258.10000000000002</v>
      </c>
      <c r="F1439" s="64">
        <v>261.85000000000002</v>
      </c>
      <c r="H1439" s="64">
        <f t="shared" si="227"/>
        <v>3.75</v>
      </c>
      <c r="J1439" s="64">
        <f t="shared" si="223"/>
        <v>193</v>
      </c>
      <c r="K1439" s="64">
        <f t="shared" si="224"/>
        <v>199</v>
      </c>
      <c r="L1439" s="64">
        <f t="shared" si="225"/>
        <v>697</v>
      </c>
      <c r="M1439" s="64">
        <f t="shared" si="226"/>
        <v>296</v>
      </c>
    </row>
    <row r="1440" spans="1:13" outlineLevel="1" x14ac:dyDescent="0.35">
      <c r="A1440" s="64">
        <v>50252156</v>
      </c>
      <c r="B1440" s="64" t="s">
        <v>183</v>
      </c>
      <c r="C1440" s="64">
        <v>3721.49</v>
      </c>
      <c r="D1440" s="64">
        <v>186</v>
      </c>
      <c r="E1440" s="64">
        <v>306.73</v>
      </c>
      <c r="F1440" s="64">
        <v>0</v>
      </c>
      <c r="H1440" s="64">
        <f t="shared" si="227"/>
        <v>-306.73</v>
      </c>
      <c r="J1440" s="64">
        <f t="shared" si="223"/>
        <v>193</v>
      </c>
      <c r="K1440" s="64">
        <f t="shared" si="224"/>
        <v>199</v>
      </c>
      <c r="L1440" s="64">
        <f t="shared" si="225"/>
        <v>698</v>
      </c>
      <c r="M1440" s="64">
        <f t="shared" si="226"/>
        <v>296</v>
      </c>
    </row>
    <row r="1441" spans="1:13" outlineLevel="1" x14ac:dyDescent="0.35">
      <c r="A1441" s="64">
        <v>50255374</v>
      </c>
      <c r="B1441" s="64" t="s">
        <v>183</v>
      </c>
      <c r="C1441" s="64">
        <v>6439.77</v>
      </c>
      <c r="D1441" s="64">
        <v>182</v>
      </c>
      <c r="E1441" s="64">
        <v>515.54</v>
      </c>
      <c r="F1441" s="64">
        <v>0</v>
      </c>
      <c r="H1441" s="64">
        <f t="shared" si="227"/>
        <v>-515.54</v>
      </c>
      <c r="J1441" s="64">
        <f t="shared" si="223"/>
        <v>193</v>
      </c>
      <c r="K1441" s="64">
        <f t="shared" si="224"/>
        <v>199</v>
      </c>
      <c r="L1441" s="64">
        <f t="shared" si="225"/>
        <v>699</v>
      </c>
      <c r="M1441" s="64">
        <f t="shared" si="226"/>
        <v>296</v>
      </c>
    </row>
    <row r="1442" spans="1:13" outlineLevel="1" x14ac:dyDescent="0.35">
      <c r="A1442" s="64">
        <v>50256166</v>
      </c>
      <c r="B1442" s="64" t="s">
        <v>183</v>
      </c>
      <c r="C1442" s="64">
        <v>3997.95</v>
      </c>
      <c r="D1442" s="64">
        <v>183</v>
      </c>
      <c r="E1442" s="64">
        <v>324.89999999999998</v>
      </c>
      <c r="F1442" s="64">
        <v>0</v>
      </c>
      <c r="H1442" s="64">
        <f t="shared" si="227"/>
        <v>-324.89999999999998</v>
      </c>
      <c r="J1442" s="64">
        <f t="shared" si="223"/>
        <v>193</v>
      </c>
      <c r="K1442" s="64">
        <f t="shared" si="224"/>
        <v>199</v>
      </c>
      <c r="L1442" s="64">
        <f t="shared" si="225"/>
        <v>700</v>
      </c>
      <c r="M1442" s="64">
        <f t="shared" si="226"/>
        <v>296</v>
      </c>
    </row>
    <row r="1443" spans="1:13" outlineLevel="1" x14ac:dyDescent="0.35">
      <c r="A1443" s="64">
        <v>50257627</v>
      </c>
      <c r="B1443" s="64" t="s">
        <v>183</v>
      </c>
      <c r="C1443" s="64">
        <v>3871.22</v>
      </c>
      <c r="D1443" s="64">
        <v>185</v>
      </c>
      <c r="E1443" s="64">
        <v>337.38</v>
      </c>
      <c r="F1443" s="64">
        <v>0</v>
      </c>
      <c r="H1443" s="64">
        <f t="shared" si="227"/>
        <v>-337.38</v>
      </c>
      <c r="J1443" s="64">
        <f t="shared" si="223"/>
        <v>193</v>
      </c>
      <c r="K1443" s="64">
        <f t="shared" si="224"/>
        <v>199</v>
      </c>
      <c r="L1443" s="64">
        <f t="shared" si="225"/>
        <v>701</v>
      </c>
      <c r="M1443" s="64">
        <f t="shared" si="226"/>
        <v>296</v>
      </c>
    </row>
    <row r="1444" spans="1:13" outlineLevel="1" x14ac:dyDescent="0.35">
      <c r="A1444" s="64">
        <v>50257643</v>
      </c>
      <c r="B1444" s="64" t="s">
        <v>183</v>
      </c>
      <c r="C1444" s="64">
        <v>1885.19</v>
      </c>
      <c r="D1444" s="64">
        <v>184</v>
      </c>
      <c r="E1444" s="64">
        <v>146.87</v>
      </c>
      <c r="F1444" s="64">
        <v>0</v>
      </c>
      <c r="H1444" s="64">
        <f t="shared" si="227"/>
        <v>-146.87</v>
      </c>
      <c r="J1444" s="64">
        <f t="shared" si="223"/>
        <v>193</v>
      </c>
      <c r="K1444" s="64">
        <f t="shared" si="224"/>
        <v>199</v>
      </c>
      <c r="L1444" s="64">
        <f t="shared" si="225"/>
        <v>702</v>
      </c>
      <c r="M1444" s="64">
        <f t="shared" si="226"/>
        <v>296</v>
      </c>
    </row>
    <row r="1445" spans="1:13" outlineLevel="1" x14ac:dyDescent="0.35">
      <c r="A1445" s="64">
        <v>50257974</v>
      </c>
      <c r="B1445" s="64" t="s">
        <v>395</v>
      </c>
      <c r="C1445" s="64">
        <v>1851.86</v>
      </c>
      <c r="D1445" s="64">
        <v>153</v>
      </c>
      <c r="E1445" s="64">
        <v>140.08000000000001</v>
      </c>
      <c r="F1445" s="64">
        <v>138.81</v>
      </c>
      <c r="H1445" s="64">
        <f t="shared" si="227"/>
        <v>-1.2700000000000102</v>
      </c>
      <c r="J1445" s="64">
        <f t="shared" si="223"/>
        <v>193</v>
      </c>
      <c r="K1445" s="64">
        <f t="shared" si="224"/>
        <v>200</v>
      </c>
      <c r="L1445" s="64">
        <f t="shared" si="225"/>
        <v>702</v>
      </c>
      <c r="M1445" s="64">
        <f t="shared" si="226"/>
        <v>296</v>
      </c>
    </row>
    <row r="1446" spans="1:13" outlineLevel="1" x14ac:dyDescent="0.35">
      <c r="A1446" s="64">
        <v>50258641</v>
      </c>
      <c r="B1446" s="64" t="s">
        <v>183</v>
      </c>
      <c r="C1446" s="64">
        <v>4818.21</v>
      </c>
      <c r="D1446" s="64">
        <v>183</v>
      </c>
      <c r="E1446" s="64">
        <v>392.92</v>
      </c>
      <c r="F1446" s="64">
        <v>0</v>
      </c>
      <c r="H1446" s="64">
        <f t="shared" si="227"/>
        <v>-392.92</v>
      </c>
      <c r="J1446" s="64">
        <f t="shared" si="223"/>
        <v>193</v>
      </c>
      <c r="K1446" s="64">
        <f t="shared" si="224"/>
        <v>200</v>
      </c>
      <c r="L1446" s="64">
        <f t="shared" si="225"/>
        <v>703</v>
      </c>
      <c r="M1446" s="64">
        <f t="shared" si="226"/>
        <v>296</v>
      </c>
    </row>
    <row r="1447" spans="1:13" outlineLevel="1" x14ac:dyDescent="0.35">
      <c r="A1447" s="64">
        <v>50265068</v>
      </c>
      <c r="B1447" s="64" t="s">
        <v>406</v>
      </c>
      <c r="C1447" s="64">
        <v>7506.33</v>
      </c>
      <c r="D1447" s="64">
        <v>183</v>
      </c>
      <c r="E1447" s="64">
        <v>629.57000000000005</v>
      </c>
      <c r="F1447" s="64">
        <v>0</v>
      </c>
      <c r="H1447" s="64">
        <f t="shared" si="227"/>
        <v>-629.57000000000005</v>
      </c>
      <c r="J1447" s="64">
        <f t="shared" si="223"/>
        <v>193</v>
      </c>
      <c r="K1447" s="64">
        <f t="shared" si="224"/>
        <v>200</v>
      </c>
      <c r="L1447" s="64">
        <f t="shared" si="225"/>
        <v>703</v>
      </c>
      <c r="M1447" s="64">
        <f t="shared" si="226"/>
        <v>297</v>
      </c>
    </row>
    <row r="1448" spans="1:13" outlineLevel="1" x14ac:dyDescent="0.35">
      <c r="A1448" s="64">
        <v>50266149</v>
      </c>
      <c r="B1448" s="64" t="s">
        <v>406</v>
      </c>
      <c r="C1448" s="64">
        <v>2481.4</v>
      </c>
      <c r="D1448" s="64">
        <v>153</v>
      </c>
      <c r="E1448" s="64">
        <v>195.09</v>
      </c>
      <c r="F1448" s="64">
        <v>0</v>
      </c>
      <c r="H1448" s="64">
        <f t="shared" si="227"/>
        <v>-195.09</v>
      </c>
      <c r="J1448" s="64">
        <f t="shared" si="223"/>
        <v>193</v>
      </c>
      <c r="K1448" s="64">
        <f t="shared" si="224"/>
        <v>200</v>
      </c>
      <c r="L1448" s="64">
        <f t="shared" si="225"/>
        <v>703</v>
      </c>
      <c r="M1448" s="64">
        <f t="shared" si="226"/>
        <v>298</v>
      </c>
    </row>
    <row r="1449" spans="1:13" outlineLevel="1" x14ac:dyDescent="0.35">
      <c r="A1449" s="64">
        <v>50266165</v>
      </c>
      <c r="B1449" s="64" t="s">
        <v>395</v>
      </c>
      <c r="C1449" s="64">
        <v>4324.8999999999996</v>
      </c>
      <c r="D1449" s="64">
        <v>153</v>
      </c>
      <c r="E1449" s="64">
        <v>358.85</v>
      </c>
      <c r="F1449" s="64">
        <v>357.8</v>
      </c>
      <c r="H1449" s="64">
        <f t="shared" si="227"/>
        <v>-1.0500000000000114</v>
      </c>
      <c r="J1449" s="64">
        <f t="shared" si="223"/>
        <v>193</v>
      </c>
      <c r="K1449" s="64">
        <f t="shared" si="224"/>
        <v>201</v>
      </c>
      <c r="L1449" s="64">
        <f t="shared" si="225"/>
        <v>703</v>
      </c>
      <c r="M1449" s="64">
        <f t="shared" si="226"/>
        <v>298</v>
      </c>
    </row>
    <row r="1450" spans="1:13" outlineLevel="1" x14ac:dyDescent="0.35">
      <c r="A1450" s="64">
        <v>50270827</v>
      </c>
      <c r="B1450" s="64" t="s">
        <v>101</v>
      </c>
      <c r="C1450" s="64">
        <v>1628.01</v>
      </c>
      <c r="D1450" s="64">
        <v>184</v>
      </c>
      <c r="E1450" s="64">
        <v>132.65</v>
      </c>
      <c r="F1450" s="64">
        <v>130.85</v>
      </c>
      <c r="H1450" s="64">
        <f t="shared" si="227"/>
        <v>-1.8000000000000114</v>
      </c>
      <c r="J1450" s="64">
        <f t="shared" si="223"/>
        <v>194</v>
      </c>
      <c r="K1450" s="64">
        <f t="shared" si="224"/>
        <v>201</v>
      </c>
      <c r="L1450" s="64">
        <f t="shared" si="225"/>
        <v>703</v>
      </c>
      <c r="M1450" s="64">
        <f t="shared" si="226"/>
        <v>298</v>
      </c>
    </row>
    <row r="1451" spans="1:13" outlineLevel="1" x14ac:dyDescent="0.35">
      <c r="A1451" s="64">
        <v>50274184</v>
      </c>
      <c r="B1451" s="64" t="s">
        <v>183</v>
      </c>
      <c r="C1451" s="64">
        <v>2762.81</v>
      </c>
      <c r="D1451" s="64">
        <v>183</v>
      </c>
      <c r="E1451" s="64">
        <v>218.65</v>
      </c>
      <c r="F1451" s="64">
        <v>0</v>
      </c>
      <c r="H1451" s="64">
        <f t="shared" si="227"/>
        <v>-218.65</v>
      </c>
      <c r="J1451" s="64">
        <f t="shared" si="223"/>
        <v>194</v>
      </c>
      <c r="K1451" s="64">
        <f t="shared" si="224"/>
        <v>201</v>
      </c>
      <c r="L1451" s="64">
        <f t="shared" si="225"/>
        <v>704</v>
      </c>
      <c r="M1451" s="64">
        <f t="shared" si="226"/>
        <v>298</v>
      </c>
    </row>
    <row r="1452" spans="1:13" outlineLevel="1" x14ac:dyDescent="0.35">
      <c r="A1452" s="64">
        <v>50277344</v>
      </c>
      <c r="B1452" s="64" t="s">
        <v>406</v>
      </c>
      <c r="C1452" s="64">
        <v>7090.41</v>
      </c>
      <c r="D1452" s="64">
        <v>183</v>
      </c>
      <c r="E1452" s="64">
        <v>563.16</v>
      </c>
      <c r="F1452" s="64">
        <v>0</v>
      </c>
      <c r="H1452" s="64">
        <f t="shared" si="227"/>
        <v>-563.16</v>
      </c>
      <c r="J1452" s="64">
        <f t="shared" si="223"/>
        <v>194</v>
      </c>
      <c r="K1452" s="64">
        <f t="shared" si="224"/>
        <v>201</v>
      </c>
      <c r="L1452" s="64">
        <f t="shared" si="225"/>
        <v>704</v>
      </c>
      <c r="M1452" s="64">
        <f t="shared" si="226"/>
        <v>299</v>
      </c>
    </row>
    <row r="1453" spans="1:13" outlineLevel="1" x14ac:dyDescent="0.35">
      <c r="A1453" s="64">
        <v>50277500</v>
      </c>
      <c r="B1453" s="64" t="s">
        <v>101</v>
      </c>
      <c r="C1453" s="64">
        <v>6071.32</v>
      </c>
      <c r="D1453" s="64">
        <v>154</v>
      </c>
      <c r="E1453" s="64">
        <v>467.87</v>
      </c>
      <c r="F1453" s="64">
        <v>455.64</v>
      </c>
      <c r="H1453" s="64">
        <f t="shared" si="227"/>
        <v>-12.230000000000018</v>
      </c>
      <c r="J1453" s="64">
        <f t="shared" si="223"/>
        <v>195</v>
      </c>
      <c r="K1453" s="64">
        <f t="shared" si="224"/>
        <v>201</v>
      </c>
      <c r="L1453" s="64">
        <f t="shared" si="225"/>
        <v>704</v>
      </c>
      <c r="M1453" s="64">
        <f t="shared" si="226"/>
        <v>299</v>
      </c>
    </row>
    <row r="1454" spans="1:13" outlineLevel="1" x14ac:dyDescent="0.35">
      <c r="A1454" s="64">
        <v>50278459</v>
      </c>
      <c r="B1454" s="64" t="s">
        <v>406</v>
      </c>
      <c r="C1454" s="64">
        <v>5509.58</v>
      </c>
      <c r="D1454" s="64">
        <v>182</v>
      </c>
      <c r="E1454" s="64">
        <v>465.92</v>
      </c>
      <c r="F1454" s="64">
        <v>0</v>
      </c>
      <c r="H1454" s="64">
        <f t="shared" si="227"/>
        <v>-465.92</v>
      </c>
      <c r="J1454" s="64">
        <f t="shared" si="223"/>
        <v>195</v>
      </c>
      <c r="K1454" s="64">
        <f t="shared" si="224"/>
        <v>201</v>
      </c>
      <c r="L1454" s="64">
        <f t="shared" si="225"/>
        <v>704</v>
      </c>
      <c r="M1454" s="64">
        <f t="shared" si="226"/>
        <v>300</v>
      </c>
    </row>
    <row r="1455" spans="1:13" outlineLevel="1" x14ac:dyDescent="0.35">
      <c r="A1455" s="64">
        <v>50282822</v>
      </c>
      <c r="B1455" s="64" t="s">
        <v>406</v>
      </c>
      <c r="C1455" s="64">
        <v>6615</v>
      </c>
      <c r="D1455" s="64">
        <v>183</v>
      </c>
      <c r="E1455" s="64">
        <v>552.95000000000005</v>
      </c>
      <c r="F1455" s="64">
        <v>0</v>
      </c>
      <c r="H1455" s="64">
        <f t="shared" si="227"/>
        <v>-552.95000000000005</v>
      </c>
      <c r="J1455" s="64">
        <f t="shared" si="223"/>
        <v>195</v>
      </c>
      <c r="K1455" s="64">
        <f t="shared" si="224"/>
        <v>201</v>
      </c>
      <c r="L1455" s="64">
        <f t="shared" si="225"/>
        <v>704</v>
      </c>
      <c r="M1455" s="64">
        <f t="shared" si="226"/>
        <v>301</v>
      </c>
    </row>
    <row r="1456" spans="1:13" outlineLevel="1" x14ac:dyDescent="0.35">
      <c r="A1456" s="64">
        <v>50286030</v>
      </c>
      <c r="B1456" s="64" t="s">
        <v>101</v>
      </c>
      <c r="C1456" s="64">
        <v>5757.57</v>
      </c>
      <c r="D1456" s="64">
        <v>184</v>
      </c>
      <c r="E1456" s="64">
        <v>450.96</v>
      </c>
      <c r="F1456" s="64">
        <v>440.27</v>
      </c>
      <c r="H1456" s="64">
        <f t="shared" si="227"/>
        <v>-10.689999999999998</v>
      </c>
      <c r="J1456" s="64">
        <f t="shared" si="223"/>
        <v>196</v>
      </c>
      <c r="K1456" s="64">
        <f t="shared" si="224"/>
        <v>201</v>
      </c>
      <c r="L1456" s="64">
        <f t="shared" si="225"/>
        <v>704</v>
      </c>
      <c r="M1456" s="64">
        <f t="shared" si="226"/>
        <v>301</v>
      </c>
    </row>
    <row r="1457" spans="1:13" outlineLevel="1" x14ac:dyDescent="0.35">
      <c r="A1457" s="64">
        <v>50288614</v>
      </c>
      <c r="B1457" s="64" t="s">
        <v>183</v>
      </c>
      <c r="C1457" s="64">
        <v>3295.37</v>
      </c>
      <c r="D1457" s="64">
        <v>183</v>
      </c>
      <c r="E1457" s="64">
        <v>256.49</v>
      </c>
      <c r="F1457" s="64">
        <v>0</v>
      </c>
      <c r="H1457" s="64">
        <f t="shared" si="227"/>
        <v>-256.49</v>
      </c>
      <c r="J1457" s="64">
        <f t="shared" si="223"/>
        <v>196</v>
      </c>
      <c r="K1457" s="64">
        <f t="shared" si="224"/>
        <v>201</v>
      </c>
      <c r="L1457" s="64">
        <f t="shared" si="225"/>
        <v>705</v>
      </c>
      <c r="M1457" s="64">
        <f t="shared" si="226"/>
        <v>301</v>
      </c>
    </row>
    <row r="1458" spans="1:13" outlineLevel="1" x14ac:dyDescent="0.35">
      <c r="A1458" s="64">
        <v>50290297</v>
      </c>
      <c r="B1458" s="64" t="s">
        <v>183</v>
      </c>
      <c r="C1458" s="64">
        <v>7523.2</v>
      </c>
      <c r="D1458" s="64">
        <v>183</v>
      </c>
      <c r="E1458" s="64">
        <v>619.79999999999995</v>
      </c>
      <c r="F1458" s="64">
        <v>0</v>
      </c>
      <c r="H1458" s="64">
        <f t="shared" si="227"/>
        <v>-619.79999999999995</v>
      </c>
      <c r="J1458" s="64">
        <f t="shared" si="223"/>
        <v>196</v>
      </c>
      <c r="K1458" s="64">
        <f t="shared" si="224"/>
        <v>201</v>
      </c>
      <c r="L1458" s="64">
        <f t="shared" si="225"/>
        <v>706</v>
      </c>
      <c r="M1458" s="64">
        <f t="shared" si="226"/>
        <v>301</v>
      </c>
    </row>
    <row r="1459" spans="1:13" outlineLevel="1" x14ac:dyDescent="0.35">
      <c r="A1459" s="64">
        <v>50294728</v>
      </c>
      <c r="B1459" s="64" t="s">
        <v>406</v>
      </c>
      <c r="C1459" s="64">
        <v>8741.5400000000009</v>
      </c>
      <c r="D1459" s="64">
        <v>182</v>
      </c>
      <c r="E1459" s="64">
        <v>740.32</v>
      </c>
      <c r="F1459" s="64">
        <v>0</v>
      </c>
      <c r="H1459" s="64">
        <f t="shared" si="227"/>
        <v>-740.32</v>
      </c>
      <c r="J1459" s="64">
        <f t="shared" si="223"/>
        <v>196</v>
      </c>
      <c r="K1459" s="64">
        <f t="shared" si="224"/>
        <v>201</v>
      </c>
      <c r="L1459" s="64">
        <f t="shared" si="225"/>
        <v>706</v>
      </c>
      <c r="M1459" s="64">
        <f t="shared" si="226"/>
        <v>302</v>
      </c>
    </row>
    <row r="1460" spans="1:13" outlineLevel="1" x14ac:dyDescent="0.35">
      <c r="A1460" s="64">
        <v>50301135</v>
      </c>
      <c r="B1460" s="64" t="s">
        <v>406</v>
      </c>
      <c r="C1460" s="64">
        <v>5277.81</v>
      </c>
      <c r="D1460" s="64">
        <v>185</v>
      </c>
      <c r="E1460" s="64">
        <v>420.98</v>
      </c>
      <c r="F1460" s="64">
        <v>0</v>
      </c>
      <c r="H1460" s="64">
        <f t="shared" si="227"/>
        <v>-420.98</v>
      </c>
      <c r="J1460" s="64">
        <f t="shared" si="223"/>
        <v>196</v>
      </c>
      <c r="K1460" s="64">
        <f t="shared" si="224"/>
        <v>201</v>
      </c>
      <c r="L1460" s="64">
        <f t="shared" si="225"/>
        <v>706</v>
      </c>
      <c r="M1460" s="64">
        <f t="shared" si="226"/>
        <v>303</v>
      </c>
    </row>
    <row r="1461" spans="1:13" outlineLevel="1" x14ac:dyDescent="0.35">
      <c r="A1461" s="64">
        <v>50302092</v>
      </c>
      <c r="B1461" s="64" t="s">
        <v>183</v>
      </c>
      <c r="C1461" s="64">
        <v>7458.48</v>
      </c>
      <c r="D1461" s="64">
        <v>186</v>
      </c>
      <c r="E1461" s="64">
        <v>631.79999999999995</v>
      </c>
      <c r="F1461" s="64">
        <v>0</v>
      </c>
      <c r="H1461" s="64">
        <f t="shared" si="227"/>
        <v>-631.79999999999995</v>
      </c>
      <c r="J1461" s="64">
        <f t="shared" si="223"/>
        <v>196</v>
      </c>
      <c r="K1461" s="64">
        <f t="shared" si="224"/>
        <v>201</v>
      </c>
      <c r="L1461" s="64">
        <f t="shared" si="225"/>
        <v>707</v>
      </c>
      <c r="M1461" s="64">
        <f t="shared" si="226"/>
        <v>303</v>
      </c>
    </row>
    <row r="1462" spans="1:13" outlineLevel="1" x14ac:dyDescent="0.35">
      <c r="A1462" s="64">
        <v>50302109</v>
      </c>
      <c r="B1462" s="64" t="s">
        <v>101</v>
      </c>
      <c r="C1462" s="64">
        <v>2162.71</v>
      </c>
      <c r="D1462" s="64">
        <v>182</v>
      </c>
      <c r="E1462" s="64">
        <v>164.23</v>
      </c>
      <c r="F1462" s="64">
        <v>158.78</v>
      </c>
      <c r="H1462" s="64">
        <f t="shared" si="227"/>
        <v>-5.4499999999999886</v>
      </c>
      <c r="J1462" s="64">
        <f t="shared" si="223"/>
        <v>197</v>
      </c>
      <c r="K1462" s="64">
        <f t="shared" si="224"/>
        <v>201</v>
      </c>
      <c r="L1462" s="64">
        <f t="shared" si="225"/>
        <v>707</v>
      </c>
      <c r="M1462" s="64">
        <f t="shared" si="226"/>
        <v>303</v>
      </c>
    </row>
    <row r="1463" spans="1:13" outlineLevel="1" x14ac:dyDescent="0.35">
      <c r="A1463" s="64">
        <v>50302430</v>
      </c>
      <c r="B1463" s="64" t="s">
        <v>183</v>
      </c>
      <c r="C1463" s="64">
        <v>4031.42</v>
      </c>
      <c r="D1463" s="64">
        <v>183</v>
      </c>
      <c r="E1463" s="64">
        <v>324.89999999999998</v>
      </c>
      <c r="F1463" s="64">
        <v>0</v>
      </c>
      <c r="H1463" s="64">
        <f t="shared" si="227"/>
        <v>-324.89999999999998</v>
      </c>
      <c r="J1463" s="64">
        <f t="shared" ref="J1463:J1526" si="228">IF($B1463=J$53,J1462+1,J1462)</f>
        <v>197</v>
      </c>
      <c r="K1463" s="64">
        <f t="shared" ref="K1463:K1526" si="229">IF($B1463=K$53,K1462+1,K1462)</f>
        <v>201</v>
      </c>
      <c r="L1463" s="64">
        <f t="shared" ref="L1463:L1526" si="230">IF($B1463=L$53,L1462+1,L1462)</f>
        <v>708</v>
      </c>
      <c r="M1463" s="64">
        <f t="shared" ref="M1463:M1526" si="231">IF($B1463=M$53,M1462+1,M1462)</f>
        <v>303</v>
      </c>
    </row>
    <row r="1464" spans="1:13" outlineLevel="1" x14ac:dyDescent="0.35">
      <c r="A1464" s="64">
        <v>50313700</v>
      </c>
      <c r="B1464" s="64" t="s">
        <v>183</v>
      </c>
      <c r="C1464" s="64">
        <v>6084.05</v>
      </c>
      <c r="D1464" s="64">
        <v>182</v>
      </c>
      <c r="E1464" s="64">
        <v>486.75</v>
      </c>
      <c r="F1464" s="64">
        <v>0</v>
      </c>
      <c r="H1464" s="64">
        <f t="shared" ref="H1464:H1527" si="232">F1464-E1464</f>
        <v>-486.75</v>
      </c>
      <c r="J1464" s="64">
        <f t="shared" si="228"/>
        <v>197</v>
      </c>
      <c r="K1464" s="64">
        <f t="shared" si="229"/>
        <v>201</v>
      </c>
      <c r="L1464" s="64">
        <f t="shared" si="230"/>
        <v>709</v>
      </c>
      <c r="M1464" s="64">
        <f t="shared" si="231"/>
        <v>303</v>
      </c>
    </row>
    <row r="1465" spans="1:13" outlineLevel="1" x14ac:dyDescent="0.35">
      <c r="A1465" s="64">
        <v>50316423</v>
      </c>
      <c r="B1465" s="64" t="s">
        <v>183</v>
      </c>
      <c r="C1465" s="64">
        <v>5802.4</v>
      </c>
      <c r="D1465" s="64">
        <v>184</v>
      </c>
      <c r="E1465" s="64">
        <v>467.58</v>
      </c>
      <c r="F1465" s="64">
        <v>0</v>
      </c>
      <c r="H1465" s="64">
        <f t="shared" si="232"/>
        <v>-467.58</v>
      </c>
      <c r="J1465" s="64">
        <f t="shared" si="228"/>
        <v>197</v>
      </c>
      <c r="K1465" s="64">
        <f t="shared" si="229"/>
        <v>201</v>
      </c>
      <c r="L1465" s="64">
        <f t="shared" si="230"/>
        <v>710</v>
      </c>
      <c r="M1465" s="64">
        <f t="shared" si="231"/>
        <v>303</v>
      </c>
    </row>
    <row r="1466" spans="1:13" outlineLevel="1" x14ac:dyDescent="0.35">
      <c r="A1466" s="64">
        <v>50318015</v>
      </c>
      <c r="B1466" s="64" t="s">
        <v>183</v>
      </c>
      <c r="C1466" s="64">
        <v>3085.8</v>
      </c>
      <c r="D1466" s="64">
        <v>184</v>
      </c>
      <c r="E1466" s="64">
        <v>258.99</v>
      </c>
      <c r="F1466" s="64">
        <v>0</v>
      </c>
      <c r="H1466" s="64">
        <f t="shared" si="232"/>
        <v>-258.99</v>
      </c>
      <c r="J1466" s="64">
        <f t="shared" si="228"/>
        <v>197</v>
      </c>
      <c r="K1466" s="64">
        <f t="shared" si="229"/>
        <v>201</v>
      </c>
      <c r="L1466" s="64">
        <f t="shared" si="230"/>
        <v>711</v>
      </c>
      <c r="M1466" s="64">
        <f t="shared" si="231"/>
        <v>303</v>
      </c>
    </row>
    <row r="1467" spans="1:13" outlineLevel="1" x14ac:dyDescent="0.35">
      <c r="A1467" s="64">
        <v>50318031</v>
      </c>
      <c r="B1467" s="64" t="s">
        <v>183</v>
      </c>
      <c r="C1467" s="64">
        <v>5056.62</v>
      </c>
      <c r="D1467" s="64">
        <v>183</v>
      </c>
      <c r="E1467" s="64">
        <v>423.48</v>
      </c>
      <c r="F1467" s="64">
        <v>0</v>
      </c>
      <c r="H1467" s="64">
        <f t="shared" si="232"/>
        <v>-423.48</v>
      </c>
      <c r="J1467" s="64">
        <f t="shared" si="228"/>
        <v>197</v>
      </c>
      <c r="K1467" s="64">
        <f t="shared" si="229"/>
        <v>201</v>
      </c>
      <c r="L1467" s="64">
        <f t="shared" si="230"/>
        <v>712</v>
      </c>
      <c r="M1467" s="64">
        <f t="shared" si="231"/>
        <v>303</v>
      </c>
    </row>
    <row r="1468" spans="1:13" outlineLevel="1" x14ac:dyDescent="0.35">
      <c r="A1468" s="64">
        <v>50318677</v>
      </c>
      <c r="B1468" s="64" t="s">
        <v>183</v>
      </c>
      <c r="C1468" s="64">
        <v>2693.88</v>
      </c>
      <c r="D1468" s="64">
        <v>185</v>
      </c>
      <c r="E1468" s="64">
        <v>202.97</v>
      </c>
      <c r="F1468" s="64">
        <v>0</v>
      </c>
      <c r="H1468" s="64">
        <f t="shared" si="232"/>
        <v>-202.97</v>
      </c>
      <c r="J1468" s="64">
        <f t="shared" si="228"/>
        <v>197</v>
      </c>
      <c r="K1468" s="64">
        <f t="shared" si="229"/>
        <v>201</v>
      </c>
      <c r="L1468" s="64">
        <f t="shared" si="230"/>
        <v>713</v>
      </c>
      <c r="M1468" s="64">
        <f t="shared" si="231"/>
        <v>303</v>
      </c>
    </row>
    <row r="1469" spans="1:13" outlineLevel="1" x14ac:dyDescent="0.35">
      <c r="A1469" s="64">
        <v>50318817</v>
      </c>
      <c r="B1469" s="64" t="s">
        <v>395</v>
      </c>
      <c r="C1469" s="64">
        <v>5697.47</v>
      </c>
      <c r="D1469" s="64">
        <v>185</v>
      </c>
      <c r="E1469" s="64">
        <v>487.27</v>
      </c>
      <c r="F1469" s="64">
        <v>483.46</v>
      </c>
      <c r="H1469" s="64">
        <f t="shared" si="232"/>
        <v>-3.8100000000000023</v>
      </c>
      <c r="J1469" s="64">
        <f t="shared" si="228"/>
        <v>197</v>
      </c>
      <c r="K1469" s="64">
        <f t="shared" si="229"/>
        <v>202</v>
      </c>
      <c r="L1469" s="64">
        <f t="shared" si="230"/>
        <v>713</v>
      </c>
      <c r="M1469" s="64">
        <f t="shared" si="231"/>
        <v>303</v>
      </c>
    </row>
    <row r="1470" spans="1:13" outlineLevel="1" x14ac:dyDescent="0.35">
      <c r="A1470" s="64">
        <v>50319831</v>
      </c>
      <c r="B1470" s="64" t="s">
        <v>183</v>
      </c>
      <c r="C1470" s="64">
        <v>3878.34</v>
      </c>
      <c r="D1470" s="64">
        <v>183</v>
      </c>
      <c r="E1470" s="64">
        <v>307.52999999999997</v>
      </c>
      <c r="F1470" s="64">
        <v>0</v>
      </c>
      <c r="H1470" s="64">
        <f t="shared" si="232"/>
        <v>-307.52999999999997</v>
      </c>
      <c r="J1470" s="64">
        <f t="shared" si="228"/>
        <v>197</v>
      </c>
      <c r="K1470" s="64">
        <f t="shared" si="229"/>
        <v>202</v>
      </c>
      <c r="L1470" s="64">
        <f t="shared" si="230"/>
        <v>714</v>
      </c>
      <c r="M1470" s="64">
        <f t="shared" si="231"/>
        <v>303</v>
      </c>
    </row>
    <row r="1471" spans="1:13" outlineLevel="1" x14ac:dyDescent="0.35">
      <c r="A1471" s="64">
        <v>50320135</v>
      </c>
      <c r="B1471" s="64" t="s">
        <v>183</v>
      </c>
      <c r="C1471" s="64">
        <v>3545.68</v>
      </c>
      <c r="D1471" s="64">
        <v>184</v>
      </c>
      <c r="E1471" s="64">
        <v>300.11</v>
      </c>
      <c r="F1471" s="64">
        <v>0</v>
      </c>
      <c r="H1471" s="64">
        <f t="shared" si="232"/>
        <v>-300.11</v>
      </c>
      <c r="J1471" s="64">
        <f t="shared" si="228"/>
        <v>197</v>
      </c>
      <c r="K1471" s="64">
        <f t="shared" si="229"/>
        <v>202</v>
      </c>
      <c r="L1471" s="64">
        <f t="shared" si="230"/>
        <v>715</v>
      </c>
      <c r="M1471" s="64">
        <f t="shared" si="231"/>
        <v>303</v>
      </c>
    </row>
    <row r="1472" spans="1:13" outlineLevel="1" x14ac:dyDescent="0.35">
      <c r="A1472" s="64">
        <v>50320169</v>
      </c>
      <c r="B1472" s="64" t="s">
        <v>101</v>
      </c>
      <c r="C1472" s="64">
        <v>5598.98</v>
      </c>
      <c r="D1472" s="64">
        <v>153</v>
      </c>
      <c r="E1472" s="64">
        <v>460.92</v>
      </c>
      <c r="F1472" s="64">
        <v>470.04</v>
      </c>
      <c r="H1472" s="64">
        <f t="shared" si="232"/>
        <v>9.1200000000000045</v>
      </c>
      <c r="J1472" s="64">
        <f t="shared" si="228"/>
        <v>198</v>
      </c>
      <c r="K1472" s="64">
        <f t="shared" si="229"/>
        <v>202</v>
      </c>
      <c r="L1472" s="64">
        <f t="shared" si="230"/>
        <v>715</v>
      </c>
      <c r="M1472" s="64">
        <f t="shared" si="231"/>
        <v>303</v>
      </c>
    </row>
    <row r="1473" spans="1:13" outlineLevel="1" x14ac:dyDescent="0.35">
      <c r="A1473" s="64">
        <v>50321290</v>
      </c>
      <c r="B1473" s="64" t="s">
        <v>101</v>
      </c>
      <c r="C1473" s="64">
        <v>4794.6899999999996</v>
      </c>
      <c r="D1473" s="64">
        <v>186</v>
      </c>
      <c r="E1473" s="64">
        <v>396.64</v>
      </c>
      <c r="F1473" s="64">
        <v>392.11</v>
      </c>
      <c r="H1473" s="64">
        <f t="shared" si="232"/>
        <v>-4.5299999999999727</v>
      </c>
      <c r="J1473" s="64">
        <f t="shared" si="228"/>
        <v>199</v>
      </c>
      <c r="K1473" s="64">
        <f t="shared" si="229"/>
        <v>202</v>
      </c>
      <c r="L1473" s="64">
        <f t="shared" si="230"/>
        <v>715</v>
      </c>
      <c r="M1473" s="64">
        <f t="shared" si="231"/>
        <v>303</v>
      </c>
    </row>
    <row r="1474" spans="1:13" outlineLevel="1" x14ac:dyDescent="0.35">
      <c r="A1474" s="64">
        <v>50321406</v>
      </c>
      <c r="B1474" s="64" t="s">
        <v>183</v>
      </c>
      <c r="C1474" s="64">
        <v>5384.11</v>
      </c>
      <c r="D1474" s="64">
        <v>186</v>
      </c>
      <c r="E1474" s="64">
        <v>440.1</v>
      </c>
      <c r="F1474" s="64">
        <v>0</v>
      </c>
      <c r="H1474" s="64">
        <f t="shared" si="232"/>
        <v>-440.1</v>
      </c>
      <c r="J1474" s="64">
        <f t="shared" si="228"/>
        <v>199</v>
      </c>
      <c r="K1474" s="64">
        <f t="shared" si="229"/>
        <v>202</v>
      </c>
      <c r="L1474" s="64">
        <f t="shared" si="230"/>
        <v>716</v>
      </c>
      <c r="M1474" s="64">
        <f t="shared" si="231"/>
        <v>303</v>
      </c>
    </row>
    <row r="1475" spans="1:13" outlineLevel="1" x14ac:dyDescent="0.35">
      <c r="A1475" s="64">
        <v>50322123</v>
      </c>
      <c r="B1475" s="64" t="s">
        <v>183</v>
      </c>
      <c r="C1475" s="64">
        <v>3045.61</v>
      </c>
      <c r="D1475" s="64">
        <v>183</v>
      </c>
      <c r="E1475" s="64">
        <v>254.68</v>
      </c>
      <c r="F1475" s="64">
        <v>0</v>
      </c>
      <c r="H1475" s="64">
        <f t="shared" si="232"/>
        <v>-254.68</v>
      </c>
      <c r="J1475" s="64">
        <f t="shared" si="228"/>
        <v>199</v>
      </c>
      <c r="K1475" s="64">
        <f t="shared" si="229"/>
        <v>202</v>
      </c>
      <c r="L1475" s="64">
        <f t="shared" si="230"/>
        <v>717</v>
      </c>
      <c r="M1475" s="64">
        <f t="shared" si="231"/>
        <v>303</v>
      </c>
    </row>
    <row r="1476" spans="1:13" outlineLevel="1" x14ac:dyDescent="0.35">
      <c r="A1476" s="64">
        <v>50324757</v>
      </c>
      <c r="B1476" s="64" t="s">
        <v>395</v>
      </c>
      <c r="C1476" s="64">
        <v>2631.2</v>
      </c>
      <c r="D1476" s="64">
        <v>183</v>
      </c>
      <c r="E1476" s="64">
        <v>205.26</v>
      </c>
      <c r="F1476" s="64">
        <v>203.11</v>
      </c>
      <c r="H1476" s="64">
        <f t="shared" si="232"/>
        <v>-2.1499999999999773</v>
      </c>
      <c r="J1476" s="64">
        <f t="shared" si="228"/>
        <v>199</v>
      </c>
      <c r="K1476" s="64">
        <f t="shared" si="229"/>
        <v>203</v>
      </c>
      <c r="L1476" s="64">
        <f t="shared" si="230"/>
        <v>717</v>
      </c>
      <c r="M1476" s="64">
        <f t="shared" si="231"/>
        <v>303</v>
      </c>
    </row>
    <row r="1477" spans="1:13" outlineLevel="1" x14ac:dyDescent="0.35">
      <c r="A1477" s="64">
        <v>50326779</v>
      </c>
      <c r="B1477" s="64" t="s">
        <v>183</v>
      </c>
      <c r="C1477" s="64">
        <v>9701.7999999999993</v>
      </c>
      <c r="D1477" s="64">
        <v>183</v>
      </c>
      <c r="E1477" s="64">
        <v>785.08</v>
      </c>
      <c r="F1477" s="64">
        <v>0</v>
      </c>
      <c r="H1477" s="64">
        <f t="shared" si="232"/>
        <v>-785.08</v>
      </c>
      <c r="J1477" s="64">
        <f t="shared" si="228"/>
        <v>199</v>
      </c>
      <c r="K1477" s="64">
        <f t="shared" si="229"/>
        <v>203</v>
      </c>
      <c r="L1477" s="64">
        <f t="shared" si="230"/>
        <v>718</v>
      </c>
      <c r="M1477" s="64">
        <f t="shared" si="231"/>
        <v>303</v>
      </c>
    </row>
    <row r="1478" spans="1:13" outlineLevel="1" x14ac:dyDescent="0.35">
      <c r="A1478" s="64">
        <v>50327165</v>
      </c>
      <c r="B1478" s="64" t="s">
        <v>406</v>
      </c>
      <c r="C1478" s="64">
        <v>1827.63</v>
      </c>
      <c r="D1478" s="64">
        <v>59</v>
      </c>
      <c r="E1478" s="64">
        <v>148.71</v>
      </c>
      <c r="F1478" s="64">
        <v>0</v>
      </c>
      <c r="H1478" s="64">
        <f t="shared" si="232"/>
        <v>-148.71</v>
      </c>
      <c r="J1478" s="64">
        <f t="shared" si="228"/>
        <v>199</v>
      </c>
      <c r="K1478" s="64">
        <f t="shared" si="229"/>
        <v>203</v>
      </c>
      <c r="L1478" s="64">
        <f t="shared" si="230"/>
        <v>718</v>
      </c>
      <c r="M1478" s="64">
        <f t="shared" si="231"/>
        <v>304</v>
      </c>
    </row>
    <row r="1479" spans="1:13" outlineLevel="1" x14ac:dyDescent="0.35">
      <c r="A1479" s="64">
        <v>50328965</v>
      </c>
      <c r="B1479" s="64" t="s">
        <v>101</v>
      </c>
      <c r="C1479" s="64">
        <v>6919.98</v>
      </c>
      <c r="D1479" s="64">
        <v>186</v>
      </c>
      <c r="E1479" s="64">
        <v>540.79999999999995</v>
      </c>
      <c r="F1479" s="64">
        <v>521.63</v>
      </c>
      <c r="H1479" s="64">
        <f t="shared" si="232"/>
        <v>-19.169999999999959</v>
      </c>
      <c r="J1479" s="64">
        <f t="shared" si="228"/>
        <v>200</v>
      </c>
      <c r="K1479" s="64">
        <f t="shared" si="229"/>
        <v>203</v>
      </c>
      <c r="L1479" s="64">
        <f t="shared" si="230"/>
        <v>718</v>
      </c>
      <c r="M1479" s="64">
        <f t="shared" si="231"/>
        <v>304</v>
      </c>
    </row>
    <row r="1480" spans="1:13" outlineLevel="1" x14ac:dyDescent="0.35">
      <c r="A1480" s="64">
        <v>50329236</v>
      </c>
      <c r="B1480" s="64" t="s">
        <v>183</v>
      </c>
      <c r="C1480" s="64">
        <v>4516.93</v>
      </c>
      <c r="D1480" s="64">
        <v>183</v>
      </c>
      <c r="E1480" s="64">
        <v>367.59</v>
      </c>
      <c r="F1480" s="64">
        <v>0</v>
      </c>
      <c r="H1480" s="64">
        <f t="shared" si="232"/>
        <v>-367.59</v>
      </c>
      <c r="J1480" s="64">
        <f t="shared" si="228"/>
        <v>200</v>
      </c>
      <c r="K1480" s="64">
        <f t="shared" si="229"/>
        <v>203</v>
      </c>
      <c r="L1480" s="64">
        <f t="shared" si="230"/>
        <v>719</v>
      </c>
      <c r="M1480" s="64">
        <f t="shared" si="231"/>
        <v>304</v>
      </c>
    </row>
    <row r="1481" spans="1:13" outlineLevel="1" x14ac:dyDescent="0.35">
      <c r="A1481" s="64">
        <v>50335043</v>
      </c>
      <c r="B1481" s="64" t="s">
        <v>183</v>
      </c>
      <c r="C1481" s="64">
        <v>6221.97</v>
      </c>
      <c r="D1481" s="64">
        <v>183</v>
      </c>
      <c r="E1481" s="64">
        <v>507.41</v>
      </c>
      <c r="F1481" s="64">
        <v>0</v>
      </c>
      <c r="H1481" s="64">
        <f t="shared" si="232"/>
        <v>-507.41</v>
      </c>
      <c r="J1481" s="64">
        <f t="shared" si="228"/>
        <v>200</v>
      </c>
      <c r="K1481" s="64">
        <f t="shared" si="229"/>
        <v>203</v>
      </c>
      <c r="L1481" s="64">
        <f t="shared" si="230"/>
        <v>720</v>
      </c>
      <c r="M1481" s="64">
        <f t="shared" si="231"/>
        <v>304</v>
      </c>
    </row>
    <row r="1482" spans="1:13" outlineLevel="1" x14ac:dyDescent="0.35">
      <c r="A1482" s="64">
        <v>50338451</v>
      </c>
      <c r="B1482" s="64" t="s">
        <v>183</v>
      </c>
      <c r="C1482" s="64">
        <v>4301.75</v>
      </c>
      <c r="D1482" s="64">
        <v>186</v>
      </c>
      <c r="E1482" s="64">
        <v>307.14999999999998</v>
      </c>
      <c r="F1482" s="64">
        <v>0</v>
      </c>
      <c r="H1482" s="64">
        <f t="shared" si="232"/>
        <v>-307.14999999999998</v>
      </c>
      <c r="J1482" s="64">
        <f t="shared" si="228"/>
        <v>200</v>
      </c>
      <c r="K1482" s="64">
        <f t="shared" si="229"/>
        <v>203</v>
      </c>
      <c r="L1482" s="64">
        <f t="shared" si="230"/>
        <v>721</v>
      </c>
      <c r="M1482" s="64">
        <f t="shared" si="231"/>
        <v>304</v>
      </c>
    </row>
    <row r="1483" spans="1:13" outlineLevel="1" x14ac:dyDescent="0.35">
      <c r="A1483" s="64">
        <v>50340943</v>
      </c>
      <c r="B1483" s="64" t="s">
        <v>183</v>
      </c>
      <c r="C1483" s="64">
        <v>2345.4299999999998</v>
      </c>
      <c r="D1483" s="64">
        <v>183</v>
      </c>
      <c r="E1483" s="64">
        <v>189.7</v>
      </c>
      <c r="F1483" s="64">
        <v>0</v>
      </c>
      <c r="H1483" s="64">
        <f t="shared" si="232"/>
        <v>-189.7</v>
      </c>
      <c r="J1483" s="64">
        <f t="shared" si="228"/>
        <v>200</v>
      </c>
      <c r="K1483" s="64">
        <f t="shared" si="229"/>
        <v>203</v>
      </c>
      <c r="L1483" s="64">
        <f t="shared" si="230"/>
        <v>722</v>
      </c>
      <c r="M1483" s="64">
        <f t="shared" si="231"/>
        <v>304</v>
      </c>
    </row>
    <row r="1484" spans="1:13" outlineLevel="1" x14ac:dyDescent="0.35">
      <c r="A1484" s="64">
        <v>50341058</v>
      </c>
      <c r="B1484" s="64" t="s">
        <v>183</v>
      </c>
      <c r="C1484" s="64">
        <v>4362.67</v>
      </c>
      <c r="D1484" s="64">
        <v>153</v>
      </c>
      <c r="E1484" s="64">
        <v>365.34</v>
      </c>
      <c r="F1484" s="64">
        <v>0</v>
      </c>
      <c r="H1484" s="64">
        <f t="shared" si="232"/>
        <v>-365.34</v>
      </c>
      <c r="J1484" s="64">
        <f t="shared" si="228"/>
        <v>200</v>
      </c>
      <c r="K1484" s="64">
        <f t="shared" si="229"/>
        <v>203</v>
      </c>
      <c r="L1484" s="64">
        <f t="shared" si="230"/>
        <v>723</v>
      </c>
      <c r="M1484" s="64">
        <f t="shared" si="231"/>
        <v>304</v>
      </c>
    </row>
    <row r="1485" spans="1:13" outlineLevel="1" x14ac:dyDescent="0.35">
      <c r="A1485" s="64">
        <v>50346264</v>
      </c>
      <c r="B1485" s="64" t="s">
        <v>406</v>
      </c>
      <c r="C1485" s="64">
        <v>6532.03</v>
      </c>
      <c r="D1485" s="64">
        <v>184</v>
      </c>
      <c r="E1485" s="64">
        <v>560.98</v>
      </c>
      <c r="F1485" s="64">
        <v>0</v>
      </c>
      <c r="H1485" s="64">
        <f t="shared" si="232"/>
        <v>-560.98</v>
      </c>
      <c r="J1485" s="64">
        <f t="shared" si="228"/>
        <v>200</v>
      </c>
      <c r="K1485" s="64">
        <f t="shared" si="229"/>
        <v>203</v>
      </c>
      <c r="L1485" s="64">
        <f t="shared" si="230"/>
        <v>723</v>
      </c>
      <c r="M1485" s="64">
        <f t="shared" si="231"/>
        <v>305</v>
      </c>
    </row>
    <row r="1486" spans="1:13" outlineLevel="1" x14ac:dyDescent="0.35">
      <c r="A1486" s="64">
        <v>50346579</v>
      </c>
      <c r="B1486" s="64" t="s">
        <v>406</v>
      </c>
      <c r="C1486" s="64">
        <v>4697.24</v>
      </c>
      <c r="D1486" s="64">
        <v>183</v>
      </c>
      <c r="E1486" s="64">
        <v>371.87</v>
      </c>
      <c r="F1486" s="64">
        <v>0</v>
      </c>
      <c r="H1486" s="64">
        <f t="shared" si="232"/>
        <v>-371.87</v>
      </c>
      <c r="J1486" s="64">
        <f t="shared" si="228"/>
        <v>200</v>
      </c>
      <c r="K1486" s="64">
        <f t="shared" si="229"/>
        <v>203</v>
      </c>
      <c r="L1486" s="64">
        <f t="shared" si="230"/>
        <v>723</v>
      </c>
      <c r="M1486" s="64">
        <f t="shared" si="231"/>
        <v>306</v>
      </c>
    </row>
    <row r="1487" spans="1:13" outlineLevel="1" x14ac:dyDescent="0.35">
      <c r="A1487" s="64">
        <v>50347957</v>
      </c>
      <c r="B1487" s="64" t="s">
        <v>395</v>
      </c>
      <c r="C1487" s="64">
        <v>5779.38</v>
      </c>
      <c r="D1487" s="64">
        <v>183</v>
      </c>
      <c r="E1487" s="64">
        <v>469.24</v>
      </c>
      <c r="F1487" s="64">
        <v>472.17</v>
      </c>
      <c r="H1487" s="64">
        <f t="shared" si="232"/>
        <v>2.9300000000000068</v>
      </c>
      <c r="J1487" s="64">
        <f t="shared" si="228"/>
        <v>200</v>
      </c>
      <c r="K1487" s="64">
        <f t="shared" si="229"/>
        <v>204</v>
      </c>
      <c r="L1487" s="64">
        <f t="shared" si="230"/>
        <v>723</v>
      </c>
      <c r="M1487" s="64">
        <f t="shared" si="231"/>
        <v>306</v>
      </c>
    </row>
    <row r="1488" spans="1:13" outlineLevel="1" x14ac:dyDescent="0.35">
      <c r="A1488" s="64">
        <v>50348509</v>
      </c>
      <c r="B1488" s="64" t="s">
        <v>101</v>
      </c>
      <c r="C1488" s="64">
        <v>7311.5</v>
      </c>
      <c r="D1488" s="64">
        <v>154</v>
      </c>
      <c r="E1488" s="64">
        <v>607.05999999999995</v>
      </c>
      <c r="F1488" s="64">
        <v>613.61</v>
      </c>
      <c r="H1488" s="64">
        <f t="shared" si="232"/>
        <v>6.5500000000000682</v>
      </c>
      <c r="J1488" s="64">
        <f t="shared" si="228"/>
        <v>201</v>
      </c>
      <c r="K1488" s="64">
        <f t="shared" si="229"/>
        <v>204</v>
      </c>
      <c r="L1488" s="64">
        <f t="shared" si="230"/>
        <v>723</v>
      </c>
      <c r="M1488" s="64">
        <f t="shared" si="231"/>
        <v>306</v>
      </c>
    </row>
    <row r="1489" spans="1:13" outlineLevel="1" x14ac:dyDescent="0.35">
      <c r="A1489" s="64">
        <v>50349078</v>
      </c>
      <c r="B1489" s="64" t="s">
        <v>406</v>
      </c>
      <c r="C1489" s="64">
        <v>1991.05</v>
      </c>
      <c r="D1489" s="64">
        <v>184</v>
      </c>
      <c r="E1489" s="64">
        <v>148.33000000000001</v>
      </c>
      <c r="F1489" s="64">
        <v>0</v>
      </c>
      <c r="H1489" s="64">
        <f t="shared" si="232"/>
        <v>-148.33000000000001</v>
      </c>
      <c r="J1489" s="64">
        <f t="shared" si="228"/>
        <v>201</v>
      </c>
      <c r="K1489" s="64">
        <f t="shared" si="229"/>
        <v>204</v>
      </c>
      <c r="L1489" s="64">
        <f t="shared" si="230"/>
        <v>723</v>
      </c>
      <c r="M1489" s="64">
        <f t="shared" si="231"/>
        <v>307</v>
      </c>
    </row>
    <row r="1490" spans="1:13" outlineLevel="1" x14ac:dyDescent="0.35">
      <c r="A1490" s="64">
        <v>50349599</v>
      </c>
      <c r="B1490" s="64" t="s">
        <v>183</v>
      </c>
      <c r="C1490" s="64">
        <v>4755.1099999999997</v>
      </c>
      <c r="D1490" s="64">
        <v>183</v>
      </c>
      <c r="E1490" s="64">
        <v>378.23</v>
      </c>
      <c r="F1490" s="64">
        <v>0</v>
      </c>
      <c r="H1490" s="64">
        <f t="shared" si="232"/>
        <v>-378.23</v>
      </c>
      <c r="J1490" s="64">
        <f t="shared" si="228"/>
        <v>201</v>
      </c>
      <c r="K1490" s="64">
        <f t="shared" si="229"/>
        <v>204</v>
      </c>
      <c r="L1490" s="64">
        <f t="shared" si="230"/>
        <v>724</v>
      </c>
      <c r="M1490" s="64">
        <f t="shared" si="231"/>
        <v>307</v>
      </c>
    </row>
    <row r="1491" spans="1:13" outlineLevel="1" x14ac:dyDescent="0.35">
      <c r="A1491" s="64">
        <v>50350249</v>
      </c>
      <c r="B1491" s="64" t="s">
        <v>406</v>
      </c>
      <c r="C1491" s="64">
        <v>4109.9799999999996</v>
      </c>
      <c r="D1491" s="64">
        <v>184</v>
      </c>
      <c r="E1491" s="64">
        <v>328.13</v>
      </c>
      <c r="F1491" s="64">
        <v>0</v>
      </c>
      <c r="H1491" s="64">
        <f t="shared" si="232"/>
        <v>-328.13</v>
      </c>
      <c r="J1491" s="64">
        <f t="shared" si="228"/>
        <v>201</v>
      </c>
      <c r="K1491" s="64">
        <f t="shared" si="229"/>
        <v>204</v>
      </c>
      <c r="L1491" s="64">
        <f t="shared" si="230"/>
        <v>724</v>
      </c>
      <c r="M1491" s="64">
        <f t="shared" si="231"/>
        <v>308</v>
      </c>
    </row>
    <row r="1492" spans="1:13" outlineLevel="1" x14ac:dyDescent="0.35">
      <c r="A1492" s="64">
        <v>50352328</v>
      </c>
      <c r="B1492" s="64" t="s">
        <v>406</v>
      </c>
      <c r="C1492" s="64">
        <v>6838.25</v>
      </c>
      <c r="D1492" s="64">
        <v>183</v>
      </c>
      <c r="E1492" s="64">
        <v>557.66</v>
      </c>
      <c r="F1492" s="64">
        <v>0</v>
      </c>
      <c r="H1492" s="64">
        <f t="shared" si="232"/>
        <v>-557.66</v>
      </c>
      <c r="J1492" s="64">
        <f t="shared" si="228"/>
        <v>201</v>
      </c>
      <c r="K1492" s="64">
        <f t="shared" si="229"/>
        <v>204</v>
      </c>
      <c r="L1492" s="64">
        <f t="shared" si="230"/>
        <v>724</v>
      </c>
      <c r="M1492" s="64">
        <f t="shared" si="231"/>
        <v>309</v>
      </c>
    </row>
    <row r="1493" spans="1:13" outlineLevel="1" x14ac:dyDescent="0.35">
      <c r="A1493" s="64">
        <v>50353863</v>
      </c>
      <c r="B1493" s="64" t="s">
        <v>183</v>
      </c>
      <c r="C1493" s="64">
        <v>3098.37</v>
      </c>
      <c r="D1493" s="64">
        <v>182</v>
      </c>
      <c r="E1493" s="64">
        <v>256.27</v>
      </c>
      <c r="F1493" s="64">
        <v>0</v>
      </c>
      <c r="H1493" s="64">
        <f t="shared" si="232"/>
        <v>-256.27</v>
      </c>
      <c r="J1493" s="64">
        <f t="shared" si="228"/>
        <v>201</v>
      </c>
      <c r="K1493" s="64">
        <f t="shared" si="229"/>
        <v>204</v>
      </c>
      <c r="L1493" s="64">
        <f t="shared" si="230"/>
        <v>725</v>
      </c>
      <c r="M1493" s="64">
        <f t="shared" si="231"/>
        <v>309</v>
      </c>
    </row>
    <row r="1494" spans="1:13" outlineLevel="1" x14ac:dyDescent="0.35">
      <c r="A1494" s="64">
        <v>50354481</v>
      </c>
      <c r="B1494" s="64" t="s">
        <v>183</v>
      </c>
      <c r="C1494" s="64">
        <v>2663.38</v>
      </c>
      <c r="D1494" s="64">
        <v>183</v>
      </c>
      <c r="E1494" s="64">
        <v>211.37</v>
      </c>
      <c r="F1494" s="64">
        <v>0</v>
      </c>
      <c r="H1494" s="64">
        <f t="shared" si="232"/>
        <v>-211.37</v>
      </c>
      <c r="J1494" s="64">
        <f t="shared" si="228"/>
        <v>201</v>
      </c>
      <c r="K1494" s="64">
        <f t="shared" si="229"/>
        <v>204</v>
      </c>
      <c r="L1494" s="64">
        <f t="shared" si="230"/>
        <v>726</v>
      </c>
      <c r="M1494" s="64">
        <f t="shared" si="231"/>
        <v>309</v>
      </c>
    </row>
    <row r="1495" spans="1:13" outlineLevel="1" x14ac:dyDescent="0.35">
      <c r="A1495" s="64">
        <v>50355588</v>
      </c>
      <c r="B1495" s="64" t="s">
        <v>406</v>
      </c>
      <c r="C1495" s="64">
        <v>3707.4</v>
      </c>
      <c r="D1495" s="64">
        <v>183</v>
      </c>
      <c r="E1495" s="64">
        <v>289.33999999999997</v>
      </c>
      <c r="F1495" s="64">
        <v>0</v>
      </c>
      <c r="H1495" s="64">
        <f t="shared" si="232"/>
        <v>-289.33999999999997</v>
      </c>
      <c r="J1495" s="64">
        <f t="shared" si="228"/>
        <v>201</v>
      </c>
      <c r="K1495" s="64">
        <f t="shared" si="229"/>
        <v>204</v>
      </c>
      <c r="L1495" s="64">
        <f t="shared" si="230"/>
        <v>726</v>
      </c>
      <c r="M1495" s="64">
        <f t="shared" si="231"/>
        <v>310</v>
      </c>
    </row>
    <row r="1496" spans="1:13" outlineLevel="1" x14ac:dyDescent="0.35">
      <c r="A1496" s="64">
        <v>50356015</v>
      </c>
      <c r="B1496" s="64" t="s">
        <v>406</v>
      </c>
      <c r="C1496" s="64">
        <v>11454.83</v>
      </c>
      <c r="D1496" s="64">
        <v>182</v>
      </c>
      <c r="E1496" s="64">
        <v>968.74</v>
      </c>
      <c r="F1496" s="64">
        <v>0</v>
      </c>
      <c r="H1496" s="64">
        <f t="shared" si="232"/>
        <v>-968.74</v>
      </c>
      <c r="J1496" s="64">
        <f t="shared" si="228"/>
        <v>201</v>
      </c>
      <c r="K1496" s="64">
        <f t="shared" si="229"/>
        <v>204</v>
      </c>
      <c r="L1496" s="64">
        <f t="shared" si="230"/>
        <v>726</v>
      </c>
      <c r="M1496" s="64">
        <f t="shared" si="231"/>
        <v>311</v>
      </c>
    </row>
    <row r="1497" spans="1:13" outlineLevel="1" x14ac:dyDescent="0.35">
      <c r="A1497" s="64">
        <v>50362343</v>
      </c>
      <c r="B1497" s="64" t="s">
        <v>183</v>
      </c>
      <c r="C1497" s="64">
        <v>5349.85</v>
      </c>
      <c r="D1497" s="64">
        <v>185</v>
      </c>
      <c r="E1497" s="64">
        <v>443.64</v>
      </c>
      <c r="F1497" s="64">
        <v>0</v>
      </c>
      <c r="H1497" s="64">
        <f t="shared" si="232"/>
        <v>-443.64</v>
      </c>
      <c r="J1497" s="64">
        <f t="shared" si="228"/>
        <v>201</v>
      </c>
      <c r="K1497" s="64">
        <f t="shared" si="229"/>
        <v>204</v>
      </c>
      <c r="L1497" s="64">
        <f t="shared" si="230"/>
        <v>727</v>
      </c>
      <c r="M1497" s="64">
        <f t="shared" si="231"/>
        <v>311</v>
      </c>
    </row>
    <row r="1498" spans="1:13" outlineLevel="1" x14ac:dyDescent="0.35">
      <c r="A1498" s="64">
        <v>50363747</v>
      </c>
      <c r="B1498" s="64" t="s">
        <v>183</v>
      </c>
      <c r="C1498" s="64">
        <v>5265.13</v>
      </c>
      <c r="D1498" s="64">
        <v>186</v>
      </c>
      <c r="E1498" s="64">
        <v>414.78</v>
      </c>
      <c r="F1498" s="64">
        <v>0</v>
      </c>
      <c r="H1498" s="64">
        <f t="shared" si="232"/>
        <v>-414.78</v>
      </c>
      <c r="J1498" s="64">
        <f t="shared" si="228"/>
        <v>201</v>
      </c>
      <c r="K1498" s="64">
        <f t="shared" si="229"/>
        <v>204</v>
      </c>
      <c r="L1498" s="64">
        <f t="shared" si="230"/>
        <v>728</v>
      </c>
      <c r="M1498" s="64">
        <f t="shared" si="231"/>
        <v>311</v>
      </c>
    </row>
    <row r="1499" spans="1:13" outlineLevel="1" x14ac:dyDescent="0.35">
      <c r="A1499" s="64">
        <v>50364894</v>
      </c>
      <c r="B1499" s="64" t="s">
        <v>183</v>
      </c>
      <c r="C1499" s="64">
        <v>5526.08</v>
      </c>
      <c r="D1499" s="64">
        <v>184</v>
      </c>
      <c r="E1499" s="64">
        <v>465.41</v>
      </c>
      <c r="F1499" s="64">
        <v>0</v>
      </c>
      <c r="H1499" s="64">
        <f t="shared" si="232"/>
        <v>-465.41</v>
      </c>
      <c r="J1499" s="64">
        <f t="shared" si="228"/>
        <v>201</v>
      </c>
      <c r="K1499" s="64">
        <f t="shared" si="229"/>
        <v>204</v>
      </c>
      <c r="L1499" s="64">
        <f t="shared" si="230"/>
        <v>729</v>
      </c>
      <c r="M1499" s="64">
        <f t="shared" si="231"/>
        <v>311</v>
      </c>
    </row>
    <row r="1500" spans="1:13" outlineLevel="1" x14ac:dyDescent="0.35">
      <c r="A1500" s="64">
        <v>50365545</v>
      </c>
      <c r="B1500" s="64" t="s">
        <v>183</v>
      </c>
      <c r="C1500" s="64">
        <v>2853.43</v>
      </c>
      <c r="D1500" s="64">
        <v>183</v>
      </c>
      <c r="E1500" s="64">
        <v>220.31</v>
      </c>
      <c r="F1500" s="64">
        <v>0</v>
      </c>
      <c r="H1500" s="64">
        <f t="shared" si="232"/>
        <v>-220.31</v>
      </c>
      <c r="J1500" s="64">
        <f t="shared" si="228"/>
        <v>201</v>
      </c>
      <c r="K1500" s="64">
        <f t="shared" si="229"/>
        <v>204</v>
      </c>
      <c r="L1500" s="64">
        <f t="shared" si="230"/>
        <v>730</v>
      </c>
      <c r="M1500" s="64">
        <f t="shared" si="231"/>
        <v>311</v>
      </c>
    </row>
    <row r="1501" spans="1:13" outlineLevel="1" x14ac:dyDescent="0.35">
      <c r="A1501" s="64">
        <v>50367385</v>
      </c>
      <c r="B1501" s="64" t="s">
        <v>395</v>
      </c>
      <c r="C1501" s="64">
        <v>4187.8500000000004</v>
      </c>
      <c r="D1501" s="64">
        <v>182</v>
      </c>
      <c r="E1501" s="64">
        <v>352.23</v>
      </c>
      <c r="F1501" s="64">
        <v>352.52</v>
      </c>
      <c r="H1501" s="64">
        <f t="shared" si="232"/>
        <v>0.28999999999996362</v>
      </c>
      <c r="J1501" s="64">
        <f t="shared" si="228"/>
        <v>201</v>
      </c>
      <c r="K1501" s="64">
        <f t="shared" si="229"/>
        <v>205</v>
      </c>
      <c r="L1501" s="64">
        <f t="shared" si="230"/>
        <v>730</v>
      </c>
      <c r="M1501" s="64">
        <f t="shared" si="231"/>
        <v>311</v>
      </c>
    </row>
    <row r="1502" spans="1:13" outlineLevel="1" x14ac:dyDescent="0.35">
      <c r="A1502" s="64">
        <v>50367947</v>
      </c>
      <c r="B1502" s="64" t="s">
        <v>183</v>
      </c>
      <c r="C1502" s="64">
        <v>3751.85</v>
      </c>
      <c r="D1502" s="64">
        <v>182</v>
      </c>
      <c r="E1502" s="64">
        <v>300.32</v>
      </c>
      <c r="F1502" s="64">
        <v>0</v>
      </c>
      <c r="H1502" s="64">
        <f t="shared" si="232"/>
        <v>-300.32</v>
      </c>
      <c r="J1502" s="64">
        <f t="shared" si="228"/>
        <v>201</v>
      </c>
      <c r="K1502" s="64">
        <f t="shared" si="229"/>
        <v>205</v>
      </c>
      <c r="L1502" s="64">
        <f t="shared" si="230"/>
        <v>731</v>
      </c>
      <c r="M1502" s="64">
        <f t="shared" si="231"/>
        <v>311</v>
      </c>
    </row>
    <row r="1503" spans="1:13" outlineLevel="1" x14ac:dyDescent="0.35">
      <c r="A1503" s="64">
        <v>50368143</v>
      </c>
      <c r="B1503" s="64" t="s">
        <v>183</v>
      </c>
      <c r="C1503" s="64">
        <v>4209.72</v>
      </c>
      <c r="D1503" s="64">
        <v>185</v>
      </c>
      <c r="E1503" s="64">
        <v>337.03</v>
      </c>
      <c r="F1503" s="64">
        <v>0</v>
      </c>
      <c r="H1503" s="64">
        <f t="shared" si="232"/>
        <v>-337.03</v>
      </c>
      <c r="J1503" s="64">
        <f t="shared" si="228"/>
        <v>201</v>
      </c>
      <c r="K1503" s="64">
        <f t="shared" si="229"/>
        <v>205</v>
      </c>
      <c r="L1503" s="64">
        <f t="shared" si="230"/>
        <v>732</v>
      </c>
      <c r="M1503" s="64">
        <f t="shared" si="231"/>
        <v>311</v>
      </c>
    </row>
    <row r="1504" spans="1:13" outlineLevel="1" x14ac:dyDescent="0.35">
      <c r="A1504" s="64">
        <v>50368458</v>
      </c>
      <c r="B1504" s="64" t="s">
        <v>101</v>
      </c>
      <c r="C1504" s="64">
        <v>3821.78</v>
      </c>
      <c r="D1504" s="64">
        <v>153</v>
      </c>
      <c r="E1504" s="64">
        <v>293.51</v>
      </c>
      <c r="F1504" s="64">
        <v>284.25</v>
      </c>
      <c r="H1504" s="64">
        <f t="shared" si="232"/>
        <v>-9.2599999999999909</v>
      </c>
      <c r="J1504" s="64">
        <f t="shared" si="228"/>
        <v>202</v>
      </c>
      <c r="K1504" s="64">
        <f t="shared" si="229"/>
        <v>205</v>
      </c>
      <c r="L1504" s="64">
        <f t="shared" si="230"/>
        <v>732</v>
      </c>
      <c r="M1504" s="64">
        <f t="shared" si="231"/>
        <v>311</v>
      </c>
    </row>
    <row r="1505" spans="1:13" outlineLevel="1" x14ac:dyDescent="0.35">
      <c r="A1505" s="64">
        <v>50368698</v>
      </c>
      <c r="B1505" s="64" t="s">
        <v>183</v>
      </c>
      <c r="C1505" s="64">
        <v>6743.02</v>
      </c>
      <c r="D1505" s="64">
        <v>183</v>
      </c>
      <c r="E1505" s="64">
        <v>544.42999999999995</v>
      </c>
      <c r="F1505" s="64">
        <v>0</v>
      </c>
      <c r="H1505" s="64">
        <f t="shared" si="232"/>
        <v>-544.42999999999995</v>
      </c>
      <c r="J1505" s="64">
        <f t="shared" si="228"/>
        <v>202</v>
      </c>
      <c r="K1505" s="64">
        <f t="shared" si="229"/>
        <v>205</v>
      </c>
      <c r="L1505" s="64">
        <f t="shared" si="230"/>
        <v>733</v>
      </c>
      <c r="M1505" s="64">
        <f t="shared" si="231"/>
        <v>311</v>
      </c>
    </row>
    <row r="1506" spans="1:13" outlineLevel="1" x14ac:dyDescent="0.35">
      <c r="A1506" s="64">
        <v>50369430</v>
      </c>
      <c r="B1506" s="64" t="s">
        <v>183</v>
      </c>
      <c r="C1506" s="64">
        <v>3474.21</v>
      </c>
      <c r="D1506" s="64">
        <v>182</v>
      </c>
      <c r="E1506" s="64">
        <v>280.89</v>
      </c>
      <c r="F1506" s="64">
        <v>0</v>
      </c>
      <c r="H1506" s="64">
        <f t="shared" si="232"/>
        <v>-280.89</v>
      </c>
      <c r="J1506" s="64">
        <f t="shared" si="228"/>
        <v>202</v>
      </c>
      <c r="K1506" s="64">
        <f t="shared" si="229"/>
        <v>205</v>
      </c>
      <c r="L1506" s="64">
        <f t="shared" si="230"/>
        <v>734</v>
      </c>
      <c r="M1506" s="64">
        <f t="shared" si="231"/>
        <v>311</v>
      </c>
    </row>
    <row r="1507" spans="1:13" outlineLevel="1" x14ac:dyDescent="0.35">
      <c r="A1507" s="64">
        <v>50373613</v>
      </c>
      <c r="B1507" s="64" t="s">
        <v>183</v>
      </c>
      <c r="C1507" s="64">
        <v>3383.23</v>
      </c>
      <c r="D1507" s="64">
        <v>186</v>
      </c>
      <c r="E1507" s="64">
        <v>287.76</v>
      </c>
      <c r="F1507" s="64">
        <v>0</v>
      </c>
      <c r="H1507" s="64">
        <f t="shared" si="232"/>
        <v>-287.76</v>
      </c>
      <c r="J1507" s="64">
        <f t="shared" si="228"/>
        <v>202</v>
      </c>
      <c r="K1507" s="64">
        <f t="shared" si="229"/>
        <v>205</v>
      </c>
      <c r="L1507" s="64">
        <f t="shared" si="230"/>
        <v>735</v>
      </c>
      <c r="M1507" s="64">
        <f t="shared" si="231"/>
        <v>311</v>
      </c>
    </row>
    <row r="1508" spans="1:13" outlineLevel="1" x14ac:dyDescent="0.35">
      <c r="A1508" s="64">
        <v>50373902</v>
      </c>
      <c r="B1508" s="64" t="s">
        <v>183</v>
      </c>
      <c r="C1508" s="64">
        <v>8486.18</v>
      </c>
      <c r="D1508" s="64">
        <v>182</v>
      </c>
      <c r="E1508" s="64">
        <v>702.35</v>
      </c>
      <c r="F1508" s="64">
        <v>0</v>
      </c>
      <c r="H1508" s="64">
        <f t="shared" si="232"/>
        <v>-702.35</v>
      </c>
      <c r="J1508" s="64">
        <f t="shared" si="228"/>
        <v>202</v>
      </c>
      <c r="K1508" s="64">
        <f t="shared" si="229"/>
        <v>205</v>
      </c>
      <c r="L1508" s="64">
        <f t="shared" si="230"/>
        <v>736</v>
      </c>
      <c r="M1508" s="64">
        <f t="shared" si="231"/>
        <v>311</v>
      </c>
    </row>
    <row r="1509" spans="1:13" outlineLevel="1" x14ac:dyDescent="0.35">
      <c r="A1509" s="64">
        <v>50375312</v>
      </c>
      <c r="B1509" s="64" t="s">
        <v>406</v>
      </c>
      <c r="C1509" s="64">
        <v>3530.66</v>
      </c>
      <c r="D1509" s="64">
        <v>182</v>
      </c>
      <c r="E1509" s="64">
        <v>286.52</v>
      </c>
      <c r="F1509" s="64">
        <v>0</v>
      </c>
      <c r="H1509" s="64">
        <f t="shared" si="232"/>
        <v>-286.52</v>
      </c>
      <c r="J1509" s="64">
        <f t="shared" si="228"/>
        <v>202</v>
      </c>
      <c r="K1509" s="64">
        <f t="shared" si="229"/>
        <v>205</v>
      </c>
      <c r="L1509" s="64">
        <f t="shared" si="230"/>
        <v>736</v>
      </c>
      <c r="M1509" s="64">
        <f t="shared" si="231"/>
        <v>312</v>
      </c>
    </row>
    <row r="1510" spans="1:13" outlineLevel="1" x14ac:dyDescent="0.35">
      <c r="A1510" s="64">
        <v>50378225</v>
      </c>
      <c r="B1510" s="64" t="s">
        <v>183</v>
      </c>
      <c r="C1510" s="64">
        <v>4254.1400000000003</v>
      </c>
      <c r="D1510" s="64">
        <v>182</v>
      </c>
      <c r="E1510" s="64">
        <v>349.31</v>
      </c>
      <c r="F1510" s="64">
        <v>0</v>
      </c>
      <c r="H1510" s="64">
        <f t="shared" si="232"/>
        <v>-349.31</v>
      </c>
      <c r="J1510" s="64">
        <f t="shared" si="228"/>
        <v>202</v>
      </c>
      <c r="K1510" s="64">
        <f t="shared" si="229"/>
        <v>205</v>
      </c>
      <c r="L1510" s="64">
        <f t="shared" si="230"/>
        <v>737</v>
      </c>
      <c r="M1510" s="64">
        <f t="shared" si="231"/>
        <v>312</v>
      </c>
    </row>
    <row r="1511" spans="1:13" outlineLevel="1" x14ac:dyDescent="0.35">
      <c r="A1511" s="64">
        <v>50384587</v>
      </c>
      <c r="B1511" s="64" t="s">
        <v>101</v>
      </c>
      <c r="C1511" s="64">
        <v>2969.26</v>
      </c>
      <c r="D1511" s="64">
        <v>153</v>
      </c>
      <c r="E1511" s="64">
        <v>242.02</v>
      </c>
      <c r="F1511" s="64">
        <v>235.89</v>
      </c>
      <c r="H1511" s="64">
        <f t="shared" si="232"/>
        <v>-6.1300000000000239</v>
      </c>
      <c r="J1511" s="64">
        <f t="shared" si="228"/>
        <v>203</v>
      </c>
      <c r="K1511" s="64">
        <f t="shared" si="229"/>
        <v>205</v>
      </c>
      <c r="L1511" s="64">
        <f t="shared" si="230"/>
        <v>737</v>
      </c>
      <c r="M1511" s="64">
        <f t="shared" si="231"/>
        <v>312</v>
      </c>
    </row>
    <row r="1512" spans="1:13" outlineLevel="1" x14ac:dyDescent="0.35">
      <c r="A1512" s="64">
        <v>50387961</v>
      </c>
      <c r="B1512" s="64" t="s">
        <v>183</v>
      </c>
      <c r="C1512" s="64">
        <v>2476.54</v>
      </c>
      <c r="D1512" s="64">
        <v>184</v>
      </c>
      <c r="E1512" s="64">
        <v>192.72</v>
      </c>
      <c r="F1512" s="64">
        <v>0</v>
      </c>
      <c r="H1512" s="64">
        <f t="shared" si="232"/>
        <v>-192.72</v>
      </c>
      <c r="J1512" s="64">
        <f t="shared" si="228"/>
        <v>203</v>
      </c>
      <c r="K1512" s="64">
        <f t="shared" si="229"/>
        <v>205</v>
      </c>
      <c r="L1512" s="64">
        <f t="shared" si="230"/>
        <v>738</v>
      </c>
      <c r="M1512" s="64">
        <f t="shared" si="231"/>
        <v>312</v>
      </c>
    </row>
    <row r="1513" spans="1:13" outlineLevel="1" x14ac:dyDescent="0.35">
      <c r="A1513" s="64">
        <v>50394023</v>
      </c>
      <c r="B1513" s="64" t="s">
        <v>183</v>
      </c>
      <c r="C1513" s="64">
        <v>6078.26</v>
      </c>
      <c r="D1513" s="64">
        <v>183</v>
      </c>
      <c r="E1513" s="64">
        <v>501.13</v>
      </c>
      <c r="F1513" s="64">
        <v>0</v>
      </c>
      <c r="H1513" s="64">
        <f t="shared" si="232"/>
        <v>-501.13</v>
      </c>
      <c r="J1513" s="64">
        <f t="shared" si="228"/>
        <v>203</v>
      </c>
      <c r="K1513" s="64">
        <f t="shared" si="229"/>
        <v>205</v>
      </c>
      <c r="L1513" s="64">
        <f t="shared" si="230"/>
        <v>739</v>
      </c>
      <c r="M1513" s="64">
        <f t="shared" si="231"/>
        <v>312</v>
      </c>
    </row>
    <row r="1514" spans="1:13" outlineLevel="1" x14ac:dyDescent="0.35">
      <c r="A1514" s="64">
        <v>50396863</v>
      </c>
      <c r="B1514" s="64" t="s">
        <v>183</v>
      </c>
      <c r="C1514" s="64">
        <v>7193.57</v>
      </c>
      <c r="D1514" s="64">
        <v>183</v>
      </c>
      <c r="E1514" s="64">
        <v>593.95000000000005</v>
      </c>
      <c r="F1514" s="64">
        <v>0</v>
      </c>
      <c r="H1514" s="64">
        <f t="shared" si="232"/>
        <v>-593.95000000000005</v>
      </c>
      <c r="J1514" s="64">
        <f t="shared" si="228"/>
        <v>203</v>
      </c>
      <c r="K1514" s="64">
        <f t="shared" si="229"/>
        <v>205</v>
      </c>
      <c r="L1514" s="64">
        <f t="shared" si="230"/>
        <v>740</v>
      </c>
      <c r="M1514" s="64">
        <f t="shared" si="231"/>
        <v>312</v>
      </c>
    </row>
    <row r="1515" spans="1:13" outlineLevel="1" x14ac:dyDescent="0.35">
      <c r="A1515" s="64">
        <v>50397192</v>
      </c>
      <c r="B1515" s="64" t="s">
        <v>183</v>
      </c>
      <c r="C1515" s="64">
        <v>2093.08</v>
      </c>
      <c r="D1515" s="64">
        <v>183</v>
      </c>
      <c r="E1515" s="64">
        <v>164.49</v>
      </c>
      <c r="F1515" s="64">
        <v>0</v>
      </c>
      <c r="H1515" s="64">
        <f t="shared" si="232"/>
        <v>-164.49</v>
      </c>
      <c r="J1515" s="64">
        <f t="shared" si="228"/>
        <v>203</v>
      </c>
      <c r="K1515" s="64">
        <f t="shared" si="229"/>
        <v>205</v>
      </c>
      <c r="L1515" s="64">
        <f t="shared" si="230"/>
        <v>741</v>
      </c>
      <c r="M1515" s="64">
        <f t="shared" si="231"/>
        <v>312</v>
      </c>
    </row>
    <row r="1516" spans="1:13" outlineLevel="1" x14ac:dyDescent="0.35">
      <c r="A1516" s="64">
        <v>50397639</v>
      </c>
      <c r="B1516" s="64" t="s">
        <v>183</v>
      </c>
      <c r="C1516" s="64">
        <v>2763.51</v>
      </c>
      <c r="D1516" s="64">
        <v>184</v>
      </c>
      <c r="E1516" s="64">
        <v>215.14</v>
      </c>
      <c r="F1516" s="64">
        <v>0</v>
      </c>
      <c r="H1516" s="64">
        <f t="shared" si="232"/>
        <v>-215.14</v>
      </c>
      <c r="J1516" s="64">
        <f t="shared" si="228"/>
        <v>203</v>
      </c>
      <c r="K1516" s="64">
        <f t="shared" si="229"/>
        <v>205</v>
      </c>
      <c r="L1516" s="64">
        <f t="shared" si="230"/>
        <v>742</v>
      </c>
      <c r="M1516" s="64">
        <f t="shared" si="231"/>
        <v>312</v>
      </c>
    </row>
    <row r="1517" spans="1:13" outlineLevel="1" x14ac:dyDescent="0.35">
      <c r="A1517" s="64">
        <v>50398554</v>
      </c>
      <c r="B1517" s="64" t="s">
        <v>183</v>
      </c>
      <c r="C1517" s="64">
        <v>4017.37</v>
      </c>
      <c r="D1517" s="64">
        <v>184</v>
      </c>
      <c r="E1517" s="64">
        <v>296.7</v>
      </c>
      <c r="F1517" s="64">
        <v>0</v>
      </c>
      <c r="H1517" s="64">
        <f t="shared" si="232"/>
        <v>-296.7</v>
      </c>
      <c r="J1517" s="64">
        <f t="shared" si="228"/>
        <v>203</v>
      </c>
      <c r="K1517" s="64">
        <f t="shared" si="229"/>
        <v>205</v>
      </c>
      <c r="L1517" s="64">
        <f t="shared" si="230"/>
        <v>743</v>
      </c>
      <c r="M1517" s="64">
        <f t="shared" si="231"/>
        <v>312</v>
      </c>
    </row>
    <row r="1518" spans="1:13" outlineLevel="1" x14ac:dyDescent="0.35">
      <c r="A1518" s="64">
        <v>50399148</v>
      </c>
      <c r="B1518" s="64" t="s">
        <v>183</v>
      </c>
      <c r="C1518" s="64">
        <v>5069.75</v>
      </c>
      <c r="D1518" s="64">
        <v>184</v>
      </c>
      <c r="E1518" s="64">
        <v>435.64</v>
      </c>
      <c r="F1518" s="64">
        <v>0</v>
      </c>
      <c r="H1518" s="64">
        <f t="shared" si="232"/>
        <v>-435.64</v>
      </c>
      <c r="J1518" s="64">
        <f t="shared" si="228"/>
        <v>203</v>
      </c>
      <c r="K1518" s="64">
        <f t="shared" si="229"/>
        <v>205</v>
      </c>
      <c r="L1518" s="64">
        <f t="shared" si="230"/>
        <v>744</v>
      </c>
      <c r="M1518" s="64">
        <f t="shared" si="231"/>
        <v>312</v>
      </c>
    </row>
    <row r="1519" spans="1:13" outlineLevel="1" x14ac:dyDescent="0.35">
      <c r="A1519" s="64">
        <v>50401125</v>
      </c>
      <c r="B1519" s="64" t="s">
        <v>183</v>
      </c>
      <c r="C1519" s="64">
        <v>5771.73</v>
      </c>
      <c r="D1519" s="64">
        <v>186</v>
      </c>
      <c r="E1519" s="64">
        <v>454.55</v>
      </c>
      <c r="F1519" s="64">
        <v>0</v>
      </c>
      <c r="H1519" s="64">
        <f t="shared" si="232"/>
        <v>-454.55</v>
      </c>
      <c r="J1519" s="64">
        <f t="shared" si="228"/>
        <v>203</v>
      </c>
      <c r="K1519" s="64">
        <f t="shared" si="229"/>
        <v>205</v>
      </c>
      <c r="L1519" s="64">
        <f t="shared" si="230"/>
        <v>745</v>
      </c>
      <c r="M1519" s="64">
        <f t="shared" si="231"/>
        <v>312</v>
      </c>
    </row>
    <row r="1520" spans="1:13" outlineLevel="1" x14ac:dyDescent="0.35">
      <c r="A1520" s="64">
        <v>50401216</v>
      </c>
      <c r="B1520" s="64" t="s">
        <v>406</v>
      </c>
      <c r="C1520" s="64">
        <v>5838.57</v>
      </c>
      <c r="D1520" s="64">
        <v>183</v>
      </c>
      <c r="E1520" s="64">
        <v>486.43</v>
      </c>
      <c r="F1520" s="64">
        <v>0</v>
      </c>
      <c r="H1520" s="64">
        <f t="shared" si="232"/>
        <v>-486.43</v>
      </c>
      <c r="J1520" s="64">
        <f t="shared" si="228"/>
        <v>203</v>
      </c>
      <c r="K1520" s="64">
        <f t="shared" si="229"/>
        <v>205</v>
      </c>
      <c r="L1520" s="64">
        <f t="shared" si="230"/>
        <v>745</v>
      </c>
      <c r="M1520" s="64">
        <f t="shared" si="231"/>
        <v>313</v>
      </c>
    </row>
    <row r="1521" spans="1:13" outlineLevel="1" x14ac:dyDescent="0.35">
      <c r="A1521" s="64">
        <v>50402280</v>
      </c>
      <c r="B1521" s="64" t="s">
        <v>183</v>
      </c>
      <c r="C1521" s="64">
        <v>11512.73</v>
      </c>
      <c r="D1521" s="64">
        <v>183</v>
      </c>
      <c r="E1521" s="64">
        <v>950.24</v>
      </c>
      <c r="F1521" s="64">
        <v>0</v>
      </c>
      <c r="H1521" s="64">
        <f t="shared" si="232"/>
        <v>-950.24</v>
      </c>
      <c r="J1521" s="64">
        <f t="shared" si="228"/>
        <v>203</v>
      </c>
      <c r="K1521" s="64">
        <f t="shared" si="229"/>
        <v>205</v>
      </c>
      <c r="L1521" s="64">
        <f t="shared" si="230"/>
        <v>746</v>
      </c>
      <c r="M1521" s="64">
        <f t="shared" si="231"/>
        <v>313</v>
      </c>
    </row>
    <row r="1522" spans="1:13" outlineLevel="1" x14ac:dyDescent="0.35">
      <c r="A1522" s="64">
        <v>50402553</v>
      </c>
      <c r="B1522" s="64" t="s">
        <v>101</v>
      </c>
      <c r="C1522" s="64">
        <v>4763.78</v>
      </c>
      <c r="D1522" s="64">
        <v>185</v>
      </c>
      <c r="E1522" s="64">
        <v>388.45</v>
      </c>
      <c r="F1522" s="64">
        <v>385.65</v>
      </c>
      <c r="H1522" s="64">
        <f t="shared" si="232"/>
        <v>-2.8000000000000114</v>
      </c>
      <c r="J1522" s="64">
        <f t="shared" si="228"/>
        <v>204</v>
      </c>
      <c r="K1522" s="64">
        <f t="shared" si="229"/>
        <v>205</v>
      </c>
      <c r="L1522" s="64">
        <f t="shared" si="230"/>
        <v>746</v>
      </c>
      <c r="M1522" s="64">
        <f t="shared" si="231"/>
        <v>313</v>
      </c>
    </row>
    <row r="1523" spans="1:13" outlineLevel="1" x14ac:dyDescent="0.35">
      <c r="A1523" s="64">
        <v>50402751</v>
      </c>
      <c r="B1523" s="64" t="s">
        <v>183</v>
      </c>
      <c r="C1523" s="64">
        <v>3694.54</v>
      </c>
      <c r="D1523" s="64">
        <v>185</v>
      </c>
      <c r="E1523" s="64">
        <v>308.93</v>
      </c>
      <c r="F1523" s="64">
        <v>0</v>
      </c>
      <c r="H1523" s="64">
        <f t="shared" si="232"/>
        <v>-308.93</v>
      </c>
      <c r="J1523" s="64">
        <f t="shared" si="228"/>
        <v>204</v>
      </c>
      <c r="K1523" s="64">
        <f t="shared" si="229"/>
        <v>205</v>
      </c>
      <c r="L1523" s="64">
        <f t="shared" si="230"/>
        <v>747</v>
      </c>
      <c r="M1523" s="64">
        <f t="shared" si="231"/>
        <v>313</v>
      </c>
    </row>
    <row r="1524" spans="1:13" outlineLevel="1" x14ac:dyDescent="0.35">
      <c r="A1524" s="64">
        <v>50407975</v>
      </c>
      <c r="B1524" s="64" t="s">
        <v>183</v>
      </c>
      <c r="C1524" s="64">
        <v>8380.61</v>
      </c>
      <c r="D1524" s="64">
        <v>185</v>
      </c>
      <c r="E1524" s="64">
        <v>692.31</v>
      </c>
      <c r="F1524" s="64">
        <v>0</v>
      </c>
      <c r="H1524" s="64">
        <f t="shared" si="232"/>
        <v>-692.31</v>
      </c>
      <c r="J1524" s="64">
        <f t="shared" si="228"/>
        <v>204</v>
      </c>
      <c r="K1524" s="64">
        <f t="shared" si="229"/>
        <v>205</v>
      </c>
      <c r="L1524" s="64">
        <f t="shared" si="230"/>
        <v>748</v>
      </c>
      <c r="M1524" s="64">
        <f t="shared" si="231"/>
        <v>313</v>
      </c>
    </row>
    <row r="1525" spans="1:13" outlineLevel="1" x14ac:dyDescent="0.35">
      <c r="A1525" s="64">
        <v>50412651</v>
      </c>
      <c r="B1525" s="64" t="s">
        <v>406</v>
      </c>
      <c r="C1525" s="64">
        <v>5732.67</v>
      </c>
      <c r="D1525" s="64">
        <v>182</v>
      </c>
      <c r="E1525" s="64">
        <v>478.71</v>
      </c>
      <c r="F1525" s="64">
        <v>0</v>
      </c>
      <c r="H1525" s="64">
        <f t="shared" si="232"/>
        <v>-478.71</v>
      </c>
      <c r="J1525" s="64">
        <f t="shared" si="228"/>
        <v>204</v>
      </c>
      <c r="K1525" s="64">
        <f t="shared" si="229"/>
        <v>205</v>
      </c>
      <c r="L1525" s="64">
        <f t="shared" si="230"/>
        <v>748</v>
      </c>
      <c r="M1525" s="64">
        <f t="shared" si="231"/>
        <v>314</v>
      </c>
    </row>
    <row r="1526" spans="1:13" outlineLevel="1" x14ac:dyDescent="0.35">
      <c r="A1526" s="64">
        <v>50417073</v>
      </c>
      <c r="B1526" s="64" t="s">
        <v>183</v>
      </c>
      <c r="C1526" s="64">
        <v>4264.9399999999996</v>
      </c>
      <c r="D1526" s="64">
        <v>183</v>
      </c>
      <c r="E1526" s="64">
        <v>349.97</v>
      </c>
      <c r="F1526" s="64">
        <v>0</v>
      </c>
      <c r="H1526" s="64">
        <f t="shared" si="232"/>
        <v>-349.97</v>
      </c>
      <c r="J1526" s="64">
        <f t="shared" si="228"/>
        <v>204</v>
      </c>
      <c r="K1526" s="64">
        <f t="shared" si="229"/>
        <v>205</v>
      </c>
      <c r="L1526" s="64">
        <f t="shared" si="230"/>
        <v>749</v>
      </c>
      <c r="M1526" s="64">
        <f t="shared" si="231"/>
        <v>314</v>
      </c>
    </row>
    <row r="1527" spans="1:13" outlineLevel="1" x14ac:dyDescent="0.35">
      <c r="A1527" s="64">
        <v>50417130</v>
      </c>
      <c r="B1527" s="64" t="s">
        <v>183</v>
      </c>
      <c r="C1527" s="64">
        <v>12082.99</v>
      </c>
      <c r="D1527" s="64">
        <v>185</v>
      </c>
      <c r="E1527" s="64">
        <v>1052.42</v>
      </c>
      <c r="F1527" s="64">
        <v>0</v>
      </c>
      <c r="H1527" s="64">
        <f t="shared" si="232"/>
        <v>-1052.42</v>
      </c>
      <c r="J1527" s="64">
        <f t="shared" ref="J1527:J1590" si="233">IF($B1527=J$53,J1526+1,J1526)</f>
        <v>204</v>
      </c>
      <c r="K1527" s="64">
        <f t="shared" ref="K1527:K1590" si="234">IF($B1527=K$53,K1526+1,K1526)</f>
        <v>205</v>
      </c>
      <c r="L1527" s="64">
        <f t="shared" ref="L1527:L1590" si="235">IF($B1527=L$53,L1526+1,L1526)</f>
        <v>750</v>
      </c>
      <c r="M1527" s="64">
        <f t="shared" ref="M1527:M1590" si="236">IF($B1527=M$53,M1526+1,M1526)</f>
        <v>314</v>
      </c>
    </row>
    <row r="1528" spans="1:13" outlineLevel="1" x14ac:dyDescent="0.35">
      <c r="A1528" s="64">
        <v>50420670</v>
      </c>
      <c r="B1528" s="64" t="s">
        <v>395</v>
      </c>
      <c r="C1528" s="64">
        <v>3459.29</v>
      </c>
      <c r="D1528" s="64">
        <v>154</v>
      </c>
      <c r="E1528" s="64">
        <v>262.75</v>
      </c>
      <c r="F1528" s="64">
        <v>254</v>
      </c>
      <c r="H1528" s="64">
        <f t="shared" ref="H1528:H1591" si="237">F1528-E1528</f>
        <v>-8.75</v>
      </c>
      <c r="J1528" s="64">
        <f t="shared" si="233"/>
        <v>204</v>
      </c>
      <c r="K1528" s="64">
        <f t="shared" si="234"/>
        <v>206</v>
      </c>
      <c r="L1528" s="64">
        <f t="shared" si="235"/>
        <v>750</v>
      </c>
      <c r="M1528" s="64">
        <f t="shared" si="236"/>
        <v>314</v>
      </c>
    </row>
    <row r="1529" spans="1:13" outlineLevel="1" x14ac:dyDescent="0.35">
      <c r="A1529" s="64">
        <v>50421735</v>
      </c>
      <c r="B1529" s="64" t="s">
        <v>406</v>
      </c>
      <c r="C1529" s="64">
        <v>5755.74</v>
      </c>
      <c r="D1529" s="64">
        <v>183</v>
      </c>
      <c r="E1529" s="64">
        <v>474.88</v>
      </c>
      <c r="F1529" s="64">
        <v>0</v>
      </c>
      <c r="H1529" s="64">
        <f t="shared" si="237"/>
        <v>-474.88</v>
      </c>
      <c r="J1529" s="64">
        <f t="shared" si="233"/>
        <v>204</v>
      </c>
      <c r="K1529" s="64">
        <f t="shared" si="234"/>
        <v>206</v>
      </c>
      <c r="L1529" s="64">
        <f t="shared" si="235"/>
        <v>750</v>
      </c>
      <c r="M1529" s="64">
        <f t="shared" si="236"/>
        <v>315</v>
      </c>
    </row>
    <row r="1530" spans="1:13" outlineLevel="1" x14ac:dyDescent="0.35">
      <c r="A1530" s="64">
        <v>50424713</v>
      </c>
      <c r="B1530" s="64" t="s">
        <v>406</v>
      </c>
      <c r="C1530" s="64">
        <v>4362.08</v>
      </c>
      <c r="D1530" s="64">
        <v>184</v>
      </c>
      <c r="E1530" s="64">
        <v>359.31</v>
      </c>
      <c r="F1530" s="64">
        <v>0</v>
      </c>
      <c r="H1530" s="64">
        <f t="shared" si="237"/>
        <v>-359.31</v>
      </c>
      <c r="J1530" s="64">
        <f t="shared" si="233"/>
        <v>204</v>
      </c>
      <c r="K1530" s="64">
        <f t="shared" si="234"/>
        <v>206</v>
      </c>
      <c r="L1530" s="64">
        <f t="shared" si="235"/>
        <v>750</v>
      </c>
      <c r="M1530" s="64">
        <f t="shared" si="236"/>
        <v>316</v>
      </c>
    </row>
    <row r="1531" spans="1:13" outlineLevel="1" x14ac:dyDescent="0.35">
      <c r="A1531" s="64">
        <v>50424896</v>
      </c>
      <c r="B1531" s="64" t="s">
        <v>406</v>
      </c>
      <c r="C1531" s="64">
        <v>5022.8999999999996</v>
      </c>
      <c r="D1531" s="64">
        <v>183</v>
      </c>
      <c r="E1531" s="64">
        <v>421.25</v>
      </c>
      <c r="F1531" s="64">
        <v>0</v>
      </c>
      <c r="H1531" s="64">
        <f t="shared" si="237"/>
        <v>-421.25</v>
      </c>
      <c r="J1531" s="64">
        <f t="shared" si="233"/>
        <v>204</v>
      </c>
      <c r="K1531" s="64">
        <f t="shared" si="234"/>
        <v>206</v>
      </c>
      <c r="L1531" s="64">
        <f t="shared" si="235"/>
        <v>750</v>
      </c>
      <c r="M1531" s="64">
        <f t="shared" si="236"/>
        <v>317</v>
      </c>
    </row>
    <row r="1532" spans="1:13" outlineLevel="1" x14ac:dyDescent="0.35">
      <c r="A1532" s="64">
        <v>50425026</v>
      </c>
      <c r="B1532" s="64" t="s">
        <v>183</v>
      </c>
      <c r="C1532" s="64">
        <v>2678.97</v>
      </c>
      <c r="D1532" s="64">
        <v>183</v>
      </c>
      <c r="E1532" s="64">
        <v>226.33</v>
      </c>
      <c r="F1532" s="64">
        <v>0</v>
      </c>
      <c r="H1532" s="64">
        <f t="shared" si="237"/>
        <v>-226.33</v>
      </c>
      <c r="J1532" s="64">
        <f t="shared" si="233"/>
        <v>204</v>
      </c>
      <c r="K1532" s="64">
        <f t="shared" si="234"/>
        <v>206</v>
      </c>
      <c r="L1532" s="64">
        <f t="shared" si="235"/>
        <v>751</v>
      </c>
      <c r="M1532" s="64">
        <f t="shared" si="236"/>
        <v>317</v>
      </c>
    </row>
    <row r="1533" spans="1:13" outlineLevel="1" x14ac:dyDescent="0.35">
      <c r="A1533" s="64">
        <v>50437196</v>
      </c>
      <c r="B1533" s="64" t="s">
        <v>183</v>
      </c>
      <c r="C1533" s="64">
        <v>3389.59</v>
      </c>
      <c r="D1533" s="64">
        <v>183</v>
      </c>
      <c r="E1533" s="64">
        <v>270.33999999999997</v>
      </c>
      <c r="F1533" s="64">
        <v>0</v>
      </c>
      <c r="H1533" s="64">
        <f t="shared" si="237"/>
        <v>-270.33999999999997</v>
      </c>
      <c r="J1533" s="64">
        <f t="shared" si="233"/>
        <v>204</v>
      </c>
      <c r="K1533" s="64">
        <f t="shared" si="234"/>
        <v>206</v>
      </c>
      <c r="L1533" s="64">
        <f t="shared" si="235"/>
        <v>752</v>
      </c>
      <c r="M1533" s="64">
        <f t="shared" si="236"/>
        <v>317</v>
      </c>
    </row>
    <row r="1534" spans="1:13" outlineLevel="1" x14ac:dyDescent="0.35">
      <c r="A1534" s="64">
        <v>50438912</v>
      </c>
      <c r="B1534" s="64" t="s">
        <v>395</v>
      </c>
      <c r="C1534" s="64">
        <v>3167.02</v>
      </c>
      <c r="D1534" s="64">
        <v>153</v>
      </c>
      <c r="E1534" s="64">
        <v>257.47000000000003</v>
      </c>
      <c r="F1534" s="64">
        <v>254.15</v>
      </c>
      <c r="H1534" s="64">
        <f t="shared" si="237"/>
        <v>-3.3200000000000216</v>
      </c>
      <c r="J1534" s="64">
        <f t="shared" si="233"/>
        <v>204</v>
      </c>
      <c r="K1534" s="64">
        <f t="shared" si="234"/>
        <v>207</v>
      </c>
      <c r="L1534" s="64">
        <f t="shared" si="235"/>
        <v>752</v>
      </c>
      <c r="M1534" s="64">
        <f t="shared" si="236"/>
        <v>317</v>
      </c>
    </row>
    <row r="1535" spans="1:13" outlineLevel="1" x14ac:dyDescent="0.35">
      <c r="A1535" s="64">
        <v>50439332</v>
      </c>
      <c r="B1535" s="64" t="s">
        <v>183</v>
      </c>
      <c r="C1535" s="64">
        <v>2708.53</v>
      </c>
      <c r="D1535" s="64">
        <v>183</v>
      </c>
      <c r="E1535" s="64">
        <v>222.99</v>
      </c>
      <c r="F1535" s="64">
        <v>0</v>
      </c>
      <c r="H1535" s="64">
        <f t="shared" si="237"/>
        <v>-222.99</v>
      </c>
      <c r="J1535" s="64">
        <f t="shared" si="233"/>
        <v>204</v>
      </c>
      <c r="K1535" s="64">
        <f t="shared" si="234"/>
        <v>207</v>
      </c>
      <c r="L1535" s="64">
        <f t="shared" si="235"/>
        <v>753</v>
      </c>
      <c r="M1535" s="64">
        <f t="shared" si="236"/>
        <v>317</v>
      </c>
    </row>
    <row r="1536" spans="1:13" outlineLevel="1" x14ac:dyDescent="0.35">
      <c r="A1536" s="64">
        <v>50439770</v>
      </c>
      <c r="B1536" s="64" t="s">
        <v>101</v>
      </c>
      <c r="C1536" s="64">
        <v>1061.6099999999999</v>
      </c>
      <c r="D1536" s="64">
        <v>153</v>
      </c>
      <c r="E1536" s="64">
        <v>85.32</v>
      </c>
      <c r="F1536" s="64">
        <v>84.5</v>
      </c>
      <c r="H1536" s="64">
        <f t="shared" si="237"/>
        <v>-0.81999999999999318</v>
      </c>
      <c r="J1536" s="64">
        <f t="shared" si="233"/>
        <v>205</v>
      </c>
      <c r="K1536" s="64">
        <f t="shared" si="234"/>
        <v>207</v>
      </c>
      <c r="L1536" s="64">
        <f t="shared" si="235"/>
        <v>753</v>
      </c>
      <c r="M1536" s="64">
        <f t="shared" si="236"/>
        <v>317</v>
      </c>
    </row>
    <row r="1537" spans="1:13" outlineLevel="1" x14ac:dyDescent="0.35">
      <c r="A1537" s="64">
        <v>50439861</v>
      </c>
      <c r="B1537" s="64" t="s">
        <v>183</v>
      </c>
      <c r="C1537" s="64">
        <v>3528.4</v>
      </c>
      <c r="D1537" s="64">
        <v>183</v>
      </c>
      <c r="E1537" s="64">
        <v>272.91000000000003</v>
      </c>
      <c r="F1537" s="64">
        <v>0</v>
      </c>
      <c r="H1537" s="64">
        <f t="shared" si="237"/>
        <v>-272.91000000000003</v>
      </c>
      <c r="J1537" s="64">
        <f t="shared" si="233"/>
        <v>205</v>
      </c>
      <c r="K1537" s="64">
        <f t="shared" si="234"/>
        <v>207</v>
      </c>
      <c r="L1537" s="64">
        <f t="shared" si="235"/>
        <v>754</v>
      </c>
      <c r="M1537" s="64">
        <f t="shared" si="236"/>
        <v>317</v>
      </c>
    </row>
    <row r="1538" spans="1:13" outlineLevel="1" x14ac:dyDescent="0.35">
      <c r="A1538" s="64">
        <v>50440834</v>
      </c>
      <c r="B1538" s="64" t="s">
        <v>183</v>
      </c>
      <c r="C1538" s="64">
        <v>4583.04</v>
      </c>
      <c r="D1538" s="64">
        <v>183</v>
      </c>
      <c r="E1538" s="64">
        <v>369.62</v>
      </c>
      <c r="F1538" s="64">
        <v>0</v>
      </c>
      <c r="H1538" s="64">
        <f t="shared" si="237"/>
        <v>-369.62</v>
      </c>
      <c r="J1538" s="64">
        <f t="shared" si="233"/>
        <v>205</v>
      </c>
      <c r="K1538" s="64">
        <f t="shared" si="234"/>
        <v>207</v>
      </c>
      <c r="L1538" s="64">
        <f t="shared" si="235"/>
        <v>755</v>
      </c>
      <c r="M1538" s="64">
        <f t="shared" si="236"/>
        <v>317</v>
      </c>
    </row>
    <row r="1539" spans="1:13" outlineLevel="1" x14ac:dyDescent="0.35">
      <c r="A1539" s="64">
        <v>50444951</v>
      </c>
      <c r="B1539" s="64" t="s">
        <v>183</v>
      </c>
      <c r="C1539" s="64">
        <v>4365.46</v>
      </c>
      <c r="D1539" s="64">
        <v>185</v>
      </c>
      <c r="E1539" s="64">
        <v>328.41</v>
      </c>
      <c r="F1539" s="64">
        <v>0</v>
      </c>
      <c r="H1539" s="64">
        <f t="shared" si="237"/>
        <v>-328.41</v>
      </c>
      <c r="J1539" s="64">
        <f t="shared" si="233"/>
        <v>205</v>
      </c>
      <c r="K1539" s="64">
        <f t="shared" si="234"/>
        <v>207</v>
      </c>
      <c r="L1539" s="64">
        <f t="shared" si="235"/>
        <v>756</v>
      </c>
      <c r="M1539" s="64">
        <f t="shared" si="236"/>
        <v>317</v>
      </c>
    </row>
    <row r="1540" spans="1:13" outlineLevel="1" x14ac:dyDescent="0.35">
      <c r="A1540" s="64">
        <v>50445347</v>
      </c>
      <c r="B1540" s="64" t="s">
        <v>183</v>
      </c>
      <c r="C1540" s="64">
        <v>5363.27</v>
      </c>
      <c r="D1540" s="64">
        <v>182</v>
      </c>
      <c r="E1540" s="64">
        <v>456.57</v>
      </c>
      <c r="F1540" s="64">
        <v>0</v>
      </c>
      <c r="H1540" s="64">
        <f t="shared" si="237"/>
        <v>-456.57</v>
      </c>
      <c r="J1540" s="64">
        <f t="shared" si="233"/>
        <v>205</v>
      </c>
      <c r="K1540" s="64">
        <f t="shared" si="234"/>
        <v>207</v>
      </c>
      <c r="L1540" s="64">
        <f t="shared" si="235"/>
        <v>757</v>
      </c>
      <c r="M1540" s="64">
        <f t="shared" si="236"/>
        <v>317</v>
      </c>
    </row>
    <row r="1541" spans="1:13" outlineLevel="1" x14ac:dyDescent="0.35">
      <c r="A1541" s="64">
        <v>50446212</v>
      </c>
      <c r="B1541" s="64" t="s">
        <v>183</v>
      </c>
      <c r="C1541" s="64">
        <v>3364.28</v>
      </c>
      <c r="D1541" s="64">
        <v>183</v>
      </c>
      <c r="E1541" s="64">
        <v>297.29000000000002</v>
      </c>
      <c r="F1541" s="64">
        <v>0</v>
      </c>
      <c r="H1541" s="64">
        <f t="shared" si="237"/>
        <v>-297.29000000000002</v>
      </c>
      <c r="J1541" s="64">
        <f t="shared" si="233"/>
        <v>205</v>
      </c>
      <c r="K1541" s="64">
        <f t="shared" si="234"/>
        <v>207</v>
      </c>
      <c r="L1541" s="64">
        <f t="shared" si="235"/>
        <v>758</v>
      </c>
      <c r="M1541" s="64">
        <f t="shared" si="236"/>
        <v>317</v>
      </c>
    </row>
    <row r="1542" spans="1:13" outlineLevel="1" x14ac:dyDescent="0.35">
      <c r="A1542" s="64">
        <v>50448888</v>
      </c>
      <c r="B1542" s="64" t="s">
        <v>183</v>
      </c>
      <c r="C1542" s="64">
        <v>5739.14</v>
      </c>
      <c r="D1542" s="64">
        <v>182</v>
      </c>
      <c r="E1542" s="64">
        <v>481.21</v>
      </c>
      <c r="F1542" s="64">
        <v>0</v>
      </c>
      <c r="H1542" s="64">
        <f t="shared" si="237"/>
        <v>-481.21</v>
      </c>
      <c r="J1542" s="64">
        <f t="shared" si="233"/>
        <v>205</v>
      </c>
      <c r="K1542" s="64">
        <f t="shared" si="234"/>
        <v>207</v>
      </c>
      <c r="L1542" s="64">
        <f t="shared" si="235"/>
        <v>759</v>
      </c>
      <c r="M1542" s="64">
        <f t="shared" si="236"/>
        <v>317</v>
      </c>
    </row>
    <row r="1543" spans="1:13" outlineLevel="1" x14ac:dyDescent="0.35">
      <c r="A1543" s="64">
        <v>50450916</v>
      </c>
      <c r="B1543" s="64" t="s">
        <v>101</v>
      </c>
      <c r="C1543" s="64">
        <v>3793.15</v>
      </c>
      <c r="D1543" s="64">
        <v>154</v>
      </c>
      <c r="E1543" s="64">
        <v>309.14</v>
      </c>
      <c r="F1543" s="64">
        <v>305.89</v>
      </c>
      <c r="H1543" s="64">
        <f t="shared" si="237"/>
        <v>-3.25</v>
      </c>
      <c r="J1543" s="64">
        <f t="shared" si="233"/>
        <v>206</v>
      </c>
      <c r="K1543" s="64">
        <f t="shared" si="234"/>
        <v>207</v>
      </c>
      <c r="L1543" s="64">
        <f t="shared" si="235"/>
        <v>759</v>
      </c>
      <c r="M1543" s="64">
        <f t="shared" si="236"/>
        <v>317</v>
      </c>
    </row>
    <row r="1544" spans="1:13" outlineLevel="1" x14ac:dyDescent="0.35">
      <c r="A1544" s="64">
        <v>50452467</v>
      </c>
      <c r="B1544" s="64" t="s">
        <v>406</v>
      </c>
      <c r="C1544" s="64">
        <v>947.75</v>
      </c>
      <c r="D1544" s="64">
        <v>49</v>
      </c>
      <c r="E1544" s="64">
        <v>74.55</v>
      </c>
      <c r="F1544" s="64">
        <v>0</v>
      </c>
      <c r="H1544" s="64">
        <f t="shared" si="237"/>
        <v>-74.55</v>
      </c>
      <c r="J1544" s="64">
        <f t="shared" si="233"/>
        <v>206</v>
      </c>
      <c r="K1544" s="64">
        <f t="shared" si="234"/>
        <v>207</v>
      </c>
      <c r="L1544" s="64">
        <f t="shared" si="235"/>
        <v>759</v>
      </c>
      <c r="M1544" s="64">
        <f t="shared" si="236"/>
        <v>318</v>
      </c>
    </row>
    <row r="1545" spans="1:13" outlineLevel="1" x14ac:dyDescent="0.35">
      <c r="A1545" s="64">
        <v>50453267</v>
      </c>
      <c r="B1545" s="64" t="s">
        <v>406</v>
      </c>
      <c r="C1545" s="64">
        <v>3924.18</v>
      </c>
      <c r="D1545" s="64">
        <v>183</v>
      </c>
      <c r="E1545" s="64">
        <v>329.45</v>
      </c>
      <c r="F1545" s="64">
        <v>0</v>
      </c>
      <c r="H1545" s="64">
        <f t="shared" si="237"/>
        <v>-329.45</v>
      </c>
      <c r="J1545" s="64">
        <f t="shared" si="233"/>
        <v>206</v>
      </c>
      <c r="K1545" s="64">
        <f t="shared" si="234"/>
        <v>207</v>
      </c>
      <c r="L1545" s="64">
        <f t="shared" si="235"/>
        <v>759</v>
      </c>
      <c r="M1545" s="64">
        <f t="shared" si="236"/>
        <v>319</v>
      </c>
    </row>
    <row r="1546" spans="1:13" outlineLevel="1" x14ac:dyDescent="0.35">
      <c r="A1546" s="64">
        <v>50458275</v>
      </c>
      <c r="B1546" s="64" t="s">
        <v>183</v>
      </c>
      <c r="C1546" s="64">
        <v>4308.22</v>
      </c>
      <c r="D1546" s="64">
        <v>183</v>
      </c>
      <c r="E1546" s="64">
        <v>356.82</v>
      </c>
      <c r="F1546" s="64">
        <v>0</v>
      </c>
      <c r="H1546" s="64">
        <f t="shared" si="237"/>
        <v>-356.82</v>
      </c>
      <c r="J1546" s="64">
        <f t="shared" si="233"/>
        <v>206</v>
      </c>
      <c r="K1546" s="64">
        <f t="shared" si="234"/>
        <v>207</v>
      </c>
      <c r="L1546" s="64">
        <f t="shared" si="235"/>
        <v>760</v>
      </c>
      <c r="M1546" s="64">
        <f t="shared" si="236"/>
        <v>319</v>
      </c>
    </row>
    <row r="1547" spans="1:13" outlineLevel="1" x14ac:dyDescent="0.35">
      <c r="A1547" s="64">
        <v>50462119</v>
      </c>
      <c r="B1547" s="64" t="s">
        <v>395</v>
      </c>
      <c r="C1547" s="64">
        <v>3475.16</v>
      </c>
      <c r="D1547" s="64">
        <v>151</v>
      </c>
      <c r="E1547" s="64">
        <v>289.13</v>
      </c>
      <c r="F1547" s="64">
        <v>292.67</v>
      </c>
      <c r="H1547" s="64">
        <f t="shared" si="237"/>
        <v>3.5400000000000205</v>
      </c>
      <c r="J1547" s="64">
        <f t="shared" si="233"/>
        <v>206</v>
      </c>
      <c r="K1547" s="64">
        <f t="shared" si="234"/>
        <v>208</v>
      </c>
      <c r="L1547" s="64">
        <f t="shared" si="235"/>
        <v>760</v>
      </c>
      <c r="M1547" s="64">
        <f t="shared" si="236"/>
        <v>319</v>
      </c>
    </row>
    <row r="1548" spans="1:13" outlineLevel="1" x14ac:dyDescent="0.35">
      <c r="A1548" s="64">
        <v>50462630</v>
      </c>
      <c r="B1548" s="64" t="s">
        <v>183</v>
      </c>
      <c r="C1548" s="64">
        <v>5771.96</v>
      </c>
      <c r="D1548" s="64">
        <v>183</v>
      </c>
      <c r="E1548" s="64">
        <v>482.94</v>
      </c>
      <c r="F1548" s="64">
        <v>0</v>
      </c>
      <c r="H1548" s="64">
        <f t="shared" si="237"/>
        <v>-482.94</v>
      </c>
      <c r="J1548" s="64">
        <f t="shared" si="233"/>
        <v>206</v>
      </c>
      <c r="K1548" s="64">
        <f t="shared" si="234"/>
        <v>208</v>
      </c>
      <c r="L1548" s="64">
        <f t="shared" si="235"/>
        <v>761</v>
      </c>
      <c r="M1548" s="64">
        <f t="shared" si="236"/>
        <v>319</v>
      </c>
    </row>
    <row r="1549" spans="1:13" outlineLevel="1" x14ac:dyDescent="0.35">
      <c r="A1549" s="64">
        <v>50463571</v>
      </c>
      <c r="B1549" s="64" t="s">
        <v>406</v>
      </c>
      <c r="C1549" s="64">
        <v>4370.51</v>
      </c>
      <c r="D1549" s="64">
        <v>185</v>
      </c>
      <c r="E1549" s="64">
        <v>359.04</v>
      </c>
      <c r="F1549" s="64">
        <v>0</v>
      </c>
      <c r="H1549" s="64">
        <f t="shared" si="237"/>
        <v>-359.04</v>
      </c>
      <c r="J1549" s="64">
        <f t="shared" si="233"/>
        <v>206</v>
      </c>
      <c r="K1549" s="64">
        <f t="shared" si="234"/>
        <v>208</v>
      </c>
      <c r="L1549" s="64">
        <f t="shared" si="235"/>
        <v>761</v>
      </c>
      <c r="M1549" s="64">
        <f t="shared" si="236"/>
        <v>320</v>
      </c>
    </row>
    <row r="1550" spans="1:13" outlineLevel="1" x14ac:dyDescent="0.35">
      <c r="A1550" s="64">
        <v>50466377</v>
      </c>
      <c r="B1550" s="64" t="s">
        <v>183</v>
      </c>
      <c r="C1550" s="64">
        <v>2726.73</v>
      </c>
      <c r="D1550" s="64">
        <v>185</v>
      </c>
      <c r="E1550" s="64">
        <v>213.69</v>
      </c>
      <c r="F1550" s="64">
        <v>0</v>
      </c>
      <c r="H1550" s="64">
        <f t="shared" si="237"/>
        <v>-213.69</v>
      </c>
      <c r="J1550" s="64">
        <f t="shared" si="233"/>
        <v>206</v>
      </c>
      <c r="K1550" s="64">
        <f t="shared" si="234"/>
        <v>208</v>
      </c>
      <c r="L1550" s="64">
        <f t="shared" si="235"/>
        <v>762</v>
      </c>
      <c r="M1550" s="64">
        <f t="shared" si="236"/>
        <v>320</v>
      </c>
    </row>
    <row r="1551" spans="1:13" outlineLevel="1" x14ac:dyDescent="0.35">
      <c r="A1551" s="64">
        <v>50467854</v>
      </c>
      <c r="B1551" s="64" t="s">
        <v>183</v>
      </c>
      <c r="C1551" s="64">
        <v>5846.77</v>
      </c>
      <c r="D1551" s="64">
        <v>183</v>
      </c>
      <c r="E1551" s="64">
        <v>455.84</v>
      </c>
      <c r="F1551" s="64">
        <v>0</v>
      </c>
      <c r="H1551" s="64">
        <f t="shared" si="237"/>
        <v>-455.84</v>
      </c>
      <c r="J1551" s="64">
        <f t="shared" si="233"/>
        <v>206</v>
      </c>
      <c r="K1551" s="64">
        <f t="shared" si="234"/>
        <v>208</v>
      </c>
      <c r="L1551" s="64">
        <f t="shared" si="235"/>
        <v>763</v>
      </c>
      <c r="M1551" s="64">
        <f t="shared" si="236"/>
        <v>320</v>
      </c>
    </row>
    <row r="1552" spans="1:13" outlineLevel="1" x14ac:dyDescent="0.35">
      <c r="A1552" s="64">
        <v>50468034</v>
      </c>
      <c r="B1552" s="64" t="s">
        <v>395</v>
      </c>
      <c r="C1552" s="64">
        <v>2269.56</v>
      </c>
      <c r="D1552" s="64">
        <v>153</v>
      </c>
      <c r="E1552" s="64">
        <v>183.24</v>
      </c>
      <c r="F1552" s="64">
        <v>181.12</v>
      </c>
      <c r="H1552" s="64">
        <f t="shared" si="237"/>
        <v>-2.1200000000000045</v>
      </c>
      <c r="J1552" s="64">
        <f t="shared" si="233"/>
        <v>206</v>
      </c>
      <c r="K1552" s="64">
        <f t="shared" si="234"/>
        <v>209</v>
      </c>
      <c r="L1552" s="64">
        <f t="shared" si="235"/>
        <v>763</v>
      </c>
      <c r="M1552" s="64">
        <f t="shared" si="236"/>
        <v>320</v>
      </c>
    </row>
    <row r="1553" spans="1:13" outlineLevel="1" x14ac:dyDescent="0.35">
      <c r="A1553" s="64">
        <v>50468935</v>
      </c>
      <c r="B1553" s="64" t="s">
        <v>183</v>
      </c>
      <c r="C1553" s="64">
        <v>4872.92</v>
      </c>
      <c r="D1553" s="64">
        <v>183</v>
      </c>
      <c r="E1553" s="64">
        <v>387.58</v>
      </c>
      <c r="F1553" s="64">
        <v>0</v>
      </c>
      <c r="H1553" s="64">
        <f t="shared" si="237"/>
        <v>-387.58</v>
      </c>
      <c r="J1553" s="64">
        <f t="shared" si="233"/>
        <v>206</v>
      </c>
      <c r="K1553" s="64">
        <f t="shared" si="234"/>
        <v>209</v>
      </c>
      <c r="L1553" s="64">
        <f t="shared" si="235"/>
        <v>764</v>
      </c>
      <c r="M1553" s="64">
        <f t="shared" si="236"/>
        <v>320</v>
      </c>
    </row>
    <row r="1554" spans="1:13" outlineLevel="1" x14ac:dyDescent="0.35">
      <c r="A1554" s="64">
        <v>50469636</v>
      </c>
      <c r="B1554" s="64" t="s">
        <v>183</v>
      </c>
      <c r="C1554" s="64">
        <v>6835.18</v>
      </c>
      <c r="D1554" s="64">
        <v>183</v>
      </c>
      <c r="E1554" s="64">
        <v>567.79999999999995</v>
      </c>
      <c r="F1554" s="64">
        <v>0</v>
      </c>
      <c r="H1554" s="64">
        <f t="shared" si="237"/>
        <v>-567.79999999999995</v>
      </c>
      <c r="J1554" s="64">
        <f t="shared" si="233"/>
        <v>206</v>
      </c>
      <c r="K1554" s="64">
        <f t="shared" si="234"/>
        <v>209</v>
      </c>
      <c r="L1554" s="64">
        <f t="shared" si="235"/>
        <v>765</v>
      </c>
      <c r="M1554" s="64">
        <f t="shared" si="236"/>
        <v>320</v>
      </c>
    </row>
    <row r="1555" spans="1:13" outlineLevel="1" x14ac:dyDescent="0.35">
      <c r="A1555" s="64">
        <v>50471368</v>
      </c>
      <c r="B1555" s="64" t="s">
        <v>183</v>
      </c>
      <c r="C1555" s="64">
        <v>5915.17</v>
      </c>
      <c r="D1555" s="64">
        <v>185</v>
      </c>
      <c r="E1555" s="64">
        <v>474.4</v>
      </c>
      <c r="F1555" s="64">
        <v>0</v>
      </c>
      <c r="H1555" s="64">
        <f t="shared" si="237"/>
        <v>-474.4</v>
      </c>
      <c r="J1555" s="64">
        <f t="shared" si="233"/>
        <v>206</v>
      </c>
      <c r="K1555" s="64">
        <f t="shared" si="234"/>
        <v>209</v>
      </c>
      <c r="L1555" s="64">
        <f t="shared" si="235"/>
        <v>766</v>
      </c>
      <c r="M1555" s="64">
        <f t="shared" si="236"/>
        <v>320</v>
      </c>
    </row>
    <row r="1556" spans="1:13" outlineLevel="1" x14ac:dyDescent="0.35">
      <c r="A1556" s="64">
        <v>50471615</v>
      </c>
      <c r="B1556" s="64" t="s">
        <v>183</v>
      </c>
      <c r="C1556" s="64">
        <v>5499.46</v>
      </c>
      <c r="D1556" s="64">
        <v>183</v>
      </c>
      <c r="E1556" s="64">
        <v>442.05</v>
      </c>
      <c r="F1556" s="64">
        <v>0</v>
      </c>
      <c r="H1556" s="64">
        <f t="shared" si="237"/>
        <v>-442.05</v>
      </c>
      <c r="J1556" s="64">
        <f t="shared" si="233"/>
        <v>206</v>
      </c>
      <c r="K1556" s="64">
        <f t="shared" si="234"/>
        <v>209</v>
      </c>
      <c r="L1556" s="64">
        <f t="shared" si="235"/>
        <v>767</v>
      </c>
      <c r="M1556" s="64">
        <f t="shared" si="236"/>
        <v>320</v>
      </c>
    </row>
    <row r="1557" spans="1:13" outlineLevel="1" x14ac:dyDescent="0.35">
      <c r="A1557" s="64">
        <v>50478330</v>
      </c>
      <c r="B1557" s="64" t="s">
        <v>183</v>
      </c>
      <c r="C1557" s="64">
        <v>1899.88</v>
      </c>
      <c r="D1557" s="64">
        <v>183</v>
      </c>
      <c r="E1557" s="64">
        <v>149.97999999999999</v>
      </c>
      <c r="F1557" s="64">
        <v>0</v>
      </c>
      <c r="H1557" s="64">
        <f t="shared" si="237"/>
        <v>-149.97999999999999</v>
      </c>
      <c r="J1557" s="64">
        <f t="shared" si="233"/>
        <v>206</v>
      </c>
      <c r="K1557" s="64">
        <f t="shared" si="234"/>
        <v>209</v>
      </c>
      <c r="L1557" s="64">
        <f t="shared" si="235"/>
        <v>768</v>
      </c>
      <c r="M1557" s="64">
        <f t="shared" si="236"/>
        <v>320</v>
      </c>
    </row>
    <row r="1558" spans="1:13" outlineLevel="1" x14ac:dyDescent="0.35">
      <c r="A1558" s="64">
        <v>50481359</v>
      </c>
      <c r="B1558" s="64" t="s">
        <v>183</v>
      </c>
      <c r="C1558" s="64">
        <v>4311.26</v>
      </c>
      <c r="D1558" s="64">
        <v>183</v>
      </c>
      <c r="E1558" s="64">
        <v>356.61</v>
      </c>
      <c r="F1558" s="64">
        <v>0</v>
      </c>
      <c r="H1558" s="64">
        <f t="shared" si="237"/>
        <v>-356.61</v>
      </c>
      <c r="J1558" s="64">
        <f t="shared" si="233"/>
        <v>206</v>
      </c>
      <c r="K1558" s="64">
        <f t="shared" si="234"/>
        <v>209</v>
      </c>
      <c r="L1558" s="64">
        <f t="shared" si="235"/>
        <v>769</v>
      </c>
      <c r="M1558" s="64">
        <f t="shared" si="236"/>
        <v>320</v>
      </c>
    </row>
    <row r="1559" spans="1:13" outlineLevel="1" x14ac:dyDescent="0.35">
      <c r="A1559" s="64">
        <v>50485278</v>
      </c>
      <c r="B1559" s="64" t="s">
        <v>183</v>
      </c>
      <c r="C1559" s="64">
        <v>8382.5400000000009</v>
      </c>
      <c r="D1559" s="64">
        <v>183</v>
      </c>
      <c r="E1559" s="64">
        <v>714.06</v>
      </c>
      <c r="F1559" s="64">
        <v>0</v>
      </c>
      <c r="H1559" s="64">
        <f t="shared" si="237"/>
        <v>-714.06</v>
      </c>
      <c r="J1559" s="64">
        <f t="shared" si="233"/>
        <v>206</v>
      </c>
      <c r="K1559" s="64">
        <f t="shared" si="234"/>
        <v>209</v>
      </c>
      <c r="L1559" s="64">
        <f t="shared" si="235"/>
        <v>770</v>
      </c>
      <c r="M1559" s="64">
        <f t="shared" si="236"/>
        <v>320</v>
      </c>
    </row>
    <row r="1560" spans="1:13" outlineLevel="1" x14ac:dyDescent="0.35">
      <c r="A1560" s="64">
        <v>50486094</v>
      </c>
      <c r="B1560" s="64" t="s">
        <v>406</v>
      </c>
      <c r="C1560" s="64">
        <v>2850.09</v>
      </c>
      <c r="D1560" s="64">
        <v>183</v>
      </c>
      <c r="E1560" s="64">
        <v>226.57</v>
      </c>
      <c r="F1560" s="64">
        <v>0</v>
      </c>
      <c r="H1560" s="64">
        <f t="shared" si="237"/>
        <v>-226.57</v>
      </c>
      <c r="J1560" s="64">
        <f t="shared" si="233"/>
        <v>206</v>
      </c>
      <c r="K1560" s="64">
        <f t="shared" si="234"/>
        <v>209</v>
      </c>
      <c r="L1560" s="64">
        <f t="shared" si="235"/>
        <v>770</v>
      </c>
      <c r="M1560" s="64">
        <f t="shared" si="236"/>
        <v>321</v>
      </c>
    </row>
    <row r="1561" spans="1:13" outlineLevel="1" x14ac:dyDescent="0.35">
      <c r="A1561" s="64">
        <v>50487084</v>
      </c>
      <c r="B1561" s="64" t="s">
        <v>183</v>
      </c>
      <c r="C1561" s="64">
        <v>5179.46</v>
      </c>
      <c r="D1561" s="64">
        <v>183</v>
      </c>
      <c r="E1561" s="64">
        <v>410.2</v>
      </c>
      <c r="F1561" s="64">
        <v>0</v>
      </c>
      <c r="H1561" s="64">
        <f t="shared" si="237"/>
        <v>-410.2</v>
      </c>
      <c r="J1561" s="64">
        <f t="shared" si="233"/>
        <v>206</v>
      </c>
      <c r="K1561" s="64">
        <f t="shared" si="234"/>
        <v>209</v>
      </c>
      <c r="L1561" s="64">
        <f t="shared" si="235"/>
        <v>771</v>
      </c>
      <c r="M1561" s="64">
        <f t="shared" si="236"/>
        <v>321</v>
      </c>
    </row>
    <row r="1562" spans="1:13" outlineLevel="1" x14ac:dyDescent="0.35">
      <c r="A1562" s="64">
        <v>50487612</v>
      </c>
      <c r="B1562" s="64" t="s">
        <v>183</v>
      </c>
      <c r="C1562" s="64">
        <v>4423.82</v>
      </c>
      <c r="D1562" s="64">
        <v>186</v>
      </c>
      <c r="E1562" s="64">
        <v>346.56</v>
      </c>
      <c r="F1562" s="64">
        <v>0</v>
      </c>
      <c r="H1562" s="64">
        <f t="shared" si="237"/>
        <v>-346.56</v>
      </c>
      <c r="J1562" s="64">
        <f t="shared" si="233"/>
        <v>206</v>
      </c>
      <c r="K1562" s="64">
        <f t="shared" si="234"/>
        <v>209</v>
      </c>
      <c r="L1562" s="64">
        <f t="shared" si="235"/>
        <v>772</v>
      </c>
      <c r="M1562" s="64">
        <f t="shared" si="236"/>
        <v>321</v>
      </c>
    </row>
    <row r="1563" spans="1:13" outlineLevel="1" x14ac:dyDescent="0.35">
      <c r="A1563" s="64">
        <v>50490946</v>
      </c>
      <c r="B1563" s="64" t="s">
        <v>183</v>
      </c>
      <c r="C1563" s="64">
        <v>2523.73</v>
      </c>
      <c r="D1563" s="64">
        <v>182</v>
      </c>
      <c r="E1563" s="64">
        <v>206.21</v>
      </c>
      <c r="F1563" s="64">
        <v>0</v>
      </c>
      <c r="H1563" s="64">
        <f t="shared" si="237"/>
        <v>-206.21</v>
      </c>
      <c r="J1563" s="64">
        <f t="shared" si="233"/>
        <v>206</v>
      </c>
      <c r="K1563" s="64">
        <f t="shared" si="234"/>
        <v>209</v>
      </c>
      <c r="L1563" s="64">
        <f t="shared" si="235"/>
        <v>773</v>
      </c>
      <c r="M1563" s="64">
        <f t="shared" si="236"/>
        <v>321</v>
      </c>
    </row>
    <row r="1564" spans="1:13" outlineLevel="1" x14ac:dyDescent="0.35">
      <c r="A1564" s="64">
        <v>50492299</v>
      </c>
      <c r="B1564" s="64" t="s">
        <v>101</v>
      </c>
      <c r="C1564" s="64">
        <v>4462.92</v>
      </c>
      <c r="D1564" s="64">
        <v>182</v>
      </c>
      <c r="E1564" s="64">
        <v>366.33</v>
      </c>
      <c r="F1564" s="64">
        <v>371.02</v>
      </c>
      <c r="H1564" s="64">
        <f t="shared" si="237"/>
        <v>4.6899999999999977</v>
      </c>
      <c r="J1564" s="64">
        <f t="shared" si="233"/>
        <v>207</v>
      </c>
      <c r="K1564" s="64">
        <f t="shared" si="234"/>
        <v>209</v>
      </c>
      <c r="L1564" s="64">
        <f t="shared" si="235"/>
        <v>773</v>
      </c>
      <c r="M1564" s="64">
        <f t="shared" si="236"/>
        <v>321</v>
      </c>
    </row>
    <row r="1565" spans="1:13" outlineLevel="1" x14ac:dyDescent="0.35">
      <c r="A1565" s="64">
        <v>50495566</v>
      </c>
      <c r="B1565" s="64" t="s">
        <v>183</v>
      </c>
      <c r="C1565" s="64">
        <v>4918.01</v>
      </c>
      <c r="D1565" s="64">
        <v>182</v>
      </c>
      <c r="E1565" s="64">
        <v>383.3</v>
      </c>
      <c r="F1565" s="64">
        <v>0</v>
      </c>
      <c r="H1565" s="64">
        <f t="shared" si="237"/>
        <v>-383.3</v>
      </c>
      <c r="J1565" s="64">
        <f t="shared" si="233"/>
        <v>207</v>
      </c>
      <c r="K1565" s="64">
        <f t="shared" si="234"/>
        <v>209</v>
      </c>
      <c r="L1565" s="64">
        <f t="shared" si="235"/>
        <v>774</v>
      </c>
      <c r="M1565" s="64">
        <f t="shared" si="236"/>
        <v>321</v>
      </c>
    </row>
    <row r="1566" spans="1:13" outlineLevel="1" x14ac:dyDescent="0.35">
      <c r="A1566" s="64">
        <v>50496134</v>
      </c>
      <c r="B1566" s="64" t="s">
        <v>406</v>
      </c>
      <c r="C1566" s="64">
        <v>3145</v>
      </c>
      <c r="D1566" s="64">
        <v>183</v>
      </c>
      <c r="E1566" s="64">
        <v>251.97</v>
      </c>
      <c r="F1566" s="64">
        <v>0</v>
      </c>
      <c r="H1566" s="64">
        <f t="shared" si="237"/>
        <v>-251.97</v>
      </c>
      <c r="J1566" s="64">
        <f t="shared" si="233"/>
        <v>207</v>
      </c>
      <c r="K1566" s="64">
        <f t="shared" si="234"/>
        <v>209</v>
      </c>
      <c r="L1566" s="64">
        <f t="shared" si="235"/>
        <v>774</v>
      </c>
      <c r="M1566" s="64">
        <f t="shared" si="236"/>
        <v>322</v>
      </c>
    </row>
    <row r="1567" spans="1:13" outlineLevel="1" x14ac:dyDescent="0.35">
      <c r="A1567" s="64">
        <v>50496928</v>
      </c>
      <c r="B1567" s="64" t="s">
        <v>183</v>
      </c>
      <c r="C1567" s="64">
        <v>2064.59</v>
      </c>
      <c r="D1567" s="64">
        <v>184</v>
      </c>
      <c r="E1567" s="64">
        <v>168.81</v>
      </c>
      <c r="F1567" s="64">
        <v>0</v>
      </c>
      <c r="H1567" s="64">
        <f t="shared" si="237"/>
        <v>-168.81</v>
      </c>
      <c r="J1567" s="64">
        <f t="shared" si="233"/>
        <v>207</v>
      </c>
      <c r="K1567" s="64">
        <f t="shared" si="234"/>
        <v>209</v>
      </c>
      <c r="L1567" s="64">
        <f t="shared" si="235"/>
        <v>775</v>
      </c>
      <c r="M1567" s="64">
        <f t="shared" si="236"/>
        <v>322</v>
      </c>
    </row>
    <row r="1568" spans="1:13" outlineLevel="1" x14ac:dyDescent="0.35">
      <c r="A1568" s="64">
        <v>50497538</v>
      </c>
      <c r="B1568" s="64" t="s">
        <v>183</v>
      </c>
      <c r="C1568" s="64">
        <v>3075.73</v>
      </c>
      <c r="D1568" s="64">
        <v>185</v>
      </c>
      <c r="E1568" s="64">
        <v>256.52999999999997</v>
      </c>
      <c r="F1568" s="64">
        <v>0</v>
      </c>
      <c r="H1568" s="64">
        <f t="shared" si="237"/>
        <v>-256.52999999999997</v>
      </c>
      <c r="J1568" s="64">
        <f t="shared" si="233"/>
        <v>207</v>
      </c>
      <c r="K1568" s="64">
        <f t="shared" si="234"/>
        <v>209</v>
      </c>
      <c r="L1568" s="64">
        <f t="shared" si="235"/>
        <v>776</v>
      </c>
      <c r="M1568" s="64">
        <f t="shared" si="236"/>
        <v>322</v>
      </c>
    </row>
    <row r="1569" spans="1:13" outlineLevel="1" x14ac:dyDescent="0.35">
      <c r="A1569" s="64">
        <v>50497869</v>
      </c>
      <c r="B1569" s="64" t="s">
        <v>406</v>
      </c>
      <c r="C1569" s="64">
        <v>532.84</v>
      </c>
      <c r="D1569" s="64">
        <v>40</v>
      </c>
      <c r="E1569" s="64">
        <v>42.32</v>
      </c>
      <c r="F1569" s="64">
        <v>0</v>
      </c>
      <c r="H1569" s="64">
        <f t="shared" si="237"/>
        <v>-42.32</v>
      </c>
      <c r="J1569" s="64">
        <f t="shared" si="233"/>
        <v>207</v>
      </c>
      <c r="K1569" s="64">
        <f t="shared" si="234"/>
        <v>209</v>
      </c>
      <c r="L1569" s="64">
        <f t="shared" si="235"/>
        <v>776</v>
      </c>
      <c r="M1569" s="64">
        <f t="shared" si="236"/>
        <v>323</v>
      </c>
    </row>
    <row r="1570" spans="1:13" outlineLevel="1" x14ac:dyDescent="0.35">
      <c r="A1570" s="64">
        <v>50497992</v>
      </c>
      <c r="B1570" s="64" t="s">
        <v>395</v>
      </c>
      <c r="C1570" s="64">
        <v>2379.9</v>
      </c>
      <c r="D1570" s="64">
        <v>153</v>
      </c>
      <c r="E1570" s="64">
        <v>179.76</v>
      </c>
      <c r="F1570" s="64">
        <v>173.9</v>
      </c>
      <c r="H1570" s="64">
        <f t="shared" si="237"/>
        <v>-5.8599999999999852</v>
      </c>
      <c r="J1570" s="64">
        <f t="shared" si="233"/>
        <v>207</v>
      </c>
      <c r="K1570" s="64">
        <f t="shared" si="234"/>
        <v>210</v>
      </c>
      <c r="L1570" s="64">
        <f t="shared" si="235"/>
        <v>776</v>
      </c>
      <c r="M1570" s="64">
        <f t="shared" si="236"/>
        <v>323</v>
      </c>
    </row>
    <row r="1571" spans="1:13" outlineLevel="1" x14ac:dyDescent="0.35">
      <c r="A1571" s="64">
        <v>50498057</v>
      </c>
      <c r="B1571" s="64" t="s">
        <v>406</v>
      </c>
      <c r="C1571" s="64">
        <v>5011.17</v>
      </c>
      <c r="D1571" s="64">
        <v>182</v>
      </c>
      <c r="E1571" s="64">
        <v>415.28</v>
      </c>
      <c r="F1571" s="64">
        <v>0</v>
      </c>
      <c r="H1571" s="64">
        <f t="shared" si="237"/>
        <v>-415.28</v>
      </c>
      <c r="J1571" s="64">
        <f t="shared" si="233"/>
        <v>207</v>
      </c>
      <c r="K1571" s="64">
        <f t="shared" si="234"/>
        <v>210</v>
      </c>
      <c r="L1571" s="64">
        <f t="shared" si="235"/>
        <v>776</v>
      </c>
      <c r="M1571" s="64">
        <f t="shared" si="236"/>
        <v>324</v>
      </c>
    </row>
    <row r="1572" spans="1:13" outlineLevel="1" x14ac:dyDescent="0.35">
      <c r="A1572" s="64">
        <v>50498213</v>
      </c>
      <c r="B1572" s="64" t="s">
        <v>183</v>
      </c>
      <c r="C1572" s="64">
        <v>4486.1099999999997</v>
      </c>
      <c r="D1572" s="64">
        <v>184</v>
      </c>
      <c r="E1572" s="64">
        <v>356.71</v>
      </c>
      <c r="F1572" s="64">
        <v>0</v>
      </c>
      <c r="H1572" s="64">
        <f t="shared" si="237"/>
        <v>-356.71</v>
      </c>
      <c r="J1572" s="64">
        <f t="shared" si="233"/>
        <v>207</v>
      </c>
      <c r="K1572" s="64">
        <f t="shared" si="234"/>
        <v>210</v>
      </c>
      <c r="L1572" s="64">
        <f t="shared" si="235"/>
        <v>777</v>
      </c>
      <c r="M1572" s="64">
        <f t="shared" si="236"/>
        <v>324</v>
      </c>
    </row>
    <row r="1573" spans="1:13" outlineLevel="1" x14ac:dyDescent="0.35">
      <c r="A1573" s="64">
        <v>50499112</v>
      </c>
      <c r="B1573" s="64" t="s">
        <v>183</v>
      </c>
      <c r="C1573" s="64">
        <v>2361.63</v>
      </c>
      <c r="D1573" s="64">
        <v>183</v>
      </c>
      <c r="E1573" s="64">
        <v>194.08</v>
      </c>
      <c r="F1573" s="64">
        <v>0</v>
      </c>
      <c r="H1573" s="64">
        <f t="shared" si="237"/>
        <v>-194.08</v>
      </c>
      <c r="J1573" s="64">
        <f t="shared" si="233"/>
        <v>207</v>
      </c>
      <c r="K1573" s="64">
        <f t="shared" si="234"/>
        <v>210</v>
      </c>
      <c r="L1573" s="64">
        <f t="shared" si="235"/>
        <v>778</v>
      </c>
      <c r="M1573" s="64">
        <f t="shared" si="236"/>
        <v>324</v>
      </c>
    </row>
    <row r="1574" spans="1:13" outlineLevel="1" x14ac:dyDescent="0.35">
      <c r="A1574" s="64">
        <v>50499344</v>
      </c>
      <c r="B1574" s="64" t="s">
        <v>395</v>
      </c>
      <c r="C1574" s="64">
        <v>3742.27</v>
      </c>
      <c r="D1574" s="64">
        <v>151</v>
      </c>
      <c r="E1574" s="64">
        <v>271.13</v>
      </c>
      <c r="F1574" s="64">
        <v>260.67</v>
      </c>
      <c r="H1574" s="64">
        <f t="shared" si="237"/>
        <v>-10.45999999999998</v>
      </c>
      <c r="J1574" s="64">
        <f t="shared" si="233"/>
        <v>207</v>
      </c>
      <c r="K1574" s="64">
        <f t="shared" si="234"/>
        <v>211</v>
      </c>
      <c r="L1574" s="64">
        <f t="shared" si="235"/>
        <v>778</v>
      </c>
      <c r="M1574" s="64">
        <f t="shared" si="236"/>
        <v>324</v>
      </c>
    </row>
    <row r="1575" spans="1:13" outlineLevel="1" x14ac:dyDescent="0.35">
      <c r="A1575" s="64">
        <v>50501561</v>
      </c>
      <c r="B1575" s="64" t="s">
        <v>183</v>
      </c>
      <c r="C1575" s="64">
        <v>1894.34</v>
      </c>
      <c r="D1575" s="64">
        <v>182</v>
      </c>
      <c r="E1575" s="64">
        <v>150.69</v>
      </c>
      <c r="F1575" s="64">
        <v>0</v>
      </c>
      <c r="H1575" s="64">
        <f t="shared" si="237"/>
        <v>-150.69</v>
      </c>
      <c r="J1575" s="64">
        <f t="shared" si="233"/>
        <v>207</v>
      </c>
      <c r="K1575" s="64">
        <f t="shared" si="234"/>
        <v>211</v>
      </c>
      <c r="L1575" s="64">
        <f t="shared" si="235"/>
        <v>779</v>
      </c>
      <c r="M1575" s="64">
        <f t="shared" si="236"/>
        <v>324</v>
      </c>
    </row>
    <row r="1576" spans="1:13" outlineLevel="1" x14ac:dyDescent="0.35">
      <c r="A1576" s="64">
        <v>50501800</v>
      </c>
      <c r="B1576" s="64" t="s">
        <v>183</v>
      </c>
      <c r="C1576" s="64">
        <v>5762.83</v>
      </c>
      <c r="D1576" s="64">
        <v>186</v>
      </c>
      <c r="E1576" s="64">
        <v>472.03</v>
      </c>
      <c r="F1576" s="64">
        <v>0</v>
      </c>
      <c r="H1576" s="64">
        <f t="shared" si="237"/>
        <v>-472.03</v>
      </c>
      <c r="J1576" s="64">
        <f t="shared" si="233"/>
        <v>207</v>
      </c>
      <c r="K1576" s="64">
        <f t="shared" si="234"/>
        <v>211</v>
      </c>
      <c r="L1576" s="64">
        <f t="shared" si="235"/>
        <v>780</v>
      </c>
      <c r="M1576" s="64">
        <f t="shared" si="236"/>
        <v>324</v>
      </c>
    </row>
    <row r="1577" spans="1:13" outlineLevel="1" x14ac:dyDescent="0.35">
      <c r="A1577" s="64">
        <v>50508856</v>
      </c>
      <c r="B1577" s="64" t="s">
        <v>101</v>
      </c>
      <c r="C1577" s="64">
        <v>3644.6</v>
      </c>
      <c r="D1577" s="64">
        <v>154</v>
      </c>
      <c r="E1577" s="64">
        <v>287.79000000000002</v>
      </c>
      <c r="F1577" s="64">
        <v>285.88</v>
      </c>
      <c r="H1577" s="64">
        <f t="shared" si="237"/>
        <v>-1.910000000000025</v>
      </c>
      <c r="J1577" s="64">
        <f t="shared" si="233"/>
        <v>208</v>
      </c>
      <c r="K1577" s="64">
        <f t="shared" si="234"/>
        <v>211</v>
      </c>
      <c r="L1577" s="64">
        <f t="shared" si="235"/>
        <v>780</v>
      </c>
      <c r="M1577" s="64">
        <f t="shared" si="236"/>
        <v>324</v>
      </c>
    </row>
    <row r="1578" spans="1:13" outlineLevel="1" x14ac:dyDescent="0.35">
      <c r="A1578" s="64">
        <v>50509101</v>
      </c>
      <c r="B1578" s="64" t="s">
        <v>406</v>
      </c>
      <c r="C1578" s="64">
        <v>3673.69</v>
      </c>
      <c r="D1578" s="64">
        <v>183</v>
      </c>
      <c r="E1578" s="64">
        <v>290.68</v>
      </c>
      <c r="F1578" s="64">
        <v>0</v>
      </c>
      <c r="H1578" s="64">
        <f t="shared" si="237"/>
        <v>-290.68</v>
      </c>
      <c r="J1578" s="64">
        <f t="shared" si="233"/>
        <v>208</v>
      </c>
      <c r="K1578" s="64">
        <f t="shared" si="234"/>
        <v>211</v>
      </c>
      <c r="L1578" s="64">
        <f t="shared" si="235"/>
        <v>780</v>
      </c>
      <c r="M1578" s="64">
        <f t="shared" si="236"/>
        <v>325</v>
      </c>
    </row>
    <row r="1579" spans="1:13" outlineLevel="1" x14ac:dyDescent="0.35">
      <c r="A1579" s="64">
        <v>50511099</v>
      </c>
      <c r="B1579" s="64" t="s">
        <v>406</v>
      </c>
      <c r="C1579" s="64">
        <v>2486.86</v>
      </c>
      <c r="D1579" s="64">
        <v>184</v>
      </c>
      <c r="E1579" s="64">
        <v>201.74</v>
      </c>
      <c r="F1579" s="64">
        <v>0</v>
      </c>
      <c r="H1579" s="64">
        <f t="shared" si="237"/>
        <v>-201.74</v>
      </c>
      <c r="J1579" s="64">
        <f t="shared" si="233"/>
        <v>208</v>
      </c>
      <c r="K1579" s="64">
        <f t="shared" si="234"/>
        <v>211</v>
      </c>
      <c r="L1579" s="64">
        <f t="shared" si="235"/>
        <v>780</v>
      </c>
      <c r="M1579" s="64">
        <f t="shared" si="236"/>
        <v>326</v>
      </c>
    </row>
    <row r="1580" spans="1:13" outlineLevel="1" x14ac:dyDescent="0.35">
      <c r="A1580" s="64">
        <v>50512899</v>
      </c>
      <c r="B1580" s="64" t="s">
        <v>183</v>
      </c>
      <c r="C1580" s="64">
        <v>8665.7999999999993</v>
      </c>
      <c r="D1580" s="64">
        <v>183</v>
      </c>
      <c r="E1580" s="64">
        <v>683.16</v>
      </c>
      <c r="F1580" s="64">
        <v>0</v>
      </c>
      <c r="H1580" s="64">
        <f t="shared" si="237"/>
        <v>-683.16</v>
      </c>
      <c r="J1580" s="64">
        <f t="shared" si="233"/>
        <v>208</v>
      </c>
      <c r="K1580" s="64">
        <f t="shared" si="234"/>
        <v>211</v>
      </c>
      <c r="L1580" s="64">
        <f t="shared" si="235"/>
        <v>781</v>
      </c>
      <c r="M1580" s="64">
        <f t="shared" si="236"/>
        <v>326</v>
      </c>
    </row>
    <row r="1581" spans="1:13" outlineLevel="1" x14ac:dyDescent="0.35">
      <c r="A1581" s="64">
        <v>50513665</v>
      </c>
      <c r="B1581" s="64" t="s">
        <v>183</v>
      </c>
      <c r="C1581" s="64">
        <v>870.73</v>
      </c>
      <c r="D1581" s="64">
        <v>185</v>
      </c>
      <c r="E1581" s="64">
        <v>67.930000000000007</v>
      </c>
      <c r="F1581" s="64">
        <v>0</v>
      </c>
      <c r="H1581" s="64">
        <f t="shared" si="237"/>
        <v>-67.930000000000007</v>
      </c>
      <c r="J1581" s="64">
        <f t="shared" si="233"/>
        <v>208</v>
      </c>
      <c r="K1581" s="64">
        <f t="shared" si="234"/>
        <v>211</v>
      </c>
      <c r="L1581" s="64">
        <f t="shared" si="235"/>
        <v>782</v>
      </c>
      <c r="M1581" s="64">
        <f t="shared" si="236"/>
        <v>326</v>
      </c>
    </row>
    <row r="1582" spans="1:13" outlineLevel="1" x14ac:dyDescent="0.35">
      <c r="A1582" s="64">
        <v>50516510</v>
      </c>
      <c r="B1582" s="64" t="s">
        <v>395</v>
      </c>
      <c r="C1582" s="64">
        <v>6610.39</v>
      </c>
      <c r="D1582" s="64">
        <v>153</v>
      </c>
      <c r="E1582" s="64">
        <v>518.74</v>
      </c>
      <c r="F1582" s="64">
        <v>512.20000000000005</v>
      </c>
      <c r="H1582" s="64">
        <f t="shared" si="237"/>
        <v>-6.5399999999999636</v>
      </c>
      <c r="J1582" s="64">
        <f t="shared" si="233"/>
        <v>208</v>
      </c>
      <c r="K1582" s="64">
        <f t="shared" si="234"/>
        <v>212</v>
      </c>
      <c r="L1582" s="64">
        <f t="shared" si="235"/>
        <v>782</v>
      </c>
      <c r="M1582" s="64">
        <f t="shared" si="236"/>
        <v>326</v>
      </c>
    </row>
    <row r="1583" spans="1:13" outlineLevel="1" x14ac:dyDescent="0.35">
      <c r="A1583" s="64">
        <v>50517625</v>
      </c>
      <c r="B1583" s="64" t="s">
        <v>183</v>
      </c>
      <c r="C1583" s="64">
        <v>3262.03</v>
      </c>
      <c r="D1583" s="64">
        <v>182</v>
      </c>
      <c r="E1583" s="64">
        <v>263.60000000000002</v>
      </c>
      <c r="F1583" s="64">
        <v>0</v>
      </c>
      <c r="H1583" s="64">
        <f t="shared" si="237"/>
        <v>-263.60000000000002</v>
      </c>
      <c r="J1583" s="64">
        <f t="shared" si="233"/>
        <v>208</v>
      </c>
      <c r="K1583" s="64">
        <f t="shared" si="234"/>
        <v>212</v>
      </c>
      <c r="L1583" s="64">
        <f t="shared" si="235"/>
        <v>783</v>
      </c>
      <c r="M1583" s="64">
        <f t="shared" si="236"/>
        <v>326</v>
      </c>
    </row>
    <row r="1584" spans="1:13" outlineLevel="1" x14ac:dyDescent="0.35">
      <c r="A1584" s="64">
        <v>50517823</v>
      </c>
      <c r="B1584" s="64" t="s">
        <v>101</v>
      </c>
      <c r="C1584" s="64">
        <v>4607.93</v>
      </c>
      <c r="D1584" s="64">
        <v>184</v>
      </c>
      <c r="E1584" s="64">
        <v>375.43</v>
      </c>
      <c r="F1584" s="64">
        <v>375.88</v>
      </c>
      <c r="H1584" s="64">
        <f t="shared" si="237"/>
        <v>0.44999999999998863</v>
      </c>
      <c r="J1584" s="64">
        <f t="shared" si="233"/>
        <v>209</v>
      </c>
      <c r="K1584" s="64">
        <f t="shared" si="234"/>
        <v>212</v>
      </c>
      <c r="L1584" s="64">
        <f t="shared" si="235"/>
        <v>783</v>
      </c>
      <c r="M1584" s="64">
        <f t="shared" si="236"/>
        <v>326</v>
      </c>
    </row>
    <row r="1585" spans="1:13" outlineLevel="1" x14ac:dyDescent="0.35">
      <c r="A1585" s="64">
        <v>50518045</v>
      </c>
      <c r="B1585" s="64" t="s">
        <v>395</v>
      </c>
      <c r="C1585" s="64">
        <v>2992.31</v>
      </c>
      <c r="D1585" s="64">
        <v>185</v>
      </c>
      <c r="E1585" s="64">
        <v>238.81</v>
      </c>
      <c r="F1585" s="64">
        <v>240.94</v>
      </c>
      <c r="H1585" s="64">
        <f t="shared" si="237"/>
        <v>2.1299999999999955</v>
      </c>
      <c r="J1585" s="64">
        <f t="shared" si="233"/>
        <v>209</v>
      </c>
      <c r="K1585" s="64">
        <f t="shared" si="234"/>
        <v>213</v>
      </c>
      <c r="L1585" s="64">
        <f t="shared" si="235"/>
        <v>783</v>
      </c>
      <c r="M1585" s="64">
        <f t="shared" si="236"/>
        <v>326</v>
      </c>
    </row>
    <row r="1586" spans="1:13" outlineLevel="1" x14ac:dyDescent="0.35">
      <c r="A1586" s="64">
        <v>50520149</v>
      </c>
      <c r="B1586" s="64" t="s">
        <v>183</v>
      </c>
      <c r="C1586" s="64">
        <v>5457.78</v>
      </c>
      <c r="D1586" s="64">
        <v>183</v>
      </c>
      <c r="E1586" s="64">
        <v>431.79</v>
      </c>
      <c r="F1586" s="64">
        <v>0</v>
      </c>
      <c r="H1586" s="64">
        <f t="shared" si="237"/>
        <v>-431.79</v>
      </c>
      <c r="J1586" s="64">
        <f t="shared" si="233"/>
        <v>209</v>
      </c>
      <c r="K1586" s="64">
        <f t="shared" si="234"/>
        <v>213</v>
      </c>
      <c r="L1586" s="64">
        <f t="shared" si="235"/>
        <v>784</v>
      </c>
      <c r="M1586" s="64">
        <f t="shared" si="236"/>
        <v>326</v>
      </c>
    </row>
    <row r="1587" spans="1:13" outlineLevel="1" x14ac:dyDescent="0.35">
      <c r="A1587" s="64">
        <v>50522442</v>
      </c>
      <c r="B1587" s="64" t="s">
        <v>183</v>
      </c>
      <c r="C1587" s="64">
        <v>3336.9</v>
      </c>
      <c r="D1587" s="64">
        <v>153</v>
      </c>
      <c r="E1587" s="64">
        <v>264.12</v>
      </c>
      <c r="F1587" s="64">
        <v>0</v>
      </c>
      <c r="H1587" s="64">
        <f t="shared" si="237"/>
        <v>-264.12</v>
      </c>
      <c r="J1587" s="64">
        <f t="shared" si="233"/>
        <v>209</v>
      </c>
      <c r="K1587" s="64">
        <f t="shared" si="234"/>
        <v>213</v>
      </c>
      <c r="L1587" s="64">
        <f t="shared" si="235"/>
        <v>785</v>
      </c>
      <c r="M1587" s="64">
        <f t="shared" si="236"/>
        <v>326</v>
      </c>
    </row>
    <row r="1588" spans="1:13" outlineLevel="1" x14ac:dyDescent="0.35">
      <c r="A1588" s="64">
        <v>50523193</v>
      </c>
      <c r="B1588" s="64" t="s">
        <v>406</v>
      </c>
      <c r="C1588" s="64">
        <v>2263.42</v>
      </c>
      <c r="D1588" s="64">
        <v>183</v>
      </c>
      <c r="E1588" s="64">
        <v>185.17</v>
      </c>
      <c r="F1588" s="64">
        <v>0</v>
      </c>
      <c r="H1588" s="64">
        <f t="shared" si="237"/>
        <v>-185.17</v>
      </c>
      <c r="J1588" s="64">
        <f t="shared" si="233"/>
        <v>209</v>
      </c>
      <c r="K1588" s="64">
        <f t="shared" si="234"/>
        <v>213</v>
      </c>
      <c r="L1588" s="64">
        <f t="shared" si="235"/>
        <v>785</v>
      </c>
      <c r="M1588" s="64">
        <f t="shared" si="236"/>
        <v>327</v>
      </c>
    </row>
    <row r="1589" spans="1:13" outlineLevel="1" x14ac:dyDescent="0.35">
      <c r="A1589" s="64">
        <v>50524258</v>
      </c>
      <c r="B1589" s="64" t="s">
        <v>101</v>
      </c>
      <c r="C1589" s="64">
        <v>5681.99</v>
      </c>
      <c r="D1589" s="64">
        <v>184</v>
      </c>
      <c r="E1589" s="64">
        <v>448.6</v>
      </c>
      <c r="F1589" s="64">
        <v>442.01</v>
      </c>
      <c r="H1589" s="64">
        <f t="shared" si="237"/>
        <v>-6.5900000000000318</v>
      </c>
      <c r="J1589" s="64">
        <f t="shared" si="233"/>
        <v>210</v>
      </c>
      <c r="K1589" s="64">
        <f t="shared" si="234"/>
        <v>213</v>
      </c>
      <c r="L1589" s="64">
        <f t="shared" si="235"/>
        <v>785</v>
      </c>
      <c r="M1589" s="64">
        <f t="shared" si="236"/>
        <v>327</v>
      </c>
    </row>
    <row r="1590" spans="1:13" outlineLevel="1" x14ac:dyDescent="0.35">
      <c r="A1590" s="64">
        <v>50527674</v>
      </c>
      <c r="B1590" s="64" t="s">
        <v>395</v>
      </c>
      <c r="C1590" s="64">
        <v>3475.96</v>
      </c>
      <c r="D1590" s="64">
        <v>184</v>
      </c>
      <c r="E1590" s="64">
        <v>272.13</v>
      </c>
      <c r="F1590" s="64">
        <v>262.23</v>
      </c>
      <c r="H1590" s="64">
        <f t="shared" si="237"/>
        <v>-9.8999999999999773</v>
      </c>
      <c r="J1590" s="64">
        <f t="shared" si="233"/>
        <v>210</v>
      </c>
      <c r="K1590" s="64">
        <f t="shared" si="234"/>
        <v>214</v>
      </c>
      <c r="L1590" s="64">
        <f t="shared" si="235"/>
        <v>785</v>
      </c>
      <c r="M1590" s="64">
        <f t="shared" si="236"/>
        <v>327</v>
      </c>
    </row>
    <row r="1591" spans="1:13" outlineLevel="1" x14ac:dyDescent="0.35">
      <c r="A1591" s="64">
        <v>50533382</v>
      </c>
      <c r="B1591" s="64" t="s">
        <v>395</v>
      </c>
      <c r="C1591" s="64">
        <v>5913</v>
      </c>
      <c r="D1591" s="64">
        <v>153</v>
      </c>
      <c r="E1591" s="64">
        <v>513.6</v>
      </c>
      <c r="F1591" s="64">
        <v>516.88</v>
      </c>
      <c r="H1591" s="64">
        <f t="shared" si="237"/>
        <v>3.2799999999999727</v>
      </c>
      <c r="J1591" s="64">
        <f t="shared" ref="J1591:J1654" si="238">IF($B1591=J$53,J1590+1,J1590)</f>
        <v>210</v>
      </c>
      <c r="K1591" s="64">
        <f t="shared" ref="K1591:K1654" si="239">IF($B1591=K$53,K1590+1,K1590)</f>
        <v>215</v>
      </c>
      <c r="L1591" s="64">
        <f t="shared" ref="L1591:L1654" si="240">IF($B1591=L$53,L1590+1,L1590)</f>
        <v>785</v>
      </c>
      <c r="M1591" s="64">
        <f t="shared" ref="M1591:M1654" si="241">IF($B1591=M$53,M1590+1,M1590)</f>
        <v>327</v>
      </c>
    </row>
    <row r="1592" spans="1:13" outlineLevel="1" x14ac:dyDescent="0.35">
      <c r="A1592" s="64">
        <v>50534257</v>
      </c>
      <c r="B1592" s="64" t="s">
        <v>183</v>
      </c>
      <c r="C1592" s="64">
        <v>5480.5</v>
      </c>
      <c r="D1592" s="64">
        <v>183</v>
      </c>
      <c r="E1592" s="64">
        <v>455.12</v>
      </c>
      <c r="F1592" s="64">
        <v>0</v>
      </c>
      <c r="H1592" s="64">
        <f t="shared" ref="H1592:H1655" si="242">F1592-E1592</f>
        <v>-455.12</v>
      </c>
      <c r="J1592" s="64">
        <f t="shared" si="238"/>
        <v>210</v>
      </c>
      <c r="K1592" s="64">
        <f t="shared" si="239"/>
        <v>215</v>
      </c>
      <c r="L1592" s="64">
        <f t="shared" si="240"/>
        <v>786</v>
      </c>
      <c r="M1592" s="64">
        <f t="shared" si="241"/>
        <v>327</v>
      </c>
    </row>
    <row r="1593" spans="1:13" outlineLevel="1" x14ac:dyDescent="0.35">
      <c r="A1593" s="64">
        <v>50536021</v>
      </c>
      <c r="B1593" s="64" t="s">
        <v>183</v>
      </c>
      <c r="C1593" s="64">
        <v>5427.77</v>
      </c>
      <c r="D1593" s="64">
        <v>183</v>
      </c>
      <c r="E1593" s="64">
        <v>406.57</v>
      </c>
      <c r="F1593" s="64">
        <v>0</v>
      </c>
      <c r="H1593" s="64">
        <f t="shared" si="242"/>
        <v>-406.57</v>
      </c>
      <c r="J1593" s="64">
        <f t="shared" si="238"/>
        <v>210</v>
      </c>
      <c r="K1593" s="64">
        <f t="shared" si="239"/>
        <v>215</v>
      </c>
      <c r="L1593" s="64">
        <f t="shared" si="240"/>
        <v>787</v>
      </c>
      <c r="M1593" s="64">
        <f t="shared" si="241"/>
        <v>327</v>
      </c>
    </row>
    <row r="1594" spans="1:13" outlineLevel="1" x14ac:dyDescent="0.35">
      <c r="A1594" s="64">
        <v>50540676</v>
      </c>
      <c r="B1594" s="64" t="s">
        <v>101</v>
      </c>
      <c r="C1594" s="64">
        <v>4238.6899999999996</v>
      </c>
      <c r="D1594" s="64">
        <v>183</v>
      </c>
      <c r="E1594" s="64">
        <v>347.95</v>
      </c>
      <c r="F1594" s="64">
        <v>339.4</v>
      </c>
      <c r="H1594" s="64">
        <f t="shared" si="242"/>
        <v>-8.5500000000000114</v>
      </c>
      <c r="J1594" s="64">
        <f t="shared" si="238"/>
        <v>211</v>
      </c>
      <c r="K1594" s="64">
        <f t="shared" si="239"/>
        <v>215</v>
      </c>
      <c r="L1594" s="64">
        <f t="shared" si="240"/>
        <v>787</v>
      </c>
      <c r="M1594" s="64">
        <f t="shared" si="241"/>
        <v>327</v>
      </c>
    </row>
    <row r="1595" spans="1:13" outlineLevel="1" x14ac:dyDescent="0.35">
      <c r="A1595" s="64">
        <v>50542961</v>
      </c>
      <c r="B1595" s="64" t="s">
        <v>395</v>
      </c>
      <c r="C1595" s="64">
        <v>5896.32</v>
      </c>
      <c r="D1595" s="64">
        <v>185</v>
      </c>
      <c r="E1595" s="64">
        <v>469.04</v>
      </c>
      <c r="F1595" s="64">
        <v>467.85</v>
      </c>
      <c r="H1595" s="64">
        <f t="shared" si="242"/>
        <v>-1.1899999999999977</v>
      </c>
      <c r="J1595" s="64">
        <f t="shared" si="238"/>
        <v>211</v>
      </c>
      <c r="K1595" s="64">
        <f t="shared" si="239"/>
        <v>216</v>
      </c>
      <c r="L1595" s="64">
        <f t="shared" si="240"/>
        <v>787</v>
      </c>
      <c r="M1595" s="64">
        <f t="shared" si="241"/>
        <v>327</v>
      </c>
    </row>
    <row r="1596" spans="1:13" outlineLevel="1" x14ac:dyDescent="0.35">
      <c r="A1596" s="64">
        <v>50542995</v>
      </c>
      <c r="B1596" s="64" t="s">
        <v>183</v>
      </c>
      <c r="C1596" s="64">
        <v>5006.82</v>
      </c>
      <c r="D1596" s="64">
        <v>183</v>
      </c>
      <c r="E1596" s="64">
        <v>385.29</v>
      </c>
      <c r="F1596" s="64">
        <v>0</v>
      </c>
      <c r="H1596" s="64">
        <f t="shared" si="242"/>
        <v>-385.29</v>
      </c>
      <c r="J1596" s="64">
        <f t="shared" si="238"/>
        <v>211</v>
      </c>
      <c r="K1596" s="64">
        <f t="shared" si="239"/>
        <v>216</v>
      </c>
      <c r="L1596" s="64">
        <f t="shared" si="240"/>
        <v>788</v>
      </c>
      <c r="M1596" s="64">
        <f t="shared" si="241"/>
        <v>327</v>
      </c>
    </row>
    <row r="1597" spans="1:13" outlineLevel="1" x14ac:dyDescent="0.35">
      <c r="A1597" s="64">
        <v>50543323</v>
      </c>
      <c r="B1597" s="64" t="s">
        <v>101</v>
      </c>
      <c r="C1597" s="64">
        <v>4347.63</v>
      </c>
      <c r="D1597" s="64">
        <v>153</v>
      </c>
      <c r="E1597" s="64">
        <v>339.32</v>
      </c>
      <c r="F1597" s="64">
        <v>332.39</v>
      </c>
      <c r="H1597" s="64">
        <f t="shared" si="242"/>
        <v>-6.9300000000000068</v>
      </c>
      <c r="J1597" s="64">
        <f t="shared" si="238"/>
        <v>212</v>
      </c>
      <c r="K1597" s="64">
        <f t="shared" si="239"/>
        <v>216</v>
      </c>
      <c r="L1597" s="64">
        <f t="shared" si="240"/>
        <v>788</v>
      </c>
      <c r="M1597" s="64">
        <f t="shared" si="241"/>
        <v>327</v>
      </c>
    </row>
    <row r="1598" spans="1:13" outlineLevel="1" x14ac:dyDescent="0.35">
      <c r="A1598" s="64">
        <v>50543563</v>
      </c>
      <c r="B1598" s="64" t="s">
        <v>183</v>
      </c>
      <c r="C1598" s="64">
        <v>3829.62</v>
      </c>
      <c r="D1598" s="64">
        <v>184</v>
      </c>
      <c r="E1598" s="64">
        <v>309.98</v>
      </c>
      <c r="F1598" s="64">
        <v>0</v>
      </c>
      <c r="H1598" s="64">
        <f t="shared" si="242"/>
        <v>-309.98</v>
      </c>
      <c r="J1598" s="64">
        <f t="shared" si="238"/>
        <v>212</v>
      </c>
      <c r="K1598" s="64">
        <f t="shared" si="239"/>
        <v>216</v>
      </c>
      <c r="L1598" s="64">
        <f t="shared" si="240"/>
        <v>789</v>
      </c>
      <c r="M1598" s="64">
        <f t="shared" si="241"/>
        <v>327</v>
      </c>
    </row>
    <row r="1599" spans="1:13" outlineLevel="1" x14ac:dyDescent="0.35">
      <c r="A1599" s="64">
        <v>50543985</v>
      </c>
      <c r="B1599" s="64" t="s">
        <v>183</v>
      </c>
      <c r="C1599" s="64">
        <v>9016.1299999999992</v>
      </c>
      <c r="D1599" s="64">
        <v>185</v>
      </c>
      <c r="E1599" s="64">
        <v>703.64</v>
      </c>
      <c r="F1599" s="64">
        <v>0</v>
      </c>
      <c r="H1599" s="64">
        <f t="shared" si="242"/>
        <v>-703.64</v>
      </c>
      <c r="J1599" s="64">
        <f t="shared" si="238"/>
        <v>212</v>
      </c>
      <c r="K1599" s="64">
        <f t="shared" si="239"/>
        <v>216</v>
      </c>
      <c r="L1599" s="64">
        <f t="shared" si="240"/>
        <v>790</v>
      </c>
      <c r="M1599" s="64">
        <f t="shared" si="241"/>
        <v>327</v>
      </c>
    </row>
    <row r="1600" spans="1:13" outlineLevel="1" x14ac:dyDescent="0.35">
      <c r="A1600" s="64">
        <v>50544579</v>
      </c>
      <c r="B1600" s="64" t="s">
        <v>101</v>
      </c>
      <c r="C1600" s="64">
        <v>5750.46</v>
      </c>
      <c r="D1600" s="64">
        <v>183</v>
      </c>
      <c r="E1600" s="64">
        <v>478.8</v>
      </c>
      <c r="F1600" s="64">
        <v>480.77</v>
      </c>
      <c r="H1600" s="64">
        <f t="shared" si="242"/>
        <v>1.9699999999999704</v>
      </c>
      <c r="J1600" s="64">
        <f t="shared" si="238"/>
        <v>213</v>
      </c>
      <c r="K1600" s="64">
        <f t="shared" si="239"/>
        <v>216</v>
      </c>
      <c r="L1600" s="64">
        <f t="shared" si="240"/>
        <v>790</v>
      </c>
      <c r="M1600" s="64">
        <f t="shared" si="241"/>
        <v>327</v>
      </c>
    </row>
    <row r="1601" spans="1:13" outlineLevel="1" x14ac:dyDescent="0.35">
      <c r="A1601" s="64">
        <v>50550196</v>
      </c>
      <c r="B1601" s="64" t="s">
        <v>406</v>
      </c>
      <c r="C1601" s="64">
        <v>3250.84</v>
      </c>
      <c r="D1601" s="64">
        <v>184</v>
      </c>
      <c r="E1601" s="64">
        <v>259.92</v>
      </c>
      <c r="F1601" s="64">
        <v>0</v>
      </c>
      <c r="H1601" s="64">
        <f t="shared" si="242"/>
        <v>-259.92</v>
      </c>
      <c r="J1601" s="64">
        <f t="shared" si="238"/>
        <v>213</v>
      </c>
      <c r="K1601" s="64">
        <f t="shared" si="239"/>
        <v>216</v>
      </c>
      <c r="L1601" s="64">
        <f t="shared" si="240"/>
        <v>790</v>
      </c>
      <c r="M1601" s="64">
        <f t="shared" si="241"/>
        <v>328</v>
      </c>
    </row>
    <row r="1602" spans="1:13" outlineLevel="1" x14ac:dyDescent="0.35">
      <c r="A1602" s="64">
        <v>50551780</v>
      </c>
      <c r="B1602" s="64" t="s">
        <v>183</v>
      </c>
      <c r="C1602" s="64">
        <v>3131.64</v>
      </c>
      <c r="D1602" s="64">
        <v>184</v>
      </c>
      <c r="E1602" s="64">
        <v>244.73</v>
      </c>
      <c r="F1602" s="64">
        <v>0</v>
      </c>
      <c r="H1602" s="64">
        <f t="shared" si="242"/>
        <v>-244.73</v>
      </c>
      <c r="J1602" s="64">
        <f t="shared" si="238"/>
        <v>213</v>
      </c>
      <c r="K1602" s="64">
        <f t="shared" si="239"/>
        <v>216</v>
      </c>
      <c r="L1602" s="64">
        <f t="shared" si="240"/>
        <v>791</v>
      </c>
      <c r="M1602" s="64">
        <f t="shared" si="241"/>
        <v>328</v>
      </c>
    </row>
    <row r="1603" spans="1:13" outlineLevel="1" x14ac:dyDescent="0.35">
      <c r="A1603" s="64">
        <v>50552960</v>
      </c>
      <c r="B1603" s="64" t="s">
        <v>395</v>
      </c>
      <c r="C1603" s="64">
        <v>3389.07</v>
      </c>
      <c r="D1603" s="64">
        <v>186</v>
      </c>
      <c r="E1603" s="64">
        <v>271.7</v>
      </c>
      <c r="F1603" s="64">
        <v>266.92</v>
      </c>
      <c r="H1603" s="64">
        <f t="shared" si="242"/>
        <v>-4.7799999999999727</v>
      </c>
      <c r="J1603" s="64">
        <f t="shared" si="238"/>
        <v>213</v>
      </c>
      <c r="K1603" s="64">
        <f t="shared" si="239"/>
        <v>217</v>
      </c>
      <c r="L1603" s="64">
        <f t="shared" si="240"/>
        <v>791</v>
      </c>
      <c r="M1603" s="64">
        <f t="shared" si="241"/>
        <v>328</v>
      </c>
    </row>
    <row r="1604" spans="1:13" outlineLevel="1" x14ac:dyDescent="0.35">
      <c r="A1604" s="64">
        <v>50554164</v>
      </c>
      <c r="B1604" s="64" t="s">
        <v>183</v>
      </c>
      <c r="C1604" s="64">
        <v>2357.5100000000002</v>
      </c>
      <c r="D1604" s="64">
        <v>183</v>
      </c>
      <c r="E1604" s="64">
        <v>180.87</v>
      </c>
      <c r="F1604" s="64">
        <v>0</v>
      </c>
      <c r="H1604" s="64">
        <f t="shared" si="242"/>
        <v>-180.87</v>
      </c>
      <c r="J1604" s="64">
        <f t="shared" si="238"/>
        <v>213</v>
      </c>
      <c r="K1604" s="64">
        <f t="shared" si="239"/>
        <v>217</v>
      </c>
      <c r="L1604" s="64">
        <f t="shared" si="240"/>
        <v>792</v>
      </c>
      <c r="M1604" s="64">
        <f t="shared" si="241"/>
        <v>328</v>
      </c>
    </row>
    <row r="1605" spans="1:13" outlineLevel="1" x14ac:dyDescent="0.35">
      <c r="A1605" s="64">
        <v>50555568</v>
      </c>
      <c r="B1605" s="64" t="s">
        <v>183</v>
      </c>
      <c r="C1605" s="64">
        <v>4669.09</v>
      </c>
      <c r="D1605" s="64">
        <v>186</v>
      </c>
      <c r="E1605" s="64">
        <v>371.82</v>
      </c>
      <c r="F1605" s="64">
        <v>0</v>
      </c>
      <c r="H1605" s="64">
        <f t="shared" si="242"/>
        <v>-371.82</v>
      </c>
      <c r="J1605" s="64">
        <f t="shared" si="238"/>
        <v>213</v>
      </c>
      <c r="K1605" s="64">
        <f t="shared" si="239"/>
        <v>217</v>
      </c>
      <c r="L1605" s="64">
        <f t="shared" si="240"/>
        <v>793</v>
      </c>
      <c r="M1605" s="64">
        <f t="shared" si="241"/>
        <v>328</v>
      </c>
    </row>
    <row r="1606" spans="1:13" outlineLevel="1" x14ac:dyDescent="0.35">
      <c r="A1606" s="64">
        <v>50555807</v>
      </c>
      <c r="B1606" s="64" t="s">
        <v>183</v>
      </c>
      <c r="C1606" s="64">
        <v>3518.45</v>
      </c>
      <c r="D1606" s="64">
        <v>185</v>
      </c>
      <c r="E1606" s="64">
        <v>282.02999999999997</v>
      </c>
      <c r="F1606" s="64">
        <v>0</v>
      </c>
      <c r="H1606" s="64">
        <f t="shared" si="242"/>
        <v>-282.02999999999997</v>
      </c>
      <c r="J1606" s="64">
        <f t="shared" si="238"/>
        <v>213</v>
      </c>
      <c r="K1606" s="64">
        <f t="shared" si="239"/>
        <v>217</v>
      </c>
      <c r="L1606" s="64">
        <f t="shared" si="240"/>
        <v>794</v>
      </c>
      <c r="M1606" s="64">
        <f t="shared" si="241"/>
        <v>328</v>
      </c>
    </row>
    <row r="1607" spans="1:13" outlineLevel="1" x14ac:dyDescent="0.35">
      <c r="A1607" s="64">
        <v>50555930</v>
      </c>
      <c r="B1607" s="64" t="s">
        <v>406</v>
      </c>
      <c r="C1607" s="64">
        <v>5236.43</v>
      </c>
      <c r="D1607" s="64">
        <v>183</v>
      </c>
      <c r="E1607" s="64">
        <v>408.46</v>
      </c>
      <c r="F1607" s="64">
        <v>0</v>
      </c>
      <c r="H1607" s="64">
        <f t="shared" si="242"/>
        <v>-408.46</v>
      </c>
      <c r="J1607" s="64">
        <f t="shared" si="238"/>
        <v>213</v>
      </c>
      <c r="K1607" s="64">
        <f t="shared" si="239"/>
        <v>217</v>
      </c>
      <c r="L1607" s="64">
        <f t="shared" si="240"/>
        <v>794</v>
      </c>
      <c r="M1607" s="64">
        <f t="shared" si="241"/>
        <v>329</v>
      </c>
    </row>
    <row r="1608" spans="1:13" outlineLevel="1" x14ac:dyDescent="0.35">
      <c r="A1608" s="64">
        <v>50556178</v>
      </c>
      <c r="B1608" s="64" t="s">
        <v>101</v>
      </c>
      <c r="C1608" s="64">
        <v>1836.65</v>
      </c>
      <c r="D1608" s="64">
        <v>153</v>
      </c>
      <c r="E1608" s="64">
        <v>147.19</v>
      </c>
      <c r="F1608" s="64">
        <v>144.08000000000001</v>
      </c>
      <c r="H1608" s="64">
        <f t="shared" si="242"/>
        <v>-3.1099999999999852</v>
      </c>
      <c r="J1608" s="64">
        <f t="shared" si="238"/>
        <v>214</v>
      </c>
      <c r="K1608" s="64">
        <f t="shared" si="239"/>
        <v>217</v>
      </c>
      <c r="L1608" s="64">
        <f t="shared" si="240"/>
        <v>794</v>
      </c>
      <c r="M1608" s="64">
        <f t="shared" si="241"/>
        <v>329</v>
      </c>
    </row>
    <row r="1609" spans="1:13" outlineLevel="1" x14ac:dyDescent="0.35">
      <c r="A1609" s="64">
        <v>50562159</v>
      </c>
      <c r="B1609" s="64" t="s">
        <v>183</v>
      </c>
      <c r="C1609" s="64">
        <v>3906.35</v>
      </c>
      <c r="D1609" s="64">
        <v>184</v>
      </c>
      <c r="E1609" s="64">
        <v>292.75</v>
      </c>
      <c r="F1609" s="64">
        <v>0</v>
      </c>
      <c r="H1609" s="64">
        <f t="shared" si="242"/>
        <v>-292.75</v>
      </c>
      <c r="J1609" s="64">
        <f t="shared" si="238"/>
        <v>214</v>
      </c>
      <c r="K1609" s="64">
        <f t="shared" si="239"/>
        <v>217</v>
      </c>
      <c r="L1609" s="64">
        <f t="shared" si="240"/>
        <v>795</v>
      </c>
      <c r="M1609" s="64">
        <f t="shared" si="241"/>
        <v>329</v>
      </c>
    </row>
    <row r="1610" spans="1:13" outlineLevel="1" x14ac:dyDescent="0.35">
      <c r="A1610" s="64">
        <v>50563024</v>
      </c>
      <c r="B1610" s="64" t="s">
        <v>183</v>
      </c>
      <c r="C1610" s="64">
        <v>1946.11</v>
      </c>
      <c r="D1610" s="64">
        <v>183</v>
      </c>
      <c r="E1610" s="64">
        <v>154.91</v>
      </c>
      <c r="F1610" s="64">
        <v>0</v>
      </c>
      <c r="H1610" s="64">
        <f t="shared" si="242"/>
        <v>-154.91</v>
      </c>
      <c r="J1610" s="64">
        <f t="shared" si="238"/>
        <v>214</v>
      </c>
      <c r="K1610" s="64">
        <f t="shared" si="239"/>
        <v>217</v>
      </c>
      <c r="L1610" s="64">
        <f t="shared" si="240"/>
        <v>796</v>
      </c>
      <c r="M1610" s="64">
        <f t="shared" si="241"/>
        <v>329</v>
      </c>
    </row>
    <row r="1611" spans="1:13" outlineLevel="1" x14ac:dyDescent="0.35">
      <c r="A1611" s="64">
        <v>50564064</v>
      </c>
      <c r="B1611" s="64" t="s">
        <v>406</v>
      </c>
      <c r="C1611" s="64">
        <v>4904.1499999999996</v>
      </c>
      <c r="D1611" s="64">
        <v>185</v>
      </c>
      <c r="E1611" s="64">
        <v>419.96</v>
      </c>
      <c r="F1611" s="64">
        <v>0</v>
      </c>
      <c r="H1611" s="64">
        <f t="shared" si="242"/>
        <v>-419.96</v>
      </c>
      <c r="J1611" s="64">
        <f t="shared" si="238"/>
        <v>214</v>
      </c>
      <c r="K1611" s="64">
        <f t="shared" si="239"/>
        <v>217</v>
      </c>
      <c r="L1611" s="64">
        <f t="shared" si="240"/>
        <v>796</v>
      </c>
      <c r="M1611" s="64">
        <f t="shared" si="241"/>
        <v>330</v>
      </c>
    </row>
    <row r="1612" spans="1:13" outlineLevel="1" x14ac:dyDescent="0.35">
      <c r="A1612" s="64">
        <v>50564113</v>
      </c>
      <c r="B1612" s="64" t="s">
        <v>406</v>
      </c>
      <c r="C1612" s="64">
        <v>4019.62</v>
      </c>
      <c r="D1612" s="64">
        <v>185</v>
      </c>
      <c r="E1612" s="64">
        <v>325.37</v>
      </c>
      <c r="F1612" s="64">
        <v>0</v>
      </c>
      <c r="H1612" s="64">
        <f t="shared" si="242"/>
        <v>-325.37</v>
      </c>
      <c r="J1612" s="64">
        <f t="shared" si="238"/>
        <v>214</v>
      </c>
      <c r="K1612" s="64">
        <f t="shared" si="239"/>
        <v>217</v>
      </c>
      <c r="L1612" s="64">
        <f t="shared" si="240"/>
        <v>796</v>
      </c>
      <c r="M1612" s="64">
        <f t="shared" si="241"/>
        <v>331</v>
      </c>
    </row>
    <row r="1613" spans="1:13" outlineLevel="1" x14ac:dyDescent="0.35">
      <c r="A1613" s="64">
        <v>50566606</v>
      </c>
      <c r="B1613" s="64" t="s">
        <v>395</v>
      </c>
      <c r="C1613" s="64">
        <v>5024.45</v>
      </c>
      <c r="D1613" s="64">
        <v>153</v>
      </c>
      <c r="E1613" s="64">
        <v>393.66</v>
      </c>
      <c r="F1613" s="64">
        <v>383.36</v>
      </c>
      <c r="H1613" s="64">
        <f t="shared" si="242"/>
        <v>-10.300000000000011</v>
      </c>
      <c r="J1613" s="64">
        <f t="shared" si="238"/>
        <v>214</v>
      </c>
      <c r="K1613" s="64">
        <f t="shared" si="239"/>
        <v>218</v>
      </c>
      <c r="L1613" s="64">
        <f t="shared" si="240"/>
        <v>796</v>
      </c>
      <c r="M1613" s="64">
        <f t="shared" si="241"/>
        <v>331</v>
      </c>
    </row>
    <row r="1614" spans="1:13" outlineLevel="1" x14ac:dyDescent="0.35">
      <c r="A1614" s="64">
        <v>50567240</v>
      </c>
      <c r="B1614" s="64" t="s">
        <v>101</v>
      </c>
      <c r="C1614" s="64">
        <v>2508.3000000000002</v>
      </c>
      <c r="D1614" s="64">
        <v>154</v>
      </c>
      <c r="E1614" s="64">
        <v>205.83</v>
      </c>
      <c r="F1614" s="64">
        <v>201.61</v>
      </c>
      <c r="H1614" s="64">
        <f t="shared" si="242"/>
        <v>-4.2199999999999989</v>
      </c>
      <c r="J1614" s="64">
        <f t="shared" si="238"/>
        <v>215</v>
      </c>
      <c r="K1614" s="64">
        <f t="shared" si="239"/>
        <v>218</v>
      </c>
      <c r="L1614" s="64">
        <f t="shared" si="240"/>
        <v>796</v>
      </c>
      <c r="M1614" s="64">
        <f t="shared" si="241"/>
        <v>331</v>
      </c>
    </row>
    <row r="1615" spans="1:13" outlineLevel="1" x14ac:dyDescent="0.35">
      <c r="A1615" s="64">
        <v>50568397</v>
      </c>
      <c r="B1615" s="64" t="s">
        <v>395</v>
      </c>
      <c r="C1615" s="64">
        <v>2410.15</v>
      </c>
      <c r="D1615" s="64">
        <v>186</v>
      </c>
      <c r="E1615" s="64">
        <v>196.29</v>
      </c>
      <c r="F1615" s="64">
        <v>197.45</v>
      </c>
      <c r="H1615" s="64">
        <f t="shared" si="242"/>
        <v>1.1599999999999966</v>
      </c>
      <c r="J1615" s="64">
        <f t="shared" si="238"/>
        <v>215</v>
      </c>
      <c r="K1615" s="64">
        <f t="shared" si="239"/>
        <v>219</v>
      </c>
      <c r="L1615" s="64">
        <f t="shared" si="240"/>
        <v>796</v>
      </c>
      <c r="M1615" s="64">
        <f t="shared" si="241"/>
        <v>331</v>
      </c>
    </row>
    <row r="1616" spans="1:13" outlineLevel="1" x14ac:dyDescent="0.35">
      <c r="A1616" s="64">
        <v>50568884</v>
      </c>
      <c r="B1616" s="64" t="s">
        <v>406</v>
      </c>
      <c r="C1616" s="64">
        <v>6211.73</v>
      </c>
      <c r="D1616" s="64">
        <v>185</v>
      </c>
      <c r="E1616" s="64">
        <v>516.76</v>
      </c>
      <c r="F1616" s="64">
        <v>0</v>
      </c>
      <c r="H1616" s="64">
        <f t="shared" si="242"/>
        <v>-516.76</v>
      </c>
      <c r="J1616" s="64">
        <f t="shared" si="238"/>
        <v>215</v>
      </c>
      <c r="K1616" s="64">
        <f t="shared" si="239"/>
        <v>219</v>
      </c>
      <c r="L1616" s="64">
        <f t="shared" si="240"/>
        <v>796</v>
      </c>
      <c r="M1616" s="64">
        <f t="shared" si="241"/>
        <v>332</v>
      </c>
    </row>
    <row r="1617" spans="1:13" outlineLevel="1" x14ac:dyDescent="0.35">
      <c r="A1617" s="64">
        <v>50575756</v>
      </c>
      <c r="B1617" s="64" t="s">
        <v>183</v>
      </c>
      <c r="C1617" s="64">
        <v>4530.91</v>
      </c>
      <c r="D1617" s="64">
        <v>185</v>
      </c>
      <c r="E1617" s="64">
        <v>359.8</v>
      </c>
      <c r="F1617" s="64">
        <v>0</v>
      </c>
      <c r="H1617" s="64">
        <f t="shared" si="242"/>
        <v>-359.8</v>
      </c>
      <c r="J1617" s="64">
        <f t="shared" si="238"/>
        <v>215</v>
      </c>
      <c r="K1617" s="64">
        <f t="shared" si="239"/>
        <v>219</v>
      </c>
      <c r="L1617" s="64">
        <f t="shared" si="240"/>
        <v>797</v>
      </c>
      <c r="M1617" s="64">
        <f t="shared" si="241"/>
        <v>332</v>
      </c>
    </row>
    <row r="1618" spans="1:13" outlineLevel="1" x14ac:dyDescent="0.35">
      <c r="A1618" s="64">
        <v>50579055</v>
      </c>
      <c r="B1618" s="64" t="s">
        <v>183</v>
      </c>
      <c r="C1618" s="64">
        <v>7204</v>
      </c>
      <c r="D1618" s="64">
        <v>184</v>
      </c>
      <c r="E1618" s="64">
        <v>602.58000000000004</v>
      </c>
      <c r="F1618" s="64">
        <v>0</v>
      </c>
      <c r="H1618" s="64">
        <f t="shared" si="242"/>
        <v>-602.58000000000004</v>
      </c>
      <c r="J1618" s="64">
        <f t="shared" si="238"/>
        <v>215</v>
      </c>
      <c r="K1618" s="64">
        <f t="shared" si="239"/>
        <v>219</v>
      </c>
      <c r="L1618" s="64">
        <f t="shared" si="240"/>
        <v>798</v>
      </c>
      <c r="M1618" s="64">
        <f t="shared" si="241"/>
        <v>332</v>
      </c>
    </row>
    <row r="1619" spans="1:13" outlineLevel="1" x14ac:dyDescent="0.35">
      <c r="A1619" s="64">
        <v>50581266</v>
      </c>
      <c r="B1619" s="64" t="s">
        <v>406</v>
      </c>
      <c r="C1619" s="64">
        <v>2632.47</v>
      </c>
      <c r="D1619" s="64">
        <v>183</v>
      </c>
      <c r="E1619" s="64">
        <v>208.77</v>
      </c>
      <c r="F1619" s="64">
        <v>0</v>
      </c>
      <c r="H1619" s="64">
        <f t="shared" si="242"/>
        <v>-208.77</v>
      </c>
      <c r="J1619" s="64">
        <f t="shared" si="238"/>
        <v>215</v>
      </c>
      <c r="K1619" s="64">
        <f t="shared" si="239"/>
        <v>219</v>
      </c>
      <c r="L1619" s="64">
        <f t="shared" si="240"/>
        <v>798</v>
      </c>
      <c r="M1619" s="64">
        <f t="shared" si="241"/>
        <v>333</v>
      </c>
    </row>
    <row r="1620" spans="1:13" outlineLevel="1" x14ac:dyDescent="0.35">
      <c r="A1620" s="64">
        <v>50582058</v>
      </c>
      <c r="B1620" s="64" t="s">
        <v>395</v>
      </c>
      <c r="C1620" s="64">
        <v>5900.72</v>
      </c>
      <c r="D1620" s="64">
        <v>153</v>
      </c>
      <c r="E1620" s="64">
        <v>483.55</v>
      </c>
      <c r="F1620" s="64">
        <v>478.98</v>
      </c>
      <c r="H1620" s="64">
        <f t="shared" si="242"/>
        <v>-4.5699999999999932</v>
      </c>
      <c r="J1620" s="64">
        <f t="shared" si="238"/>
        <v>215</v>
      </c>
      <c r="K1620" s="64">
        <f t="shared" si="239"/>
        <v>220</v>
      </c>
      <c r="L1620" s="64">
        <f t="shared" si="240"/>
        <v>798</v>
      </c>
      <c r="M1620" s="64">
        <f t="shared" si="241"/>
        <v>333</v>
      </c>
    </row>
    <row r="1621" spans="1:13" outlineLevel="1" x14ac:dyDescent="0.35">
      <c r="A1621" s="64">
        <v>50582793</v>
      </c>
      <c r="B1621" s="64" t="s">
        <v>183</v>
      </c>
      <c r="C1621" s="64">
        <v>4099.01</v>
      </c>
      <c r="D1621" s="64">
        <v>185</v>
      </c>
      <c r="E1621" s="64">
        <v>319.39999999999998</v>
      </c>
      <c r="F1621" s="64">
        <v>0</v>
      </c>
      <c r="H1621" s="64">
        <f t="shared" si="242"/>
        <v>-319.39999999999998</v>
      </c>
      <c r="J1621" s="64">
        <f t="shared" si="238"/>
        <v>215</v>
      </c>
      <c r="K1621" s="64">
        <f t="shared" si="239"/>
        <v>220</v>
      </c>
      <c r="L1621" s="64">
        <f t="shared" si="240"/>
        <v>799</v>
      </c>
      <c r="M1621" s="64">
        <f t="shared" si="241"/>
        <v>333</v>
      </c>
    </row>
    <row r="1622" spans="1:13" outlineLevel="1" x14ac:dyDescent="0.35">
      <c r="A1622" s="64">
        <v>50584385</v>
      </c>
      <c r="B1622" s="64" t="s">
        <v>183</v>
      </c>
      <c r="C1622" s="64">
        <v>5090.9399999999996</v>
      </c>
      <c r="D1622" s="64">
        <v>185</v>
      </c>
      <c r="E1622" s="64">
        <v>433.42</v>
      </c>
      <c r="F1622" s="64">
        <v>0</v>
      </c>
      <c r="H1622" s="64">
        <f t="shared" si="242"/>
        <v>-433.42</v>
      </c>
      <c r="J1622" s="64">
        <f t="shared" si="238"/>
        <v>215</v>
      </c>
      <c r="K1622" s="64">
        <f t="shared" si="239"/>
        <v>220</v>
      </c>
      <c r="L1622" s="64">
        <f t="shared" si="240"/>
        <v>800</v>
      </c>
      <c r="M1622" s="64">
        <f t="shared" si="241"/>
        <v>333</v>
      </c>
    </row>
    <row r="1623" spans="1:13" outlineLevel="1" x14ac:dyDescent="0.35">
      <c r="A1623" s="64">
        <v>50585888</v>
      </c>
      <c r="B1623" s="64" t="s">
        <v>406</v>
      </c>
      <c r="C1623" s="64">
        <v>3622.33</v>
      </c>
      <c r="D1623" s="64">
        <v>183</v>
      </c>
      <c r="E1623" s="64">
        <v>296.35000000000002</v>
      </c>
      <c r="F1623" s="64">
        <v>0</v>
      </c>
      <c r="H1623" s="64">
        <f t="shared" si="242"/>
        <v>-296.35000000000002</v>
      </c>
      <c r="J1623" s="64">
        <f t="shared" si="238"/>
        <v>215</v>
      </c>
      <c r="K1623" s="64">
        <f t="shared" si="239"/>
        <v>220</v>
      </c>
      <c r="L1623" s="64">
        <f t="shared" si="240"/>
        <v>800</v>
      </c>
      <c r="M1623" s="64">
        <f t="shared" si="241"/>
        <v>334</v>
      </c>
    </row>
    <row r="1624" spans="1:13" outlineLevel="1" x14ac:dyDescent="0.35">
      <c r="A1624" s="64">
        <v>50586000</v>
      </c>
      <c r="B1624" s="64" t="s">
        <v>101</v>
      </c>
      <c r="C1624" s="64">
        <v>12483.61</v>
      </c>
      <c r="D1624" s="64">
        <v>183</v>
      </c>
      <c r="E1624" s="64">
        <v>1017.13</v>
      </c>
      <c r="F1624" s="64">
        <v>1008.02</v>
      </c>
      <c r="H1624" s="64">
        <f t="shared" si="242"/>
        <v>-9.1100000000000136</v>
      </c>
      <c r="J1624" s="64">
        <f t="shared" si="238"/>
        <v>216</v>
      </c>
      <c r="K1624" s="64">
        <f t="shared" si="239"/>
        <v>220</v>
      </c>
      <c r="L1624" s="64">
        <f t="shared" si="240"/>
        <v>800</v>
      </c>
      <c r="M1624" s="64">
        <f t="shared" si="241"/>
        <v>334</v>
      </c>
    </row>
    <row r="1625" spans="1:13" outlineLevel="1" x14ac:dyDescent="0.35">
      <c r="A1625" s="64">
        <v>50586240</v>
      </c>
      <c r="B1625" s="64" t="s">
        <v>183</v>
      </c>
      <c r="C1625" s="64">
        <v>1511.95</v>
      </c>
      <c r="D1625" s="64">
        <v>183</v>
      </c>
      <c r="E1625" s="64">
        <v>122.01</v>
      </c>
      <c r="F1625" s="64">
        <v>0</v>
      </c>
      <c r="H1625" s="64">
        <f t="shared" si="242"/>
        <v>-122.01</v>
      </c>
      <c r="J1625" s="64">
        <f t="shared" si="238"/>
        <v>216</v>
      </c>
      <c r="K1625" s="64">
        <f t="shared" si="239"/>
        <v>220</v>
      </c>
      <c r="L1625" s="64">
        <f t="shared" si="240"/>
        <v>801</v>
      </c>
      <c r="M1625" s="64">
        <f t="shared" si="241"/>
        <v>334</v>
      </c>
    </row>
    <row r="1626" spans="1:13" outlineLevel="1" x14ac:dyDescent="0.35">
      <c r="A1626" s="64">
        <v>50590853</v>
      </c>
      <c r="B1626" s="64" t="s">
        <v>183</v>
      </c>
      <c r="C1626" s="64">
        <v>2118.23</v>
      </c>
      <c r="D1626" s="64">
        <v>182</v>
      </c>
      <c r="E1626" s="64">
        <v>165.74</v>
      </c>
      <c r="F1626" s="64">
        <v>0</v>
      </c>
      <c r="H1626" s="64">
        <f t="shared" si="242"/>
        <v>-165.74</v>
      </c>
      <c r="J1626" s="64">
        <f t="shared" si="238"/>
        <v>216</v>
      </c>
      <c r="K1626" s="64">
        <f t="shared" si="239"/>
        <v>220</v>
      </c>
      <c r="L1626" s="64">
        <f t="shared" si="240"/>
        <v>802</v>
      </c>
      <c r="M1626" s="64">
        <f t="shared" si="241"/>
        <v>334</v>
      </c>
    </row>
    <row r="1627" spans="1:13" outlineLevel="1" x14ac:dyDescent="0.35">
      <c r="A1627" s="64">
        <v>50591611</v>
      </c>
      <c r="B1627" s="64" t="s">
        <v>183</v>
      </c>
      <c r="C1627" s="64">
        <v>1862.79</v>
      </c>
      <c r="D1627" s="64">
        <v>183</v>
      </c>
      <c r="E1627" s="64">
        <v>152.61000000000001</v>
      </c>
      <c r="F1627" s="64">
        <v>0</v>
      </c>
      <c r="H1627" s="64">
        <f t="shared" si="242"/>
        <v>-152.61000000000001</v>
      </c>
      <c r="J1627" s="64">
        <f t="shared" si="238"/>
        <v>216</v>
      </c>
      <c r="K1627" s="64">
        <f t="shared" si="239"/>
        <v>220</v>
      </c>
      <c r="L1627" s="64">
        <f t="shared" si="240"/>
        <v>803</v>
      </c>
      <c r="M1627" s="64">
        <f t="shared" si="241"/>
        <v>334</v>
      </c>
    </row>
    <row r="1628" spans="1:13" outlineLevel="1" x14ac:dyDescent="0.35">
      <c r="A1628" s="64">
        <v>50592081</v>
      </c>
      <c r="B1628" s="64" t="s">
        <v>183</v>
      </c>
      <c r="C1628" s="64">
        <v>4344.67</v>
      </c>
      <c r="D1628" s="64">
        <v>183</v>
      </c>
      <c r="E1628" s="64">
        <v>354.65</v>
      </c>
      <c r="F1628" s="64">
        <v>0</v>
      </c>
      <c r="H1628" s="64">
        <f t="shared" si="242"/>
        <v>-354.65</v>
      </c>
      <c r="J1628" s="64">
        <f t="shared" si="238"/>
        <v>216</v>
      </c>
      <c r="K1628" s="64">
        <f t="shared" si="239"/>
        <v>220</v>
      </c>
      <c r="L1628" s="64">
        <f t="shared" si="240"/>
        <v>804</v>
      </c>
      <c r="M1628" s="64">
        <f t="shared" si="241"/>
        <v>334</v>
      </c>
    </row>
    <row r="1629" spans="1:13" outlineLevel="1" x14ac:dyDescent="0.35">
      <c r="A1629" s="64">
        <v>50593980</v>
      </c>
      <c r="B1629" s="64" t="s">
        <v>406</v>
      </c>
      <c r="C1629" s="64">
        <v>4306.1000000000004</v>
      </c>
      <c r="D1629" s="64">
        <v>186</v>
      </c>
      <c r="E1629" s="64">
        <v>355.81</v>
      </c>
      <c r="F1629" s="64">
        <v>0</v>
      </c>
      <c r="H1629" s="64">
        <f t="shared" si="242"/>
        <v>-355.81</v>
      </c>
      <c r="J1629" s="64">
        <f t="shared" si="238"/>
        <v>216</v>
      </c>
      <c r="K1629" s="64">
        <f t="shared" si="239"/>
        <v>220</v>
      </c>
      <c r="L1629" s="64">
        <f t="shared" si="240"/>
        <v>804</v>
      </c>
      <c r="M1629" s="64">
        <f t="shared" si="241"/>
        <v>335</v>
      </c>
    </row>
    <row r="1630" spans="1:13" outlineLevel="1" x14ac:dyDescent="0.35">
      <c r="A1630" s="64">
        <v>50594954</v>
      </c>
      <c r="B1630" s="64" t="s">
        <v>183</v>
      </c>
      <c r="C1630" s="64">
        <v>3379.31</v>
      </c>
      <c r="D1630" s="64">
        <v>183</v>
      </c>
      <c r="E1630" s="64">
        <v>276.14999999999998</v>
      </c>
      <c r="F1630" s="64">
        <v>0</v>
      </c>
      <c r="H1630" s="64">
        <f t="shared" si="242"/>
        <v>-276.14999999999998</v>
      </c>
      <c r="J1630" s="64">
        <f t="shared" si="238"/>
        <v>216</v>
      </c>
      <c r="K1630" s="64">
        <f t="shared" si="239"/>
        <v>220</v>
      </c>
      <c r="L1630" s="64">
        <f t="shared" si="240"/>
        <v>805</v>
      </c>
      <c r="M1630" s="64">
        <f t="shared" si="241"/>
        <v>335</v>
      </c>
    </row>
    <row r="1631" spans="1:13" outlineLevel="1" x14ac:dyDescent="0.35">
      <c r="A1631" s="64">
        <v>50596629</v>
      </c>
      <c r="B1631" s="64" t="s">
        <v>183</v>
      </c>
      <c r="C1631" s="64">
        <v>1434.35</v>
      </c>
      <c r="D1631" s="64">
        <v>185</v>
      </c>
      <c r="E1631" s="64">
        <v>117.72</v>
      </c>
      <c r="F1631" s="64">
        <v>0</v>
      </c>
      <c r="H1631" s="64">
        <f t="shared" si="242"/>
        <v>-117.72</v>
      </c>
      <c r="J1631" s="64">
        <f t="shared" si="238"/>
        <v>216</v>
      </c>
      <c r="K1631" s="64">
        <f t="shared" si="239"/>
        <v>220</v>
      </c>
      <c r="L1631" s="64">
        <f t="shared" si="240"/>
        <v>806</v>
      </c>
      <c r="M1631" s="64">
        <f t="shared" si="241"/>
        <v>335</v>
      </c>
    </row>
    <row r="1632" spans="1:13" outlineLevel="1" x14ac:dyDescent="0.35">
      <c r="A1632" s="64">
        <v>50597536</v>
      </c>
      <c r="B1632" s="64" t="s">
        <v>183</v>
      </c>
      <c r="C1632" s="64">
        <v>4807.88</v>
      </c>
      <c r="D1632" s="64">
        <v>185</v>
      </c>
      <c r="E1632" s="64">
        <v>364.1</v>
      </c>
      <c r="F1632" s="64">
        <v>0</v>
      </c>
      <c r="H1632" s="64">
        <f t="shared" si="242"/>
        <v>-364.1</v>
      </c>
      <c r="J1632" s="64">
        <f t="shared" si="238"/>
        <v>216</v>
      </c>
      <c r="K1632" s="64">
        <f t="shared" si="239"/>
        <v>220</v>
      </c>
      <c r="L1632" s="64">
        <f t="shared" si="240"/>
        <v>807</v>
      </c>
      <c r="M1632" s="64">
        <f t="shared" si="241"/>
        <v>335</v>
      </c>
    </row>
    <row r="1633" spans="1:13" outlineLevel="1" x14ac:dyDescent="0.35">
      <c r="A1633" s="64">
        <v>50598279</v>
      </c>
      <c r="B1633" s="64" t="s">
        <v>183</v>
      </c>
      <c r="C1633" s="64">
        <v>2813.32</v>
      </c>
      <c r="D1633" s="64">
        <v>153</v>
      </c>
      <c r="E1633" s="64">
        <v>216.45</v>
      </c>
      <c r="F1633" s="64">
        <v>0</v>
      </c>
      <c r="H1633" s="64">
        <f t="shared" si="242"/>
        <v>-216.45</v>
      </c>
      <c r="J1633" s="64">
        <f t="shared" si="238"/>
        <v>216</v>
      </c>
      <c r="K1633" s="64">
        <f t="shared" si="239"/>
        <v>220</v>
      </c>
      <c r="L1633" s="64">
        <f t="shared" si="240"/>
        <v>808</v>
      </c>
      <c r="M1633" s="64">
        <f t="shared" si="241"/>
        <v>335</v>
      </c>
    </row>
    <row r="1634" spans="1:13" outlineLevel="1" x14ac:dyDescent="0.35">
      <c r="A1634" s="64">
        <v>50598526</v>
      </c>
      <c r="B1634" s="64" t="s">
        <v>406</v>
      </c>
      <c r="C1634" s="64">
        <v>4073.79</v>
      </c>
      <c r="D1634" s="64">
        <v>183</v>
      </c>
      <c r="E1634" s="64">
        <v>327.32</v>
      </c>
      <c r="F1634" s="64">
        <v>0</v>
      </c>
      <c r="H1634" s="64">
        <f t="shared" si="242"/>
        <v>-327.32</v>
      </c>
      <c r="J1634" s="64">
        <f t="shared" si="238"/>
        <v>216</v>
      </c>
      <c r="K1634" s="64">
        <f t="shared" si="239"/>
        <v>220</v>
      </c>
      <c r="L1634" s="64">
        <f t="shared" si="240"/>
        <v>808</v>
      </c>
      <c r="M1634" s="64">
        <f t="shared" si="241"/>
        <v>336</v>
      </c>
    </row>
    <row r="1635" spans="1:13" outlineLevel="1" x14ac:dyDescent="0.35">
      <c r="A1635" s="64">
        <v>50598659</v>
      </c>
      <c r="B1635" s="64" t="s">
        <v>406</v>
      </c>
      <c r="C1635" s="64">
        <v>4894.24</v>
      </c>
      <c r="D1635" s="64">
        <v>183</v>
      </c>
      <c r="E1635" s="64">
        <v>402.47</v>
      </c>
      <c r="F1635" s="64">
        <v>0</v>
      </c>
      <c r="H1635" s="64">
        <f t="shared" si="242"/>
        <v>-402.47</v>
      </c>
      <c r="J1635" s="64">
        <f t="shared" si="238"/>
        <v>216</v>
      </c>
      <c r="K1635" s="64">
        <f t="shared" si="239"/>
        <v>220</v>
      </c>
      <c r="L1635" s="64">
        <f t="shared" si="240"/>
        <v>808</v>
      </c>
      <c r="M1635" s="64">
        <f t="shared" si="241"/>
        <v>337</v>
      </c>
    </row>
    <row r="1636" spans="1:13" outlineLevel="1" x14ac:dyDescent="0.35">
      <c r="A1636" s="64">
        <v>50600462</v>
      </c>
      <c r="B1636" s="64" t="s">
        <v>395</v>
      </c>
      <c r="C1636" s="64">
        <v>2667.17</v>
      </c>
      <c r="D1636" s="64">
        <v>184</v>
      </c>
      <c r="E1636" s="64">
        <v>223.79</v>
      </c>
      <c r="F1636" s="64">
        <v>225.67</v>
      </c>
      <c r="H1636" s="64">
        <f t="shared" si="242"/>
        <v>1.8799999999999955</v>
      </c>
      <c r="J1636" s="64">
        <f t="shared" si="238"/>
        <v>216</v>
      </c>
      <c r="K1636" s="64">
        <f t="shared" si="239"/>
        <v>221</v>
      </c>
      <c r="L1636" s="64">
        <f t="shared" si="240"/>
        <v>808</v>
      </c>
      <c r="M1636" s="64">
        <f t="shared" si="241"/>
        <v>337</v>
      </c>
    </row>
    <row r="1637" spans="1:13" outlineLevel="1" x14ac:dyDescent="0.35">
      <c r="A1637" s="64">
        <v>50601311</v>
      </c>
      <c r="B1637" s="64" t="s">
        <v>395</v>
      </c>
      <c r="C1637" s="64">
        <v>4977.4799999999996</v>
      </c>
      <c r="D1637" s="64">
        <v>151</v>
      </c>
      <c r="E1637" s="64">
        <v>386.01</v>
      </c>
      <c r="F1637" s="64">
        <v>374.73</v>
      </c>
      <c r="H1637" s="64">
        <f t="shared" si="242"/>
        <v>-11.279999999999973</v>
      </c>
      <c r="J1637" s="64">
        <f t="shared" si="238"/>
        <v>216</v>
      </c>
      <c r="K1637" s="64">
        <f t="shared" si="239"/>
        <v>222</v>
      </c>
      <c r="L1637" s="64">
        <f t="shared" si="240"/>
        <v>808</v>
      </c>
      <c r="M1637" s="64">
        <f t="shared" si="241"/>
        <v>337</v>
      </c>
    </row>
    <row r="1638" spans="1:13" outlineLevel="1" x14ac:dyDescent="0.35">
      <c r="A1638" s="64">
        <v>50606246</v>
      </c>
      <c r="B1638" s="64" t="s">
        <v>183</v>
      </c>
      <c r="C1638" s="64">
        <v>12270.9</v>
      </c>
      <c r="D1638" s="64">
        <v>183</v>
      </c>
      <c r="E1638" s="64">
        <v>1025.8900000000001</v>
      </c>
      <c r="F1638" s="64">
        <v>0</v>
      </c>
      <c r="H1638" s="64">
        <f t="shared" si="242"/>
        <v>-1025.8900000000001</v>
      </c>
      <c r="J1638" s="64">
        <f t="shared" si="238"/>
        <v>216</v>
      </c>
      <c r="K1638" s="64">
        <f t="shared" si="239"/>
        <v>222</v>
      </c>
      <c r="L1638" s="64">
        <f t="shared" si="240"/>
        <v>809</v>
      </c>
      <c r="M1638" s="64">
        <f t="shared" si="241"/>
        <v>337</v>
      </c>
    </row>
    <row r="1639" spans="1:13" outlineLevel="1" x14ac:dyDescent="0.35">
      <c r="A1639" s="64">
        <v>50608044</v>
      </c>
      <c r="B1639" s="64" t="s">
        <v>101</v>
      </c>
      <c r="C1639" s="64">
        <v>1910.62</v>
      </c>
      <c r="D1639" s="64">
        <v>186</v>
      </c>
      <c r="E1639" s="64">
        <v>157</v>
      </c>
      <c r="F1639" s="64">
        <v>156.35</v>
      </c>
      <c r="H1639" s="64">
        <f t="shared" si="242"/>
        <v>-0.65000000000000568</v>
      </c>
      <c r="J1639" s="64">
        <f t="shared" si="238"/>
        <v>217</v>
      </c>
      <c r="K1639" s="64">
        <f t="shared" si="239"/>
        <v>222</v>
      </c>
      <c r="L1639" s="64">
        <f t="shared" si="240"/>
        <v>809</v>
      </c>
      <c r="M1639" s="64">
        <f t="shared" si="241"/>
        <v>337</v>
      </c>
    </row>
    <row r="1640" spans="1:13" outlineLevel="1" x14ac:dyDescent="0.35">
      <c r="A1640" s="64">
        <v>50610304</v>
      </c>
      <c r="B1640" s="64" t="s">
        <v>406</v>
      </c>
      <c r="C1640" s="64">
        <v>1210.27</v>
      </c>
      <c r="D1640" s="64">
        <v>183</v>
      </c>
      <c r="E1640" s="64">
        <v>101.85</v>
      </c>
      <c r="F1640" s="64">
        <v>0</v>
      </c>
      <c r="H1640" s="64">
        <f t="shared" si="242"/>
        <v>-101.85</v>
      </c>
      <c r="J1640" s="64">
        <f t="shared" si="238"/>
        <v>217</v>
      </c>
      <c r="K1640" s="64">
        <f t="shared" si="239"/>
        <v>222</v>
      </c>
      <c r="L1640" s="64">
        <f t="shared" si="240"/>
        <v>809</v>
      </c>
      <c r="M1640" s="64">
        <f t="shared" si="241"/>
        <v>338</v>
      </c>
    </row>
    <row r="1641" spans="1:13" outlineLevel="1" x14ac:dyDescent="0.35">
      <c r="A1641" s="64">
        <v>50611724</v>
      </c>
      <c r="B1641" s="64" t="s">
        <v>183</v>
      </c>
      <c r="C1641" s="64">
        <v>5582.11</v>
      </c>
      <c r="D1641" s="64">
        <v>185</v>
      </c>
      <c r="E1641" s="64">
        <v>446.56</v>
      </c>
      <c r="F1641" s="64">
        <v>0</v>
      </c>
      <c r="H1641" s="64">
        <f t="shared" si="242"/>
        <v>-446.56</v>
      </c>
      <c r="J1641" s="64">
        <f t="shared" si="238"/>
        <v>217</v>
      </c>
      <c r="K1641" s="64">
        <f t="shared" si="239"/>
        <v>222</v>
      </c>
      <c r="L1641" s="64">
        <f t="shared" si="240"/>
        <v>810</v>
      </c>
      <c r="M1641" s="64">
        <f t="shared" si="241"/>
        <v>338</v>
      </c>
    </row>
    <row r="1642" spans="1:13" outlineLevel="1" x14ac:dyDescent="0.35">
      <c r="A1642" s="64">
        <v>50612219</v>
      </c>
      <c r="B1642" s="64" t="s">
        <v>183</v>
      </c>
      <c r="C1642" s="64">
        <v>4787.16</v>
      </c>
      <c r="D1642" s="64">
        <v>183</v>
      </c>
      <c r="E1642" s="64">
        <v>385.89</v>
      </c>
      <c r="F1642" s="64">
        <v>0</v>
      </c>
      <c r="H1642" s="64">
        <f t="shared" si="242"/>
        <v>-385.89</v>
      </c>
      <c r="J1642" s="64">
        <f t="shared" si="238"/>
        <v>217</v>
      </c>
      <c r="K1642" s="64">
        <f t="shared" si="239"/>
        <v>222</v>
      </c>
      <c r="L1642" s="64">
        <f t="shared" si="240"/>
        <v>811</v>
      </c>
      <c r="M1642" s="64">
        <f t="shared" si="241"/>
        <v>338</v>
      </c>
    </row>
    <row r="1643" spans="1:13" outlineLevel="1" x14ac:dyDescent="0.35">
      <c r="A1643" s="64">
        <v>50613134</v>
      </c>
      <c r="B1643" s="64" t="s">
        <v>183</v>
      </c>
      <c r="C1643" s="64">
        <v>4283.07</v>
      </c>
      <c r="D1643" s="64">
        <v>185</v>
      </c>
      <c r="E1643" s="64">
        <v>341.14</v>
      </c>
      <c r="F1643" s="64">
        <v>0</v>
      </c>
      <c r="H1643" s="64">
        <f t="shared" si="242"/>
        <v>-341.14</v>
      </c>
      <c r="J1643" s="64">
        <f t="shared" si="238"/>
        <v>217</v>
      </c>
      <c r="K1643" s="64">
        <f t="shared" si="239"/>
        <v>222</v>
      </c>
      <c r="L1643" s="64">
        <f t="shared" si="240"/>
        <v>812</v>
      </c>
      <c r="M1643" s="64">
        <f t="shared" si="241"/>
        <v>338</v>
      </c>
    </row>
    <row r="1644" spans="1:13" outlineLevel="1" x14ac:dyDescent="0.35">
      <c r="A1644" s="64">
        <v>50614273</v>
      </c>
      <c r="B1644" s="64" t="s">
        <v>183</v>
      </c>
      <c r="C1644" s="64">
        <v>6713.97</v>
      </c>
      <c r="D1644" s="64">
        <v>183</v>
      </c>
      <c r="E1644" s="64">
        <v>533.48</v>
      </c>
      <c r="F1644" s="64">
        <v>0</v>
      </c>
      <c r="H1644" s="64">
        <f t="shared" si="242"/>
        <v>-533.48</v>
      </c>
      <c r="J1644" s="64">
        <f t="shared" si="238"/>
        <v>217</v>
      </c>
      <c r="K1644" s="64">
        <f t="shared" si="239"/>
        <v>222</v>
      </c>
      <c r="L1644" s="64">
        <f t="shared" si="240"/>
        <v>813</v>
      </c>
      <c r="M1644" s="64">
        <f t="shared" si="241"/>
        <v>338</v>
      </c>
    </row>
    <row r="1645" spans="1:13" outlineLevel="1" x14ac:dyDescent="0.35">
      <c r="A1645" s="64">
        <v>50616849</v>
      </c>
      <c r="B1645" s="64" t="s">
        <v>183</v>
      </c>
      <c r="C1645" s="64">
        <v>5249.74</v>
      </c>
      <c r="D1645" s="64">
        <v>186</v>
      </c>
      <c r="E1645" s="64">
        <v>426.91</v>
      </c>
      <c r="F1645" s="64">
        <v>0</v>
      </c>
      <c r="H1645" s="64">
        <f t="shared" si="242"/>
        <v>-426.91</v>
      </c>
      <c r="J1645" s="64">
        <f t="shared" si="238"/>
        <v>217</v>
      </c>
      <c r="K1645" s="64">
        <f t="shared" si="239"/>
        <v>222</v>
      </c>
      <c r="L1645" s="64">
        <f t="shared" si="240"/>
        <v>814</v>
      </c>
      <c r="M1645" s="64">
        <f t="shared" si="241"/>
        <v>338</v>
      </c>
    </row>
    <row r="1646" spans="1:13" outlineLevel="1" x14ac:dyDescent="0.35">
      <c r="A1646" s="64">
        <v>50617269</v>
      </c>
      <c r="B1646" s="64" t="s">
        <v>183</v>
      </c>
      <c r="C1646" s="64">
        <v>2463.1</v>
      </c>
      <c r="D1646" s="64">
        <v>184</v>
      </c>
      <c r="E1646" s="64">
        <v>207.7</v>
      </c>
      <c r="F1646" s="64">
        <v>0</v>
      </c>
      <c r="H1646" s="64">
        <f t="shared" si="242"/>
        <v>-207.7</v>
      </c>
      <c r="J1646" s="64">
        <f t="shared" si="238"/>
        <v>217</v>
      </c>
      <c r="K1646" s="64">
        <f t="shared" si="239"/>
        <v>222</v>
      </c>
      <c r="L1646" s="64">
        <f t="shared" si="240"/>
        <v>815</v>
      </c>
      <c r="M1646" s="64">
        <f t="shared" si="241"/>
        <v>338</v>
      </c>
    </row>
    <row r="1647" spans="1:13" outlineLevel="1" x14ac:dyDescent="0.35">
      <c r="A1647" s="64">
        <v>50617368</v>
      </c>
      <c r="B1647" s="64" t="s">
        <v>395</v>
      </c>
      <c r="C1647" s="64">
        <v>5601.5</v>
      </c>
      <c r="D1647" s="64">
        <v>153</v>
      </c>
      <c r="E1647" s="64">
        <v>415.38</v>
      </c>
      <c r="F1647" s="64">
        <v>400.84</v>
      </c>
      <c r="H1647" s="64">
        <f t="shared" si="242"/>
        <v>-14.54000000000002</v>
      </c>
      <c r="J1647" s="64">
        <f t="shared" si="238"/>
        <v>217</v>
      </c>
      <c r="K1647" s="64">
        <f t="shared" si="239"/>
        <v>223</v>
      </c>
      <c r="L1647" s="64">
        <f t="shared" si="240"/>
        <v>815</v>
      </c>
      <c r="M1647" s="64">
        <f t="shared" si="241"/>
        <v>338</v>
      </c>
    </row>
    <row r="1648" spans="1:13" outlineLevel="1" x14ac:dyDescent="0.35">
      <c r="A1648" s="64">
        <v>50619215</v>
      </c>
      <c r="B1648" s="64" t="s">
        <v>395</v>
      </c>
      <c r="C1648" s="64">
        <v>2709.77</v>
      </c>
      <c r="D1648" s="64">
        <v>184</v>
      </c>
      <c r="E1648" s="64">
        <v>219.56</v>
      </c>
      <c r="F1648" s="64">
        <v>215.78</v>
      </c>
      <c r="H1648" s="64">
        <f t="shared" si="242"/>
        <v>-3.7800000000000011</v>
      </c>
      <c r="J1648" s="64">
        <f t="shared" si="238"/>
        <v>217</v>
      </c>
      <c r="K1648" s="64">
        <f t="shared" si="239"/>
        <v>224</v>
      </c>
      <c r="L1648" s="64">
        <f t="shared" si="240"/>
        <v>815</v>
      </c>
      <c r="M1648" s="64">
        <f t="shared" si="241"/>
        <v>338</v>
      </c>
    </row>
    <row r="1649" spans="1:13" outlineLevel="1" x14ac:dyDescent="0.35">
      <c r="A1649" s="64">
        <v>50621715</v>
      </c>
      <c r="B1649" s="64" t="s">
        <v>183</v>
      </c>
      <c r="C1649" s="64">
        <v>4799.8999999999996</v>
      </c>
      <c r="D1649" s="64">
        <v>183</v>
      </c>
      <c r="E1649" s="64">
        <v>380.27</v>
      </c>
      <c r="F1649" s="64">
        <v>0</v>
      </c>
      <c r="H1649" s="64">
        <f t="shared" si="242"/>
        <v>-380.27</v>
      </c>
      <c r="J1649" s="64">
        <f t="shared" si="238"/>
        <v>217</v>
      </c>
      <c r="K1649" s="64">
        <f t="shared" si="239"/>
        <v>224</v>
      </c>
      <c r="L1649" s="64">
        <f t="shared" si="240"/>
        <v>816</v>
      </c>
      <c r="M1649" s="64">
        <f t="shared" si="241"/>
        <v>338</v>
      </c>
    </row>
    <row r="1650" spans="1:13" outlineLevel="1" x14ac:dyDescent="0.35">
      <c r="A1650" s="64">
        <v>50622739</v>
      </c>
      <c r="B1650" s="64" t="s">
        <v>406</v>
      </c>
      <c r="C1650" s="64">
        <v>3071.3</v>
      </c>
      <c r="D1650" s="64">
        <v>182</v>
      </c>
      <c r="E1650" s="64">
        <v>246.2</v>
      </c>
      <c r="F1650" s="64">
        <v>0</v>
      </c>
      <c r="H1650" s="64">
        <f t="shared" si="242"/>
        <v>-246.2</v>
      </c>
      <c r="J1650" s="64">
        <f t="shared" si="238"/>
        <v>217</v>
      </c>
      <c r="K1650" s="64">
        <f t="shared" si="239"/>
        <v>224</v>
      </c>
      <c r="L1650" s="64">
        <f t="shared" si="240"/>
        <v>816</v>
      </c>
      <c r="M1650" s="64">
        <f t="shared" si="241"/>
        <v>339</v>
      </c>
    </row>
    <row r="1651" spans="1:13" outlineLevel="1" x14ac:dyDescent="0.35">
      <c r="A1651" s="64">
        <v>50623753</v>
      </c>
      <c r="B1651" s="64" t="s">
        <v>395</v>
      </c>
      <c r="C1651" s="64">
        <v>4072.34</v>
      </c>
      <c r="D1651" s="64">
        <v>183</v>
      </c>
      <c r="E1651" s="64">
        <v>308.16000000000003</v>
      </c>
      <c r="F1651" s="64">
        <v>295.95</v>
      </c>
      <c r="H1651" s="64">
        <f t="shared" si="242"/>
        <v>-12.210000000000036</v>
      </c>
      <c r="J1651" s="64">
        <f t="shared" si="238"/>
        <v>217</v>
      </c>
      <c r="K1651" s="64">
        <f t="shared" si="239"/>
        <v>225</v>
      </c>
      <c r="L1651" s="64">
        <f t="shared" si="240"/>
        <v>816</v>
      </c>
      <c r="M1651" s="64">
        <f t="shared" si="241"/>
        <v>339</v>
      </c>
    </row>
    <row r="1652" spans="1:13" outlineLevel="1" x14ac:dyDescent="0.35">
      <c r="A1652" s="64">
        <v>50624660</v>
      </c>
      <c r="B1652" s="64" t="s">
        <v>406</v>
      </c>
      <c r="C1652" s="64">
        <v>4533.46</v>
      </c>
      <c r="D1652" s="64">
        <v>184</v>
      </c>
      <c r="E1652" s="64">
        <v>364.42</v>
      </c>
      <c r="F1652" s="64">
        <v>0</v>
      </c>
      <c r="H1652" s="64">
        <f t="shared" si="242"/>
        <v>-364.42</v>
      </c>
      <c r="J1652" s="64">
        <f t="shared" si="238"/>
        <v>217</v>
      </c>
      <c r="K1652" s="64">
        <f t="shared" si="239"/>
        <v>225</v>
      </c>
      <c r="L1652" s="64">
        <f t="shared" si="240"/>
        <v>816</v>
      </c>
      <c r="M1652" s="64">
        <f t="shared" si="241"/>
        <v>340</v>
      </c>
    </row>
    <row r="1653" spans="1:13" outlineLevel="1" x14ac:dyDescent="0.35">
      <c r="A1653" s="64">
        <v>50625014</v>
      </c>
      <c r="B1653" s="64" t="s">
        <v>395</v>
      </c>
      <c r="C1653" s="64">
        <v>3609.93</v>
      </c>
      <c r="D1653" s="64">
        <v>153</v>
      </c>
      <c r="E1653" s="64">
        <v>305.57</v>
      </c>
      <c r="F1653" s="64">
        <v>306.04000000000002</v>
      </c>
      <c r="H1653" s="64">
        <f t="shared" si="242"/>
        <v>0.47000000000002728</v>
      </c>
      <c r="J1653" s="64">
        <f t="shared" si="238"/>
        <v>217</v>
      </c>
      <c r="K1653" s="64">
        <f t="shared" si="239"/>
        <v>226</v>
      </c>
      <c r="L1653" s="64">
        <f t="shared" si="240"/>
        <v>816</v>
      </c>
      <c r="M1653" s="64">
        <f t="shared" si="241"/>
        <v>340</v>
      </c>
    </row>
    <row r="1654" spans="1:13" outlineLevel="1" x14ac:dyDescent="0.35">
      <c r="A1654" s="64">
        <v>50625733</v>
      </c>
      <c r="B1654" s="64" t="s">
        <v>183</v>
      </c>
      <c r="C1654" s="64">
        <v>2394.92</v>
      </c>
      <c r="D1654" s="64">
        <v>183</v>
      </c>
      <c r="E1654" s="64">
        <v>195.39</v>
      </c>
      <c r="F1654" s="64">
        <v>0</v>
      </c>
      <c r="H1654" s="64">
        <f t="shared" si="242"/>
        <v>-195.39</v>
      </c>
      <c r="J1654" s="64">
        <f t="shared" si="238"/>
        <v>217</v>
      </c>
      <c r="K1654" s="64">
        <f t="shared" si="239"/>
        <v>226</v>
      </c>
      <c r="L1654" s="64">
        <f t="shared" si="240"/>
        <v>817</v>
      </c>
      <c r="M1654" s="64">
        <f t="shared" si="241"/>
        <v>340</v>
      </c>
    </row>
    <row r="1655" spans="1:13" outlineLevel="1" x14ac:dyDescent="0.35">
      <c r="A1655" s="64">
        <v>50627268</v>
      </c>
      <c r="B1655" s="64" t="s">
        <v>183</v>
      </c>
      <c r="C1655" s="64">
        <v>1053.95</v>
      </c>
      <c r="D1655" s="64">
        <v>186</v>
      </c>
      <c r="E1655" s="64">
        <v>77.650000000000006</v>
      </c>
      <c r="F1655" s="64">
        <v>0</v>
      </c>
      <c r="H1655" s="64">
        <f t="shared" si="242"/>
        <v>-77.650000000000006</v>
      </c>
      <c r="J1655" s="64">
        <f t="shared" ref="J1655:J1718" si="243">IF($B1655=J$53,J1654+1,J1654)</f>
        <v>217</v>
      </c>
      <c r="K1655" s="64">
        <f t="shared" ref="K1655:K1718" si="244">IF($B1655=K$53,K1654+1,K1654)</f>
        <v>226</v>
      </c>
      <c r="L1655" s="64">
        <f t="shared" ref="L1655:L1718" si="245">IF($B1655=L$53,L1654+1,L1654)</f>
        <v>818</v>
      </c>
      <c r="M1655" s="64">
        <f t="shared" ref="M1655:M1718" si="246">IF($B1655=M$53,M1654+1,M1654)</f>
        <v>340</v>
      </c>
    </row>
    <row r="1656" spans="1:13" outlineLevel="1" x14ac:dyDescent="0.35">
      <c r="A1656" s="64">
        <v>50628951</v>
      </c>
      <c r="B1656" s="64" t="s">
        <v>183</v>
      </c>
      <c r="C1656" s="64">
        <v>2939.47</v>
      </c>
      <c r="D1656" s="64">
        <v>183</v>
      </c>
      <c r="E1656" s="64">
        <v>225.43</v>
      </c>
      <c r="F1656" s="64">
        <v>0</v>
      </c>
      <c r="H1656" s="64">
        <f t="shared" ref="H1656:H1719" si="247">F1656-E1656</f>
        <v>-225.43</v>
      </c>
      <c r="J1656" s="64">
        <f t="shared" si="243"/>
        <v>217</v>
      </c>
      <c r="K1656" s="64">
        <f t="shared" si="244"/>
        <v>226</v>
      </c>
      <c r="L1656" s="64">
        <f t="shared" si="245"/>
        <v>819</v>
      </c>
      <c r="M1656" s="64">
        <f t="shared" si="246"/>
        <v>340</v>
      </c>
    </row>
    <row r="1657" spans="1:13" outlineLevel="1" x14ac:dyDescent="0.35">
      <c r="A1657" s="64">
        <v>50629008</v>
      </c>
      <c r="B1657" s="64" t="s">
        <v>395</v>
      </c>
      <c r="C1657" s="64">
        <v>2544.41</v>
      </c>
      <c r="D1657" s="64">
        <v>154</v>
      </c>
      <c r="E1657" s="64">
        <v>208.12</v>
      </c>
      <c r="F1657" s="64">
        <v>203.01</v>
      </c>
      <c r="H1657" s="64">
        <f t="shared" si="247"/>
        <v>-5.1100000000000136</v>
      </c>
      <c r="J1657" s="64">
        <f t="shared" si="243"/>
        <v>217</v>
      </c>
      <c r="K1657" s="64">
        <f t="shared" si="244"/>
        <v>227</v>
      </c>
      <c r="L1657" s="64">
        <f t="shared" si="245"/>
        <v>819</v>
      </c>
      <c r="M1657" s="64">
        <f t="shared" si="246"/>
        <v>340</v>
      </c>
    </row>
    <row r="1658" spans="1:13" outlineLevel="1" x14ac:dyDescent="0.35">
      <c r="A1658" s="64">
        <v>50629876</v>
      </c>
      <c r="B1658" s="64" t="s">
        <v>183</v>
      </c>
      <c r="C1658" s="64">
        <v>2633.21</v>
      </c>
      <c r="D1658" s="64">
        <v>186</v>
      </c>
      <c r="E1658" s="64">
        <v>221.94</v>
      </c>
      <c r="F1658" s="64">
        <v>0</v>
      </c>
      <c r="H1658" s="64">
        <f t="shared" si="247"/>
        <v>-221.94</v>
      </c>
      <c r="J1658" s="64">
        <f t="shared" si="243"/>
        <v>217</v>
      </c>
      <c r="K1658" s="64">
        <f t="shared" si="244"/>
        <v>227</v>
      </c>
      <c r="L1658" s="64">
        <f t="shared" si="245"/>
        <v>820</v>
      </c>
      <c r="M1658" s="64">
        <f t="shared" si="246"/>
        <v>340</v>
      </c>
    </row>
    <row r="1659" spans="1:13" outlineLevel="1" x14ac:dyDescent="0.35">
      <c r="A1659" s="64">
        <v>50630766</v>
      </c>
      <c r="B1659" s="64" t="s">
        <v>101</v>
      </c>
      <c r="C1659" s="64">
        <v>3698.56</v>
      </c>
      <c r="D1659" s="64">
        <v>185</v>
      </c>
      <c r="E1659" s="64">
        <v>286.79000000000002</v>
      </c>
      <c r="F1659" s="64">
        <v>284.45</v>
      </c>
      <c r="H1659" s="64">
        <f t="shared" si="247"/>
        <v>-2.3400000000000318</v>
      </c>
      <c r="J1659" s="64">
        <f t="shared" si="243"/>
        <v>218</v>
      </c>
      <c r="K1659" s="64">
        <f t="shared" si="244"/>
        <v>227</v>
      </c>
      <c r="L1659" s="64">
        <f t="shared" si="245"/>
        <v>820</v>
      </c>
      <c r="M1659" s="64">
        <f t="shared" si="246"/>
        <v>340</v>
      </c>
    </row>
    <row r="1660" spans="1:13" outlineLevel="1" x14ac:dyDescent="0.35">
      <c r="A1660" s="64">
        <v>50631087</v>
      </c>
      <c r="B1660" s="64" t="s">
        <v>183</v>
      </c>
      <c r="C1660" s="64">
        <v>6980.27</v>
      </c>
      <c r="D1660" s="64">
        <v>183</v>
      </c>
      <c r="E1660" s="64">
        <v>554.95000000000005</v>
      </c>
      <c r="F1660" s="64">
        <v>0</v>
      </c>
      <c r="H1660" s="64">
        <f t="shared" si="247"/>
        <v>-554.95000000000005</v>
      </c>
      <c r="J1660" s="64">
        <f t="shared" si="243"/>
        <v>218</v>
      </c>
      <c r="K1660" s="64">
        <f t="shared" si="244"/>
        <v>227</v>
      </c>
      <c r="L1660" s="64">
        <f t="shared" si="245"/>
        <v>821</v>
      </c>
      <c r="M1660" s="64">
        <f t="shared" si="246"/>
        <v>340</v>
      </c>
    </row>
    <row r="1661" spans="1:13" outlineLevel="1" x14ac:dyDescent="0.35">
      <c r="A1661" s="64">
        <v>50632358</v>
      </c>
      <c r="B1661" s="64" t="s">
        <v>183</v>
      </c>
      <c r="C1661" s="64">
        <v>2899.01</v>
      </c>
      <c r="D1661" s="64">
        <v>186</v>
      </c>
      <c r="E1661" s="64">
        <v>242.02</v>
      </c>
      <c r="F1661" s="64">
        <v>0</v>
      </c>
      <c r="H1661" s="64">
        <f t="shared" si="247"/>
        <v>-242.02</v>
      </c>
      <c r="J1661" s="64">
        <f t="shared" si="243"/>
        <v>218</v>
      </c>
      <c r="K1661" s="64">
        <f t="shared" si="244"/>
        <v>227</v>
      </c>
      <c r="L1661" s="64">
        <f t="shared" si="245"/>
        <v>822</v>
      </c>
      <c r="M1661" s="64">
        <f t="shared" si="246"/>
        <v>340</v>
      </c>
    </row>
    <row r="1662" spans="1:13" outlineLevel="1" x14ac:dyDescent="0.35">
      <c r="A1662" s="64">
        <v>50633041</v>
      </c>
      <c r="B1662" s="64" t="s">
        <v>101</v>
      </c>
      <c r="C1662" s="64">
        <v>5534.08</v>
      </c>
      <c r="D1662" s="64">
        <v>184</v>
      </c>
      <c r="E1662" s="64">
        <v>463.44</v>
      </c>
      <c r="F1662" s="64">
        <v>468.62</v>
      </c>
      <c r="H1662" s="64">
        <f t="shared" si="247"/>
        <v>5.1800000000000068</v>
      </c>
      <c r="J1662" s="64">
        <f t="shared" si="243"/>
        <v>219</v>
      </c>
      <c r="K1662" s="64">
        <f t="shared" si="244"/>
        <v>227</v>
      </c>
      <c r="L1662" s="64">
        <f t="shared" si="245"/>
        <v>822</v>
      </c>
      <c r="M1662" s="64">
        <f t="shared" si="246"/>
        <v>340</v>
      </c>
    </row>
    <row r="1663" spans="1:13" outlineLevel="1" x14ac:dyDescent="0.35">
      <c r="A1663" s="64">
        <v>50633538</v>
      </c>
      <c r="B1663" s="64" t="s">
        <v>183</v>
      </c>
      <c r="C1663" s="64">
        <v>5691.51</v>
      </c>
      <c r="D1663" s="64">
        <v>184</v>
      </c>
      <c r="E1663" s="64">
        <v>456.23</v>
      </c>
      <c r="F1663" s="64">
        <v>0</v>
      </c>
      <c r="H1663" s="64">
        <f t="shared" si="247"/>
        <v>-456.23</v>
      </c>
      <c r="J1663" s="64">
        <f t="shared" si="243"/>
        <v>219</v>
      </c>
      <c r="K1663" s="64">
        <f t="shared" si="244"/>
        <v>227</v>
      </c>
      <c r="L1663" s="64">
        <f t="shared" si="245"/>
        <v>823</v>
      </c>
      <c r="M1663" s="64">
        <f t="shared" si="246"/>
        <v>340</v>
      </c>
    </row>
    <row r="1664" spans="1:13" outlineLevel="1" x14ac:dyDescent="0.35">
      <c r="A1664" s="64">
        <v>50633687</v>
      </c>
      <c r="B1664" s="64" t="s">
        <v>183</v>
      </c>
      <c r="C1664" s="64">
        <v>1563.49</v>
      </c>
      <c r="D1664" s="64">
        <v>184</v>
      </c>
      <c r="E1664" s="64">
        <v>122.52</v>
      </c>
      <c r="F1664" s="64">
        <v>0</v>
      </c>
      <c r="H1664" s="64">
        <f t="shared" si="247"/>
        <v>-122.52</v>
      </c>
      <c r="J1664" s="64">
        <f t="shared" si="243"/>
        <v>219</v>
      </c>
      <c r="K1664" s="64">
        <f t="shared" si="244"/>
        <v>227</v>
      </c>
      <c r="L1664" s="64">
        <f t="shared" si="245"/>
        <v>824</v>
      </c>
      <c r="M1664" s="64">
        <f t="shared" si="246"/>
        <v>340</v>
      </c>
    </row>
    <row r="1665" spans="1:13" outlineLevel="1" x14ac:dyDescent="0.35">
      <c r="A1665" s="64">
        <v>50636532</v>
      </c>
      <c r="B1665" s="64" t="s">
        <v>183</v>
      </c>
      <c r="C1665" s="64">
        <v>2455.0300000000002</v>
      </c>
      <c r="D1665" s="64">
        <v>185</v>
      </c>
      <c r="E1665" s="64">
        <v>199.77</v>
      </c>
      <c r="F1665" s="64">
        <v>0</v>
      </c>
      <c r="H1665" s="64">
        <f t="shared" si="247"/>
        <v>-199.77</v>
      </c>
      <c r="J1665" s="64">
        <f t="shared" si="243"/>
        <v>219</v>
      </c>
      <c r="K1665" s="64">
        <f t="shared" si="244"/>
        <v>227</v>
      </c>
      <c r="L1665" s="64">
        <f t="shared" si="245"/>
        <v>825</v>
      </c>
      <c r="M1665" s="64">
        <f t="shared" si="246"/>
        <v>340</v>
      </c>
    </row>
    <row r="1666" spans="1:13" outlineLevel="1" x14ac:dyDescent="0.35">
      <c r="A1666" s="64">
        <v>50636607</v>
      </c>
      <c r="B1666" s="64" t="s">
        <v>406</v>
      </c>
      <c r="C1666" s="64">
        <v>4529.1099999999997</v>
      </c>
      <c r="D1666" s="64">
        <v>183</v>
      </c>
      <c r="E1666" s="64">
        <v>396.67</v>
      </c>
      <c r="F1666" s="64">
        <v>0</v>
      </c>
      <c r="H1666" s="64">
        <f t="shared" si="247"/>
        <v>-396.67</v>
      </c>
      <c r="J1666" s="64">
        <f t="shared" si="243"/>
        <v>219</v>
      </c>
      <c r="K1666" s="64">
        <f t="shared" si="244"/>
        <v>227</v>
      </c>
      <c r="L1666" s="64">
        <f t="shared" si="245"/>
        <v>825</v>
      </c>
      <c r="M1666" s="64">
        <f t="shared" si="246"/>
        <v>341</v>
      </c>
    </row>
    <row r="1667" spans="1:13" outlineLevel="1" x14ac:dyDescent="0.35">
      <c r="A1667" s="64">
        <v>50639932</v>
      </c>
      <c r="B1667" s="64" t="s">
        <v>183</v>
      </c>
      <c r="C1667" s="64">
        <v>8754.14</v>
      </c>
      <c r="D1667" s="64">
        <v>182</v>
      </c>
      <c r="E1667" s="64">
        <v>752.26</v>
      </c>
      <c r="F1667" s="64">
        <v>0</v>
      </c>
      <c r="H1667" s="64">
        <f t="shared" si="247"/>
        <v>-752.26</v>
      </c>
      <c r="J1667" s="64">
        <f t="shared" si="243"/>
        <v>219</v>
      </c>
      <c r="K1667" s="64">
        <f t="shared" si="244"/>
        <v>227</v>
      </c>
      <c r="L1667" s="64">
        <f t="shared" si="245"/>
        <v>826</v>
      </c>
      <c r="M1667" s="64">
        <f t="shared" si="246"/>
        <v>341</v>
      </c>
    </row>
    <row r="1668" spans="1:13" outlineLevel="1" x14ac:dyDescent="0.35">
      <c r="A1668" s="64">
        <v>50639958</v>
      </c>
      <c r="B1668" s="64" t="s">
        <v>101</v>
      </c>
      <c r="C1668" s="64">
        <v>6138.77</v>
      </c>
      <c r="D1668" s="64">
        <v>186</v>
      </c>
      <c r="E1668" s="64">
        <v>503.09</v>
      </c>
      <c r="F1668" s="64">
        <v>496.57</v>
      </c>
      <c r="H1668" s="64">
        <f t="shared" si="247"/>
        <v>-6.5199999999999818</v>
      </c>
      <c r="J1668" s="64">
        <f t="shared" si="243"/>
        <v>220</v>
      </c>
      <c r="K1668" s="64">
        <f t="shared" si="244"/>
        <v>227</v>
      </c>
      <c r="L1668" s="64">
        <f t="shared" si="245"/>
        <v>826</v>
      </c>
      <c r="M1668" s="64">
        <f t="shared" si="246"/>
        <v>341</v>
      </c>
    </row>
    <row r="1669" spans="1:13" outlineLevel="1" x14ac:dyDescent="0.35">
      <c r="A1669" s="64">
        <v>50640434</v>
      </c>
      <c r="B1669" s="64" t="s">
        <v>101</v>
      </c>
      <c r="C1669" s="64">
        <v>2496.4299999999998</v>
      </c>
      <c r="D1669" s="64">
        <v>154</v>
      </c>
      <c r="E1669" s="64">
        <v>197.87</v>
      </c>
      <c r="F1669" s="64">
        <v>194.6</v>
      </c>
      <c r="H1669" s="64">
        <f t="shared" si="247"/>
        <v>-3.2700000000000102</v>
      </c>
      <c r="J1669" s="64">
        <f t="shared" si="243"/>
        <v>221</v>
      </c>
      <c r="K1669" s="64">
        <f t="shared" si="244"/>
        <v>227</v>
      </c>
      <c r="L1669" s="64">
        <f t="shared" si="245"/>
        <v>826</v>
      </c>
      <c r="M1669" s="64">
        <f t="shared" si="246"/>
        <v>341</v>
      </c>
    </row>
    <row r="1670" spans="1:13" outlineLevel="1" x14ac:dyDescent="0.35">
      <c r="A1670" s="64">
        <v>50640822</v>
      </c>
      <c r="B1670" s="64" t="s">
        <v>183</v>
      </c>
      <c r="C1670" s="64">
        <v>5529.47</v>
      </c>
      <c r="D1670" s="64">
        <v>183</v>
      </c>
      <c r="E1670" s="64">
        <v>475.77</v>
      </c>
      <c r="F1670" s="64">
        <v>0</v>
      </c>
      <c r="H1670" s="64">
        <f t="shared" si="247"/>
        <v>-475.77</v>
      </c>
      <c r="J1670" s="64">
        <f t="shared" si="243"/>
        <v>221</v>
      </c>
      <c r="K1670" s="64">
        <f t="shared" si="244"/>
        <v>227</v>
      </c>
      <c r="L1670" s="64">
        <f t="shared" si="245"/>
        <v>827</v>
      </c>
      <c r="M1670" s="64">
        <f t="shared" si="246"/>
        <v>341</v>
      </c>
    </row>
    <row r="1671" spans="1:13" outlineLevel="1" x14ac:dyDescent="0.35">
      <c r="A1671" s="64">
        <v>50641458</v>
      </c>
      <c r="B1671" s="64" t="s">
        <v>183</v>
      </c>
      <c r="C1671" s="64">
        <v>1565.92</v>
      </c>
      <c r="D1671" s="64">
        <v>183</v>
      </c>
      <c r="E1671" s="64">
        <v>124.64</v>
      </c>
      <c r="F1671" s="64">
        <v>0</v>
      </c>
      <c r="H1671" s="64">
        <f t="shared" si="247"/>
        <v>-124.64</v>
      </c>
      <c r="J1671" s="64">
        <f t="shared" si="243"/>
        <v>221</v>
      </c>
      <c r="K1671" s="64">
        <f t="shared" si="244"/>
        <v>227</v>
      </c>
      <c r="L1671" s="64">
        <f t="shared" si="245"/>
        <v>828</v>
      </c>
      <c r="M1671" s="64">
        <f t="shared" si="246"/>
        <v>341</v>
      </c>
    </row>
    <row r="1672" spans="1:13" outlineLevel="1" x14ac:dyDescent="0.35">
      <c r="A1672" s="64">
        <v>50642266</v>
      </c>
      <c r="B1672" s="64" t="s">
        <v>183</v>
      </c>
      <c r="C1672" s="64">
        <v>2877.09</v>
      </c>
      <c r="D1672" s="64">
        <v>184</v>
      </c>
      <c r="E1672" s="64">
        <v>237.33</v>
      </c>
      <c r="F1672" s="64">
        <v>0</v>
      </c>
      <c r="H1672" s="64">
        <f t="shared" si="247"/>
        <v>-237.33</v>
      </c>
      <c r="J1672" s="64">
        <f t="shared" si="243"/>
        <v>221</v>
      </c>
      <c r="K1672" s="64">
        <f t="shared" si="244"/>
        <v>227</v>
      </c>
      <c r="L1672" s="64">
        <f t="shared" si="245"/>
        <v>829</v>
      </c>
      <c r="M1672" s="64">
        <f t="shared" si="246"/>
        <v>341</v>
      </c>
    </row>
    <row r="1673" spans="1:13" outlineLevel="1" x14ac:dyDescent="0.35">
      <c r="A1673" s="64">
        <v>50642696</v>
      </c>
      <c r="B1673" s="64" t="s">
        <v>183</v>
      </c>
      <c r="C1673" s="64">
        <v>3126.06</v>
      </c>
      <c r="D1673" s="64">
        <v>183</v>
      </c>
      <c r="E1673" s="64">
        <v>261.02</v>
      </c>
      <c r="F1673" s="64">
        <v>0</v>
      </c>
      <c r="H1673" s="64">
        <f t="shared" si="247"/>
        <v>-261.02</v>
      </c>
      <c r="J1673" s="64">
        <f t="shared" si="243"/>
        <v>221</v>
      </c>
      <c r="K1673" s="64">
        <f t="shared" si="244"/>
        <v>227</v>
      </c>
      <c r="L1673" s="64">
        <f t="shared" si="245"/>
        <v>830</v>
      </c>
      <c r="M1673" s="64">
        <f t="shared" si="246"/>
        <v>341</v>
      </c>
    </row>
    <row r="1674" spans="1:13" outlineLevel="1" x14ac:dyDescent="0.35">
      <c r="A1674" s="64">
        <v>50644519</v>
      </c>
      <c r="B1674" s="64" t="s">
        <v>395</v>
      </c>
      <c r="C1674" s="64">
        <v>3077.79</v>
      </c>
      <c r="D1674" s="64">
        <v>154</v>
      </c>
      <c r="E1674" s="64">
        <v>256.37</v>
      </c>
      <c r="F1674" s="64">
        <v>253.42</v>
      </c>
      <c r="H1674" s="64">
        <f t="shared" si="247"/>
        <v>-2.9500000000000171</v>
      </c>
      <c r="J1674" s="64">
        <f t="shared" si="243"/>
        <v>221</v>
      </c>
      <c r="K1674" s="64">
        <f t="shared" si="244"/>
        <v>228</v>
      </c>
      <c r="L1674" s="64">
        <f t="shared" si="245"/>
        <v>830</v>
      </c>
      <c r="M1674" s="64">
        <f t="shared" si="246"/>
        <v>341</v>
      </c>
    </row>
    <row r="1675" spans="1:13" outlineLevel="1" x14ac:dyDescent="0.35">
      <c r="A1675" s="64">
        <v>50644543</v>
      </c>
      <c r="B1675" s="64" t="s">
        <v>183</v>
      </c>
      <c r="C1675" s="64">
        <v>4469.29</v>
      </c>
      <c r="D1675" s="64">
        <v>183</v>
      </c>
      <c r="E1675" s="64">
        <v>369.33</v>
      </c>
      <c r="F1675" s="64">
        <v>0</v>
      </c>
      <c r="H1675" s="64">
        <f t="shared" si="247"/>
        <v>-369.33</v>
      </c>
      <c r="J1675" s="64">
        <f t="shared" si="243"/>
        <v>221</v>
      </c>
      <c r="K1675" s="64">
        <f t="shared" si="244"/>
        <v>228</v>
      </c>
      <c r="L1675" s="64">
        <f t="shared" si="245"/>
        <v>831</v>
      </c>
      <c r="M1675" s="64">
        <f t="shared" si="246"/>
        <v>341</v>
      </c>
    </row>
    <row r="1676" spans="1:13" outlineLevel="1" x14ac:dyDescent="0.35">
      <c r="A1676" s="64">
        <v>50645822</v>
      </c>
      <c r="B1676" s="64" t="s">
        <v>183</v>
      </c>
      <c r="C1676" s="64">
        <v>3428.616</v>
      </c>
      <c r="D1676" s="64">
        <v>185</v>
      </c>
      <c r="E1676" s="64">
        <v>283.27999999999997</v>
      </c>
      <c r="F1676" s="64">
        <v>0</v>
      </c>
      <c r="H1676" s="64">
        <f t="shared" si="247"/>
        <v>-283.27999999999997</v>
      </c>
      <c r="J1676" s="64">
        <f t="shared" si="243"/>
        <v>221</v>
      </c>
      <c r="K1676" s="64">
        <f t="shared" si="244"/>
        <v>228</v>
      </c>
      <c r="L1676" s="64">
        <f t="shared" si="245"/>
        <v>832</v>
      </c>
      <c r="M1676" s="64">
        <f t="shared" si="246"/>
        <v>341</v>
      </c>
    </row>
    <row r="1677" spans="1:13" outlineLevel="1" x14ac:dyDescent="0.35">
      <c r="A1677" s="64">
        <v>50646474</v>
      </c>
      <c r="B1677" s="64" t="s">
        <v>183</v>
      </c>
      <c r="C1677" s="64">
        <v>4671.55</v>
      </c>
      <c r="D1677" s="64">
        <v>185</v>
      </c>
      <c r="E1677" s="64">
        <v>374.03</v>
      </c>
      <c r="F1677" s="64">
        <v>0</v>
      </c>
      <c r="H1677" s="64">
        <f t="shared" si="247"/>
        <v>-374.03</v>
      </c>
      <c r="J1677" s="64">
        <f t="shared" si="243"/>
        <v>221</v>
      </c>
      <c r="K1677" s="64">
        <f t="shared" si="244"/>
        <v>228</v>
      </c>
      <c r="L1677" s="64">
        <f t="shared" si="245"/>
        <v>833</v>
      </c>
      <c r="M1677" s="64">
        <f t="shared" si="246"/>
        <v>341</v>
      </c>
    </row>
    <row r="1678" spans="1:13" outlineLevel="1" x14ac:dyDescent="0.35">
      <c r="A1678" s="64">
        <v>50648470</v>
      </c>
      <c r="B1678" s="64" t="s">
        <v>183</v>
      </c>
      <c r="C1678" s="64">
        <v>5209.51</v>
      </c>
      <c r="D1678" s="64">
        <v>183</v>
      </c>
      <c r="E1678" s="64">
        <v>421.01</v>
      </c>
      <c r="F1678" s="64">
        <v>0</v>
      </c>
      <c r="H1678" s="64">
        <f t="shared" si="247"/>
        <v>-421.01</v>
      </c>
      <c r="J1678" s="64">
        <f t="shared" si="243"/>
        <v>221</v>
      </c>
      <c r="K1678" s="64">
        <f t="shared" si="244"/>
        <v>228</v>
      </c>
      <c r="L1678" s="64">
        <f t="shared" si="245"/>
        <v>834</v>
      </c>
      <c r="M1678" s="64">
        <f t="shared" si="246"/>
        <v>341</v>
      </c>
    </row>
    <row r="1679" spans="1:13" outlineLevel="1" x14ac:dyDescent="0.35">
      <c r="A1679" s="64">
        <v>50648909</v>
      </c>
      <c r="B1679" s="64" t="s">
        <v>183</v>
      </c>
      <c r="C1679" s="64">
        <v>3982.98</v>
      </c>
      <c r="D1679" s="64">
        <v>183</v>
      </c>
      <c r="E1679" s="64">
        <v>331.93</v>
      </c>
      <c r="F1679" s="64">
        <v>0</v>
      </c>
      <c r="H1679" s="64">
        <f t="shared" si="247"/>
        <v>-331.93</v>
      </c>
      <c r="J1679" s="64">
        <f t="shared" si="243"/>
        <v>221</v>
      </c>
      <c r="K1679" s="64">
        <f t="shared" si="244"/>
        <v>228</v>
      </c>
      <c r="L1679" s="64">
        <f t="shared" si="245"/>
        <v>835</v>
      </c>
      <c r="M1679" s="64">
        <f t="shared" si="246"/>
        <v>341</v>
      </c>
    </row>
    <row r="1680" spans="1:13" outlineLevel="1" x14ac:dyDescent="0.35">
      <c r="A1680" s="64">
        <v>50649444</v>
      </c>
      <c r="B1680" s="64" t="s">
        <v>183</v>
      </c>
      <c r="C1680" s="64">
        <v>5011.78</v>
      </c>
      <c r="D1680" s="64">
        <v>186</v>
      </c>
      <c r="E1680" s="64">
        <v>411.17</v>
      </c>
      <c r="F1680" s="64">
        <v>0</v>
      </c>
      <c r="H1680" s="64">
        <f t="shared" si="247"/>
        <v>-411.17</v>
      </c>
      <c r="J1680" s="64">
        <f t="shared" si="243"/>
        <v>221</v>
      </c>
      <c r="K1680" s="64">
        <f t="shared" si="244"/>
        <v>228</v>
      </c>
      <c r="L1680" s="64">
        <f t="shared" si="245"/>
        <v>836</v>
      </c>
      <c r="M1680" s="64">
        <f t="shared" si="246"/>
        <v>341</v>
      </c>
    </row>
    <row r="1681" spans="1:13" outlineLevel="1" x14ac:dyDescent="0.35">
      <c r="A1681" s="64">
        <v>50649668</v>
      </c>
      <c r="B1681" s="64" t="s">
        <v>406</v>
      </c>
      <c r="C1681" s="64">
        <v>5078.18</v>
      </c>
      <c r="D1681" s="64">
        <v>183</v>
      </c>
      <c r="E1681" s="64">
        <v>403.55</v>
      </c>
      <c r="F1681" s="64">
        <v>0</v>
      </c>
      <c r="H1681" s="64">
        <f t="shared" si="247"/>
        <v>-403.55</v>
      </c>
      <c r="J1681" s="64">
        <f t="shared" si="243"/>
        <v>221</v>
      </c>
      <c r="K1681" s="64">
        <f t="shared" si="244"/>
        <v>228</v>
      </c>
      <c r="L1681" s="64">
        <f t="shared" si="245"/>
        <v>836</v>
      </c>
      <c r="M1681" s="64">
        <f t="shared" si="246"/>
        <v>342</v>
      </c>
    </row>
    <row r="1682" spans="1:13" outlineLevel="1" x14ac:dyDescent="0.35">
      <c r="A1682" s="64">
        <v>50650946</v>
      </c>
      <c r="B1682" s="64" t="s">
        <v>406</v>
      </c>
      <c r="C1682" s="64">
        <v>3609.87</v>
      </c>
      <c r="D1682" s="64">
        <v>183</v>
      </c>
      <c r="E1682" s="64">
        <v>303.74</v>
      </c>
      <c r="F1682" s="64">
        <v>0</v>
      </c>
      <c r="H1682" s="64">
        <f t="shared" si="247"/>
        <v>-303.74</v>
      </c>
      <c r="J1682" s="64">
        <f t="shared" si="243"/>
        <v>221</v>
      </c>
      <c r="K1682" s="64">
        <f t="shared" si="244"/>
        <v>228</v>
      </c>
      <c r="L1682" s="64">
        <f t="shared" si="245"/>
        <v>836</v>
      </c>
      <c r="M1682" s="64">
        <f t="shared" si="246"/>
        <v>343</v>
      </c>
    </row>
    <row r="1683" spans="1:13" outlineLevel="1" x14ac:dyDescent="0.35">
      <c r="A1683" s="64">
        <v>50651043</v>
      </c>
      <c r="B1683" s="64" t="s">
        <v>183</v>
      </c>
      <c r="C1683" s="64">
        <v>704.95</v>
      </c>
      <c r="D1683" s="64">
        <v>183</v>
      </c>
      <c r="E1683" s="64">
        <v>56.33</v>
      </c>
      <c r="F1683" s="64">
        <v>0</v>
      </c>
      <c r="H1683" s="64">
        <f t="shared" si="247"/>
        <v>-56.33</v>
      </c>
      <c r="J1683" s="64">
        <f t="shared" si="243"/>
        <v>221</v>
      </c>
      <c r="K1683" s="64">
        <f t="shared" si="244"/>
        <v>228</v>
      </c>
      <c r="L1683" s="64">
        <f t="shared" si="245"/>
        <v>837</v>
      </c>
      <c r="M1683" s="64">
        <f t="shared" si="246"/>
        <v>343</v>
      </c>
    </row>
    <row r="1684" spans="1:13" outlineLevel="1" x14ac:dyDescent="0.35">
      <c r="A1684" s="64">
        <v>50651978</v>
      </c>
      <c r="B1684" s="64" t="s">
        <v>183</v>
      </c>
      <c r="C1684" s="64">
        <v>2795.33</v>
      </c>
      <c r="D1684" s="64">
        <v>184</v>
      </c>
      <c r="E1684" s="64">
        <v>214.02</v>
      </c>
      <c r="F1684" s="64">
        <v>0</v>
      </c>
      <c r="H1684" s="64">
        <f t="shared" si="247"/>
        <v>-214.02</v>
      </c>
      <c r="J1684" s="64">
        <f t="shared" si="243"/>
        <v>221</v>
      </c>
      <c r="K1684" s="64">
        <f t="shared" si="244"/>
        <v>228</v>
      </c>
      <c r="L1684" s="64">
        <f t="shared" si="245"/>
        <v>838</v>
      </c>
      <c r="M1684" s="64">
        <f t="shared" si="246"/>
        <v>343</v>
      </c>
    </row>
    <row r="1685" spans="1:13" outlineLevel="1" x14ac:dyDescent="0.35">
      <c r="A1685" s="64">
        <v>50652372</v>
      </c>
      <c r="B1685" s="64" t="s">
        <v>395</v>
      </c>
      <c r="C1685" s="64">
        <v>2874.53</v>
      </c>
      <c r="D1685" s="64">
        <v>153</v>
      </c>
      <c r="E1685" s="64">
        <v>221.2</v>
      </c>
      <c r="F1685" s="64">
        <v>227.17</v>
      </c>
      <c r="H1685" s="64">
        <f t="shared" si="247"/>
        <v>5.9699999999999989</v>
      </c>
      <c r="J1685" s="64">
        <f t="shared" si="243"/>
        <v>221</v>
      </c>
      <c r="K1685" s="64">
        <f t="shared" si="244"/>
        <v>229</v>
      </c>
      <c r="L1685" s="64">
        <f t="shared" si="245"/>
        <v>838</v>
      </c>
      <c r="M1685" s="64">
        <f t="shared" si="246"/>
        <v>343</v>
      </c>
    </row>
    <row r="1686" spans="1:13" outlineLevel="1" x14ac:dyDescent="0.35">
      <c r="A1686" s="64">
        <v>50654766</v>
      </c>
      <c r="B1686" s="64" t="s">
        <v>395</v>
      </c>
      <c r="C1686" s="64">
        <v>3945.11</v>
      </c>
      <c r="D1686" s="64">
        <v>185</v>
      </c>
      <c r="E1686" s="64">
        <v>293.48</v>
      </c>
      <c r="F1686" s="64">
        <v>281.10000000000002</v>
      </c>
      <c r="H1686" s="64">
        <f t="shared" si="247"/>
        <v>-12.379999999999995</v>
      </c>
      <c r="J1686" s="64">
        <f t="shared" si="243"/>
        <v>221</v>
      </c>
      <c r="K1686" s="64">
        <f t="shared" si="244"/>
        <v>230</v>
      </c>
      <c r="L1686" s="64">
        <f t="shared" si="245"/>
        <v>838</v>
      </c>
      <c r="M1686" s="64">
        <f t="shared" si="246"/>
        <v>343</v>
      </c>
    </row>
    <row r="1687" spans="1:13" outlineLevel="1" x14ac:dyDescent="0.35">
      <c r="A1687" s="64">
        <v>50655102</v>
      </c>
      <c r="B1687" s="64" t="s">
        <v>183</v>
      </c>
      <c r="C1687" s="64">
        <v>3788.32</v>
      </c>
      <c r="D1687" s="64">
        <v>183</v>
      </c>
      <c r="E1687" s="64">
        <v>297.44</v>
      </c>
      <c r="F1687" s="64">
        <v>0</v>
      </c>
      <c r="H1687" s="64">
        <f t="shared" si="247"/>
        <v>-297.44</v>
      </c>
      <c r="J1687" s="64">
        <f t="shared" si="243"/>
        <v>221</v>
      </c>
      <c r="K1687" s="64">
        <f t="shared" si="244"/>
        <v>230</v>
      </c>
      <c r="L1687" s="64">
        <f t="shared" si="245"/>
        <v>839</v>
      </c>
      <c r="M1687" s="64">
        <f t="shared" si="246"/>
        <v>343</v>
      </c>
    </row>
    <row r="1688" spans="1:13" outlineLevel="1" x14ac:dyDescent="0.35">
      <c r="A1688" s="64">
        <v>50657231</v>
      </c>
      <c r="B1688" s="64" t="s">
        <v>101</v>
      </c>
      <c r="C1688" s="64">
        <v>4232.0600000000004</v>
      </c>
      <c r="D1688" s="64">
        <v>153</v>
      </c>
      <c r="E1688" s="64">
        <v>353.77</v>
      </c>
      <c r="F1688" s="64">
        <v>360.01</v>
      </c>
      <c r="H1688" s="64">
        <f t="shared" si="247"/>
        <v>6.2400000000000091</v>
      </c>
      <c r="J1688" s="64">
        <f t="shared" si="243"/>
        <v>222</v>
      </c>
      <c r="K1688" s="64">
        <f t="shared" si="244"/>
        <v>230</v>
      </c>
      <c r="L1688" s="64">
        <f t="shared" si="245"/>
        <v>839</v>
      </c>
      <c r="M1688" s="64">
        <f t="shared" si="246"/>
        <v>343</v>
      </c>
    </row>
    <row r="1689" spans="1:13" outlineLevel="1" x14ac:dyDescent="0.35">
      <c r="A1689" s="64">
        <v>50657314</v>
      </c>
      <c r="B1689" s="64" t="s">
        <v>395</v>
      </c>
      <c r="C1689" s="64">
        <v>3694.72</v>
      </c>
      <c r="D1689" s="64">
        <v>184</v>
      </c>
      <c r="E1689" s="64">
        <v>303.20999999999998</v>
      </c>
      <c r="F1689" s="64">
        <v>300.64</v>
      </c>
      <c r="H1689" s="64">
        <f t="shared" si="247"/>
        <v>-2.5699999999999932</v>
      </c>
      <c r="J1689" s="64">
        <f t="shared" si="243"/>
        <v>222</v>
      </c>
      <c r="K1689" s="64">
        <f t="shared" si="244"/>
        <v>231</v>
      </c>
      <c r="L1689" s="64">
        <f t="shared" si="245"/>
        <v>839</v>
      </c>
      <c r="M1689" s="64">
        <f t="shared" si="246"/>
        <v>343</v>
      </c>
    </row>
    <row r="1690" spans="1:13" outlineLevel="1" x14ac:dyDescent="0.35">
      <c r="A1690" s="64">
        <v>50659055</v>
      </c>
      <c r="B1690" s="64" t="s">
        <v>395</v>
      </c>
      <c r="C1690" s="64">
        <v>6025.46</v>
      </c>
      <c r="D1690" s="64">
        <v>153</v>
      </c>
      <c r="E1690" s="64">
        <v>510.43</v>
      </c>
      <c r="F1690" s="64">
        <v>518.9</v>
      </c>
      <c r="H1690" s="64">
        <f t="shared" si="247"/>
        <v>8.4699999999999704</v>
      </c>
      <c r="J1690" s="64">
        <f t="shared" si="243"/>
        <v>222</v>
      </c>
      <c r="K1690" s="64">
        <f t="shared" si="244"/>
        <v>232</v>
      </c>
      <c r="L1690" s="64">
        <f t="shared" si="245"/>
        <v>839</v>
      </c>
      <c r="M1690" s="64">
        <f t="shared" si="246"/>
        <v>343</v>
      </c>
    </row>
    <row r="1691" spans="1:13" outlineLevel="1" x14ac:dyDescent="0.35">
      <c r="A1691" s="64">
        <v>50660523</v>
      </c>
      <c r="B1691" s="64" t="s">
        <v>101</v>
      </c>
      <c r="C1691" s="64">
        <v>3427.21</v>
      </c>
      <c r="D1691" s="64">
        <v>154</v>
      </c>
      <c r="E1691" s="64">
        <v>270.45999999999998</v>
      </c>
      <c r="F1691" s="64">
        <v>267.02</v>
      </c>
      <c r="H1691" s="64">
        <f t="shared" si="247"/>
        <v>-3.4399999999999977</v>
      </c>
      <c r="J1691" s="64">
        <f t="shared" si="243"/>
        <v>223</v>
      </c>
      <c r="K1691" s="64">
        <f t="shared" si="244"/>
        <v>232</v>
      </c>
      <c r="L1691" s="64">
        <f t="shared" si="245"/>
        <v>839</v>
      </c>
      <c r="M1691" s="64">
        <f t="shared" si="246"/>
        <v>343</v>
      </c>
    </row>
    <row r="1692" spans="1:13" outlineLevel="1" x14ac:dyDescent="0.35">
      <c r="A1692" s="64">
        <v>50662553</v>
      </c>
      <c r="B1692" s="64" t="s">
        <v>183</v>
      </c>
      <c r="C1692" s="64">
        <v>3945.23</v>
      </c>
      <c r="D1692" s="64">
        <v>183</v>
      </c>
      <c r="E1692" s="64">
        <v>308.33</v>
      </c>
      <c r="F1692" s="64">
        <v>0</v>
      </c>
      <c r="H1692" s="64">
        <f t="shared" si="247"/>
        <v>-308.33</v>
      </c>
      <c r="J1692" s="64">
        <f t="shared" si="243"/>
        <v>223</v>
      </c>
      <c r="K1692" s="64">
        <f t="shared" si="244"/>
        <v>232</v>
      </c>
      <c r="L1692" s="64">
        <f t="shared" si="245"/>
        <v>840</v>
      </c>
      <c r="M1692" s="64">
        <f t="shared" si="246"/>
        <v>343</v>
      </c>
    </row>
    <row r="1693" spans="1:13" outlineLevel="1" x14ac:dyDescent="0.35">
      <c r="A1693" s="64">
        <v>50668080</v>
      </c>
      <c r="B1693" s="64" t="s">
        <v>406</v>
      </c>
      <c r="C1693" s="64">
        <v>5469.87</v>
      </c>
      <c r="D1693" s="64">
        <v>181</v>
      </c>
      <c r="E1693" s="64">
        <v>444.99</v>
      </c>
      <c r="F1693" s="64">
        <v>0</v>
      </c>
      <c r="H1693" s="64">
        <f t="shared" si="247"/>
        <v>-444.99</v>
      </c>
      <c r="J1693" s="64">
        <f t="shared" si="243"/>
        <v>223</v>
      </c>
      <c r="K1693" s="64">
        <f t="shared" si="244"/>
        <v>232</v>
      </c>
      <c r="L1693" s="64">
        <f t="shared" si="245"/>
        <v>840</v>
      </c>
      <c r="M1693" s="64">
        <f t="shared" si="246"/>
        <v>344</v>
      </c>
    </row>
    <row r="1694" spans="1:13" outlineLevel="1" x14ac:dyDescent="0.35">
      <c r="A1694" s="64">
        <v>50669046</v>
      </c>
      <c r="B1694" s="64" t="s">
        <v>183</v>
      </c>
      <c r="C1694" s="64">
        <v>7403.74</v>
      </c>
      <c r="D1694" s="64">
        <v>183</v>
      </c>
      <c r="E1694" s="64">
        <v>628.19000000000005</v>
      </c>
      <c r="F1694" s="64">
        <v>0</v>
      </c>
      <c r="H1694" s="64">
        <f t="shared" si="247"/>
        <v>-628.19000000000005</v>
      </c>
      <c r="J1694" s="64">
        <f t="shared" si="243"/>
        <v>223</v>
      </c>
      <c r="K1694" s="64">
        <f t="shared" si="244"/>
        <v>232</v>
      </c>
      <c r="L1694" s="64">
        <f t="shared" si="245"/>
        <v>841</v>
      </c>
      <c r="M1694" s="64">
        <f t="shared" si="246"/>
        <v>344</v>
      </c>
    </row>
    <row r="1695" spans="1:13" outlineLevel="1" x14ac:dyDescent="0.35">
      <c r="A1695" s="64">
        <v>50674087</v>
      </c>
      <c r="B1695" s="64" t="s">
        <v>395</v>
      </c>
      <c r="C1695" s="64">
        <v>3672</v>
      </c>
      <c r="D1695" s="64">
        <v>153</v>
      </c>
      <c r="E1695" s="64">
        <v>303.51</v>
      </c>
      <c r="F1695" s="64">
        <v>299.68</v>
      </c>
      <c r="H1695" s="64">
        <f t="shared" si="247"/>
        <v>-3.8299999999999841</v>
      </c>
      <c r="J1695" s="64">
        <f t="shared" si="243"/>
        <v>223</v>
      </c>
      <c r="K1695" s="64">
        <f t="shared" si="244"/>
        <v>233</v>
      </c>
      <c r="L1695" s="64">
        <f t="shared" si="245"/>
        <v>841</v>
      </c>
      <c r="M1695" s="64">
        <f t="shared" si="246"/>
        <v>344</v>
      </c>
    </row>
    <row r="1696" spans="1:13" outlineLevel="1" x14ac:dyDescent="0.35">
      <c r="A1696" s="64">
        <v>50676265</v>
      </c>
      <c r="B1696" s="64" t="s">
        <v>395</v>
      </c>
      <c r="C1696" s="64">
        <v>2295.2199999999998</v>
      </c>
      <c r="D1696" s="64">
        <v>151</v>
      </c>
      <c r="E1696" s="64">
        <v>182.42</v>
      </c>
      <c r="F1696" s="64">
        <v>179.73</v>
      </c>
      <c r="H1696" s="64">
        <f t="shared" si="247"/>
        <v>-2.6899999999999977</v>
      </c>
      <c r="J1696" s="64">
        <f t="shared" si="243"/>
        <v>223</v>
      </c>
      <c r="K1696" s="64">
        <f t="shared" si="244"/>
        <v>234</v>
      </c>
      <c r="L1696" s="64">
        <f t="shared" si="245"/>
        <v>841</v>
      </c>
      <c r="M1696" s="64">
        <f t="shared" si="246"/>
        <v>344</v>
      </c>
    </row>
    <row r="1697" spans="1:13" outlineLevel="1" x14ac:dyDescent="0.35">
      <c r="A1697" s="64">
        <v>50677164</v>
      </c>
      <c r="B1697" s="64" t="s">
        <v>395</v>
      </c>
      <c r="C1697" s="64">
        <v>3810.47</v>
      </c>
      <c r="D1697" s="64">
        <v>153</v>
      </c>
      <c r="E1697" s="64">
        <v>304.98</v>
      </c>
      <c r="F1697" s="64">
        <v>303.98</v>
      </c>
      <c r="H1697" s="64">
        <f t="shared" si="247"/>
        <v>-1</v>
      </c>
      <c r="J1697" s="64">
        <f t="shared" si="243"/>
        <v>223</v>
      </c>
      <c r="K1697" s="64">
        <f t="shared" si="244"/>
        <v>235</v>
      </c>
      <c r="L1697" s="64">
        <f t="shared" si="245"/>
        <v>841</v>
      </c>
      <c r="M1697" s="64">
        <f t="shared" si="246"/>
        <v>344</v>
      </c>
    </row>
    <row r="1698" spans="1:13" outlineLevel="1" x14ac:dyDescent="0.35">
      <c r="A1698" s="64">
        <v>50678964</v>
      </c>
      <c r="B1698" s="64" t="s">
        <v>183</v>
      </c>
      <c r="C1698" s="64">
        <v>3963.84</v>
      </c>
      <c r="D1698" s="64">
        <v>182</v>
      </c>
      <c r="E1698" s="64">
        <v>291.56</v>
      </c>
      <c r="F1698" s="64">
        <v>0</v>
      </c>
      <c r="H1698" s="64">
        <f t="shared" si="247"/>
        <v>-291.56</v>
      </c>
      <c r="J1698" s="64">
        <f t="shared" si="243"/>
        <v>223</v>
      </c>
      <c r="K1698" s="64">
        <f t="shared" si="244"/>
        <v>235</v>
      </c>
      <c r="L1698" s="64">
        <f t="shared" si="245"/>
        <v>842</v>
      </c>
      <c r="M1698" s="64">
        <f t="shared" si="246"/>
        <v>344</v>
      </c>
    </row>
    <row r="1699" spans="1:13" outlineLevel="1" x14ac:dyDescent="0.35">
      <c r="A1699" s="64">
        <v>50682527</v>
      </c>
      <c r="B1699" s="64" t="s">
        <v>101</v>
      </c>
      <c r="C1699" s="64">
        <v>4617.99</v>
      </c>
      <c r="D1699" s="64">
        <v>154</v>
      </c>
      <c r="E1699" s="64">
        <v>352.56</v>
      </c>
      <c r="F1699" s="64">
        <v>342.04</v>
      </c>
      <c r="H1699" s="64">
        <f t="shared" si="247"/>
        <v>-10.519999999999982</v>
      </c>
      <c r="J1699" s="64">
        <f t="shared" si="243"/>
        <v>224</v>
      </c>
      <c r="K1699" s="64">
        <f t="shared" si="244"/>
        <v>235</v>
      </c>
      <c r="L1699" s="64">
        <f t="shared" si="245"/>
        <v>842</v>
      </c>
      <c r="M1699" s="64">
        <f t="shared" si="246"/>
        <v>344</v>
      </c>
    </row>
    <row r="1700" spans="1:13" outlineLevel="1" x14ac:dyDescent="0.35">
      <c r="A1700" s="64">
        <v>50682759</v>
      </c>
      <c r="B1700" s="64" t="s">
        <v>101</v>
      </c>
      <c r="C1700" s="64">
        <v>2061.21</v>
      </c>
      <c r="D1700" s="64">
        <v>153</v>
      </c>
      <c r="E1700" s="64">
        <v>168.39</v>
      </c>
      <c r="F1700" s="64">
        <v>169.43</v>
      </c>
      <c r="H1700" s="64">
        <f t="shared" si="247"/>
        <v>1.0400000000000205</v>
      </c>
      <c r="J1700" s="64">
        <f t="shared" si="243"/>
        <v>225</v>
      </c>
      <c r="K1700" s="64">
        <f t="shared" si="244"/>
        <v>235</v>
      </c>
      <c r="L1700" s="64">
        <f t="shared" si="245"/>
        <v>842</v>
      </c>
      <c r="M1700" s="64">
        <f t="shared" si="246"/>
        <v>344</v>
      </c>
    </row>
    <row r="1701" spans="1:13" outlineLevel="1" x14ac:dyDescent="0.35">
      <c r="A1701" s="64">
        <v>50685357</v>
      </c>
      <c r="B1701" s="64" t="s">
        <v>183</v>
      </c>
      <c r="C1701" s="64">
        <v>3964.3</v>
      </c>
      <c r="D1701" s="64">
        <v>184</v>
      </c>
      <c r="E1701" s="64">
        <v>314.32</v>
      </c>
      <c r="F1701" s="64">
        <v>0</v>
      </c>
      <c r="H1701" s="64">
        <f t="shared" si="247"/>
        <v>-314.32</v>
      </c>
      <c r="J1701" s="64">
        <f t="shared" si="243"/>
        <v>225</v>
      </c>
      <c r="K1701" s="64">
        <f t="shared" si="244"/>
        <v>235</v>
      </c>
      <c r="L1701" s="64">
        <f t="shared" si="245"/>
        <v>843</v>
      </c>
      <c r="M1701" s="64">
        <f t="shared" si="246"/>
        <v>344</v>
      </c>
    </row>
    <row r="1702" spans="1:13" outlineLevel="1" x14ac:dyDescent="0.35">
      <c r="A1702" s="64">
        <v>50685654</v>
      </c>
      <c r="B1702" s="64" t="s">
        <v>183</v>
      </c>
      <c r="C1702" s="64">
        <v>2918.88</v>
      </c>
      <c r="D1702" s="64">
        <v>183</v>
      </c>
      <c r="E1702" s="64">
        <v>226.93</v>
      </c>
      <c r="F1702" s="64">
        <v>0</v>
      </c>
      <c r="H1702" s="64">
        <f t="shared" si="247"/>
        <v>-226.93</v>
      </c>
      <c r="J1702" s="64">
        <f t="shared" si="243"/>
        <v>225</v>
      </c>
      <c r="K1702" s="64">
        <f t="shared" si="244"/>
        <v>235</v>
      </c>
      <c r="L1702" s="64">
        <f t="shared" si="245"/>
        <v>844</v>
      </c>
      <c r="M1702" s="64">
        <f t="shared" si="246"/>
        <v>344</v>
      </c>
    </row>
    <row r="1703" spans="1:13" outlineLevel="1" x14ac:dyDescent="0.35">
      <c r="A1703" s="64">
        <v>50686636</v>
      </c>
      <c r="B1703" s="64" t="s">
        <v>183</v>
      </c>
      <c r="C1703" s="64">
        <v>5829.65</v>
      </c>
      <c r="D1703" s="64">
        <v>183</v>
      </c>
      <c r="E1703" s="64">
        <v>501.27</v>
      </c>
      <c r="F1703" s="64">
        <v>0</v>
      </c>
      <c r="H1703" s="64">
        <f t="shared" si="247"/>
        <v>-501.27</v>
      </c>
      <c r="J1703" s="64">
        <f t="shared" si="243"/>
        <v>225</v>
      </c>
      <c r="K1703" s="64">
        <f t="shared" si="244"/>
        <v>235</v>
      </c>
      <c r="L1703" s="64">
        <f t="shared" si="245"/>
        <v>845</v>
      </c>
      <c r="M1703" s="64">
        <f t="shared" si="246"/>
        <v>344</v>
      </c>
    </row>
    <row r="1704" spans="1:13" outlineLevel="1" x14ac:dyDescent="0.35">
      <c r="A1704" s="64">
        <v>50687270</v>
      </c>
      <c r="B1704" s="64" t="s">
        <v>183</v>
      </c>
      <c r="C1704" s="64">
        <v>5568.99</v>
      </c>
      <c r="D1704" s="64">
        <v>186</v>
      </c>
      <c r="E1704" s="64">
        <v>439.63</v>
      </c>
      <c r="F1704" s="64">
        <v>0</v>
      </c>
      <c r="H1704" s="64">
        <f t="shared" si="247"/>
        <v>-439.63</v>
      </c>
      <c r="J1704" s="64">
        <f t="shared" si="243"/>
        <v>225</v>
      </c>
      <c r="K1704" s="64">
        <f t="shared" si="244"/>
        <v>235</v>
      </c>
      <c r="L1704" s="64">
        <f t="shared" si="245"/>
        <v>846</v>
      </c>
      <c r="M1704" s="64">
        <f t="shared" si="246"/>
        <v>344</v>
      </c>
    </row>
    <row r="1705" spans="1:13" outlineLevel="1" x14ac:dyDescent="0.35">
      <c r="A1705" s="64">
        <v>50689169</v>
      </c>
      <c r="B1705" s="64" t="s">
        <v>183</v>
      </c>
      <c r="C1705" s="64">
        <v>3769.91</v>
      </c>
      <c r="D1705" s="64">
        <v>183</v>
      </c>
      <c r="E1705" s="64">
        <v>298.77999999999997</v>
      </c>
      <c r="F1705" s="64">
        <v>0</v>
      </c>
      <c r="H1705" s="64">
        <f t="shared" si="247"/>
        <v>-298.77999999999997</v>
      </c>
      <c r="J1705" s="64">
        <f t="shared" si="243"/>
        <v>225</v>
      </c>
      <c r="K1705" s="64">
        <f t="shared" si="244"/>
        <v>235</v>
      </c>
      <c r="L1705" s="64">
        <f t="shared" si="245"/>
        <v>847</v>
      </c>
      <c r="M1705" s="64">
        <f t="shared" si="246"/>
        <v>344</v>
      </c>
    </row>
    <row r="1706" spans="1:13" outlineLevel="1" x14ac:dyDescent="0.35">
      <c r="A1706" s="64">
        <v>50694283</v>
      </c>
      <c r="B1706" s="64" t="s">
        <v>183</v>
      </c>
      <c r="C1706" s="64">
        <v>3601.46</v>
      </c>
      <c r="D1706" s="64">
        <v>184</v>
      </c>
      <c r="E1706" s="64">
        <v>300.86</v>
      </c>
      <c r="F1706" s="64">
        <v>0</v>
      </c>
      <c r="H1706" s="64">
        <f t="shared" si="247"/>
        <v>-300.86</v>
      </c>
      <c r="J1706" s="64">
        <f t="shared" si="243"/>
        <v>225</v>
      </c>
      <c r="K1706" s="64">
        <f t="shared" si="244"/>
        <v>235</v>
      </c>
      <c r="L1706" s="64">
        <f t="shared" si="245"/>
        <v>848</v>
      </c>
      <c r="M1706" s="64">
        <f t="shared" si="246"/>
        <v>344</v>
      </c>
    </row>
    <row r="1707" spans="1:13" outlineLevel="1" x14ac:dyDescent="0.35">
      <c r="A1707" s="64">
        <v>50696320</v>
      </c>
      <c r="B1707" s="64" t="s">
        <v>101</v>
      </c>
      <c r="C1707" s="64">
        <v>3687.7</v>
      </c>
      <c r="D1707" s="64">
        <v>153</v>
      </c>
      <c r="E1707" s="64">
        <v>285.39</v>
      </c>
      <c r="F1707" s="64">
        <v>278.94</v>
      </c>
      <c r="H1707" s="64">
        <f t="shared" si="247"/>
        <v>-6.4499999999999886</v>
      </c>
      <c r="J1707" s="64">
        <f t="shared" si="243"/>
        <v>226</v>
      </c>
      <c r="K1707" s="64">
        <f t="shared" si="244"/>
        <v>235</v>
      </c>
      <c r="L1707" s="64">
        <f t="shared" si="245"/>
        <v>848</v>
      </c>
      <c r="M1707" s="64">
        <f t="shared" si="246"/>
        <v>344</v>
      </c>
    </row>
    <row r="1708" spans="1:13" outlineLevel="1" x14ac:dyDescent="0.35">
      <c r="A1708" s="64">
        <v>50697063</v>
      </c>
      <c r="B1708" s="64" t="s">
        <v>395</v>
      </c>
      <c r="C1708" s="64">
        <v>4200.57</v>
      </c>
      <c r="D1708" s="64">
        <v>184</v>
      </c>
      <c r="E1708" s="64">
        <v>357.23</v>
      </c>
      <c r="F1708" s="64">
        <v>361.22</v>
      </c>
      <c r="H1708" s="64">
        <f t="shared" si="247"/>
        <v>3.9900000000000091</v>
      </c>
      <c r="J1708" s="64">
        <f t="shared" si="243"/>
        <v>226</v>
      </c>
      <c r="K1708" s="64">
        <f t="shared" si="244"/>
        <v>236</v>
      </c>
      <c r="L1708" s="64">
        <f t="shared" si="245"/>
        <v>848</v>
      </c>
      <c r="M1708" s="64">
        <f t="shared" si="246"/>
        <v>344</v>
      </c>
    </row>
    <row r="1709" spans="1:13" outlineLevel="1" x14ac:dyDescent="0.35">
      <c r="A1709" s="64">
        <v>50698178</v>
      </c>
      <c r="B1709" s="64" t="s">
        <v>183</v>
      </c>
      <c r="C1709" s="64">
        <v>4783.0200000000004</v>
      </c>
      <c r="D1709" s="64">
        <v>153</v>
      </c>
      <c r="E1709" s="64">
        <v>405.63</v>
      </c>
      <c r="F1709" s="64">
        <v>0</v>
      </c>
      <c r="H1709" s="64">
        <f t="shared" si="247"/>
        <v>-405.63</v>
      </c>
      <c r="J1709" s="64">
        <f t="shared" si="243"/>
        <v>226</v>
      </c>
      <c r="K1709" s="64">
        <f t="shared" si="244"/>
        <v>236</v>
      </c>
      <c r="L1709" s="64">
        <f t="shared" si="245"/>
        <v>849</v>
      </c>
      <c r="M1709" s="64">
        <f t="shared" si="246"/>
        <v>344</v>
      </c>
    </row>
    <row r="1710" spans="1:13" outlineLevel="1" x14ac:dyDescent="0.35">
      <c r="A1710" s="64">
        <v>50699168</v>
      </c>
      <c r="B1710" s="64" t="s">
        <v>183</v>
      </c>
      <c r="C1710" s="64">
        <v>1826.37</v>
      </c>
      <c r="D1710" s="64">
        <v>182</v>
      </c>
      <c r="E1710" s="64">
        <v>151.46</v>
      </c>
      <c r="F1710" s="64">
        <v>0</v>
      </c>
      <c r="H1710" s="64">
        <f t="shared" si="247"/>
        <v>-151.46</v>
      </c>
      <c r="J1710" s="64">
        <f t="shared" si="243"/>
        <v>226</v>
      </c>
      <c r="K1710" s="64">
        <f t="shared" si="244"/>
        <v>236</v>
      </c>
      <c r="L1710" s="64">
        <f t="shared" si="245"/>
        <v>850</v>
      </c>
      <c r="M1710" s="64">
        <f t="shared" si="246"/>
        <v>344</v>
      </c>
    </row>
    <row r="1711" spans="1:13" outlineLevel="1" x14ac:dyDescent="0.35">
      <c r="A1711" s="64">
        <v>50700098</v>
      </c>
      <c r="B1711" s="64" t="s">
        <v>395</v>
      </c>
      <c r="C1711" s="64">
        <v>2980.35</v>
      </c>
      <c r="D1711" s="64">
        <v>153</v>
      </c>
      <c r="E1711" s="64">
        <v>236.24</v>
      </c>
      <c r="F1711" s="64">
        <v>232.96</v>
      </c>
      <c r="H1711" s="64">
        <f t="shared" si="247"/>
        <v>-3.2800000000000011</v>
      </c>
      <c r="J1711" s="64">
        <f t="shared" si="243"/>
        <v>226</v>
      </c>
      <c r="K1711" s="64">
        <f t="shared" si="244"/>
        <v>237</v>
      </c>
      <c r="L1711" s="64">
        <f t="shared" si="245"/>
        <v>850</v>
      </c>
      <c r="M1711" s="64">
        <f t="shared" si="246"/>
        <v>344</v>
      </c>
    </row>
    <row r="1712" spans="1:13" outlineLevel="1" x14ac:dyDescent="0.35">
      <c r="A1712" s="64">
        <v>50700212</v>
      </c>
      <c r="B1712" s="64" t="s">
        <v>183</v>
      </c>
      <c r="C1712" s="64">
        <v>1575.75</v>
      </c>
      <c r="D1712" s="64">
        <v>183</v>
      </c>
      <c r="E1712" s="64">
        <v>126.07</v>
      </c>
      <c r="F1712" s="64">
        <v>0</v>
      </c>
      <c r="H1712" s="64">
        <f t="shared" si="247"/>
        <v>-126.07</v>
      </c>
      <c r="J1712" s="64">
        <f t="shared" si="243"/>
        <v>226</v>
      </c>
      <c r="K1712" s="64">
        <f t="shared" si="244"/>
        <v>237</v>
      </c>
      <c r="L1712" s="64">
        <f t="shared" si="245"/>
        <v>851</v>
      </c>
      <c r="M1712" s="64">
        <f t="shared" si="246"/>
        <v>344</v>
      </c>
    </row>
    <row r="1713" spans="1:13" outlineLevel="1" x14ac:dyDescent="0.35">
      <c r="A1713" s="64">
        <v>50700428</v>
      </c>
      <c r="B1713" s="64" t="s">
        <v>406</v>
      </c>
      <c r="C1713" s="64">
        <v>4024.73</v>
      </c>
      <c r="D1713" s="64">
        <v>183</v>
      </c>
      <c r="E1713" s="64">
        <v>330.88</v>
      </c>
      <c r="F1713" s="64">
        <v>0</v>
      </c>
      <c r="H1713" s="64">
        <f t="shared" si="247"/>
        <v>-330.88</v>
      </c>
      <c r="J1713" s="64">
        <f t="shared" si="243"/>
        <v>226</v>
      </c>
      <c r="K1713" s="64">
        <f t="shared" si="244"/>
        <v>237</v>
      </c>
      <c r="L1713" s="64">
        <f t="shared" si="245"/>
        <v>851</v>
      </c>
      <c r="M1713" s="64">
        <f t="shared" si="246"/>
        <v>345</v>
      </c>
    </row>
    <row r="1714" spans="1:13" outlineLevel="1" x14ac:dyDescent="0.35">
      <c r="A1714" s="64">
        <v>50700832</v>
      </c>
      <c r="B1714" s="64" t="s">
        <v>183</v>
      </c>
      <c r="C1714" s="64">
        <v>7660.81</v>
      </c>
      <c r="D1714" s="64">
        <v>185</v>
      </c>
      <c r="E1714" s="64">
        <v>637.46</v>
      </c>
      <c r="F1714" s="64">
        <v>0</v>
      </c>
      <c r="H1714" s="64">
        <f t="shared" si="247"/>
        <v>-637.46</v>
      </c>
      <c r="J1714" s="64">
        <f t="shared" si="243"/>
        <v>226</v>
      </c>
      <c r="K1714" s="64">
        <f t="shared" si="244"/>
        <v>237</v>
      </c>
      <c r="L1714" s="64">
        <f t="shared" si="245"/>
        <v>852</v>
      </c>
      <c r="M1714" s="64">
        <f t="shared" si="246"/>
        <v>345</v>
      </c>
    </row>
    <row r="1715" spans="1:13" outlineLevel="1" x14ac:dyDescent="0.35">
      <c r="A1715" s="64">
        <v>50702052</v>
      </c>
      <c r="B1715" s="64" t="s">
        <v>395</v>
      </c>
      <c r="C1715" s="64">
        <v>2999.21</v>
      </c>
      <c r="D1715" s="64">
        <v>153</v>
      </c>
      <c r="E1715" s="64">
        <v>242.78</v>
      </c>
      <c r="F1715" s="64">
        <v>239.36</v>
      </c>
      <c r="H1715" s="64">
        <f t="shared" si="247"/>
        <v>-3.4199999999999875</v>
      </c>
      <c r="J1715" s="64">
        <f t="shared" si="243"/>
        <v>226</v>
      </c>
      <c r="K1715" s="64">
        <f t="shared" si="244"/>
        <v>238</v>
      </c>
      <c r="L1715" s="64">
        <f t="shared" si="245"/>
        <v>852</v>
      </c>
      <c r="M1715" s="64">
        <f t="shared" si="246"/>
        <v>345</v>
      </c>
    </row>
    <row r="1716" spans="1:13" outlineLevel="1" x14ac:dyDescent="0.35">
      <c r="A1716" s="64">
        <v>50702309</v>
      </c>
      <c r="B1716" s="64" t="s">
        <v>183</v>
      </c>
      <c r="C1716" s="64">
        <v>4161.47</v>
      </c>
      <c r="D1716" s="64">
        <v>183</v>
      </c>
      <c r="E1716" s="64">
        <v>344.89</v>
      </c>
      <c r="F1716" s="64">
        <v>0</v>
      </c>
      <c r="H1716" s="64">
        <f t="shared" si="247"/>
        <v>-344.89</v>
      </c>
      <c r="J1716" s="64">
        <f t="shared" si="243"/>
        <v>226</v>
      </c>
      <c r="K1716" s="64">
        <f t="shared" si="244"/>
        <v>238</v>
      </c>
      <c r="L1716" s="64">
        <f t="shared" si="245"/>
        <v>853</v>
      </c>
      <c r="M1716" s="64">
        <f t="shared" si="246"/>
        <v>345</v>
      </c>
    </row>
    <row r="1717" spans="1:13" outlineLevel="1" x14ac:dyDescent="0.35">
      <c r="A1717" s="64">
        <v>50703810</v>
      </c>
      <c r="B1717" s="64" t="s">
        <v>183</v>
      </c>
      <c r="C1717" s="64">
        <v>4136.17</v>
      </c>
      <c r="D1717" s="64">
        <v>183</v>
      </c>
      <c r="E1717" s="64">
        <v>327.12</v>
      </c>
      <c r="F1717" s="64">
        <v>0</v>
      </c>
      <c r="H1717" s="64">
        <f t="shared" si="247"/>
        <v>-327.12</v>
      </c>
      <c r="J1717" s="64">
        <f t="shared" si="243"/>
        <v>226</v>
      </c>
      <c r="K1717" s="64">
        <f t="shared" si="244"/>
        <v>238</v>
      </c>
      <c r="L1717" s="64">
        <f t="shared" si="245"/>
        <v>854</v>
      </c>
      <c r="M1717" s="64">
        <f t="shared" si="246"/>
        <v>345</v>
      </c>
    </row>
    <row r="1718" spans="1:13" outlineLevel="1" x14ac:dyDescent="0.35">
      <c r="A1718" s="64">
        <v>50705767</v>
      </c>
      <c r="B1718" s="64" t="s">
        <v>183</v>
      </c>
      <c r="C1718" s="64">
        <v>3856.16</v>
      </c>
      <c r="D1718" s="64">
        <v>184</v>
      </c>
      <c r="E1718" s="64">
        <v>316.61</v>
      </c>
      <c r="F1718" s="64">
        <v>0</v>
      </c>
      <c r="H1718" s="64">
        <f t="shared" si="247"/>
        <v>-316.61</v>
      </c>
      <c r="J1718" s="64">
        <f t="shared" si="243"/>
        <v>226</v>
      </c>
      <c r="K1718" s="64">
        <f t="shared" si="244"/>
        <v>238</v>
      </c>
      <c r="L1718" s="64">
        <f t="shared" si="245"/>
        <v>855</v>
      </c>
      <c r="M1718" s="64">
        <f t="shared" si="246"/>
        <v>345</v>
      </c>
    </row>
    <row r="1719" spans="1:13" outlineLevel="1" x14ac:dyDescent="0.35">
      <c r="A1719" s="64">
        <v>50705808</v>
      </c>
      <c r="B1719" s="64" t="s">
        <v>183</v>
      </c>
      <c r="C1719" s="64">
        <v>6611.91</v>
      </c>
      <c r="D1719" s="64">
        <v>184</v>
      </c>
      <c r="E1719" s="64">
        <v>537.74</v>
      </c>
      <c r="F1719" s="64">
        <v>0</v>
      </c>
      <c r="H1719" s="64">
        <f t="shared" si="247"/>
        <v>-537.74</v>
      </c>
      <c r="J1719" s="64">
        <f t="shared" ref="J1719:J1782" si="248">IF($B1719=J$53,J1718+1,J1718)</f>
        <v>226</v>
      </c>
      <c r="K1719" s="64">
        <f t="shared" ref="K1719:K1782" si="249">IF($B1719=K$53,K1718+1,K1718)</f>
        <v>238</v>
      </c>
      <c r="L1719" s="64">
        <f t="shared" ref="L1719:L1782" si="250">IF($B1719=L$53,L1718+1,L1718)</f>
        <v>856</v>
      </c>
      <c r="M1719" s="64">
        <f t="shared" ref="M1719:M1782" si="251">IF($B1719=M$53,M1718+1,M1718)</f>
        <v>345</v>
      </c>
    </row>
    <row r="1720" spans="1:13" outlineLevel="1" x14ac:dyDescent="0.35">
      <c r="A1720" s="64">
        <v>50707036</v>
      </c>
      <c r="B1720" s="64" t="s">
        <v>406</v>
      </c>
      <c r="C1720" s="64">
        <v>3961.22</v>
      </c>
      <c r="D1720" s="64">
        <v>153</v>
      </c>
      <c r="E1720" s="64">
        <v>306.33999999999997</v>
      </c>
      <c r="F1720" s="64">
        <v>0</v>
      </c>
      <c r="H1720" s="64">
        <f t="shared" ref="H1720:H1783" si="252">F1720-E1720</f>
        <v>-306.33999999999997</v>
      </c>
      <c r="J1720" s="64">
        <f t="shared" si="248"/>
        <v>226</v>
      </c>
      <c r="K1720" s="64">
        <f t="shared" si="249"/>
        <v>238</v>
      </c>
      <c r="L1720" s="64">
        <f t="shared" si="250"/>
        <v>856</v>
      </c>
      <c r="M1720" s="64">
        <f t="shared" si="251"/>
        <v>346</v>
      </c>
    </row>
    <row r="1721" spans="1:13" outlineLevel="1" x14ac:dyDescent="0.35">
      <c r="A1721" s="64">
        <v>50708399</v>
      </c>
      <c r="B1721" s="64" t="s">
        <v>183</v>
      </c>
      <c r="C1721" s="64">
        <v>2255.21</v>
      </c>
      <c r="D1721" s="64">
        <v>186</v>
      </c>
      <c r="E1721" s="64">
        <v>186.56</v>
      </c>
      <c r="F1721" s="64">
        <v>0</v>
      </c>
      <c r="H1721" s="64">
        <f t="shared" si="252"/>
        <v>-186.56</v>
      </c>
      <c r="J1721" s="64">
        <f t="shared" si="248"/>
        <v>226</v>
      </c>
      <c r="K1721" s="64">
        <f t="shared" si="249"/>
        <v>238</v>
      </c>
      <c r="L1721" s="64">
        <f t="shared" si="250"/>
        <v>857</v>
      </c>
      <c r="M1721" s="64">
        <f t="shared" si="251"/>
        <v>346</v>
      </c>
    </row>
    <row r="1722" spans="1:13" outlineLevel="1" x14ac:dyDescent="0.35">
      <c r="A1722" s="64">
        <v>50717100</v>
      </c>
      <c r="B1722" s="64" t="s">
        <v>406</v>
      </c>
      <c r="C1722" s="64">
        <v>2318.4299999999998</v>
      </c>
      <c r="D1722" s="64">
        <v>183</v>
      </c>
      <c r="E1722" s="64">
        <v>185.89</v>
      </c>
      <c r="F1722" s="64">
        <v>0</v>
      </c>
      <c r="H1722" s="64">
        <f t="shared" si="252"/>
        <v>-185.89</v>
      </c>
      <c r="J1722" s="64">
        <f t="shared" si="248"/>
        <v>226</v>
      </c>
      <c r="K1722" s="64">
        <f t="shared" si="249"/>
        <v>238</v>
      </c>
      <c r="L1722" s="64">
        <f t="shared" si="250"/>
        <v>857</v>
      </c>
      <c r="M1722" s="64">
        <f t="shared" si="251"/>
        <v>347</v>
      </c>
    </row>
    <row r="1723" spans="1:13" outlineLevel="1" x14ac:dyDescent="0.35">
      <c r="A1723" s="64">
        <v>50717580</v>
      </c>
      <c r="B1723" s="64" t="s">
        <v>406</v>
      </c>
      <c r="C1723" s="64">
        <v>6466.8</v>
      </c>
      <c r="D1723" s="64">
        <v>183</v>
      </c>
      <c r="E1723" s="64">
        <v>556.67999999999995</v>
      </c>
      <c r="F1723" s="64">
        <v>0</v>
      </c>
      <c r="H1723" s="64">
        <f t="shared" si="252"/>
        <v>-556.67999999999995</v>
      </c>
      <c r="J1723" s="64">
        <f t="shared" si="248"/>
        <v>226</v>
      </c>
      <c r="K1723" s="64">
        <f t="shared" si="249"/>
        <v>238</v>
      </c>
      <c r="L1723" s="64">
        <f t="shared" si="250"/>
        <v>857</v>
      </c>
      <c r="M1723" s="64">
        <f t="shared" si="251"/>
        <v>348</v>
      </c>
    </row>
    <row r="1724" spans="1:13" outlineLevel="1" x14ac:dyDescent="0.35">
      <c r="A1724" s="64">
        <v>50717754</v>
      </c>
      <c r="B1724" s="64" t="s">
        <v>101</v>
      </c>
      <c r="C1724" s="64">
        <v>2133.0300000000002</v>
      </c>
      <c r="D1724" s="64">
        <v>183</v>
      </c>
      <c r="E1724" s="64">
        <v>167.12</v>
      </c>
      <c r="F1724" s="64">
        <v>165.44</v>
      </c>
      <c r="H1724" s="64">
        <f t="shared" si="252"/>
        <v>-1.6800000000000068</v>
      </c>
      <c r="J1724" s="64">
        <f t="shared" si="248"/>
        <v>227</v>
      </c>
      <c r="K1724" s="64">
        <f t="shared" si="249"/>
        <v>238</v>
      </c>
      <c r="L1724" s="64">
        <f t="shared" si="250"/>
        <v>857</v>
      </c>
      <c r="M1724" s="64">
        <f t="shared" si="251"/>
        <v>348</v>
      </c>
    </row>
    <row r="1725" spans="1:13" outlineLevel="1" x14ac:dyDescent="0.35">
      <c r="A1725" s="64">
        <v>50718281</v>
      </c>
      <c r="B1725" s="64" t="s">
        <v>183</v>
      </c>
      <c r="C1725" s="64">
        <v>6676.4</v>
      </c>
      <c r="D1725" s="64">
        <v>183</v>
      </c>
      <c r="E1725" s="64">
        <v>548.12</v>
      </c>
      <c r="F1725" s="64">
        <v>0</v>
      </c>
      <c r="H1725" s="64">
        <f t="shared" si="252"/>
        <v>-548.12</v>
      </c>
      <c r="J1725" s="64">
        <f t="shared" si="248"/>
        <v>227</v>
      </c>
      <c r="K1725" s="64">
        <f t="shared" si="249"/>
        <v>238</v>
      </c>
      <c r="L1725" s="64">
        <f t="shared" si="250"/>
        <v>858</v>
      </c>
      <c r="M1725" s="64">
        <f t="shared" si="251"/>
        <v>348</v>
      </c>
    </row>
    <row r="1726" spans="1:13" outlineLevel="1" x14ac:dyDescent="0.35">
      <c r="A1726" s="64">
        <v>50719221</v>
      </c>
      <c r="B1726" s="64" t="s">
        <v>395</v>
      </c>
      <c r="C1726" s="64">
        <v>2720.47</v>
      </c>
      <c r="D1726" s="64">
        <v>186</v>
      </c>
      <c r="E1726" s="64">
        <v>211.23</v>
      </c>
      <c r="F1726" s="64">
        <v>204.91</v>
      </c>
      <c r="H1726" s="64">
        <f t="shared" si="252"/>
        <v>-6.3199999999999932</v>
      </c>
      <c r="J1726" s="64">
        <f t="shared" si="248"/>
        <v>227</v>
      </c>
      <c r="K1726" s="64">
        <f t="shared" si="249"/>
        <v>239</v>
      </c>
      <c r="L1726" s="64">
        <f t="shared" si="250"/>
        <v>858</v>
      </c>
      <c r="M1726" s="64">
        <f t="shared" si="251"/>
        <v>348</v>
      </c>
    </row>
    <row r="1727" spans="1:13" outlineLevel="1" x14ac:dyDescent="0.35">
      <c r="A1727" s="64">
        <v>50719643</v>
      </c>
      <c r="B1727" s="64" t="s">
        <v>183</v>
      </c>
      <c r="C1727" s="64">
        <v>8503.3799999999992</v>
      </c>
      <c r="D1727" s="64">
        <v>183</v>
      </c>
      <c r="E1727" s="64">
        <v>704.44</v>
      </c>
      <c r="F1727" s="64">
        <v>0</v>
      </c>
      <c r="H1727" s="64">
        <f t="shared" si="252"/>
        <v>-704.44</v>
      </c>
      <c r="J1727" s="64">
        <f t="shared" si="248"/>
        <v>227</v>
      </c>
      <c r="K1727" s="64">
        <f t="shared" si="249"/>
        <v>239</v>
      </c>
      <c r="L1727" s="64">
        <f t="shared" si="250"/>
        <v>859</v>
      </c>
      <c r="M1727" s="64">
        <f t="shared" si="251"/>
        <v>348</v>
      </c>
    </row>
    <row r="1728" spans="1:13" outlineLevel="1" x14ac:dyDescent="0.35">
      <c r="A1728" s="64">
        <v>50720161</v>
      </c>
      <c r="B1728" s="64" t="s">
        <v>183</v>
      </c>
      <c r="C1728" s="64">
        <v>3802.43</v>
      </c>
      <c r="D1728" s="64">
        <v>184</v>
      </c>
      <c r="E1728" s="64">
        <v>307.02</v>
      </c>
      <c r="F1728" s="64">
        <v>0</v>
      </c>
      <c r="H1728" s="64">
        <f t="shared" si="252"/>
        <v>-307.02</v>
      </c>
      <c r="J1728" s="64">
        <f t="shared" si="248"/>
        <v>227</v>
      </c>
      <c r="K1728" s="64">
        <f t="shared" si="249"/>
        <v>239</v>
      </c>
      <c r="L1728" s="64">
        <f t="shared" si="250"/>
        <v>860</v>
      </c>
      <c r="M1728" s="64">
        <f t="shared" si="251"/>
        <v>348</v>
      </c>
    </row>
    <row r="1729" spans="1:13" outlineLevel="1" x14ac:dyDescent="0.35">
      <c r="A1729" s="64">
        <v>50720541</v>
      </c>
      <c r="B1729" s="64" t="s">
        <v>406</v>
      </c>
      <c r="C1729" s="64">
        <v>4442.53</v>
      </c>
      <c r="D1729" s="64">
        <v>182</v>
      </c>
      <c r="E1729" s="64">
        <v>362.85</v>
      </c>
      <c r="F1729" s="64">
        <v>0</v>
      </c>
      <c r="H1729" s="64">
        <f t="shared" si="252"/>
        <v>-362.85</v>
      </c>
      <c r="J1729" s="64">
        <f t="shared" si="248"/>
        <v>227</v>
      </c>
      <c r="K1729" s="64">
        <f t="shared" si="249"/>
        <v>239</v>
      </c>
      <c r="L1729" s="64">
        <f t="shared" si="250"/>
        <v>860</v>
      </c>
      <c r="M1729" s="64">
        <f t="shared" si="251"/>
        <v>349</v>
      </c>
    </row>
    <row r="1730" spans="1:13" outlineLevel="1" x14ac:dyDescent="0.35">
      <c r="A1730" s="64">
        <v>50720723</v>
      </c>
      <c r="B1730" s="64" t="s">
        <v>183</v>
      </c>
      <c r="C1730" s="64">
        <v>2943.86</v>
      </c>
      <c r="D1730" s="64">
        <v>183</v>
      </c>
      <c r="E1730" s="64">
        <v>248.46</v>
      </c>
      <c r="F1730" s="64">
        <v>0</v>
      </c>
      <c r="H1730" s="64">
        <f t="shared" si="252"/>
        <v>-248.46</v>
      </c>
      <c r="J1730" s="64">
        <f t="shared" si="248"/>
        <v>227</v>
      </c>
      <c r="K1730" s="64">
        <f t="shared" si="249"/>
        <v>239</v>
      </c>
      <c r="L1730" s="64">
        <f t="shared" si="250"/>
        <v>861</v>
      </c>
      <c r="M1730" s="64">
        <f t="shared" si="251"/>
        <v>349</v>
      </c>
    </row>
    <row r="1731" spans="1:13" outlineLevel="1" x14ac:dyDescent="0.35">
      <c r="A1731" s="64">
        <v>50720905</v>
      </c>
      <c r="B1731" s="64" t="s">
        <v>183</v>
      </c>
      <c r="C1731" s="64">
        <v>6072.39</v>
      </c>
      <c r="D1731" s="64">
        <v>183</v>
      </c>
      <c r="E1731" s="64">
        <v>497.89</v>
      </c>
      <c r="F1731" s="64">
        <v>0</v>
      </c>
      <c r="H1731" s="64">
        <f t="shared" si="252"/>
        <v>-497.89</v>
      </c>
      <c r="J1731" s="64">
        <f t="shared" si="248"/>
        <v>227</v>
      </c>
      <c r="K1731" s="64">
        <f t="shared" si="249"/>
        <v>239</v>
      </c>
      <c r="L1731" s="64">
        <f t="shared" si="250"/>
        <v>862</v>
      </c>
      <c r="M1731" s="64">
        <f t="shared" si="251"/>
        <v>349</v>
      </c>
    </row>
    <row r="1732" spans="1:13" outlineLevel="1" x14ac:dyDescent="0.35">
      <c r="A1732" s="64">
        <v>50721474</v>
      </c>
      <c r="B1732" s="64" t="s">
        <v>406</v>
      </c>
      <c r="C1732" s="64">
        <v>5131.72</v>
      </c>
      <c r="D1732" s="64">
        <v>185</v>
      </c>
      <c r="E1732" s="64">
        <v>423.57</v>
      </c>
      <c r="F1732" s="64">
        <v>0</v>
      </c>
      <c r="H1732" s="64">
        <f t="shared" si="252"/>
        <v>-423.57</v>
      </c>
      <c r="J1732" s="64">
        <f t="shared" si="248"/>
        <v>227</v>
      </c>
      <c r="K1732" s="64">
        <f t="shared" si="249"/>
        <v>239</v>
      </c>
      <c r="L1732" s="64">
        <f t="shared" si="250"/>
        <v>862</v>
      </c>
      <c r="M1732" s="64">
        <f t="shared" si="251"/>
        <v>350</v>
      </c>
    </row>
    <row r="1733" spans="1:13" outlineLevel="1" x14ac:dyDescent="0.35">
      <c r="A1733" s="64">
        <v>50721656</v>
      </c>
      <c r="B1733" s="64" t="s">
        <v>183</v>
      </c>
      <c r="C1733" s="64">
        <v>1544.69</v>
      </c>
      <c r="D1733" s="64">
        <v>183</v>
      </c>
      <c r="E1733" s="64">
        <v>123.75</v>
      </c>
      <c r="F1733" s="64">
        <v>0</v>
      </c>
      <c r="H1733" s="64">
        <f t="shared" si="252"/>
        <v>-123.75</v>
      </c>
      <c r="J1733" s="64">
        <f t="shared" si="248"/>
        <v>227</v>
      </c>
      <c r="K1733" s="64">
        <f t="shared" si="249"/>
        <v>239</v>
      </c>
      <c r="L1733" s="64">
        <f t="shared" si="250"/>
        <v>863</v>
      </c>
      <c r="M1733" s="64">
        <f t="shared" si="251"/>
        <v>350</v>
      </c>
    </row>
    <row r="1734" spans="1:13" outlineLevel="1" x14ac:dyDescent="0.35">
      <c r="A1734" s="64">
        <v>50723959</v>
      </c>
      <c r="B1734" s="64" t="s">
        <v>395</v>
      </c>
      <c r="C1734" s="64">
        <v>10337.1</v>
      </c>
      <c r="D1734" s="64">
        <v>185</v>
      </c>
      <c r="E1734" s="64">
        <v>848.95</v>
      </c>
      <c r="F1734" s="64">
        <v>854.74</v>
      </c>
      <c r="H1734" s="64">
        <f t="shared" si="252"/>
        <v>5.7899999999999636</v>
      </c>
      <c r="J1734" s="64">
        <f t="shared" si="248"/>
        <v>227</v>
      </c>
      <c r="K1734" s="64">
        <f t="shared" si="249"/>
        <v>240</v>
      </c>
      <c r="L1734" s="64">
        <f t="shared" si="250"/>
        <v>863</v>
      </c>
      <c r="M1734" s="64">
        <f t="shared" si="251"/>
        <v>350</v>
      </c>
    </row>
    <row r="1735" spans="1:13" outlineLevel="1" x14ac:dyDescent="0.35">
      <c r="A1735" s="64">
        <v>50725608</v>
      </c>
      <c r="B1735" s="64" t="s">
        <v>183</v>
      </c>
      <c r="C1735" s="64">
        <v>2339.0300000000002</v>
      </c>
      <c r="D1735" s="64">
        <v>183</v>
      </c>
      <c r="E1735" s="64">
        <v>197.89</v>
      </c>
      <c r="F1735" s="64">
        <v>0</v>
      </c>
      <c r="H1735" s="64">
        <f t="shared" si="252"/>
        <v>-197.89</v>
      </c>
      <c r="J1735" s="64">
        <f t="shared" si="248"/>
        <v>227</v>
      </c>
      <c r="K1735" s="64">
        <f t="shared" si="249"/>
        <v>240</v>
      </c>
      <c r="L1735" s="64">
        <f t="shared" si="250"/>
        <v>864</v>
      </c>
      <c r="M1735" s="64">
        <f t="shared" si="251"/>
        <v>350</v>
      </c>
    </row>
    <row r="1736" spans="1:13" outlineLevel="1" x14ac:dyDescent="0.35">
      <c r="A1736" s="64">
        <v>50726185</v>
      </c>
      <c r="B1736" s="64" t="s">
        <v>406</v>
      </c>
      <c r="C1736" s="64">
        <v>4668.51</v>
      </c>
      <c r="D1736" s="64">
        <v>183</v>
      </c>
      <c r="E1736" s="64">
        <v>399.57</v>
      </c>
      <c r="F1736" s="64">
        <v>0</v>
      </c>
      <c r="H1736" s="64">
        <f t="shared" si="252"/>
        <v>-399.57</v>
      </c>
      <c r="J1736" s="64">
        <f t="shared" si="248"/>
        <v>227</v>
      </c>
      <c r="K1736" s="64">
        <f t="shared" si="249"/>
        <v>240</v>
      </c>
      <c r="L1736" s="64">
        <f t="shared" si="250"/>
        <v>864</v>
      </c>
      <c r="M1736" s="64">
        <f t="shared" si="251"/>
        <v>351</v>
      </c>
    </row>
    <row r="1737" spans="1:13" outlineLevel="1" x14ac:dyDescent="0.35">
      <c r="A1737" s="64">
        <v>50728561</v>
      </c>
      <c r="B1737" s="64" t="s">
        <v>406</v>
      </c>
      <c r="C1737" s="64">
        <v>4617.74</v>
      </c>
      <c r="D1737" s="64">
        <v>185</v>
      </c>
      <c r="E1737" s="64">
        <v>382.74</v>
      </c>
      <c r="F1737" s="64">
        <v>0</v>
      </c>
      <c r="H1737" s="64">
        <f t="shared" si="252"/>
        <v>-382.74</v>
      </c>
      <c r="J1737" s="64">
        <f t="shared" si="248"/>
        <v>227</v>
      </c>
      <c r="K1737" s="64">
        <f t="shared" si="249"/>
        <v>240</v>
      </c>
      <c r="L1737" s="64">
        <f t="shared" si="250"/>
        <v>864</v>
      </c>
      <c r="M1737" s="64">
        <f t="shared" si="251"/>
        <v>352</v>
      </c>
    </row>
    <row r="1738" spans="1:13" outlineLevel="1" x14ac:dyDescent="0.35">
      <c r="A1738" s="64">
        <v>50730087</v>
      </c>
      <c r="B1738" s="64" t="s">
        <v>183</v>
      </c>
      <c r="C1738" s="64">
        <v>3790.92</v>
      </c>
      <c r="D1738" s="64">
        <v>185</v>
      </c>
      <c r="E1738" s="64">
        <v>291.64999999999998</v>
      </c>
      <c r="F1738" s="64">
        <v>0</v>
      </c>
      <c r="H1738" s="64">
        <f t="shared" si="252"/>
        <v>-291.64999999999998</v>
      </c>
      <c r="J1738" s="64">
        <f t="shared" si="248"/>
        <v>227</v>
      </c>
      <c r="K1738" s="64">
        <f t="shared" si="249"/>
        <v>240</v>
      </c>
      <c r="L1738" s="64">
        <f t="shared" si="250"/>
        <v>865</v>
      </c>
      <c r="M1738" s="64">
        <f t="shared" si="251"/>
        <v>352</v>
      </c>
    </row>
    <row r="1739" spans="1:13" outlineLevel="1" x14ac:dyDescent="0.35">
      <c r="A1739" s="64">
        <v>50730227</v>
      </c>
      <c r="B1739" s="64" t="s">
        <v>406</v>
      </c>
      <c r="C1739" s="64">
        <v>4002.97</v>
      </c>
      <c r="D1739" s="64">
        <v>184</v>
      </c>
      <c r="E1739" s="64">
        <v>309.93</v>
      </c>
      <c r="F1739" s="64">
        <v>0</v>
      </c>
      <c r="H1739" s="64">
        <f t="shared" si="252"/>
        <v>-309.93</v>
      </c>
      <c r="J1739" s="64">
        <f t="shared" si="248"/>
        <v>227</v>
      </c>
      <c r="K1739" s="64">
        <f t="shared" si="249"/>
        <v>240</v>
      </c>
      <c r="L1739" s="64">
        <f t="shared" si="250"/>
        <v>865</v>
      </c>
      <c r="M1739" s="64">
        <f t="shared" si="251"/>
        <v>353</v>
      </c>
    </row>
    <row r="1740" spans="1:13" outlineLevel="1" x14ac:dyDescent="0.35">
      <c r="A1740" s="64">
        <v>50730798</v>
      </c>
      <c r="B1740" s="64" t="s">
        <v>406</v>
      </c>
      <c r="C1740" s="64">
        <v>7420.43</v>
      </c>
      <c r="D1740" s="64">
        <v>183</v>
      </c>
      <c r="E1740" s="64">
        <v>588.20000000000005</v>
      </c>
      <c r="F1740" s="64">
        <v>0</v>
      </c>
      <c r="H1740" s="64">
        <f t="shared" si="252"/>
        <v>-588.20000000000005</v>
      </c>
      <c r="J1740" s="64">
        <f t="shared" si="248"/>
        <v>227</v>
      </c>
      <c r="K1740" s="64">
        <f t="shared" si="249"/>
        <v>240</v>
      </c>
      <c r="L1740" s="64">
        <f t="shared" si="250"/>
        <v>865</v>
      </c>
      <c r="M1740" s="64">
        <f t="shared" si="251"/>
        <v>354</v>
      </c>
    </row>
    <row r="1741" spans="1:13" outlineLevel="1" x14ac:dyDescent="0.35">
      <c r="A1741" s="64">
        <v>50731374</v>
      </c>
      <c r="B1741" s="64" t="s">
        <v>406</v>
      </c>
      <c r="C1741" s="64">
        <v>6415.39</v>
      </c>
      <c r="D1741" s="64">
        <v>186</v>
      </c>
      <c r="E1741" s="64">
        <v>548.39</v>
      </c>
      <c r="F1741" s="64">
        <v>0</v>
      </c>
      <c r="H1741" s="64">
        <f t="shared" si="252"/>
        <v>-548.39</v>
      </c>
      <c r="J1741" s="64">
        <f t="shared" si="248"/>
        <v>227</v>
      </c>
      <c r="K1741" s="64">
        <f t="shared" si="249"/>
        <v>240</v>
      </c>
      <c r="L1741" s="64">
        <f t="shared" si="250"/>
        <v>865</v>
      </c>
      <c r="M1741" s="64">
        <f t="shared" si="251"/>
        <v>355</v>
      </c>
    </row>
    <row r="1742" spans="1:13" outlineLevel="1" x14ac:dyDescent="0.35">
      <c r="A1742" s="64">
        <v>50735657</v>
      </c>
      <c r="B1742" s="64" t="s">
        <v>183</v>
      </c>
      <c r="C1742" s="64">
        <v>8622.5499999999993</v>
      </c>
      <c r="D1742" s="64">
        <v>183</v>
      </c>
      <c r="E1742" s="64">
        <v>696.9</v>
      </c>
      <c r="F1742" s="64">
        <v>0</v>
      </c>
      <c r="H1742" s="64">
        <f t="shared" si="252"/>
        <v>-696.9</v>
      </c>
      <c r="J1742" s="64">
        <f t="shared" si="248"/>
        <v>227</v>
      </c>
      <c r="K1742" s="64">
        <f t="shared" si="249"/>
        <v>240</v>
      </c>
      <c r="L1742" s="64">
        <f t="shared" si="250"/>
        <v>866</v>
      </c>
      <c r="M1742" s="64">
        <f t="shared" si="251"/>
        <v>355</v>
      </c>
    </row>
    <row r="1743" spans="1:13" outlineLevel="1" x14ac:dyDescent="0.35">
      <c r="A1743" s="64">
        <v>50744806</v>
      </c>
      <c r="B1743" s="64" t="s">
        <v>101</v>
      </c>
      <c r="C1743" s="64">
        <v>4328.4399999999996</v>
      </c>
      <c r="D1743" s="64">
        <v>182</v>
      </c>
      <c r="E1743" s="64">
        <v>356.47</v>
      </c>
      <c r="F1743" s="64">
        <v>358.01</v>
      </c>
      <c r="H1743" s="64">
        <f t="shared" si="252"/>
        <v>1.5399999999999636</v>
      </c>
      <c r="J1743" s="64">
        <f t="shared" si="248"/>
        <v>228</v>
      </c>
      <c r="K1743" s="64">
        <f t="shared" si="249"/>
        <v>240</v>
      </c>
      <c r="L1743" s="64">
        <f t="shared" si="250"/>
        <v>866</v>
      </c>
      <c r="M1743" s="64">
        <f t="shared" si="251"/>
        <v>355</v>
      </c>
    </row>
    <row r="1744" spans="1:13" outlineLevel="1" x14ac:dyDescent="0.35">
      <c r="A1744" s="64">
        <v>50746951</v>
      </c>
      <c r="B1744" s="64" t="s">
        <v>183</v>
      </c>
      <c r="C1744" s="64">
        <v>6993.79</v>
      </c>
      <c r="D1744" s="64">
        <v>183</v>
      </c>
      <c r="E1744" s="64">
        <v>576.65</v>
      </c>
      <c r="F1744" s="64">
        <v>0</v>
      </c>
      <c r="H1744" s="64">
        <f t="shared" si="252"/>
        <v>-576.65</v>
      </c>
      <c r="J1744" s="64">
        <f t="shared" si="248"/>
        <v>228</v>
      </c>
      <c r="K1744" s="64">
        <f t="shared" si="249"/>
        <v>240</v>
      </c>
      <c r="L1744" s="64">
        <f t="shared" si="250"/>
        <v>867</v>
      </c>
      <c r="M1744" s="64">
        <f t="shared" si="251"/>
        <v>355</v>
      </c>
    </row>
    <row r="1745" spans="1:13" outlineLevel="1" x14ac:dyDescent="0.35">
      <c r="A1745" s="64">
        <v>50748949</v>
      </c>
      <c r="B1745" s="64" t="s">
        <v>395</v>
      </c>
      <c r="C1745" s="64">
        <v>2324.02</v>
      </c>
      <c r="D1745" s="64">
        <v>153</v>
      </c>
      <c r="E1745" s="64">
        <v>184.67</v>
      </c>
      <c r="F1745" s="64">
        <v>184.88</v>
      </c>
      <c r="H1745" s="64">
        <f t="shared" si="252"/>
        <v>0.21000000000000796</v>
      </c>
      <c r="J1745" s="64">
        <f t="shared" si="248"/>
        <v>228</v>
      </c>
      <c r="K1745" s="64">
        <f t="shared" si="249"/>
        <v>241</v>
      </c>
      <c r="L1745" s="64">
        <f t="shared" si="250"/>
        <v>867</v>
      </c>
      <c r="M1745" s="64">
        <f t="shared" si="251"/>
        <v>355</v>
      </c>
    </row>
    <row r="1746" spans="1:13" outlineLevel="1" x14ac:dyDescent="0.35">
      <c r="A1746" s="64">
        <v>50750978</v>
      </c>
      <c r="B1746" s="64" t="s">
        <v>395</v>
      </c>
      <c r="C1746" s="64">
        <v>4563.57</v>
      </c>
      <c r="D1746" s="64">
        <v>184</v>
      </c>
      <c r="E1746" s="64">
        <v>346.56</v>
      </c>
      <c r="F1746" s="64">
        <v>339.62</v>
      </c>
      <c r="H1746" s="64">
        <f t="shared" si="252"/>
        <v>-6.9399999999999977</v>
      </c>
      <c r="J1746" s="64">
        <f t="shared" si="248"/>
        <v>228</v>
      </c>
      <c r="K1746" s="64">
        <f t="shared" si="249"/>
        <v>242</v>
      </c>
      <c r="L1746" s="64">
        <f t="shared" si="250"/>
        <v>867</v>
      </c>
      <c r="M1746" s="64">
        <f t="shared" si="251"/>
        <v>355</v>
      </c>
    </row>
    <row r="1747" spans="1:13" outlineLevel="1" x14ac:dyDescent="0.35">
      <c r="A1747" s="64">
        <v>50751570</v>
      </c>
      <c r="B1747" s="64" t="s">
        <v>395</v>
      </c>
      <c r="C1747" s="64">
        <v>6351.91</v>
      </c>
      <c r="D1747" s="64">
        <v>153</v>
      </c>
      <c r="E1747" s="64">
        <v>549.70000000000005</v>
      </c>
      <c r="F1747" s="64">
        <v>556.5</v>
      </c>
      <c r="H1747" s="64">
        <f t="shared" si="252"/>
        <v>6.7999999999999545</v>
      </c>
      <c r="J1747" s="64">
        <f t="shared" si="248"/>
        <v>228</v>
      </c>
      <c r="K1747" s="64">
        <f t="shared" si="249"/>
        <v>243</v>
      </c>
      <c r="L1747" s="64">
        <f t="shared" si="250"/>
        <v>867</v>
      </c>
      <c r="M1747" s="64">
        <f t="shared" si="251"/>
        <v>355</v>
      </c>
    </row>
    <row r="1748" spans="1:13" outlineLevel="1" x14ac:dyDescent="0.35">
      <c r="A1748" s="64">
        <v>50752792</v>
      </c>
      <c r="B1748" s="64" t="s">
        <v>395</v>
      </c>
      <c r="C1748" s="64">
        <v>5337.62</v>
      </c>
      <c r="D1748" s="64">
        <v>153</v>
      </c>
      <c r="E1748" s="64">
        <v>440.64</v>
      </c>
      <c r="F1748" s="64">
        <v>439.82</v>
      </c>
      <c r="H1748" s="64">
        <f t="shared" si="252"/>
        <v>-0.81999999999999318</v>
      </c>
      <c r="J1748" s="64">
        <f t="shared" si="248"/>
        <v>228</v>
      </c>
      <c r="K1748" s="64">
        <f t="shared" si="249"/>
        <v>244</v>
      </c>
      <c r="L1748" s="64">
        <f t="shared" si="250"/>
        <v>867</v>
      </c>
      <c r="M1748" s="64">
        <f t="shared" si="251"/>
        <v>355</v>
      </c>
    </row>
    <row r="1749" spans="1:13" outlineLevel="1" x14ac:dyDescent="0.35">
      <c r="A1749" s="64">
        <v>50753732</v>
      </c>
      <c r="B1749" s="64" t="s">
        <v>183</v>
      </c>
      <c r="C1749" s="64">
        <v>3837.13</v>
      </c>
      <c r="D1749" s="64">
        <v>184</v>
      </c>
      <c r="E1749" s="64">
        <v>309.52999999999997</v>
      </c>
      <c r="F1749" s="64">
        <v>0</v>
      </c>
      <c r="H1749" s="64">
        <f t="shared" si="252"/>
        <v>-309.52999999999997</v>
      </c>
      <c r="J1749" s="64">
        <f t="shared" si="248"/>
        <v>228</v>
      </c>
      <c r="K1749" s="64">
        <f t="shared" si="249"/>
        <v>244</v>
      </c>
      <c r="L1749" s="64">
        <f t="shared" si="250"/>
        <v>868</v>
      </c>
      <c r="M1749" s="64">
        <f t="shared" si="251"/>
        <v>355</v>
      </c>
    </row>
    <row r="1750" spans="1:13" outlineLevel="1" x14ac:dyDescent="0.35">
      <c r="A1750" s="64">
        <v>50754277</v>
      </c>
      <c r="B1750" s="64" t="s">
        <v>183</v>
      </c>
      <c r="C1750" s="64">
        <v>5261.31</v>
      </c>
      <c r="D1750" s="64">
        <v>184</v>
      </c>
      <c r="E1750" s="64">
        <v>430.31</v>
      </c>
      <c r="F1750" s="64">
        <v>0</v>
      </c>
      <c r="H1750" s="64">
        <f t="shared" si="252"/>
        <v>-430.31</v>
      </c>
      <c r="J1750" s="64">
        <f t="shared" si="248"/>
        <v>228</v>
      </c>
      <c r="K1750" s="64">
        <f t="shared" si="249"/>
        <v>244</v>
      </c>
      <c r="L1750" s="64">
        <f t="shared" si="250"/>
        <v>869</v>
      </c>
      <c r="M1750" s="64">
        <f t="shared" si="251"/>
        <v>355</v>
      </c>
    </row>
    <row r="1751" spans="1:13" outlineLevel="1" x14ac:dyDescent="0.35">
      <c r="A1751" s="64">
        <v>50757718</v>
      </c>
      <c r="B1751" s="64" t="s">
        <v>183</v>
      </c>
      <c r="C1751" s="64">
        <v>4787.1499999999996</v>
      </c>
      <c r="D1751" s="64">
        <v>183</v>
      </c>
      <c r="E1751" s="64">
        <v>393.15</v>
      </c>
      <c r="F1751" s="64">
        <v>0</v>
      </c>
      <c r="H1751" s="64">
        <f t="shared" si="252"/>
        <v>-393.15</v>
      </c>
      <c r="J1751" s="64">
        <f t="shared" si="248"/>
        <v>228</v>
      </c>
      <c r="K1751" s="64">
        <f t="shared" si="249"/>
        <v>244</v>
      </c>
      <c r="L1751" s="64">
        <f t="shared" si="250"/>
        <v>870</v>
      </c>
      <c r="M1751" s="64">
        <f t="shared" si="251"/>
        <v>355</v>
      </c>
    </row>
    <row r="1752" spans="1:13" outlineLevel="1" x14ac:dyDescent="0.35">
      <c r="A1752" s="64">
        <v>50758659</v>
      </c>
      <c r="B1752" s="64" t="s">
        <v>406</v>
      </c>
      <c r="C1752" s="64">
        <v>8119.35</v>
      </c>
      <c r="D1752" s="64">
        <v>182</v>
      </c>
      <c r="E1752" s="64">
        <v>678.85</v>
      </c>
      <c r="F1752" s="64">
        <v>0</v>
      </c>
      <c r="H1752" s="64">
        <f t="shared" si="252"/>
        <v>-678.85</v>
      </c>
      <c r="J1752" s="64">
        <f t="shared" si="248"/>
        <v>228</v>
      </c>
      <c r="K1752" s="64">
        <f t="shared" si="249"/>
        <v>244</v>
      </c>
      <c r="L1752" s="64">
        <f t="shared" si="250"/>
        <v>870</v>
      </c>
      <c r="M1752" s="64">
        <f t="shared" si="251"/>
        <v>356</v>
      </c>
    </row>
    <row r="1753" spans="1:13" outlineLevel="1" x14ac:dyDescent="0.35">
      <c r="A1753" s="64">
        <v>50759152</v>
      </c>
      <c r="B1753" s="64" t="s">
        <v>183</v>
      </c>
      <c r="C1753" s="64">
        <v>3215.67</v>
      </c>
      <c r="D1753" s="64">
        <v>183</v>
      </c>
      <c r="E1753" s="64">
        <v>260.77999999999997</v>
      </c>
      <c r="F1753" s="64">
        <v>0</v>
      </c>
      <c r="H1753" s="64">
        <f t="shared" si="252"/>
        <v>-260.77999999999997</v>
      </c>
      <c r="J1753" s="64">
        <f t="shared" si="248"/>
        <v>228</v>
      </c>
      <c r="K1753" s="64">
        <f t="shared" si="249"/>
        <v>244</v>
      </c>
      <c r="L1753" s="64">
        <f t="shared" si="250"/>
        <v>871</v>
      </c>
      <c r="M1753" s="64">
        <f t="shared" si="251"/>
        <v>356</v>
      </c>
    </row>
    <row r="1754" spans="1:13" outlineLevel="1" x14ac:dyDescent="0.35">
      <c r="A1754" s="64">
        <v>50759285</v>
      </c>
      <c r="B1754" s="64" t="s">
        <v>101</v>
      </c>
      <c r="C1754" s="64">
        <v>3584</v>
      </c>
      <c r="D1754" s="64">
        <v>185</v>
      </c>
      <c r="E1754" s="64">
        <v>281.36</v>
      </c>
      <c r="F1754" s="64">
        <v>272.43</v>
      </c>
      <c r="H1754" s="64">
        <f t="shared" si="252"/>
        <v>-8.9300000000000068</v>
      </c>
      <c r="J1754" s="64">
        <f t="shared" si="248"/>
        <v>229</v>
      </c>
      <c r="K1754" s="64">
        <f t="shared" si="249"/>
        <v>244</v>
      </c>
      <c r="L1754" s="64">
        <f t="shared" si="250"/>
        <v>871</v>
      </c>
      <c r="M1754" s="64">
        <f t="shared" si="251"/>
        <v>356</v>
      </c>
    </row>
    <row r="1755" spans="1:13" outlineLevel="1" x14ac:dyDescent="0.35">
      <c r="A1755" s="64">
        <v>50760604</v>
      </c>
      <c r="B1755" s="64" t="s">
        <v>406</v>
      </c>
      <c r="C1755" s="64">
        <v>4148.55</v>
      </c>
      <c r="D1755" s="64">
        <v>184</v>
      </c>
      <c r="E1755" s="64">
        <v>341.39</v>
      </c>
      <c r="F1755" s="64">
        <v>0</v>
      </c>
      <c r="H1755" s="64">
        <f t="shared" si="252"/>
        <v>-341.39</v>
      </c>
      <c r="J1755" s="64">
        <f t="shared" si="248"/>
        <v>229</v>
      </c>
      <c r="K1755" s="64">
        <f t="shared" si="249"/>
        <v>244</v>
      </c>
      <c r="L1755" s="64">
        <f t="shared" si="250"/>
        <v>871</v>
      </c>
      <c r="M1755" s="64">
        <f t="shared" si="251"/>
        <v>357</v>
      </c>
    </row>
    <row r="1756" spans="1:13" outlineLevel="1" x14ac:dyDescent="0.35">
      <c r="A1756" s="64">
        <v>50763179</v>
      </c>
      <c r="B1756" s="64" t="s">
        <v>395</v>
      </c>
      <c r="C1756" s="64">
        <v>3315.09</v>
      </c>
      <c r="D1756" s="64">
        <v>153</v>
      </c>
      <c r="E1756" s="64">
        <v>277.64999999999998</v>
      </c>
      <c r="F1756" s="64">
        <v>283.70999999999998</v>
      </c>
      <c r="H1756" s="64">
        <f t="shared" si="252"/>
        <v>6.0600000000000023</v>
      </c>
      <c r="J1756" s="64">
        <f t="shared" si="248"/>
        <v>229</v>
      </c>
      <c r="K1756" s="64">
        <f t="shared" si="249"/>
        <v>245</v>
      </c>
      <c r="L1756" s="64">
        <f t="shared" si="250"/>
        <v>871</v>
      </c>
      <c r="M1756" s="64">
        <f t="shared" si="251"/>
        <v>357</v>
      </c>
    </row>
    <row r="1757" spans="1:13" outlineLevel="1" x14ac:dyDescent="0.35">
      <c r="A1757" s="64">
        <v>50763385</v>
      </c>
      <c r="B1757" s="64" t="s">
        <v>183</v>
      </c>
      <c r="C1757" s="64">
        <v>8937.99</v>
      </c>
      <c r="D1757" s="64">
        <v>183</v>
      </c>
      <c r="E1757" s="64">
        <v>731.37</v>
      </c>
      <c r="F1757" s="64">
        <v>0</v>
      </c>
      <c r="H1757" s="64">
        <f t="shared" si="252"/>
        <v>-731.37</v>
      </c>
      <c r="J1757" s="64">
        <f t="shared" si="248"/>
        <v>229</v>
      </c>
      <c r="K1757" s="64">
        <f t="shared" si="249"/>
        <v>245</v>
      </c>
      <c r="L1757" s="64">
        <f t="shared" si="250"/>
        <v>872</v>
      </c>
      <c r="M1757" s="64">
        <f t="shared" si="251"/>
        <v>357</v>
      </c>
    </row>
    <row r="1758" spans="1:13" outlineLevel="1" x14ac:dyDescent="0.35">
      <c r="A1758" s="64">
        <v>50767204</v>
      </c>
      <c r="B1758" s="64" t="s">
        <v>183</v>
      </c>
      <c r="C1758" s="64">
        <v>4212.84</v>
      </c>
      <c r="D1758" s="64">
        <v>183</v>
      </c>
      <c r="E1758" s="64">
        <v>358.12</v>
      </c>
      <c r="F1758" s="64">
        <v>0</v>
      </c>
      <c r="H1758" s="64">
        <f t="shared" si="252"/>
        <v>-358.12</v>
      </c>
      <c r="J1758" s="64">
        <f t="shared" si="248"/>
        <v>229</v>
      </c>
      <c r="K1758" s="64">
        <f t="shared" si="249"/>
        <v>245</v>
      </c>
      <c r="L1758" s="64">
        <f t="shared" si="250"/>
        <v>873</v>
      </c>
      <c r="M1758" s="64">
        <f t="shared" si="251"/>
        <v>357</v>
      </c>
    </row>
    <row r="1759" spans="1:13" outlineLevel="1" x14ac:dyDescent="0.35">
      <c r="A1759" s="64">
        <v>50768674</v>
      </c>
      <c r="B1759" s="64" t="s">
        <v>183</v>
      </c>
      <c r="C1759" s="64">
        <v>6502.38</v>
      </c>
      <c r="D1759" s="64">
        <v>184</v>
      </c>
      <c r="E1759" s="64">
        <v>540.52</v>
      </c>
      <c r="F1759" s="64">
        <v>0</v>
      </c>
      <c r="H1759" s="64">
        <f t="shared" si="252"/>
        <v>-540.52</v>
      </c>
      <c r="J1759" s="64">
        <f t="shared" si="248"/>
        <v>229</v>
      </c>
      <c r="K1759" s="64">
        <f t="shared" si="249"/>
        <v>245</v>
      </c>
      <c r="L1759" s="64">
        <f t="shared" si="250"/>
        <v>874</v>
      </c>
      <c r="M1759" s="64">
        <f t="shared" si="251"/>
        <v>357</v>
      </c>
    </row>
    <row r="1760" spans="1:13" outlineLevel="1" x14ac:dyDescent="0.35">
      <c r="A1760" s="64">
        <v>50771833</v>
      </c>
      <c r="B1760" s="64" t="s">
        <v>183</v>
      </c>
      <c r="C1760" s="64">
        <v>6016.37</v>
      </c>
      <c r="D1760" s="64">
        <v>183</v>
      </c>
      <c r="E1760" s="64">
        <v>503.25</v>
      </c>
      <c r="F1760" s="64">
        <v>0</v>
      </c>
      <c r="H1760" s="64">
        <f t="shared" si="252"/>
        <v>-503.25</v>
      </c>
      <c r="J1760" s="64">
        <f t="shared" si="248"/>
        <v>229</v>
      </c>
      <c r="K1760" s="64">
        <f t="shared" si="249"/>
        <v>245</v>
      </c>
      <c r="L1760" s="64">
        <f t="shared" si="250"/>
        <v>875</v>
      </c>
      <c r="M1760" s="64">
        <f t="shared" si="251"/>
        <v>357</v>
      </c>
    </row>
    <row r="1761" spans="1:13" outlineLevel="1" x14ac:dyDescent="0.35">
      <c r="A1761" s="64">
        <v>50772740</v>
      </c>
      <c r="B1761" s="64" t="s">
        <v>183</v>
      </c>
      <c r="C1761" s="64">
        <v>2546.92</v>
      </c>
      <c r="D1761" s="64">
        <v>183</v>
      </c>
      <c r="E1761" s="64">
        <v>207.77</v>
      </c>
      <c r="F1761" s="64">
        <v>0</v>
      </c>
      <c r="H1761" s="64">
        <f t="shared" si="252"/>
        <v>-207.77</v>
      </c>
      <c r="J1761" s="64">
        <f t="shared" si="248"/>
        <v>229</v>
      </c>
      <c r="K1761" s="64">
        <f t="shared" si="249"/>
        <v>245</v>
      </c>
      <c r="L1761" s="64">
        <f t="shared" si="250"/>
        <v>876</v>
      </c>
      <c r="M1761" s="64">
        <f t="shared" si="251"/>
        <v>357</v>
      </c>
    </row>
    <row r="1762" spans="1:13" outlineLevel="1" x14ac:dyDescent="0.35">
      <c r="A1762" s="64">
        <v>50774481</v>
      </c>
      <c r="B1762" s="64" t="s">
        <v>183</v>
      </c>
      <c r="C1762" s="64">
        <v>2687.52</v>
      </c>
      <c r="D1762" s="64">
        <v>184</v>
      </c>
      <c r="E1762" s="64">
        <v>223.05</v>
      </c>
      <c r="F1762" s="64">
        <v>0</v>
      </c>
      <c r="H1762" s="64">
        <f t="shared" si="252"/>
        <v>-223.05</v>
      </c>
      <c r="J1762" s="64">
        <f t="shared" si="248"/>
        <v>229</v>
      </c>
      <c r="K1762" s="64">
        <f t="shared" si="249"/>
        <v>245</v>
      </c>
      <c r="L1762" s="64">
        <f t="shared" si="250"/>
        <v>877</v>
      </c>
      <c r="M1762" s="64">
        <f t="shared" si="251"/>
        <v>357</v>
      </c>
    </row>
    <row r="1763" spans="1:13" outlineLevel="1" x14ac:dyDescent="0.35">
      <c r="A1763" s="64">
        <v>50775009</v>
      </c>
      <c r="B1763" s="64" t="s">
        <v>183</v>
      </c>
      <c r="C1763" s="64">
        <v>2158.08</v>
      </c>
      <c r="D1763" s="64">
        <v>183</v>
      </c>
      <c r="E1763" s="64">
        <v>163.03</v>
      </c>
      <c r="F1763" s="64">
        <v>0</v>
      </c>
      <c r="H1763" s="64">
        <f t="shared" si="252"/>
        <v>-163.03</v>
      </c>
      <c r="J1763" s="64">
        <f t="shared" si="248"/>
        <v>229</v>
      </c>
      <c r="K1763" s="64">
        <f t="shared" si="249"/>
        <v>245</v>
      </c>
      <c r="L1763" s="64">
        <f t="shared" si="250"/>
        <v>878</v>
      </c>
      <c r="M1763" s="64">
        <f t="shared" si="251"/>
        <v>357</v>
      </c>
    </row>
    <row r="1764" spans="1:13" outlineLevel="1" x14ac:dyDescent="0.35">
      <c r="A1764" s="64">
        <v>50776560</v>
      </c>
      <c r="B1764" s="64" t="s">
        <v>406</v>
      </c>
      <c r="C1764" s="64">
        <v>1663.81</v>
      </c>
      <c r="D1764" s="64">
        <v>183</v>
      </c>
      <c r="E1764" s="64">
        <v>139.84</v>
      </c>
      <c r="F1764" s="64">
        <v>0</v>
      </c>
      <c r="H1764" s="64">
        <f t="shared" si="252"/>
        <v>-139.84</v>
      </c>
      <c r="J1764" s="64">
        <f t="shared" si="248"/>
        <v>229</v>
      </c>
      <c r="K1764" s="64">
        <f t="shared" si="249"/>
        <v>245</v>
      </c>
      <c r="L1764" s="64">
        <f t="shared" si="250"/>
        <v>878</v>
      </c>
      <c r="M1764" s="64">
        <f t="shared" si="251"/>
        <v>358</v>
      </c>
    </row>
    <row r="1765" spans="1:13" outlineLevel="1" x14ac:dyDescent="0.35">
      <c r="A1765" s="64">
        <v>50777758</v>
      </c>
      <c r="B1765" s="64" t="s">
        <v>395</v>
      </c>
      <c r="C1765" s="64">
        <v>1233.1199999999999</v>
      </c>
      <c r="D1765" s="64">
        <v>153</v>
      </c>
      <c r="E1765" s="64">
        <v>94.27</v>
      </c>
      <c r="F1765" s="64">
        <v>91.56</v>
      </c>
      <c r="H1765" s="64">
        <f t="shared" si="252"/>
        <v>-2.7099999999999937</v>
      </c>
      <c r="J1765" s="64">
        <f t="shared" si="248"/>
        <v>229</v>
      </c>
      <c r="K1765" s="64">
        <f t="shared" si="249"/>
        <v>246</v>
      </c>
      <c r="L1765" s="64">
        <f t="shared" si="250"/>
        <v>878</v>
      </c>
      <c r="M1765" s="64">
        <f t="shared" si="251"/>
        <v>358</v>
      </c>
    </row>
    <row r="1766" spans="1:13" outlineLevel="1" x14ac:dyDescent="0.35">
      <c r="A1766" s="64">
        <v>50780727</v>
      </c>
      <c r="B1766" s="64" t="s">
        <v>101</v>
      </c>
      <c r="C1766" s="64">
        <v>7698.99</v>
      </c>
      <c r="D1766" s="64">
        <v>153</v>
      </c>
      <c r="E1766" s="64">
        <v>610</v>
      </c>
      <c r="F1766" s="64">
        <v>602.98</v>
      </c>
      <c r="H1766" s="64">
        <f t="shared" si="252"/>
        <v>-7.0199999999999818</v>
      </c>
      <c r="J1766" s="64">
        <f t="shared" si="248"/>
        <v>230</v>
      </c>
      <c r="K1766" s="64">
        <f t="shared" si="249"/>
        <v>246</v>
      </c>
      <c r="L1766" s="64">
        <f t="shared" si="250"/>
        <v>878</v>
      </c>
      <c r="M1766" s="64">
        <f t="shared" si="251"/>
        <v>358</v>
      </c>
    </row>
    <row r="1767" spans="1:13" outlineLevel="1" x14ac:dyDescent="0.35">
      <c r="A1767" s="64">
        <v>50781741</v>
      </c>
      <c r="B1767" s="64" t="s">
        <v>183</v>
      </c>
      <c r="C1767" s="64">
        <v>2725.45</v>
      </c>
      <c r="D1767" s="64">
        <v>183</v>
      </c>
      <c r="E1767" s="64">
        <v>228.75</v>
      </c>
      <c r="F1767" s="64">
        <v>0</v>
      </c>
      <c r="H1767" s="64">
        <f t="shared" si="252"/>
        <v>-228.75</v>
      </c>
      <c r="J1767" s="64">
        <f t="shared" si="248"/>
        <v>230</v>
      </c>
      <c r="K1767" s="64">
        <f t="shared" si="249"/>
        <v>246</v>
      </c>
      <c r="L1767" s="64">
        <f t="shared" si="250"/>
        <v>879</v>
      </c>
      <c r="M1767" s="64">
        <f t="shared" si="251"/>
        <v>358</v>
      </c>
    </row>
    <row r="1768" spans="1:13" outlineLevel="1" x14ac:dyDescent="0.35">
      <c r="A1768" s="64">
        <v>50781759</v>
      </c>
      <c r="B1768" s="64" t="s">
        <v>183</v>
      </c>
      <c r="C1768" s="64">
        <v>4427.96</v>
      </c>
      <c r="D1768" s="64">
        <v>182</v>
      </c>
      <c r="E1768" s="64">
        <v>355.64</v>
      </c>
      <c r="F1768" s="64">
        <v>0</v>
      </c>
      <c r="H1768" s="64">
        <f t="shared" si="252"/>
        <v>-355.64</v>
      </c>
      <c r="J1768" s="64">
        <f t="shared" si="248"/>
        <v>230</v>
      </c>
      <c r="K1768" s="64">
        <f t="shared" si="249"/>
        <v>246</v>
      </c>
      <c r="L1768" s="64">
        <f t="shared" si="250"/>
        <v>880</v>
      </c>
      <c r="M1768" s="64">
        <f t="shared" si="251"/>
        <v>358</v>
      </c>
    </row>
    <row r="1769" spans="1:13" outlineLevel="1" x14ac:dyDescent="0.35">
      <c r="A1769" s="64">
        <v>50782244</v>
      </c>
      <c r="B1769" s="64" t="s">
        <v>406</v>
      </c>
      <c r="C1769" s="64">
        <v>4597.67</v>
      </c>
      <c r="D1769" s="64">
        <v>184</v>
      </c>
      <c r="E1769" s="64">
        <v>360.56</v>
      </c>
      <c r="F1769" s="64">
        <v>0</v>
      </c>
      <c r="H1769" s="64">
        <f t="shared" si="252"/>
        <v>-360.56</v>
      </c>
      <c r="J1769" s="64">
        <f t="shared" si="248"/>
        <v>230</v>
      </c>
      <c r="K1769" s="64">
        <f t="shared" si="249"/>
        <v>246</v>
      </c>
      <c r="L1769" s="64">
        <f t="shared" si="250"/>
        <v>880</v>
      </c>
      <c r="M1769" s="64">
        <f t="shared" si="251"/>
        <v>359</v>
      </c>
    </row>
    <row r="1770" spans="1:13" outlineLevel="1" x14ac:dyDescent="0.35">
      <c r="A1770" s="64">
        <v>50782252</v>
      </c>
      <c r="B1770" s="64" t="s">
        <v>183</v>
      </c>
      <c r="C1770" s="64">
        <v>2372.16</v>
      </c>
      <c r="D1770" s="64">
        <v>185</v>
      </c>
      <c r="E1770" s="64">
        <v>198.48</v>
      </c>
      <c r="F1770" s="64">
        <v>0</v>
      </c>
      <c r="H1770" s="64">
        <f t="shared" si="252"/>
        <v>-198.48</v>
      </c>
      <c r="J1770" s="64">
        <f t="shared" si="248"/>
        <v>230</v>
      </c>
      <c r="K1770" s="64">
        <f t="shared" si="249"/>
        <v>246</v>
      </c>
      <c r="L1770" s="64">
        <f t="shared" si="250"/>
        <v>881</v>
      </c>
      <c r="M1770" s="64">
        <f t="shared" si="251"/>
        <v>359</v>
      </c>
    </row>
    <row r="1771" spans="1:13" outlineLevel="1" x14ac:dyDescent="0.35">
      <c r="A1771" s="64">
        <v>50783474</v>
      </c>
      <c r="B1771" s="64" t="s">
        <v>395</v>
      </c>
      <c r="C1771" s="64">
        <v>1742.18</v>
      </c>
      <c r="D1771" s="64">
        <v>184</v>
      </c>
      <c r="E1771" s="64">
        <v>142.68</v>
      </c>
      <c r="F1771" s="64">
        <v>140.74</v>
      </c>
      <c r="H1771" s="64">
        <f t="shared" si="252"/>
        <v>-1.9399999999999977</v>
      </c>
      <c r="J1771" s="64">
        <f t="shared" si="248"/>
        <v>230</v>
      </c>
      <c r="K1771" s="64">
        <f t="shared" si="249"/>
        <v>247</v>
      </c>
      <c r="L1771" s="64">
        <f t="shared" si="250"/>
        <v>881</v>
      </c>
      <c r="M1771" s="64">
        <f t="shared" si="251"/>
        <v>359</v>
      </c>
    </row>
    <row r="1772" spans="1:13" outlineLevel="1" x14ac:dyDescent="0.35">
      <c r="A1772" s="64">
        <v>50783987</v>
      </c>
      <c r="B1772" s="64" t="s">
        <v>395</v>
      </c>
      <c r="C1772" s="64">
        <v>2290.21</v>
      </c>
      <c r="D1772" s="64">
        <v>153</v>
      </c>
      <c r="E1772" s="64">
        <v>180.28</v>
      </c>
      <c r="F1772" s="64">
        <v>180.13</v>
      </c>
      <c r="H1772" s="64">
        <f t="shared" si="252"/>
        <v>-0.15000000000000568</v>
      </c>
      <c r="J1772" s="64">
        <f t="shared" si="248"/>
        <v>230</v>
      </c>
      <c r="K1772" s="64">
        <f t="shared" si="249"/>
        <v>248</v>
      </c>
      <c r="L1772" s="64">
        <f t="shared" si="250"/>
        <v>881</v>
      </c>
      <c r="M1772" s="64">
        <f t="shared" si="251"/>
        <v>359</v>
      </c>
    </row>
    <row r="1773" spans="1:13" outlineLevel="1" x14ac:dyDescent="0.35">
      <c r="A1773" s="64">
        <v>50784886</v>
      </c>
      <c r="B1773" s="64" t="s">
        <v>406</v>
      </c>
      <c r="C1773" s="64">
        <v>4758.8100000000004</v>
      </c>
      <c r="D1773" s="64">
        <v>185</v>
      </c>
      <c r="E1773" s="64">
        <v>397.32</v>
      </c>
      <c r="F1773" s="64">
        <v>0</v>
      </c>
      <c r="H1773" s="64">
        <f t="shared" si="252"/>
        <v>-397.32</v>
      </c>
      <c r="J1773" s="64">
        <f t="shared" si="248"/>
        <v>230</v>
      </c>
      <c r="K1773" s="64">
        <f t="shared" si="249"/>
        <v>248</v>
      </c>
      <c r="L1773" s="64">
        <f t="shared" si="250"/>
        <v>881</v>
      </c>
      <c r="M1773" s="64">
        <f t="shared" si="251"/>
        <v>360</v>
      </c>
    </row>
    <row r="1774" spans="1:13" outlineLevel="1" x14ac:dyDescent="0.35">
      <c r="A1774" s="64">
        <v>50786949</v>
      </c>
      <c r="B1774" s="64" t="s">
        <v>406</v>
      </c>
      <c r="C1774" s="64">
        <v>8232.94</v>
      </c>
      <c r="D1774" s="64">
        <v>183</v>
      </c>
      <c r="E1774" s="64">
        <v>658.86</v>
      </c>
      <c r="F1774" s="64">
        <v>0</v>
      </c>
      <c r="H1774" s="64">
        <f t="shared" si="252"/>
        <v>-658.86</v>
      </c>
      <c r="J1774" s="64">
        <f t="shared" si="248"/>
        <v>230</v>
      </c>
      <c r="K1774" s="64">
        <f t="shared" si="249"/>
        <v>248</v>
      </c>
      <c r="L1774" s="64">
        <f t="shared" si="250"/>
        <v>881</v>
      </c>
      <c r="M1774" s="64">
        <f t="shared" si="251"/>
        <v>361</v>
      </c>
    </row>
    <row r="1775" spans="1:13" outlineLevel="1" x14ac:dyDescent="0.35">
      <c r="A1775" s="64">
        <v>50789092</v>
      </c>
      <c r="B1775" s="64" t="s">
        <v>395</v>
      </c>
      <c r="C1775" s="64">
        <v>2020.77</v>
      </c>
      <c r="D1775" s="64">
        <v>184</v>
      </c>
      <c r="E1775" s="64">
        <v>161.69999999999999</v>
      </c>
      <c r="F1775" s="64">
        <v>160.28</v>
      </c>
      <c r="H1775" s="64">
        <f t="shared" si="252"/>
        <v>-1.4199999999999875</v>
      </c>
      <c r="J1775" s="64">
        <f t="shared" si="248"/>
        <v>230</v>
      </c>
      <c r="K1775" s="64">
        <f t="shared" si="249"/>
        <v>249</v>
      </c>
      <c r="L1775" s="64">
        <f t="shared" si="250"/>
        <v>881</v>
      </c>
      <c r="M1775" s="64">
        <f t="shared" si="251"/>
        <v>361</v>
      </c>
    </row>
    <row r="1776" spans="1:13" outlineLevel="1" x14ac:dyDescent="0.35">
      <c r="A1776" s="64">
        <v>50789498</v>
      </c>
      <c r="B1776" s="64" t="s">
        <v>183</v>
      </c>
      <c r="C1776" s="64">
        <v>3128.66</v>
      </c>
      <c r="D1776" s="64">
        <v>182</v>
      </c>
      <c r="E1776" s="64">
        <v>246.92</v>
      </c>
      <c r="F1776" s="64">
        <v>0</v>
      </c>
      <c r="H1776" s="64">
        <f t="shared" si="252"/>
        <v>-246.92</v>
      </c>
      <c r="J1776" s="64">
        <f t="shared" si="248"/>
        <v>230</v>
      </c>
      <c r="K1776" s="64">
        <f t="shared" si="249"/>
        <v>249</v>
      </c>
      <c r="L1776" s="64">
        <f t="shared" si="250"/>
        <v>882</v>
      </c>
      <c r="M1776" s="64">
        <f t="shared" si="251"/>
        <v>361</v>
      </c>
    </row>
    <row r="1777" spans="1:13" outlineLevel="1" x14ac:dyDescent="0.35">
      <c r="A1777" s="64">
        <v>50790916</v>
      </c>
      <c r="B1777" s="64" t="s">
        <v>183</v>
      </c>
      <c r="C1777" s="64">
        <v>3517.7</v>
      </c>
      <c r="D1777" s="64">
        <v>183</v>
      </c>
      <c r="E1777" s="64">
        <v>273.72000000000003</v>
      </c>
      <c r="F1777" s="64">
        <v>0</v>
      </c>
      <c r="H1777" s="64">
        <f t="shared" si="252"/>
        <v>-273.72000000000003</v>
      </c>
      <c r="J1777" s="64">
        <f t="shared" si="248"/>
        <v>230</v>
      </c>
      <c r="K1777" s="64">
        <f t="shared" si="249"/>
        <v>249</v>
      </c>
      <c r="L1777" s="64">
        <f t="shared" si="250"/>
        <v>883</v>
      </c>
      <c r="M1777" s="64">
        <f t="shared" si="251"/>
        <v>361</v>
      </c>
    </row>
    <row r="1778" spans="1:13" outlineLevel="1" x14ac:dyDescent="0.35">
      <c r="A1778" s="64">
        <v>50792384</v>
      </c>
      <c r="B1778" s="64" t="s">
        <v>101</v>
      </c>
      <c r="C1778" s="64">
        <v>3440.5</v>
      </c>
      <c r="D1778" s="64">
        <v>183</v>
      </c>
      <c r="E1778" s="64">
        <v>271.82</v>
      </c>
      <c r="F1778" s="64">
        <v>264.81</v>
      </c>
      <c r="H1778" s="64">
        <f t="shared" si="252"/>
        <v>-7.0099999999999909</v>
      </c>
      <c r="J1778" s="64">
        <f t="shared" si="248"/>
        <v>231</v>
      </c>
      <c r="K1778" s="64">
        <f t="shared" si="249"/>
        <v>249</v>
      </c>
      <c r="L1778" s="64">
        <f t="shared" si="250"/>
        <v>883</v>
      </c>
      <c r="M1778" s="64">
        <f t="shared" si="251"/>
        <v>361</v>
      </c>
    </row>
    <row r="1779" spans="1:13" outlineLevel="1" x14ac:dyDescent="0.35">
      <c r="A1779" s="64">
        <v>50793100</v>
      </c>
      <c r="B1779" s="64" t="s">
        <v>183</v>
      </c>
      <c r="C1779" s="64">
        <v>4103.4799999999996</v>
      </c>
      <c r="D1779" s="64">
        <v>186</v>
      </c>
      <c r="E1779" s="64">
        <v>339.14</v>
      </c>
      <c r="F1779" s="64">
        <v>0</v>
      </c>
      <c r="H1779" s="64">
        <f t="shared" si="252"/>
        <v>-339.14</v>
      </c>
      <c r="J1779" s="64">
        <f t="shared" si="248"/>
        <v>231</v>
      </c>
      <c r="K1779" s="64">
        <f t="shared" si="249"/>
        <v>249</v>
      </c>
      <c r="L1779" s="64">
        <f t="shared" si="250"/>
        <v>884</v>
      </c>
      <c r="M1779" s="64">
        <f t="shared" si="251"/>
        <v>361</v>
      </c>
    </row>
    <row r="1780" spans="1:13" outlineLevel="1" x14ac:dyDescent="0.35">
      <c r="A1780" s="64">
        <v>50793209</v>
      </c>
      <c r="B1780" s="64" t="s">
        <v>406</v>
      </c>
      <c r="C1780" s="64">
        <v>5329.68</v>
      </c>
      <c r="D1780" s="64">
        <v>184</v>
      </c>
      <c r="E1780" s="64">
        <v>455.67</v>
      </c>
      <c r="F1780" s="64">
        <v>0</v>
      </c>
      <c r="H1780" s="64">
        <f t="shared" si="252"/>
        <v>-455.67</v>
      </c>
      <c r="J1780" s="64">
        <f t="shared" si="248"/>
        <v>231</v>
      </c>
      <c r="K1780" s="64">
        <f t="shared" si="249"/>
        <v>249</v>
      </c>
      <c r="L1780" s="64">
        <f t="shared" si="250"/>
        <v>884</v>
      </c>
      <c r="M1780" s="64">
        <f t="shared" si="251"/>
        <v>362</v>
      </c>
    </row>
    <row r="1781" spans="1:13" outlineLevel="1" x14ac:dyDescent="0.35">
      <c r="A1781" s="64">
        <v>50793861</v>
      </c>
      <c r="B1781" s="64" t="s">
        <v>183</v>
      </c>
      <c r="C1781" s="64">
        <v>4357.1899999999996</v>
      </c>
      <c r="D1781" s="64">
        <v>183</v>
      </c>
      <c r="E1781" s="64">
        <v>344.43</v>
      </c>
      <c r="F1781" s="64">
        <v>0</v>
      </c>
      <c r="H1781" s="64">
        <f t="shared" si="252"/>
        <v>-344.43</v>
      </c>
      <c r="J1781" s="64">
        <f t="shared" si="248"/>
        <v>231</v>
      </c>
      <c r="K1781" s="64">
        <f t="shared" si="249"/>
        <v>249</v>
      </c>
      <c r="L1781" s="64">
        <f t="shared" si="250"/>
        <v>885</v>
      </c>
      <c r="M1781" s="64">
        <f t="shared" si="251"/>
        <v>362</v>
      </c>
    </row>
    <row r="1782" spans="1:13" outlineLevel="1" x14ac:dyDescent="0.35">
      <c r="A1782" s="64">
        <v>50796352</v>
      </c>
      <c r="B1782" s="64" t="s">
        <v>101</v>
      </c>
      <c r="C1782" s="64">
        <v>7466.84</v>
      </c>
      <c r="D1782" s="64">
        <v>185</v>
      </c>
      <c r="E1782" s="64">
        <v>587.57000000000005</v>
      </c>
      <c r="F1782" s="64">
        <v>578.49</v>
      </c>
      <c r="H1782" s="64">
        <f t="shared" si="252"/>
        <v>-9.0800000000000409</v>
      </c>
      <c r="J1782" s="64">
        <f t="shared" si="248"/>
        <v>232</v>
      </c>
      <c r="K1782" s="64">
        <f t="shared" si="249"/>
        <v>249</v>
      </c>
      <c r="L1782" s="64">
        <f t="shared" si="250"/>
        <v>885</v>
      </c>
      <c r="M1782" s="64">
        <f t="shared" si="251"/>
        <v>362</v>
      </c>
    </row>
    <row r="1783" spans="1:13" outlineLevel="1" x14ac:dyDescent="0.35">
      <c r="A1783" s="64">
        <v>50798704</v>
      </c>
      <c r="B1783" s="64" t="s">
        <v>395</v>
      </c>
      <c r="C1783" s="64">
        <v>3197.01</v>
      </c>
      <c r="D1783" s="64">
        <v>153</v>
      </c>
      <c r="E1783" s="64">
        <v>273.88</v>
      </c>
      <c r="F1783" s="64">
        <v>275.70999999999998</v>
      </c>
      <c r="H1783" s="64">
        <f t="shared" si="252"/>
        <v>1.8299999999999841</v>
      </c>
      <c r="J1783" s="64">
        <f t="shared" ref="J1783:J1846" si="253">IF($B1783=J$53,J1782+1,J1782)</f>
        <v>232</v>
      </c>
      <c r="K1783" s="64">
        <f t="shared" ref="K1783:K1846" si="254">IF($B1783=K$53,K1782+1,K1782)</f>
        <v>250</v>
      </c>
      <c r="L1783" s="64">
        <f t="shared" ref="L1783:L1846" si="255">IF($B1783=L$53,L1782+1,L1782)</f>
        <v>885</v>
      </c>
      <c r="M1783" s="64">
        <f t="shared" ref="M1783:M1846" si="256">IF($B1783=M$53,M1782+1,M1782)</f>
        <v>362</v>
      </c>
    </row>
    <row r="1784" spans="1:13" outlineLevel="1" x14ac:dyDescent="0.35">
      <c r="A1784" s="64">
        <v>50800690</v>
      </c>
      <c r="B1784" s="64" t="s">
        <v>183</v>
      </c>
      <c r="C1784" s="64">
        <v>631.73</v>
      </c>
      <c r="D1784" s="64">
        <v>183</v>
      </c>
      <c r="E1784" s="64">
        <v>49.09</v>
      </c>
      <c r="F1784" s="64">
        <v>0</v>
      </c>
      <c r="H1784" s="64">
        <f t="shared" ref="H1784:H1847" si="257">F1784-E1784</f>
        <v>-49.09</v>
      </c>
      <c r="J1784" s="64">
        <f t="shared" si="253"/>
        <v>232</v>
      </c>
      <c r="K1784" s="64">
        <f t="shared" si="254"/>
        <v>250</v>
      </c>
      <c r="L1784" s="64">
        <f t="shared" si="255"/>
        <v>886</v>
      </c>
      <c r="M1784" s="64">
        <f t="shared" si="256"/>
        <v>362</v>
      </c>
    </row>
    <row r="1785" spans="1:13" outlineLevel="1" x14ac:dyDescent="0.35">
      <c r="A1785" s="64">
        <v>50802381</v>
      </c>
      <c r="B1785" s="64" t="s">
        <v>101</v>
      </c>
      <c r="C1785" s="64">
        <v>2247.12</v>
      </c>
      <c r="D1785" s="64">
        <v>182</v>
      </c>
      <c r="E1785" s="64">
        <v>178.02</v>
      </c>
      <c r="F1785" s="64">
        <v>175.88</v>
      </c>
      <c r="H1785" s="64">
        <f t="shared" si="257"/>
        <v>-2.1400000000000148</v>
      </c>
      <c r="J1785" s="64">
        <f t="shared" si="253"/>
        <v>233</v>
      </c>
      <c r="K1785" s="64">
        <f t="shared" si="254"/>
        <v>250</v>
      </c>
      <c r="L1785" s="64">
        <f t="shared" si="255"/>
        <v>886</v>
      </c>
      <c r="M1785" s="64">
        <f t="shared" si="256"/>
        <v>362</v>
      </c>
    </row>
    <row r="1786" spans="1:13" outlineLevel="1" x14ac:dyDescent="0.35">
      <c r="A1786" s="64">
        <v>50804098</v>
      </c>
      <c r="B1786" s="64" t="s">
        <v>101</v>
      </c>
      <c r="C1786" s="64">
        <v>13474.77</v>
      </c>
      <c r="D1786" s="64">
        <v>154</v>
      </c>
      <c r="E1786" s="64">
        <v>1021.1</v>
      </c>
      <c r="F1786" s="64">
        <v>990.12</v>
      </c>
      <c r="H1786" s="64">
        <f t="shared" si="257"/>
        <v>-30.980000000000018</v>
      </c>
      <c r="J1786" s="64">
        <f t="shared" si="253"/>
        <v>234</v>
      </c>
      <c r="K1786" s="64">
        <f t="shared" si="254"/>
        <v>250</v>
      </c>
      <c r="L1786" s="64">
        <f t="shared" si="255"/>
        <v>886</v>
      </c>
      <c r="M1786" s="64">
        <f t="shared" si="256"/>
        <v>362</v>
      </c>
    </row>
    <row r="1787" spans="1:13" outlineLevel="1" x14ac:dyDescent="0.35">
      <c r="A1787" s="64">
        <v>50804931</v>
      </c>
      <c r="B1787" s="64" t="s">
        <v>183</v>
      </c>
      <c r="C1787" s="64">
        <v>5462.87</v>
      </c>
      <c r="D1787" s="64">
        <v>183</v>
      </c>
      <c r="E1787" s="64">
        <v>408.35</v>
      </c>
      <c r="F1787" s="64">
        <v>0</v>
      </c>
      <c r="H1787" s="64">
        <f t="shared" si="257"/>
        <v>-408.35</v>
      </c>
      <c r="J1787" s="64">
        <f t="shared" si="253"/>
        <v>234</v>
      </c>
      <c r="K1787" s="64">
        <f t="shared" si="254"/>
        <v>250</v>
      </c>
      <c r="L1787" s="64">
        <f t="shared" si="255"/>
        <v>887</v>
      </c>
      <c r="M1787" s="64">
        <f t="shared" si="256"/>
        <v>362</v>
      </c>
    </row>
    <row r="1788" spans="1:13" outlineLevel="1" x14ac:dyDescent="0.35">
      <c r="A1788" s="64">
        <v>50808280</v>
      </c>
      <c r="B1788" s="64" t="s">
        <v>395</v>
      </c>
      <c r="C1788" s="64">
        <v>3882.97</v>
      </c>
      <c r="D1788" s="64">
        <v>154</v>
      </c>
      <c r="E1788" s="64">
        <v>318.16000000000003</v>
      </c>
      <c r="F1788" s="64">
        <v>320.52</v>
      </c>
      <c r="H1788" s="64">
        <f t="shared" si="257"/>
        <v>2.3599999999999568</v>
      </c>
      <c r="J1788" s="64">
        <f t="shared" si="253"/>
        <v>234</v>
      </c>
      <c r="K1788" s="64">
        <f t="shared" si="254"/>
        <v>251</v>
      </c>
      <c r="L1788" s="64">
        <f t="shared" si="255"/>
        <v>887</v>
      </c>
      <c r="M1788" s="64">
        <f t="shared" si="256"/>
        <v>362</v>
      </c>
    </row>
    <row r="1789" spans="1:13" outlineLevel="1" x14ac:dyDescent="0.35">
      <c r="A1789" s="64">
        <v>50813370</v>
      </c>
      <c r="B1789" s="64" t="s">
        <v>395</v>
      </c>
      <c r="C1789" s="64">
        <v>2385.29</v>
      </c>
      <c r="D1789" s="64">
        <v>153</v>
      </c>
      <c r="E1789" s="64">
        <v>191.39</v>
      </c>
      <c r="F1789" s="64">
        <v>192.65</v>
      </c>
      <c r="H1789" s="64">
        <f t="shared" si="257"/>
        <v>1.2600000000000193</v>
      </c>
      <c r="J1789" s="64">
        <f t="shared" si="253"/>
        <v>234</v>
      </c>
      <c r="K1789" s="64">
        <f t="shared" si="254"/>
        <v>252</v>
      </c>
      <c r="L1789" s="64">
        <f t="shared" si="255"/>
        <v>887</v>
      </c>
      <c r="M1789" s="64">
        <f t="shared" si="256"/>
        <v>362</v>
      </c>
    </row>
    <row r="1790" spans="1:13" outlineLevel="1" x14ac:dyDescent="0.35">
      <c r="A1790" s="64">
        <v>50813536</v>
      </c>
      <c r="B1790" s="64" t="s">
        <v>101</v>
      </c>
      <c r="C1790" s="64">
        <v>3875.58</v>
      </c>
      <c r="D1790" s="64">
        <v>153</v>
      </c>
      <c r="E1790" s="64">
        <v>338.69</v>
      </c>
      <c r="F1790" s="64">
        <v>343.29</v>
      </c>
      <c r="H1790" s="64">
        <f t="shared" si="257"/>
        <v>4.6000000000000227</v>
      </c>
      <c r="J1790" s="64">
        <f t="shared" si="253"/>
        <v>235</v>
      </c>
      <c r="K1790" s="64">
        <f t="shared" si="254"/>
        <v>252</v>
      </c>
      <c r="L1790" s="64">
        <f t="shared" si="255"/>
        <v>887</v>
      </c>
      <c r="M1790" s="64">
        <f t="shared" si="256"/>
        <v>362</v>
      </c>
    </row>
    <row r="1791" spans="1:13" outlineLevel="1" x14ac:dyDescent="0.35">
      <c r="A1791" s="64">
        <v>50814138</v>
      </c>
      <c r="B1791" s="64" t="s">
        <v>183</v>
      </c>
      <c r="C1791" s="64">
        <v>6272.06</v>
      </c>
      <c r="D1791" s="64">
        <v>183</v>
      </c>
      <c r="E1791" s="64">
        <v>477.99</v>
      </c>
      <c r="F1791" s="64">
        <v>0</v>
      </c>
      <c r="H1791" s="64">
        <f t="shared" si="257"/>
        <v>-477.99</v>
      </c>
      <c r="J1791" s="64">
        <f t="shared" si="253"/>
        <v>235</v>
      </c>
      <c r="K1791" s="64">
        <f t="shared" si="254"/>
        <v>252</v>
      </c>
      <c r="L1791" s="64">
        <f t="shared" si="255"/>
        <v>888</v>
      </c>
      <c r="M1791" s="64">
        <f t="shared" si="256"/>
        <v>362</v>
      </c>
    </row>
    <row r="1792" spans="1:13" outlineLevel="1" x14ac:dyDescent="0.35">
      <c r="A1792" s="64">
        <v>50815318</v>
      </c>
      <c r="B1792" s="64" t="s">
        <v>183</v>
      </c>
      <c r="C1792" s="64">
        <v>2829.82</v>
      </c>
      <c r="D1792" s="64">
        <v>183</v>
      </c>
      <c r="E1792" s="64">
        <v>218.31</v>
      </c>
      <c r="F1792" s="64">
        <v>0</v>
      </c>
      <c r="H1792" s="64">
        <f t="shared" si="257"/>
        <v>-218.31</v>
      </c>
      <c r="J1792" s="64">
        <f t="shared" si="253"/>
        <v>235</v>
      </c>
      <c r="K1792" s="64">
        <f t="shared" si="254"/>
        <v>252</v>
      </c>
      <c r="L1792" s="64">
        <f t="shared" si="255"/>
        <v>889</v>
      </c>
      <c r="M1792" s="64">
        <f t="shared" si="256"/>
        <v>362</v>
      </c>
    </row>
    <row r="1793" spans="1:13" outlineLevel="1" x14ac:dyDescent="0.35">
      <c r="A1793" s="64">
        <v>50816019</v>
      </c>
      <c r="B1793" s="64" t="s">
        <v>183</v>
      </c>
      <c r="C1793" s="64">
        <v>4282.8100000000004</v>
      </c>
      <c r="D1793" s="64">
        <v>183</v>
      </c>
      <c r="E1793" s="64">
        <v>378.13</v>
      </c>
      <c r="F1793" s="64">
        <v>0</v>
      </c>
      <c r="H1793" s="64">
        <f t="shared" si="257"/>
        <v>-378.13</v>
      </c>
      <c r="J1793" s="64">
        <f t="shared" si="253"/>
        <v>235</v>
      </c>
      <c r="K1793" s="64">
        <f t="shared" si="254"/>
        <v>252</v>
      </c>
      <c r="L1793" s="64">
        <f t="shared" si="255"/>
        <v>890</v>
      </c>
      <c r="M1793" s="64">
        <f t="shared" si="256"/>
        <v>362</v>
      </c>
    </row>
    <row r="1794" spans="1:13" outlineLevel="1" x14ac:dyDescent="0.35">
      <c r="A1794" s="64">
        <v>50818552</v>
      </c>
      <c r="B1794" s="64" t="s">
        <v>183</v>
      </c>
      <c r="C1794" s="64">
        <v>3841.07</v>
      </c>
      <c r="D1794" s="64">
        <v>183</v>
      </c>
      <c r="E1794" s="64">
        <v>331.09</v>
      </c>
      <c r="F1794" s="64">
        <v>0</v>
      </c>
      <c r="H1794" s="64">
        <f t="shared" si="257"/>
        <v>-331.09</v>
      </c>
      <c r="J1794" s="64">
        <f t="shared" si="253"/>
        <v>235</v>
      </c>
      <c r="K1794" s="64">
        <f t="shared" si="254"/>
        <v>252</v>
      </c>
      <c r="L1794" s="64">
        <f t="shared" si="255"/>
        <v>891</v>
      </c>
      <c r="M1794" s="64">
        <f t="shared" si="256"/>
        <v>362</v>
      </c>
    </row>
    <row r="1795" spans="1:13" outlineLevel="1" x14ac:dyDescent="0.35">
      <c r="A1795" s="64">
        <v>50818718</v>
      </c>
      <c r="B1795" s="64" t="s">
        <v>395</v>
      </c>
      <c r="C1795" s="64">
        <v>5205.1099999999997</v>
      </c>
      <c r="D1795" s="64">
        <v>184</v>
      </c>
      <c r="E1795" s="64">
        <v>419.68</v>
      </c>
      <c r="F1795" s="64">
        <v>416.25</v>
      </c>
      <c r="H1795" s="64">
        <f t="shared" si="257"/>
        <v>-3.4300000000000068</v>
      </c>
      <c r="J1795" s="64">
        <f t="shared" si="253"/>
        <v>235</v>
      </c>
      <c r="K1795" s="64">
        <f t="shared" si="254"/>
        <v>253</v>
      </c>
      <c r="L1795" s="64">
        <f t="shared" si="255"/>
        <v>891</v>
      </c>
      <c r="M1795" s="64">
        <f t="shared" si="256"/>
        <v>362</v>
      </c>
    </row>
    <row r="1796" spans="1:13" outlineLevel="1" x14ac:dyDescent="0.35">
      <c r="A1796" s="64">
        <v>50822313</v>
      </c>
      <c r="B1796" s="64" t="s">
        <v>183</v>
      </c>
      <c r="C1796" s="64">
        <v>3648.98</v>
      </c>
      <c r="D1796" s="64">
        <v>183</v>
      </c>
      <c r="E1796" s="64">
        <v>304.76</v>
      </c>
      <c r="F1796" s="64">
        <v>0</v>
      </c>
      <c r="H1796" s="64">
        <f t="shared" si="257"/>
        <v>-304.76</v>
      </c>
      <c r="J1796" s="64">
        <f t="shared" si="253"/>
        <v>235</v>
      </c>
      <c r="K1796" s="64">
        <f t="shared" si="254"/>
        <v>253</v>
      </c>
      <c r="L1796" s="64">
        <f t="shared" si="255"/>
        <v>892</v>
      </c>
      <c r="M1796" s="64">
        <f t="shared" si="256"/>
        <v>362</v>
      </c>
    </row>
    <row r="1797" spans="1:13" outlineLevel="1" x14ac:dyDescent="0.35">
      <c r="A1797" s="64">
        <v>50824195</v>
      </c>
      <c r="B1797" s="64" t="s">
        <v>183</v>
      </c>
      <c r="C1797" s="64">
        <v>3584.87</v>
      </c>
      <c r="D1797" s="64">
        <v>186</v>
      </c>
      <c r="E1797" s="64">
        <v>307.3</v>
      </c>
      <c r="F1797" s="64">
        <v>0</v>
      </c>
      <c r="H1797" s="64">
        <f t="shared" si="257"/>
        <v>-307.3</v>
      </c>
      <c r="J1797" s="64">
        <f t="shared" si="253"/>
        <v>235</v>
      </c>
      <c r="K1797" s="64">
        <f t="shared" si="254"/>
        <v>253</v>
      </c>
      <c r="L1797" s="64">
        <f t="shared" si="255"/>
        <v>893</v>
      </c>
      <c r="M1797" s="64">
        <f t="shared" si="256"/>
        <v>362</v>
      </c>
    </row>
    <row r="1798" spans="1:13" outlineLevel="1" x14ac:dyDescent="0.35">
      <c r="A1798" s="64">
        <v>50826034</v>
      </c>
      <c r="B1798" s="64" t="s">
        <v>183</v>
      </c>
      <c r="C1798" s="64">
        <v>2845.44</v>
      </c>
      <c r="D1798" s="64">
        <v>186</v>
      </c>
      <c r="E1798" s="64">
        <v>217.55</v>
      </c>
      <c r="F1798" s="64">
        <v>0</v>
      </c>
      <c r="H1798" s="64">
        <f t="shared" si="257"/>
        <v>-217.55</v>
      </c>
      <c r="J1798" s="64">
        <f t="shared" si="253"/>
        <v>235</v>
      </c>
      <c r="K1798" s="64">
        <f t="shared" si="254"/>
        <v>253</v>
      </c>
      <c r="L1798" s="64">
        <f t="shared" si="255"/>
        <v>894</v>
      </c>
      <c r="M1798" s="64">
        <f t="shared" si="256"/>
        <v>362</v>
      </c>
    </row>
    <row r="1799" spans="1:13" outlineLevel="1" x14ac:dyDescent="0.35">
      <c r="A1799" s="64">
        <v>50826125</v>
      </c>
      <c r="B1799" s="64" t="s">
        <v>183</v>
      </c>
      <c r="C1799" s="64">
        <v>2277.7199999999998</v>
      </c>
      <c r="D1799" s="64">
        <v>182</v>
      </c>
      <c r="E1799" s="64">
        <v>178.95</v>
      </c>
      <c r="F1799" s="64">
        <v>0</v>
      </c>
      <c r="H1799" s="64">
        <f t="shared" si="257"/>
        <v>-178.95</v>
      </c>
      <c r="J1799" s="64">
        <f t="shared" si="253"/>
        <v>235</v>
      </c>
      <c r="K1799" s="64">
        <f t="shared" si="254"/>
        <v>253</v>
      </c>
      <c r="L1799" s="64">
        <f t="shared" si="255"/>
        <v>895</v>
      </c>
      <c r="M1799" s="64">
        <f t="shared" si="256"/>
        <v>362</v>
      </c>
    </row>
    <row r="1800" spans="1:13" outlineLevel="1" x14ac:dyDescent="0.35">
      <c r="A1800" s="64">
        <v>50828030</v>
      </c>
      <c r="B1800" s="64" t="s">
        <v>183</v>
      </c>
      <c r="C1800" s="64">
        <v>2318.6999999999998</v>
      </c>
      <c r="D1800" s="64">
        <v>184</v>
      </c>
      <c r="E1800" s="64">
        <v>179.53</v>
      </c>
      <c r="F1800" s="64">
        <v>0</v>
      </c>
      <c r="H1800" s="64">
        <f t="shared" si="257"/>
        <v>-179.53</v>
      </c>
      <c r="J1800" s="64">
        <f t="shared" si="253"/>
        <v>235</v>
      </c>
      <c r="K1800" s="64">
        <f t="shared" si="254"/>
        <v>253</v>
      </c>
      <c r="L1800" s="64">
        <f t="shared" si="255"/>
        <v>896</v>
      </c>
      <c r="M1800" s="64">
        <f t="shared" si="256"/>
        <v>362</v>
      </c>
    </row>
    <row r="1801" spans="1:13" outlineLevel="1" x14ac:dyDescent="0.35">
      <c r="A1801" s="64">
        <v>50828890</v>
      </c>
      <c r="B1801" s="64" t="s">
        <v>395</v>
      </c>
      <c r="C1801" s="64">
        <v>3727.01</v>
      </c>
      <c r="D1801" s="64">
        <v>184</v>
      </c>
      <c r="E1801" s="64">
        <v>318.12</v>
      </c>
      <c r="F1801" s="64">
        <v>315.95999999999998</v>
      </c>
      <c r="H1801" s="64">
        <f t="shared" si="257"/>
        <v>-2.160000000000025</v>
      </c>
      <c r="J1801" s="64">
        <f t="shared" si="253"/>
        <v>235</v>
      </c>
      <c r="K1801" s="64">
        <f t="shared" si="254"/>
        <v>254</v>
      </c>
      <c r="L1801" s="64">
        <f t="shared" si="255"/>
        <v>896</v>
      </c>
      <c r="M1801" s="64">
        <f t="shared" si="256"/>
        <v>362</v>
      </c>
    </row>
    <row r="1802" spans="1:13" outlineLevel="1" x14ac:dyDescent="0.35">
      <c r="A1802" s="64">
        <v>50829301</v>
      </c>
      <c r="B1802" s="64" t="s">
        <v>395</v>
      </c>
      <c r="C1802" s="64">
        <v>766.21</v>
      </c>
      <c r="D1802" s="64">
        <v>153</v>
      </c>
      <c r="E1802" s="64">
        <v>58.99</v>
      </c>
      <c r="F1802" s="64">
        <v>57.83</v>
      </c>
      <c r="H1802" s="64">
        <f t="shared" si="257"/>
        <v>-1.1600000000000037</v>
      </c>
      <c r="J1802" s="64">
        <f t="shared" si="253"/>
        <v>235</v>
      </c>
      <c r="K1802" s="64">
        <f t="shared" si="254"/>
        <v>255</v>
      </c>
      <c r="L1802" s="64">
        <f t="shared" si="255"/>
        <v>896</v>
      </c>
      <c r="M1802" s="64">
        <f t="shared" si="256"/>
        <v>362</v>
      </c>
    </row>
    <row r="1803" spans="1:13" outlineLevel="1" x14ac:dyDescent="0.35">
      <c r="A1803" s="64">
        <v>50829773</v>
      </c>
      <c r="B1803" s="64" t="s">
        <v>183</v>
      </c>
      <c r="C1803" s="64">
        <v>4970.38</v>
      </c>
      <c r="D1803" s="64">
        <v>183</v>
      </c>
      <c r="E1803" s="64">
        <v>410.1</v>
      </c>
      <c r="F1803" s="64">
        <v>0</v>
      </c>
      <c r="H1803" s="64">
        <f t="shared" si="257"/>
        <v>-410.1</v>
      </c>
      <c r="J1803" s="64">
        <f t="shared" si="253"/>
        <v>235</v>
      </c>
      <c r="K1803" s="64">
        <f t="shared" si="254"/>
        <v>255</v>
      </c>
      <c r="L1803" s="64">
        <f t="shared" si="255"/>
        <v>897</v>
      </c>
      <c r="M1803" s="64">
        <f t="shared" si="256"/>
        <v>362</v>
      </c>
    </row>
    <row r="1804" spans="1:13" outlineLevel="1" x14ac:dyDescent="0.35">
      <c r="A1804" s="64">
        <v>50830944</v>
      </c>
      <c r="B1804" s="64" t="s">
        <v>406</v>
      </c>
      <c r="C1804" s="64">
        <v>3286.55</v>
      </c>
      <c r="D1804" s="64">
        <v>182</v>
      </c>
      <c r="E1804" s="64">
        <v>275.45</v>
      </c>
      <c r="F1804" s="64">
        <v>0</v>
      </c>
      <c r="H1804" s="64">
        <f t="shared" si="257"/>
        <v>-275.45</v>
      </c>
      <c r="J1804" s="64">
        <f t="shared" si="253"/>
        <v>235</v>
      </c>
      <c r="K1804" s="64">
        <f t="shared" si="254"/>
        <v>255</v>
      </c>
      <c r="L1804" s="64">
        <f t="shared" si="255"/>
        <v>897</v>
      </c>
      <c r="M1804" s="64">
        <f t="shared" si="256"/>
        <v>363</v>
      </c>
    </row>
    <row r="1805" spans="1:13" outlineLevel="1" x14ac:dyDescent="0.35">
      <c r="A1805" s="64">
        <v>50833310</v>
      </c>
      <c r="B1805" s="64" t="s">
        <v>183</v>
      </c>
      <c r="C1805" s="64">
        <v>5065.29</v>
      </c>
      <c r="D1805" s="64">
        <v>183</v>
      </c>
      <c r="E1805" s="64">
        <v>415.61</v>
      </c>
      <c r="F1805" s="64">
        <v>0</v>
      </c>
      <c r="H1805" s="64">
        <f t="shared" si="257"/>
        <v>-415.61</v>
      </c>
      <c r="J1805" s="64">
        <f t="shared" si="253"/>
        <v>235</v>
      </c>
      <c r="K1805" s="64">
        <f t="shared" si="254"/>
        <v>255</v>
      </c>
      <c r="L1805" s="64">
        <f t="shared" si="255"/>
        <v>898</v>
      </c>
      <c r="M1805" s="64">
        <f t="shared" si="256"/>
        <v>363</v>
      </c>
    </row>
    <row r="1806" spans="1:13" outlineLevel="1" x14ac:dyDescent="0.35">
      <c r="A1806" s="64">
        <v>50834631</v>
      </c>
      <c r="B1806" s="64" t="s">
        <v>101</v>
      </c>
      <c r="C1806" s="64">
        <v>3979.98</v>
      </c>
      <c r="D1806" s="64">
        <v>184</v>
      </c>
      <c r="E1806" s="64">
        <v>283.27</v>
      </c>
      <c r="F1806" s="64">
        <v>268.39999999999998</v>
      </c>
      <c r="H1806" s="64">
        <f t="shared" si="257"/>
        <v>-14.870000000000005</v>
      </c>
      <c r="J1806" s="64">
        <f t="shared" si="253"/>
        <v>236</v>
      </c>
      <c r="K1806" s="64">
        <f t="shared" si="254"/>
        <v>255</v>
      </c>
      <c r="L1806" s="64">
        <f t="shared" si="255"/>
        <v>898</v>
      </c>
      <c r="M1806" s="64">
        <f t="shared" si="256"/>
        <v>363</v>
      </c>
    </row>
    <row r="1807" spans="1:13" outlineLevel="1" x14ac:dyDescent="0.35">
      <c r="A1807" s="64">
        <v>50840092</v>
      </c>
      <c r="B1807" s="64" t="s">
        <v>183</v>
      </c>
      <c r="C1807" s="64">
        <v>2824.95</v>
      </c>
      <c r="D1807" s="64">
        <v>183</v>
      </c>
      <c r="E1807" s="64">
        <v>218.34</v>
      </c>
      <c r="F1807" s="64">
        <v>0</v>
      </c>
      <c r="H1807" s="64">
        <f t="shared" si="257"/>
        <v>-218.34</v>
      </c>
      <c r="J1807" s="64">
        <f t="shared" si="253"/>
        <v>236</v>
      </c>
      <c r="K1807" s="64">
        <f t="shared" si="254"/>
        <v>255</v>
      </c>
      <c r="L1807" s="64">
        <f t="shared" si="255"/>
        <v>899</v>
      </c>
      <c r="M1807" s="64">
        <f t="shared" si="256"/>
        <v>363</v>
      </c>
    </row>
    <row r="1808" spans="1:13" outlineLevel="1" x14ac:dyDescent="0.35">
      <c r="A1808" s="64">
        <v>50841834</v>
      </c>
      <c r="B1808" s="64" t="s">
        <v>406</v>
      </c>
      <c r="C1808" s="64">
        <v>5224</v>
      </c>
      <c r="D1808" s="64">
        <v>185</v>
      </c>
      <c r="E1808" s="64">
        <v>441.76</v>
      </c>
      <c r="F1808" s="64">
        <v>0</v>
      </c>
      <c r="H1808" s="64">
        <f t="shared" si="257"/>
        <v>-441.76</v>
      </c>
      <c r="J1808" s="64">
        <f t="shared" si="253"/>
        <v>236</v>
      </c>
      <c r="K1808" s="64">
        <f t="shared" si="254"/>
        <v>255</v>
      </c>
      <c r="L1808" s="64">
        <f t="shared" si="255"/>
        <v>899</v>
      </c>
      <c r="M1808" s="64">
        <f t="shared" si="256"/>
        <v>364</v>
      </c>
    </row>
    <row r="1809" spans="1:13" outlineLevel="1" x14ac:dyDescent="0.35">
      <c r="A1809" s="64">
        <v>50844630</v>
      </c>
      <c r="B1809" s="64" t="s">
        <v>395</v>
      </c>
      <c r="C1809" s="64">
        <v>3292.26</v>
      </c>
      <c r="D1809" s="64">
        <v>154</v>
      </c>
      <c r="E1809" s="64">
        <v>265.20999999999998</v>
      </c>
      <c r="F1809" s="64">
        <v>266.54000000000002</v>
      </c>
      <c r="H1809" s="64">
        <f t="shared" si="257"/>
        <v>1.3300000000000409</v>
      </c>
      <c r="J1809" s="64">
        <f t="shared" si="253"/>
        <v>236</v>
      </c>
      <c r="K1809" s="64">
        <f t="shared" si="254"/>
        <v>256</v>
      </c>
      <c r="L1809" s="64">
        <f t="shared" si="255"/>
        <v>899</v>
      </c>
      <c r="M1809" s="64">
        <f t="shared" si="256"/>
        <v>364</v>
      </c>
    </row>
    <row r="1810" spans="1:13" outlineLevel="1" x14ac:dyDescent="0.35">
      <c r="A1810" s="64">
        <v>50845191</v>
      </c>
      <c r="B1810" s="64" t="s">
        <v>183</v>
      </c>
      <c r="C1810" s="64">
        <v>1722.92</v>
      </c>
      <c r="D1810" s="64">
        <v>184</v>
      </c>
      <c r="E1810" s="64">
        <v>138.01</v>
      </c>
      <c r="F1810" s="64">
        <v>0</v>
      </c>
      <c r="H1810" s="64">
        <f t="shared" si="257"/>
        <v>-138.01</v>
      </c>
      <c r="J1810" s="64">
        <f t="shared" si="253"/>
        <v>236</v>
      </c>
      <c r="K1810" s="64">
        <f t="shared" si="254"/>
        <v>256</v>
      </c>
      <c r="L1810" s="64">
        <f t="shared" si="255"/>
        <v>900</v>
      </c>
      <c r="M1810" s="64">
        <f t="shared" si="256"/>
        <v>364</v>
      </c>
    </row>
    <row r="1811" spans="1:13" outlineLevel="1" x14ac:dyDescent="0.35">
      <c r="A1811" s="64">
        <v>50845638</v>
      </c>
      <c r="B1811" s="64" t="s">
        <v>101</v>
      </c>
      <c r="C1811" s="64">
        <v>4558.63</v>
      </c>
      <c r="D1811" s="64">
        <v>153</v>
      </c>
      <c r="E1811" s="64">
        <v>383.73</v>
      </c>
      <c r="F1811" s="64">
        <v>378.15</v>
      </c>
      <c r="H1811" s="64">
        <f t="shared" si="257"/>
        <v>-5.5800000000000409</v>
      </c>
      <c r="J1811" s="64">
        <f t="shared" si="253"/>
        <v>237</v>
      </c>
      <c r="K1811" s="64">
        <f t="shared" si="254"/>
        <v>256</v>
      </c>
      <c r="L1811" s="64">
        <f t="shared" si="255"/>
        <v>900</v>
      </c>
      <c r="M1811" s="64">
        <f t="shared" si="256"/>
        <v>364</v>
      </c>
    </row>
    <row r="1812" spans="1:13" outlineLevel="1" x14ac:dyDescent="0.35">
      <c r="A1812" s="64">
        <v>50847816</v>
      </c>
      <c r="B1812" s="64" t="s">
        <v>395</v>
      </c>
      <c r="C1812" s="64">
        <v>4992.01</v>
      </c>
      <c r="D1812" s="64">
        <v>185</v>
      </c>
      <c r="E1812" s="64">
        <v>411.29</v>
      </c>
      <c r="F1812" s="64">
        <v>405.48</v>
      </c>
      <c r="H1812" s="64">
        <f t="shared" si="257"/>
        <v>-5.8100000000000023</v>
      </c>
      <c r="J1812" s="64">
        <f t="shared" si="253"/>
        <v>237</v>
      </c>
      <c r="K1812" s="64">
        <f t="shared" si="254"/>
        <v>257</v>
      </c>
      <c r="L1812" s="64">
        <f t="shared" si="255"/>
        <v>900</v>
      </c>
      <c r="M1812" s="64">
        <f t="shared" si="256"/>
        <v>364</v>
      </c>
    </row>
    <row r="1813" spans="1:13" outlineLevel="1" x14ac:dyDescent="0.35">
      <c r="A1813" s="64">
        <v>50848054</v>
      </c>
      <c r="B1813" s="64" t="s">
        <v>183</v>
      </c>
      <c r="C1813" s="64">
        <v>5077.33</v>
      </c>
      <c r="D1813" s="64">
        <v>183</v>
      </c>
      <c r="E1813" s="64">
        <v>428.97</v>
      </c>
      <c r="F1813" s="64">
        <v>0</v>
      </c>
      <c r="H1813" s="64">
        <f t="shared" si="257"/>
        <v>-428.97</v>
      </c>
      <c r="J1813" s="64">
        <f t="shared" si="253"/>
        <v>237</v>
      </c>
      <c r="K1813" s="64">
        <f t="shared" si="254"/>
        <v>257</v>
      </c>
      <c r="L1813" s="64">
        <f t="shared" si="255"/>
        <v>901</v>
      </c>
      <c r="M1813" s="64">
        <f t="shared" si="256"/>
        <v>364</v>
      </c>
    </row>
    <row r="1814" spans="1:13" outlineLevel="1" x14ac:dyDescent="0.35">
      <c r="A1814" s="64">
        <v>50848749</v>
      </c>
      <c r="B1814" s="64" t="s">
        <v>183</v>
      </c>
      <c r="C1814" s="64">
        <v>5169.72</v>
      </c>
      <c r="D1814" s="64">
        <v>182</v>
      </c>
      <c r="E1814" s="64">
        <v>423.6</v>
      </c>
      <c r="F1814" s="64">
        <v>0</v>
      </c>
      <c r="H1814" s="64">
        <f t="shared" si="257"/>
        <v>-423.6</v>
      </c>
      <c r="J1814" s="64">
        <f t="shared" si="253"/>
        <v>237</v>
      </c>
      <c r="K1814" s="64">
        <f t="shared" si="254"/>
        <v>257</v>
      </c>
      <c r="L1814" s="64">
        <f t="shared" si="255"/>
        <v>902</v>
      </c>
      <c r="M1814" s="64">
        <f t="shared" si="256"/>
        <v>364</v>
      </c>
    </row>
    <row r="1815" spans="1:13" outlineLevel="1" x14ac:dyDescent="0.35">
      <c r="A1815" s="64">
        <v>50851544</v>
      </c>
      <c r="B1815" s="64" t="s">
        <v>101</v>
      </c>
      <c r="C1815" s="64">
        <v>13204.77</v>
      </c>
      <c r="D1815" s="64">
        <v>185</v>
      </c>
      <c r="E1815" s="64">
        <v>1069.3499999999999</v>
      </c>
      <c r="F1815" s="64">
        <v>1068.79</v>
      </c>
      <c r="H1815" s="64">
        <f t="shared" si="257"/>
        <v>-0.55999999999994543</v>
      </c>
      <c r="J1815" s="64">
        <f t="shared" si="253"/>
        <v>238</v>
      </c>
      <c r="K1815" s="64">
        <f t="shared" si="254"/>
        <v>257</v>
      </c>
      <c r="L1815" s="64">
        <f t="shared" si="255"/>
        <v>902</v>
      </c>
      <c r="M1815" s="64">
        <f t="shared" si="256"/>
        <v>364</v>
      </c>
    </row>
    <row r="1816" spans="1:13" outlineLevel="1" x14ac:dyDescent="0.35">
      <c r="A1816" s="64">
        <v>50852047</v>
      </c>
      <c r="B1816" s="64" t="s">
        <v>183</v>
      </c>
      <c r="C1816" s="64">
        <v>3515.46</v>
      </c>
      <c r="D1816" s="64">
        <v>182</v>
      </c>
      <c r="E1816" s="64">
        <v>292.55</v>
      </c>
      <c r="F1816" s="64">
        <v>0</v>
      </c>
      <c r="H1816" s="64">
        <f t="shared" si="257"/>
        <v>-292.55</v>
      </c>
      <c r="J1816" s="64">
        <f t="shared" si="253"/>
        <v>238</v>
      </c>
      <c r="K1816" s="64">
        <f t="shared" si="254"/>
        <v>257</v>
      </c>
      <c r="L1816" s="64">
        <f t="shared" si="255"/>
        <v>903</v>
      </c>
      <c r="M1816" s="64">
        <f t="shared" si="256"/>
        <v>364</v>
      </c>
    </row>
    <row r="1817" spans="1:13" outlineLevel="1" x14ac:dyDescent="0.35">
      <c r="A1817" s="64">
        <v>50854564</v>
      </c>
      <c r="B1817" s="64" t="s">
        <v>183</v>
      </c>
      <c r="C1817" s="64">
        <v>5073.76</v>
      </c>
      <c r="D1817" s="64">
        <v>183</v>
      </c>
      <c r="E1817" s="64">
        <v>395.49</v>
      </c>
      <c r="F1817" s="64">
        <v>0</v>
      </c>
      <c r="H1817" s="64">
        <f t="shared" si="257"/>
        <v>-395.49</v>
      </c>
      <c r="J1817" s="64">
        <f t="shared" si="253"/>
        <v>238</v>
      </c>
      <c r="K1817" s="64">
        <f t="shared" si="254"/>
        <v>257</v>
      </c>
      <c r="L1817" s="64">
        <f t="shared" si="255"/>
        <v>904</v>
      </c>
      <c r="M1817" s="64">
        <f t="shared" si="256"/>
        <v>364</v>
      </c>
    </row>
    <row r="1818" spans="1:13" outlineLevel="1" x14ac:dyDescent="0.35">
      <c r="A1818" s="64">
        <v>50855710</v>
      </c>
      <c r="B1818" s="64" t="s">
        <v>183</v>
      </c>
      <c r="C1818" s="64">
        <v>2569.66</v>
      </c>
      <c r="D1818" s="64">
        <v>184</v>
      </c>
      <c r="E1818" s="64">
        <v>208.85</v>
      </c>
      <c r="F1818" s="64">
        <v>0</v>
      </c>
      <c r="H1818" s="64">
        <f t="shared" si="257"/>
        <v>-208.85</v>
      </c>
      <c r="J1818" s="64">
        <f t="shared" si="253"/>
        <v>238</v>
      </c>
      <c r="K1818" s="64">
        <f t="shared" si="254"/>
        <v>257</v>
      </c>
      <c r="L1818" s="64">
        <f t="shared" si="255"/>
        <v>905</v>
      </c>
      <c r="M1818" s="64">
        <f t="shared" si="256"/>
        <v>364</v>
      </c>
    </row>
    <row r="1819" spans="1:13" outlineLevel="1" x14ac:dyDescent="0.35">
      <c r="A1819" s="64">
        <v>50855843</v>
      </c>
      <c r="B1819" s="64" t="s">
        <v>406</v>
      </c>
      <c r="C1819" s="64">
        <v>3461.89</v>
      </c>
      <c r="D1819" s="64">
        <v>183</v>
      </c>
      <c r="E1819" s="64">
        <v>283.8</v>
      </c>
      <c r="F1819" s="64">
        <v>0</v>
      </c>
      <c r="H1819" s="64">
        <f t="shared" si="257"/>
        <v>-283.8</v>
      </c>
      <c r="J1819" s="64">
        <f t="shared" si="253"/>
        <v>238</v>
      </c>
      <c r="K1819" s="64">
        <f t="shared" si="254"/>
        <v>257</v>
      </c>
      <c r="L1819" s="64">
        <f t="shared" si="255"/>
        <v>905</v>
      </c>
      <c r="M1819" s="64">
        <f t="shared" si="256"/>
        <v>365</v>
      </c>
    </row>
    <row r="1820" spans="1:13" outlineLevel="1" x14ac:dyDescent="0.35">
      <c r="A1820" s="64">
        <v>50856437</v>
      </c>
      <c r="B1820" s="64" t="s">
        <v>183</v>
      </c>
      <c r="C1820" s="64">
        <v>3782.49</v>
      </c>
      <c r="D1820" s="64">
        <v>185</v>
      </c>
      <c r="E1820" s="64">
        <v>310.83</v>
      </c>
      <c r="F1820" s="64">
        <v>0</v>
      </c>
      <c r="H1820" s="64">
        <f t="shared" si="257"/>
        <v>-310.83</v>
      </c>
      <c r="J1820" s="64">
        <f t="shared" si="253"/>
        <v>238</v>
      </c>
      <c r="K1820" s="64">
        <f t="shared" si="254"/>
        <v>257</v>
      </c>
      <c r="L1820" s="64">
        <f t="shared" si="255"/>
        <v>906</v>
      </c>
      <c r="M1820" s="64">
        <f t="shared" si="256"/>
        <v>365</v>
      </c>
    </row>
    <row r="1821" spans="1:13" outlineLevel="1" x14ac:dyDescent="0.35">
      <c r="A1821" s="64">
        <v>50858079</v>
      </c>
      <c r="B1821" s="64" t="s">
        <v>183</v>
      </c>
      <c r="C1821" s="64">
        <v>4532.93</v>
      </c>
      <c r="D1821" s="64">
        <v>183</v>
      </c>
      <c r="E1821" s="64">
        <v>377.67</v>
      </c>
      <c r="F1821" s="64">
        <v>0</v>
      </c>
      <c r="H1821" s="64">
        <f t="shared" si="257"/>
        <v>-377.67</v>
      </c>
      <c r="J1821" s="64">
        <f t="shared" si="253"/>
        <v>238</v>
      </c>
      <c r="K1821" s="64">
        <f t="shared" si="254"/>
        <v>257</v>
      </c>
      <c r="L1821" s="64">
        <f t="shared" si="255"/>
        <v>907</v>
      </c>
      <c r="M1821" s="64">
        <f t="shared" si="256"/>
        <v>365</v>
      </c>
    </row>
    <row r="1822" spans="1:13" outlineLevel="1" x14ac:dyDescent="0.35">
      <c r="A1822" s="64">
        <v>50859704</v>
      </c>
      <c r="B1822" s="64" t="s">
        <v>395</v>
      </c>
      <c r="C1822" s="64">
        <v>5285.34</v>
      </c>
      <c r="D1822" s="64">
        <v>184</v>
      </c>
      <c r="E1822" s="64">
        <v>429.76</v>
      </c>
      <c r="F1822" s="64">
        <v>426.33</v>
      </c>
      <c r="H1822" s="64">
        <f t="shared" si="257"/>
        <v>-3.4300000000000068</v>
      </c>
      <c r="J1822" s="64">
        <f t="shared" si="253"/>
        <v>238</v>
      </c>
      <c r="K1822" s="64">
        <f t="shared" si="254"/>
        <v>258</v>
      </c>
      <c r="L1822" s="64">
        <f t="shared" si="255"/>
        <v>907</v>
      </c>
      <c r="M1822" s="64">
        <f t="shared" si="256"/>
        <v>365</v>
      </c>
    </row>
    <row r="1823" spans="1:13" outlineLevel="1" x14ac:dyDescent="0.35">
      <c r="A1823" s="64">
        <v>50861733</v>
      </c>
      <c r="B1823" s="64" t="s">
        <v>406</v>
      </c>
      <c r="C1823" s="64">
        <v>2373.02</v>
      </c>
      <c r="D1823" s="64">
        <v>184</v>
      </c>
      <c r="E1823" s="64">
        <v>190.45</v>
      </c>
      <c r="F1823" s="64">
        <v>0</v>
      </c>
      <c r="H1823" s="64">
        <f t="shared" si="257"/>
        <v>-190.45</v>
      </c>
      <c r="J1823" s="64">
        <f t="shared" si="253"/>
        <v>238</v>
      </c>
      <c r="K1823" s="64">
        <f t="shared" si="254"/>
        <v>258</v>
      </c>
      <c r="L1823" s="64">
        <f t="shared" si="255"/>
        <v>907</v>
      </c>
      <c r="M1823" s="64">
        <f t="shared" si="256"/>
        <v>366</v>
      </c>
    </row>
    <row r="1824" spans="1:13" outlineLevel="1" x14ac:dyDescent="0.35">
      <c r="A1824" s="64">
        <v>50862559</v>
      </c>
      <c r="B1824" s="64" t="s">
        <v>395</v>
      </c>
      <c r="C1824" s="64">
        <v>21100.09</v>
      </c>
      <c r="D1824" s="64">
        <v>183</v>
      </c>
      <c r="E1824" s="64">
        <v>1741.14</v>
      </c>
      <c r="F1824" s="64">
        <v>1710.71</v>
      </c>
      <c r="H1824" s="64">
        <f t="shared" si="257"/>
        <v>-30.430000000000064</v>
      </c>
      <c r="J1824" s="64">
        <f t="shared" si="253"/>
        <v>238</v>
      </c>
      <c r="K1824" s="64">
        <f t="shared" si="254"/>
        <v>259</v>
      </c>
      <c r="L1824" s="64">
        <f t="shared" si="255"/>
        <v>907</v>
      </c>
      <c r="M1824" s="64">
        <f t="shared" si="256"/>
        <v>366</v>
      </c>
    </row>
    <row r="1825" spans="1:13" outlineLevel="1" x14ac:dyDescent="0.35">
      <c r="A1825" s="64">
        <v>50864216</v>
      </c>
      <c r="B1825" s="64" t="s">
        <v>183</v>
      </c>
      <c r="C1825" s="64">
        <v>7996.05</v>
      </c>
      <c r="D1825" s="64">
        <v>183</v>
      </c>
      <c r="E1825" s="64">
        <v>669.73</v>
      </c>
      <c r="F1825" s="64">
        <v>0</v>
      </c>
      <c r="H1825" s="64">
        <f t="shared" si="257"/>
        <v>-669.73</v>
      </c>
      <c r="J1825" s="64">
        <f t="shared" si="253"/>
        <v>238</v>
      </c>
      <c r="K1825" s="64">
        <f t="shared" si="254"/>
        <v>259</v>
      </c>
      <c r="L1825" s="64">
        <f t="shared" si="255"/>
        <v>908</v>
      </c>
      <c r="M1825" s="64">
        <f t="shared" si="256"/>
        <v>366</v>
      </c>
    </row>
    <row r="1826" spans="1:13" outlineLevel="1" x14ac:dyDescent="0.35">
      <c r="A1826" s="64">
        <v>50866014</v>
      </c>
      <c r="B1826" s="64" t="s">
        <v>406</v>
      </c>
      <c r="C1826" s="64">
        <v>4862.46</v>
      </c>
      <c r="D1826" s="64">
        <v>183</v>
      </c>
      <c r="E1826" s="64">
        <v>403.33</v>
      </c>
      <c r="F1826" s="64">
        <v>0</v>
      </c>
      <c r="H1826" s="64">
        <f t="shared" si="257"/>
        <v>-403.33</v>
      </c>
      <c r="J1826" s="64">
        <f t="shared" si="253"/>
        <v>238</v>
      </c>
      <c r="K1826" s="64">
        <f t="shared" si="254"/>
        <v>259</v>
      </c>
      <c r="L1826" s="64">
        <f t="shared" si="255"/>
        <v>908</v>
      </c>
      <c r="M1826" s="64">
        <f t="shared" si="256"/>
        <v>367</v>
      </c>
    </row>
    <row r="1827" spans="1:13" outlineLevel="1" x14ac:dyDescent="0.35">
      <c r="A1827" s="64">
        <v>50867418</v>
      </c>
      <c r="B1827" s="64" t="s">
        <v>406</v>
      </c>
      <c r="C1827" s="64">
        <v>4655.46</v>
      </c>
      <c r="D1827" s="64">
        <v>183</v>
      </c>
      <c r="E1827" s="64">
        <v>372.65</v>
      </c>
      <c r="F1827" s="64">
        <v>0</v>
      </c>
      <c r="H1827" s="64">
        <f t="shared" si="257"/>
        <v>-372.65</v>
      </c>
      <c r="J1827" s="64">
        <f t="shared" si="253"/>
        <v>238</v>
      </c>
      <c r="K1827" s="64">
        <f t="shared" si="254"/>
        <v>259</v>
      </c>
      <c r="L1827" s="64">
        <f t="shared" si="255"/>
        <v>908</v>
      </c>
      <c r="M1827" s="64">
        <f t="shared" si="256"/>
        <v>368</v>
      </c>
    </row>
    <row r="1828" spans="1:13" outlineLevel="1" x14ac:dyDescent="0.35">
      <c r="A1828" s="64">
        <v>50874570</v>
      </c>
      <c r="B1828" s="64" t="s">
        <v>406</v>
      </c>
      <c r="C1828" s="64">
        <v>3557.87</v>
      </c>
      <c r="D1828" s="64">
        <v>183</v>
      </c>
      <c r="E1828" s="64">
        <v>300.33</v>
      </c>
      <c r="F1828" s="64">
        <v>0</v>
      </c>
      <c r="H1828" s="64">
        <f t="shared" si="257"/>
        <v>-300.33</v>
      </c>
      <c r="J1828" s="64">
        <f t="shared" si="253"/>
        <v>238</v>
      </c>
      <c r="K1828" s="64">
        <f t="shared" si="254"/>
        <v>259</v>
      </c>
      <c r="L1828" s="64">
        <f t="shared" si="255"/>
        <v>908</v>
      </c>
      <c r="M1828" s="64">
        <f t="shared" si="256"/>
        <v>369</v>
      </c>
    </row>
    <row r="1829" spans="1:13" outlineLevel="1" x14ac:dyDescent="0.35">
      <c r="A1829" s="64">
        <v>50875263</v>
      </c>
      <c r="B1829" s="64" t="s">
        <v>395</v>
      </c>
      <c r="C1829" s="64">
        <v>6285.55</v>
      </c>
      <c r="D1829" s="64">
        <v>154</v>
      </c>
      <c r="E1829" s="64">
        <v>504.11</v>
      </c>
      <c r="F1829" s="64">
        <v>495.72</v>
      </c>
      <c r="H1829" s="64">
        <f t="shared" si="257"/>
        <v>-8.3899999999999864</v>
      </c>
      <c r="J1829" s="64">
        <f t="shared" si="253"/>
        <v>238</v>
      </c>
      <c r="K1829" s="64">
        <f t="shared" si="254"/>
        <v>260</v>
      </c>
      <c r="L1829" s="64">
        <f t="shared" si="255"/>
        <v>908</v>
      </c>
      <c r="M1829" s="64">
        <f t="shared" si="256"/>
        <v>369</v>
      </c>
    </row>
    <row r="1830" spans="1:13" outlineLevel="1" x14ac:dyDescent="0.35">
      <c r="A1830" s="64">
        <v>50876675</v>
      </c>
      <c r="B1830" s="64" t="s">
        <v>183</v>
      </c>
      <c r="C1830" s="64">
        <v>7236.04</v>
      </c>
      <c r="D1830" s="64">
        <v>183</v>
      </c>
      <c r="E1830" s="64">
        <v>590.34</v>
      </c>
      <c r="F1830" s="64">
        <v>0</v>
      </c>
      <c r="H1830" s="64">
        <f t="shared" si="257"/>
        <v>-590.34</v>
      </c>
      <c r="J1830" s="64">
        <f t="shared" si="253"/>
        <v>238</v>
      </c>
      <c r="K1830" s="64">
        <f t="shared" si="254"/>
        <v>260</v>
      </c>
      <c r="L1830" s="64">
        <f t="shared" si="255"/>
        <v>909</v>
      </c>
      <c r="M1830" s="64">
        <f t="shared" si="256"/>
        <v>369</v>
      </c>
    </row>
    <row r="1831" spans="1:13" outlineLevel="1" x14ac:dyDescent="0.35">
      <c r="A1831" s="64">
        <v>50876906</v>
      </c>
      <c r="B1831" s="64" t="s">
        <v>183</v>
      </c>
      <c r="C1831" s="64">
        <v>3611.26</v>
      </c>
      <c r="D1831" s="64">
        <v>183</v>
      </c>
      <c r="E1831" s="64">
        <v>302.35000000000002</v>
      </c>
      <c r="F1831" s="64">
        <v>0</v>
      </c>
      <c r="H1831" s="64">
        <f t="shared" si="257"/>
        <v>-302.35000000000002</v>
      </c>
      <c r="J1831" s="64">
        <f t="shared" si="253"/>
        <v>238</v>
      </c>
      <c r="K1831" s="64">
        <f t="shared" si="254"/>
        <v>260</v>
      </c>
      <c r="L1831" s="64">
        <f t="shared" si="255"/>
        <v>910</v>
      </c>
      <c r="M1831" s="64">
        <f t="shared" si="256"/>
        <v>369</v>
      </c>
    </row>
    <row r="1832" spans="1:13" outlineLevel="1" x14ac:dyDescent="0.35">
      <c r="A1832" s="64">
        <v>50878803</v>
      </c>
      <c r="B1832" s="64" t="s">
        <v>183</v>
      </c>
      <c r="C1832" s="64">
        <v>3422.17</v>
      </c>
      <c r="D1832" s="64">
        <v>182</v>
      </c>
      <c r="E1832" s="64">
        <v>274.79000000000002</v>
      </c>
      <c r="F1832" s="64">
        <v>0</v>
      </c>
      <c r="H1832" s="64">
        <f t="shared" si="257"/>
        <v>-274.79000000000002</v>
      </c>
      <c r="J1832" s="64">
        <f t="shared" si="253"/>
        <v>238</v>
      </c>
      <c r="K1832" s="64">
        <f t="shared" si="254"/>
        <v>260</v>
      </c>
      <c r="L1832" s="64">
        <f t="shared" si="255"/>
        <v>911</v>
      </c>
      <c r="M1832" s="64">
        <f t="shared" si="256"/>
        <v>369</v>
      </c>
    </row>
    <row r="1833" spans="1:13" outlineLevel="1" x14ac:dyDescent="0.35">
      <c r="A1833" s="64">
        <v>50880303</v>
      </c>
      <c r="B1833" s="64" t="s">
        <v>395</v>
      </c>
      <c r="C1833" s="64">
        <v>2197.7199999999998</v>
      </c>
      <c r="D1833" s="64">
        <v>186</v>
      </c>
      <c r="E1833" s="64">
        <v>172.83</v>
      </c>
      <c r="F1833" s="64">
        <v>167.19</v>
      </c>
      <c r="H1833" s="64">
        <f t="shared" si="257"/>
        <v>-5.6400000000000148</v>
      </c>
      <c r="J1833" s="64">
        <f t="shared" si="253"/>
        <v>238</v>
      </c>
      <c r="K1833" s="64">
        <f t="shared" si="254"/>
        <v>261</v>
      </c>
      <c r="L1833" s="64">
        <f t="shared" si="255"/>
        <v>911</v>
      </c>
      <c r="M1833" s="64">
        <f t="shared" si="256"/>
        <v>369</v>
      </c>
    </row>
    <row r="1834" spans="1:13" outlineLevel="1" x14ac:dyDescent="0.35">
      <c r="A1834" s="64">
        <v>50881054</v>
      </c>
      <c r="B1834" s="64" t="s">
        <v>406</v>
      </c>
      <c r="C1834" s="64">
        <v>5801.19</v>
      </c>
      <c r="D1834" s="64">
        <v>183</v>
      </c>
      <c r="E1834" s="64">
        <v>471.48</v>
      </c>
      <c r="F1834" s="64">
        <v>0</v>
      </c>
      <c r="H1834" s="64">
        <f t="shared" si="257"/>
        <v>-471.48</v>
      </c>
      <c r="J1834" s="64">
        <f t="shared" si="253"/>
        <v>238</v>
      </c>
      <c r="K1834" s="64">
        <f t="shared" si="254"/>
        <v>261</v>
      </c>
      <c r="L1834" s="64">
        <f t="shared" si="255"/>
        <v>911</v>
      </c>
      <c r="M1834" s="64">
        <f t="shared" si="256"/>
        <v>370</v>
      </c>
    </row>
    <row r="1835" spans="1:13" outlineLevel="1" x14ac:dyDescent="0.35">
      <c r="A1835" s="64">
        <v>50882713</v>
      </c>
      <c r="B1835" s="64" t="s">
        <v>183</v>
      </c>
      <c r="C1835" s="64">
        <v>3755.53</v>
      </c>
      <c r="D1835" s="64">
        <v>183</v>
      </c>
      <c r="E1835" s="64">
        <v>302.02</v>
      </c>
      <c r="F1835" s="64">
        <v>0</v>
      </c>
      <c r="H1835" s="64">
        <f t="shared" si="257"/>
        <v>-302.02</v>
      </c>
      <c r="J1835" s="64">
        <f t="shared" si="253"/>
        <v>238</v>
      </c>
      <c r="K1835" s="64">
        <f t="shared" si="254"/>
        <v>261</v>
      </c>
      <c r="L1835" s="64">
        <f t="shared" si="255"/>
        <v>912</v>
      </c>
      <c r="M1835" s="64">
        <f t="shared" si="256"/>
        <v>370</v>
      </c>
    </row>
    <row r="1836" spans="1:13" outlineLevel="1" x14ac:dyDescent="0.35">
      <c r="A1836" s="64">
        <v>50883208</v>
      </c>
      <c r="B1836" s="64" t="s">
        <v>406</v>
      </c>
      <c r="C1836" s="64">
        <v>11447.23</v>
      </c>
      <c r="D1836" s="64">
        <v>181</v>
      </c>
      <c r="E1836" s="64">
        <v>941.14</v>
      </c>
      <c r="F1836" s="64">
        <v>0</v>
      </c>
      <c r="H1836" s="64">
        <f t="shared" si="257"/>
        <v>-941.14</v>
      </c>
      <c r="J1836" s="64">
        <f t="shared" si="253"/>
        <v>238</v>
      </c>
      <c r="K1836" s="64">
        <f t="shared" si="254"/>
        <v>261</v>
      </c>
      <c r="L1836" s="64">
        <f t="shared" si="255"/>
        <v>912</v>
      </c>
      <c r="M1836" s="64">
        <f t="shared" si="256"/>
        <v>371</v>
      </c>
    </row>
    <row r="1837" spans="1:13" outlineLevel="1" x14ac:dyDescent="0.35">
      <c r="A1837" s="64">
        <v>50886559</v>
      </c>
      <c r="B1837" s="64" t="s">
        <v>406</v>
      </c>
      <c r="C1837" s="64">
        <v>8273.67</v>
      </c>
      <c r="D1837" s="64">
        <v>183</v>
      </c>
      <c r="E1837" s="64">
        <v>649.47</v>
      </c>
      <c r="F1837" s="64">
        <v>0</v>
      </c>
      <c r="H1837" s="64">
        <f t="shared" si="257"/>
        <v>-649.47</v>
      </c>
      <c r="J1837" s="64">
        <f t="shared" si="253"/>
        <v>238</v>
      </c>
      <c r="K1837" s="64">
        <f t="shared" si="254"/>
        <v>261</v>
      </c>
      <c r="L1837" s="64">
        <f t="shared" si="255"/>
        <v>912</v>
      </c>
      <c r="M1837" s="64">
        <f t="shared" si="256"/>
        <v>372</v>
      </c>
    </row>
    <row r="1838" spans="1:13" outlineLevel="1" x14ac:dyDescent="0.35">
      <c r="A1838" s="64">
        <v>50887862</v>
      </c>
      <c r="B1838" s="64" t="s">
        <v>183</v>
      </c>
      <c r="C1838" s="64">
        <v>5179.8</v>
      </c>
      <c r="D1838" s="64">
        <v>182</v>
      </c>
      <c r="E1838" s="64">
        <v>422.84</v>
      </c>
      <c r="F1838" s="64">
        <v>0</v>
      </c>
      <c r="H1838" s="64">
        <f t="shared" si="257"/>
        <v>-422.84</v>
      </c>
      <c r="J1838" s="64">
        <f t="shared" si="253"/>
        <v>238</v>
      </c>
      <c r="K1838" s="64">
        <f t="shared" si="254"/>
        <v>261</v>
      </c>
      <c r="L1838" s="64">
        <f t="shared" si="255"/>
        <v>913</v>
      </c>
      <c r="M1838" s="64">
        <f t="shared" si="256"/>
        <v>372</v>
      </c>
    </row>
    <row r="1839" spans="1:13" outlineLevel="1" x14ac:dyDescent="0.35">
      <c r="A1839" s="64">
        <v>50889652</v>
      </c>
      <c r="B1839" s="64" t="s">
        <v>395</v>
      </c>
      <c r="C1839" s="64">
        <v>2172.08</v>
      </c>
      <c r="D1839" s="64">
        <v>184</v>
      </c>
      <c r="E1839" s="64">
        <v>178.34</v>
      </c>
      <c r="F1839" s="64">
        <v>176.17</v>
      </c>
      <c r="H1839" s="64">
        <f t="shared" si="257"/>
        <v>-2.1700000000000159</v>
      </c>
      <c r="J1839" s="64">
        <f t="shared" si="253"/>
        <v>238</v>
      </c>
      <c r="K1839" s="64">
        <f t="shared" si="254"/>
        <v>262</v>
      </c>
      <c r="L1839" s="64">
        <f t="shared" si="255"/>
        <v>913</v>
      </c>
      <c r="M1839" s="64">
        <f t="shared" si="256"/>
        <v>372</v>
      </c>
    </row>
    <row r="1840" spans="1:13" outlineLevel="1" x14ac:dyDescent="0.35">
      <c r="A1840" s="64">
        <v>50890625</v>
      </c>
      <c r="B1840" s="64" t="s">
        <v>183</v>
      </c>
      <c r="C1840" s="64">
        <v>3398.92</v>
      </c>
      <c r="D1840" s="64">
        <v>184</v>
      </c>
      <c r="E1840" s="64">
        <v>289.82</v>
      </c>
      <c r="F1840" s="64">
        <v>0</v>
      </c>
      <c r="H1840" s="64">
        <f t="shared" si="257"/>
        <v>-289.82</v>
      </c>
      <c r="J1840" s="64">
        <f t="shared" si="253"/>
        <v>238</v>
      </c>
      <c r="K1840" s="64">
        <f t="shared" si="254"/>
        <v>262</v>
      </c>
      <c r="L1840" s="64">
        <f t="shared" si="255"/>
        <v>914</v>
      </c>
      <c r="M1840" s="64">
        <f t="shared" si="256"/>
        <v>372</v>
      </c>
    </row>
    <row r="1841" spans="1:13" outlineLevel="1" x14ac:dyDescent="0.35">
      <c r="A1841" s="64">
        <v>50897069</v>
      </c>
      <c r="B1841" s="64" t="s">
        <v>183</v>
      </c>
      <c r="C1841" s="64">
        <v>3730.23</v>
      </c>
      <c r="D1841" s="64">
        <v>183</v>
      </c>
      <c r="E1841" s="64">
        <v>292.16000000000003</v>
      </c>
      <c r="F1841" s="64">
        <v>0</v>
      </c>
      <c r="H1841" s="64">
        <f t="shared" si="257"/>
        <v>-292.16000000000003</v>
      </c>
      <c r="J1841" s="64">
        <f t="shared" si="253"/>
        <v>238</v>
      </c>
      <c r="K1841" s="64">
        <f t="shared" si="254"/>
        <v>262</v>
      </c>
      <c r="L1841" s="64">
        <f t="shared" si="255"/>
        <v>915</v>
      </c>
      <c r="M1841" s="64">
        <f t="shared" si="256"/>
        <v>372</v>
      </c>
    </row>
    <row r="1842" spans="1:13" outlineLevel="1" x14ac:dyDescent="0.35">
      <c r="A1842" s="64">
        <v>50898190</v>
      </c>
      <c r="B1842" s="64" t="s">
        <v>183</v>
      </c>
      <c r="C1842" s="64">
        <v>6748.06</v>
      </c>
      <c r="D1842" s="64">
        <v>184</v>
      </c>
      <c r="E1842" s="64">
        <v>553.14</v>
      </c>
      <c r="F1842" s="64">
        <v>0</v>
      </c>
      <c r="H1842" s="64">
        <f t="shared" si="257"/>
        <v>-553.14</v>
      </c>
      <c r="J1842" s="64">
        <f t="shared" si="253"/>
        <v>238</v>
      </c>
      <c r="K1842" s="64">
        <f t="shared" si="254"/>
        <v>262</v>
      </c>
      <c r="L1842" s="64">
        <f t="shared" si="255"/>
        <v>916</v>
      </c>
      <c r="M1842" s="64">
        <f t="shared" si="256"/>
        <v>372</v>
      </c>
    </row>
    <row r="1843" spans="1:13" outlineLevel="1" x14ac:dyDescent="0.35">
      <c r="A1843" s="64">
        <v>50899784</v>
      </c>
      <c r="B1843" s="64" t="s">
        <v>183</v>
      </c>
      <c r="C1843" s="64">
        <v>3428.99</v>
      </c>
      <c r="D1843" s="64">
        <v>182</v>
      </c>
      <c r="E1843" s="64">
        <v>285.69</v>
      </c>
      <c r="F1843" s="64">
        <v>0</v>
      </c>
      <c r="H1843" s="64">
        <f t="shared" si="257"/>
        <v>-285.69</v>
      </c>
      <c r="J1843" s="64">
        <f t="shared" si="253"/>
        <v>238</v>
      </c>
      <c r="K1843" s="64">
        <f t="shared" si="254"/>
        <v>262</v>
      </c>
      <c r="L1843" s="64">
        <f t="shared" si="255"/>
        <v>917</v>
      </c>
      <c r="M1843" s="64">
        <f t="shared" si="256"/>
        <v>372</v>
      </c>
    </row>
    <row r="1844" spans="1:13" outlineLevel="1" x14ac:dyDescent="0.35">
      <c r="A1844" s="64">
        <v>50899817</v>
      </c>
      <c r="B1844" s="64" t="s">
        <v>101</v>
      </c>
      <c r="C1844" s="64">
        <v>6136.92</v>
      </c>
      <c r="D1844" s="64">
        <v>154</v>
      </c>
      <c r="E1844" s="64">
        <v>514.44000000000005</v>
      </c>
      <c r="F1844" s="64">
        <v>518.46</v>
      </c>
      <c r="H1844" s="64">
        <f t="shared" si="257"/>
        <v>4.0199999999999818</v>
      </c>
      <c r="J1844" s="64">
        <f t="shared" si="253"/>
        <v>239</v>
      </c>
      <c r="K1844" s="64">
        <f t="shared" si="254"/>
        <v>262</v>
      </c>
      <c r="L1844" s="64">
        <f t="shared" si="255"/>
        <v>917</v>
      </c>
      <c r="M1844" s="64">
        <f t="shared" si="256"/>
        <v>372</v>
      </c>
    </row>
    <row r="1845" spans="1:13" outlineLevel="1" x14ac:dyDescent="0.35">
      <c r="A1845" s="64">
        <v>50901323</v>
      </c>
      <c r="B1845" s="64" t="s">
        <v>395</v>
      </c>
      <c r="C1845" s="64">
        <v>3450.15</v>
      </c>
      <c r="D1845" s="64">
        <v>184</v>
      </c>
      <c r="E1845" s="64">
        <v>260.87</v>
      </c>
      <c r="F1845" s="64">
        <v>252.21</v>
      </c>
      <c r="H1845" s="64">
        <f t="shared" si="257"/>
        <v>-8.6599999999999966</v>
      </c>
      <c r="J1845" s="64">
        <f t="shared" si="253"/>
        <v>239</v>
      </c>
      <c r="K1845" s="64">
        <f t="shared" si="254"/>
        <v>263</v>
      </c>
      <c r="L1845" s="64">
        <f t="shared" si="255"/>
        <v>917</v>
      </c>
      <c r="M1845" s="64">
        <f t="shared" si="256"/>
        <v>372</v>
      </c>
    </row>
    <row r="1846" spans="1:13" outlineLevel="1" x14ac:dyDescent="0.35">
      <c r="A1846" s="64">
        <v>50906125</v>
      </c>
      <c r="B1846" s="64" t="s">
        <v>183</v>
      </c>
      <c r="C1846" s="64">
        <v>1413.84</v>
      </c>
      <c r="D1846" s="64">
        <v>186</v>
      </c>
      <c r="E1846" s="64">
        <v>107.14</v>
      </c>
      <c r="F1846" s="64">
        <v>0</v>
      </c>
      <c r="H1846" s="64">
        <f t="shared" si="257"/>
        <v>-107.14</v>
      </c>
      <c r="J1846" s="64">
        <f t="shared" si="253"/>
        <v>239</v>
      </c>
      <c r="K1846" s="64">
        <f t="shared" si="254"/>
        <v>263</v>
      </c>
      <c r="L1846" s="64">
        <f t="shared" si="255"/>
        <v>918</v>
      </c>
      <c r="M1846" s="64">
        <f t="shared" si="256"/>
        <v>372</v>
      </c>
    </row>
    <row r="1847" spans="1:13" outlineLevel="1" x14ac:dyDescent="0.35">
      <c r="A1847" s="64">
        <v>50908436</v>
      </c>
      <c r="B1847" s="64" t="s">
        <v>183</v>
      </c>
      <c r="C1847" s="64">
        <v>2511.8200000000002</v>
      </c>
      <c r="D1847" s="64">
        <v>183</v>
      </c>
      <c r="E1847" s="64">
        <v>206.45</v>
      </c>
      <c r="F1847" s="64">
        <v>0</v>
      </c>
      <c r="H1847" s="64">
        <f t="shared" si="257"/>
        <v>-206.45</v>
      </c>
      <c r="J1847" s="64">
        <f t="shared" ref="J1847:J1910" si="258">IF($B1847=J$53,J1846+1,J1846)</f>
        <v>239</v>
      </c>
      <c r="K1847" s="64">
        <f t="shared" ref="K1847:K1910" si="259">IF($B1847=K$53,K1846+1,K1846)</f>
        <v>263</v>
      </c>
      <c r="L1847" s="64">
        <f t="shared" ref="L1847:L1910" si="260">IF($B1847=L$53,L1846+1,L1846)</f>
        <v>919</v>
      </c>
      <c r="M1847" s="64">
        <f t="shared" ref="M1847:M1910" si="261">IF($B1847=M$53,M1846+1,M1846)</f>
        <v>372</v>
      </c>
    </row>
    <row r="1848" spans="1:13" outlineLevel="1" x14ac:dyDescent="0.35">
      <c r="A1848" s="64">
        <v>50908569</v>
      </c>
      <c r="B1848" s="64" t="s">
        <v>101</v>
      </c>
      <c r="C1848" s="64">
        <v>3112.14</v>
      </c>
      <c r="D1848" s="64">
        <v>153</v>
      </c>
      <c r="E1848" s="64">
        <v>243.29</v>
      </c>
      <c r="F1848" s="64">
        <v>239.86</v>
      </c>
      <c r="H1848" s="64">
        <f t="shared" ref="H1848:H1911" si="262">F1848-E1848</f>
        <v>-3.4299999999999784</v>
      </c>
      <c r="J1848" s="64">
        <f t="shared" si="258"/>
        <v>240</v>
      </c>
      <c r="K1848" s="64">
        <f t="shared" si="259"/>
        <v>263</v>
      </c>
      <c r="L1848" s="64">
        <f t="shared" si="260"/>
        <v>919</v>
      </c>
      <c r="M1848" s="64">
        <f t="shared" si="261"/>
        <v>372</v>
      </c>
    </row>
    <row r="1849" spans="1:13" outlineLevel="1" x14ac:dyDescent="0.35">
      <c r="A1849" s="64">
        <v>50910019</v>
      </c>
      <c r="B1849" s="64" t="s">
        <v>406</v>
      </c>
      <c r="C1849" s="64">
        <v>4149.08</v>
      </c>
      <c r="D1849" s="64">
        <v>182</v>
      </c>
      <c r="E1849" s="64">
        <v>354.69</v>
      </c>
      <c r="F1849" s="64">
        <v>0</v>
      </c>
      <c r="H1849" s="64">
        <f t="shared" si="262"/>
        <v>-354.69</v>
      </c>
      <c r="J1849" s="64">
        <f t="shared" si="258"/>
        <v>240</v>
      </c>
      <c r="K1849" s="64">
        <f t="shared" si="259"/>
        <v>263</v>
      </c>
      <c r="L1849" s="64">
        <f t="shared" si="260"/>
        <v>919</v>
      </c>
      <c r="M1849" s="64">
        <f t="shared" si="261"/>
        <v>373</v>
      </c>
    </row>
    <row r="1850" spans="1:13" outlineLevel="1" x14ac:dyDescent="0.35">
      <c r="A1850" s="64">
        <v>50912875</v>
      </c>
      <c r="B1850" s="64" t="s">
        <v>395</v>
      </c>
      <c r="C1850" s="64">
        <v>2313.5300000000002</v>
      </c>
      <c r="D1850" s="64">
        <v>184</v>
      </c>
      <c r="E1850" s="64">
        <v>184.4</v>
      </c>
      <c r="F1850" s="64">
        <v>183.27</v>
      </c>
      <c r="H1850" s="64">
        <f t="shared" si="262"/>
        <v>-1.1299999999999955</v>
      </c>
      <c r="J1850" s="64">
        <f t="shared" si="258"/>
        <v>240</v>
      </c>
      <c r="K1850" s="64">
        <f t="shared" si="259"/>
        <v>264</v>
      </c>
      <c r="L1850" s="64">
        <f t="shared" si="260"/>
        <v>919</v>
      </c>
      <c r="M1850" s="64">
        <f t="shared" si="261"/>
        <v>373</v>
      </c>
    </row>
    <row r="1851" spans="1:13" outlineLevel="1" x14ac:dyDescent="0.35">
      <c r="A1851" s="64">
        <v>50913451</v>
      </c>
      <c r="B1851" s="64" t="s">
        <v>183</v>
      </c>
      <c r="C1851" s="64">
        <v>7829.18</v>
      </c>
      <c r="D1851" s="64">
        <v>182</v>
      </c>
      <c r="E1851" s="64">
        <v>602.21</v>
      </c>
      <c r="F1851" s="64">
        <v>0</v>
      </c>
      <c r="H1851" s="64">
        <f t="shared" si="262"/>
        <v>-602.21</v>
      </c>
      <c r="J1851" s="64">
        <f t="shared" si="258"/>
        <v>240</v>
      </c>
      <c r="K1851" s="64">
        <f t="shared" si="259"/>
        <v>264</v>
      </c>
      <c r="L1851" s="64">
        <f t="shared" si="260"/>
        <v>920</v>
      </c>
      <c r="M1851" s="64">
        <f t="shared" si="261"/>
        <v>373</v>
      </c>
    </row>
    <row r="1852" spans="1:13" outlineLevel="1" x14ac:dyDescent="0.35">
      <c r="A1852" s="64">
        <v>50913732</v>
      </c>
      <c r="B1852" s="64" t="s">
        <v>183</v>
      </c>
      <c r="C1852" s="64">
        <v>7382.73</v>
      </c>
      <c r="D1852" s="64">
        <v>183</v>
      </c>
      <c r="E1852" s="64">
        <v>619.16999999999996</v>
      </c>
      <c r="F1852" s="64">
        <v>0</v>
      </c>
      <c r="H1852" s="64">
        <f t="shared" si="262"/>
        <v>-619.16999999999996</v>
      </c>
      <c r="J1852" s="64">
        <f t="shared" si="258"/>
        <v>240</v>
      </c>
      <c r="K1852" s="64">
        <f t="shared" si="259"/>
        <v>264</v>
      </c>
      <c r="L1852" s="64">
        <f t="shared" si="260"/>
        <v>921</v>
      </c>
      <c r="M1852" s="64">
        <f t="shared" si="261"/>
        <v>373</v>
      </c>
    </row>
    <row r="1853" spans="1:13" outlineLevel="1" x14ac:dyDescent="0.35">
      <c r="A1853" s="64">
        <v>50914293</v>
      </c>
      <c r="B1853" s="64" t="s">
        <v>395</v>
      </c>
      <c r="C1853" s="64">
        <v>2314.61</v>
      </c>
      <c r="D1853" s="64">
        <v>153</v>
      </c>
      <c r="E1853" s="64">
        <v>170.4</v>
      </c>
      <c r="F1853" s="64">
        <v>164.23</v>
      </c>
      <c r="H1853" s="64">
        <f t="shared" si="262"/>
        <v>-6.1700000000000159</v>
      </c>
      <c r="J1853" s="64">
        <f t="shared" si="258"/>
        <v>240</v>
      </c>
      <c r="K1853" s="64">
        <f t="shared" si="259"/>
        <v>265</v>
      </c>
      <c r="L1853" s="64">
        <f t="shared" si="260"/>
        <v>921</v>
      </c>
      <c r="M1853" s="64">
        <f t="shared" si="261"/>
        <v>373</v>
      </c>
    </row>
    <row r="1854" spans="1:13" outlineLevel="1" x14ac:dyDescent="0.35">
      <c r="A1854" s="64">
        <v>50914839</v>
      </c>
      <c r="B1854" s="64" t="s">
        <v>406</v>
      </c>
      <c r="C1854" s="64">
        <v>4995.76</v>
      </c>
      <c r="D1854" s="64">
        <v>183</v>
      </c>
      <c r="E1854" s="64">
        <v>394.45</v>
      </c>
      <c r="F1854" s="64">
        <v>0</v>
      </c>
      <c r="H1854" s="64">
        <f t="shared" si="262"/>
        <v>-394.45</v>
      </c>
      <c r="J1854" s="64">
        <f t="shared" si="258"/>
        <v>240</v>
      </c>
      <c r="K1854" s="64">
        <f t="shared" si="259"/>
        <v>265</v>
      </c>
      <c r="L1854" s="64">
        <f t="shared" si="260"/>
        <v>921</v>
      </c>
      <c r="M1854" s="64">
        <f t="shared" si="261"/>
        <v>374</v>
      </c>
    </row>
    <row r="1855" spans="1:13" outlineLevel="1" x14ac:dyDescent="0.35">
      <c r="A1855" s="64">
        <v>50915829</v>
      </c>
      <c r="B1855" s="64" t="s">
        <v>183</v>
      </c>
      <c r="C1855" s="64">
        <v>4320.49</v>
      </c>
      <c r="D1855" s="64">
        <v>153</v>
      </c>
      <c r="E1855" s="64">
        <v>350.52</v>
      </c>
      <c r="F1855" s="64">
        <v>0</v>
      </c>
      <c r="H1855" s="64">
        <f t="shared" si="262"/>
        <v>-350.52</v>
      </c>
      <c r="J1855" s="64">
        <f t="shared" si="258"/>
        <v>240</v>
      </c>
      <c r="K1855" s="64">
        <f t="shared" si="259"/>
        <v>265</v>
      </c>
      <c r="L1855" s="64">
        <f t="shared" si="260"/>
        <v>922</v>
      </c>
      <c r="M1855" s="64">
        <f t="shared" si="261"/>
        <v>374</v>
      </c>
    </row>
    <row r="1856" spans="1:13" outlineLevel="1" x14ac:dyDescent="0.35">
      <c r="A1856" s="64">
        <v>50916786</v>
      </c>
      <c r="B1856" s="64" t="s">
        <v>183</v>
      </c>
      <c r="C1856" s="64">
        <v>4293.37</v>
      </c>
      <c r="D1856" s="64">
        <v>185</v>
      </c>
      <c r="E1856" s="64">
        <v>357.22</v>
      </c>
      <c r="F1856" s="64">
        <v>0</v>
      </c>
      <c r="H1856" s="64">
        <f t="shared" si="262"/>
        <v>-357.22</v>
      </c>
      <c r="J1856" s="64">
        <f t="shared" si="258"/>
        <v>240</v>
      </c>
      <c r="K1856" s="64">
        <f t="shared" si="259"/>
        <v>265</v>
      </c>
      <c r="L1856" s="64">
        <f t="shared" si="260"/>
        <v>923</v>
      </c>
      <c r="M1856" s="64">
        <f t="shared" si="261"/>
        <v>374</v>
      </c>
    </row>
    <row r="1857" spans="1:13" outlineLevel="1" x14ac:dyDescent="0.35">
      <c r="A1857" s="64">
        <v>50917669</v>
      </c>
      <c r="B1857" s="64" t="s">
        <v>183</v>
      </c>
      <c r="C1857" s="64">
        <v>3771.65</v>
      </c>
      <c r="D1857" s="64">
        <v>184</v>
      </c>
      <c r="E1857" s="64">
        <v>280.70999999999998</v>
      </c>
      <c r="F1857" s="64">
        <v>0</v>
      </c>
      <c r="H1857" s="64">
        <f t="shared" si="262"/>
        <v>-280.70999999999998</v>
      </c>
      <c r="J1857" s="64">
        <f t="shared" si="258"/>
        <v>240</v>
      </c>
      <c r="K1857" s="64">
        <f t="shared" si="259"/>
        <v>265</v>
      </c>
      <c r="L1857" s="64">
        <f t="shared" si="260"/>
        <v>924</v>
      </c>
      <c r="M1857" s="64">
        <f t="shared" si="261"/>
        <v>374</v>
      </c>
    </row>
    <row r="1858" spans="1:13" outlineLevel="1" x14ac:dyDescent="0.35">
      <c r="A1858" s="64">
        <v>50920133</v>
      </c>
      <c r="B1858" s="64" t="s">
        <v>101</v>
      </c>
      <c r="C1858" s="64">
        <v>5019.8</v>
      </c>
      <c r="D1858" s="64">
        <v>153</v>
      </c>
      <c r="E1858" s="64">
        <v>430.87</v>
      </c>
      <c r="F1858" s="64">
        <v>429.15</v>
      </c>
      <c r="H1858" s="64">
        <f t="shared" si="262"/>
        <v>-1.7200000000000273</v>
      </c>
      <c r="J1858" s="64">
        <f t="shared" si="258"/>
        <v>241</v>
      </c>
      <c r="K1858" s="64">
        <f t="shared" si="259"/>
        <v>265</v>
      </c>
      <c r="L1858" s="64">
        <f t="shared" si="260"/>
        <v>924</v>
      </c>
      <c r="M1858" s="64">
        <f t="shared" si="261"/>
        <v>374</v>
      </c>
    </row>
    <row r="1859" spans="1:13" outlineLevel="1" x14ac:dyDescent="0.35">
      <c r="A1859" s="64">
        <v>50920315</v>
      </c>
      <c r="B1859" s="64" t="s">
        <v>395</v>
      </c>
      <c r="C1859" s="64">
        <v>3450.06</v>
      </c>
      <c r="D1859" s="64">
        <v>184</v>
      </c>
      <c r="E1859" s="64">
        <v>291.66000000000003</v>
      </c>
      <c r="F1859" s="64">
        <v>292.79000000000002</v>
      </c>
      <c r="H1859" s="64">
        <f t="shared" si="262"/>
        <v>1.1299999999999955</v>
      </c>
      <c r="J1859" s="64">
        <f t="shared" si="258"/>
        <v>241</v>
      </c>
      <c r="K1859" s="64">
        <f t="shared" si="259"/>
        <v>266</v>
      </c>
      <c r="L1859" s="64">
        <f t="shared" si="260"/>
        <v>924</v>
      </c>
      <c r="M1859" s="64">
        <f t="shared" si="261"/>
        <v>374</v>
      </c>
    </row>
    <row r="1860" spans="1:13" outlineLevel="1" x14ac:dyDescent="0.35">
      <c r="A1860" s="64">
        <v>50920802</v>
      </c>
      <c r="B1860" s="64" t="s">
        <v>183</v>
      </c>
      <c r="C1860" s="64">
        <v>2173.2199999999998</v>
      </c>
      <c r="D1860" s="64">
        <v>183</v>
      </c>
      <c r="E1860" s="64">
        <v>168.28</v>
      </c>
      <c r="F1860" s="64">
        <v>0</v>
      </c>
      <c r="H1860" s="64">
        <f t="shared" si="262"/>
        <v>-168.28</v>
      </c>
      <c r="J1860" s="64">
        <f t="shared" si="258"/>
        <v>241</v>
      </c>
      <c r="K1860" s="64">
        <f t="shared" si="259"/>
        <v>266</v>
      </c>
      <c r="L1860" s="64">
        <f t="shared" si="260"/>
        <v>925</v>
      </c>
      <c r="M1860" s="64">
        <f t="shared" si="261"/>
        <v>374</v>
      </c>
    </row>
    <row r="1861" spans="1:13" outlineLevel="1" x14ac:dyDescent="0.35">
      <c r="A1861" s="64">
        <v>50921032</v>
      </c>
      <c r="B1861" s="64" t="s">
        <v>406</v>
      </c>
      <c r="C1861" s="64">
        <v>2617.71</v>
      </c>
      <c r="D1861" s="64">
        <v>112</v>
      </c>
      <c r="E1861" s="64">
        <v>219.34</v>
      </c>
      <c r="F1861" s="64">
        <v>0</v>
      </c>
      <c r="H1861" s="64">
        <f t="shared" si="262"/>
        <v>-219.34</v>
      </c>
      <c r="J1861" s="64">
        <f t="shared" si="258"/>
        <v>241</v>
      </c>
      <c r="K1861" s="64">
        <f t="shared" si="259"/>
        <v>266</v>
      </c>
      <c r="L1861" s="64">
        <f t="shared" si="260"/>
        <v>925</v>
      </c>
      <c r="M1861" s="64">
        <f t="shared" si="261"/>
        <v>375</v>
      </c>
    </row>
    <row r="1862" spans="1:13" outlineLevel="1" x14ac:dyDescent="0.35">
      <c r="A1862" s="64">
        <v>50922254</v>
      </c>
      <c r="B1862" s="64" t="s">
        <v>183</v>
      </c>
      <c r="C1862" s="64">
        <v>4511.1899999999996</v>
      </c>
      <c r="D1862" s="64">
        <v>185</v>
      </c>
      <c r="E1862" s="64">
        <v>369.75</v>
      </c>
      <c r="F1862" s="64">
        <v>0</v>
      </c>
      <c r="H1862" s="64">
        <f t="shared" si="262"/>
        <v>-369.75</v>
      </c>
      <c r="J1862" s="64">
        <f t="shared" si="258"/>
        <v>241</v>
      </c>
      <c r="K1862" s="64">
        <f t="shared" si="259"/>
        <v>266</v>
      </c>
      <c r="L1862" s="64">
        <f t="shared" si="260"/>
        <v>926</v>
      </c>
      <c r="M1862" s="64">
        <f t="shared" si="261"/>
        <v>375</v>
      </c>
    </row>
    <row r="1863" spans="1:13" outlineLevel="1" x14ac:dyDescent="0.35">
      <c r="A1863" s="64">
        <v>50922650</v>
      </c>
      <c r="B1863" s="64" t="s">
        <v>183</v>
      </c>
      <c r="C1863" s="64">
        <v>3216.32</v>
      </c>
      <c r="D1863" s="64">
        <v>183</v>
      </c>
      <c r="E1863" s="64">
        <v>283.52999999999997</v>
      </c>
      <c r="F1863" s="64">
        <v>0</v>
      </c>
      <c r="H1863" s="64">
        <f t="shared" si="262"/>
        <v>-283.52999999999997</v>
      </c>
      <c r="J1863" s="64">
        <f t="shared" si="258"/>
        <v>241</v>
      </c>
      <c r="K1863" s="64">
        <f t="shared" si="259"/>
        <v>266</v>
      </c>
      <c r="L1863" s="64">
        <f t="shared" si="260"/>
        <v>927</v>
      </c>
      <c r="M1863" s="64">
        <f t="shared" si="261"/>
        <v>375</v>
      </c>
    </row>
    <row r="1864" spans="1:13" outlineLevel="1" x14ac:dyDescent="0.35">
      <c r="A1864" s="64">
        <v>50922957</v>
      </c>
      <c r="B1864" s="64" t="s">
        <v>183</v>
      </c>
      <c r="C1864" s="64">
        <v>5043.72</v>
      </c>
      <c r="D1864" s="64">
        <v>185</v>
      </c>
      <c r="E1864" s="64">
        <v>418.94</v>
      </c>
      <c r="F1864" s="64">
        <v>0</v>
      </c>
      <c r="H1864" s="64">
        <f t="shared" si="262"/>
        <v>-418.94</v>
      </c>
      <c r="J1864" s="64">
        <f t="shared" si="258"/>
        <v>241</v>
      </c>
      <c r="K1864" s="64">
        <f t="shared" si="259"/>
        <v>266</v>
      </c>
      <c r="L1864" s="64">
        <f t="shared" si="260"/>
        <v>928</v>
      </c>
      <c r="M1864" s="64">
        <f t="shared" si="261"/>
        <v>375</v>
      </c>
    </row>
    <row r="1865" spans="1:13" outlineLevel="1" x14ac:dyDescent="0.35">
      <c r="A1865" s="64">
        <v>50923848</v>
      </c>
      <c r="B1865" s="64" t="s">
        <v>101</v>
      </c>
      <c r="C1865" s="64">
        <v>5242.88</v>
      </c>
      <c r="D1865" s="64">
        <v>153</v>
      </c>
      <c r="E1865" s="64">
        <v>440.34</v>
      </c>
      <c r="F1865" s="64">
        <v>436.58</v>
      </c>
      <c r="H1865" s="64">
        <f t="shared" si="262"/>
        <v>-3.7599999999999909</v>
      </c>
      <c r="J1865" s="64">
        <f t="shared" si="258"/>
        <v>242</v>
      </c>
      <c r="K1865" s="64">
        <f t="shared" si="259"/>
        <v>266</v>
      </c>
      <c r="L1865" s="64">
        <f t="shared" si="260"/>
        <v>928</v>
      </c>
      <c r="M1865" s="64">
        <f t="shared" si="261"/>
        <v>375</v>
      </c>
    </row>
    <row r="1866" spans="1:13" outlineLevel="1" x14ac:dyDescent="0.35">
      <c r="A1866" s="64">
        <v>50923971</v>
      </c>
      <c r="B1866" s="64" t="s">
        <v>395</v>
      </c>
      <c r="C1866" s="64">
        <v>3519.45</v>
      </c>
      <c r="D1866" s="64">
        <v>153</v>
      </c>
      <c r="E1866" s="64">
        <v>283.39</v>
      </c>
      <c r="F1866" s="64">
        <v>279.95</v>
      </c>
      <c r="H1866" s="64">
        <f t="shared" si="262"/>
        <v>-3.4399999999999977</v>
      </c>
      <c r="J1866" s="64">
        <f t="shared" si="258"/>
        <v>242</v>
      </c>
      <c r="K1866" s="64">
        <f t="shared" si="259"/>
        <v>267</v>
      </c>
      <c r="L1866" s="64">
        <f t="shared" si="260"/>
        <v>928</v>
      </c>
      <c r="M1866" s="64">
        <f t="shared" si="261"/>
        <v>375</v>
      </c>
    </row>
    <row r="1867" spans="1:13" outlineLevel="1" x14ac:dyDescent="0.35">
      <c r="A1867" s="64">
        <v>50924416</v>
      </c>
      <c r="B1867" s="64" t="s">
        <v>101</v>
      </c>
      <c r="C1867" s="64">
        <v>1642.91</v>
      </c>
      <c r="D1867" s="64">
        <v>186</v>
      </c>
      <c r="E1867" s="64">
        <v>131.66999999999999</v>
      </c>
      <c r="F1867" s="64">
        <v>128.21</v>
      </c>
      <c r="H1867" s="64">
        <f t="shared" si="262"/>
        <v>-3.4599999999999795</v>
      </c>
      <c r="J1867" s="64">
        <f t="shared" si="258"/>
        <v>243</v>
      </c>
      <c r="K1867" s="64">
        <f t="shared" si="259"/>
        <v>267</v>
      </c>
      <c r="L1867" s="64">
        <f t="shared" si="260"/>
        <v>928</v>
      </c>
      <c r="M1867" s="64">
        <f t="shared" si="261"/>
        <v>375</v>
      </c>
    </row>
    <row r="1868" spans="1:13" outlineLevel="1" x14ac:dyDescent="0.35">
      <c r="A1868" s="64">
        <v>50924953</v>
      </c>
      <c r="B1868" s="64" t="s">
        <v>183</v>
      </c>
      <c r="C1868" s="64">
        <v>1381.04</v>
      </c>
      <c r="D1868" s="64">
        <v>183</v>
      </c>
      <c r="E1868" s="64">
        <v>112.19</v>
      </c>
      <c r="F1868" s="64">
        <v>0</v>
      </c>
      <c r="H1868" s="64">
        <f t="shared" si="262"/>
        <v>-112.19</v>
      </c>
      <c r="J1868" s="64">
        <f t="shared" si="258"/>
        <v>243</v>
      </c>
      <c r="K1868" s="64">
        <f t="shared" si="259"/>
        <v>267</v>
      </c>
      <c r="L1868" s="64">
        <f t="shared" si="260"/>
        <v>929</v>
      </c>
      <c r="M1868" s="64">
        <f t="shared" si="261"/>
        <v>375</v>
      </c>
    </row>
    <row r="1869" spans="1:13" outlineLevel="1" x14ac:dyDescent="0.35">
      <c r="A1869" s="64">
        <v>50925985</v>
      </c>
      <c r="B1869" s="64" t="s">
        <v>183</v>
      </c>
      <c r="C1869" s="64">
        <v>7941.17</v>
      </c>
      <c r="D1869" s="64">
        <v>183</v>
      </c>
      <c r="E1869" s="64">
        <v>637.6</v>
      </c>
      <c r="F1869" s="64">
        <v>0</v>
      </c>
      <c r="H1869" s="64">
        <f t="shared" si="262"/>
        <v>-637.6</v>
      </c>
      <c r="J1869" s="64">
        <f t="shared" si="258"/>
        <v>243</v>
      </c>
      <c r="K1869" s="64">
        <f t="shared" si="259"/>
        <v>267</v>
      </c>
      <c r="L1869" s="64">
        <f t="shared" si="260"/>
        <v>930</v>
      </c>
      <c r="M1869" s="64">
        <f t="shared" si="261"/>
        <v>375</v>
      </c>
    </row>
    <row r="1870" spans="1:13" outlineLevel="1" x14ac:dyDescent="0.35">
      <c r="A1870" s="64">
        <v>50926652</v>
      </c>
      <c r="B1870" s="64" t="s">
        <v>183</v>
      </c>
      <c r="C1870" s="64">
        <v>3135.33</v>
      </c>
      <c r="D1870" s="64">
        <v>182</v>
      </c>
      <c r="E1870" s="64">
        <v>242.48</v>
      </c>
      <c r="F1870" s="64">
        <v>0</v>
      </c>
      <c r="H1870" s="64">
        <f t="shared" si="262"/>
        <v>-242.48</v>
      </c>
      <c r="J1870" s="64">
        <f t="shared" si="258"/>
        <v>243</v>
      </c>
      <c r="K1870" s="64">
        <f t="shared" si="259"/>
        <v>267</v>
      </c>
      <c r="L1870" s="64">
        <f t="shared" si="260"/>
        <v>931</v>
      </c>
      <c r="M1870" s="64">
        <f t="shared" si="261"/>
        <v>375</v>
      </c>
    </row>
    <row r="1871" spans="1:13" outlineLevel="1" x14ac:dyDescent="0.35">
      <c r="A1871" s="64">
        <v>50927684</v>
      </c>
      <c r="B1871" s="64" t="s">
        <v>101</v>
      </c>
      <c r="C1871" s="64">
        <v>9832.43</v>
      </c>
      <c r="D1871" s="64">
        <v>184</v>
      </c>
      <c r="E1871" s="64">
        <v>809.61</v>
      </c>
      <c r="F1871" s="64">
        <v>797.39</v>
      </c>
      <c r="H1871" s="64">
        <f t="shared" si="262"/>
        <v>-12.220000000000027</v>
      </c>
      <c r="J1871" s="64">
        <f t="shared" si="258"/>
        <v>244</v>
      </c>
      <c r="K1871" s="64">
        <f t="shared" si="259"/>
        <v>267</v>
      </c>
      <c r="L1871" s="64">
        <f t="shared" si="260"/>
        <v>931</v>
      </c>
      <c r="M1871" s="64">
        <f t="shared" si="261"/>
        <v>375</v>
      </c>
    </row>
    <row r="1872" spans="1:13" outlineLevel="1" x14ac:dyDescent="0.35">
      <c r="A1872" s="64">
        <v>50929119</v>
      </c>
      <c r="B1872" s="64" t="s">
        <v>406</v>
      </c>
      <c r="C1872" s="64">
        <v>1275.4000000000001</v>
      </c>
      <c r="D1872" s="64">
        <v>183</v>
      </c>
      <c r="E1872" s="64">
        <v>96.53</v>
      </c>
      <c r="F1872" s="64">
        <v>0</v>
      </c>
      <c r="H1872" s="64">
        <f t="shared" si="262"/>
        <v>-96.53</v>
      </c>
      <c r="J1872" s="64">
        <f t="shared" si="258"/>
        <v>244</v>
      </c>
      <c r="K1872" s="64">
        <f t="shared" si="259"/>
        <v>267</v>
      </c>
      <c r="L1872" s="64">
        <f t="shared" si="260"/>
        <v>931</v>
      </c>
      <c r="M1872" s="64">
        <f t="shared" si="261"/>
        <v>376</v>
      </c>
    </row>
    <row r="1873" spans="1:13" outlineLevel="1" x14ac:dyDescent="0.35">
      <c r="A1873" s="64">
        <v>50929622</v>
      </c>
      <c r="B1873" s="64" t="s">
        <v>406</v>
      </c>
      <c r="C1873" s="64">
        <v>3686.45</v>
      </c>
      <c r="D1873" s="64">
        <v>182</v>
      </c>
      <c r="E1873" s="64">
        <v>304.57</v>
      </c>
      <c r="F1873" s="64">
        <v>0</v>
      </c>
      <c r="H1873" s="64">
        <f t="shared" si="262"/>
        <v>-304.57</v>
      </c>
      <c r="J1873" s="64">
        <f t="shared" si="258"/>
        <v>244</v>
      </c>
      <c r="K1873" s="64">
        <f t="shared" si="259"/>
        <v>267</v>
      </c>
      <c r="L1873" s="64">
        <f t="shared" si="260"/>
        <v>931</v>
      </c>
      <c r="M1873" s="64">
        <f t="shared" si="261"/>
        <v>377</v>
      </c>
    </row>
    <row r="1874" spans="1:13" outlineLevel="1" x14ac:dyDescent="0.35">
      <c r="A1874" s="64">
        <v>50929804</v>
      </c>
      <c r="B1874" s="64" t="s">
        <v>406</v>
      </c>
      <c r="C1874" s="64">
        <v>4773.9799999999996</v>
      </c>
      <c r="D1874" s="64">
        <v>183</v>
      </c>
      <c r="E1874" s="64">
        <v>365.47</v>
      </c>
      <c r="F1874" s="64">
        <v>0</v>
      </c>
      <c r="H1874" s="64">
        <f t="shared" si="262"/>
        <v>-365.47</v>
      </c>
      <c r="J1874" s="64">
        <f t="shared" si="258"/>
        <v>244</v>
      </c>
      <c r="K1874" s="64">
        <f t="shared" si="259"/>
        <v>267</v>
      </c>
      <c r="L1874" s="64">
        <f t="shared" si="260"/>
        <v>931</v>
      </c>
      <c r="M1874" s="64">
        <f t="shared" si="261"/>
        <v>378</v>
      </c>
    </row>
    <row r="1875" spans="1:13" outlineLevel="1" x14ac:dyDescent="0.35">
      <c r="A1875" s="64">
        <v>50930538</v>
      </c>
      <c r="B1875" s="64" t="s">
        <v>395</v>
      </c>
      <c r="C1875" s="64">
        <v>3228.55</v>
      </c>
      <c r="D1875" s="64">
        <v>154</v>
      </c>
      <c r="E1875" s="64">
        <v>261.5</v>
      </c>
      <c r="F1875" s="64">
        <v>256.64999999999998</v>
      </c>
      <c r="H1875" s="64">
        <f t="shared" si="262"/>
        <v>-4.8500000000000227</v>
      </c>
      <c r="J1875" s="64">
        <f t="shared" si="258"/>
        <v>244</v>
      </c>
      <c r="K1875" s="64">
        <f t="shared" si="259"/>
        <v>268</v>
      </c>
      <c r="L1875" s="64">
        <f t="shared" si="260"/>
        <v>931</v>
      </c>
      <c r="M1875" s="64">
        <f t="shared" si="261"/>
        <v>378</v>
      </c>
    </row>
    <row r="1876" spans="1:13" outlineLevel="1" x14ac:dyDescent="0.35">
      <c r="A1876" s="64">
        <v>50930992</v>
      </c>
      <c r="B1876" s="64" t="s">
        <v>183</v>
      </c>
      <c r="C1876" s="64">
        <v>1856.87</v>
      </c>
      <c r="D1876" s="64">
        <v>186</v>
      </c>
      <c r="E1876" s="64">
        <v>142.78</v>
      </c>
      <c r="F1876" s="64">
        <v>0</v>
      </c>
      <c r="H1876" s="64">
        <f t="shared" si="262"/>
        <v>-142.78</v>
      </c>
      <c r="J1876" s="64">
        <f t="shared" si="258"/>
        <v>244</v>
      </c>
      <c r="K1876" s="64">
        <f t="shared" si="259"/>
        <v>268</v>
      </c>
      <c r="L1876" s="64">
        <f t="shared" si="260"/>
        <v>932</v>
      </c>
      <c r="M1876" s="64">
        <f t="shared" si="261"/>
        <v>378</v>
      </c>
    </row>
    <row r="1877" spans="1:13" outlineLevel="1" x14ac:dyDescent="0.35">
      <c r="A1877" s="64">
        <v>50931172</v>
      </c>
      <c r="B1877" s="64" t="s">
        <v>183</v>
      </c>
      <c r="C1877" s="64">
        <v>2381.37</v>
      </c>
      <c r="D1877" s="64">
        <v>183</v>
      </c>
      <c r="E1877" s="64">
        <v>175.27</v>
      </c>
      <c r="F1877" s="64">
        <v>0</v>
      </c>
      <c r="H1877" s="64">
        <f t="shared" si="262"/>
        <v>-175.27</v>
      </c>
      <c r="J1877" s="64">
        <f t="shared" si="258"/>
        <v>244</v>
      </c>
      <c r="K1877" s="64">
        <f t="shared" si="259"/>
        <v>268</v>
      </c>
      <c r="L1877" s="64">
        <f t="shared" si="260"/>
        <v>933</v>
      </c>
      <c r="M1877" s="64">
        <f t="shared" si="261"/>
        <v>378</v>
      </c>
    </row>
    <row r="1878" spans="1:13" outlineLevel="1" x14ac:dyDescent="0.35">
      <c r="A1878" s="64">
        <v>50931669</v>
      </c>
      <c r="B1878" s="64" t="s">
        <v>183</v>
      </c>
      <c r="C1878" s="64">
        <v>5303.21</v>
      </c>
      <c r="D1878" s="64">
        <v>184</v>
      </c>
      <c r="E1878" s="64">
        <v>440.87</v>
      </c>
      <c r="F1878" s="64">
        <v>0</v>
      </c>
      <c r="H1878" s="64">
        <f t="shared" si="262"/>
        <v>-440.87</v>
      </c>
      <c r="J1878" s="64">
        <f t="shared" si="258"/>
        <v>244</v>
      </c>
      <c r="K1878" s="64">
        <f t="shared" si="259"/>
        <v>268</v>
      </c>
      <c r="L1878" s="64">
        <f t="shared" si="260"/>
        <v>934</v>
      </c>
      <c r="M1878" s="64">
        <f t="shared" si="261"/>
        <v>378</v>
      </c>
    </row>
    <row r="1879" spans="1:13" outlineLevel="1" x14ac:dyDescent="0.35">
      <c r="A1879" s="64">
        <v>50937906</v>
      </c>
      <c r="B1879" s="64" t="s">
        <v>183</v>
      </c>
      <c r="C1879" s="64">
        <v>7837.09</v>
      </c>
      <c r="D1879" s="64">
        <v>185</v>
      </c>
      <c r="E1879" s="64">
        <v>663.84</v>
      </c>
      <c r="F1879" s="64">
        <v>0</v>
      </c>
      <c r="H1879" s="64">
        <f t="shared" si="262"/>
        <v>-663.84</v>
      </c>
      <c r="J1879" s="64">
        <f t="shared" si="258"/>
        <v>244</v>
      </c>
      <c r="K1879" s="64">
        <f t="shared" si="259"/>
        <v>268</v>
      </c>
      <c r="L1879" s="64">
        <f t="shared" si="260"/>
        <v>935</v>
      </c>
      <c r="M1879" s="64">
        <f t="shared" si="261"/>
        <v>378</v>
      </c>
    </row>
    <row r="1880" spans="1:13" outlineLevel="1" x14ac:dyDescent="0.35">
      <c r="A1880" s="64">
        <v>50938699</v>
      </c>
      <c r="B1880" s="64" t="s">
        <v>406</v>
      </c>
      <c r="C1880" s="64">
        <v>1710.4</v>
      </c>
      <c r="D1880" s="64">
        <v>124</v>
      </c>
      <c r="E1880" s="64">
        <v>128.36000000000001</v>
      </c>
      <c r="F1880" s="64">
        <v>0</v>
      </c>
      <c r="H1880" s="64">
        <f t="shared" si="262"/>
        <v>-128.36000000000001</v>
      </c>
      <c r="J1880" s="64">
        <f t="shared" si="258"/>
        <v>244</v>
      </c>
      <c r="K1880" s="64">
        <f t="shared" si="259"/>
        <v>268</v>
      </c>
      <c r="L1880" s="64">
        <f t="shared" si="260"/>
        <v>935</v>
      </c>
      <c r="M1880" s="64">
        <f t="shared" si="261"/>
        <v>379</v>
      </c>
    </row>
    <row r="1881" spans="1:13" outlineLevel="1" x14ac:dyDescent="0.35">
      <c r="A1881" s="64">
        <v>50938839</v>
      </c>
      <c r="B1881" s="64" t="s">
        <v>183</v>
      </c>
      <c r="C1881" s="64">
        <v>3559.63</v>
      </c>
      <c r="D1881" s="64">
        <v>183</v>
      </c>
      <c r="E1881" s="64">
        <v>269.89</v>
      </c>
      <c r="F1881" s="64">
        <v>0</v>
      </c>
      <c r="H1881" s="64">
        <f t="shared" si="262"/>
        <v>-269.89</v>
      </c>
      <c r="J1881" s="64">
        <f t="shared" si="258"/>
        <v>244</v>
      </c>
      <c r="K1881" s="64">
        <f t="shared" si="259"/>
        <v>268</v>
      </c>
      <c r="L1881" s="64">
        <f t="shared" si="260"/>
        <v>936</v>
      </c>
      <c r="M1881" s="64">
        <f t="shared" si="261"/>
        <v>379</v>
      </c>
    </row>
    <row r="1882" spans="1:13" outlineLevel="1" x14ac:dyDescent="0.35">
      <c r="A1882" s="64">
        <v>50939142</v>
      </c>
      <c r="B1882" s="64" t="s">
        <v>395</v>
      </c>
      <c r="C1882" s="64">
        <v>5081.47</v>
      </c>
      <c r="D1882" s="64">
        <v>153</v>
      </c>
      <c r="E1882" s="64">
        <v>403.76</v>
      </c>
      <c r="F1882" s="64">
        <v>397.96</v>
      </c>
      <c r="H1882" s="64">
        <f t="shared" si="262"/>
        <v>-5.8000000000000114</v>
      </c>
      <c r="J1882" s="64">
        <f t="shared" si="258"/>
        <v>244</v>
      </c>
      <c r="K1882" s="64">
        <f t="shared" si="259"/>
        <v>269</v>
      </c>
      <c r="L1882" s="64">
        <f t="shared" si="260"/>
        <v>936</v>
      </c>
      <c r="M1882" s="64">
        <f t="shared" si="261"/>
        <v>379</v>
      </c>
    </row>
    <row r="1883" spans="1:13" outlineLevel="1" x14ac:dyDescent="0.35">
      <c r="A1883" s="64">
        <v>50939704</v>
      </c>
      <c r="B1883" s="64" t="s">
        <v>183</v>
      </c>
      <c r="C1883" s="64">
        <v>3223.61</v>
      </c>
      <c r="D1883" s="64">
        <v>183</v>
      </c>
      <c r="E1883" s="64">
        <v>254.09</v>
      </c>
      <c r="F1883" s="64">
        <v>0</v>
      </c>
      <c r="H1883" s="64">
        <f t="shared" si="262"/>
        <v>-254.09</v>
      </c>
      <c r="J1883" s="64">
        <f t="shared" si="258"/>
        <v>244</v>
      </c>
      <c r="K1883" s="64">
        <f t="shared" si="259"/>
        <v>269</v>
      </c>
      <c r="L1883" s="64">
        <f t="shared" si="260"/>
        <v>937</v>
      </c>
      <c r="M1883" s="64">
        <f t="shared" si="261"/>
        <v>379</v>
      </c>
    </row>
    <row r="1884" spans="1:13" outlineLevel="1" x14ac:dyDescent="0.35">
      <c r="A1884" s="64">
        <v>50939978</v>
      </c>
      <c r="B1884" s="64" t="s">
        <v>395</v>
      </c>
      <c r="C1884" s="64">
        <v>2446.02</v>
      </c>
      <c r="D1884" s="64">
        <v>153</v>
      </c>
      <c r="E1884" s="64">
        <v>179.62</v>
      </c>
      <c r="F1884" s="64">
        <v>173.26</v>
      </c>
      <c r="H1884" s="64">
        <f t="shared" si="262"/>
        <v>-6.3600000000000136</v>
      </c>
      <c r="J1884" s="64">
        <f t="shared" si="258"/>
        <v>244</v>
      </c>
      <c r="K1884" s="64">
        <f t="shared" si="259"/>
        <v>270</v>
      </c>
      <c r="L1884" s="64">
        <f t="shared" si="260"/>
        <v>937</v>
      </c>
      <c r="M1884" s="64">
        <f t="shared" si="261"/>
        <v>379</v>
      </c>
    </row>
    <row r="1885" spans="1:13" outlineLevel="1" x14ac:dyDescent="0.35">
      <c r="A1885" s="64">
        <v>50940678</v>
      </c>
      <c r="B1885" s="64" t="s">
        <v>183</v>
      </c>
      <c r="C1885" s="64">
        <v>4286.72</v>
      </c>
      <c r="D1885" s="64">
        <v>182</v>
      </c>
      <c r="E1885" s="64">
        <v>342.53</v>
      </c>
      <c r="F1885" s="64">
        <v>0</v>
      </c>
      <c r="H1885" s="64">
        <f t="shared" si="262"/>
        <v>-342.53</v>
      </c>
      <c r="J1885" s="64">
        <f t="shared" si="258"/>
        <v>244</v>
      </c>
      <c r="K1885" s="64">
        <f t="shared" si="259"/>
        <v>270</v>
      </c>
      <c r="L1885" s="64">
        <f t="shared" si="260"/>
        <v>938</v>
      </c>
      <c r="M1885" s="64">
        <f t="shared" si="261"/>
        <v>379</v>
      </c>
    </row>
    <row r="1886" spans="1:13" outlineLevel="1" x14ac:dyDescent="0.35">
      <c r="A1886" s="64">
        <v>50940842</v>
      </c>
      <c r="B1886" s="64" t="s">
        <v>406</v>
      </c>
      <c r="C1886" s="64">
        <v>2810.56</v>
      </c>
      <c r="D1886" s="64">
        <v>184</v>
      </c>
      <c r="E1886" s="64">
        <v>232.65</v>
      </c>
      <c r="F1886" s="64">
        <v>0</v>
      </c>
      <c r="H1886" s="64">
        <f t="shared" si="262"/>
        <v>-232.65</v>
      </c>
      <c r="J1886" s="64">
        <f t="shared" si="258"/>
        <v>244</v>
      </c>
      <c r="K1886" s="64">
        <f t="shared" si="259"/>
        <v>270</v>
      </c>
      <c r="L1886" s="64">
        <f t="shared" si="260"/>
        <v>938</v>
      </c>
      <c r="M1886" s="64">
        <f t="shared" si="261"/>
        <v>380</v>
      </c>
    </row>
    <row r="1887" spans="1:13" outlineLevel="1" x14ac:dyDescent="0.35">
      <c r="A1887" s="64">
        <v>50941600</v>
      </c>
      <c r="B1887" s="64" t="s">
        <v>183</v>
      </c>
      <c r="C1887" s="64">
        <v>3324.16</v>
      </c>
      <c r="D1887" s="64">
        <v>183</v>
      </c>
      <c r="E1887" s="64">
        <v>277.26</v>
      </c>
      <c r="F1887" s="64">
        <v>0</v>
      </c>
      <c r="H1887" s="64">
        <f t="shared" si="262"/>
        <v>-277.26</v>
      </c>
      <c r="J1887" s="64">
        <f t="shared" si="258"/>
        <v>244</v>
      </c>
      <c r="K1887" s="64">
        <f t="shared" si="259"/>
        <v>270</v>
      </c>
      <c r="L1887" s="64">
        <f t="shared" si="260"/>
        <v>939</v>
      </c>
      <c r="M1887" s="64">
        <f t="shared" si="261"/>
        <v>380</v>
      </c>
    </row>
    <row r="1888" spans="1:13" outlineLevel="1" x14ac:dyDescent="0.35">
      <c r="A1888" s="64">
        <v>50941741</v>
      </c>
      <c r="B1888" s="64" t="s">
        <v>183</v>
      </c>
      <c r="C1888" s="64">
        <v>2488.9499999999998</v>
      </c>
      <c r="D1888" s="64">
        <v>183</v>
      </c>
      <c r="E1888" s="64">
        <v>204.62</v>
      </c>
      <c r="F1888" s="64">
        <v>0</v>
      </c>
      <c r="H1888" s="64">
        <f t="shared" si="262"/>
        <v>-204.62</v>
      </c>
      <c r="J1888" s="64">
        <f t="shared" si="258"/>
        <v>244</v>
      </c>
      <c r="K1888" s="64">
        <f t="shared" si="259"/>
        <v>270</v>
      </c>
      <c r="L1888" s="64">
        <f t="shared" si="260"/>
        <v>940</v>
      </c>
      <c r="M1888" s="64">
        <f t="shared" si="261"/>
        <v>380</v>
      </c>
    </row>
    <row r="1889" spans="1:13" outlineLevel="1" x14ac:dyDescent="0.35">
      <c r="A1889" s="64">
        <v>50944026</v>
      </c>
      <c r="B1889" s="64" t="s">
        <v>395</v>
      </c>
      <c r="C1889" s="64">
        <v>3691.29</v>
      </c>
      <c r="D1889" s="64">
        <v>153</v>
      </c>
      <c r="E1889" s="64">
        <v>296.42</v>
      </c>
      <c r="F1889" s="64">
        <v>294.95</v>
      </c>
      <c r="H1889" s="64">
        <f t="shared" si="262"/>
        <v>-1.4700000000000273</v>
      </c>
      <c r="J1889" s="64">
        <f t="shared" si="258"/>
        <v>244</v>
      </c>
      <c r="K1889" s="64">
        <f t="shared" si="259"/>
        <v>271</v>
      </c>
      <c r="L1889" s="64">
        <f t="shared" si="260"/>
        <v>940</v>
      </c>
      <c r="M1889" s="64">
        <f t="shared" si="261"/>
        <v>380</v>
      </c>
    </row>
    <row r="1890" spans="1:13" outlineLevel="1" x14ac:dyDescent="0.35">
      <c r="A1890" s="64">
        <v>50944612</v>
      </c>
      <c r="B1890" s="64" t="s">
        <v>183</v>
      </c>
      <c r="C1890" s="64">
        <v>4259.3500000000004</v>
      </c>
      <c r="D1890" s="64">
        <v>185</v>
      </c>
      <c r="E1890" s="64">
        <v>345.43</v>
      </c>
      <c r="F1890" s="64">
        <v>0</v>
      </c>
      <c r="H1890" s="64">
        <f t="shared" si="262"/>
        <v>-345.43</v>
      </c>
      <c r="J1890" s="64">
        <f t="shared" si="258"/>
        <v>244</v>
      </c>
      <c r="K1890" s="64">
        <f t="shared" si="259"/>
        <v>271</v>
      </c>
      <c r="L1890" s="64">
        <f t="shared" si="260"/>
        <v>941</v>
      </c>
      <c r="M1890" s="64">
        <f t="shared" si="261"/>
        <v>380</v>
      </c>
    </row>
    <row r="1891" spans="1:13" outlineLevel="1" x14ac:dyDescent="0.35">
      <c r="A1891" s="64">
        <v>50945686</v>
      </c>
      <c r="B1891" s="64" t="s">
        <v>183</v>
      </c>
      <c r="C1891" s="64">
        <v>2417.4499999999998</v>
      </c>
      <c r="D1891" s="64">
        <v>183</v>
      </c>
      <c r="E1891" s="64">
        <v>203</v>
      </c>
      <c r="F1891" s="64">
        <v>0</v>
      </c>
      <c r="H1891" s="64">
        <f t="shared" si="262"/>
        <v>-203</v>
      </c>
      <c r="J1891" s="64">
        <f t="shared" si="258"/>
        <v>244</v>
      </c>
      <c r="K1891" s="64">
        <f t="shared" si="259"/>
        <v>271</v>
      </c>
      <c r="L1891" s="64">
        <f t="shared" si="260"/>
        <v>942</v>
      </c>
      <c r="M1891" s="64">
        <f t="shared" si="261"/>
        <v>380</v>
      </c>
    </row>
    <row r="1892" spans="1:13" outlineLevel="1" x14ac:dyDescent="0.35">
      <c r="A1892" s="64">
        <v>50945941</v>
      </c>
      <c r="B1892" s="64" t="s">
        <v>183</v>
      </c>
      <c r="C1892" s="64">
        <v>5508.86</v>
      </c>
      <c r="D1892" s="64">
        <v>183</v>
      </c>
      <c r="E1892" s="64">
        <v>437.71</v>
      </c>
      <c r="F1892" s="64">
        <v>0</v>
      </c>
      <c r="H1892" s="64">
        <f t="shared" si="262"/>
        <v>-437.71</v>
      </c>
      <c r="J1892" s="64">
        <f t="shared" si="258"/>
        <v>244</v>
      </c>
      <c r="K1892" s="64">
        <f t="shared" si="259"/>
        <v>271</v>
      </c>
      <c r="L1892" s="64">
        <f t="shared" si="260"/>
        <v>943</v>
      </c>
      <c r="M1892" s="64">
        <f t="shared" si="261"/>
        <v>380</v>
      </c>
    </row>
    <row r="1893" spans="1:13" outlineLevel="1" x14ac:dyDescent="0.35">
      <c r="A1893" s="64">
        <v>50946220</v>
      </c>
      <c r="B1893" s="64" t="s">
        <v>183</v>
      </c>
      <c r="C1893" s="64">
        <v>8917.73</v>
      </c>
      <c r="D1893" s="64">
        <v>186</v>
      </c>
      <c r="E1893" s="64">
        <v>694.94</v>
      </c>
      <c r="F1893" s="64">
        <v>0</v>
      </c>
      <c r="H1893" s="64">
        <f t="shared" si="262"/>
        <v>-694.94</v>
      </c>
      <c r="J1893" s="64">
        <f t="shared" si="258"/>
        <v>244</v>
      </c>
      <c r="K1893" s="64">
        <f t="shared" si="259"/>
        <v>271</v>
      </c>
      <c r="L1893" s="64">
        <f t="shared" si="260"/>
        <v>944</v>
      </c>
      <c r="M1893" s="64">
        <f t="shared" si="261"/>
        <v>380</v>
      </c>
    </row>
    <row r="1894" spans="1:13" outlineLevel="1" x14ac:dyDescent="0.35">
      <c r="A1894" s="64">
        <v>50946577</v>
      </c>
      <c r="B1894" s="64" t="s">
        <v>183</v>
      </c>
      <c r="C1894" s="64">
        <v>2897.98</v>
      </c>
      <c r="D1894" s="64">
        <v>183</v>
      </c>
      <c r="E1894" s="64">
        <v>236.96</v>
      </c>
      <c r="F1894" s="64">
        <v>0</v>
      </c>
      <c r="H1894" s="64">
        <f t="shared" si="262"/>
        <v>-236.96</v>
      </c>
      <c r="J1894" s="64">
        <f t="shared" si="258"/>
        <v>244</v>
      </c>
      <c r="K1894" s="64">
        <f t="shared" si="259"/>
        <v>271</v>
      </c>
      <c r="L1894" s="64">
        <f t="shared" si="260"/>
        <v>945</v>
      </c>
      <c r="M1894" s="64">
        <f t="shared" si="261"/>
        <v>380</v>
      </c>
    </row>
    <row r="1895" spans="1:13" outlineLevel="1" x14ac:dyDescent="0.35">
      <c r="A1895" s="64">
        <v>50947690</v>
      </c>
      <c r="B1895" s="64" t="s">
        <v>395</v>
      </c>
      <c r="C1895" s="64">
        <v>4844.3900000000003</v>
      </c>
      <c r="D1895" s="64">
        <v>186</v>
      </c>
      <c r="E1895" s="64">
        <v>406.54</v>
      </c>
      <c r="F1895" s="64">
        <v>405.92</v>
      </c>
      <c r="H1895" s="64">
        <f t="shared" si="262"/>
        <v>-0.62000000000000455</v>
      </c>
      <c r="J1895" s="64">
        <f t="shared" si="258"/>
        <v>244</v>
      </c>
      <c r="K1895" s="64">
        <f t="shared" si="259"/>
        <v>272</v>
      </c>
      <c r="L1895" s="64">
        <f t="shared" si="260"/>
        <v>945</v>
      </c>
      <c r="M1895" s="64">
        <f t="shared" si="261"/>
        <v>380</v>
      </c>
    </row>
    <row r="1896" spans="1:13" outlineLevel="1" x14ac:dyDescent="0.35">
      <c r="A1896" s="64">
        <v>50948101</v>
      </c>
      <c r="B1896" s="64" t="s">
        <v>101</v>
      </c>
      <c r="C1896" s="64">
        <v>4920.12</v>
      </c>
      <c r="D1896" s="64">
        <v>184</v>
      </c>
      <c r="E1896" s="64">
        <v>408.15</v>
      </c>
      <c r="F1896" s="64">
        <v>404.62</v>
      </c>
      <c r="H1896" s="64">
        <f t="shared" si="262"/>
        <v>-3.5299999999999727</v>
      </c>
      <c r="J1896" s="64">
        <f t="shared" si="258"/>
        <v>245</v>
      </c>
      <c r="K1896" s="64">
        <f t="shared" si="259"/>
        <v>272</v>
      </c>
      <c r="L1896" s="64">
        <f t="shared" si="260"/>
        <v>945</v>
      </c>
      <c r="M1896" s="64">
        <f t="shared" si="261"/>
        <v>380</v>
      </c>
    </row>
    <row r="1897" spans="1:13" outlineLevel="1" x14ac:dyDescent="0.35">
      <c r="A1897" s="64">
        <v>50949331</v>
      </c>
      <c r="B1897" s="64" t="s">
        <v>183</v>
      </c>
      <c r="C1897" s="64">
        <v>2914.53</v>
      </c>
      <c r="D1897" s="64">
        <v>183</v>
      </c>
      <c r="E1897" s="64">
        <v>235.71</v>
      </c>
      <c r="F1897" s="64">
        <v>0</v>
      </c>
      <c r="H1897" s="64">
        <f t="shared" si="262"/>
        <v>-235.71</v>
      </c>
      <c r="J1897" s="64">
        <f t="shared" si="258"/>
        <v>245</v>
      </c>
      <c r="K1897" s="64">
        <f t="shared" si="259"/>
        <v>272</v>
      </c>
      <c r="L1897" s="64">
        <f t="shared" si="260"/>
        <v>946</v>
      </c>
      <c r="M1897" s="64">
        <f t="shared" si="261"/>
        <v>380</v>
      </c>
    </row>
    <row r="1898" spans="1:13" outlineLevel="1" x14ac:dyDescent="0.35">
      <c r="A1898" s="64">
        <v>50949688</v>
      </c>
      <c r="B1898" s="64" t="s">
        <v>406</v>
      </c>
      <c r="C1898" s="64">
        <v>6983.64</v>
      </c>
      <c r="D1898" s="64">
        <v>186</v>
      </c>
      <c r="E1898" s="64">
        <v>553.14</v>
      </c>
      <c r="F1898" s="64">
        <v>0</v>
      </c>
      <c r="H1898" s="64">
        <f t="shared" si="262"/>
        <v>-553.14</v>
      </c>
      <c r="J1898" s="64">
        <f t="shared" si="258"/>
        <v>245</v>
      </c>
      <c r="K1898" s="64">
        <f t="shared" si="259"/>
        <v>272</v>
      </c>
      <c r="L1898" s="64">
        <f t="shared" si="260"/>
        <v>946</v>
      </c>
      <c r="M1898" s="64">
        <f t="shared" si="261"/>
        <v>381</v>
      </c>
    </row>
    <row r="1899" spans="1:13" outlineLevel="1" x14ac:dyDescent="0.35">
      <c r="A1899" s="64">
        <v>50950049</v>
      </c>
      <c r="B1899" s="64" t="s">
        <v>406</v>
      </c>
      <c r="C1899" s="64">
        <v>3317.51</v>
      </c>
      <c r="D1899" s="64">
        <v>185</v>
      </c>
      <c r="E1899" s="64">
        <v>273.95</v>
      </c>
      <c r="F1899" s="64">
        <v>0</v>
      </c>
      <c r="H1899" s="64">
        <f t="shared" si="262"/>
        <v>-273.95</v>
      </c>
      <c r="J1899" s="64">
        <f t="shared" si="258"/>
        <v>245</v>
      </c>
      <c r="K1899" s="64">
        <f t="shared" si="259"/>
        <v>272</v>
      </c>
      <c r="L1899" s="64">
        <f t="shared" si="260"/>
        <v>946</v>
      </c>
      <c r="M1899" s="64">
        <f t="shared" si="261"/>
        <v>382</v>
      </c>
    </row>
    <row r="1900" spans="1:13" outlineLevel="1" x14ac:dyDescent="0.35">
      <c r="A1900" s="64">
        <v>50950891</v>
      </c>
      <c r="B1900" s="64" t="s">
        <v>395</v>
      </c>
      <c r="C1900" s="64">
        <v>5054.3900000000003</v>
      </c>
      <c r="D1900" s="64">
        <v>153</v>
      </c>
      <c r="E1900" s="64">
        <v>406.88</v>
      </c>
      <c r="F1900" s="64">
        <v>401.65</v>
      </c>
      <c r="H1900" s="64">
        <f t="shared" si="262"/>
        <v>-5.2300000000000182</v>
      </c>
      <c r="J1900" s="64">
        <f t="shared" si="258"/>
        <v>245</v>
      </c>
      <c r="K1900" s="64">
        <f t="shared" si="259"/>
        <v>273</v>
      </c>
      <c r="L1900" s="64">
        <f t="shared" si="260"/>
        <v>946</v>
      </c>
      <c r="M1900" s="64">
        <f t="shared" si="261"/>
        <v>382</v>
      </c>
    </row>
    <row r="1901" spans="1:13" outlineLevel="1" x14ac:dyDescent="0.35">
      <c r="A1901" s="64">
        <v>50953845</v>
      </c>
      <c r="B1901" s="64" t="s">
        <v>183</v>
      </c>
      <c r="C1901" s="64">
        <v>5038.29</v>
      </c>
      <c r="D1901" s="64">
        <v>182</v>
      </c>
      <c r="E1901" s="64">
        <v>403.2</v>
      </c>
      <c r="F1901" s="64">
        <v>0</v>
      </c>
      <c r="H1901" s="64">
        <f t="shared" si="262"/>
        <v>-403.2</v>
      </c>
      <c r="J1901" s="64">
        <f t="shared" si="258"/>
        <v>245</v>
      </c>
      <c r="K1901" s="64">
        <f t="shared" si="259"/>
        <v>273</v>
      </c>
      <c r="L1901" s="64">
        <f t="shared" si="260"/>
        <v>947</v>
      </c>
      <c r="M1901" s="64">
        <f t="shared" si="261"/>
        <v>382</v>
      </c>
    </row>
    <row r="1902" spans="1:13" outlineLevel="1" x14ac:dyDescent="0.35">
      <c r="A1902" s="64">
        <v>50953994</v>
      </c>
      <c r="B1902" s="64" t="s">
        <v>183</v>
      </c>
      <c r="C1902" s="64">
        <v>3571.25</v>
      </c>
      <c r="D1902" s="64">
        <v>184</v>
      </c>
      <c r="E1902" s="64">
        <v>274.76</v>
      </c>
      <c r="F1902" s="64">
        <v>0</v>
      </c>
      <c r="H1902" s="64">
        <f t="shared" si="262"/>
        <v>-274.76</v>
      </c>
      <c r="J1902" s="64">
        <f t="shared" si="258"/>
        <v>245</v>
      </c>
      <c r="K1902" s="64">
        <f t="shared" si="259"/>
        <v>273</v>
      </c>
      <c r="L1902" s="64">
        <f t="shared" si="260"/>
        <v>948</v>
      </c>
      <c r="M1902" s="64">
        <f t="shared" si="261"/>
        <v>382</v>
      </c>
    </row>
    <row r="1903" spans="1:13" outlineLevel="1" x14ac:dyDescent="0.35">
      <c r="A1903" s="64">
        <v>50954348</v>
      </c>
      <c r="B1903" s="64" t="s">
        <v>183</v>
      </c>
      <c r="C1903" s="64">
        <v>4326.53</v>
      </c>
      <c r="D1903" s="64">
        <v>183</v>
      </c>
      <c r="E1903" s="64">
        <v>364.49</v>
      </c>
      <c r="F1903" s="64">
        <v>0</v>
      </c>
      <c r="H1903" s="64">
        <f t="shared" si="262"/>
        <v>-364.49</v>
      </c>
      <c r="J1903" s="64">
        <f t="shared" si="258"/>
        <v>245</v>
      </c>
      <c r="K1903" s="64">
        <f t="shared" si="259"/>
        <v>273</v>
      </c>
      <c r="L1903" s="64">
        <f t="shared" si="260"/>
        <v>949</v>
      </c>
      <c r="M1903" s="64">
        <f t="shared" si="261"/>
        <v>382</v>
      </c>
    </row>
    <row r="1904" spans="1:13" outlineLevel="1" x14ac:dyDescent="0.35">
      <c r="A1904" s="64">
        <v>50955718</v>
      </c>
      <c r="B1904" s="64" t="s">
        <v>183</v>
      </c>
      <c r="C1904" s="64">
        <v>8602.23</v>
      </c>
      <c r="D1904" s="64">
        <v>183</v>
      </c>
      <c r="E1904" s="64">
        <v>656.41</v>
      </c>
      <c r="F1904" s="64">
        <v>0</v>
      </c>
      <c r="H1904" s="64">
        <f t="shared" si="262"/>
        <v>-656.41</v>
      </c>
      <c r="J1904" s="64">
        <f t="shared" si="258"/>
        <v>245</v>
      </c>
      <c r="K1904" s="64">
        <f t="shared" si="259"/>
        <v>273</v>
      </c>
      <c r="L1904" s="64">
        <f t="shared" si="260"/>
        <v>950</v>
      </c>
      <c r="M1904" s="64">
        <f t="shared" si="261"/>
        <v>382</v>
      </c>
    </row>
    <row r="1905" spans="1:13" outlineLevel="1" x14ac:dyDescent="0.35">
      <c r="A1905" s="64">
        <v>50956021</v>
      </c>
      <c r="B1905" s="64" t="s">
        <v>406</v>
      </c>
      <c r="C1905" s="64">
        <v>4093.24</v>
      </c>
      <c r="D1905" s="64">
        <v>184</v>
      </c>
      <c r="E1905" s="64">
        <v>325.82</v>
      </c>
      <c r="F1905" s="64">
        <v>0</v>
      </c>
      <c r="H1905" s="64">
        <f t="shared" si="262"/>
        <v>-325.82</v>
      </c>
      <c r="J1905" s="64">
        <f t="shared" si="258"/>
        <v>245</v>
      </c>
      <c r="K1905" s="64">
        <f t="shared" si="259"/>
        <v>273</v>
      </c>
      <c r="L1905" s="64">
        <f t="shared" si="260"/>
        <v>950</v>
      </c>
      <c r="M1905" s="64">
        <f t="shared" si="261"/>
        <v>383</v>
      </c>
    </row>
    <row r="1906" spans="1:13" outlineLevel="1" x14ac:dyDescent="0.35">
      <c r="A1906" s="64">
        <v>50957821</v>
      </c>
      <c r="B1906" s="64" t="s">
        <v>183</v>
      </c>
      <c r="C1906" s="64">
        <v>11497.13</v>
      </c>
      <c r="D1906" s="64">
        <v>183</v>
      </c>
      <c r="E1906" s="64">
        <v>929.92</v>
      </c>
      <c r="F1906" s="64">
        <v>0</v>
      </c>
      <c r="H1906" s="64">
        <f t="shared" si="262"/>
        <v>-929.92</v>
      </c>
      <c r="J1906" s="64">
        <f t="shared" si="258"/>
        <v>245</v>
      </c>
      <c r="K1906" s="64">
        <f t="shared" si="259"/>
        <v>273</v>
      </c>
      <c r="L1906" s="64">
        <f t="shared" si="260"/>
        <v>951</v>
      </c>
      <c r="M1906" s="64">
        <f t="shared" si="261"/>
        <v>383</v>
      </c>
    </row>
    <row r="1907" spans="1:13" outlineLevel="1" x14ac:dyDescent="0.35">
      <c r="A1907" s="64">
        <v>50958415</v>
      </c>
      <c r="B1907" s="64" t="s">
        <v>395</v>
      </c>
      <c r="C1907" s="64">
        <v>8590.61</v>
      </c>
      <c r="D1907" s="64">
        <v>153</v>
      </c>
      <c r="E1907" s="64">
        <v>725.45</v>
      </c>
      <c r="F1907" s="64">
        <v>713.74</v>
      </c>
      <c r="H1907" s="64">
        <f t="shared" si="262"/>
        <v>-11.710000000000036</v>
      </c>
      <c r="J1907" s="64">
        <f t="shared" si="258"/>
        <v>245</v>
      </c>
      <c r="K1907" s="64">
        <f t="shared" si="259"/>
        <v>274</v>
      </c>
      <c r="L1907" s="64">
        <f t="shared" si="260"/>
        <v>951</v>
      </c>
      <c r="M1907" s="64">
        <f t="shared" si="261"/>
        <v>383</v>
      </c>
    </row>
    <row r="1908" spans="1:13" outlineLevel="1" x14ac:dyDescent="0.35">
      <c r="A1908" s="64">
        <v>50967458</v>
      </c>
      <c r="B1908" s="64" t="s">
        <v>395</v>
      </c>
      <c r="C1908" s="64">
        <v>1291.99</v>
      </c>
      <c r="D1908" s="64">
        <v>153</v>
      </c>
      <c r="E1908" s="64">
        <v>102.42</v>
      </c>
      <c r="F1908" s="64">
        <v>100.67</v>
      </c>
      <c r="H1908" s="64">
        <f t="shared" si="262"/>
        <v>-1.75</v>
      </c>
      <c r="J1908" s="64">
        <f t="shared" si="258"/>
        <v>245</v>
      </c>
      <c r="K1908" s="64">
        <f t="shared" si="259"/>
        <v>275</v>
      </c>
      <c r="L1908" s="64">
        <f t="shared" si="260"/>
        <v>951</v>
      </c>
      <c r="M1908" s="64">
        <f t="shared" si="261"/>
        <v>383</v>
      </c>
    </row>
    <row r="1909" spans="1:13" outlineLevel="1" x14ac:dyDescent="0.35">
      <c r="A1909" s="64">
        <v>50967531</v>
      </c>
      <c r="B1909" s="64" t="s">
        <v>101</v>
      </c>
      <c r="C1909" s="64">
        <v>2377.9299999999998</v>
      </c>
      <c r="D1909" s="64">
        <v>151</v>
      </c>
      <c r="E1909" s="64">
        <v>193.41</v>
      </c>
      <c r="F1909" s="64">
        <v>191.78</v>
      </c>
      <c r="H1909" s="64">
        <f t="shared" si="262"/>
        <v>-1.6299999999999955</v>
      </c>
      <c r="J1909" s="64">
        <f t="shared" si="258"/>
        <v>246</v>
      </c>
      <c r="K1909" s="64">
        <f t="shared" si="259"/>
        <v>275</v>
      </c>
      <c r="L1909" s="64">
        <f t="shared" si="260"/>
        <v>951</v>
      </c>
      <c r="M1909" s="64">
        <f t="shared" si="261"/>
        <v>383</v>
      </c>
    </row>
    <row r="1910" spans="1:13" outlineLevel="1" x14ac:dyDescent="0.35">
      <c r="A1910" s="64">
        <v>50968406</v>
      </c>
      <c r="B1910" s="64" t="s">
        <v>101</v>
      </c>
      <c r="C1910" s="64">
        <v>3251.88</v>
      </c>
      <c r="D1910" s="64">
        <v>184</v>
      </c>
      <c r="E1910" s="64">
        <v>246.09</v>
      </c>
      <c r="F1910" s="64">
        <v>238.32</v>
      </c>
      <c r="H1910" s="64">
        <f t="shared" si="262"/>
        <v>-7.7700000000000102</v>
      </c>
      <c r="J1910" s="64">
        <f t="shared" si="258"/>
        <v>247</v>
      </c>
      <c r="K1910" s="64">
        <f t="shared" si="259"/>
        <v>275</v>
      </c>
      <c r="L1910" s="64">
        <f t="shared" si="260"/>
        <v>951</v>
      </c>
      <c r="M1910" s="64">
        <f t="shared" si="261"/>
        <v>383</v>
      </c>
    </row>
    <row r="1911" spans="1:13" outlineLevel="1" x14ac:dyDescent="0.35">
      <c r="A1911" s="64">
        <v>50968878</v>
      </c>
      <c r="B1911" s="64" t="s">
        <v>183</v>
      </c>
      <c r="C1911" s="64">
        <v>4284</v>
      </c>
      <c r="D1911" s="64">
        <v>184</v>
      </c>
      <c r="E1911" s="64">
        <v>365.05</v>
      </c>
      <c r="F1911" s="64">
        <v>0</v>
      </c>
      <c r="H1911" s="64">
        <f t="shared" si="262"/>
        <v>-365.05</v>
      </c>
      <c r="J1911" s="64">
        <f t="shared" ref="J1911:J1974" si="263">IF($B1911=J$53,J1910+1,J1910)</f>
        <v>247</v>
      </c>
      <c r="K1911" s="64">
        <f t="shared" ref="K1911:K1974" si="264">IF($B1911=K$53,K1910+1,K1910)</f>
        <v>275</v>
      </c>
      <c r="L1911" s="64">
        <f t="shared" ref="L1911:L1974" si="265">IF($B1911=L$53,L1910+1,L1910)</f>
        <v>952</v>
      </c>
      <c r="M1911" s="64">
        <f t="shared" ref="M1911:M1974" si="266">IF($B1911=M$53,M1910+1,M1910)</f>
        <v>383</v>
      </c>
    </row>
    <row r="1912" spans="1:13" outlineLevel="1" x14ac:dyDescent="0.35">
      <c r="A1912" s="64">
        <v>50969165</v>
      </c>
      <c r="B1912" s="64" t="s">
        <v>101</v>
      </c>
      <c r="C1912" s="64">
        <v>2308.54</v>
      </c>
      <c r="D1912" s="64">
        <v>184</v>
      </c>
      <c r="E1912" s="64">
        <v>184.84</v>
      </c>
      <c r="F1912" s="64">
        <v>182.21</v>
      </c>
      <c r="H1912" s="64">
        <f t="shared" ref="H1912:H1975" si="267">F1912-E1912</f>
        <v>-2.6299999999999955</v>
      </c>
      <c r="J1912" s="64">
        <f t="shared" si="263"/>
        <v>248</v>
      </c>
      <c r="K1912" s="64">
        <f t="shared" si="264"/>
        <v>275</v>
      </c>
      <c r="L1912" s="64">
        <f t="shared" si="265"/>
        <v>952</v>
      </c>
      <c r="M1912" s="64">
        <f t="shared" si="266"/>
        <v>383</v>
      </c>
    </row>
    <row r="1913" spans="1:13" outlineLevel="1" x14ac:dyDescent="0.35">
      <c r="A1913" s="64">
        <v>50969363</v>
      </c>
      <c r="B1913" s="64" t="s">
        <v>183</v>
      </c>
      <c r="C1913" s="64">
        <v>2074.2600000000002</v>
      </c>
      <c r="D1913" s="64">
        <v>183</v>
      </c>
      <c r="E1913" s="64">
        <v>168.87</v>
      </c>
      <c r="F1913" s="64">
        <v>0</v>
      </c>
      <c r="H1913" s="64">
        <f t="shared" si="267"/>
        <v>-168.87</v>
      </c>
      <c r="J1913" s="64">
        <f t="shared" si="263"/>
        <v>248</v>
      </c>
      <c r="K1913" s="64">
        <f t="shared" si="264"/>
        <v>275</v>
      </c>
      <c r="L1913" s="64">
        <f t="shared" si="265"/>
        <v>953</v>
      </c>
      <c r="M1913" s="64">
        <f t="shared" si="266"/>
        <v>383</v>
      </c>
    </row>
    <row r="1914" spans="1:13" outlineLevel="1" x14ac:dyDescent="0.35">
      <c r="A1914" s="64">
        <v>50970211</v>
      </c>
      <c r="B1914" s="64" t="s">
        <v>101</v>
      </c>
      <c r="C1914" s="64">
        <v>5721.64</v>
      </c>
      <c r="D1914" s="64">
        <v>186</v>
      </c>
      <c r="E1914" s="64">
        <v>476.69</v>
      </c>
      <c r="F1914" s="64">
        <v>476.12</v>
      </c>
      <c r="H1914" s="64">
        <f t="shared" si="267"/>
        <v>-0.56999999999999318</v>
      </c>
      <c r="J1914" s="64">
        <f t="shared" si="263"/>
        <v>249</v>
      </c>
      <c r="K1914" s="64">
        <f t="shared" si="264"/>
        <v>275</v>
      </c>
      <c r="L1914" s="64">
        <f t="shared" si="265"/>
        <v>953</v>
      </c>
      <c r="M1914" s="64">
        <f t="shared" si="266"/>
        <v>383</v>
      </c>
    </row>
    <row r="1915" spans="1:13" outlineLevel="1" x14ac:dyDescent="0.35">
      <c r="A1915" s="64">
        <v>50971194</v>
      </c>
      <c r="B1915" s="64" t="s">
        <v>183</v>
      </c>
      <c r="C1915" s="64">
        <v>3908.46</v>
      </c>
      <c r="D1915" s="64">
        <v>184</v>
      </c>
      <c r="E1915" s="64">
        <v>307.70999999999998</v>
      </c>
      <c r="F1915" s="64">
        <v>0</v>
      </c>
      <c r="H1915" s="64">
        <f t="shared" si="267"/>
        <v>-307.70999999999998</v>
      </c>
      <c r="J1915" s="64">
        <f t="shared" si="263"/>
        <v>249</v>
      </c>
      <c r="K1915" s="64">
        <f t="shared" si="264"/>
        <v>275</v>
      </c>
      <c r="L1915" s="64">
        <f t="shared" si="265"/>
        <v>954</v>
      </c>
      <c r="M1915" s="64">
        <f t="shared" si="266"/>
        <v>383</v>
      </c>
    </row>
    <row r="1916" spans="1:13" outlineLevel="1" x14ac:dyDescent="0.35">
      <c r="A1916" s="64">
        <v>50971277</v>
      </c>
      <c r="B1916" s="64" t="s">
        <v>406</v>
      </c>
      <c r="C1916" s="64">
        <v>1435.85</v>
      </c>
      <c r="D1916" s="64">
        <v>158</v>
      </c>
      <c r="E1916" s="64">
        <v>117.44</v>
      </c>
      <c r="F1916" s="64">
        <v>0</v>
      </c>
      <c r="H1916" s="64">
        <f t="shared" si="267"/>
        <v>-117.44</v>
      </c>
      <c r="J1916" s="64">
        <f t="shared" si="263"/>
        <v>249</v>
      </c>
      <c r="K1916" s="64">
        <f t="shared" si="264"/>
        <v>275</v>
      </c>
      <c r="L1916" s="64">
        <f t="shared" si="265"/>
        <v>954</v>
      </c>
      <c r="M1916" s="64">
        <f t="shared" si="266"/>
        <v>384</v>
      </c>
    </row>
    <row r="1917" spans="1:13" outlineLevel="1" x14ac:dyDescent="0.35">
      <c r="A1917" s="64">
        <v>50975724</v>
      </c>
      <c r="B1917" s="64" t="s">
        <v>406</v>
      </c>
      <c r="C1917" s="64">
        <v>3378.44</v>
      </c>
      <c r="D1917" s="64">
        <v>182</v>
      </c>
      <c r="E1917" s="64">
        <v>282.83</v>
      </c>
      <c r="F1917" s="64">
        <v>0</v>
      </c>
      <c r="H1917" s="64">
        <f t="shared" si="267"/>
        <v>-282.83</v>
      </c>
      <c r="J1917" s="64">
        <f t="shared" si="263"/>
        <v>249</v>
      </c>
      <c r="K1917" s="64">
        <f t="shared" si="264"/>
        <v>275</v>
      </c>
      <c r="L1917" s="64">
        <f t="shared" si="265"/>
        <v>954</v>
      </c>
      <c r="M1917" s="64">
        <f t="shared" si="266"/>
        <v>385</v>
      </c>
    </row>
    <row r="1918" spans="1:13" outlineLevel="1" x14ac:dyDescent="0.35">
      <c r="A1918" s="64">
        <v>50975823</v>
      </c>
      <c r="B1918" s="64" t="s">
        <v>183</v>
      </c>
      <c r="C1918" s="64">
        <v>5619.55</v>
      </c>
      <c r="D1918" s="64">
        <v>182</v>
      </c>
      <c r="E1918" s="64">
        <v>469.65</v>
      </c>
      <c r="F1918" s="64">
        <v>0</v>
      </c>
      <c r="H1918" s="64">
        <f t="shared" si="267"/>
        <v>-469.65</v>
      </c>
      <c r="J1918" s="64">
        <f t="shared" si="263"/>
        <v>249</v>
      </c>
      <c r="K1918" s="64">
        <f t="shared" si="264"/>
        <v>275</v>
      </c>
      <c r="L1918" s="64">
        <f t="shared" si="265"/>
        <v>955</v>
      </c>
      <c r="M1918" s="64">
        <f t="shared" si="266"/>
        <v>385</v>
      </c>
    </row>
    <row r="1919" spans="1:13" outlineLevel="1" x14ac:dyDescent="0.35">
      <c r="A1919" s="64">
        <v>50976029</v>
      </c>
      <c r="B1919" s="64" t="s">
        <v>395</v>
      </c>
      <c r="C1919" s="64">
        <v>1443.11</v>
      </c>
      <c r="D1919" s="64">
        <v>153</v>
      </c>
      <c r="E1919" s="64">
        <v>111.32</v>
      </c>
      <c r="F1919" s="64">
        <v>107.58</v>
      </c>
      <c r="H1919" s="64">
        <f t="shared" si="267"/>
        <v>-3.7399999999999949</v>
      </c>
      <c r="J1919" s="64">
        <f t="shared" si="263"/>
        <v>249</v>
      </c>
      <c r="K1919" s="64">
        <f t="shared" si="264"/>
        <v>276</v>
      </c>
      <c r="L1919" s="64">
        <f t="shared" si="265"/>
        <v>955</v>
      </c>
      <c r="M1919" s="64">
        <f t="shared" si="266"/>
        <v>385</v>
      </c>
    </row>
    <row r="1920" spans="1:13" outlineLevel="1" x14ac:dyDescent="0.35">
      <c r="A1920" s="64">
        <v>50976467</v>
      </c>
      <c r="B1920" s="64" t="s">
        <v>183</v>
      </c>
      <c r="C1920" s="64">
        <v>5870.94</v>
      </c>
      <c r="D1920" s="64">
        <v>182</v>
      </c>
      <c r="E1920" s="64">
        <v>476.02</v>
      </c>
      <c r="F1920" s="64">
        <v>0</v>
      </c>
      <c r="H1920" s="64">
        <f t="shared" si="267"/>
        <v>-476.02</v>
      </c>
      <c r="J1920" s="64">
        <f t="shared" si="263"/>
        <v>249</v>
      </c>
      <c r="K1920" s="64">
        <f t="shared" si="264"/>
        <v>276</v>
      </c>
      <c r="L1920" s="64">
        <f t="shared" si="265"/>
        <v>956</v>
      </c>
      <c r="M1920" s="64">
        <f t="shared" si="266"/>
        <v>385</v>
      </c>
    </row>
    <row r="1921" spans="1:13" outlineLevel="1" x14ac:dyDescent="0.35">
      <c r="A1921" s="64">
        <v>50977316</v>
      </c>
      <c r="B1921" s="64" t="s">
        <v>406</v>
      </c>
      <c r="C1921" s="64">
        <v>7426.68</v>
      </c>
      <c r="D1921" s="64">
        <v>183</v>
      </c>
      <c r="E1921" s="64">
        <v>618.15</v>
      </c>
      <c r="F1921" s="64">
        <v>0</v>
      </c>
      <c r="H1921" s="64">
        <f t="shared" si="267"/>
        <v>-618.15</v>
      </c>
      <c r="J1921" s="64">
        <f t="shared" si="263"/>
        <v>249</v>
      </c>
      <c r="K1921" s="64">
        <f t="shared" si="264"/>
        <v>276</v>
      </c>
      <c r="L1921" s="64">
        <f t="shared" si="265"/>
        <v>956</v>
      </c>
      <c r="M1921" s="64">
        <f t="shared" si="266"/>
        <v>386</v>
      </c>
    </row>
    <row r="1922" spans="1:13" outlineLevel="1" x14ac:dyDescent="0.35">
      <c r="A1922" s="64">
        <v>50978364</v>
      </c>
      <c r="B1922" s="64" t="s">
        <v>101</v>
      </c>
      <c r="C1922" s="64">
        <v>2877.79</v>
      </c>
      <c r="D1922" s="64">
        <v>184</v>
      </c>
      <c r="E1922" s="64">
        <v>226.3</v>
      </c>
      <c r="F1922" s="64">
        <v>224.15</v>
      </c>
      <c r="H1922" s="64">
        <f t="shared" si="267"/>
        <v>-2.1500000000000057</v>
      </c>
      <c r="J1922" s="64">
        <f t="shared" si="263"/>
        <v>250</v>
      </c>
      <c r="K1922" s="64">
        <f t="shared" si="264"/>
        <v>276</v>
      </c>
      <c r="L1922" s="64">
        <f t="shared" si="265"/>
        <v>956</v>
      </c>
      <c r="M1922" s="64">
        <f t="shared" si="266"/>
        <v>386</v>
      </c>
    </row>
    <row r="1923" spans="1:13" outlineLevel="1" x14ac:dyDescent="0.35">
      <c r="A1923" s="64">
        <v>50978405</v>
      </c>
      <c r="B1923" s="64" t="s">
        <v>183</v>
      </c>
      <c r="C1923" s="64">
        <v>9299.56</v>
      </c>
      <c r="D1923" s="64">
        <v>185</v>
      </c>
      <c r="E1923" s="64">
        <v>772.57</v>
      </c>
      <c r="F1923" s="64">
        <v>0</v>
      </c>
      <c r="H1923" s="64">
        <f t="shared" si="267"/>
        <v>-772.57</v>
      </c>
      <c r="J1923" s="64">
        <f t="shared" si="263"/>
        <v>250</v>
      </c>
      <c r="K1923" s="64">
        <f t="shared" si="264"/>
        <v>276</v>
      </c>
      <c r="L1923" s="64">
        <f t="shared" si="265"/>
        <v>957</v>
      </c>
      <c r="M1923" s="64">
        <f t="shared" si="266"/>
        <v>386</v>
      </c>
    </row>
    <row r="1924" spans="1:13" outlineLevel="1" x14ac:dyDescent="0.35">
      <c r="A1924" s="64">
        <v>50978611</v>
      </c>
      <c r="B1924" s="64" t="s">
        <v>406</v>
      </c>
      <c r="C1924" s="64">
        <v>4181.0600000000004</v>
      </c>
      <c r="D1924" s="64">
        <v>183</v>
      </c>
      <c r="E1924" s="64">
        <v>352.27</v>
      </c>
      <c r="F1924" s="64">
        <v>0</v>
      </c>
      <c r="H1924" s="64">
        <f t="shared" si="267"/>
        <v>-352.27</v>
      </c>
      <c r="J1924" s="64">
        <f t="shared" si="263"/>
        <v>250</v>
      </c>
      <c r="K1924" s="64">
        <f t="shared" si="264"/>
        <v>276</v>
      </c>
      <c r="L1924" s="64">
        <f t="shared" si="265"/>
        <v>957</v>
      </c>
      <c r="M1924" s="64">
        <f t="shared" si="266"/>
        <v>387</v>
      </c>
    </row>
    <row r="1925" spans="1:13" outlineLevel="1" x14ac:dyDescent="0.35">
      <c r="A1925" s="64">
        <v>50979411</v>
      </c>
      <c r="B1925" s="64" t="s">
        <v>183</v>
      </c>
      <c r="C1925" s="64">
        <v>4126.33</v>
      </c>
      <c r="D1925" s="64">
        <v>185</v>
      </c>
      <c r="E1925" s="64">
        <v>330.76</v>
      </c>
      <c r="F1925" s="64">
        <v>0</v>
      </c>
      <c r="H1925" s="64">
        <f t="shared" si="267"/>
        <v>-330.76</v>
      </c>
      <c r="J1925" s="64">
        <f t="shared" si="263"/>
        <v>250</v>
      </c>
      <c r="K1925" s="64">
        <f t="shared" si="264"/>
        <v>276</v>
      </c>
      <c r="L1925" s="64">
        <f t="shared" si="265"/>
        <v>958</v>
      </c>
      <c r="M1925" s="64">
        <f t="shared" si="266"/>
        <v>387</v>
      </c>
    </row>
    <row r="1926" spans="1:13" outlineLevel="1" x14ac:dyDescent="0.35">
      <c r="A1926" s="64">
        <v>50983032</v>
      </c>
      <c r="B1926" s="64" t="s">
        <v>406</v>
      </c>
      <c r="C1926" s="64">
        <v>3080.62</v>
      </c>
      <c r="D1926" s="64">
        <v>185</v>
      </c>
      <c r="E1926" s="64">
        <v>243.95</v>
      </c>
      <c r="F1926" s="64">
        <v>0</v>
      </c>
      <c r="H1926" s="64">
        <f t="shared" si="267"/>
        <v>-243.95</v>
      </c>
      <c r="J1926" s="64">
        <f t="shared" si="263"/>
        <v>250</v>
      </c>
      <c r="K1926" s="64">
        <f t="shared" si="264"/>
        <v>276</v>
      </c>
      <c r="L1926" s="64">
        <f t="shared" si="265"/>
        <v>958</v>
      </c>
      <c r="M1926" s="64">
        <f t="shared" si="266"/>
        <v>388</v>
      </c>
    </row>
    <row r="1927" spans="1:13" outlineLevel="1" x14ac:dyDescent="0.35">
      <c r="A1927" s="64">
        <v>50983610</v>
      </c>
      <c r="B1927" s="64" t="s">
        <v>395</v>
      </c>
      <c r="C1927" s="64">
        <v>4657.2</v>
      </c>
      <c r="D1927" s="64">
        <v>182</v>
      </c>
      <c r="E1927" s="64">
        <v>367.19</v>
      </c>
      <c r="F1927" s="64">
        <v>359.61</v>
      </c>
      <c r="H1927" s="64">
        <f t="shared" si="267"/>
        <v>-7.5799999999999841</v>
      </c>
      <c r="J1927" s="64">
        <f t="shared" si="263"/>
        <v>250</v>
      </c>
      <c r="K1927" s="64">
        <f t="shared" si="264"/>
        <v>277</v>
      </c>
      <c r="L1927" s="64">
        <f t="shared" si="265"/>
        <v>958</v>
      </c>
      <c r="M1927" s="64">
        <f t="shared" si="266"/>
        <v>388</v>
      </c>
    </row>
    <row r="1928" spans="1:13" outlineLevel="1" x14ac:dyDescent="0.35">
      <c r="A1928" s="64">
        <v>50983769</v>
      </c>
      <c r="B1928" s="64" t="s">
        <v>406</v>
      </c>
      <c r="C1928" s="64">
        <v>4056.37</v>
      </c>
      <c r="D1928" s="64">
        <v>185</v>
      </c>
      <c r="E1928" s="64">
        <v>328.3</v>
      </c>
      <c r="F1928" s="64">
        <v>0</v>
      </c>
      <c r="H1928" s="64">
        <f t="shared" si="267"/>
        <v>-328.3</v>
      </c>
      <c r="J1928" s="64">
        <f t="shared" si="263"/>
        <v>250</v>
      </c>
      <c r="K1928" s="64">
        <f t="shared" si="264"/>
        <v>277</v>
      </c>
      <c r="L1928" s="64">
        <f t="shared" si="265"/>
        <v>958</v>
      </c>
      <c r="M1928" s="64">
        <f t="shared" si="266"/>
        <v>389</v>
      </c>
    </row>
    <row r="1929" spans="1:13" outlineLevel="1" x14ac:dyDescent="0.35">
      <c r="A1929" s="64">
        <v>50984981</v>
      </c>
      <c r="B1929" s="64" t="s">
        <v>183</v>
      </c>
      <c r="C1929" s="64">
        <v>6492.77</v>
      </c>
      <c r="D1929" s="64">
        <v>183</v>
      </c>
      <c r="E1929" s="64">
        <v>520.5</v>
      </c>
      <c r="F1929" s="64">
        <v>0</v>
      </c>
      <c r="H1929" s="64">
        <f t="shared" si="267"/>
        <v>-520.5</v>
      </c>
      <c r="J1929" s="64">
        <f t="shared" si="263"/>
        <v>250</v>
      </c>
      <c r="K1929" s="64">
        <f t="shared" si="264"/>
        <v>277</v>
      </c>
      <c r="L1929" s="64">
        <f t="shared" si="265"/>
        <v>959</v>
      </c>
      <c r="M1929" s="64">
        <f t="shared" si="266"/>
        <v>389</v>
      </c>
    </row>
    <row r="1930" spans="1:13" outlineLevel="1" x14ac:dyDescent="0.35">
      <c r="A1930" s="64">
        <v>50985327</v>
      </c>
      <c r="B1930" s="64" t="s">
        <v>101</v>
      </c>
      <c r="C1930" s="64">
        <v>3577.74</v>
      </c>
      <c r="D1930" s="64">
        <v>153</v>
      </c>
      <c r="E1930" s="64">
        <v>292.99</v>
      </c>
      <c r="F1930" s="64">
        <v>293.73</v>
      </c>
      <c r="H1930" s="64">
        <f t="shared" si="267"/>
        <v>0.74000000000000909</v>
      </c>
      <c r="J1930" s="64">
        <f t="shared" si="263"/>
        <v>251</v>
      </c>
      <c r="K1930" s="64">
        <f t="shared" si="264"/>
        <v>277</v>
      </c>
      <c r="L1930" s="64">
        <f t="shared" si="265"/>
        <v>959</v>
      </c>
      <c r="M1930" s="64">
        <f t="shared" si="266"/>
        <v>389</v>
      </c>
    </row>
    <row r="1931" spans="1:13" outlineLevel="1" x14ac:dyDescent="0.35">
      <c r="A1931" s="64">
        <v>50986820</v>
      </c>
      <c r="B1931" s="64" t="s">
        <v>183</v>
      </c>
      <c r="C1931" s="64">
        <v>2564.04</v>
      </c>
      <c r="D1931" s="64">
        <v>183</v>
      </c>
      <c r="E1931" s="64">
        <v>201.85</v>
      </c>
      <c r="F1931" s="64">
        <v>0</v>
      </c>
      <c r="H1931" s="64">
        <f t="shared" si="267"/>
        <v>-201.85</v>
      </c>
      <c r="J1931" s="64">
        <f t="shared" si="263"/>
        <v>251</v>
      </c>
      <c r="K1931" s="64">
        <f t="shared" si="264"/>
        <v>277</v>
      </c>
      <c r="L1931" s="64">
        <f t="shared" si="265"/>
        <v>960</v>
      </c>
      <c r="M1931" s="64">
        <f t="shared" si="266"/>
        <v>389</v>
      </c>
    </row>
    <row r="1932" spans="1:13" outlineLevel="1" x14ac:dyDescent="0.35">
      <c r="A1932" s="64">
        <v>50988040</v>
      </c>
      <c r="B1932" s="64" t="s">
        <v>395</v>
      </c>
      <c r="C1932" s="64">
        <v>2279.29</v>
      </c>
      <c r="D1932" s="64">
        <v>184</v>
      </c>
      <c r="E1932" s="64">
        <v>180.78</v>
      </c>
      <c r="F1932" s="64">
        <v>175.62</v>
      </c>
      <c r="H1932" s="64">
        <f t="shared" si="267"/>
        <v>-5.1599999999999966</v>
      </c>
      <c r="J1932" s="64">
        <f t="shared" si="263"/>
        <v>251</v>
      </c>
      <c r="K1932" s="64">
        <f t="shared" si="264"/>
        <v>278</v>
      </c>
      <c r="L1932" s="64">
        <f t="shared" si="265"/>
        <v>960</v>
      </c>
      <c r="M1932" s="64">
        <f t="shared" si="266"/>
        <v>389</v>
      </c>
    </row>
    <row r="1933" spans="1:13" outlineLevel="1" x14ac:dyDescent="0.35">
      <c r="A1933" s="64">
        <v>50990186</v>
      </c>
      <c r="B1933" s="64" t="s">
        <v>183</v>
      </c>
      <c r="C1933" s="64">
        <v>1496.64</v>
      </c>
      <c r="D1933" s="64">
        <v>184</v>
      </c>
      <c r="E1933" s="64">
        <v>121.01</v>
      </c>
      <c r="F1933" s="64">
        <v>0</v>
      </c>
      <c r="H1933" s="64">
        <f t="shared" si="267"/>
        <v>-121.01</v>
      </c>
      <c r="J1933" s="64">
        <f t="shared" si="263"/>
        <v>251</v>
      </c>
      <c r="K1933" s="64">
        <f t="shared" si="264"/>
        <v>278</v>
      </c>
      <c r="L1933" s="64">
        <f t="shared" si="265"/>
        <v>961</v>
      </c>
      <c r="M1933" s="64">
        <f t="shared" si="266"/>
        <v>389</v>
      </c>
    </row>
    <row r="1934" spans="1:13" outlineLevel="1" x14ac:dyDescent="0.35">
      <c r="A1934" s="64">
        <v>50992215</v>
      </c>
      <c r="B1934" s="64" t="s">
        <v>183</v>
      </c>
      <c r="C1934" s="64">
        <v>2488.96</v>
      </c>
      <c r="D1934" s="64">
        <v>184</v>
      </c>
      <c r="E1934" s="64">
        <v>200.44</v>
      </c>
      <c r="F1934" s="64">
        <v>0</v>
      </c>
      <c r="H1934" s="64">
        <f t="shared" si="267"/>
        <v>-200.44</v>
      </c>
      <c r="J1934" s="64">
        <f t="shared" si="263"/>
        <v>251</v>
      </c>
      <c r="K1934" s="64">
        <f t="shared" si="264"/>
        <v>278</v>
      </c>
      <c r="L1934" s="64">
        <f t="shared" si="265"/>
        <v>962</v>
      </c>
      <c r="M1934" s="64">
        <f t="shared" si="266"/>
        <v>389</v>
      </c>
    </row>
    <row r="1935" spans="1:13" outlineLevel="1" x14ac:dyDescent="0.35">
      <c r="A1935" s="64">
        <v>50992885</v>
      </c>
      <c r="B1935" s="64" t="s">
        <v>406</v>
      </c>
      <c r="C1935" s="64">
        <v>7525.15</v>
      </c>
      <c r="D1935" s="64">
        <v>185</v>
      </c>
      <c r="E1935" s="64">
        <v>636.35</v>
      </c>
      <c r="F1935" s="64">
        <v>0</v>
      </c>
      <c r="H1935" s="64">
        <f t="shared" si="267"/>
        <v>-636.35</v>
      </c>
      <c r="J1935" s="64">
        <f t="shared" si="263"/>
        <v>251</v>
      </c>
      <c r="K1935" s="64">
        <f t="shared" si="264"/>
        <v>278</v>
      </c>
      <c r="L1935" s="64">
        <f t="shared" si="265"/>
        <v>962</v>
      </c>
      <c r="M1935" s="64">
        <f t="shared" si="266"/>
        <v>390</v>
      </c>
    </row>
    <row r="1936" spans="1:13" outlineLevel="1" x14ac:dyDescent="0.35">
      <c r="A1936" s="64">
        <v>50995219</v>
      </c>
      <c r="B1936" s="64" t="s">
        <v>101</v>
      </c>
      <c r="C1936" s="64">
        <v>4198.63</v>
      </c>
      <c r="D1936" s="64">
        <v>153</v>
      </c>
      <c r="E1936" s="64">
        <v>339.34</v>
      </c>
      <c r="F1936" s="64">
        <v>332.17</v>
      </c>
      <c r="H1936" s="64">
        <f t="shared" si="267"/>
        <v>-7.1699999999999591</v>
      </c>
      <c r="J1936" s="64">
        <f t="shared" si="263"/>
        <v>252</v>
      </c>
      <c r="K1936" s="64">
        <f t="shared" si="264"/>
        <v>278</v>
      </c>
      <c r="L1936" s="64">
        <f t="shared" si="265"/>
        <v>962</v>
      </c>
      <c r="M1936" s="64">
        <f t="shared" si="266"/>
        <v>390</v>
      </c>
    </row>
    <row r="1937" spans="1:13" outlineLevel="1" x14ac:dyDescent="0.35">
      <c r="A1937" s="64">
        <v>50995425</v>
      </c>
      <c r="B1937" s="64" t="s">
        <v>183</v>
      </c>
      <c r="C1937" s="64">
        <v>4399.95</v>
      </c>
      <c r="D1937" s="64">
        <v>185</v>
      </c>
      <c r="E1937" s="64">
        <v>361.32</v>
      </c>
      <c r="F1937" s="64">
        <v>0</v>
      </c>
      <c r="H1937" s="64">
        <f t="shared" si="267"/>
        <v>-361.32</v>
      </c>
      <c r="J1937" s="64">
        <f t="shared" si="263"/>
        <v>252</v>
      </c>
      <c r="K1937" s="64">
        <f t="shared" si="264"/>
        <v>278</v>
      </c>
      <c r="L1937" s="64">
        <f t="shared" si="265"/>
        <v>963</v>
      </c>
      <c r="M1937" s="64">
        <f t="shared" si="266"/>
        <v>390</v>
      </c>
    </row>
    <row r="1938" spans="1:13" outlineLevel="1" x14ac:dyDescent="0.35">
      <c r="A1938" s="64">
        <v>50997570</v>
      </c>
      <c r="B1938" s="64" t="s">
        <v>183</v>
      </c>
      <c r="C1938" s="64">
        <v>4398.13</v>
      </c>
      <c r="D1938" s="64">
        <v>182</v>
      </c>
      <c r="E1938" s="64">
        <v>353.67</v>
      </c>
      <c r="F1938" s="64">
        <v>0</v>
      </c>
      <c r="H1938" s="64">
        <f t="shared" si="267"/>
        <v>-353.67</v>
      </c>
      <c r="J1938" s="64">
        <f t="shared" si="263"/>
        <v>252</v>
      </c>
      <c r="K1938" s="64">
        <f t="shared" si="264"/>
        <v>278</v>
      </c>
      <c r="L1938" s="64">
        <f t="shared" si="265"/>
        <v>964</v>
      </c>
      <c r="M1938" s="64">
        <f t="shared" si="266"/>
        <v>390</v>
      </c>
    </row>
    <row r="1939" spans="1:13" outlineLevel="1" x14ac:dyDescent="0.35">
      <c r="A1939" s="64">
        <v>50998635</v>
      </c>
      <c r="B1939" s="64" t="s">
        <v>183</v>
      </c>
      <c r="C1939" s="64">
        <v>4605.16</v>
      </c>
      <c r="D1939" s="64">
        <v>184</v>
      </c>
      <c r="E1939" s="64">
        <v>370.15</v>
      </c>
      <c r="F1939" s="64">
        <v>0</v>
      </c>
      <c r="H1939" s="64">
        <f t="shared" si="267"/>
        <v>-370.15</v>
      </c>
      <c r="J1939" s="64">
        <f t="shared" si="263"/>
        <v>252</v>
      </c>
      <c r="K1939" s="64">
        <f t="shared" si="264"/>
        <v>278</v>
      </c>
      <c r="L1939" s="64">
        <f t="shared" si="265"/>
        <v>965</v>
      </c>
      <c r="M1939" s="64">
        <f t="shared" si="266"/>
        <v>390</v>
      </c>
    </row>
    <row r="1940" spans="1:13" outlineLevel="1" x14ac:dyDescent="0.35">
      <c r="A1940" s="64">
        <v>51000869</v>
      </c>
      <c r="B1940" s="64" t="s">
        <v>406</v>
      </c>
      <c r="C1940" s="64">
        <v>2217.2399999999998</v>
      </c>
      <c r="D1940" s="64">
        <v>77</v>
      </c>
      <c r="E1940" s="64">
        <v>180.4</v>
      </c>
      <c r="F1940" s="64">
        <v>0</v>
      </c>
      <c r="H1940" s="64">
        <f t="shared" si="267"/>
        <v>-180.4</v>
      </c>
      <c r="J1940" s="64">
        <f t="shared" si="263"/>
        <v>252</v>
      </c>
      <c r="K1940" s="64">
        <f t="shared" si="264"/>
        <v>278</v>
      </c>
      <c r="L1940" s="64">
        <f t="shared" si="265"/>
        <v>965</v>
      </c>
      <c r="M1940" s="64">
        <f t="shared" si="266"/>
        <v>391</v>
      </c>
    </row>
    <row r="1941" spans="1:13" outlineLevel="1" x14ac:dyDescent="0.35">
      <c r="A1941" s="64">
        <v>51001487</v>
      </c>
      <c r="B1941" s="64" t="s">
        <v>183</v>
      </c>
      <c r="C1941" s="64">
        <v>7650.9</v>
      </c>
      <c r="D1941" s="64">
        <v>182</v>
      </c>
      <c r="E1941" s="64">
        <v>603.20000000000005</v>
      </c>
      <c r="F1941" s="64">
        <v>0</v>
      </c>
      <c r="H1941" s="64">
        <f t="shared" si="267"/>
        <v>-603.20000000000005</v>
      </c>
      <c r="J1941" s="64">
        <f t="shared" si="263"/>
        <v>252</v>
      </c>
      <c r="K1941" s="64">
        <f t="shared" si="264"/>
        <v>278</v>
      </c>
      <c r="L1941" s="64">
        <f t="shared" si="265"/>
        <v>966</v>
      </c>
      <c r="M1941" s="64">
        <f t="shared" si="266"/>
        <v>391</v>
      </c>
    </row>
    <row r="1942" spans="1:13" outlineLevel="1" x14ac:dyDescent="0.35">
      <c r="A1942" s="64">
        <v>51001833</v>
      </c>
      <c r="B1942" s="64" t="s">
        <v>101</v>
      </c>
      <c r="C1942" s="64">
        <v>1141.77</v>
      </c>
      <c r="D1942" s="64">
        <v>153</v>
      </c>
      <c r="E1942" s="64">
        <v>92.33</v>
      </c>
      <c r="F1942" s="64">
        <v>90.56</v>
      </c>
      <c r="H1942" s="64">
        <f t="shared" si="267"/>
        <v>-1.769999999999996</v>
      </c>
      <c r="J1942" s="64">
        <f t="shared" si="263"/>
        <v>253</v>
      </c>
      <c r="K1942" s="64">
        <f t="shared" si="264"/>
        <v>278</v>
      </c>
      <c r="L1942" s="64">
        <f t="shared" si="265"/>
        <v>966</v>
      </c>
      <c r="M1942" s="64">
        <f t="shared" si="266"/>
        <v>391</v>
      </c>
    </row>
    <row r="1943" spans="1:13" outlineLevel="1" x14ac:dyDescent="0.35">
      <c r="A1943" s="64">
        <v>51001974</v>
      </c>
      <c r="B1943" s="64" t="s">
        <v>183</v>
      </c>
      <c r="C1943" s="64">
        <v>5963.16</v>
      </c>
      <c r="D1943" s="64">
        <v>185</v>
      </c>
      <c r="E1943" s="64">
        <v>495.68</v>
      </c>
      <c r="F1943" s="64">
        <v>0</v>
      </c>
      <c r="H1943" s="64">
        <f t="shared" si="267"/>
        <v>-495.68</v>
      </c>
      <c r="J1943" s="64">
        <f t="shared" si="263"/>
        <v>253</v>
      </c>
      <c r="K1943" s="64">
        <f t="shared" si="264"/>
        <v>278</v>
      </c>
      <c r="L1943" s="64">
        <f t="shared" si="265"/>
        <v>967</v>
      </c>
      <c r="M1943" s="64">
        <f t="shared" si="266"/>
        <v>391</v>
      </c>
    </row>
    <row r="1944" spans="1:13" outlineLevel="1" x14ac:dyDescent="0.35">
      <c r="A1944" s="64">
        <v>51004704</v>
      </c>
      <c r="B1944" s="64" t="s">
        <v>406</v>
      </c>
      <c r="C1944" s="64">
        <v>4920.33</v>
      </c>
      <c r="D1944" s="64">
        <v>183</v>
      </c>
      <c r="E1944" s="64">
        <v>407.13</v>
      </c>
      <c r="F1944" s="64">
        <v>0</v>
      </c>
      <c r="H1944" s="64">
        <f t="shared" si="267"/>
        <v>-407.13</v>
      </c>
      <c r="J1944" s="64">
        <f t="shared" si="263"/>
        <v>253</v>
      </c>
      <c r="K1944" s="64">
        <f t="shared" si="264"/>
        <v>278</v>
      </c>
      <c r="L1944" s="64">
        <f t="shared" si="265"/>
        <v>967</v>
      </c>
      <c r="M1944" s="64">
        <f t="shared" si="266"/>
        <v>392</v>
      </c>
    </row>
    <row r="1945" spans="1:13" outlineLevel="1" x14ac:dyDescent="0.35">
      <c r="A1945" s="64">
        <v>51005603</v>
      </c>
      <c r="B1945" s="64" t="s">
        <v>406</v>
      </c>
      <c r="C1945" s="64">
        <v>5619.74</v>
      </c>
      <c r="D1945" s="64">
        <v>183</v>
      </c>
      <c r="E1945" s="64">
        <v>428.24</v>
      </c>
      <c r="F1945" s="64">
        <v>0</v>
      </c>
      <c r="H1945" s="64">
        <f t="shared" si="267"/>
        <v>-428.24</v>
      </c>
      <c r="J1945" s="64">
        <f t="shared" si="263"/>
        <v>253</v>
      </c>
      <c r="K1945" s="64">
        <f t="shared" si="264"/>
        <v>278</v>
      </c>
      <c r="L1945" s="64">
        <f t="shared" si="265"/>
        <v>967</v>
      </c>
      <c r="M1945" s="64">
        <f t="shared" si="266"/>
        <v>393</v>
      </c>
    </row>
    <row r="1946" spans="1:13" outlineLevel="1" x14ac:dyDescent="0.35">
      <c r="A1946" s="64">
        <v>51005877</v>
      </c>
      <c r="B1946" s="64" t="s">
        <v>183</v>
      </c>
      <c r="C1946" s="64">
        <v>5254.56</v>
      </c>
      <c r="D1946" s="64">
        <v>185</v>
      </c>
      <c r="E1946" s="64">
        <v>418.69</v>
      </c>
      <c r="F1946" s="64">
        <v>0</v>
      </c>
      <c r="H1946" s="64">
        <f t="shared" si="267"/>
        <v>-418.69</v>
      </c>
      <c r="J1946" s="64">
        <f t="shared" si="263"/>
        <v>253</v>
      </c>
      <c r="K1946" s="64">
        <f t="shared" si="264"/>
        <v>278</v>
      </c>
      <c r="L1946" s="64">
        <f t="shared" si="265"/>
        <v>968</v>
      </c>
      <c r="M1946" s="64">
        <f t="shared" si="266"/>
        <v>393</v>
      </c>
    </row>
    <row r="1947" spans="1:13" outlineLevel="1" x14ac:dyDescent="0.35">
      <c r="A1947" s="64">
        <v>51006099</v>
      </c>
      <c r="B1947" s="64" t="s">
        <v>406</v>
      </c>
      <c r="C1947" s="64">
        <v>3174.35</v>
      </c>
      <c r="D1947" s="64">
        <v>183</v>
      </c>
      <c r="E1947" s="64">
        <v>266.08999999999997</v>
      </c>
      <c r="F1947" s="64">
        <v>0</v>
      </c>
      <c r="H1947" s="64">
        <f t="shared" si="267"/>
        <v>-266.08999999999997</v>
      </c>
      <c r="J1947" s="64">
        <f t="shared" si="263"/>
        <v>253</v>
      </c>
      <c r="K1947" s="64">
        <f t="shared" si="264"/>
        <v>278</v>
      </c>
      <c r="L1947" s="64">
        <f t="shared" si="265"/>
        <v>968</v>
      </c>
      <c r="M1947" s="64">
        <f t="shared" si="266"/>
        <v>394</v>
      </c>
    </row>
    <row r="1948" spans="1:13" outlineLevel="1" x14ac:dyDescent="0.35">
      <c r="A1948" s="64">
        <v>51006346</v>
      </c>
      <c r="B1948" s="64" t="s">
        <v>183</v>
      </c>
      <c r="C1948" s="64">
        <v>5042.8599999999997</v>
      </c>
      <c r="D1948" s="64">
        <v>183</v>
      </c>
      <c r="E1948" s="64">
        <v>426.11</v>
      </c>
      <c r="F1948" s="64">
        <v>0</v>
      </c>
      <c r="H1948" s="64">
        <f t="shared" si="267"/>
        <v>-426.11</v>
      </c>
      <c r="J1948" s="64">
        <f t="shared" si="263"/>
        <v>253</v>
      </c>
      <c r="K1948" s="64">
        <f t="shared" si="264"/>
        <v>278</v>
      </c>
      <c r="L1948" s="64">
        <f t="shared" si="265"/>
        <v>969</v>
      </c>
      <c r="M1948" s="64">
        <f t="shared" si="266"/>
        <v>394</v>
      </c>
    </row>
    <row r="1949" spans="1:13" outlineLevel="1" x14ac:dyDescent="0.35">
      <c r="A1949" s="64">
        <v>51006388</v>
      </c>
      <c r="B1949" s="64" t="s">
        <v>183</v>
      </c>
      <c r="C1949" s="64">
        <v>2990.58</v>
      </c>
      <c r="D1949" s="64">
        <v>185</v>
      </c>
      <c r="E1949" s="64">
        <v>226.52</v>
      </c>
      <c r="F1949" s="64">
        <v>0</v>
      </c>
      <c r="H1949" s="64">
        <f t="shared" si="267"/>
        <v>-226.52</v>
      </c>
      <c r="J1949" s="64">
        <f t="shared" si="263"/>
        <v>253</v>
      </c>
      <c r="K1949" s="64">
        <f t="shared" si="264"/>
        <v>278</v>
      </c>
      <c r="L1949" s="64">
        <f t="shared" si="265"/>
        <v>970</v>
      </c>
      <c r="M1949" s="64">
        <f t="shared" si="266"/>
        <v>394</v>
      </c>
    </row>
    <row r="1950" spans="1:13" outlineLevel="1" x14ac:dyDescent="0.35">
      <c r="A1950" s="64">
        <v>51007732</v>
      </c>
      <c r="B1950" s="64" t="s">
        <v>406</v>
      </c>
      <c r="C1950" s="64">
        <v>11968.78</v>
      </c>
      <c r="D1950" s="64">
        <v>183</v>
      </c>
      <c r="E1950" s="64">
        <v>986.98</v>
      </c>
      <c r="F1950" s="64">
        <v>0</v>
      </c>
      <c r="H1950" s="64">
        <f t="shared" si="267"/>
        <v>-986.98</v>
      </c>
      <c r="J1950" s="64">
        <f t="shared" si="263"/>
        <v>253</v>
      </c>
      <c r="K1950" s="64">
        <f t="shared" si="264"/>
        <v>278</v>
      </c>
      <c r="L1950" s="64">
        <f t="shared" si="265"/>
        <v>970</v>
      </c>
      <c r="M1950" s="64">
        <f t="shared" si="266"/>
        <v>395</v>
      </c>
    </row>
    <row r="1951" spans="1:13" outlineLevel="1" x14ac:dyDescent="0.35">
      <c r="A1951" s="64">
        <v>51010842</v>
      </c>
      <c r="B1951" s="64" t="s">
        <v>406</v>
      </c>
      <c r="C1951" s="64">
        <v>2854.93</v>
      </c>
      <c r="D1951" s="64">
        <v>183</v>
      </c>
      <c r="E1951" s="64">
        <v>230.72</v>
      </c>
      <c r="F1951" s="64">
        <v>0</v>
      </c>
      <c r="H1951" s="64">
        <f t="shared" si="267"/>
        <v>-230.72</v>
      </c>
      <c r="J1951" s="64">
        <f t="shared" si="263"/>
        <v>253</v>
      </c>
      <c r="K1951" s="64">
        <f t="shared" si="264"/>
        <v>278</v>
      </c>
      <c r="L1951" s="64">
        <f t="shared" si="265"/>
        <v>970</v>
      </c>
      <c r="M1951" s="64">
        <f t="shared" si="266"/>
        <v>396</v>
      </c>
    </row>
    <row r="1952" spans="1:13" outlineLevel="1" x14ac:dyDescent="0.35">
      <c r="A1952" s="64">
        <v>51012187</v>
      </c>
      <c r="B1952" s="64" t="s">
        <v>406</v>
      </c>
      <c r="C1952" s="64">
        <v>9961.6</v>
      </c>
      <c r="D1952" s="64">
        <v>185</v>
      </c>
      <c r="E1952" s="64">
        <v>812.51</v>
      </c>
      <c r="F1952" s="64">
        <v>0</v>
      </c>
      <c r="H1952" s="64">
        <f t="shared" si="267"/>
        <v>-812.51</v>
      </c>
      <c r="J1952" s="64">
        <f t="shared" si="263"/>
        <v>253</v>
      </c>
      <c r="K1952" s="64">
        <f t="shared" si="264"/>
        <v>278</v>
      </c>
      <c r="L1952" s="64">
        <f t="shared" si="265"/>
        <v>970</v>
      </c>
      <c r="M1952" s="64">
        <f t="shared" si="266"/>
        <v>397</v>
      </c>
    </row>
    <row r="1953" spans="1:13" outlineLevel="1" x14ac:dyDescent="0.35">
      <c r="A1953" s="64">
        <v>51012393</v>
      </c>
      <c r="B1953" s="64" t="s">
        <v>406</v>
      </c>
      <c r="C1953" s="64">
        <v>2422.4499999999998</v>
      </c>
      <c r="D1953" s="64">
        <v>184</v>
      </c>
      <c r="E1953" s="64">
        <v>193.88</v>
      </c>
      <c r="F1953" s="64">
        <v>0</v>
      </c>
      <c r="H1953" s="64">
        <f t="shared" si="267"/>
        <v>-193.88</v>
      </c>
      <c r="J1953" s="64">
        <f t="shared" si="263"/>
        <v>253</v>
      </c>
      <c r="K1953" s="64">
        <f t="shared" si="264"/>
        <v>278</v>
      </c>
      <c r="L1953" s="64">
        <f t="shared" si="265"/>
        <v>970</v>
      </c>
      <c r="M1953" s="64">
        <f t="shared" si="266"/>
        <v>398</v>
      </c>
    </row>
    <row r="1954" spans="1:13" outlineLevel="1" x14ac:dyDescent="0.35">
      <c r="A1954" s="64">
        <v>51013507</v>
      </c>
      <c r="B1954" s="64" t="s">
        <v>406</v>
      </c>
      <c r="C1954" s="64">
        <v>8848.58</v>
      </c>
      <c r="D1954" s="64">
        <v>183</v>
      </c>
      <c r="E1954" s="64">
        <v>731.23</v>
      </c>
      <c r="F1954" s="64">
        <v>0</v>
      </c>
      <c r="H1954" s="64">
        <f t="shared" si="267"/>
        <v>-731.23</v>
      </c>
      <c r="J1954" s="64">
        <f t="shared" si="263"/>
        <v>253</v>
      </c>
      <c r="K1954" s="64">
        <f t="shared" si="264"/>
        <v>278</v>
      </c>
      <c r="L1954" s="64">
        <f t="shared" si="265"/>
        <v>970</v>
      </c>
      <c r="M1954" s="64">
        <f t="shared" si="266"/>
        <v>399</v>
      </c>
    </row>
    <row r="1955" spans="1:13" outlineLevel="1" x14ac:dyDescent="0.35">
      <c r="A1955" s="64">
        <v>51014646</v>
      </c>
      <c r="B1955" s="64" t="s">
        <v>406</v>
      </c>
      <c r="C1955" s="64">
        <v>832.43</v>
      </c>
      <c r="D1955" s="64">
        <v>55</v>
      </c>
      <c r="E1955" s="64">
        <v>64.58</v>
      </c>
      <c r="F1955" s="64">
        <v>0</v>
      </c>
      <c r="H1955" s="64">
        <f t="shared" si="267"/>
        <v>-64.58</v>
      </c>
      <c r="J1955" s="64">
        <f t="shared" si="263"/>
        <v>253</v>
      </c>
      <c r="K1955" s="64">
        <f t="shared" si="264"/>
        <v>278</v>
      </c>
      <c r="L1955" s="64">
        <f t="shared" si="265"/>
        <v>970</v>
      </c>
      <c r="M1955" s="64">
        <f t="shared" si="266"/>
        <v>400</v>
      </c>
    </row>
    <row r="1956" spans="1:13" outlineLevel="1" x14ac:dyDescent="0.35">
      <c r="A1956" s="64">
        <v>51020982</v>
      </c>
      <c r="B1956" s="64" t="s">
        <v>183</v>
      </c>
      <c r="C1956" s="64">
        <v>3729.52</v>
      </c>
      <c r="D1956" s="64">
        <v>183</v>
      </c>
      <c r="E1956" s="64">
        <v>311.64</v>
      </c>
      <c r="F1956" s="64">
        <v>0</v>
      </c>
      <c r="H1956" s="64">
        <f t="shared" si="267"/>
        <v>-311.64</v>
      </c>
      <c r="J1956" s="64">
        <f t="shared" si="263"/>
        <v>253</v>
      </c>
      <c r="K1956" s="64">
        <f t="shared" si="264"/>
        <v>278</v>
      </c>
      <c r="L1956" s="64">
        <f t="shared" si="265"/>
        <v>971</v>
      </c>
      <c r="M1956" s="64">
        <f t="shared" si="266"/>
        <v>400</v>
      </c>
    </row>
    <row r="1957" spans="1:13" outlineLevel="1" x14ac:dyDescent="0.35">
      <c r="A1957" s="64">
        <v>51022251</v>
      </c>
      <c r="B1957" s="64" t="s">
        <v>183</v>
      </c>
      <c r="C1957" s="64">
        <v>4485.6099999999997</v>
      </c>
      <c r="D1957" s="64">
        <v>185</v>
      </c>
      <c r="E1957" s="64">
        <v>371.66</v>
      </c>
      <c r="F1957" s="64">
        <v>0</v>
      </c>
      <c r="H1957" s="64">
        <f t="shared" si="267"/>
        <v>-371.66</v>
      </c>
      <c r="J1957" s="64">
        <f t="shared" si="263"/>
        <v>253</v>
      </c>
      <c r="K1957" s="64">
        <f t="shared" si="264"/>
        <v>278</v>
      </c>
      <c r="L1957" s="64">
        <f t="shared" si="265"/>
        <v>972</v>
      </c>
      <c r="M1957" s="64">
        <f t="shared" si="266"/>
        <v>400</v>
      </c>
    </row>
    <row r="1958" spans="1:13" outlineLevel="1" x14ac:dyDescent="0.35">
      <c r="A1958" s="64">
        <v>51022665</v>
      </c>
      <c r="B1958" s="64" t="s">
        <v>183</v>
      </c>
      <c r="C1958" s="64">
        <v>4468.82</v>
      </c>
      <c r="D1958" s="64">
        <v>186</v>
      </c>
      <c r="E1958" s="64">
        <v>357.38</v>
      </c>
      <c r="F1958" s="64">
        <v>0</v>
      </c>
      <c r="H1958" s="64">
        <f t="shared" si="267"/>
        <v>-357.38</v>
      </c>
      <c r="J1958" s="64">
        <f t="shared" si="263"/>
        <v>253</v>
      </c>
      <c r="K1958" s="64">
        <f t="shared" si="264"/>
        <v>278</v>
      </c>
      <c r="L1958" s="64">
        <f t="shared" si="265"/>
        <v>973</v>
      </c>
      <c r="M1958" s="64">
        <f t="shared" si="266"/>
        <v>400</v>
      </c>
    </row>
    <row r="1959" spans="1:13" outlineLevel="1" x14ac:dyDescent="0.35">
      <c r="A1959" s="64">
        <v>51022681</v>
      </c>
      <c r="B1959" s="64" t="s">
        <v>183</v>
      </c>
      <c r="C1959" s="64">
        <v>6368.49</v>
      </c>
      <c r="D1959" s="64">
        <v>184</v>
      </c>
      <c r="E1959" s="64">
        <v>547.34</v>
      </c>
      <c r="F1959" s="64">
        <v>0</v>
      </c>
      <c r="H1959" s="64">
        <f t="shared" si="267"/>
        <v>-547.34</v>
      </c>
      <c r="J1959" s="64">
        <f t="shared" si="263"/>
        <v>253</v>
      </c>
      <c r="K1959" s="64">
        <f t="shared" si="264"/>
        <v>278</v>
      </c>
      <c r="L1959" s="64">
        <f t="shared" si="265"/>
        <v>974</v>
      </c>
      <c r="M1959" s="64">
        <f t="shared" si="266"/>
        <v>400</v>
      </c>
    </row>
    <row r="1960" spans="1:13" outlineLevel="1" x14ac:dyDescent="0.35">
      <c r="A1960" s="64">
        <v>51024033</v>
      </c>
      <c r="B1960" s="64" t="s">
        <v>395</v>
      </c>
      <c r="C1960" s="64">
        <v>4158.3599999999997</v>
      </c>
      <c r="D1960" s="64">
        <v>153</v>
      </c>
      <c r="E1960" s="64">
        <v>334.22</v>
      </c>
      <c r="F1960" s="64">
        <v>335.58</v>
      </c>
      <c r="H1960" s="64">
        <f t="shared" si="267"/>
        <v>1.3599999999999568</v>
      </c>
      <c r="J1960" s="64">
        <f t="shared" si="263"/>
        <v>253</v>
      </c>
      <c r="K1960" s="64">
        <f t="shared" si="264"/>
        <v>279</v>
      </c>
      <c r="L1960" s="64">
        <f t="shared" si="265"/>
        <v>974</v>
      </c>
      <c r="M1960" s="64">
        <f t="shared" si="266"/>
        <v>400</v>
      </c>
    </row>
    <row r="1961" spans="1:13" outlineLevel="1" x14ac:dyDescent="0.35">
      <c r="A1961" s="64">
        <v>51027699</v>
      </c>
      <c r="B1961" s="64" t="s">
        <v>183</v>
      </c>
      <c r="C1961" s="64">
        <v>5168.82</v>
      </c>
      <c r="D1961" s="64">
        <v>183</v>
      </c>
      <c r="E1961" s="64">
        <v>451.57</v>
      </c>
      <c r="F1961" s="64">
        <v>0</v>
      </c>
      <c r="H1961" s="64">
        <f t="shared" si="267"/>
        <v>-451.57</v>
      </c>
      <c r="J1961" s="64">
        <f t="shared" si="263"/>
        <v>253</v>
      </c>
      <c r="K1961" s="64">
        <f t="shared" si="264"/>
        <v>279</v>
      </c>
      <c r="L1961" s="64">
        <f t="shared" si="265"/>
        <v>975</v>
      </c>
      <c r="M1961" s="64">
        <f t="shared" si="266"/>
        <v>400</v>
      </c>
    </row>
    <row r="1962" spans="1:13" outlineLevel="1" x14ac:dyDescent="0.35">
      <c r="A1962" s="64">
        <v>51032002</v>
      </c>
      <c r="B1962" s="64" t="s">
        <v>183</v>
      </c>
      <c r="C1962" s="64">
        <v>2142.09</v>
      </c>
      <c r="D1962" s="64">
        <v>183</v>
      </c>
      <c r="E1962" s="64">
        <v>166.07</v>
      </c>
      <c r="F1962" s="64">
        <v>0</v>
      </c>
      <c r="H1962" s="64">
        <f t="shared" si="267"/>
        <v>-166.07</v>
      </c>
      <c r="J1962" s="64">
        <f t="shared" si="263"/>
        <v>253</v>
      </c>
      <c r="K1962" s="64">
        <f t="shared" si="264"/>
        <v>279</v>
      </c>
      <c r="L1962" s="64">
        <f t="shared" si="265"/>
        <v>976</v>
      </c>
      <c r="M1962" s="64">
        <f t="shared" si="266"/>
        <v>400</v>
      </c>
    </row>
    <row r="1963" spans="1:13" outlineLevel="1" x14ac:dyDescent="0.35">
      <c r="A1963" s="64">
        <v>51032424</v>
      </c>
      <c r="B1963" s="64" t="s">
        <v>183</v>
      </c>
      <c r="C1963" s="64">
        <v>2065.4</v>
      </c>
      <c r="D1963" s="64">
        <v>183</v>
      </c>
      <c r="E1963" s="64">
        <v>166.11</v>
      </c>
      <c r="F1963" s="64">
        <v>0</v>
      </c>
      <c r="H1963" s="64">
        <f t="shared" si="267"/>
        <v>-166.11</v>
      </c>
      <c r="J1963" s="64">
        <f t="shared" si="263"/>
        <v>253</v>
      </c>
      <c r="K1963" s="64">
        <f t="shared" si="264"/>
        <v>279</v>
      </c>
      <c r="L1963" s="64">
        <f t="shared" si="265"/>
        <v>977</v>
      </c>
      <c r="M1963" s="64">
        <f t="shared" si="266"/>
        <v>400</v>
      </c>
    </row>
    <row r="1964" spans="1:13" outlineLevel="1" x14ac:dyDescent="0.35">
      <c r="A1964" s="64">
        <v>51033745</v>
      </c>
      <c r="B1964" s="64" t="s">
        <v>101</v>
      </c>
      <c r="C1964" s="64">
        <v>2711.94</v>
      </c>
      <c r="D1964" s="64">
        <v>154</v>
      </c>
      <c r="E1964" s="64">
        <v>220.73</v>
      </c>
      <c r="F1964" s="64">
        <v>221.28</v>
      </c>
      <c r="H1964" s="64">
        <f t="shared" si="267"/>
        <v>0.55000000000001137</v>
      </c>
      <c r="J1964" s="64">
        <f t="shared" si="263"/>
        <v>254</v>
      </c>
      <c r="K1964" s="64">
        <f t="shared" si="264"/>
        <v>279</v>
      </c>
      <c r="L1964" s="64">
        <f t="shared" si="265"/>
        <v>977</v>
      </c>
      <c r="M1964" s="64">
        <f t="shared" si="266"/>
        <v>400</v>
      </c>
    </row>
    <row r="1965" spans="1:13" outlineLevel="1" x14ac:dyDescent="0.35">
      <c r="A1965" s="64">
        <v>51035080</v>
      </c>
      <c r="B1965" s="64" t="s">
        <v>183</v>
      </c>
      <c r="C1965" s="64">
        <v>4533.55</v>
      </c>
      <c r="D1965" s="64">
        <v>185</v>
      </c>
      <c r="E1965" s="64">
        <v>389.96</v>
      </c>
      <c r="F1965" s="64">
        <v>0</v>
      </c>
      <c r="H1965" s="64">
        <f t="shared" si="267"/>
        <v>-389.96</v>
      </c>
      <c r="J1965" s="64">
        <f t="shared" si="263"/>
        <v>254</v>
      </c>
      <c r="K1965" s="64">
        <f t="shared" si="264"/>
        <v>279</v>
      </c>
      <c r="L1965" s="64">
        <f t="shared" si="265"/>
        <v>978</v>
      </c>
      <c r="M1965" s="64">
        <f t="shared" si="266"/>
        <v>400</v>
      </c>
    </row>
    <row r="1966" spans="1:13" outlineLevel="1" x14ac:dyDescent="0.35">
      <c r="A1966" s="64">
        <v>51035121</v>
      </c>
      <c r="B1966" s="64" t="s">
        <v>183</v>
      </c>
      <c r="C1966" s="64">
        <v>2454.19</v>
      </c>
      <c r="D1966" s="64">
        <v>185</v>
      </c>
      <c r="E1966" s="64">
        <v>198.58</v>
      </c>
      <c r="F1966" s="64">
        <v>0</v>
      </c>
      <c r="H1966" s="64">
        <f t="shared" si="267"/>
        <v>-198.58</v>
      </c>
      <c r="J1966" s="64">
        <f t="shared" si="263"/>
        <v>254</v>
      </c>
      <c r="K1966" s="64">
        <f t="shared" si="264"/>
        <v>279</v>
      </c>
      <c r="L1966" s="64">
        <f t="shared" si="265"/>
        <v>979</v>
      </c>
      <c r="M1966" s="64">
        <f t="shared" si="266"/>
        <v>400</v>
      </c>
    </row>
    <row r="1967" spans="1:13" outlineLevel="1" x14ac:dyDescent="0.35">
      <c r="A1967" s="64">
        <v>51036294</v>
      </c>
      <c r="B1967" s="64" t="s">
        <v>183</v>
      </c>
      <c r="C1967" s="64">
        <v>1080.9100000000001</v>
      </c>
      <c r="D1967" s="64">
        <v>183</v>
      </c>
      <c r="E1967" s="64">
        <v>90.96</v>
      </c>
      <c r="F1967" s="64">
        <v>0</v>
      </c>
      <c r="H1967" s="64">
        <f t="shared" si="267"/>
        <v>-90.96</v>
      </c>
      <c r="J1967" s="64">
        <f t="shared" si="263"/>
        <v>254</v>
      </c>
      <c r="K1967" s="64">
        <f t="shared" si="264"/>
        <v>279</v>
      </c>
      <c r="L1967" s="64">
        <f t="shared" si="265"/>
        <v>980</v>
      </c>
      <c r="M1967" s="64">
        <f t="shared" si="266"/>
        <v>400</v>
      </c>
    </row>
    <row r="1968" spans="1:13" outlineLevel="1" x14ac:dyDescent="0.35">
      <c r="A1968" s="64">
        <v>51036632</v>
      </c>
      <c r="B1968" s="64" t="s">
        <v>183</v>
      </c>
      <c r="C1968" s="64">
        <v>2974.81</v>
      </c>
      <c r="D1968" s="64">
        <v>183</v>
      </c>
      <c r="E1968" s="64">
        <v>252.49</v>
      </c>
      <c r="F1968" s="64">
        <v>0</v>
      </c>
      <c r="H1968" s="64">
        <f t="shared" si="267"/>
        <v>-252.49</v>
      </c>
      <c r="J1968" s="64">
        <f t="shared" si="263"/>
        <v>254</v>
      </c>
      <c r="K1968" s="64">
        <f t="shared" si="264"/>
        <v>279</v>
      </c>
      <c r="L1968" s="64">
        <f t="shared" si="265"/>
        <v>981</v>
      </c>
      <c r="M1968" s="64">
        <f t="shared" si="266"/>
        <v>400</v>
      </c>
    </row>
    <row r="1969" spans="1:13" outlineLevel="1" x14ac:dyDescent="0.35">
      <c r="A1969" s="64">
        <v>51039214</v>
      </c>
      <c r="B1969" s="64" t="s">
        <v>395</v>
      </c>
      <c r="C1969" s="64">
        <v>6334.48</v>
      </c>
      <c r="D1969" s="64">
        <v>185</v>
      </c>
      <c r="E1969" s="64">
        <v>494.16</v>
      </c>
      <c r="F1969" s="64">
        <v>497.42</v>
      </c>
      <c r="H1969" s="64">
        <f t="shared" si="267"/>
        <v>3.2599999999999909</v>
      </c>
      <c r="J1969" s="64">
        <f t="shared" si="263"/>
        <v>254</v>
      </c>
      <c r="K1969" s="64">
        <f t="shared" si="264"/>
        <v>280</v>
      </c>
      <c r="L1969" s="64">
        <f t="shared" si="265"/>
        <v>981</v>
      </c>
      <c r="M1969" s="64">
        <f t="shared" si="266"/>
        <v>400</v>
      </c>
    </row>
    <row r="1970" spans="1:13" outlineLevel="1" x14ac:dyDescent="0.35">
      <c r="A1970" s="64">
        <v>51039321</v>
      </c>
      <c r="B1970" s="64" t="s">
        <v>101</v>
      </c>
      <c r="C1970" s="64">
        <v>7007.92</v>
      </c>
      <c r="D1970" s="64">
        <v>183</v>
      </c>
      <c r="E1970" s="64">
        <v>552.41999999999996</v>
      </c>
      <c r="F1970" s="64">
        <v>547.84</v>
      </c>
      <c r="H1970" s="64">
        <f t="shared" si="267"/>
        <v>-4.5799999999999272</v>
      </c>
      <c r="J1970" s="64">
        <f t="shared" si="263"/>
        <v>255</v>
      </c>
      <c r="K1970" s="64">
        <f t="shared" si="264"/>
        <v>280</v>
      </c>
      <c r="L1970" s="64">
        <f t="shared" si="265"/>
        <v>981</v>
      </c>
      <c r="M1970" s="64">
        <f t="shared" si="266"/>
        <v>400</v>
      </c>
    </row>
    <row r="1971" spans="1:13" outlineLevel="1" x14ac:dyDescent="0.35">
      <c r="A1971" s="64">
        <v>51039404</v>
      </c>
      <c r="B1971" s="64" t="s">
        <v>406</v>
      </c>
      <c r="C1971" s="64">
        <v>1943.84</v>
      </c>
      <c r="D1971" s="64">
        <v>186</v>
      </c>
      <c r="E1971" s="64">
        <v>147.88</v>
      </c>
      <c r="F1971" s="64">
        <v>0</v>
      </c>
      <c r="H1971" s="64">
        <f t="shared" si="267"/>
        <v>-147.88</v>
      </c>
      <c r="J1971" s="64">
        <f t="shared" si="263"/>
        <v>255</v>
      </c>
      <c r="K1971" s="64">
        <f t="shared" si="264"/>
        <v>280</v>
      </c>
      <c r="L1971" s="64">
        <f t="shared" si="265"/>
        <v>981</v>
      </c>
      <c r="M1971" s="64">
        <f t="shared" si="266"/>
        <v>401</v>
      </c>
    </row>
    <row r="1972" spans="1:13" outlineLevel="1" x14ac:dyDescent="0.35">
      <c r="A1972" s="64">
        <v>51040443</v>
      </c>
      <c r="B1972" s="64" t="s">
        <v>183</v>
      </c>
      <c r="C1972" s="64">
        <v>1990.66</v>
      </c>
      <c r="D1972" s="64">
        <v>184</v>
      </c>
      <c r="E1972" s="64">
        <v>161.91999999999999</v>
      </c>
      <c r="F1972" s="64">
        <v>0</v>
      </c>
      <c r="H1972" s="64">
        <f t="shared" si="267"/>
        <v>-161.91999999999999</v>
      </c>
      <c r="J1972" s="64">
        <f t="shared" si="263"/>
        <v>255</v>
      </c>
      <c r="K1972" s="64">
        <f t="shared" si="264"/>
        <v>280</v>
      </c>
      <c r="L1972" s="64">
        <f t="shared" si="265"/>
        <v>982</v>
      </c>
      <c r="M1972" s="64">
        <f t="shared" si="266"/>
        <v>401</v>
      </c>
    </row>
    <row r="1973" spans="1:13" outlineLevel="1" x14ac:dyDescent="0.35">
      <c r="A1973" s="64">
        <v>51041102</v>
      </c>
      <c r="B1973" s="64" t="s">
        <v>101</v>
      </c>
      <c r="C1973" s="64">
        <v>2369.0700000000002</v>
      </c>
      <c r="D1973" s="64">
        <v>153</v>
      </c>
      <c r="E1973" s="64">
        <v>190.16</v>
      </c>
      <c r="F1973" s="64">
        <v>189.74</v>
      </c>
      <c r="H1973" s="64">
        <f t="shared" si="267"/>
        <v>-0.41999999999998749</v>
      </c>
      <c r="J1973" s="64">
        <f t="shared" si="263"/>
        <v>256</v>
      </c>
      <c r="K1973" s="64">
        <f t="shared" si="264"/>
        <v>280</v>
      </c>
      <c r="L1973" s="64">
        <f t="shared" si="265"/>
        <v>982</v>
      </c>
      <c r="M1973" s="64">
        <f t="shared" si="266"/>
        <v>401</v>
      </c>
    </row>
    <row r="1974" spans="1:13" outlineLevel="1" x14ac:dyDescent="0.35">
      <c r="A1974" s="64">
        <v>51042019</v>
      </c>
      <c r="B1974" s="64" t="s">
        <v>395</v>
      </c>
      <c r="C1974" s="64">
        <v>3292.5</v>
      </c>
      <c r="D1974" s="64">
        <v>153</v>
      </c>
      <c r="E1974" s="64">
        <v>263.76</v>
      </c>
      <c r="F1974" s="64">
        <v>262.27999999999997</v>
      </c>
      <c r="H1974" s="64">
        <f t="shared" si="267"/>
        <v>-1.4800000000000182</v>
      </c>
      <c r="J1974" s="64">
        <f t="shared" si="263"/>
        <v>256</v>
      </c>
      <c r="K1974" s="64">
        <f t="shared" si="264"/>
        <v>281</v>
      </c>
      <c r="L1974" s="64">
        <f t="shared" si="265"/>
        <v>982</v>
      </c>
      <c r="M1974" s="64">
        <f t="shared" si="266"/>
        <v>401</v>
      </c>
    </row>
    <row r="1975" spans="1:13" outlineLevel="1" x14ac:dyDescent="0.35">
      <c r="A1975" s="64">
        <v>51044065</v>
      </c>
      <c r="B1975" s="64" t="s">
        <v>101</v>
      </c>
      <c r="C1975" s="64">
        <v>2084.58</v>
      </c>
      <c r="D1975" s="64">
        <v>183</v>
      </c>
      <c r="E1975" s="64">
        <v>177.93</v>
      </c>
      <c r="F1975" s="64">
        <v>178.41</v>
      </c>
      <c r="H1975" s="64">
        <f t="shared" si="267"/>
        <v>0.47999999999998977</v>
      </c>
      <c r="J1975" s="64">
        <f t="shared" ref="J1975:J2038" si="268">IF($B1975=J$53,J1974+1,J1974)</f>
        <v>257</v>
      </c>
      <c r="K1975" s="64">
        <f t="shared" ref="K1975:K2038" si="269">IF($B1975=K$53,K1974+1,K1974)</f>
        <v>281</v>
      </c>
      <c r="L1975" s="64">
        <f t="shared" ref="L1975:L2038" si="270">IF($B1975=L$53,L1974+1,L1974)</f>
        <v>982</v>
      </c>
      <c r="M1975" s="64">
        <f t="shared" ref="M1975:M2038" si="271">IF($B1975=M$53,M1974+1,M1974)</f>
        <v>401</v>
      </c>
    </row>
    <row r="1976" spans="1:13" outlineLevel="1" x14ac:dyDescent="0.35">
      <c r="A1976" s="64">
        <v>51045857</v>
      </c>
      <c r="B1976" s="64" t="s">
        <v>183</v>
      </c>
      <c r="C1976" s="64">
        <v>2983.26</v>
      </c>
      <c r="D1976" s="64">
        <v>183</v>
      </c>
      <c r="E1976" s="64">
        <v>234.4</v>
      </c>
      <c r="F1976" s="64">
        <v>0</v>
      </c>
      <c r="H1976" s="64">
        <f t="shared" ref="H1976:H2039" si="272">F1976-E1976</f>
        <v>-234.4</v>
      </c>
      <c r="J1976" s="64">
        <f t="shared" si="268"/>
        <v>257</v>
      </c>
      <c r="K1976" s="64">
        <f t="shared" si="269"/>
        <v>281</v>
      </c>
      <c r="L1976" s="64">
        <f t="shared" si="270"/>
        <v>983</v>
      </c>
      <c r="M1976" s="64">
        <f t="shared" si="271"/>
        <v>401</v>
      </c>
    </row>
    <row r="1977" spans="1:13" outlineLevel="1" x14ac:dyDescent="0.35">
      <c r="A1977" s="64">
        <v>51045980</v>
      </c>
      <c r="B1977" s="64" t="s">
        <v>406</v>
      </c>
      <c r="C1977" s="64">
        <v>4419.18</v>
      </c>
      <c r="D1977" s="64">
        <v>184</v>
      </c>
      <c r="E1977" s="64">
        <v>365.26</v>
      </c>
      <c r="F1977" s="64">
        <v>0</v>
      </c>
      <c r="H1977" s="64">
        <f t="shared" si="272"/>
        <v>-365.26</v>
      </c>
      <c r="J1977" s="64">
        <f t="shared" si="268"/>
        <v>257</v>
      </c>
      <c r="K1977" s="64">
        <f t="shared" si="269"/>
        <v>281</v>
      </c>
      <c r="L1977" s="64">
        <f t="shared" si="270"/>
        <v>983</v>
      </c>
      <c r="M1977" s="64">
        <f t="shared" si="271"/>
        <v>402</v>
      </c>
    </row>
    <row r="1978" spans="1:13" outlineLevel="1" x14ac:dyDescent="0.35">
      <c r="A1978" s="64">
        <v>51048778</v>
      </c>
      <c r="B1978" s="64" t="s">
        <v>395</v>
      </c>
      <c r="C1978" s="64">
        <v>6565.83</v>
      </c>
      <c r="D1978" s="64">
        <v>182</v>
      </c>
      <c r="E1978" s="64">
        <v>494.21</v>
      </c>
      <c r="F1978" s="64">
        <v>477.5</v>
      </c>
      <c r="H1978" s="64">
        <f t="shared" si="272"/>
        <v>-16.70999999999998</v>
      </c>
      <c r="J1978" s="64">
        <f t="shared" si="268"/>
        <v>257</v>
      </c>
      <c r="K1978" s="64">
        <f t="shared" si="269"/>
        <v>282</v>
      </c>
      <c r="L1978" s="64">
        <f t="shared" si="270"/>
        <v>983</v>
      </c>
      <c r="M1978" s="64">
        <f t="shared" si="271"/>
        <v>402</v>
      </c>
    </row>
    <row r="1979" spans="1:13" outlineLevel="1" x14ac:dyDescent="0.35">
      <c r="A1979" s="64">
        <v>51051987</v>
      </c>
      <c r="B1979" s="64" t="s">
        <v>406</v>
      </c>
      <c r="C1979" s="64">
        <v>2521.7399999999998</v>
      </c>
      <c r="D1979" s="64">
        <v>183</v>
      </c>
      <c r="E1979" s="64">
        <v>193.3</v>
      </c>
      <c r="F1979" s="64">
        <v>0</v>
      </c>
      <c r="H1979" s="64">
        <f t="shared" si="272"/>
        <v>-193.3</v>
      </c>
      <c r="J1979" s="64">
        <f t="shared" si="268"/>
        <v>257</v>
      </c>
      <c r="K1979" s="64">
        <f t="shared" si="269"/>
        <v>282</v>
      </c>
      <c r="L1979" s="64">
        <f t="shared" si="270"/>
        <v>983</v>
      </c>
      <c r="M1979" s="64">
        <f t="shared" si="271"/>
        <v>403</v>
      </c>
    </row>
    <row r="1980" spans="1:13" outlineLevel="1" x14ac:dyDescent="0.35">
      <c r="A1980" s="64">
        <v>51053032</v>
      </c>
      <c r="B1980" s="64" t="s">
        <v>395</v>
      </c>
      <c r="C1980" s="64">
        <v>4888.4799999999996</v>
      </c>
      <c r="D1980" s="64">
        <v>153</v>
      </c>
      <c r="E1980" s="64">
        <v>397.77</v>
      </c>
      <c r="F1980" s="64">
        <v>392.87</v>
      </c>
      <c r="H1980" s="64">
        <f t="shared" si="272"/>
        <v>-4.8999999999999773</v>
      </c>
      <c r="J1980" s="64">
        <f t="shared" si="268"/>
        <v>257</v>
      </c>
      <c r="K1980" s="64">
        <f t="shared" si="269"/>
        <v>283</v>
      </c>
      <c r="L1980" s="64">
        <f t="shared" si="270"/>
        <v>983</v>
      </c>
      <c r="M1980" s="64">
        <f t="shared" si="271"/>
        <v>403</v>
      </c>
    </row>
    <row r="1981" spans="1:13" outlineLevel="1" x14ac:dyDescent="0.35">
      <c r="A1981" s="64">
        <v>51058024</v>
      </c>
      <c r="B1981" s="64" t="s">
        <v>101</v>
      </c>
      <c r="C1981" s="64">
        <v>4285.78</v>
      </c>
      <c r="D1981" s="64">
        <v>154</v>
      </c>
      <c r="E1981" s="64">
        <v>352.97</v>
      </c>
      <c r="F1981" s="64">
        <v>353.6</v>
      </c>
      <c r="H1981" s="64">
        <f t="shared" si="272"/>
        <v>0.62999999999999545</v>
      </c>
      <c r="J1981" s="64">
        <f t="shared" si="268"/>
        <v>258</v>
      </c>
      <c r="K1981" s="64">
        <f t="shared" si="269"/>
        <v>283</v>
      </c>
      <c r="L1981" s="64">
        <f t="shared" si="270"/>
        <v>983</v>
      </c>
      <c r="M1981" s="64">
        <f t="shared" si="271"/>
        <v>403</v>
      </c>
    </row>
    <row r="1982" spans="1:13" outlineLevel="1" x14ac:dyDescent="0.35">
      <c r="A1982" s="64">
        <v>51058529</v>
      </c>
      <c r="B1982" s="64" t="s">
        <v>183</v>
      </c>
      <c r="C1982" s="64">
        <v>6825.05</v>
      </c>
      <c r="D1982" s="64">
        <v>185</v>
      </c>
      <c r="E1982" s="64">
        <v>578.15</v>
      </c>
      <c r="F1982" s="64">
        <v>0</v>
      </c>
      <c r="H1982" s="64">
        <f t="shared" si="272"/>
        <v>-578.15</v>
      </c>
      <c r="J1982" s="64">
        <f t="shared" si="268"/>
        <v>258</v>
      </c>
      <c r="K1982" s="64">
        <f t="shared" si="269"/>
        <v>283</v>
      </c>
      <c r="L1982" s="64">
        <f t="shared" si="270"/>
        <v>984</v>
      </c>
      <c r="M1982" s="64">
        <f t="shared" si="271"/>
        <v>403</v>
      </c>
    </row>
    <row r="1983" spans="1:13" outlineLevel="1" x14ac:dyDescent="0.35">
      <c r="A1983" s="64">
        <v>51058678</v>
      </c>
      <c r="B1983" s="64" t="s">
        <v>183</v>
      </c>
      <c r="C1983" s="64">
        <v>9205.4</v>
      </c>
      <c r="D1983" s="64">
        <v>186</v>
      </c>
      <c r="E1983" s="64">
        <v>780.14</v>
      </c>
      <c r="F1983" s="64">
        <v>0</v>
      </c>
      <c r="H1983" s="64">
        <f t="shared" si="272"/>
        <v>-780.14</v>
      </c>
      <c r="J1983" s="64">
        <f t="shared" si="268"/>
        <v>258</v>
      </c>
      <c r="K1983" s="64">
        <f t="shared" si="269"/>
        <v>283</v>
      </c>
      <c r="L1983" s="64">
        <f t="shared" si="270"/>
        <v>985</v>
      </c>
      <c r="M1983" s="64">
        <f t="shared" si="271"/>
        <v>403</v>
      </c>
    </row>
    <row r="1984" spans="1:13" outlineLevel="1" x14ac:dyDescent="0.35">
      <c r="A1984" s="64">
        <v>51060136</v>
      </c>
      <c r="B1984" s="64" t="s">
        <v>183</v>
      </c>
      <c r="C1984" s="64">
        <v>962.46</v>
      </c>
      <c r="D1984" s="64">
        <v>183</v>
      </c>
      <c r="E1984" s="64">
        <v>80.849999999999994</v>
      </c>
      <c r="F1984" s="64">
        <v>0</v>
      </c>
      <c r="H1984" s="64">
        <f t="shared" si="272"/>
        <v>-80.849999999999994</v>
      </c>
      <c r="J1984" s="64">
        <f t="shared" si="268"/>
        <v>258</v>
      </c>
      <c r="K1984" s="64">
        <f t="shared" si="269"/>
        <v>283</v>
      </c>
      <c r="L1984" s="64">
        <f t="shared" si="270"/>
        <v>986</v>
      </c>
      <c r="M1984" s="64">
        <f t="shared" si="271"/>
        <v>403</v>
      </c>
    </row>
    <row r="1985" spans="1:13" outlineLevel="1" x14ac:dyDescent="0.35">
      <c r="A1985" s="64">
        <v>51060201</v>
      </c>
      <c r="B1985" s="64" t="s">
        <v>183</v>
      </c>
      <c r="C1985" s="64">
        <v>5231.93</v>
      </c>
      <c r="D1985" s="64">
        <v>183</v>
      </c>
      <c r="E1985" s="64">
        <v>412.98</v>
      </c>
      <c r="F1985" s="64">
        <v>0</v>
      </c>
      <c r="H1985" s="64">
        <f t="shared" si="272"/>
        <v>-412.98</v>
      </c>
      <c r="J1985" s="64">
        <f t="shared" si="268"/>
        <v>258</v>
      </c>
      <c r="K1985" s="64">
        <f t="shared" si="269"/>
        <v>283</v>
      </c>
      <c r="L1985" s="64">
        <f t="shared" si="270"/>
        <v>987</v>
      </c>
      <c r="M1985" s="64">
        <f t="shared" si="271"/>
        <v>403</v>
      </c>
    </row>
    <row r="1986" spans="1:13" outlineLevel="1" x14ac:dyDescent="0.35">
      <c r="A1986" s="64">
        <v>51062306</v>
      </c>
      <c r="B1986" s="64" t="s">
        <v>406</v>
      </c>
      <c r="C1986" s="64">
        <v>3534.08</v>
      </c>
      <c r="D1986" s="64">
        <v>186</v>
      </c>
      <c r="E1986" s="64">
        <v>282.26</v>
      </c>
      <c r="F1986" s="64">
        <v>0</v>
      </c>
      <c r="H1986" s="64">
        <f t="shared" si="272"/>
        <v>-282.26</v>
      </c>
      <c r="J1986" s="64">
        <f t="shared" si="268"/>
        <v>258</v>
      </c>
      <c r="K1986" s="64">
        <f t="shared" si="269"/>
        <v>283</v>
      </c>
      <c r="L1986" s="64">
        <f t="shared" si="270"/>
        <v>987</v>
      </c>
      <c r="M1986" s="64">
        <f t="shared" si="271"/>
        <v>404</v>
      </c>
    </row>
    <row r="1987" spans="1:13" outlineLevel="1" x14ac:dyDescent="0.35">
      <c r="A1987" s="64">
        <v>51062984</v>
      </c>
      <c r="B1987" s="64" t="s">
        <v>101</v>
      </c>
      <c r="C1987" s="64">
        <v>1721.89</v>
      </c>
      <c r="D1987" s="64">
        <v>153</v>
      </c>
      <c r="E1987" s="64">
        <v>144.77000000000001</v>
      </c>
      <c r="F1987" s="64">
        <v>146.06</v>
      </c>
      <c r="H1987" s="64">
        <f t="shared" si="272"/>
        <v>1.289999999999992</v>
      </c>
      <c r="J1987" s="64">
        <f t="shared" si="268"/>
        <v>259</v>
      </c>
      <c r="K1987" s="64">
        <f t="shared" si="269"/>
        <v>283</v>
      </c>
      <c r="L1987" s="64">
        <f t="shared" si="270"/>
        <v>987</v>
      </c>
      <c r="M1987" s="64">
        <f t="shared" si="271"/>
        <v>404</v>
      </c>
    </row>
    <row r="1988" spans="1:13" outlineLevel="1" x14ac:dyDescent="0.35">
      <c r="A1988" s="64">
        <v>51063156</v>
      </c>
      <c r="B1988" s="64" t="s">
        <v>183</v>
      </c>
      <c r="C1988" s="64">
        <v>4416.71</v>
      </c>
      <c r="D1988" s="64">
        <v>184</v>
      </c>
      <c r="E1988" s="64">
        <v>332.38</v>
      </c>
      <c r="F1988" s="64">
        <v>0</v>
      </c>
      <c r="H1988" s="64">
        <f t="shared" si="272"/>
        <v>-332.38</v>
      </c>
      <c r="J1988" s="64">
        <f t="shared" si="268"/>
        <v>259</v>
      </c>
      <c r="K1988" s="64">
        <f t="shared" si="269"/>
        <v>283</v>
      </c>
      <c r="L1988" s="64">
        <f t="shared" si="270"/>
        <v>988</v>
      </c>
      <c r="M1988" s="64">
        <f t="shared" si="271"/>
        <v>404</v>
      </c>
    </row>
    <row r="1989" spans="1:13" outlineLevel="1" x14ac:dyDescent="0.35">
      <c r="A1989" s="64">
        <v>51064328</v>
      </c>
      <c r="B1989" s="64" t="s">
        <v>183</v>
      </c>
      <c r="C1989" s="64">
        <v>3510.08</v>
      </c>
      <c r="D1989" s="64">
        <v>183</v>
      </c>
      <c r="E1989" s="64">
        <v>278.76</v>
      </c>
      <c r="F1989" s="64">
        <v>0</v>
      </c>
      <c r="H1989" s="64">
        <f t="shared" si="272"/>
        <v>-278.76</v>
      </c>
      <c r="J1989" s="64">
        <f t="shared" si="268"/>
        <v>259</v>
      </c>
      <c r="K1989" s="64">
        <f t="shared" si="269"/>
        <v>283</v>
      </c>
      <c r="L1989" s="64">
        <f t="shared" si="270"/>
        <v>989</v>
      </c>
      <c r="M1989" s="64">
        <f t="shared" si="271"/>
        <v>404</v>
      </c>
    </row>
    <row r="1990" spans="1:13" outlineLevel="1" x14ac:dyDescent="0.35">
      <c r="A1990" s="64">
        <v>51068495</v>
      </c>
      <c r="B1990" s="64" t="s">
        <v>183</v>
      </c>
      <c r="C1990" s="64">
        <v>5675.37</v>
      </c>
      <c r="D1990" s="64">
        <v>153</v>
      </c>
      <c r="E1990" s="64">
        <v>452.08</v>
      </c>
      <c r="F1990" s="64">
        <v>0</v>
      </c>
      <c r="H1990" s="64">
        <f t="shared" si="272"/>
        <v>-452.08</v>
      </c>
      <c r="J1990" s="64">
        <f t="shared" si="268"/>
        <v>259</v>
      </c>
      <c r="K1990" s="64">
        <f t="shared" si="269"/>
        <v>283</v>
      </c>
      <c r="L1990" s="64">
        <f t="shared" si="270"/>
        <v>990</v>
      </c>
      <c r="M1990" s="64">
        <f t="shared" si="271"/>
        <v>404</v>
      </c>
    </row>
    <row r="1991" spans="1:13" outlineLevel="1" x14ac:dyDescent="0.35">
      <c r="A1991" s="64">
        <v>51068841</v>
      </c>
      <c r="B1991" s="64" t="s">
        <v>183</v>
      </c>
      <c r="C1991" s="64">
        <v>4210.5</v>
      </c>
      <c r="D1991" s="64">
        <v>183</v>
      </c>
      <c r="E1991" s="64">
        <v>329.75</v>
      </c>
      <c r="F1991" s="64">
        <v>0</v>
      </c>
      <c r="H1991" s="64">
        <f t="shared" si="272"/>
        <v>-329.75</v>
      </c>
      <c r="J1991" s="64">
        <f t="shared" si="268"/>
        <v>259</v>
      </c>
      <c r="K1991" s="64">
        <f t="shared" si="269"/>
        <v>283</v>
      </c>
      <c r="L1991" s="64">
        <f t="shared" si="270"/>
        <v>991</v>
      </c>
      <c r="M1991" s="64">
        <f t="shared" si="271"/>
        <v>404</v>
      </c>
    </row>
    <row r="1992" spans="1:13" outlineLevel="1" x14ac:dyDescent="0.35">
      <c r="A1992" s="64">
        <v>51070739</v>
      </c>
      <c r="B1992" s="64" t="s">
        <v>395</v>
      </c>
      <c r="C1992" s="64">
        <v>4810.3</v>
      </c>
      <c r="D1992" s="64">
        <v>153</v>
      </c>
      <c r="E1992" s="64">
        <v>371.92</v>
      </c>
      <c r="F1992" s="64">
        <v>360.48</v>
      </c>
      <c r="H1992" s="64">
        <f t="shared" si="272"/>
        <v>-11.439999999999998</v>
      </c>
      <c r="J1992" s="64">
        <f t="shared" si="268"/>
        <v>259</v>
      </c>
      <c r="K1992" s="64">
        <f t="shared" si="269"/>
        <v>284</v>
      </c>
      <c r="L1992" s="64">
        <f t="shared" si="270"/>
        <v>991</v>
      </c>
      <c r="M1992" s="64">
        <f t="shared" si="271"/>
        <v>404</v>
      </c>
    </row>
    <row r="1993" spans="1:13" outlineLevel="1" x14ac:dyDescent="0.35">
      <c r="A1993" s="64">
        <v>51071000</v>
      </c>
      <c r="B1993" s="64" t="s">
        <v>183</v>
      </c>
      <c r="C1993" s="64">
        <v>1949.42</v>
      </c>
      <c r="D1993" s="64">
        <v>153</v>
      </c>
      <c r="E1993" s="64">
        <v>146.68</v>
      </c>
      <c r="F1993" s="64">
        <v>0</v>
      </c>
      <c r="H1993" s="64">
        <f t="shared" si="272"/>
        <v>-146.68</v>
      </c>
      <c r="J1993" s="64">
        <f t="shared" si="268"/>
        <v>259</v>
      </c>
      <c r="K1993" s="64">
        <f t="shared" si="269"/>
        <v>284</v>
      </c>
      <c r="L1993" s="64">
        <f t="shared" si="270"/>
        <v>992</v>
      </c>
      <c r="M1993" s="64">
        <f t="shared" si="271"/>
        <v>404</v>
      </c>
    </row>
    <row r="1994" spans="1:13" outlineLevel="1" x14ac:dyDescent="0.35">
      <c r="A1994" s="64">
        <v>51071688</v>
      </c>
      <c r="B1994" s="64" t="s">
        <v>406</v>
      </c>
      <c r="C1994" s="64">
        <v>2868.78</v>
      </c>
      <c r="D1994" s="64">
        <v>68</v>
      </c>
      <c r="E1994" s="64">
        <v>238.1</v>
      </c>
      <c r="F1994" s="64">
        <v>0</v>
      </c>
      <c r="H1994" s="64">
        <f t="shared" si="272"/>
        <v>-238.1</v>
      </c>
      <c r="J1994" s="64">
        <f t="shared" si="268"/>
        <v>259</v>
      </c>
      <c r="K1994" s="64">
        <f t="shared" si="269"/>
        <v>284</v>
      </c>
      <c r="L1994" s="64">
        <f t="shared" si="270"/>
        <v>992</v>
      </c>
      <c r="M1994" s="64">
        <f t="shared" si="271"/>
        <v>405</v>
      </c>
    </row>
    <row r="1995" spans="1:13" outlineLevel="1" x14ac:dyDescent="0.35">
      <c r="A1995" s="64">
        <v>51071696</v>
      </c>
      <c r="B1995" s="64" t="s">
        <v>395</v>
      </c>
      <c r="C1995" s="64">
        <v>4366.25</v>
      </c>
      <c r="D1995" s="64">
        <v>184</v>
      </c>
      <c r="E1995" s="64">
        <v>360.33</v>
      </c>
      <c r="F1995" s="64">
        <v>356.91</v>
      </c>
      <c r="H1995" s="64">
        <f t="shared" si="272"/>
        <v>-3.4199999999999591</v>
      </c>
      <c r="J1995" s="64">
        <f t="shared" si="268"/>
        <v>259</v>
      </c>
      <c r="K1995" s="64">
        <f t="shared" si="269"/>
        <v>285</v>
      </c>
      <c r="L1995" s="64">
        <f t="shared" si="270"/>
        <v>992</v>
      </c>
      <c r="M1995" s="64">
        <f t="shared" si="271"/>
        <v>405</v>
      </c>
    </row>
    <row r="1996" spans="1:13" outlineLevel="1" x14ac:dyDescent="0.35">
      <c r="A1996" s="64">
        <v>51071894</v>
      </c>
      <c r="B1996" s="64" t="s">
        <v>183</v>
      </c>
      <c r="C1996" s="64">
        <v>7145.58</v>
      </c>
      <c r="D1996" s="64">
        <v>182</v>
      </c>
      <c r="E1996" s="64">
        <v>565.62</v>
      </c>
      <c r="F1996" s="64">
        <v>0</v>
      </c>
      <c r="H1996" s="64">
        <f t="shared" si="272"/>
        <v>-565.62</v>
      </c>
      <c r="J1996" s="64">
        <f t="shared" si="268"/>
        <v>259</v>
      </c>
      <c r="K1996" s="64">
        <f t="shared" si="269"/>
        <v>285</v>
      </c>
      <c r="L1996" s="64">
        <f t="shared" si="270"/>
        <v>993</v>
      </c>
      <c r="M1996" s="64">
        <f t="shared" si="271"/>
        <v>405</v>
      </c>
    </row>
    <row r="1997" spans="1:13" outlineLevel="1" x14ac:dyDescent="0.35">
      <c r="A1997" s="64">
        <v>51072272</v>
      </c>
      <c r="B1997" s="64" t="s">
        <v>406</v>
      </c>
      <c r="C1997" s="64">
        <v>575.62</v>
      </c>
      <c r="D1997" s="64">
        <v>123</v>
      </c>
      <c r="E1997" s="64">
        <v>46.5</v>
      </c>
      <c r="F1997" s="64">
        <v>0</v>
      </c>
      <c r="H1997" s="64">
        <f t="shared" si="272"/>
        <v>-46.5</v>
      </c>
      <c r="J1997" s="64">
        <f t="shared" si="268"/>
        <v>259</v>
      </c>
      <c r="K1997" s="64">
        <f t="shared" si="269"/>
        <v>285</v>
      </c>
      <c r="L1997" s="64">
        <f t="shared" si="270"/>
        <v>993</v>
      </c>
      <c r="M1997" s="64">
        <f t="shared" si="271"/>
        <v>406</v>
      </c>
    </row>
    <row r="1998" spans="1:13" outlineLevel="1" x14ac:dyDescent="0.35">
      <c r="A1998" s="64">
        <v>51072454</v>
      </c>
      <c r="B1998" s="64" t="s">
        <v>101</v>
      </c>
      <c r="C1998" s="64">
        <v>3427.74</v>
      </c>
      <c r="D1998" s="64">
        <v>184</v>
      </c>
      <c r="E1998" s="64">
        <v>280.22000000000003</v>
      </c>
      <c r="F1998" s="64">
        <v>279.16000000000003</v>
      </c>
      <c r="H1998" s="64">
        <f t="shared" si="272"/>
        <v>-1.0600000000000023</v>
      </c>
      <c r="J1998" s="64">
        <f t="shared" si="268"/>
        <v>260</v>
      </c>
      <c r="K1998" s="64">
        <f t="shared" si="269"/>
        <v>285</v>
      </c>
      <c r="L1998" s="64">
        <f t="shared" si="270"/>
        <v>993</v>
      </c>
      <c r="M1998" s="64">
        <f t="shared" si="271"/>
        <v>406</v>
      </c>
    </row>
    <row r="1999" spans="1:13" outlineLevel="1" x14ac:dyDescent="0.35">
      <c r="A1999" s="64">
        <v>51073056</v>
      </c>
      <c r="B1999" s="64" t="s">
        <v>183</v>
      </c>
      <c r="C1999" s="64">
        <v>4455.74</v>
      </c>
      <c r="D1999" s="64">
        <v>183</v>
      </c>
      <c r="E1999" s="64">
        <v>357.32</v>
      </c>
      <c r="F1999" s="64">
        <v>0</v>
      </c>
      <c r="H1999" s="64">
        <f t="shared" si="272"/>
        <v>-357.32</v>
      </c>
      <c r="J1999" s="64">
        <f t="shared" si="268"/>
        <v>260</v>
      </c>
      <c r="K1999" s="64">
        <f t="shared" si="269"/>
        <v>285</v>
      </c>
      <c r="L1999" s="64">
        <f t="shared" si="270"/>
        <v>994</v>
      </c>
      <c r="M1999" s="64">
        <f t="shared" si="271"/>
        <v>406</v>
      </c>
    </row>
    <row r="2000" spans="1:13" outlineLevel="1" x14ac:dyDescent="0.35">
      <c r="A2000" s="64">
        <v>51074666</v>
      </c>
      <c r="B2000" s="64" t="s">
        <v>395</v>
      </c>
      <c r="C2000" s="64">
        <v>2076.42</v>
      </c>
      <c r="D2000" s="64">
        <v>154</v>
      </c>
      <c r="E2000" s="64">
        <v>165.23</v>
      </c>
      <c r="F2000" s="64">
        <v>159.31</v>
      </c>
      <c r="H2000" s="64">
        <f t="shared" si="272"/>
        <v>-5.9199999999999875</v>
      </c>
      <c r="J2000" s="64">
        <f t="shared" si="268"/>
        <v>260</v>
      </c>
      <c r="K2000" s="64">
        <f t="shared" si="269"/>
        <v>286</v>
      </c>
      <c r="L2000" s="64">
        <f t="shared" si="270"/>
        <v>994</v>
      </c>
      <c r="M2000" s="64">
        <f t="shared" si="271"/>
        <v>406</v>
      </c>
    </row>
    <row r="2001" spans="1:13" outlineLevel="1" x14ac:dyDescent="0.35">
      <c r="A2001" s="64">
        <v>51074682</v>
      </c>
      <c r="B2001" s="64" t="s">
        <v>183</v>
      </c>
      <c r="C2001" s="64">
        <v>3736.51</v>
      </c>
      <c r="D2001" s="64">
        <v>183</v>
      </c>
      <c r="E2001" s="64">
        <v>325.70999999999998</v>
      </c>
      <c r="F2001" s="64">
        <v>0</v>
      </c>
      <c r="H2001" s="64">
        <f t="shared" si="272"/>
        <v>-325.70999999999998</v>
      </c>
      <c r="J2001" s="64">
        <f t="shared" si="268"/>
        <v>260</v>
      </c>
      <c r="K2001" s="64">
        <f t="shared" si="269"/>
        <v>286</v>
      </c>
      <c r="L2001" s="64">
        <f t="shared" si="270"/>
        <v>995</v>
      </c>
      <c r="M2001" s="64">
        <f t="shared" si="271"/>
        <v>406</v>
      </c>
    </row>
    <row r="2002" spans="1:13" outlineLevel="1" x14ac:dyDescent="0.35">
      <c r="A2002" s="64">
        <v>51075408</v>
      </c>
      <c r="B2002" s="64" t="s">
        <v>183</v>
      </c>
      <c r="C2002" s="64">
        <v>2888.57</v>
      </c>
      <c r="D2002" s="64">
        <v>185</v>
      </c>
      <c r="E2002" s="64">
        <v>208.19</v>
      </c>
      <c r="F2002" s="64">
        <v>0</v>
      </c>
      <c r="H2002" s="64">
        <f t="shared" si="272"/>
        <v>-208.19</v>
      </c>
      <c r="J2002" s="64">
        <f t="shared" si="268"/>
        <v>260</v>
      </c>
      <c r="K2002" s="64">
        <f t="shared" si="269"/>
        <v>286</v>
      </c>
      <c r="L2002" s="64">
        <f t="shared" si="270"/>
        <v>996</v>
      </c>
      <c r="M2002" s="64">
        <f t="shared" si="271"/>
        <v>406</v>
      </c>
    </row>
    <row r="2003" spans="1:13" outlineLevel="1" x14ac:dyDescent="0.35">
      <c r="A2003" s="64">
        <v>51077206</v>
      </c>
      <c r="B2003" s="64" t="s">
        <v>183</v>
      </c>
      <c r="C2003" s="64">
        <v>5402.37</v>
      </c>
      <c r="D2003" s="64">
        <v>182</v>
      </c>
      <c r="E2003" s="64">
        <v>447.8</v>
      </c>
      <c r="F2003" s="64">
        <v>0</v>
      </c>
      <c r="H2003" s="64">
        <f t="shared" si="272"/>
        <v>-447.8</v>
      </c>
      <c r="J2003" s="64">
        <f t="shared" si="268"/>
        <v>260</v>
      </c>
      <c r="K2003" s="64">
        <f t="shared" si="269"/>
        <v>286</v>
      </c>
      <c r="L2003" s="64">
        <f t="shared" si="270"/>
        <v>997</v>
      </c>
      <c r="M2003" s="64">
        <f t="shared" si="271"/>
        <v>406</v>
      </c>
    </row>
    <row r="2004" spans="1:13" outlineLevel="1" x14ac:dyDescent="0.35">
      <c r="A2004" s="64">
        <v>51078436</v>
      </c>
      <c r="B2004" s="64" t="s">
        <v>395</v>
      </c>
      <c r="C2004" s="64">
        <v>2028.26</v>
      </c>
      <c r="D2004" s="64">
        <v>153</v>
      </c>
      <c r="E2004" s="64">
        <v>174.4</v>
      </c>
      <c r="F2004" s="64">
        <v>176.26</v>
      </c>
      <c r="H2004" s="64">
        <f t="shared" si="272"/>
        <v>1.8599999999999852</v>
      </c>
      <c r="J2004" s="64">
        <f t="shared" si="268"/>
        <v>260</v>
      </c>
      <c r="K2004" s="64">
        <f t="shared" si="269"/>
        <v>287</v>
      </c>
      <c r="L2004" s="64">
        <f t="shared" si="270"/>
        <v>997</v>
      </c>
      <c r="M2004" s="64">
        <f t="shared" si="271"/>
        <v>406</v>
      </c>
    </row>
    <row r="2005" spans="1:13" outlineLevel="1" x14ac:dyDescent="0.35">
      <c r="A2005" s="64">
        <v>51078452</v>
      </c>
      <c r="B2005" s="64" t="s">
        <v>406</v>
      </c>
      <c r="C2005" s="64">
        <v>5416.15</v>
      </c>
      <c r="D2005" s="64">
        <v>182</v>
      </c>
      <c r="E2005" s="64">
        <v>422.44</v>
      </c>
      <c r="F2005" s="64">
        <v>0</v>
      </c>
      <c r="H2005" s="64">
        <f t="shared" si="272"/>
        <v>-422.44</v>
      </c>
      <c r="J2005" s="64">
        <f t="shared" si="268"/>
        <v>260</v>
      </c>
      <c r="K2005" s="64">
        <f t="shared" si="269"/>
        <v>287</v>
      </c>
      <c r="L2005" s="64">
        <f t="shared" si="270"/>
        <v>997</v>
      </c>
      <c r="M2005" s="64">
        <f t="shared" si="271"/>
        <v>407</v>
      </c>
    </row>
    <row r="2006" spans="1:13" outlineLevel="1" x14ac:dyDescent="0.35">
      <c r="A2006" s="64">
        <v>51078684</v>
      </c>
      <c r="B2006" s="64" t="s">
        <v>395</v>
      </c>
      <c r="C2006" s="64">
        <v>3050.16</v>
      </c>
      <c r="D2006" s="64">
        <v>151</v>
      </c>
      <c r="E2006" s="64">
        <v>244.54</v>
      </c>
      <c r="F2006" s="64">
        <v>243.33</v>
      </c>
      <c r="H2006" s="64">
        <f t="shared" si="272"/>
        <v>-1.2099999999999795</v>
      </c>
      <c r="J2006" s="64">
        <f t="shared" si="268"/>
        <v>260</v>
      </c>
      <c r="K2006" s="64">
        <f t="shared" si="269"/>
        <v>288</v>
      </c>
      <c r="L2006" s="64">
        <f t="shared" si="270"/>
        <v>997</v>
      </c>
      <c r="M2006" s="64">
        <f t="shared" si="271"/>
        <v>407</v>
      </c>
    </row>
    <row r="2007" spans="1:13" outlineLevel="1" x14ac:dyDescent="0.35">
      <c r="A2007" s="64">
        <v>51078973</v>
      </c>
      <c r="B2007" s="64" t="s">
        <v>406</v>
      </c>
      <c r="C2007" s="64">
        <v>3058.37</v>
      </c>
      <c r="D2007" s="64">
        <v>184</v>
      </c>
      <c r="E2007" s="64">
        <v>238.89</v>
      </c>
      <c r="F2007" s="64">
        <v>0</v>
      </c>
      <c r="H2007" s="64">
        <f t="shared" si="272"/>
        <v>-238.89</v>
      </c>
      <c r="J2007" s="64">
        <f t="shared" si="268"/>
        <v>260</v>
      </c>
      <c r="K2007" s="64">
        <f t="shared" si="269"/>
        <v>288</v>
      </c>
      <c r="L2007" s="64">
        <f t="shared" si="270"/>
        <v>997</v>
      </c>
      <c r="M2007" s="64">
        <f t="shared" si="271"/>
        <v>408</v>
      </c>
    </row>
    <row r="2008" spans="1:13" outlineLevel="1" x14ac:dyDescent="0.35">
      <c r="A2008" s="64">
        <v>51079616</v>
      </c>
      <c r="B2008" s="64" t="s">
        <v>101</v>
      </c>
      <c r="C2008" s="64">
        <v>5719.88</v>
      </c>
      <c r="D2008" s="64">
        <v>185</v>
      </c>
      <c r="E2008" s="64">
        <v>482.57</v>
      </c>
      <c r="F2008" s="64">
        <v>482.78</v>
      </c>
      <c r="H2008" s="64">
        <f t="shared" si="272"/>
        <v>0.20999999999997954</v>
      </c>
      <c r="J2008" s="64">
        <f t="shared" si="268"/>
        <v>261</v>
      </c>
      <c r="K2008" s="64">
        <f t="shared" si="269"/>
        <v>288</v>
      </c>
      <c r="L2008" s="64">
        <f t="shared" si="270"/>
        <v>997</v>
      </c>
      <c r="M2008" s="64">
        <f t="shared" si="271"/>
        <v>408</v>
      </c>
    </row>
    <row r="2009" spans="1:13" outlineLevel="1" x14ac:dyDescent="0.35">
      <c r="A2009" s="64">
        <v>51080100</v>
      </c>
      <c r="B2009" s="64" t="s">
        <v>101</v>
      </c>
      <c r="C2009" s="64">
        <v>3212.24</v>
      </c>
      <c r="D2009" s="64">
        <v>151</v>
      </c>
      <c r="E2009" s="64">
        <v>262.41000000000003</v>
      </c>
      <c r="F2009" s="64">
        <v>260.11</v>
      </c>
      <c r="H2009" s="64">
        <f t="shared" si="272"/>
        <v>-2.3000000000000114</v>
      </c>
      <c r="J2009" s="64">
        <f t="shared" si="268"/>
        <v>262</v>
      </c>
      <c r="K2009" s="64">
        <f t="shared" si="269"/>
        <v>288</v>
      </c>
      <c r="L2009" s="64">
        <f t="shared" si="270"/>
        <v>997</v>
      </c>
      <c r="M2009" s="64">
        <f t="shared" si="271"/>
        <v>408</v>
      </c>
    </row>
    <row r="2010" spans="1:13" outlineLevel="1" x14ac:dyDescent="0.35">
      <c r="A2010" s="64">
        <v>51080241</v>
      </c>
      <c r="B2010" s="64" t="s">
        <v>183</v>
      </c>
      <c r="C2010" s="64">
        <v>2107.39</v>
      </c>
      <c r="D2010" s="64">
        <v>185</v>
      </c>
      <c r="E2010" s="64">
        <v>164.2</v>
      </c>
      <c r="F2010" s="64">
        <v>0</v>
      </c>
      <c r="H2010" s="64">
        <f t="shared" si="272"/>
        <v>-164.2</v>
      </c>
      <c r="J2010" s="64">
        <f t="shared" si="268"/>
        <v>262</v>
      </c>
      <c r="K2010" s="64">
        <f t="shared" si="269"/>
        <v>288</v>
      </c>
      <c r="L2010" s="64">
        <f t="shared" si="270"/>
        <v>998</v>
      </c>
      <c r="M2010" s="64">
        <f t="shared" si="271"/>
        <v>408</v>
      </c>
    </row>
    <row r="2011" spans="1:13" outlineLevel="1" x14ac:dyDescent="0.35">
      <c r="A2011" s="64">
        <v>51081752</v>
      </c>
      <c r="B2011" s="64" t="s">
        <v>101</v>
      </c>
      <c r="C2011" s="64">
        <v>4365.47</v>
      </c>
      <c r="D2011" s="64">
        <v>153</v>
      </c>
      <c r="E2011" s="64">
        <v>367.84</v>
      </c>
      <c r="F2011" s="64">
        <v>367.1</v>
      </c>
      <c r="H2011" s="64">
        <f t="shared" si="272"/>
        <v>-0.73999999999995225</v>
      </c>
      <c r="J2011" s="64">
        <f t="shared" si="268"/>
        <v>263</v>
      </c>
      <c r="K2011" s="64">
        <f t="shared" si="269"/>
        <v>288</v>
      </c>
      <c r="L2011" s="64">
        <f t="shared" si="270"/>
        <v>998</v>
      </c>
      <c r="M2011" s="64">
        <f t="shared" si="271"/>
        <v>408</v>
      </c>
    </row>
    <row r="2012" spans="1:13" outlineLevel="1" x14ac:dyDescent="0.35">
      <c r="A2012" s="64">
        <v>51083203</v>
      </c>
      <c r="B2012" s="64" t="s">
        <v>406</v>
      </c>
      <c r="C2012" s="64">
        <v>3657.69</v>
      </c>
      <c r="D2012" s="64">
        <v>185</v>
      </c>
      <c r="E2012" s="64">
        <v>307.87</v>
      </c>
      <c r="F2012" s="64">
        <v>0</v>
      </c>
      <c r="H2012" s="64">
        <f t="shared" si="272"/>
        <v>-307.87</v>
      </c>
      <c r="J2012" s="64">
        <f t="shared" si="268"/>
        <v>263</v>
      </c>
      <c r="K2012" s="64">
        <f t="shared" si="269"/>
        <v>288</v>
      </c>
      <c r="L2012" s="64">
        <f t="shared" si="270"/>
        <v>998</v>
      </c>
      <c r="M2012" s="64">
        <f t="shared" si="271"/>
        <v>409</v>
      </c>
    </row>
    <row r="2013" spans="1:13" outlineLevel="1" x14ac:dyDescent="0.35">
      <c r="A2013" s="64">
        <v>51083253</v>
      </c>
      <c r="B2013" s="64" t="s">
        <v>406</v>
      </c>
      <c r="C2013" s="64">
        <v>1907.85</v>
      </c>
      <c r="D2013" s="64">
        <v>153</v>
      </c>
      <c r="E2013" s="64">
        <v>144.41999999999999</v>
      </c>
      <c r="F2013" s="64">
        <v>0</v>
      </c>
      <c r="H2013" s="64">
        <f t="shared" si="272"/>
        <v>-144.41999999999999</v>
      </c>
      <c r="J2013" s="64">
        <f t="shared" si="268"/>
        <v>263</v>
      </c>
      <c r="K2013" s="64">
        <f t="shared" si="269"/>
        <v>288</v>
      </c>
      <c r="L2013" s="64">
        <f t="shared" si="270"/>
        <v>998</v>
      </c>
      <c r="M2013" s="64">
        <f t="shared" si="271"/>
        <v>410</v>
      </c>
    </row>
    <row r="2014" spans="1:13" outlineLevel="1" x14ac:dyDescent="0.35">
      <c r="A2014" s="64">
        <v>51083378</v>
      </c>
      <c r="B2014" s="64" t="s">
        <v>183</v>
      </c>
      <c r="C2014" s="64">
        <v>2260.19</v>
      </c>
      <c r="D2014" s="64">
        <v>183</v>
      </c>
      <c r="E2014" s="64">
        <v>183.19</v>
      </c>
      <c r="F2014" s="64">
        <v>0</v>
      </c>
      <c r="H2014" s="64">
        <f t="shared" si="272"/>
        <v>-183.19</v>
      </c>
      <c r="J2014" s="64">
        <f t="shared" si="268"/>
        <v>263</v>
      </c>
      <c r="K2014" s="64">
        <f t="shared" si="269"/>
        <v>288</v>
      </c>
      <c r="L2014" s="64">
        <f t="shared" si="270"/>
        <v>999</v>
      </c>
      <c r="M2014" s="64">
        <f t="shared" si="271"/>
        <v>410</v>
      </c>
    </row>
    <row r="2015" spans="1:13" outlineLevel="1" x14ac:dyDescent="0.35">
      <c r="A2015" s="64">
        <v>51084722</v>
      </c>
      <c r="B2015" s="64" t="s">
        <v>101</v>
      </c>
      <c r="C2015" s="64">
        <v>3820.08</v>
      </c>
      <c r="D2015" s="64">
        <v>186</v>
      </c>
      <c r="E2015" s="64">
        <v>292.75</v>
      </c>
      <c r="F2015" s="64">
        <v>292.27999999999997</v>
      </c>
      <c r="H2015" s="64">
        <f t="shared" si="272"/>
        <v>-0.47000000000002728</v>
      </c>
      <c r="J2015" s="64">
        <f t="shared" si="268"/>
        <v>264</v>
      </c>
      <c r="K2015" s="64">
        <f t="shared" si="269"/>
        <v>288</v>
      </c>
      <c r="L2015" s="64">
        <f t="shared" si="270"/>
        <v>999</v>
      </c>
      <c r="M2015" s="64">
        <f t="shared" si="271"/>
        <v>410</v>
      </c>
    </row>
    <row r="2016" spans="1:13" outlineLevel="1" x14ac:dyDescent="0.35">
      <c r="A2016" s="64">
        <v>51085259</v>
      </c>
      <c r="B2016" s="64" t="s">
        <v>183</v>
      </c>
      <c r="C2016" s="64">
        <v>7343.39</v>
      </c>
      <c r="D2016" s="64">
        <v>186</v>
      </c>
      <c r="E2016" s="64">
        <v>600.20000000000005</v>
      </c>
      <c r="F2016" s="64">
        <v>0</v>
      </c>
      <c r="H2016" s="64">
        <f t="shared" si="272"/>
        <v>-600.20000000000005</v>
      </c>
      <c r="J2016" s="64">
        <f t="shared" si="268"/>
        <v>264</v>
      </c>
      <c r="K2016" s="64">
        <f t="shared" si="269"/>
        <v>288</v>
      </c>
      <c r="L2016" s="64">
        <f t="shared" si="270"/>
        <v>1000</v>
      </c>
      <c r="M2016" s="64">
        <f t="shared" si="271"/>
        <v>410</v>
      </c>
    </row>
    <row r="2017" spans="1:13" outlineLevel="1" x14ac:dyDescent="0.35">
      <c r="A2017" s="64">
        <v>51085283</v>
      </c>
      <c r="B2017" s="64" t="s">
        <v>183</v>
      </c>
      <c r="C2017" s="64">
        <v>3578.48</v>
      </c>
      <c r="D2017" s="64">
        <v>184</v>
      </c>
      <c r="E2017" s="64">
        <v>291.51</v>
      </c>
      <c r="F2017" s="64">
        <v>0</v>
      </c>
      <c r="H2017" s="64">
        <f t="shared" si="272"/>
        <v>-291.51</v>
      </c>
      <c r="J2017" s="64">
        <f t="shared" si="268"/>
        <v>264</v>
      </c>
      <c r="K2017" s="64">
        <f t="shared" si="269"/>
        <v>288</v>
      </c>
      <c r="L2017" s="64">
        <f t="shared" si="270"/>
        <v>1001</v>
      </c>
      <c r="M2017" s="64">
        <f t="shared" si="271"/>
        <v>410</v>
      </c>
    </row>
    <row r="2018" spans="1:13" outlineLevel="1" x14ac:dyDescent="0.35">
      <c r="A2018" s="64">
        <v>51085770</v>
      </c>
      <c r="B2018" s="64" t="s">
        <v>395</v>
      </c>
      <c r="C2018" s="64">
        <v>5092.03</v>
      </c>
      <c r="D2018" s="64">
        <v>183</v>
      </c>
      <c r="E2018" s="64">
        <v>419.52</v>
      </c>
      <c r="F2018" s="64">
        <v>419.24</v>
      </c>
      <c r="H2018" s="64">
        <f t="shared" si="272"/>
        <v>-0.27999999999997272</v>
      </c>
      <c r="J2018" s="64">
        <f t="shared" si="268"/>
        <v>264</v>
      </c>
      <c r="K2018" s="64">
        <f t="shared" si="269"/>
        <v>289</v>
      </c>
      <c r="L2018" s="64">
        <f t="shared" si="270"/>
        <v>1001</v>
      </c>
      <c r="M2018" s="64">
        <f t="shared" si="271"/>
        <v>410</v>
      </c>
    </row>
    <row r="2019" spans="1:13" outlineLevel="1" x14ac:dyDescent="0.35">
      <c r="A2019" s="64">
        <v>51086976</v>
      </c>
      <c r="B2019" s="64" t="s">
        <v>183</v>
      </c>
      <c r="C2019" s="64">
        <v>4205.6099999999997</v>
      </c>
      <c r="D2019" s="64">
        <v>182</v>
      </c>
      <c r="E2019" s="64">
        <v>320.92</v>
      </c>
      <c r="F2019" s="64">
        <v>0</v>
      </c>
      <c r="H2019" s="64">
        <f t="shared" si="272"/>
        <v>-320.92</v>
      </c>
      <c r="J2019" s="64">
        <f t="shared" si="268"/>
        <v>264</v>
      </c>
      <c r="K2019" s="64">
        <f t="shared" si="269"/>
        <v>289</v>
      </c>
      <c r="L2019" s="64">
        <f t="shared" si="270"/>
        <v>1002</v>
      </c>
      <c r="M2019" s="64">
        <f t="shared" si="271"/>
        <v>410</v>
      </c>
    </row>
    <row r="2020" spans="1:13" outlineLevel="1" x14ac:dyDescent="0.35">
      <c r="A2020" s="64">
        <v>51087958</v>
      </c>
      <c r="B2020" s="64" t="s">
        <v>183</v>
      </c>
      <c r="C2020" s="64">
        <v>7477.02</v>
      </c>
      <c r="D2020" s="64">
        <v>183</v>
      </c>
      <c r="E2020" s="64">
        <v>624.13</v>
      </c>
      <c r="F2020" s="64">
        <v>0</v>
      </c>
      <c r="H2020" s="64">
        <f t="shared" si="272"/>
        <v>-624.13</v>
      </c>
      <c r="J2020" s="64">
        <f t="shared" si="268"/>
        <v>264</v>
      </c>
      <c r="K2020" s="64">
        <f t="shared" si="269"/>
        <v>289</v>
      </c>
      <c r="L2020" s="64">
        <f t="shared" si="270"/>
        <v>1003</v>
      </c>
      <c r="M2020" s="64">
        <f t="shared" si="271"/>
        <v>410</v>
      </c>
    </row>
    <row r="2021" spans="1:13" outlineLevel="1" x14ac:dyDescent="0.35">
      <c r="A2021" s="64">
        <v>51090737</v>
      </c>
      <c r="B2021" s="64" t="s">
        <v>183</v>
      </c>
      <c r="C2021" s="64">
        <v>1882.76</v>
      </c>
      <c r="D2021" s="64">
        <v>184</v>
      </c>
      <c r="E2021" s="64">
        <v>158.16</v>
      </c>
      <c r="F2021" s="64">
        <v>0</v>
      </c>
      <c r="H2021" s="64">
        <f t="shared" si="272"/>
        <v>-158.16</v>
      </c>
      <c r="J2021" s="64">
        <f t="shared" si="268"/>
        <v>264</v>
      </c>
      <c r="K2021" s="64">
        <f t="shared" si="269"/>
        <v>289</v>
      </c>
      <c r="L2021" s="64">
        <f t="shared" si="270"/>
        <v>1004</v>
      </c>
      <c r="M2021" s="64">
        <f t="shared" si="271"/>
        <v>410</v>
      </c>
    </row>
    <row r="2022" spans="1:13" outlineLevel="1" x14ac:dyDescent="0.35">
      <c r="A2022" s="64">
        <v>51090787</v>
      </c>
      <c r="B2022" s="64" t="s">
        <v>183</v>
      </c>
      <c r="C2022" s="64">
        <v>4456.72</v>
      </c>
      <c r="D2022" s="64">
        <v>183</v>
      </c>
      <c r="E2022" s="64">
        <v>369.09</v>
      </c>
      <c r="F2022" s="64">
        <v>0</v>
      </c>
      <c r="H2022" s="64">
        <f t="shared" si="272"/>
        <v>-369.09</v>
      </c>
      <c r="J2022" s="64">
        <f t="shared" si="268"/>
        <v>264</v>
      </c>
      <c r="K2022" s="64">
        <f t="shared" si="269"/>
        <v>289</v>
      </c>
      <c r="L2022" s="64">
        <f t="shared" si="270"/>
        <v>1005</v>
      </c>
      <c r="M2022" s="64">
        <f t="shared" si="271"/>
        <v>410</v>
      </c>
    </row>
    <row r="2023" spans="1:13" outlineLevel="1" x14ac:dyDescent="0.35">
      <c r="A2023" s="64">
        <v>51091149</v>
      </c>
      <c r="B2023" s="64" t="s">
        <v>183</v>
      </c>
      <c r="C2023" s="64">
        <v>4974.2299999999996</v>
      </c>
      <c r="D2023" s="64">
        <v>185</v>
      </c>
      <c r="E2023" s="64">
        <v>410.65</v>
      </c>
      <c r="F2023" s="64">
        <v>0</v>
      </c>
      <c r="H2023" s="64">
        <f t="shared" si="272"/>
        <v>-410.65</v>
      </c>
      <c r="J2023" s="64">
        <f t="shared" si="268"/>
        <v>264</v>
      </c>
      <c r="K2023" s="64">
        <f t="shared" si="269"/>
        <v>289</v>
      </c>
      <c r="L2023" s="64">
        <f t="shared" si="270"/>
        <v>1006</v>
      </c>
      <c r="M2023" s="64">
        <f t="shared" si="271"/>
        <v>410</v>
      </c>
    </row>
    <row r="2024" spans="1:13" outlineLevel="1" x14ac:dyDescent="0.35">
      <c r="A2024" s="64">
        <v>51091214</v>
      </c>
      <c r="B2024" s="64" t="s">
        <v>183</v>
      </c>
      <c r="C2024" s="64">
        <v>3820.88</v>
      </c>
      <c r="D2024" s="64">
        <v>183</v>
      </c>
      <c r="E2024" s="64">
        <v>310.81</v>
      </c>
      <c r="F2024" s="64">
        <v>0</v>
      </c>
      <c r="H2024" s="64">
        <f t="shared" si="272"/>
        <v>-310.81</v>
      </c>
      <c r="J2024" s="64">
        <f t="shared" si="268"/>
        <v>264</v>
      </c>
      <c r="K2024" s="64">
        <f t="shared" si="269"/>
        <v>289</v>
      </c>
      <c r="L2024" s="64">
        <f t="shared" si="270"/>
        <v>1007</v>
      </c>
      <c r="M2024" s="64">
        <f t="shared" si="271"/>
        <v>410</v>
      </c>
    </row>
    <row r="2025" spans="1:13" outlineLevel="1" x14ac:dyDescent="0.35">
      <c r="A2025" s="64">
        <v>51093210</v>
      </c>
      <c r="B2025" s="64" t="s">
        <v>395</v>
      </c>
      <c r="C2025" s="64">
        <v>3005.04</v>
      </c>
      <c r="D2025" s="64">
        <v>185</v>
      </c>
      <c r="E2025" s="64">
        <v>237.15</v>
      </c>
      <c r="F2025" s="64">
        <v>242.86</v>
      </c>
      <c r="H2025" s="64">
        <f t="shared" si="272"/>
        <v>5.710000000000008</v>
      </c>
      <c r="J2025" s="64">
        <f t="shared" si="268"/>
        <v>264</v>
      </c>
      <c r="K2025" s="64">
        <f t="shared" si="269"/>
        <v>290</v>
      </c>
      <c r="L2025" s="64">
        <f t="shared" si="270"/>
        <v>1007</v>
      </c>
      <c r="M2025" s="64">
        <f t="shared" si="271"/>
        <v>410</v>
      </c>
    </row>
    <row r="2026" spans="1:13" outlineLevel="1" x14ac:dyDescent="0.35">
      <c r="A2026" s="64">
        <v>51094614</v>
      </c>
      <c r="B2026" s="64" t="s">
        <v>183</v>
      </c>
      <c r="C2026" s="64">
        <v>4536.83</v>
      </c>
      <c r="D2026" s="64">
        <v>185</v>
      </c>
      <c r="E2026" s="64">
        <v>388.61</v>
      </c>
      <c r="F2026" s="64">
        <v>0</v>
      </c>
      <c r="H2026" s="64">
        <f t="shared" si="272"/>
        <v>-388.61</v>
      </c>
      <c r="J2026" s="64">
        <f t="shared" si="268"/>
        <v>264</v>
      </c>
      <c r="K2026" s="64">
        <f t="shared" si="269"/>
        <v>290</v>
      </c>
      <c r="L2026" s="64">
        <f t="shared" si="270"/>
        <v>1008</v>
      </c>
      <c r="M2026" s="64">
        <f t="shared" si="271"/>
        <v>410</v>
      </c>
    </row>
    <row r="2027" spans="1:13" outlineLevel="1" x14ac:dyDescent="0.35">
      <c r="A2027" s="64">
        <v>51095399</v>
      </c>
      <c r="B2027" s="64" t="s">
        <v>395</v>
      </c>
      <c r="C2027" s="64">
        <v>4100.59</v>
      </c>
      <c r="D2027" s="64">
        <v>151</v>
      </c>
      <c r="E2027" s="64">
        <v>350.17</v>
      </c>
      <c r="F2027" s="64">
        <v>353.23</v>
      </c>
      <c r="H2027" s="64">
        <f t="shared" si="272"/>
        <v>3.0600000000000023</v>
      </c>
      <c r="J2027" s="64">
        <f t="shared" si="268"/>
        <v>264</v>
      </c>
      <c r="K2027" s="64">
        <f t="shared" si="269"/>
        <v>291</v>
      </c>
      <c r="L2027" s="64">
        <f t="shared" si="270"/>
        <v>1008</v>
      </c>
      <c r="M2027" s="64">
        <f t="shared" si="271"/>
        <v>410</v>
      </c>
    </row>
    <row r="2028" spans="1:13" outlineLevel="1" x14ac:dyDescent="0.35">
      <c r="A2028" s="64">
        <v>51096058</v>
      </c>
      <c r="B2028" s="64" t="s">
        <v>183</v>
      </c>
      <c r="C2028" s="64">
        <v>2853.06</v>
      </c>
      <c r="D2028" s="64">
        <v>184</v>
      </c>
      <c r="E2028" s="64">
        <v>229.57</v>
      </c>
      <c r="F2028" s="64">
        <v>0</v>
      </c>
      <c r="H2028" s="64">
        <f t="shared" si="272"/>
        <v>-229.57</v>
      </c>
      <c r="J2028" s="64">
        <f t="shared" si="268"/>
        <v>264</v>
      </c>
      <c r="K2028" s="64">
        <f t="shared" si="269"/>
        <v>291</v>
      </c>
      <c r="L2028" s="64">
        <f t="shared" si="270"/>
        <v>1009</v>
      </c>
      <c r="M2028" s="64">
        <f t="shared" si="271"/>
        <v>410</v>
      </c>
    </row>
    <row r="2029" spans="1:13" outlineLevel="1" x14ac:dyDescent="0.35">
      <c r="A2029" s="64">
        <v>51096264</v>
      </c>
      <c r="B2029" s="64" t="s">
        <v>395</v>
      </c>
      <c r="C2029" s="64">
        <v>1799.37</v>
      </c>
      <c r="D2029" s="64">
        <v>153</v>
      </c>
      <c r="E2029" s="64">
        <v>154.4</v>
      </c>
      <c r="F2029" s="64">
        <v>153.49</v>
      </c>
      <c r="H2029" s="64">
        <f t="shared" si="272"/>
        <v>-0.90999999999999659</v>
      </c>
      <c r="J2029" s="64">
        <f t="shared" si="268"/>
        <v>264</v>
      </c>
      <c r="K2029" s="64">
        <f t="shared" si="269"/>
        <v>292</v>
      </c>
      <c r="L2029" s="64">
        <f t="shared" si="270"/>
        <v>1009</v>
      </c>
      <c r="M2029" s="64">
        <f t="shared" si="271"/>
        <v>410</v>
      </c>
    </row>
    <row r="2030" spans="1:13" outlineLevel="1" x14ac:dyDescent="0.35">
      <c r="A2030" s="64">
        <v>51096313</v>
      </c>
      <c r="B2030" s="64" t="s">
        <v>395</v>
      </c>
      <c r="C2030" s="64">
        <v>4453.4399999999996</v>
      </c>
      <c r="D2030" s="64">
        <v>154</v>
      </c>
      <c r="E2030" s="64">
        <v>337.74</v>
      </c>
      <c r="F2030" s="64">
        <v>327.98</v>
      </c>
      <c r="H2030" s="64">
        <f t="shared" si="272"/>
        <v>-9.7599999999999909</v>
      </c>
      <c r="J2030" s="64">
        <f t="shared" si="268"/>
        <v>264</v>
      </c>
      <c r="K2030" s="64">
        <f t="shared" si="269"/>
        <v>293</v>
      </c>
      <c r="L2030" s="64">
        <f t="shared" si="270"/>
        <v>1009</v>
      </c>
      <c r="M2030" s="64">
        <f t="shared" si="271"/>
        <v>410</v>
      </c>
    </row>
    <row r="2031" spans="1:13" outlineLevel="1" x14ac:dyDescent="0.35">
      <c r="A2031" s="64">
        <v>51097113</v>
      </c>
      <c r="B2031" s="64" t="s">
        <v>183</v>
      </c>
      <c r="C2031" s="64">
        <v>4626.09</v>
      </c>
      <c r="D2031" s="64">
        <v>186</v>
      </c>
      <c r="E2031" s="64">
        <v>382.76</v>
      </c>
      <c r="F2031" s="64">
        <v>0</v>
      </c>
      <c r="H2031" s="64">
        <f t="shared" si="272"/>
        <v>-382.76</v>
      </c>
      <c r="J2031" s="64">
        <f t="shared" si="268"/>
        <v>264</v>
      </c>
      <c r="K2031" s="64">
        <f t="shared" si="269"/>
        <v>293</v>
      </c>
      <c r="L2031" s="64">
        <f t="shared" si="270"/>
        <v>1010</v>
      </c>
      <c r="M2031" s="64">
        <f t="shared" si="271"/>
        <v>410</v>
      </c>
    </row>
    <row r="2032" spans="1:13" outlineLevel="1" x14ac:dyDescent="0.35">
      <c r="A2032" s="64">
        <v>51097501</v>
      </c>
      <c r="B2032" s="64" t="s">
        <v>183</v>
      </c>
      <c r="C2032" s="64">
        <v>2044.37</v>
      </c>
      <c r="D2032" s="64">
        <v>183</v>
      </c>
      <c r="E2032" s="64">
        <v>173.42</v>
      </c>
      <c r="F2032" s="64">
        <v>0</v>
      </c>
      <c r="H2032" s="64">
        <f t="shared" si="272"/>
        <v>-173.42</v>
      </c>
      <c r="J2032" s="64">
        <f t="shared" si="268"/>
        <v>264</v>
      </c>
      <c r="K2032" s="64">
        <f t="shared" si="269"/>
        <v>293</v>
      </c>
      <c r="L2032" s="64">
        <f t="shared" si="270"/>
        <v>1011</v>
      </c>
      <c r="M2032" s="64">
        <f t="shared" si="271"/>
        <v>410</v>
      </c>
    </row>
    <row r="2033" spans="1:13" outlineLevel="1" x14ac:dyDescent="0.35">
      <c r="A2033" s="64">
        <v>51097551</v>
      </c>
      <c r="B2033" s="64" t="s">
        <v>183</v>
      </c>
      <c r="C2033" s="64">
        <v>2680.77</v>
      </c>
      <c r="D2033" s="64">
        <v>183</v>
      </c>
      <c r="E2033" s="64">
        <v>219.21</v>
      </c>
      <c r="F2033" s="64">
        <v>0</v>
      </c>
      <c r="H2033" s="64">
        <f t="shared" si="272"/>
        <v>-219.21</v>
      </c>
      <c r="J2033" s="64">
        <f t="shared" si="268"/>
        <v>264</v>
      </c>
      <c r="K2033" s="64">
        <f t="shared" si="269"/>
        <v>293</v>
      </c>
      <c r="L2033" s="64">
        <f t="shared" si="270"/>
        <v>1012</v>
      </c>
      <c r="M2033" s="64">
        <f t="shared" si="271"/>
        <v>410</v>
      </c>
    </row>
    <row r="2034" spans="1:13" outlineLevel="1" x14ac:dyDescent="0.35">
      <c r="A2034" s="64">
        <v>51098509</v>
      </c>
      <c r="B2034" s="64" t="s">
        <v>183</v>
      </c>
      <c r="C2034" s="64">
        <v>4249.8500000000004</v>
      </c>
      <c r="D2034" s="64">
        <v>182</v>
      </c>
      <c r="E2034" s="64">
        <v>334.51</v>
      </c>
      <c r="F2034" s="64">
        <v>0</v>
      </c>
      <c r="H2034" s="64">
        <f t="shared" si="272"/>
        <v>-334.51</v>
      </c>
      <c r="J2034" s="64">
        <f t="shared" si="268"/>
        <v>264</v>
      </c>
      <c r="K2034" s="64">
        <f t="shared" si="269"/>
        <v>293</v>
      </c>
      <c r="L2034" s="64">
        <f t="shared" si="270"/>
        <v>1013</v>
      </c>
      <c r="M2034" s="64">
        <f t="shared" si="271"/>
        <v>410</v>
      </c>
    </row>
    <row r="2035" spans="1:13" outlineLevel="1" x14ac:dyDescent="0.35">
      <c r="A2035" s="64">
        <v>51098997</v>
      </c>
      <c r="B2035" s="64" t="s">
        <v>406</v>
      </c>
      <c r="C2035" s="64">
        <v>4938.1499999999996</v>
      </c>
      <c r="D2035" s="64">
        <v>227</v>
      </c>
      <c r="E2035" s="64">
        <v>404</v>
      </c>
      <c r="F2035" s="64">
        <v>0</v>
      </c>
      <c r="H2035" s="64">
        <f t="shared" si="272"/>
        <v>-404</v>
      </c>
      <c r="J2035" s="64">
        <f t="shared" si="268"/>
        <v>264</v>
      </c>
      <c r="K2035" s="64">
        <f t="shared" si="269"/>
        <v>293</v>
      </c>
      <c r="L2035" s="64">
        <f t="shared" si="270"/>
        <v>1013</v>
      </c>
      <c r="M2035" s="64">
        <f t="shared" si="271"/>
        <v>411</v>
      </c>
    </row>
    <row r="2036" spans="1:13" outlineLevel="1" x14ac:dyDescent="0.35">
      <c r="A2036" s="64">
        <v>51099945</v>
      </c>
      <c r="B2036" s="64" t="s">
        <v>183</v>
      </c>
      <c r="C2036" s="64">
        <v>3708.41</v>
      </c>
      <c r="D2036" s="64">
        <v>184</v>
      </c>
      <c r="E2036" s="64">
        <v>300.85000000000002</v>
      </c>
      <c r="F2036" s="64">
        <v>0</v>
      </c>
      <c r="H2036" s="64">
        <f t="shared" si="272"/>
        <v>-300.85000000000002</v>
      </c>
      <c r="J2036" s="64">
        <f t="shared" si="268"/>
        <v>264</v>
      </c>
      <c r="K2036" s="64">
        <f t="shared" si="269"/>
        <v>293</v>
      </c>
      <c r="L2036" s="64">
        <f t="shared" si="270"/>
        <v>1014</v>
      </c>
      <c r="M2036" s="64">
        <f t="shared" si="271"/>
        <v>411</v>
      </c>
    </row>
    <row r="2037" spans="1:13" outlineLevel="1" x14ac:dyDescent="0.35">
      <c r="A2037" s="64">
        <v>51101229</v>
      </c>
      <c r="B2037" s="64" t="s">
        <v>183</v>
      </c>
      <c r="C2037" s="64">
        <v>7403.99</v>
      </c>
      <c r="D2037" s="64">
        <v>182</v>
      </c>
      <c r="E2037" s="64">
        <v>611.97</v>
      </c>
      <c r="F2037" s="64">
        <v>0</v>
      </c>
      <c r="H2037" s="64">
        <f t="shared" si="272"/>
        <v>-611.97</v>
      </c>
      <c r="J2037" s="64">
        <f t="shared" si="268"/>
        <v>264</v>
      </c>
      <c r="K2037" s="64">
        <f t="shared" si="269"/>
        <v>293</v>
      </c>
      <c r="L2037" s="64">
        <f t="shared" si="270"/>
        <v>1015</v>
      </c>
      <c r="M2037" s="64">
        <f t="shared" si="271"/>
        <v>411</v>
      </c>
    </row>
    <row r="2038" spans="1:13" outlineLevel="1" x14ac:dyDescent="0.35">
      <c r="A2038" s="64">
        <v>51102053</v>
      </c>
      <c r="B2038" s="64" t="s">
        <v>406</v>
      </c>
      <c r="C2038" s="64">
        <v>5305.19</v>
      </c>
      <c r="D2038" s="64">
        <v>182</v>
      </c>
      <c r="E2038" s="64">
        <v>434.92</v>
      </c>
      <c r="F2038" s="64">
        <v>0</v>
      </c>
      <c r="H2038" s="64">
        <f t="shared" si="272"/>
        <v>-434.92</v>
      </c>
      <c r="J2038" s="64">
        <f t="shared" si="268"/>
        <v>264</v>
      </c>
      <c r="K2038" s="64">
        <f t="shared" si="269"/>
        <v>293</v>
      </c>
      <c r="L2038" s="64">
        <f t="shared" si="270"/>
        <v>1015</v>
      </c>
      <c r="M2038" s="64">
        <f t="shared" si="271"/>
        <v>412</v>
      </c>
    </row>
    <row r="2039" spans="1:13" outlineLevel="1" x14ac:dyDescent="0.35">
      <c r="A2039" s="64">
        <v>51102566</v>
      </c>
      <c r="B2039" s="64" t="s">
        <v>183</v>
      </c>
      <c r="C2039" s="64">
        <v>4761.93</v>
      </c>
      <c r="D2039" s="64">
        <v>182</v>
      </c>
      <c r="E2039" s="64">
        <v>401.67</v>
      </c>
      <c r="F2039" s="64">
        <v>0</v>
      </c>
      <c r="H2039" s="64">
        <f t="shared" si="272"/>
        <v>-401.67</v>
      </c>
      <c r="J2039" s="64">
        <f t="shared" ref="J2039:J2102" si="273">IF($B2039=J$53,J2038+1,J2038)</f>
        <v>264</v>
      </c>
      <c r="K2039" s="64">
        <f t="shared" ref="K2039:K2102" si="274">IF($B2039=K$53,K2038+1,K2038)</f>
        <v>293</v>
      </c>
      <c r="L2039" s="64">
        <f t="shared" ref="L2039:L2102" si="275">IF($B2039=L$53,L2038+1,L2038)</f>
        <v>1016</v>
      </c>
      <c r="M2039" s="64">
        <f t="shared" ref="M2039:M2102" si="276">IF($B2039=M$53,M2038+1,M2038)</f>
        <v>412</v>
      </c>
    </row>
    <row r="2040" spans="1:13" outlineLevel="1" x14ac:dyDescent="0.35">
      <c r="A2040" s="64">
        <v>51104009</v>
      </c>
      <c r="B2040" s="64" t="s">
        <v>101</v>
      </c>
      <c r="C2040" s="64">
        <v>1827.27</v>
      </c>
      <c r="D2040" s="64">
        <v>184</v>
      </c>
      <c r="E2040" s="64">
        <v>148</v>
      </c>
      <c r="F2040" s="64">
        <v>146.61000000000001</v>
      </c>
      <c r="H2040" s="64">
        <f t="shared" ref="H2040:H2103" si="277">F2040-E2040</f>
        <v>-1.3899999999999864</v>
      </c>
      <c r="J2040" s="64">
        <f t="shared" si="273"/>
        <v>265</v>
      </c>
      <c r="K2040" s="64">
        <f t="shared" si="274"/>
        <v>293</v>
      </c>
      <c r="L2040" s="64">
        <f t="shared" si="275"/>
        <v>1016</v>
      </c>
      <c r="M2040" s="64">
        <f t="shared" si="276"/>
        <v>412</v>
      </c>
    </row>
    <row r="2041" spans="1:13" outlineLevel="1" x14ac:dyDescent="0.35">
      <c r="A2041" s="64">
        <v>51104033</v>
      </c>
      <c r="B2041" s="64" t="s">
        <v>183</v>
      </c>
      <c r="C2041" s="64">
        <v>3971.49</v>
      </c>
      <c r="D2041" s="64">
        <v>184</v>
      </c>
      <c r="E2041" s="64">
        <v>330.87</v>
      </c>
      <c r="F2041" s="64">
        <v>0</v>
      </c>
      <c r="H2041" s="64">
        <f t="shared" si="277"/>
        <v>-330.87</v>
      </c>
      <c r="J2041" s="64">
        <f t="shared" si="273"/>
        <v>265</v>
      </c>
      <c r="K2041" s="64">
        <f t="shared" si="274"/>
        <v>293</v>
      </c>
      <c r="L2041" s="64">
        <f t="shared" si="275"/>
        <v>1017</v>
      </c>
      <c r="M2041" s="64">
        <f t="shared" si="276"/>
        <v>412</v>
      </c>
    </row>
    <row r="2042" spans="1:13" outlineLevel="1" x14ac:dyDescent="0.35">
      <c r="A2042" s="64">
        <v>51108184</v>
      </c>
      <c r="B2042" s="64" t="s">
        <v>183</v>
      </c>
      <c r="C2042" s="64">
        <v>3468.83</v>
      </c>
      <c r="D2042" s="64">
        <v>185</v>
      </c>
      <c r="E2042" s="64">
        <v>280.87</v>
      </c>
      <c r="F2042" s="64">
        <v>0</v>
      </c>
      <c r="H2042" s="64">
        <f t="shared" si="277"/>
        <v>-280.87</v>
      </c>
      <c r="J2042" s="64">
        <f t="shared" si="273"/>
        <v>265</v>
      </c>
      <c r="K2042" s="64">
        <f t="shared" si="274"/>
        <v>293</v>
      </c>
      <c r="L2042" s="64">
        <f t="shared" si="275"/>
        <v>1018</v>
      </c>
      <c r="M2042" s="64">
        <f t="shared" si="276"/>
        <v>412</v>
      </c>
    </row>
    <row r="2043" spans="1:13" outlineLevel="1" x14ac:dyDescent="0.35">
      <c r="A2043" s="64">
        <v>51108241</v>
      </c>
      <c r="B2043" s="64" t="s">
        <v>183</v>
      </c>
      <c r="C2043" s="64">
        <v>6397.02</v>
      </c>
      <c r="D2043" s="64">
        <v>183</v>
      </c>
      <c r="E2043" s="64">
        <v>529.15</v>
      </c>
      <c r="F2043" s="64">
        <v>0</v>
      </c>
      <c r="H2043" s="64">
        <f t="shared" si="277"/>
        <v>-529.15</v>
      </c>
      <c r="J2043" s="64">
        <f t="shared" si="273"/>
        <v>265</v>
      </c>
      <c r="K2043" s="64">
        <f t="shared" si="274"/>
        <v>293</v>
      </c>
      <c r="L2043" s="64">
        <f t="shared" si="275"/>
        <v>1019</v>
      </c>
      <c r="M2043" s="64">
        <f t="shared" si="276"/>
        <v>412</v>
      </c>
    </row>
    <row r="2044" spans="1:13" outlineLevel="1" x14ac:dyDescent="0.35">
      <c r="A2044" s="64">
        <v>51110957</v>
      </c>
      <c r="B2044" s="64" t="s">
        <v>406</v>
      </c>
      <c r="C2044" s="64">
        <v>5427.97</v>
      </c>
      <c r="D2044" s="64">
        <v>182</v>
      </c>
      <c r="E2044" s="64">
        <v>443.56</v>
      </c>
      <c r="F2044" s="64">
        <v>0</v>
      </c>
      <c r="H2044" s="64">
        <f t="shared" si="277"/>
        <v>-443.56</v>
      </c>
      <c r="J2044" s="64">
        <f t="shared" si="273"/>
        <v>265</v>
      </c>
      <c r="K2044" s="64">
        <f t="shared" si="274"/>
        <v>293</v>
      </c>
      <c r="L2044" s="64">
        <f t="shared" si="275"/>
        <v>1019</v>
      </c>
      <c r="M2044" s="64">
        <f t="shared" si="276"/>
        <v>413</v>
      </c>
    </row>
    <row r="2045" spans="1:13" outlineLevel="1" x14ac:dyDescent="0.35">
      <c r="A2045" s="64">
        <v>51112276</v>
      </c>
      <c r="B2045" s="64" t="s">
        <v>183</v>
      </c>
      <c r="C2045" s="64">
        <v>832.86</v>
      </c>
      <c r="D2045" s="64">
        <v>185</v>
      </c>
      <c r="E2045" s="64">
        <v>64.91</v>
      </c>
      <c r="F2045" s="64">
        <v>0</v>
      </c>
      <c r="H2045" s="64">
        <f t="shared" si="277"/>
        <v>-64.91</v>
      </c>
      <c r="J2045" s="64">
        <f t="shared" si="273"/>
        <v>265</v>
      </c>
      <c r="K2045" s="64">
        <f t="shared" si="274"/>
        <v>293</v>
      </c>
      <c r="L2045" s="64">
        <f t="shared" si="275"/>
        <v>1020</v>
      </c>
      <c r="M2045" s="64">
        <f t="shared" si="276"/>
        <v>413</v>
      </c>
    </row>
    <row r="2046" spans="1:13" outlineLevel="1" x14ac:dyDescent="0.35">
      <c r="A2046" s="64">
        <v>51115238</v>
      </c>
      <c r="B2046" s="64" t="s">
        <v>183</v>
      </c>
      <c r="C2046" s="64">
        <v>3153.51</v>
      </c>
      <c r="D2046" s="64">
        <v>182</v>
      </c>
      <c r="E2046" s="64">
        <v>259.99</v>
      </c>
      <c r="F2046" s="64">
        <v>0</v>
      </c>
      <c r="H2046" s="64">
        <f t="shared" si="277"/>
        <v>-259.99</v>
      </c>
      <c r="J2046" s="64">
        <f t="shared" si="273"/>
        <v>265</v>
      </c>
      <c r="K2046" s="64">
        <f t="shared" si="274"/>
        <v>293</v>
      </c>
      <c r="L2046" s="64">
        <f t="shared" si="275"/>
        <v>1021</v>
      </c>
      <c r="M2046" s="64">
        <f t="shared" si="276"/>
        <v>413</v>
      </c>
    </row>
    <row r="2047" spans="1:13" outlineLevel="1" x14ac:dyDescent="0.35">
      <c r="A2047" s="64">
        <v>51115254</v>
      </c>
      <c r="B2047" s="64" t="s">
        <v>183</v>
      </c>
      <c r="C2047" s="64">
        <v>2122.9499999999998</v>
      </c>
      <c r="D2047" s="64">
        <v>183</v>
      </c>
      <c r="E2047" s="64">
        <v>172.49</v>
      </c>
      <c r="F2047" s="64">
        <v>0</v>
      </c>
      <c r="H2047" s="64">
        <f t="shared" si="277"/>
        <v>-172.49</v>
      </c>
      <c r="J2047" s="64">
        <f t="shared" si="273"/>
        <v>265</v>
      </c>
      <c r="K2047" s="64">
        <f t="shared" si="274"/>
        <v>293</v>
      </c>
      <c r="L2047" s="64">
        <f t="shared" si="275"/>
        <v>1022</v>
      </c>
      <c r="M2047" s="64">
        <f t="shared" si="276"/>
        <v>413</v>
      </c>
    </row>
    <row r="2048" spans="1:13" outlineLevel="1" x14ac:dyDescent="0.35">
      <c r="A2048" s="64">
        <v>51115345</v>
      </c>
      <c r="B2048" s="64" t="s">
        <v>183</v>
      </c>
      <c r="C2048" s="64">
        <v>5169.18</v>
      </c>
      <c r="D2048" s="64">
        <v>186</v>
      </c>
      <c r="E2048" s="64">
        <v>408.55</v>
      </c>
      <c r="F2048" s="64">
        <v>0</v>
      </c>
      <c r="H2048" s="64">
        <f t="shared" si="277"/>
        <v>-408.55</v>
      </c>
      <c r="J2048" s="64">
        <f t="shared" si="273"/>
        <v>265</v>
      </c>
      <c r="K2048" s="64">
        <f t="shared" si="274"/>
        <v>293</v>
      </c>
      <c r="L2048" s="64">
        <f t="shared" si="275"/>
        <v>1023</v>
      </c>
      <c r="M2048" s="64">
        <f t="shared" si="276"/>
        <v>413</v>
      </c>
    </row>
    <row r="2049" spans="1:13" outlineLevel="1" x14ac:dyDescent="0.35">
      <c r="A2049" s="64">
        <v>51115428</v>
      </c>
      <c r="B2049" s="64" t="s">
        <v>406</v>
      </c>
      <c r="C2049" s="64">
        <v>6529.32</v>
      </c>
      <c r="D2049" s="64">
        <v>184</v>
      </c>
      <c r="E2049" s="64">
        <v>552.45000000000005</v>
      </c>
      <c r="F2049" s="64">
        <v>0</v>
      </c>
      <c r="H2049" s="64">
        <f t="shared" si="277"/>
        <v>-552.45000000000005</v>
      </c>
      <c r="J2049" s="64">
        <f t="shared" si="273"/>
        <v>265</v>
      </c>
      <c r="K2049" s="64">
        <f t="shared" si="274"/>
        <v>293</v>
      </c>
      <c r="L2049" s="64">
        <f t="shared" si="275"/>
        <v>1023</v>
      </c>
      <c r="M2049" s="64">
        <f t="shared" si="276"/>
        <v>414</v>
      </c>
    </row>
    <row r="2050" spans="1:13" outlineLevel="1" x14ac:dyDescent="0.35">
      <c r="A2050" s="64">
        <v>51116533</v>
      </c>
      <c r="B2050" s="64" t="s">
        <v>406</v>
      </c>
      <c r="C2050" s="64">
        <v>2432.9699999999998</v>
      </c>
      <c r="D2050" s="64">
        <v>183</v>
      </c>
      <c r="E2050" s="64">
        <v>194.1</v>
      </c>
      <c r="F2050" s="64">
        <v>0</v>
      </c>
      <c r="H2050" s="64">
        <f t="shared" si="277"/>
        <v>-194.1</v>
      </c>
      <c r="J2050" s="64">
        <f t="shared" si="273"/>
        <v>265</v>
      </c>
      <c r="K2050" s="64">
        <f t="shared" si="274"/>
        <v>293</v>
      </c>
      <c r="L2050" s="64">
        <f t="shared" si="275"/>
        <v>1023</v>
      </c>
      <c r="M2050" s="64">
        <f t="shared" si="276"/>
        <v>415</v>
      </c>
    </row>
    <row r="2051" spans="1:13" outlineLevel="1" x14ac:dyDescent="0.35">
      <c r="A2051" s="64">
        <v>51118018</v>
      </c>
      <c r="B2051" s="64" t="s">
        <v>101</v>
      </c>
      <c r="C2051" s="64">
        <v>2669.58</v>
      </c>
      <c r="D2051" s="64">
        <v>151</v>
      </c>
      <c r="E2051" s="64">
        <v>215.42</v>
      </c>
      <c r="F2051" s="64">
        <v>216.84</v>
      </c>
      <c r="H2051" s="64">
        <f t="shared" si="277"/>
        <v>1.4200000000000159</v>
      </c>
      <c r="J2051" s="64">
        <f t="shared" si="273"/>
        <v>266</v>
      </c>
      <c r="K2051" s="64">
        <f t="shared" si="274"/>
        <v>293</v>
      </c>
      <c r="L2051" s="64">
        <f t="shared" si="275"/>
        <v>1023</v>
      </c>
      <c r="M2051" s="64">
        <f t="shared" si="276"/>
        <v>415</v>
      </c>
    </row>
    <row r="2052" spans="1:13" outlineLevel="1" x14ac:dyDescent="0.35">
      <c r="A2052" s="64">
        <v>51119884</v>
      </c>
      <c r="B2052" s="64" t="s">
        <v>406</v>
      </c>
      <c r="C2052" s="64">
        <v>543.9</v>
      </c>
      <c r="D2052" s="64">
        <v>186</v>
      </c>
      <c r="E2052" s="64">
        <v>44.37</v>
      </c>
      <c r="F2052" s="64">
        <v>0</v>
      </c>
      <c r="H2052" s="64">
        <f t="shared" si="277"/>
        <v>-44.37</v>
      </c>
      <c r="J2052" s="64">
        <f t="shared" si="273"/>
        <v>266</v>
      </c>
      <c r="K2052" s="64">
        <f t="shared" si="274"/>
        <v>293</v>
      </c>
      <c r="L2052" s="64">
        <f t="shared" si="275"/>
        <v>1023</v>
      </c>
      <c r="M2052" s="64">
        <f t="shared" si="276"/>
        <v>416</v>
      </c>
    </row>
    <row r="2053" spans="1:13" outlineLevel="1" x14ac:dyDescent="0.35">
      <c r="A2053" s="64">
        <v>51120568</v>
      </c>
      <c r="B2053" s="64" t="s">
        <v>183</v>
      </c>
      <c r="C2053" s="64">
        <v>7257.92</v>
      </c>
      <c r="D2053" s="64">
        <v>185</v>
      </c>
      <c r="E2053" s="64">
        <v>558.30999999999995</v>
      </c>
      <c r="F2053" s="64">
        <v>0</v>
      </c>
      <c r="H2053" s="64">
        <f t="shared" si="277"/>
        <v>-558.30999999999995</v>
      </c>
      <c r="J2053" s="64">
        <f t="shared" si="273"/>
        <v>266</v>
      </c>
      <c r="K2053" s="64">
        <f t="shared" si="274"/>
        <v>293</v>
      </c>
      <c r="L2053" s="64">
        <f t="shared" si="275"/>
        <v>1024</v>
      </c>
      <c r="M2053" s="64">
        <f t="shared" si="276"/>
        <v>416</v>
      </c>
    </row>
    <row r="2054" spans="1:13" outlineLevel="1" x14ac:dyDescent="0.35">
      <c r="A2054" s="64">
        <v>51120964</v>
      </c>
      <c r="B2054" s="64" t="s">
        <v>406</v>
      </c>
      <c r="C2054" s="64">
        <v>9364.19</v>
      </c>
      <c r="D2054" s="64">
        <v>184</v>
      </c>
      <c r="E2054" s="64">
        <v>775.17</v>
      </c>
      <c r="F2054" s="64">
        <v>0</v>
      </c>
      <c r="H2054" s="64">
        <f t="shared" si="277"/>
        <v>-775.17</v>
      </c>
      <c r="J2054" s="64">
        <f t="shared" si="273"/>
        <v>266</v>
      </c>
      <c r="K2054" s="64">
        <f t="shared" si="274"/>
        <v>293</v>
      </c>
      <c r="L2054" s="64">
        <f t="shared" si="275"/>
        <v>1024</v>
      </c>
      <c r="M2054" s="64">
        <f t="shared" si="276"/>
        <v>417</v>
      </c>
    </row>
    <row r="2055" spans="1:13" outlineLevel="1" x14ac:dyDescent="0.35">
      <c r="A2055" s="64">
        <v>51121061</v>
      </c>
      <c r="B2055" s="64" t="s">
        <v>183</v>
      </c>
      <c r="C2055" s="64">
        <v>5013.6899999999996</v>
      </c>
      <c r="D2055" s="64">
        <v>185</v>
      </c>
      <c r="E2055" s="64">
        <v>413.11</v>
      </c>
      <c r="F2055" s="64">
        <v>0</v>
      </c>
      <c r="H2055" s="64">
        <f t="shared" si="277"/>
        <v>-413.11</v>
      </c>
      <c r="J2055" s="64">
        <f t="shared" si="273"/>
        <v>266</v>
      </c>
      <c r="K2055" s="64">
        <f t="shared" si="274"/>
        <v>293</v>
      </c>
      <c r="L2055" s="64">
        <f t="shared" si="275"/>
        <v>1025</v>
      </c>
      <c r="M2055" s="64">
        <f t="shared" si="276"/>
        <v>417</v>
      </c>
    </row>
    <row r="2056" spans="1:13" outlineLevel="1" x14ac:dyDescent="0.35">
      <c r="A2056" s="64">
        <v>51121615</v>
      </c>
      <c r="B2056" s="64" t="s">
        <v>183</v>
      </c>
      <c r="C2056" s="64">
        <v>2642.89</v>
      </c>
      <c r="D2056" s="64">
        <v>184</v>
      </c>
      <c r="E2056" s="64">
        <v>212.2</v>
      </c>
      <c r="F2056" s="64">
        <v>0</v>
      </c>
      <c r="H2056" s="64">
        <f t="shared" si="277"/>
        <v>-212.2</v>
      </c>
      <c r="J2056" s="64">
        <f t="shared" si="273"/>
        <v>266</v>
      </c>
      <c r="K2056" s="64">
        <f t="shared" si="274"/>
        <v>293</v>
      </c>
      <c r="L2056" s="64">
        <f t="shared" si="275"/>
        <v>1026</v>
      </c>
      <c r="M2056" s="64">
        <f t="shared" si="276"/>
        <v>417</v>
      </c>
    </row>
    <row r="2057" spans="1:13" outlineLevel="1" x14ac:dyDescent="0.35">
      <c r="A2057" s="64">
        <v>51121855</v>
      </c>
      <c r="B2057" s="64" t="s">
        <v>406</v>
      </c>
      <c r="C2057" s="64">
        <v>6608.97</v>
      </c>
      <c r="D2057" s="64">
        <v>183</v>
      </c>
      <c r="E2057" s="64">
        <v>543.63</v>
      </c>
      <c r="F2057" s="64">
        <v>0</v>
      </c>
      <c r="H2057" s="64">
        <f t="shared" si="277"/>
        <v>-543.63</v>
      </c>
      <c r="J2057" s="64">
        <f t="shared" si="273"/>
        <v>266</v>
      </c>
      <c r="K2057" s="64">
        <f t="shared" si="274"/>
        <v>293</v>
      </c>
      <c r="L2057" s="64">
        <f t="shared" si="275"/>
        <v>1026</v>
      </c>
      <c r="M2057" s="64">
        <f t="shared" si="276"/>
        <v>418</v>
      </c>
    </row>
    <row r="2058" spans="1:13" outlineLevel="1" x14ac:dyDescent="0.35">
      <c r="A2058" s="64">
        <v>51122308</v>
      </c>
      <c r="B2058" s="64" t="s">
        <v>395</v>
      </c>
      <c r="C2058" s="64">
        <v>3646.02</v>
      </c>
      <c r="D2058" s="64">
        <v>182</v>
      </c>
      <c r="E2058" s="64">
        <v>260.79000000000002</v>
      </c>
      <c r="F2058" s="64">
        <v>249.71</v>
      </c>
      <c r="H2058" s="64">
        <f t="shared" si="277"/>
        <v>-11.080000000000013</v>
      </c>
      <c r="J2058" s="64">
        <f t="shared" si="273"/>
        <v>266</v>
      </c>
      <c r="K2058" s="64">
        <f t="shared" si="274"/>
        <v>294</v>
      </c>
      <c r="L2058" s="64">
        <f t="shared" si="275"/>
        <v>1026</v>
      </c>
      <c r="M2058" s="64">
        <f t="shared" si="276"/>
        <v>418</v>
      </c>
    </row>
    <row r="2059" spans="1:13" outlineLevel="1" x14ac:dyDescent="0.35">
      <c r="A2059" s="64">
        <v>51122720</v>
      </c>
      <c r="B2059" s="64" t="s">
        <v>395</v>
      </c>
      <c r="C2059" s="64">
        <v>3666.69</v>
      </c>
      <c r="D2059" s="64">
        <v>184</v>
      </c>
      <c r="E2059" s="64">
        <v>300.83999999999997</v>
      </c>
      <c r="F2059" s="64">
        <v>300.38</v>
      </c>
      <c r="H2059" s="64">
        <f t="shared" si="277"/>
        <v>-0.45999999999997954</v>
      </c>
      <c r="J2059" s="64">
        <f t="shared" si="273"/>
        <v>266</v>
      </c>
      <c r="K2059" s="64">
        <f t="shared" si="274"/>
        <v>295</v>
      </c>
      <c r="L2059" s="64">
        <f t="shared" si="275"/>
        <v>1026</v>
      </c>
      <c r="M2059" s="64">
        <f t="shared" si="276"/>
        <v>418</v>
      </c>
    </row>
    <row r="2060" spans="1:13" outlineLevel="1" x14ac:dyDescent="0.35">
      <c r="A2060" s="64">
        <v>51125344</v>
      </c>
      <c r="B2060" s="64" t="s">
        <v>183</v>
      </c>
      <c r="C2060" s="64">
        <v>2758.27</v>
      </c>
      <c r="D2060" s="64">
        <v>184</v>
      </c>
      <c r="E2060" s="64">
        <v>232.6</v>
      </c>
      <c r="F2060" s="64">
        <v>0</v>
      </c>
      <c r="H2060" s="64">
        <f t="shared" si="277"/>
        <v>-232.6</v>
      </c>
      <c r="J2060" s="64">
        <f t="shared" si="273"/>
        <v>266</v>
      </c>
      <c r="K2060" s="64">
        <f t="shared" si="274"/>
        <v>295</v>
      </c>
      <c r="L2060" s="64">
        <f t="shared" si="275"/>
        <v>1027</v>
      </c>
      <c r="M2060" s="64">
        <f t="shared" si="276"/>
        <v>418</v>
      </c>
    </row>
    <row r="2061" spans="1:13" outlineLevel="1" x14ac:dyDescent="0.35">
      <c r="A2061" s="64">
        <v>51125568</v>
      </c>
      <c r="B2061" s="64" t="s">
        <v>183</v>
      </c>
      <c r="C2061" s="64">
        <v>3489.66</v>
      </c>
      <c r="D2061" s="64">
        <v>183</v>
      </c>
      <c r="E2061" s="64">
        <v>281.17</v>
      </c>
      <c r="F2061" s="64">
        <v>0</v>
      </c>
      <c r="H2061" s="64">
        <f t="shared" si="277"/>
        <v>-281.17</v>
      </c>
      <c r="J2061" s="64">
        <f t="shared" si="273"/>
        <v>266</v>
      </c>
      <c r="K2061" s="64">
        <f t="shared" si="274"/>
        <v>295</v>
      </c>
      <c r="L2061" s="64">
        <f t="shared" si="275"/>
        <v>1028</v>
      </c>
      <c r="M2061" s="64">
        <f t="shared" si="276"/>
        <v>418</v>
      </c>
    </row>
    <row r="2062" spans="1:13" outlineLevel="1" x14ac:dyDescent="0.35">
      <c r="A2062" s="64">
        <v>51125641</v>
      </c>
      <c r="B2062" s="64" t="s">
        <v>395</v>
      </c>
      <c r="C2062" s="64">
        <v>3870.1</v>
      </c>
      <c r="D2062" s="64">
        <v>154</v>
      </c>
      <c r="E2062" s="64">
        <v>315.77</v>
      </c>
      <c r="F2062" s="64">
        <v>312.17</v>
      </c>
      <c r="H2062" s="64">
        <f t="shared" si="277"/>
        <v>-3.5999999999999659</v>
      </c>
      <c r="J2062" s="64">
        <f t="shared" si="273"/>
        <v>266</v>
      </c>
      <c r="K2062" s="64">
        <f t="shared" si="274"/>
        <v>296</v>
      </c>
      <c r="L2062" s="64">
        <f t="shared" si="275"/>
        <v>1028</v>
      </c>
      <c r="M2062" s="64">
        <f t="shared" si="276"/>
        <v>418</v>
      </c>
    </row>
    <row r="2063" spans="1:13" outlineLevel="1" x14ac:dyDescent="0.35">
      <c r="A2063" s="64">
        <v>51126029</v>
      </c>
      <c r="B2063" s="64" t="s">
        <v>183</v>
      </c>
      <c r="C2063" s="64">
        <v>3277.21</v>
      </c>
      <c r="D2063" s="64">
        <v>183</v>
      </c>
      <c r="E2063" s="64">
        <v>274.75</v>
      </c>
      <c r="F2063" s="64">
        <v>0</v>
      </c>
      <c r="H2063" s="64">
        <f t="shared" si="277"/>
        <v>-274.75</v>
      </c>
      <c r="J2063" s="64">
        <f t="shared" si="273"/>
        <v>266</v>
      </c>
      <c r="K2063" s="64">
        <f t="shared" si="274"/>
        <v>296</v>
      </c>
      <c r="L2063" s="64">
        <f t="shared" si="275"/>
        <v>1029</v>
      </c>
      <c r="M2063" s="64">
        <f t="shared" si="276"/>
        <v>418</v>
      </c>
    </row>
    <row r="2064" spans="1:13" outlineLevel="1" x14ac:dyDescent="0.35">
      <c r="A2064" s="64">
        <v>51127530</v>
      </c>
      <c r="B2064" s="64" t="s">
        <v>183</v>
      </c>
      <c r="C2064" s="64">
        <v>1892.59</v>
      </c>
      <c r="D2064" s="64">
        <v>183</v>
      </c>
      <c r="E2064" s="64">
        <v>145.35</v>
      </c>
      <c r="F2064" s="64">
        <v>0</v>
      </c>
      <c r="H2064" s="64">
        <f t="shared" si="277"/>
        <v>-145.35</v>
      </c>
      <c r="J2064" s="64">
        <f t="shared" si="273"/>
        <v>266</v>
      </c>
      <c r="K2064" s="64">
        <f t="shared" si="274"/>
        <v>296</v>
      </c>
      <c r="L2064" s="64">
        <f t="shared" si="275"/>
        <v>1030</v>
      </c>
      <c r="M2064" s="64">
        <f t="shared" si="276"/>
        <v>418</v>
      </c>
    </row>
    <row r="2065" spans="1:13" outlineLevel="1" x14ac:dyDescent="0.35">
      <c r="A2065" s="64">
        <v>51128421</v>
      </c>
      <c r="B2065" s="64" t="s">
        <v>406</v>
      </c>
      <c r="C2065" s="64">
        <v>6891.79</v>
      </c>
      <c r="D2065" s="64">
        <v>185</v>
      </c>
      <c r="E2065" s="64">
        <v>556.5</v>
      </c>
      <c r="F2065" s="64">
        <v>0</v>
      </c>
      <c r="H2065" s="64">
        <f t="shared" si="277"/>
        <v>-556.5</v>
      </c>
      <c r="J2065" s="64">
        <f t="shared" si="273"/>
        <v>266</v>
      </c>
      <c r="K2065" s="64">
        <f t="shared" si="274"/>
        <v>296</v>
      </c>
      <c r="L2065" s="64">
        <f t="shared" si="275"/>
        <v>1030</v>
      </c>
      <c r="M2065" s="64">
        <f t="shared" si="276"/>
        <v>419</v>
      </c>
    </row>
    <row r="2066" spans="1:13" outlineLevel="1" x14ac:dyDescent="0.35">
      <c r="A2066" s="64">
        <v>51129544</v>
      </c>
      <c r="B2066" s="64" t="s">
        <v>183</v>
      </c>
      <c r="C2066" s="64">
        <v>2888.54</v>
      </c>
      <c r="D2066" s="64">
        <v>183</v>
      </c>
      <c r="E2066" s="64">
        <v>211.63</v>
      </c>
      <c r="F2066" s="64">
        <v>0</v>
      </c>
      <c r="H2066" s="64">
        <f t="shared" si="277"/>
        <v>-211.63</v>
      </c>
      <c r="J2066" s="64">
        <f t="shared" si="273"/>
        <v>266</v>
      </c>
      <c r="K2066" s="64">
        <f t="shared" si="274"/>
        <v>296</v>
      </c>
      <c r="L2066" s="64">
        <f t="shared" si="275"/>
        <v>1031</v>
      </c>
      <c r="M2066" s="64">
        <f t="shared" si="276"/>
        <v>419</v>
      </c>
    </row>
    <row r="2067" spans="1:13" outlineLevel="1" x14ac:dyDescent="0.35">
      <c r="A2067" s="64">
        <v>51129875</v>
      </c>
      <c r="B2067" s="64" t="s">
        <v>183</v>
      </c>
      <c r="C2067" s="64">
        <v>1980.39</v>
      </c>
      <c r="D2067" s="64">
        <v>184</v>
      </c>
      <c r="E2067" s="64">
        <v>163.84</v>
      </c>
      <c r="F2067" s="64">
        <v>0</v>
      </c>
      <c r="H2067" s="64">
        <f t="shared" si="277"/>
        <v>-163.84</v>
      </c>
      <c r="J2067" s="64">
        <f t="shared" si="273"/>
        <v>266</v>
      </c>
      <c r="K2067" s="64">
        <f t="shared" si="274"/>
        <v>296</v>
      </c>
      <c r="L2067" s="64">
        <f t="shared" si="275"/>
        <v>1032</v>
      </c>
      <c r="M2067" s="64">
        <f t="shared" si="276"/>
        <v>419</v>
      </c>
    </row>
    <row r="2068" spans="1:13" outlineLevel="1" x14ac:dyDescent="0.35">
      <c r="A2068" s="64">
        <v>51129982</v>
      </c>
      <c r="B2068" s="64" t="s">
        <v>395</v>
      </c>
      <c r="C2068" s="64">
        <v>4661.47</v>
      </c>
      <c r="D2068" s="64">
        <v>186</v>
      </c>
      <c r="E2068" s="64">
        <v>386.5</v>
      </c>
      <c r="F2068" s="64">
        <v>381.85</v>
      </c>
      <c r="H2068" s="64">
        <f t="shared" si="277"/>
        <v>-4.6499999999999773</v>
      </c>
      <c r="J2068" s="64">
        <f t="shared" si="273"/>
        <v>266</v>
      </c>
      <c r="K2068" s="64">
        <f t="shared" si="274"/>
        <v>297</v>
      </c>
      <c r="L2068" s="64">
        <f t="shared" si="275"/>
        <v>1032</v>
      </c>
      <c r="M2068" s="64">
        <f t="shared" si="276"/>
        <v>419</v>
      </c>
    </row>
    <row r="2069" spans="1:13" outlineLevel="1" x14ac:dyDescent="0.35">
      <c r="A2069" s="64">
        <v>51130509</v>
      </c>
      <c r="B2069" s="64" t="s">
        <v>183</v>
      </c>
      <c r="C2069" s="64">
        <v>2710.3</v>
      </c>
      <c r="D2069" s="64">
        <v>186</v>
      </c>
      <c r="E2069" s="64">
        <v>211.78</v>
      </c>
      <c r="F2069" s="64">
        <v>0</v>
      </c>
      <c r="H2069" s="64">
        <f t="shared" si="277"/>
        <v>-211.78</v>
      </c>
      <c r="J2069" s="64">
        <f t="shared" si="273"/>
        <v>266</v>
      </c>
      <c r="K2069" s="64">
        <f t="shared" si="274"/>
        <v>297</v>
      </c>
      <c r="L2069" s="64">
        <f t="shared" si="275"/>
        <v>1033</v>
      </c>
      <c r="M2069" s="64">
        <f t="shared" si="276"/>
        <v>419</v>
      </c>
    </row>
    <row r="2070" spans="1:13" outlineLevel="1" x14ac:dyDescent="0.35">
      <c r="A2070" s="64">
        <v>51130773</v>
      </c>
      <c r="B2070" s="64" t="s">
        <v>183</v>
      </c>
      <c r="C2070" s="64">
        <v>3691.99</v>
      </c>
      <c r="D2070" s="64">
        <v>183</v>
      </c>
      <c r="E2070" s="64">
        <v>299.02</v>
      </c>
      <c r="F2070" s="64">
        <v>0</v>
      </c>
      <c r="H2070" s="64">
        <f t="shared" si="277"/>
        <v>-299.02</v>
      </c>
      <c r="J2070" s="64">
        <f t="shared" si="273"/>
        <v>266</v>
      </c>
      <c r="K2070" s="64">
        <f t="shared" si="274"/>
        <v>297</v>
      </c>
      <c r="L2070" s="64">
        <f t="shared" si="275"/>
        <v>1034</v>
      </c>
      <c r="M2070" s="64">
        <f t="shared" si="276"/>
        <v>419</v>
      </c>
    </row>
    <row r="2071" spans="1:13" outlineLevel="1" x14ac:dyDescent="0.35">
      <c r="A2071" s="64">
        <v>51130781</v>
      </c>
      <c r="B2071" s="64" t="s">
        <v>183</v>
      </c>
      <c r="C2071" s="64">
        <v>2876.82</v>
      </c>
      <c r="D2071" s="64">
        <v>186</v>
      </c>
      <c r="E2071" s="64">
        <v>225.85</v>
      </c>
      <c r="F2071" s="64">
        <v>0</v>
      </c>
      <c r="H2071" s="64">
        <f t="shared" si="277"/>
        <v>-225.85</v>
      </c>
      <c r="J2071" s="64">
        <f t="shared" si="273"/>
        <v>266</v>
      </c>
      <c r="K2071" s="64">
        <f t="shared" si="274"/>
        <v>297</v>
      </c>
      <c r="L2071" s="64">
        <f t="shared" si="275"/>
        <v>1035</v>
      </c>
      <c r="M2071" s="64">
        <f t="shared" si="276"/>
        <v>419</v>
      </c>
    </row>
    <row r="2072" spans="1:13" outlineLevel="1" x14ac:dyDescent="0.35">
      <c r="A2072" s="64">
        <v>51131911</v>
      </c>
      <c r="B2072" s="64" t="s">
        <v>406</v>
      </c>
      <c r="C2072" s="64">
        <v>2569.7600000000002</v>
      </c>
      <c r="D2072" s="64">
        <v>183</v>
      </c>
      <c r="E2072" s="64">
        <v>195.43</v>
      </c>
      <c r="F2072" s="64">
        <v>0</v>
      </c>
      <c r="H2072" s="64">
        <f t="shared" si="277"/>
        <v>-195.43</v>
      </c>
      <c r="J2072" s="64">
        <f t="shared" si="273"/>
        <v>266</v>
      </c>
      <c r="K2072" s="64">
        <f t="shared" si="274"/>
        <v>297</v>
      </c>
      <c r="L2072" s="64">
        <f t="shared" si="275"/>
        <v>1035</v>
      </c>
      <c r="M2072" s="64">
        <f t="shared" si="276"/>
        <v>420</v>
      </c>
    </row>
    <row r="2073" spans="1:13" outlineLevel="1" x14ac:dyDescent="0.35">
      <c r="A2073" s="64">
        <v>51132258</v>
      </c>
      <c r="B2073" s="64" t="s">
        <v>406</v>
      </c>
      <c r="C2073" s="64">
        <v>5072.38</v>
      </c>
      <c r="D2073" s="64">
        <v>186</v>
      </c>
      <c r="E2073" s="64">
        <v>419.05</v>
      </c>
      <c r="F2073" s="64">
        <v>0</v>
      </c>
      <c r="H2073" s="64">
        <f t="shared" si="277"/>
        <v>-419.05</v>
      </c>
      <c r="J2073" s="64">
        <f t="shared" si="273"/>
        <v>266</v>
      </c>
      <c r="K2073" s="64">
        <f t="shared" si="274"/>
        <v>297</v>
      </c>
      <c r="L2073" s="64">
        <f t="shared" si="275"/>
        <v>1035</v>
      </c>
      <c r="M2073" s="64">
        <f t="shared" si="276"/>
        <v>421</v>
      </c>
    </row>
    <row r="2074" spans="1:13" outlineLevel="1" x14ac:dyDescent="0.35">
      <c r="A2074" s="64">
        <v>51134783</v>
      </c>
      <c r="B2074" s="64" t="s">
        <v>183</v>
      </c>
      <c r="C2074" s="64">
        <v>4923.18</v>
      </c>
      <c r="D2074" s="64">
        <v>184</v>
      </c>
      <c r="E2074" s="64">
        <v>412.86</v>
      </c>
      <c r="F2074" s="64">
        <v>0</v>
      </c>
      <c r="H2074" s="64">
        <f t="shared" si="277"/>
        <v>-412.86</v>
      </c>
      <c r="J2074" s="64">
        <f t="shared" si="273"/>
        <v>266</v>
      </c>
      <c r="K2074" s="64">
        <f t="shared" si="274"/>
        <v>297</v>
      </c>
      <c r="L2074" s="64">
        <f t="shared" si="275"/>
        <v>1036</v>
      </c>
      <c r="M2074" s="64">
        <f t="shared" si="276"/>
        <v>421</v>
      </c>
    </row>
    <row r="2075" spans="1:13" outlineLevel="1" x14ac:dyDescent="0.35">
      <c r="A2075" s="64">
        <v>51135442</v>
      </c>
      <c r="B2075" s="64" t="s">
        <v>101</v>
      </c>
      <c r="C2075" s="64">
        <v>3515.41</v>
      </c>
      <c r="D2075" s="64">
        <v>153</v>
      </c>
      <c r="E2075" s="64">
        <v>300.02</v>
      </c>
      <c r="F2075" s="64">
        <v>303.17</v>
      </c>
      <c r="H2075" s="64">
        <f t="shared" si="277"/>
        <v>3.1500000000000341</v>
      </c>
      <c r="J2075" s="64">
        <f t="shared" si="273"/>
        <v>267</v>
      </c>
      <c r="K2075" s="64">
        <f t="shared" si="274"/>
        <v>297</v>
      </c>
      <c r="L2075" s="64">
        <f t="shared" si="275"/>
        <v>1036</v>
      </c>
      <c r="M2075" s="64">
        <f t="shared" si="276"/>
        <v>421</v>
      </c>
    </row>
    <row r="2076" spans="1:13" outlineLevel="1" x14ac:dyDescent="0.35">
      <c r="A2076" s="64">
        <v>51136482</v>
      </c>
      <c r="B2076" s="64" t="s">
        <v>101</v>
      </c>
      <c r="C2076" s="64">
        <v>2928.61</v>
      </c>
      <c r="D2076" s="64">
        <v>153</v>
      </c>
      <c r="E2076" s="64">
        <v>252.3</v>
      </c>
      <c r="F2076" s="64">
        <v>254.25</v>
      </c>
      <c r="H2076" s="64">
        <f t="shared" si="277"/>
        <v>1.9499999999999886</v>
      </c>
      <c r="J2076" s="64">
        <f t="shared" si="273"/>
        <v>268</v>
      </c>
      <c r="K2076" s="64">
        <f t="shared" si="274"/>
        <v>297</v>
      </c>
      <c r="L2076" s="64">
        <f t="shared" si="275"/>
        <v>1036</v>
      </c>
      <c r="M2076" s="64">
        <f t="shared" si="276"/>
        <v>421</v>
      </c>
    </row>
    <row r="2077" spans="1:13" outlineLevel="1" x14ac:dyDescent="0.35">
      <c r="A2077" s="64">
        <v>51137290</v>
      </c>
      <c r="B2077" s="64" t="s">
        <v>183</v>
      </c>
      <c r="C2077" s="64">
        <v>8528.86</v>
      </c>
      <c r="D2077" s="64">
        <v>182</v>
      </c>
      <c r="E2077" s="64">
        <v>708.62</v>
      </c>
      <c r="F2077" s="64">
        <v>0</v>
      </c>
      <c r="H2077" s="64">
        <f t="shared" si="277"/>
        <v>-708.62</v>
      </c>
      <c r="J2077" s="64">
        <f t="shared" si="273"/>
        <v>268</v>
      </c>
      <c r="K2077" s="64">
        <f t="shared" si="274"/>
        <v>297</v>
      </c>
      <c r="L2077" s="64">
        <f t="shared" si="275"/>
        <v>1037</v>
      </c>
      <c r="M2077" s="64">
        <f t="shared" si="276"/>
        <v>421</v>
      </c>
    </row>
    <row r="2078" spans="1:13" outlineLevel="1" x14ac:dyDescent="0.35">
      <c r="A2078" s="64">
        <v>51137422</v>
      </c>
      <c r="B2078" s="64" t="s">
        <v>183</v>
      </c>
      <c r="C2078" s="64">
        <v>6074.43</v>
      </c>
      <c r="D2078" s="64">
        <v>184</v>
      </c>
      <c r="E2078" s="64">
        <v>494.36</v>
      </c>
      <c r="F2078" s="64">
        <v>0</v>
      </c>
      <c r="H2078" s="64">
        <f t="shared" si="277"/>
        <v>-494.36</v>
      </c>
      <c r="J2078" s="64">
        <f t="shared" si="273"/>
        <v>268</v>
      </c>
      <c r="K2078" s="64">
        <f t="shared" si="274"/>
        <v>297</v>
      </c>
      <c r="L2078" s="64">
        <f t="shared" si="275"/>
        <v>1038</v>
      </c>
      <c r="M2078" s="64">
        <f t="shared" si="276"/>
        <v>421</v>
      </c>
    </row>
    <row r="2079" spans="1:13" outlineLevel="1" x14ac:dyDescent="0.35">
      <c r="A2079" s="64">
        <v>51137604</v>
      </c>
      <c r="B2079" s="64" t="s">
        <v>183</v>
      </c>
      <c r="C2079" s="64">
        <v>3791.1</v>
      </c>
      <c r="D2079" s="64">
        <v>183</v>
      </c>
      <c r="E2079" s="64">
        <v>315.89</v>
      </c>
      <c r="F2079" s="64">
        <v>0</v>
      </c>
      <c r="H2079" s="64">
        <f t="shared" si="277"/>
        <v>-315.89</v>
      </c>
      <c r="J2079" s="64">
        <f t="shared" si="273"/>
        <v>268</v>
      </c>
      <c r="K2079" s="64">
        <f t="shared" si="274"/>
        <v>297</v>
      </c>
      <c r="L2079" s="64">
        <f t="shared" si="275"/>
        <v>1039</v>
      </c>
      <c r="M2079" s="64">
        <f t="shared" si="276"/>
        <v>421</v>
      </c>
    </row>
    <row r="2080" spans="1:13" outlineLevel="1" x14ac:dyDescent="0.35">
      <c r="A2080" s="64">
        <v>51140855</v>
      </c>
      <c r="B2080" s="64" t="s">
        <v>183</v>
      </c>
      <c r="C2080" s="64">
        <v>8000.58</v>
      </c>
      <c r="D2080" s="64">
        <v>182</v>
      </c>
      <c r="E2080" s="64">
        <v>635.70000000000005</v>
      </c>
      <c r="F2080" s="64">
        <v>0</v>
      </c>
      <c r="H2080" s="64">
        <f t="shared" si="277"/>
        <v>-635.70000000000005</v>
      </c>
      <c r="J2080" s="64">
        <f t="shared" si="273"/>
        <v>268</v>
      </c>
      <c r="K2080" s="64">
        <f t="shared" si="274"/>
        <v>297</v>
      </c>
      <c r="L2080" s="64">
        <f t="shared" si="275"/>
        <v>1040</v>
      </c>
      <c r="M2080" s="64">
        <f t="shared" si="276"/>
        <v>421</v>
      </c>
    </row>
    <row r="2081" spans="1:13" outlineLevel="1" x14ac:dyDescent="0.35">
      <c r="A2081" s="64">
        <v>51143726</v>
      </c>
      <c r="B2081" s="64" t="s">
        <v>101</v>
      </c>
      <c r="C2081" s="64">
        <v>7070.14</v>
      </c>
      <c r="D2081" s="64">
        <v>185</v>
      </c>
      <c r="E2081" s="64">
        <v>576.38</v>
      </c>
      <c r="F2081" s="64">
        <v>589.54999999999995</v>
      </c>
      <c r="H2081" s="64">
        <f t="shared" si="277"/>
        <v>13.169999999999959</v>
      </c>
      <c r="J2081" s="64">
        <f t="shared" si="273"/>
        <v>269</v>
      </c>
      <c r="K2081" s="64">
        <f t="shared" si="274"/>
        <v>297</v>
      </c>
      <c r="L2081" s="64">
        <f t="shared" si="275"/>
        <v>1040</v>
      </c>
      <c r="M2081" s="64">
        <f t="shared" si="276"/>
        <v>421</v>
      </c>
    </row>
    <row r="2082" spans="1:13" outlineLevel="1" x14ac:dyDescent="0.35">
      <c r="A2082" s="64">
        <v>51143867</v>
      </c>
      <c r="B2082" s="64" t="s">
        <v>183</v>
      </c>
      <c r="C2082" s="64">
        <v>4964.7</v>
      </c>
      <c r="D2082" s="64">
        <v>182</v>
      </c>
      <c r="E2082" s="64">
        <v>396.72</v>
      </c>
      <c r="F2082" s="64">
        <v>0</v>
      </c>
      <c r="H2082" s="64">
        <f t="shared" si="277"/>
        <v>-396.72</v>
      </c>
      <c r="J2082" s="64">
        <f t="shared" si="273"/>
        <v>269</v>
      </c>
      <c r="K2082" s="64">
        <f t="shared" si="274"/>
        <v>297</v>
      </c>
      <c r="L2082" s="64">
        <f t="shared" si="275"/>
        <v>1041</v>
      </c>
      <c r="M2082" s="64">
        <f t="shared" si="276"/>
        <v>421</v>
      </c>
    </row>
    <row r="2083" spans="1:13" outlineLevel="1" x14ac:dyDescent="0.35">
      <c r="A2083" s="64">
        <v>51145847</v>
      </c>
      <c r="B2083" s="64" t="s">
        <v>183</v>
      </c>
      <c r="C2083" s="64">
        <v>4429.33</v>
      </c>
      <c r="D2083" s="64">
        <v>183</v>
      </c>
      <c r="E2083" s="64">
        <v>359.24</v>
      </c>
      <c r="F2083" s="64">
        <v>0</v>
      </c>
      <c r="H2083" s="64">
        <f t="shared" si="277"/>
        <v>-359.24</v>
      </c>
      <c r="J2083" s="64">
        <f t="shared" si="273"/>
        <v>269</v>
      </c>
      <c r="K2083" s="64">
        <f t="shared" si="274"/>
        <v>297</v>
      </c>
      <c r="L2083" s="64">
        <f t="shared" si="275"/>
        <v>1042</v>
      </c>
      <c r="M2083" s="64">
        <f t="shared" si="276"/>
        <v>421</v>
      </c>
    </row>
    <row r="2084" spans="1:13" outlineLevel="1" x14ac:dyDescent="0.35">
      <c r="A2084" s="64">
        <v>51148007</v>
      </c>
      <c r="B2084" s="64" t="s">
        <v>395</v>
      </c>
      <c r="C2084" s="64">
        <v>3332.53</v>
      </c>
      <c r="D2084" s="64">
        <v>153</v>
      </c>
      <c r="E2084" s="64">
        <v>268.16000000000003</v>
      </c>
      <c r="F2084" s="64">
        <v>265.66000000000003</v>
      </c>
      <c r="H2084" s="64">
        <f t="shared" si="277"/>
        <v>-2.5</v>
      </c>
      <c r="J2084" s="64">
        <f t="shared" si="273"/>
        <v>269</v>
      </c>
      <c r="K2084" s="64">
        <f t="shared" si="274"/>
        <v>298</v>
      </c>
      <c r="L2084" s="64">
        <f t="shared" si="275"/>
        <v>1042</v>
      </c>
      <c r="M2084" s="64">
        <f t="shared" si="276"/>
        <v>421</v>
      </c>
    </row>
    <row r="2085" spans="1:13" outlineLevel="1" x14ac:dyDescent="0.35">
      <c r="A2085" s="64">
        <v>51148396</v>
      </c>
      <c r="B2085" s="64" t="s">
        <v>101</v>
      </c>
      <c r="C2085" s="64">
        <v>2311.67</v>
      </c>
      <c r="D2085" s="64">
        <v>151</v>
      </c>
      <c r="E2085" s="64">
        <v>190.9</v>
      </c>
      <c r="F2085" s="64">
        <v>190.33</v>
      </c>
      <c r="H2085" s="64">
        <f t="shared" si="277"/>
        <v>-0.56999999999999318</v>
      </c>
      <c r="J2085" s="64">
        <f t="shared" si="273"/>
        <v>270</v>
      </c>
      <c r="K2085" s="64">
        <f t="shared" si="274"/>
        <v>298</v>
      </c>
      <c r="L2085" s="64">
        <f t="shared" si="275"/>
        <v>1042</v>
      </c>
      <c r="M2085" s="64">
        <f t="shared" si="276"/>
        <v>421</v>
      </c>
    </row>
    <row r="2086" spans="1:13" outlineLevel="1" x14ac:dyDescent="0.35">
      <c r="A2086" s="64">
        <v>51149401</v>
      </c>
      <c r="B2086" s="64" t="s">
        <v>101</v>
      </c>
      <c r="C2086" s="64">
        <v>2527.14</v>
      </c>
      <c r="D2086" s="64">
        <v>153</v>
      </c>
      <c r="E2086" s="64">
        <v>209.3</v>
      </c>
      <c r="F2086" s="64">
        <v>212.73</v>
      </c>
      <c r="H2086" s="64">
        <f t="shared" si="277"/>
        <v>3.4299999999999784</v>
      </c>
      <c r="J2086" s="64">
        <f t="shared" si="273"/>
        <v>271</v>
      </c>
      <c r="K2086" s="64">
        <f t="shared" si="274"/>
        <v>298</v>
      </c>
      <c r="L2086" s="64">
        <f t="shared" si="275"/>
        <v>1042</v>
      </c>
      <c r="M2086" s="64">
        <f t="shared" si="276"/>
        <v>421</v>
      </c>
    </row>
    <row r="2087" spans="1:13" outlineLevel="1" x14ac:dyDescent="0.35">
      <c r="A2087" s="64">
        <v>51149659</v>
      </c>
      <c r="B2087" s="64" t="s">
        <v>183</v>
      </c>
      <c r="C2087" s="64">
        <v>6018.29</v>
      </c>
      <c r="D2087" s="64">
        <v>183</v>
      </c>
      <c r="E2087" s="64">
        <v>471.29</v>
      </c>
      <c r="F2087" s="64">
        <v>0</v>
      </c>
      <c r="H2087" s="64">
        <f t="shared" si="277"/>
        <v>-471.29</v>
      </c>
      <c r="J2087" s="64">
        <f t="shared" si="273"/>
        <v>271</v>
      </c>
      <c r="K2087" s="64">
        <f t="shared" si="274"/>
        <v>298</v>
      </c>
      <c r="L2087" s="64">
        <f t="shared" si="275"/>
        <v>1043</v>
      </c>
      <c r="M2087" s="64">
        <f t="shared" si="276"/>
        <v>421</v>
      </c>
    </row>
    <row r="2088" spans="1:13" outlineLevel="1" x14ac:dyDescent="0.35">
      <c r="A2088" s="64">
        <v>51149667</v>
      </c>
      <c r="B2088" s="64" t="s">
        <v>183</v>
      </c>
      <c r="C2088" s="64">
        <v>2238.25</v>
      </c>
      <c r="D2088" s="64">
        <v>182</v>
      </c>
      <c r="E2088" s="64">
        <v>177.64</v>
      </c>
      <c r="F2088" s="64">
        <v>0</v>
      </c>
      <c r="H2088" s="64">
        <f t="shared" si="277"/>
        <v>-177.64</v>
      </c>
      <c r="J2088" s="64">
        <f t="shared" si="273"/>
        <v>271</v>
      </c>
      <c r="K2088" s="64">
        <f t="shared" si="274"/>
        <v>298</v>
      </c>
      <c r="L2088" s="64">
        <f t="shared" si="275"/>
        <v>1044</v>
      </c>
      <c r="M2088" s="64">
        <f t="shared" si="276"/>
        <v>421</v>
      </c>
    </row>
    <row r="2089" spans="1:13" outlineLevel="1" x14ac:dyDescent="0.35">
      <c r="A2089" s="64">
        <v>51149922</v>
      </c>
      <c r="B2089" s="64" t="s">
        <v>183</v>
      </c>
      <c r="C2089" s="64">
        <v>3497.2</v>
      </c>
      <c r="D2089" s="64">
        <v>183</v>
      </c>
      <c r="E2089" s="64">
        <v>281.88</v>
      </c>
      <c r="F2089" s="64">
        <v>0</v>
      </c>
      <c r="H2089" s="64">
        <f t="shared" si="277"/>
        <v>-281.88</v>
      </c>
      <c r="J2089" s="64">
        <f t="shared" si="273"/>
        <v>271</v>
      </c>
      <c r="K2089" s="64">
        <f t="shared" si="274"/>
        <v>298</v>
      </c>
      <c r="L2089" s="64">
        <f t="shared" si="275"/>
        <v>1045</v>
      </c>
      <c r="M2089" s="64">
        <f t="shared" si="276"/>
        <v>421</v>
      </c>
    </row>
    <row r="2090" spans="1:13" outlineLevel="1" x14ac:dyDescent="0.35">
      <c r="A2090" s="64">
        <v>51150309</v>
      </c>
      <c r="B2090" s="64" t="s">
        <v>183</v>
      </c>
      <c r="C2090" s="64">
        <v>2789.22</v>
      </c>
      <c r="D2090" s="64">
        <v>183</v>
      </c>
      <c r="E2090" s="64">
        <v>226.28</v>
      </c>
      <c r="F2090" s="64">
        <v>0</v>
      </c>
      <c r="H2090" s="64">
        <f t="shared" si="277"/>
        <v>-226.28</v>
      </c>
      <c r="J2090" s="64">
        <f t="shared" si="273"/>
        <v>271</v>
      </c>
      <c r="K2090" s="64">
        <f t="shared" si="274"/>
        <v>298</v>
      </c>
      <c r="L2090" s="64">
        <f t="shared" si="275"/>
        <v>1046</v>
      </c>
      <c r="M2090" s="64">
        <f t="shared" si="276"/>
        <v>421</v>
      </c>
    </row>
    <row r="2091" spans="1:13" outlineLevel="1" x14ac:dyDescent="0.35">
      <c r="A2091" s="64">
        <v>51150466</v>
      </c>
      <c r="B2091" s="64" t="s">
        <v>183</v>
      </c>
      <c r="C2091" s="64">
        <v>3439.7</v>
      </c>
      <c r="D2091" s="64">
        <v>185</v>
      </c>
      <c r="E2091" s="64">
        <v>284.10000000000002</v>
      </c>
      <c r="F2091" s="64">
        <v>0</v>
      </c>
      <c r="H2091" s="64">
        <f t="shared" si="277"/>
        <v>-284.10000000000002</v>
      </c>
      <c r="J2091" s="64">
        <f t="shared" si="273"/>
        <v>271</v>
      </c>
      <c r="K2091" s="64">
        <f t="shared" si="274"/>
        <v>298</v>
      </c>
      <c r="L2091" s="64">
        <f t="shared" si="275"/>
        <v>1047</v>
      </c>
      <c r="M2091" s="64">
        <f t="shared" si="276"/>
        <v>421</v>
      </c>
    </row>
    <row r="2092" spans="1:13" outlineLevel="1" x14ac:dyDescent="0.35">
      <c r="A2092" s="64">
        <v>51150713</v>
      </c>
      <c r="B2092" s="64" t="s">
        <v>101</v>
      </c>
      <c r="C2092" s="64">
        <v>3708.24</v>
      </c>
      <c r="D2092" s="64">
        <v>154</v>
      </c>
      <c r="E2092" s="64">
        <v>317.91000000000003</v>
      </c>
      <c r="F2092" s="64">
        <v>316.56</v>
      </c>
      <c r="H2092" s="64">
        <f t="shared" si="277"/>
        <v>-1.3500000000000227</v>
      </c>
      <c r="J2092" s="64">
        <f t="shared" si="273"/>
        <v>272</v>
      </c>
      <c r="K2092" s="64">
        <f t="shared" si="274"/>
        <v>298</v>
      </c>
      <c r="L2092" s="64">
        <f t="shared" si="275"/>
        <v>1047</v>
      </c>
      <c r="M2092" s="64">
        <f t="shared" si="276"/>
        <v>421</v>
      </c>
    </row>
    <row r="2093" spans="1:13" outlineLevel="1" x14ac:dyDescent="0.35">
      <c r="A2093" s="64">
        <v>51151315</v>
      </c>
      <c r="B2093" s="64" t="s">
        <v>183</v>
      </c>
      <c r="C2093" s="64">
        <v>3152.39</v>
      </c>
      <c r="D2093" s="64">
        <v>183</v>
      </c>
      <c r="E2093" s="64">
        <v>259.48</v>
      </c>
      <c r="F2093" s="64">
        <v>0</v>
      </c>
      <c r="H2093" s="64">
        <f t="shared" si="277"/>
        <v>-259.48</v>
      </c>
      <c r="J2093" s="64">
        <f t="shared" si="273"/>
        <v>272</v>
      </c>
      <c r="K2093" s="64">
        <f t="shared" si="274"/>
        <v>298</v>
      </c>
      <c r="L2093" s="64">
        <f t="shared" si="275"/>
        <v>1048</v>
      </c>
      <c r="M2093" s="64">
        <f t="shared" si="276"/>
        <v>421</v>
      </c>
    </row>
    <row r="2094" spans="1:13" outlineLevel="1" x14ac:dyDescent="0.35">
      <c r="A2094" s="64">
        <v>51152008</v>
      </c>
      <c r="B2094" s="64" t="s">
        <v>183</v>
      </c>
      <c r="C2094" s="64">
        <v>4036.83</v>
      </c>
      <c r="D2094" s="64">
        <v>183</v>
      </c>
      <c r="E2094" s="64">
        <v>328.77</v>
      </c>
      <c r="F2094" s="64">
        <v>0</v>
      </c>
      <c r="H2094" s="64">
        <f t="shared" si="277"/>
        <v>-328.77</v>
      </c>
      <c r="J2094" s="64">
        <f t="shared" si="273"/>
        <v>272</v>
      </c>
      <c r="K2094" s="64">
        <f t="shared" si="274"/>
        <v>298</v>
      </c>
      <c r="L2094" s="64">
        <f t="shared" si="275"/>
        <v>1049</v>
      </c>
      <c r="M2094" s="64">
        <f t="shared" si="276"/>
        <v>421</v>
      </c>
    </row>
    <row r="2095" spans="1:13" outlineLevel="1" x14ac:dyDescent="0.35">
      <c r="A2095" s="64">
        <v>51153379</v>
      </c>
      <c r="B2095" s="64" t="s">
        <v>183</v>
      </c>
      <c r="C2095" s="64">
        <v>10313.469999999999</v>
      </c>
      <c r="D2095" s="64">
        <v>184</v>
      </c>
      <c r="E2095" s="64">
        <v>858.42</v>
      </c>
      <c r="F2095" s="64">
        <v>0</v>
      </c>
      <c r="H2095" s="64">
        <f t="shared" si="277"/>
        <v>-858.42</v>
      </c>
      <c r="J2095" s="64">
        <f t="shared" si="273"/>
        <v>272</v>
      </c>
      <c r="K2095" s="64">
        <f t="shared" si="274"/>
        <v>298</v>
      </c>
      <c r="L2095" s="64">
        <f t="shared" si="275"/>
        <v>1050</v>
      </c>
      <c r="M2095" s="64">
        <f t="shared" si="276"/>
        <v>421</v>
      </c>
    </row>
    <row r="2096" spans="1:13" outlineLevel="1" x14ac:dyDescent="0.35">
      <c r="A2096" s="64">
        <v>51153957</v>
      </c>
      <c r="B2096" s="64" t="s">
        <v>183</v>
      </c>
      <c r="C2096" s="64">
        <v>5085.51</v>
      </c>
      <c r="D2096" s="64">
        <v>183</v>
      </c>
      <c r="E2096" s="64">
        <v>441.21</v>
      </c>
      <c r="F2096" s="64">
        <v>0</v>
      </c>
      <c r="H2096" s="64">
        <f t="shared" si="277"/>
        <v>-441.21</v>
      </c>
      <c r="J2096" s="64">
        <f t="shared" si="273"/>
        <v>272</v>
      </c>
      <c r="K2096" s="64">
        <f t="shared" si="274"/>
        <v>298</v>
      </c>
      <c r="L2096" s="64">
        <f t="shared" si="275"/>
        <v>1051</v>
      </c>
      <c r="M2096" s="64">
        <f t="shared" si="276"/>
        <v>421</v>
      </c>
    </row>
    <row r="2097" spans="1:13" outlineLevel="1" x14ac:dyDescent="0.35">
      <c r="A2097" s="64">
        <v>51153973</v>
      </c>
      <c r="B2097" s="64" t="s">
        <v>101</v>
      </c>
      <c r="C2097" s="64">
        <v>2975.73</v>
      </c>
      <c r="D2097" s="64">
        <v>151</v>
      </c>
      <c r="E2097" s="64">
        <v>229.18</v>
      </c>
      <c r="F2097" s="64">
        <v>224.67</v>
      </c>
      <c r="H2097" s="64">
        <f t="shared" si="277"/>
        <v>-4.5100000000000193</v>
      </c>
      <c r="J2097" s="64">
        <f t="shared" si="273"/>
        <v>273</v>
      </c>
      <c r="K2097" s="64">
        <f t="shared" si="274"/>
        <v>298</v>
      </c>
      <c r="L2097" s="64">
        <f t="shared" si="275"/>
        <v>1051</v>
      </c>
      <c r="M2097" s="64">
        <f t="shared" si="276"/>
        <v>421</v>
      </c>
    </row>
    <row r="2098" spans="1:13" outlineLevel="1" x14ac:dyDescent="0.35">
      <c r="A2098" s="64">
        <v>51154062</v>
      </c>
      <c r="B2098" s="64" t="s">
        <v>406</v>
      </c>
      <c r="C2098" s="64">
        <v>2410.34</v>
      </c>
      <c r="D2098" s="64">
        <v>186</v>
      </c>
      <c r="E2098" s="64">
        <v>195.49</v>
      </c>
      <c r="F2098" s="64">
        <v>0</v>
      </c>
      <c r="H2098" s="64">
        <f t="shared" si="277"/>
        <v>-195.49</v>
      </c>
      <c r="J2098" s="64">
        <f t="shared" si="273"/>
        <v>273</v>
      </c>
      <c r="K2098" s="64">
        <f t="shared" si="274"/>
        <v>298</v>
      </c>
      <c r="L2098" s="64">
        <f t="shared" si="275"/>
        <v>1051</v>
      </c>
      <c r="M2098" s="64">
        <f t="shared" si="276"/>
        <v>422</v>
      </c>
    </row>
    <row r="2099" spans="1:13" outlineLevel="1" x14ac:dyDescent="0.35">
      <c r="A2099" s="64">
        <v>51158527</v>
      </c>
      <c r="B2099" s="64" t="s">
        <v>406</v>
      </c>
      <c r="C2099" s="64">
        <v>3936.23</v>
      </c>
      <c r="D2099" s="64">
        <v>182</v>
      </c>
      <c r="E2099" s="64">
        <v>324.98</v>
      </c>
      <c r="F2099" s="64">
        <v>0</v>
      </c>
      <c r="H2099" s="64">
        <f t="shared" si="277"/>
        <v>-324.98</v>
      </c>
      <c r="J2099" s="64">
        <f t="shared" si="273"/>
        <v>273</v>
      </c>
      <c r="K2099" s="64">
        <f t="shared" si="274"/>
        <v>298</v>
      </c>
      <c r="L2099" s="64">
        <f t="shared" si="275"/>
        <v>1051</v>
      </c>
      <c r="M2099" s="64">
        <f t="shared" si="276"/>
        <v>423</v>
      </c>
    </row>
    <row r="2100" spans="1:13" outlineLevel="1" x14ac:dyDescent="0.35">
      <c r="A2100" s="64">
        <v>51158965</v>
      </c>
      <c r="B2100" s="64" t="s">
        <v>183</v>
      </c>
      <c r="C2100" s="64">
        <v>2704.44</v>
      </c>
      <c r="D2100" s="64">
        <v>184</v>
      </c>
      <c r="E2100" s="64">
        <v>215.3</v>
      </c>
      <c r="F2100" s="64">
        <v>0</v>
      </c>
      <c r="H2100" s="64">
        <f t="shared" si="277"/>
        <v>-215.3</v>
      </c>
      <c r="J2100" s="64">
        <f t="shared" si="273"/>
        <v>273</v>
      </c>
      <c r="K2100" s="64">
        <f t="shared" si="274"/>
        <v>298</v>
      </c>
      <c r="L2100" s="64">
        <f t="shared" si="275"/>
        <v>1052</v>
      </c>
      <c r="M2100" s="64">
        <f t="shared" si="276"/>
        <v>423</v>
      </c>
    </row>
    <row r="2101" spans="1:13" outlineLevel="1" x14ac:dyDescent="0.35">
      <c r="A2101" s="64">
        <v>51162148</v>
      </c>
      <c r="B2101" s="64" t="s">
        <v>183</v>
      </c>
      <c r="C2101" s="64">
        <v>3638.05</v>
      </c>
      <c r="D2101" s="64">
        <v>186</v>
      </c>
      <c r="E2101" s="64">
        <v>284.8</v>
      </c>
      <c r="F2101" s="64">
        <v>0</v>
      </c>
      <c r="H2101" s="64">
        <f t="shared" si="277"/>
        <v>-284.8</v>
      </c>
      <c r="J2101" s="64">
        <f t="shared" si="273"/>
        <v>273</v>
      </c>
      <c r="K2101" s="64">
        <f t="shared" si="274"/>
        <v>298</v>
      </c>
      <c r="L2101" s="64">
        <f t="shared" si="275"/>
        <v>1053</v>
      </c>
      <c r="M2101" s="64">
        <f t="shared" si="276"/>
        <v>423</v>
      </c>
    </row>
    <row r="2102" spans="1:13" outlineLevel="1" x14ac:dyDescent="0.35">
      <c r="A2102" s="64">
        <v>51163089</v>
      </c>
      <c r="B2102" s="64" t="s">
        <v>101</v>
      </c>
      <c r="C2102" s="64">
        <v>3044.51</v>
      </c>
      <c r="D2102" s="64">
        <v>153</v>
      </c>
      <c r="E2102" s="64">
        <v>233.42</v>
      </c>
      <c r="F2102" s="64">
        <v>226</v>
      </c>
      <c r="H2102" s="64">
        <f t="shared" si="277"/>
        <v>-7.4199999999999875</v>
      </c>
      <c r="J2102" s="64">
        <f t="shared" si="273"/>
        <v>274</v>
      </c>
      <c r="K2102" s="64">
        <f t="shared" si="274"/>
        <v>298</v>
      </c>
      <c r="L2102" s="64">
        <f t="shared" si="275"/>
        <v>1053</v>
      </c>
      <c r="M2102" s="64">
        <f t="shared" si="276"/>
        <v>423</v>
      </c>
    </row>
    <row r="2103" spans="1:13" outlineLevel="1" x14ac:dyDescent="0.35">
      <c r="A2103" s="64">
        <v>51166489</v>
      </c>
      <c r="B2103" s="64" t="s">
        <v>101</v>
      </c>
      <c r="C2103" s="64">
        <v>1941.76</v>
      </c>
      <c r="D2103" s="64">
        <v>184</v>
      </c>
      <c r="E2103" s="64">
        <v>156.41</v>
      </c>
      <c r="F2103" s="64">
        <v>154.71</v>
      </c>
      <c r="H2103" s="64">
        <f t="shared" si="277"/>
        <v>-1.6999999999999886</v>
      </c>
      <c r="J2103" s="64">
        <f t="shared" ref="J2103:J2166" si="278">IF($B2103=J$53,J2102+1,J2102)</f>
        <v>275</v>
      </c>
      <c r="K2103" s="64">
        <f t="shared" ref="K2103:K2166" si="279">IF($B2103=K$53,K2102+1,K2102)</f>
        <v>298</v>
      </c>
      <c r="L2103" s="64">
        <f t="shared" ref="L2103:L2166" si="280">IF($B2103=L$53,L2102+1,L2102)</f>
        <v>1053</v>
      </c>
      <c r="M2103" s="64">
        <f t="shared" ref="M2103:M2166" si="281">IF($B2103=M$53,M2102+1,M2102)</f>
        <v>423</v>
      </c>
    </row>
    <row r="2104" spans="1:13" outlineLevel="1" x14ac:dyDescent="0.35">
      <c r="A2104" s="64">
        <v>51166893</v>
      </c>
      <c r="B2104" s="64" t="s">
        <v>406</v>
      </c>
      <c r="C2104" s="64">
        <v>3475.35</v>
      </c>
      <c r="D2104" s="64">
        <v>183</v>
      </c>
      <c r="E2104" s="64">
        <v>280.14</v>
      </c>
      <c r="F2104" s="64">
        <v>0</v>
      </c>
      <c r="H2104" s="64">
        <f t="shared" ref="H2104:H2167" si="282">F2104-E2104</f>
        <v>-280.14</v>
      </c>
      <c r="J2104" s="64">
        <f t="shared" si="278"/>
        <v>275</v>
      </c>
      <c r="K2104" s="64">
        <f t="shared" si="279"/>
        <v>298</v>
      </c>
      <c r="L2104" s="64">
        <f t="shared" si="280"/>
        <v>1053</v>
      </c>
      <c r="M2104" s="64">
        <f t="shared" si="281"/>
        <v>424</v>
      </c>
    </row>
    <row r="2105" spans="1:13" outlineLevel="1" x14ac:dyDescent="0.35">
      <c r="A2105" s="64">
        <v>51167396</v>
      </c>
      <c r="B2105" s="64" t="s">
        <v>406</v>
      </c>
      <c r="C2105" s="64">
        <v>2477.75</v>
      </c>
      <c r="D2105" s="64">
        <v>153</v>
      </c>
      <c r="E2105" s="64">
        <v>190.42</v>
      </c>
      <c r="F2105" s="64">
        <v>0</v>
      </c>
      <c r="H2105" s="64">
        <f t="shared" si="282"/>
        <v>-190.42</v>
      </c>
      <c r="J2105" s="64">
        <f t="shared" si="278"/>
        <v>275</v>
      </c>
      <c r="K2105" s="64">
        <f t="shared" si="279"/>
        <v>298</v>
      </c>
      <c r="L2105" s="64">
        <f t="shared" si="280"/>
        <v>1053</v>
      </c>
      <c r="M2105" s="64">
        <f t="shared" si="281"/>
        <v>425</v>
      </c>
    </row>
    <row r="2106" spans="1:13" outlineLevel="1" x14ac:dyDescent="0.35">
      <c r="A2106" s="64">
        <v>51168659</v>
      </c>
      <c r="B2106" s="64" t="s">
        <v>183</v>
      </c>
      <c r="C2106" s="64">
        <v>4408.8</v>
      </c>
      <c r="D2106" s="64">
        <v>153</v>
      </c>
      <c r="E2106" s="64">
        <v>346.09</v>
      </c>
      <c r="F2106" s="64">
        <v>0</v>
      </c>
      <c r="H2106" s="64">
        <f t="shared" si="282"/>
        <v>-346.09</v>
      </c>
      <c r="J2106" s="64">
        <f t="shared" si="278"/>
        <v>275</v>
      </c>
      <c r="K2106" s="64">
        <f t="shared" si="279"/>
        <v>298</v>
      </c>
      <c r="L2106" s="64">
        <f t="shared" si="280"/>
        <v>1054</v>
      </c>
      <c r="M2106" s="64">
        <f t="shared" si="281"/>
        <v>425</v>
      </c>
    </row>
    <row r="2107" spans="1:13" outlineLevel="1" x14ac:dyDescent="0.35">
      <c r="A2107" s="64">
        <v>51169409</v>
      </c>
      <c r="B2107" s="64" t="s">
        <v>183</v>
      </c>
      <c r="C2107" s="64">
        <v>5345.45</v>
      </c>
      <c r="D2107" s="64">
        <v>183</v>
      </c>
      <c r="E2107" s="64">
        <v>427.89</v>
      </c>
      <c r="F2107" s="64">
        <v>0</v>
      </c>
      <c r="H2107" s="64">
        <f t="shared" si="282"/>
        <v>-427.89</v>
      </c>
      <c r="J2107" s="64">
        <f t="shared" si="278"/>
        <v>275</v>
      </c>
      <c r="K2107" s="64">
        <f t="shared" si="279"/>
        <v>298</v>
      </c>
      <c r="L2107" s="64">
        <f t="shared" si="280"/>
        <v>1055</v>
      </c>
      <c r="M2107" s="64">
        <f t="shared" si="281"/>
        <v>425</v>
      </c>
    </row>
    <row r="2108" spans="1:13" outlineLevel="1" x14ac:dyDescent="0.35">
      <c r="A2108" s="64">
        <v>51169425</v>
      </c>
      <c r="B2108" s="64" t="s">
        <v>183</v>
      </c>
      <c r="C2108" s="64">
        <v>3995.13</v>
      </c>
      <c r="D2108" s="64">
        <v>183</v>
      </c>
      <c r="E2108" s="64">
        <v>318.75</v>
      </c>
      <c r="F2108" s="64">
        <v>0</v>
      </c>
      <c r="H2108" s="64">
        <f t="shared" si="282"/>
        <v>-318.75</v>
      </c>
      <c r="J2108" s="64">
        <f t="shared" si="278"/>
        <v>275</v>
      </c>
      <c r="K2108" s="64">
        <f t="shared" si="279"/>
        <v>298</v>
      </c>
      <c r="L2108" s="64">
        <f t="shared" si="280"/>
        <v>1056</v>
      </c>
      <c r="M2108" s="64">
        <f t="shared" si="281"/>
        <v>425</v>
      </c>
    </row>
    <row r="2109" spans="1:13" outlineLevel="1" x14ac:dyDescent="0.35">
      <c r="A2109" s="64">
        <v>51169772</v>
      </c>
      <c r="B2109" s="64" t="s">
        <v>101</v>
      </c>
      <c r="C2109" s="64">
        <v>3143.97</v>
      </c>
      <c r="D2109" s="64">
        <v>184</v>
      </c>
      <c r="E2109" s="64">
        <v>225.44</v>
      </c>
      <c r="F2109" s="64">
        <v>214.37</v>
      </c>
      <c r="H2109" s="64">
        <f t="shared" si="282"/>
        <v>-11.069999999999993</v>
      </c>
      <c r="J2109" s="64">
        <f t="shared" si="278"/>
        <v>276</v>
      </c>
      <c r="K2109" s="64">
        <f t="shared" si="279"/>
        <v>298</v>
      </c>
      <c r="L2109" s="64">
        <f t="shared" si="280"/>
        <v>1056</v>
      </c>
      <c r="M2109" s="64">
        <f t="shared" si="281"/>
        <v>425</v>
      </c>
    </row>
    <row r="2110" spans="1:13" outlineLevel="1" x14ac:dyDescent="0.35">
      <c r="A2110" s="64">
        <v>51169996</v>
      </c>
      <c r="B2110" s="64" t="s">
        <v>183</v>
      </c>
      <c r="C2110" s="64">
        <v>2963.15</v>
      </c>
      <c r="D2110" s="64">
        <v>185</v>
      </c>
      <c r="E2110" s="64">
        <v>234</v>
      </c>
      <c r="F2110" s="64">
        <v>0</v>
      </c>
      <c r="H2110" s="64">
        <f t="shared" si="282"/>
        <v>-234</v>
      </c>
      <c r="J2110" s="64">
        <f t="shared" si="278"/>
        <v>276</v>
      </c>
      <c r="K2110" s="64">
        <f t="shared" si="279"/>
        <v>298</v>
      </c>
      <c r="L2110" s="64">
        <f t="shared" si="280"/>
        <v>1057</v>
      </c>
      <c r="M2110" s="64">
        <f t="shared" si="281"/>
        <v>425</v>
      </c>
    </row>
    <row r="2111" spans="1:13" outlineLevel="1" x14ac:dyDescent="0.35">
      <c r="A2111" s="64">
        <v>51170349</v>
      </c>
      <c r="B2111" s="64" t="s">
        <v>406</v>
      </c>
      <c r="C2111" s="64">
        <v>3063.89</v>
      </c>
      <c r="D2111" s="64">
        <v>184</v>
      </c>
      <c r="E2111" s="64">
        <v>254.35</v>
      </c>
      <c r="F2111" s="64">
        <v>0</v>
      </c>
      <c r="H2111" s="64">
        <f t="shared" si="282"/>
        <v>-254.35</v>
      </c>
      <c r="J2111" s="64">
        <f t="shared" si="278"/>
        <v>276</v>
      </c>
      <c r="K2111" s="64">
        <f t="shared" si="279"/>
        <v>298</v>
      </c>
      <c r="L2111" s="64">
        <f t="shared" si="280"/>
        <v>1057</v>
      </c>
      <c r="M2111" s="64">
        <f t="shared" si="281"/>
        <v>426</v>
      </c>
    </row>
    <row r="2112" spans="1:13" outlineLevel="1" x14ac:dyDescent="0.35">
      <c r="A2112" s="64">
        <v>51171074</v>
      </c>
      <c r="B2112" s="64" t="s">
        <v>101</v>
      </c>
      <c r="C2112" s="64">
        <v>5700.06</v>
      </c>
      <c r="D2112" s="64">
        <v>154</v>
      </c>
      <c r="E2112" s="64">
        <v>438.27</v>
      </c>
      <c r="F2112" s="64">
        <v>428.76</v>
      </c>
      <c r="H2112" s="64">
        <f t="shared" si="282"/>
        <v>-9.5099999999999909</v>
      </c>
      <c r="J2112" s="64">
        <f t="shared" si="278"/>
        <v>277</v>
      </c>
      <c r="K2112" s="64">
        <f t="shared" si="279"/>
        <v>298</v>
      </c>
      <c r="L2112" s="64">
        <f t="shared" si="280"/>
        <v>1057</v>
      </c>
      <c r="M2112" s="64">
        <f t="shared" si="281"/>
        <v>426</v>
      </c>
    </row>
    <row r="2113" spans="1:13" outlineLevel="1" x14ac:dyDescent="0.35">
      <c r="A2113" s="64">
        <v>51174044</v>
      </c>
      <c r="B2113" s="64" t="s">
        <v>395</v>
      </c>
      <c r="C2113" s="64">
        <v>4776.16</v>
      </c>
      <c r="D2113" s="64">
        <v>184</v>
      </c>
      <c r="E2113" s="64">
        <v>356.25</v>
      </c>
      <c r="F2113" s="64">
        <v>341.56</v>
      </c>
      <c r="H2113" s="64">
        <f t="shared" si="282"/>
        <v>-14.689999999999998</v>
      </c>
      <c r="J2113" s="64">
        <f t="shared" si="278"/>
        <v>277</v>
      </c>
      <c r="K2113" s="64">
        <f t="shared" si="279"/>
        <v>299</v>
      </c>
      <c r="L2113" s="64">
        <f t="shared" si="280"/>
        <v>1057</v>
      </c>
      <c r="M2113" s="64">
        <f t="shared" si="281"/>
        <v>426</v>
      </c>
    </row>
    <row r="2114" spans="1:13" outlineLevel="1" x14ac:dyDescent="0.35">
      <c r="A2114" s="64">
        <v>51176123</v>
      </c>
      <c r="B2114" s="64" t="s">
        <v>183</v>
      </c>
      <c r="C2114" s="64">
        <v>1930.12</v>
      </c>
      <c r="D2114" s="64">
        <v>183</v>
      </c>
      <c r="E2114" s="64">
        <v>155.08000000000001</v>
      </c>
      <c r="F2114" s="64">
        <v>0</v>
      </c>
      <c r="H2114" s="64">
        <f t="shared" si="282"/>
        <v>-155.08000000000001</v>
      </c>
      <c r="J2114" s="64">
        <f t="shared" si="278"/>
        <v>277</v>
      </c>
      <c r="K2114" s="64">
        <f t="shared" si="279"/>
        <v>299</v>
      </c>
      <c r="L2114" s="64">
        <f t="shared" si="280"/>
        <v>1058</v>
      </c>
      <c r="M2114" s="64">
        <f t="shared" si="281"/>
        <v>426</v>
      </c>
    </row>
    <row r="2115" spans="1:13" outlineLevel="1" x14ac:dyDescent="0.35">
      <c r="A2115" s="64">
        <v>51177501</v>
      </c>
      <c r="B2115" s="64" t="s">
        <v>101</v>
      </c>
      <c r="C2115" s="64">
        <v>3628.03</v>
      </c>
      <c r="D2115" s="64">
        <v>154</v>
      </c>
      <c r="E2115" s="64">
        <v>293.14</v>
      </c>
      <c r="F2115" s="64">
        <v>287.45999999999998</v>
      </c>
      <c r="H2115" s="64">
        <f t="shared" si="282"/>
        <v>-5.6800000000000068</v>
      </c>
      <c r="J2115" s="64">
        <f t="shared" si="278"/>
        <v>278</v>
      </c>
      <c r="K2115" s="64">
        <f t="shared" si="279"/>
        <v>299</v>
      </c>
      <c r="L2115" s="64">
        <f t="shared" si="280"/>
        <v>1058</v>
      </c>
      <c r="M2115" s="64">
        <f t="shared" si="281"/>
        <v>426</v>
      </c>
    </row>
    <row r="2116" spans="1:13" outlineLevel="1" x14ac:dyDescent="0.35">
      <c r="A2116" s="64">
        <v>51179341</v>
      </c>
      <c r="B2116" s="64" t="s">
        <v>183</v>
      </c>
      <c r="C2116" s="64">
        <v>5731.5</v>
      </c>
      <c r="D2116" s="64">
        <v>183</v>
      </c>
      <c r="E2116" s="64">
        <v>471.89</v>
      </c>
      <c r="F2116" s="64">
        <v>0</v>
      </c>
      <c r="H2116" s="64">
        <f t="shared" si="282"/>
        <v>-471.89</v>
      </c>
      <c r="J2116" s="64">
        <f t="shared" si="278"/>
        <v>278</v>
      </c>
      <c r="K2116" s="64">
        <f t="shared" si="279"/>
        <v>299</v>
      </c>
      <c r="L2116" s="64">
        <f t="shared" si="280"/>
        <v>1059</v>
      </c>
      <c r="M2116" s="64">
        <f t="shared" si="281"/>
        <v>426</v>
      </c>
    </row>
    <row r="2117" spans="1:13" outlineLevel="1" x14ac:dyDescent="0.35">
      <c r="A2117" s="64">
        <v>51181578</v>
      </c>
      <c r="B2117" s="64" t="s">
        <v>406</v>
      </c>
      <c r="C2117" s="64">
        <v>8920.17</v>
      </c>
      <c r="D2117" s="64">
        <v>183</v>
      </c>
      <c r="E2117" s="64">
        <v>725.84</v>
      </c>
      <c r="F2117" s="64">
        <v>0</v>
      </c>
      <c r="H2117" s="64">
        <f t="shared" si="282"/>
        <v>-725.84</v>
      </c>
      <c r="J2117" s="64">
        <f t="shared" si="278"/>
        <v>278</v>
      </c>
      <c r="K2117" s="64">
        <f t="shared" si="279"/>
        <v>299</v>
      </c>
      <c r="L2117" s="64">
        <f t="shared" si="280"/>
        <v>1059</v>
      </c>
      <c r="M2117" s="64">
        <f t="shared" si="281"/>
        <v>427</v>
      </c>
    </row>
    <row r="2118" spans="1:13" outlineLevel="1" x14ac:dyDescent="0.35">
      <c r="A2118" s="64">
        <v>51181883</v>
      </c>
      <c r="B2118" s="64" t="s">
        <v>406</v>
      </c>
      <c r="C2118" s="64">
        <v>2545.33</v>
      </c>
      <c r="D2118" s="64">
        <v>183</v>
      </c>
      <c r="E2118" s="64">
        <v>199.51</v>
      </c>
      <c r="F2118" s="64">
        <v>0</v>
      </c>
      <c r="H2118" s="64">
        <f t="shared" si="282"/>
        <v>-199.51</v>
      </c>
      <c r="J2118" s="64">
        <f t="shared" si="278"/>
        <v>278</v>
      </c>
      <c r="K2118" s="64">
        <f t="shared" si="279"/>
        <v>299</v>
      </c>
      <c r="L2118" s="64">
        <f t="shared" si="280"/>
        <v>1059</v>
      </c>
      <c r="M2118" s="64">
        <f t="shared" si="281"/>
        <v>428</v>
      </c>
    </row>
    <row r="2119" spans="1:13" outlineLevel="1" x14ac:dyDescent="0.35">
      <c r="A2119" s="64">
        <v>51185306</v>
      </c>
      <c r="B2119" s="64" t="s">
        <v>406</v>
      </c>
      <c r="C2119" s="64">
        <v>2640.25</v>
      </c>
      <c r="D2119" s="64">
        <v>182</v>
      </c>
      <c r="E2119" s="64">
        <v>217.46</v>
      </c>
      <c r="F2119" s="64">
        <v>0</v>
      </c>
      <c r="H2119" s="64">
        <f t="shared" si="282"/>
        <v>-217.46</v>
      </c>
      <c r="J2119" s="64">
        <f t="shared" si="278"/>
        <v>278</v>
      </c>
      <c r="K2119" s="64">
        <f t="shared" si="279"/>
        <v>299</v>
      </c>
      <c r="L2119" s="64">
        <f t="shared" si="280"/>
        <v>1059</v>
      </c>
      <c r="M2119" s="64">
        <f t="shared" si="281"/>
        <v>429</v>
      </c>
    </row>
    <row r="2120" spans="1:13" outlineLevel="1" x14ac:dyDescent="0.35">
      <c r="A2120" s="64">
        <v>51185736</v>
      </c>
      <c r="B2120" s="64" t="s">
        <v>406</v>
      </c>
      <c r="C2120" s="64">
        <v>4856.37</v>
      </c>
      <c r="D2120" s="64">
        <v>183</v>
      </c>
      <c r="E2120" s="64">
        <v>409.37</v>
      </c>
      <c r="F2120" s="64">
        <v>0</v>
      </c>
      <c r="H2120" s="64">
        <f t="shared" si="282"/>
        <v>-409.37</v>
      </c>
      <c r="J2120" s="64">
        <f t="shared" si="278"/>
        <v>278</v>
      </c>
      <c r="K2120" s="64">
        <f t="shared" si="279"/>
        <v>299</v>
      </c>
      <c r="L2120" s="64">
        <f t="shared" si="280"/>
        <v>1059</v>
      </c>
      <c r="M2120" s="64">
        <f t="shared" si="281"/>
        <v>430</v>
      </c>
    </row>
    <row r="2121" spans="1:13" outlineLevel="1" x14ac:dyDescent="0.35">
      <c r="A2121" s="64">
        <v>51188045</v>
      </c>
      <c r="B2121" s="64" t="s">
        <v>183</v>
      </c>
      <c r="C2121" s="64">
        <v>3238.36</v>
      </c>
      <c r="D2121" s="64">
        <v>183</v>
      </c>
      <c r="E2121" s="64">
        <v>264.83999999999997</v>
      </c>
      <c r="F2121" s="64">
        <v>0</v>
      </c>
      <c r="H2121" s="64">
        <f t="shared" si="282"/>
        <v>-264.83999999999997</v>
      </c>
      <c r="J2121" s="64">
        <f t="shared" si="278"/>
        <v>278</v>
      </c>
      <c r="K2121" s="64">
        <f t="shared" si="279"/>
        <v>299</v>
      </c>
      <c r="L2121" s="64">
        <f t="shared" si="280"/>
        <v>1060</v>
      </c>
      <c r="M2121" s="64">
        <f t="shared" si="281"/>
        <v>430</v>
      </c>
    </row>
    <row r="2122" spans="1:13" outlineLevel="1" x14ac:dyDescent="0.35">
      <c r="A2122" s="64">
        <v>51188988</v>
      </c>
      <c r="B2122" s="64" t="s">
        <v>183</v>
      </c>
      <c r="C2122" s="64">
        <v>2888.21</v>
      </c>
      <c r="D2122" s="64">
        <v>182</v>
      </c>
      <c r="E2122" s="64">
        <v>239.56</v>
      </c>
      <c r="F2122" s="64">
        <v>0</v>
      </c>
      <c r="H2122" s="64">
        <f t="shared" si="282"/>
        <v>-239.56</v>
      </c>
      <c r="J2122" s="64">
        <f t="shared" si="278"/>
        <v>278</v>
      </c>
      <c r="K2122" s="64">
        <f t="shared" si="279"/>
        <v>299</v>
      </c>
      <c r="L2122" s="64">
        <f t="shared" si="280"/>
        <v>1061</v>
      </c>
      <c r="M2122" s="64">
        <f t="shared" si="281"/>
        <v>430</v>
      </c>
    </row>
    <row r="2123" spans="1:13" outlineLevel="1" x14ac:dyDescent="0.35">
      <c r="A2123" s="64">
        <v>51194505</v>
      </c>
      <c r="B2123" s="64" t="s">
        <v>101</v>
      </c>
      <c r="C2123" s="64">
        <v>5054.6899999999996</v>
      </c>
      <c r="D2123" s="64">
        <v>183</v>
      </c>
      <c r="E2123" s="64">
        <v>412.68</v>
      </c>
      <c r="F2123" s="64">
        <v>411.5</v>
      </c>
      <c r="H2123" s="64">
        <f t="shared" si="282"/>
        <v>-1.1800000000000068</v>
      </c>
      <c r="J2123" s="64">
        <f t="shared" si="278"/>
        <v>279</v>
      </c>
      <c r="K2123" s="64">
        <f t="shared" si="279"/>
        <v>299</v>
      </c>
      <c r="L2123" s="64">
        <f t="shared" si="280"/>
        <v>1061</v>
      </c>
      <c r="M2123" s="64">
        <f t="shared" si="281"/>
        <v>430</v>
      </c>
    </row>
    <row r="2124" spans="1:13" outlineLevel="1" x14ac:dyDescent="0.35">
      <c r="A2124" s="64">
        <v>51195173</v>
      </c>
      <c r="B2124" s="64" t="s">
        <v>101</v>
      </c>
      <c r="C2124" s="64">
        <v>1736.21</v>
      </c>
      <c r="D2124" s="64">
        <v>153</v>
      </c>
      <c r="E2124" s="64">
        <v>143.86000000000001</v>
      </c>
      <c r="F2124" s="64">
        <v>145.44</v>
      </c>
      <c r="H2124" s="64">
        <f t="shared" si="282"/>
        <v>1.5799999999999841</v>
      </c>
      <c r="J2124" s="64">
        <f t="shared" si="278"/>
        <v>280</v>
      </c>
      <c r="K2124" s="64">
        <f t="shared" si="279"/>
        <v>299</v>
      </c>
      <c r="L2124" s="64">
        <f t="shared" si="280"/>
        <v>1061</v>
      </c>
      <c r="M2124" s="64">
        <f t="shared" si="281"/>
        <v>430</v>
      </c>
    </row>
    <row r="2125" spans="1:13" outlineLevel="1" x14ac:dyDescent="0.35">
      <c r="A2125" s="64">
        <v>51196113</v>
      </c>
      <c r="B2125" s="64" t="s">
        <v>183</v>
      </c>
      <c r="C2125" s="64">
        <v>4819.22</v>
      </c>
      <c r="D2125" s="64">
        <v>185</v>
      </c>
      <c r="E2125" s="64">
        <v>386.44</v>
      </c>
      <c r="F2125" s="64">
        <v>0</v>
      </c>
      <c r="H2125" s="64">
        <f t="shared" si="282"/>
        <v>-386.44</v>
      </c>
      <c r="J2125" s="64">
        <f t="shared" si="278"/>
        <v>280</v>
      </c>
      <c r="K2125" s="64">
        <f t="shared" si="279"/>
        <v>299</v>
      </c>
      <c r="L2125" s="64">
        <f t="shared" si="280"/>
        <v>1062</v>
      </c>
      <c r="M2125" s="64">
        <f t="shared" si="281"/>
        <v>430</v>
      </c>
    </row>
    <row r="2126" spans="1:13" outlineLevel="1" x14ac:dyDescent="0.35">
      <c r="A2126" s="64">
        <v>51196444</v>
      </c>
      <c r="B2126" s="64" t="s">
        <v>183</v>
      </c>
      <c r="C2126" s="64">
        <v>9069.7800000000007</v>
      </c>
      <c r="D2126" s="64">
        <v>185</v>
      </c>
      <c r="E2126" s="64">
        <v>766.9</v>
      </c>
      <c r="F2126" s="64">
        <v>0</v>
      </c>
      <c r="H2126" s="64">
        <f t="shared" si="282"/>
        <v>-766.9</v>
      </c>
      <c r="J2126" s="64">
        <f t="shared" si="278"/>
        <v>280</v>
      </c>
      <c r="K2126" s="64">
        <f t="shared" si="279"/>
        <v>299</v>
      </c>
      <c r="L2126" s="64">
        <f t="shared" si="280"/>
        <v>1063</v>
      </c>
      <c r="M2126" s="64">
        <f t="shared" si="281"/>
        <v>430</v>
      </c>
    </row>
    <row r="2127" spans="1:13" outlineLevel="1" x14ac:dyDescent="0.35">
      <c r="A2127" s="64">
        <v>51197012</v>
      </c>
      <c r="B2127" s="64" t="s">
        <v>406</v>
      </c>
      <c r="C2127" s="64">
        <v>2909</v>
      </c>
      <c r="D2127" s="64">
        <v>183</v>
      </c>
      <c r="E2127" s="64">
        <v>233.54</v>
      </c>
      <c r="F2127" s="64">
        <v>0</v>
      </c>
      <c r="H2127" s="64">
        <f t="shared" si="282"/>
        <v>-233.54</v>
      </c>
      <c r="J2127" s="64">
        <f t="shared" si="278"/>
        <v>280</v>
      </c>
      <c r="K2127" s="64">
        <f t="shared" si="279"/>
        <v>299</v>
      </c>
      <c r="L2127" s="64">
        <f t="shared" si="280"/>
        <v>1063</v>
      </c>
      <c r="M2127" s="64">
        <f t="shared" si="281"/>
        <v>431</v>
      </c>
    </row>
    <row r="2128" spans="1:13" outlineLevel="1" x14ac:dyDescent="0.35">
      <c r="A2128" s="64">
        <v>51198094</v>
      </c>
      <c r="B2128" s="64" t="s">
        <v>406</v>
      </c>
      <c r="C2128" s="64">
        <v>3013.2</v>
      </c>
      <c r="D2128" s="64">
        <v>184</v>
      </c>
      <c r="E2128" s="64">
        <v>243.23</v>
      </c>
      <c r="F2128" s="64">
        <v>0</v>
      </c>
      <c r="H2128" s="64">
        <f t="shared" si="282"/>
        <v>-243.23</v>
      </c>
      <c r="J2128" s="64">
        <f t="shared" si="278"/>
        <v>280</v>
      </c>
      <c r="K2128" s="64">
        <f t="shared" si="279"/>
        <v>299</v>
      </c>
      <c r="L2128" s="64">
        <f t="shared" si="280"/>
        <v>1063</v>
      </c>
      <c r="M2128" s="64">
        <f t="shared" si="281"/>
        <v>432</v>
      </c>
    </row>
    <row r="2129" spans="1:13" outlineLevel="1" x14ac:dyDescent="0.35">
      <c r="A2129" s="64">
        <v>51199604</v>
      </c>
      <c r="B2129" s="64" t="s">
        <v>183</v>
      </c>
      <c r="C2129" s="64">
        <v>2493.4499999999998</v>
      </c>
      <c r="D2129" s="64">
        <v>182</v>
      </c>
      <c r="E2129" s="64">
        <v>203.23</v>
      </c>
      <c r="F2129" s="64">
        <v>0</v>
      </c>
      <c r="H2129" s="64">
        <f t="shared" si="282"/>
        <v>-203.23</v>
      </c>
      <c r="J2129" s="64">
        <f t="shared" si="278"/>
        <v>280</v>
      </c>
      <c r="K2129" s="64">
        <f t="shared" si="279"/>
        <v>299</v>
      </c>
      <c r="L2129" s="64">
        <f t="shared" si="280"/>
        <v>1064</v>
      </c>
      <c r="M2129" s="64">
        <f t="shared" si="281"/>
        <v>432</v>
      </c>
    </row>
    <row r="2130" spans="1:13" outlineLevel="1" x14ac:dyDescent="0.35">
      <c r="A2130" s="64">
        <v>51200419</v>
      </c>
      <c r="B2130" s="64" t="s">
        <v>101</v>
      </c>
      <c r="C2130" s="64">
        <v>2860.18</v>
      </c>
      <c r="D2130" s="64">
        <v>185</v>
      </c>
      <c r="E2130" s="64">
        <v>231.83</v>
      </c>
      <c r="F2130" s="64">
        <v>225.93</v>
      </c>
      <c r="H2130" s="64">
        <f t="shared" si="282"/>
        <v>-5.9000000000000057</v>
      </c>
      <c r="J2130" s="64">
        <f t="shared" si="278"/>
        <v>281</v>
      </c>
      <c r="K2130" s="64">
        <f t="shared" si="279"/>
        <v>299</v>
      </c>
      <c r="L2130" s="64">
        <f t="shared" si="280"/>
        <v>1064</v>
      </c>
      <c r="M2130" s="64">
        <f t="shared" si="281"/>
        <v>432</v>
      </c>
    </row>
    <row r="2131" spans="1:13" outlineLevel="1" x14ac:dyDescent="0.35">
      <c r="A2131" s="64">
        <v>51200865</v>
      </c>
      <c r="B2131" s="64" t="s">
        <v>406</v>
      </c>
      <c r="C2131" s="64">
        <v>5128.9799999999996</v>
      </c>
      <c r="D2131" s="64">
        <v>182</v>
      </c>
      <c r="E2131" s="64">
        <v>409.19</v>
      </c>
      <c r="F2131" s="64">
        <v>0</v>
      </c>
      <c r="H2131" s="64">
        <f t="shared" si="282"/>
        <v>-409.19</v>
      </c>
      <c r="J2131" s="64">
        <f t="shared" si="278"/>
        <v>281</v>
      </c>
      <c r="K2131" s="64">
        <f t="shared" si="279"/>
        <v>299</v>
      </c>
      <c r="L2131" s="64">
        <f t="shared" si="280"/>
        <v>1064</v>
      </c>
      <c r="M2131" s="64">
        <f t="shared" si="281"/>
        <v>433</v>
      </c>
    </row>
    <row r="2132" spans="1:13" outlineLevel="1" x14ac:dyDescent="0.35">
      <c r="A2132" s="64">
        <v>51201649</v>
      </c>
      <c r="B2132" s="64" t="s">
        <v>183</v>
      </c>
      <c r="C2132" s="64">
        <v>3908.83</v>
      </c>
      <c r="D2132" s="64">
        <v>183</v>
      </c>
      <c r="E2132" s="64">
        <v>325.73</v>
      </c>
      <c r="F2132" s="64">
        <v>0</v>
      </c>
      <c r="H2132" s="64">
        <f t="shared" si="282"/>
        <v>-325.73</v>
      </c>
      <c r="J2132" s="64">
        <f t="shared" si="278"/>
        <v>281</v>
      </c>
      <c r="K2132" s="64">
        <f t="shared" si="279"/>
        <v>299</v>
      </c>
      <c r="L2132" s="64">
        <f t="shared" si="280"/>
        <v>1065</v>
      </c>
      <c r="M2132" s="64">
        <f t="shared" si="281"/>
        <v>433</v>
      </c>
    </row>
    <row r="2133" spans="1:13" outlineLevel="1" x14ac:dyDescent="0.35">
      <c r="A2133" s="64">
        <v>51202069</v>
      </c>
      <c r="B2133" s="64" t="s">
        <v>183</v>
      </c>
      <c r="C2133" s="64">
        <v>4632.57</v>
      </c>
      <c r="D2133" s="64">
        <v>183</v>
      </c>
      <c r="E2133" s="64">
        <v>378.12</v>
      </c>
      <c r="F2133" s="64">
        <v>0</v>
      </c>
      <c r="H2133" s="64">
        <f t="shared" si="282"/>
        <v>-378.12</v>
      </c>
      <c r="J2133" s="64">
        <f t="shared" si="278"/>
        <v>281</v>
      </c>
      <c r="K2133" s="64">
        <f t="shared" si="279"/>
        <v>299</v>
      </c>
      <c r="L2133" s="64">
        <f t="shared" si="280"/>
        <v>1066</v>
      </c>
      <c r="M2133" s="64">
        <f t="shared" si="281"/>
        <v>433</v>
      </c>
    </row>
    <row r="2134" spans="1:13" outlineLevel="1" x14ac:dyDescent="0.35">
      <c r="A2134" s="64">
        <v>51203380</v>
      </c>
      <c r="B2134" s="64" t="s">
        <v>101</v>
      </c>
      <c r="C2134" s="64">
        <v>3285.42</v>
      </c>
      <c r="D2134" s="64">
        <v>154</v>
      </c>
      <c r="E2134" s="64">
        <v>259.97000000000003</v>
      </c>
      <c r="F2134" s="64">
        <v>257.62</v>
      </c>
      <c r="H2134" s="64">
        <f t="shared" si="282"/>
        <v>-2.3500000000000227</v>
      </c>
      <c r="J2134" s="64">
        <f t="shared" si="278"/>
        <v>282</v>
      </c>
      <c r="K2134" s="64">
        <f t="shared" si="279"/>
        <v>299</v>
      </c>
      <c r="L2134" s="64">
        <f t="shared" si="280"/>
        <v>1066</v>
      </c>
      <c r="M2134" s="64">
        <f t="shared" si="281"/>
        <v>433</v>
      </c>
    </row>
    <row r="2135" spans="1:13" outlineLevel="1" x14ac:dyDescent="0.35">
      <c r="A2135" s="64">
        <v>51205716</v>
      </c>
      <c r="B2135" s="64" t="s">
        <v>183</v>
      </c>
      <c r="C2135" s="64">
        <v>3915.19</v>
      </c>
      <c r="D2135" s="64">
        <v>182</v>
      </c>
      <c r="E2135" s="64">
        <v>326.57</v>
      </c>
      <c r="F2135" s="64">
        <v>0</v>
      </c>
      <c r="H2135" s="64">
        <f t="shared" si="282"/>
        <v>-326.57</v>
      </c>
      <c r="J2135" s="64">
        <f t="shared" si="278"/>
        <v>282</v>
      </c>
      <c r="K2135" s="64">
        <f t="shared" si="279"/>
        <v>299</v>
      </c>
      <c r="L2135" s="64">
        <f t="shared" si="280"/>
        <v>1067</v>
      </c>
      <c r="M2135" s="64">
        <f t="shared" si="281"/>
        <v>433</v>
      </c>
    </row>
    <row r="2136" spans="1:13" outlineLevel="1" x14ac:dyDescent="0.35">
      <c r="A2136" s="64">
        <v>51207829</v>
      </c>
      <c r="B2136" s="64" t="s">
        <v>101</v>
      </c>
      <c r="C2136" s="64">
        <v>5437.02</v>
      </c>
      <c r="D2136" s="64">
        <v>185</v>
      </c>
      <c r="E2136" s="64">
        <v>447.68</v>
      </c>
      <c r="F2136" s="64">
        <v>448.3</v>
      </c>
      <c r="H2136" s="64">
        <f t="shared" si="282"/>
        <v>0.62000000000000455</v>
      </c>
      <c r="J2136" s="64">
        <f t="shared" si="278"/>
        <v>283</v>
      </c>
      <c r="K2136" s="64">
        <f t="shared" si="279"/>
        <v>299</v>
      </c>
      <c r="L2136" s="64">
        <f t="shared" si="280"/>
        <v>1067</v>
      </c>
      <c r="M2136" s="64">
        <f t="shared" si="281"/>
        <v>433</v>
      </c>
    </row>
    <row r="2137" spans="1:13" outlineLevel="1" x14ac:dyDescent="0.35">
      <c r="A2137" s="64">
        <v>51208041</v>
      </c>
      <c r="B2137" s="64" t="s">
        <v>101</v>
      </c>
      <c r="C2137" s="64">
        <v>2988.47</v>
      </c>
      <c r="D2137" s="64">
        <v>154</v>
      </c>
      <c r="E2137" s="64">
        <v>244.13</v>
      </c>
      <c r="F2137" s="64">
        <v>242.45</v>
      </c>
      <c r="H2137" s="64">
        <f t="shared" si="282"/>
        <v>-1.6800000000000068</v>
      </c>
      <c r="J2137" s="64">
        <f t="shared" si="278"/>
        <v>284</v>
      </c>
      <c r="K2137" s="64">
        <f t="shared" si="279"/>
        <v>299</v>
      </c>
      <c r="L2137" s="64">
        <f t="shared" si="280"/>
        <v>1067</v>
      </c>
      <c r="M2137" s="64">
        <f t="shared" si="281"/>
        <v>433</v>
      </c>
    </row>
    <row r="2138" spans="1:13" outlineLevel="1" x14ac:dyDescent="0.35">
      <c r="A2138" s="64">
        <v>51209015</v>
      </c>
      <c r="B2138" s="64" t="s">
        <v>395</v>
      </c>
      <c r="C2138" s="64">
        <v>1690.36</v>
      </c>
      <c r="D2138" s="64">
        <v>153</v>
      </c>
      <c r="E2138" s="64">
        <v>133.74</v>
      </c>
      <c r="F2138" s="64">
        <v>130.74</v>
      </c>
      <c r="H2138" s="64">
        <f t="shared" si="282"/>
        <v>-3</v>
      </c>
      <c r="J2138" s="64">
        <f t="shared" si="278"/>
        <v>284</v>
      </c>
      <c r="K2138" s="64">
        <f t="shared" si="279"/>
        <v>300</v>
      </c>
      <c r="L2138" s="64">
        <f t="shared" si="280"/>
        <v>1067</v>
      </c>
      <c r="M2138" s="64">
        <f t="shared" si="281"/>
        <v>433</v>
      </c>
    </row>
    <row r="2139" spans="1:13" outlineLevel="1" x14ac:dyDescent="0.35">
      <c r="A2139" s="64">
        <v>51210004</v>
      </c>
      <c r="B2139" s="64" t="s">
        <v>183</v>
      </c>
      <c r="C2139" s="64">
        <v>2723.17</v>
      </c>
      <c r="D2139" s="64">
        <v>184</v>
      </c>
      <c r="E2139" s="64">
        <v>227.73</v>
      </c>
      <c r="F2139" s="64">
        <v>0</v>
      </c>
      <c r="H2139" s="64">
        <f t="shared" si="282"/>
        <v>-227.73</v>
      </c>
      <c r="J2139" s="64">
        <f t="shared" si="278"/>
        <v>284</v>
      </c>
      <c r="K2139" s="64">
        <f t="shared" si="279"/>
        <v>300</v>
      </c>
      <c r="L2139" s="64">
        <f t="shared" si="280"/>
        <v>1068</v>
      </c>
      <c r="M2139" s="64">
        <f t="shared" si="281"/>
        <v>433</v>
      </c>
    </row>
    <row r="2140" spans="1:13" outlineLevel="1" x14ac:dyDescent="0.35">
      <c r="A2140" s="64">
        <v>51210377</v>
      </c>
      <c r="B2140" s="64" t="s">
        <v>183</v>
      </c>
      <c r="C2140" s="64">
        <v>8383.73</v>
      </c>
      <c r="D2140" s="64">
        <v>183</v>
      </c>
      <c r="E2140" s="64">
        <v>675.63</v>
      </c>
      <c r="F2140" s="64">
        <v>0</v>
      </c>
      <c r="H2140" s="64">
        <f t="shared" si="282"/>
        <v>-675.63</v>
      </c>
      <c r="J2140" s="64">
        <f t="shared" si="278"/>
        <v>284</v>
      </c>
      <c r="K2140" s="64">
        <f t="shared" si="279"/>
        <v>300</v>
      </c>
      <c r="L2140" s="64">
        <f t="shared" si="280"/>
        <v>1069</v>
      </c>
      <c r="M2140" s="64">
        <f t="shared" si="281"/>
        <v>433</v>
      </c>
    </row>
    <row r="2141" spans="1:13" outlineLevel="1" x14ac:dyDescent="0.35">
      <c r="A2141" s="64">
        <v>51211820</v>
      </c>
      <c r="B2141" s="64" t="s">
        <v>395</v>
      </c>
      <c r="C2141" s="64">
        <v>2143.21</v>
      </c>
      <c r="D2141" s="64">
        <v>151</v>
      </c>
      <c r="E2141" s="64">
        <v>171.77</v>
      </c>
      <c r="F2141" s="64">
        <v>169.5</v>
      </c>
      <c r="H2141" s="64">
        <f t="shared" si="282"/>
        <v>-2.2700000000000102</v>
      </c>
      <c r="J2141" s="64">
        <f t="shared" si="278"/>
        <v>284</v>
      </c>
      <c r="K2141" s="64">
        <f t="shared" si="279"/>
        <v>301</v>
      </c>
      <c r="L2141" s="64">
        <f t="shared" si="280"/>
        <v>1069</v>
      </c>
      <c r="M2141" s="64">
        <f t="shared" si="281"/>
        <v>433</v>
      </c>
    </row>
    <row r="2142" spans="1:13" outlineLevel="1" x14ac:dyDescent="0.35">
      <c r="A2142" s="64">
        <v>51215715</v>
      </c>
      <c r="B2142" s="64" t="s">
        <v>183</v>
      </c>
      <c r="C2142" s="64">
        <v>2202.14</v>
      </c>
      <c r="D2142" s="64">
        <v>182</v>
      </c>
      <c r="E2142" s="64">
        <v>167.79</v>
      </c>
      <c r="F2142" s="64">
        <v>0</v>
      </c>
      <c r="H2142" s="64">
        <f t="shared" si="282"/>
        <v>-167.79</v>
      </c>
      <c r="J2142" s="64">
        <f t="shared" si="278"/>
        <v>284</v>
      </c>
      <c r="K2142" s="64">
        <f t="shared" si="279"/>
        <v>301</v>
      </c>
      <c r="L2142" s="64">
        <f t="shared" si="280"/>
        <v>1070</v>
      </c>
      <c r="M2142" s="64">
        <f t="shared" si="281"/>
        <v>433</v>
      </c>
    </row>
    <row r="2143" spans="1:13" outlineLevel="1" x14ac:dyDescent="0.35">
      <c r="A2143" s="64">
        <v>51216929</v>
      </c>
      <c r="B2143" s="64" t="s">
        <v>183</v>
      </c>
      <c r="C2143" s="64">
        <v>3670.6</v>
      </c>
      <c r="D2143" s="64">
        <v>183</v>
      </c>
      <c r="E2143" s="64">
        <v>303.60000000000002</v>
      </c>
      <c r="F2143" s="64">
        <v>0</v>
      </c>
      <c r="H2143" s="64">
        <f t="shared" si="282"/>
        <v>-303.60000000000002</v>
      </c>
      <c r="J2143" s="64">
        <f t="shared" si="278"/>
        <v>284</v>
      </c>
      <c r="K2143" s="64">
        <f t="shared" si="279"/>
        <v>301</v>
      </c>
      <c r="L2143" s="64">
        <f t="shared" si="280"/>
        <v>1071</v>
      </c>
      <c r="M2143" s="64">
        <f t="shared" si="281"/>
        <v>433</v>
      </c>
    </row>
    <row r="2144" spans="1:13" outlineLevel="1" x14ac:dyDescent="0.35">
      <c r="A2144" s="64">
        <v>51217787</v>
      </c>
      <c r="B2144" s="64" t="s">
        <v>406</v>
      </c>
      <c r="C2144" s="64">
        <v>4361.4399999999996</v>
      </c>
      <c r="D2144" s="64">
        <v>184</v>
      </c>
      <c r="E2144" s="64">
        <v>357.42</v>
      </c>
      <c r="F2144" s="64">
        <v>0</v>
      </c>
      <c r="H2144" s="64">
        <f t="shared" si="282"/>
        <v>-357.42</v>
      </c>
      <c r="J2144" s="64">
        <f t="shared" si="278"/>
        <v>284</v>
      </c>
      <c r="K2144" s="64">
        <f t="shared" si="279"/>
        <v>301</v>
      </c>
      <c r="L2144" s="64">
        <f t="shared" si="280"/>
        <v>1071</v>
      </c>
      <c r="M2144" s="64">
        <f t="shared" si="281"/>
        <v>434</v>
      </c>
    </row>
    <row r="2145" spans="1:13" outlineLevel="1" x14ac:dyDescent="0.35">
      <c r="A2145" s="64">
        <v>51217985</v>
      </c>
      <c r="B2145" s="64" t="s">
        <v>183</v>
      </c>
      <c r="C2145" s="64">
        <v>2366.5500000000002</v>
      </c>
      <c r="D2145" s="64">
        <v>183</v>
      </c>
      <c r="E2145" s="64">
        <v>183.71</v>
      </c>
      <c r="F2145" s="64">
        <v>0</v>
      </c>
      <c r="H2145" s="64">
        <f t="shared" si="282"/>
        <v>-183.71</v>
      </c>
      <c r="J2145" s="64">
        <f t="shared" si="278"/>
        <v>284</v>
      </c>
      <c r="K2145" s="64">
        <f t="shared" si="279"/>
        <v>301</v>
      </c>
      <c r="L2145" s="64">
        <f t="shared" si="280"/>
        <v>1072</v>
      </c>
      <c r="M2145" s="64">
        <f t="shared" si="281"/>
        <v>434</v>
      </c>
    </row>
    <row r="2146" spans="1:13" outlineLevel="1" x14ac:dyDescent="0.35">
      <c r="A2146" s="64">
        <v>51219270</v>
      </c>
      <c r="B2146" s="64" t="s">
        <v>183</v>
      </c>
      <c r="C2146" s="64">
        <v>2776.5</v>
      </c>
      <c r="D2146" s="64">
        <v>183</v>
      </c>
      <c r="E2146" s="64">
        <v>247.43</v>
      </c>
      <c r="F2146" s="64">
        <v>0</v>
      </c>
      <c r="H2146" s="64">
        <f t="shared" si="282"/>
        <v>-247.43</v>
      </c>
      <c r="J2146" s="64">
        <f t="shared" si="278"/>
        <v>284</v>
      </c>
      <c r="K2146" s="64">
        <f t="shared" si="279"/>
        <v>301</v>
      </c>
      <c r="L2146" s="64">
        <f t="shared" si="280"/>
        <v>1073</v>
      </c>
      <c r="M2146" s="64">
        <f t="shared" si="281"/>
        <v>434</v>
      </c>
    </row>
    <row r="2147" spans="1:13" outlineLevel="1" x14ac:dyDescent="0.35">
      <c r="A2147" s="64">
        <v>51221077</v>
      </c>
      <c r="B2147" s="64" t="s">
        <v>101</v>
      </c>
      <c r="C2147" s="64">
        <v>1610.89</v>
      </c>
      <c r="D2147" s="64">
        <v>185</v>
      </c>
      <c r="E2147" s="64">
        <v>126.92</v>
      </c>
      <c r="F2147" s="64">
        <v>124.03</v>
      </c>
      <c r="H2147" s="64">
        <f t="shared" si="282"/>
        <v>-2.8900000000000006</v>
      </c>
      <c r="J2147" s="64">
        <f t="shared" si="278"/>
        <v>285</v>
      </c>
      <c r="K2147" s="64">
        <f t="shared" si="279"/>
        <v>301</v>
      </c>
      <c r="L2147" s="64">
        <f t="shared" si="280"/>
        <v>1073</v>
      </c>
      <c r="M2147" s="64">
        <f t="shared" si="281"/>
        <v>434</v>
      </c>
    </row>
    <row r="2148" spans="1:13" outlineLevel="1" x14ac:dyDescent="0.35">
      <c r="A2148" s="64">
        <v>51221481</v>
      </c>
      <c r="B2148" s="64" t="s">
        <v>183</v>
      </c>
      <c r="C2148" s="64">
        <v>1553.09</v>
      </c>
      <c r="D2148" s="64">
        <v>153</v>
      </c>
      <c r="E2148" s="64">
        <v>122.65</v>
      </c>
      <c r="F2148" s="64">
        <v>0</v>
      </c>
      <c r="H2148" s="64">
        <f t="shared" si="282"/>
        <v>-122.65</v>
      </c>
      <c r="J2148" s="64">
        <f t="shared" si="278"/>
        <v>285</v>
      </c>
      <c r="K2148" s="64">
        <f t="shared" si="279"/>
        <v>301</v>
      </c>
      <c r="L2148" s="64">
        <f t="shared" si="280"/>
        <v>1074</v>
      </c>
      <c r="M2148" s="64">
        <f t="shared" si="281"/>
        <v>434</v>
      </c>
    </row>
    <row r="2149" spans="1:13" outlineLevel="1" x14ac:dyDescent="0.35">
      <c r="A2149" s="64">
        <v>51222059</v>
      </c>
      <c r="B2149" s="64" t="s">
        <v>183</v>
      </c>
      <c r="C2149" s="64">
        <v>2446.9499999999998</v>
      </c>
      <c r="D2149" s="64">
        <v>182</v>
      </c>
      <c r="E2149" s="64">
        <v>208.57</v>
      </c>
      <c r="F2149" s="64">
        <v>0</v>
      </c>
      <c r="H2149" s="64">
        <f t="shared" si="282"/>
        <v>-208.57</v>
      </c>
      <c r="J2149" s="64">
        <f t="shared" si="278"/>
        <v>285</v>
      </c>
      <c r="K2149" s="64">
        <f t="shared" si="279"/>
        <v>301</v>
      </c>
      <c r="L2149" s="64">
        <f t="shared" si="280"/>
        <v>1075</v>
      </c>
      <c r="M2149" s="64">
        <f t="shared" si="281"/>
        <v>434</v>
      </c>
    </row>
    <row r="2150" spans="1:13" outlineLevel="1" x14ac:dyDescent="0.35">
      <c r="A2150" s="64">
        <v>51222182</v>
      </c>
      <c r="B2150" s="64" t="s">
        <v>406</v>
      </c>
      <c r="C2150" s="64">
        <v>6506.48</v>
      </c>
      <c r="D2150" s="64">
        <v>183</v>
      </c>
      <c r="E2150" s="64">
        <v>509.61</v>
      </c>
      <c r="F2150" s="64">
        <v>0</v>
      </c>
      <c r="H2150" s="64">
        <f t="shared" si="282"/>
        <v>-509.61</v>
      </c>
      <c r="J2150" s="64">
        <f t="shared" si="278"/>
        <v>285</v>
      </c>
      <c r="K2150" s="64">
        <f t="shared" si="279"/>
        <v>301</v>
      </c>
      <c r="L2150" s="64">
        <f t="shared" si="280"/>
        <v>1075</v>
      </c>
      <c r="M2150" s="64">
        <f t="shared" si="281"/>
        <v>435</v>
      </c>
    </row>
    <row r="2151" spans="1:13" outlineLevel="1" x14ac:dyDescent="0.35">
      <c r="A2151" s="64">
        <v>51222364</v>
      </c>
      <c r="B2151" s="64" t="s">
        <v>183</v>
      </c>
      <c r="C2151" s="64">
        <v>5334.56</v>
      </c>
      <c r="D2151" s="64">
        <v>185</v>
      </c>
      <c r="E2151" s="64">
        <v>416.65</v>
      </c>
      <c r="F2151" s="64">
        <v>0</v>
      </c>
      <c r="H2151" s="64">
        <f t="shared" si="282"/>
        <v>-416.65</v>
      </c>
      <c r="J2151" s="64">
        <f t="shared" si="278"/>
        <v>285</v>
      </c>
      <c r="K2151" s="64">
        <f t="shared" si="279"/>
        <v>301</v>
      </c>
      <c r="L2151" s="64">
        <f t="shared" si="280"/>
        <v>1076</v>
      </c>
      <c r="M2151" s="64">
        <f t="shared" si="281"/>
        <v>435</v>
      </c>
    </row>
    <row r="2152" spans="1:13" outlineLevel="1" x14ac:dyDescent="0.35">
      <c r="A2152" s="64">
        <v>51222398</v>
      </c>
      <c r="B2152" s="64" t="s">
        <v>406</v>
      </c>
      <c r="C2152" s="64">
        <v>4477.76</v>
      </c>
      <c r="D2152" s="64">
        <v>182</v>
      </c>
      <c r="E2152" s="64">
        <v>377.2</v>
      </c>
      <c r="F2152" s="64">
        <v>0</v>
      </c>
      <c r="H2152" s="64">
        <f t="shared" si="282"/>
        <v>-377.2</v>
      </c>
      <c r="J2152" s="64">
        <f t="shared" si="278"/>
        <v>285</v>
      </c>
      <c r="K2152" s="64">
        <f t="shared" si="279"/>
        <v>301</v>
      </c>
      <c r="L2152" s="64">
        <f t="shared" si="280"/>
        <v>1076</v>
      </c>
      <c r="M2152" s="64">
        <f t="shared" si="281"/>
        <v>436</v>
      </c>
    </row>
    <row r="2153" spans="1:13" outlineLevel="1" x14ac:dyDescent="0.35">
      <c r="A2153" s="64">
        <v>51222661</v>
      </c>
      <c r="B2153" s="64" t="s">
        <v>395</v>
      </c>
      <c r="C2153" s="64">
        <v>9179.9599999999991</v>
      </c>
      <c r="D2153" s="64">
        <v>183</v>
      </c>
      <c r="E2153" s="64">
        <v>740.62</v>
      </c>
      <c r="F2153" s="64">
        <v>731.79</v>
      </c>
      <c r="H2153" s="64">
        <f t="shared" si="282"/>
        <v>-8.8300000000000409</v>
      </c>
      <c r="J2153" s="64">
        <f t="shared" si="278"/>
        <v>285</v>
      </c>
      <c r="K2153" s="64">
        <f t="shared" si="279"/>
        <v>302</v>
      </c>
      <c r="L2153" s="64">
        <f t="shared" si="280"/>
        <v>1076</v>
      </c>
      <c r="M2153" s="64">
        <f t="shared" si="281"/>
        <v>436</v>
      </c>
    </row>
    <row r="2154" spans="1:13" outlineLevel="1" x14ac:dyDescent="0.35">
      <c r="A2154" s="64">
        <v>51224005</v>
      </c>
      <c r="B2154" s="64" t="s">
        <v>183</v>
      </c>
      <c r="C2154" s="64">
        <v>7033.8</v>
      </c>
      <c r="D2154" s="64">
        <v>183</v>
      </c>
      <c r="E2154" s="64">
        <v>575.94000000000005</v>
      </c>
      <c r="F2154" s="64">
        <v>0</v>
      </c>
      <c r="H2154" s="64">
        <f t="shared" si="282"/>
        <v>-575.94000000000005</v>
      </c>
      <c r="J2154" s="64">
        <f t="shared" si="278"/>
        <v>285</v>
      </c>
      <c r="K2154" s="64">
        <f t="shared" si="279"/>
        <v>302</v>
      </c>
      <c r="L2154" s="64">
        <f t="shared" si="280"/>
        <v>1077</v>
      </c>
      <c r="M2154" s="64">
        <f t="shared" si="281"/>
        <v>436</v>
      </c>
    </row>
    <row r="2155" spans="1:13" outlineLevel="1" x14ac:dyDescent="0.35">
      <c r="A2155" s="64">
        <v>51225201</v>
      </c>
      <c r="B2155" s="64" t="s">
        <v>183</v>
      </c>
      <c r="C2155" s="64">
        <v>5263.75</v>
      </c>
      <c r="D2155" s="64">
        <v>182</v>
      </c>
      <c r="E2155" s="64">
        <v>434.31</v>
      </c>
      <c r="F2155" s="64">
        <v>0</v>
      </c>
      <c r="H2155" s="64">
        <f t="shared" si="282"/>
        <v>-434.31</v>
      </c>
      <c r="J2155" s="64">
        <f t="shared" si="278"/>
        <v>285</v>
      </c>
      <c r="K2155" s="64">
        <f t="shared" si="279"/>
        <v>302</v>
      </c>
      <c r="L2155" s="64">
        <f t="shared" si="280"/>
        <v>1078</v>
      </c>
      <c r="M2155" s="64">
        <f t="shared" si="281"/>
        <v>436</v>
      </c>
    </row>
    <row r="2156" spans="1:13" outlineLevel="1" x14ac:dyDescent="0.35">
      <c r="A2156" s="64">
        <v>51229013</v>
      </c>
      <c r="B2156" s="64" t="s">
        <v>183</v>
      </c>
      <c r="C2156" s="64">
        <v>2704.07</v>
      </c>
      <c r="D2156" s="64">
        <v>184</v>
      </c>
      <c r="E2156" s="64">
        <v>217.9</v>
      </c>
      <c r="F2156" s="64">
        <v>0</v>
      </c>
      <c r="H2156" s="64">
        <f t="shared" si="282"/>
        <v>-217.9</v>
      </c>
      <c r="J2156" s="64">
        <f t="shared" si="278"/>
        <v>285</v>
      </c>
      <c r="K2156" s="64">
        <f t="shared" si="279"/>
        <v>302</v>
      </c>
      <c r="L2156" s="64">
        <f t="shared" si="280"/>
        <v>1079</v>
      </c>
      <c r="M2156" s="64">
        <f t="shared" si="281"/>
        <v>436</v>
      </c>
    </row>
    <row r="2157" spans="1:13" outlineLevel="1" x14ac:dyDescent="0.35">
      <c r="A2157" s="64">
        <v>51230127</v>
      </c>
      <c r="B2157" s="64" t="s">
        <v>406</v>
      </c>
      <c r="C2157" s="64">
        <v>3273.28</v>
      </c>
      <c r="D2157" s="64">
        <v>184</v>
      </c>
      <c r="E2157" s="64">
        <v>274.55</v>
      </c>
      <c r="F2157" s="64">
        <v>0</v>
      </c>
      <c r="H2157" s="64">
        <f t="shared" si="282"/>
        <v>-274.55</v>
      </c>
      <c r="J2157" s="64">
        <f t="shared" si="278"/>
        <v>285</v>
      </c>
      <c r="K2157" s="64">
        <f t="shared" si="279"/>
        <v>302</v>
      </c>
      <c r="L2157" s="64">
        <f t="shared" si="280"/>
        <v>1079</v>
      </c>
      <c r="M2157" s="64">
        <f t="shared" si="281"/>
        <v>437</v>
      </c>
    </row>
    <row r="2158" spans="1:13" outlineLevel="1" x14ac:dyDescent="0.35">
      <c r="A2158" s="64">
        <v>51230523</v>
      </c>
      <c r="B2158" s="64" t="s">
        <v>183</v>
      </c>
      <c r="C2158" s="64">
        <v>5577.93</v>
      </c>
      <c r="D2158" s="64">
        <v>186</v>
      </c>
      <c r="E2158" s="64">
        <v>441.37</v>
      </c>
      <c r="F2158" s="64">
        <v>0</v>
      </c>
      <c r="H2158" s="64">
        <f t="shared" si="282"/>
        <v>-441.37</v>
      </c>
      <c r="J2158" s="64">
        <f t="shared" si="278"/>
        <v>285</v>
      </c>
      <c r="K2158" s="64">
        <f t="shared" si="279"/>
        <v>302</v>
      </c>
      <c r="L2158" s="64">
        <f t="shared" si="280"/>
        <v>1080</v>
      </c>
      <c r="M2158" s="64">
        <f t="shared" si="281"/>
        <v>437</v>
      </c>
    </row>
    <row r="2159" spans="1:13" outlineLevel="1" x14ac:dyDescent="0.35">
      <c r="A2159" s="64">
        <v>51230911</v>
      </c>
      <c r="B2159" s="64" t="s">
        <v>395</v>
      </c>
      <c r="C2159" s="64">
        <v>1717.46</v>
      </c>
      <c r="D2159" s="64">
        <v>183</v>
      </c>
      <c r="E2159" s="64">
        <v>140.66</v>
      </c>
      <c r="F2159" s="64">
        <v>145.61000000000001</v>
      </c>
      <c r="H2159" s="64">
        <f t="shared" si="282"/>
        <v>4.9500000000000171</v>
      </c>
      <c r="J2159" s="64">
        <f t="shared" si="278"/>
        <v>285</v>
      </c>
      <c r="K2159" s="64">
        <f t="shared" si="279"/>
        <v>303</v>
      </c>
      <c r="L2159" s="64">
        <f t="shared" si="280"/>
        <v>1080</v>
      </c>
      <c r="M2159" s="64">
        <f t="shared" si="281"/>
        <v>437</v>
      </c>
    </row>
    <row r="2160" spans="1:13" outlineLevel="1" x14ac:dyDescent="0.35">
      <c r="A2160" s="64">
        <v>51231977</v>
      </c>
      <c r="B2160" s="64" t="s">
        <v>395</v>
      </c>
      <c r="C2160" s="64">
        <v>1829.88</v>
      </c>
      <c r="D2160" s="64">
        <v>153</v>
      </c>
      <c r="E2160" s="64">
        <v>145.22</v>
      </c>
      <c r="F2160" s="64">
        <v>143.56</v>
      </c>
      <c r="H2160" s="64">
        <f t="shared" si="282"/>
        <v>-1.6599999999999966</v>
      </c>
      <c r="J2160" s="64">
        <f t="shared" si="278"/>
        <v>285</v>
      </c>
      <c r="K2160" s="64">
        <f t="shared" si="279"/>
        <v>304</v>
      </c>
      <c r="L2160" s="64">
        <f t="shared" si="280"/>
        <v>1080</v>
      </c>
      <c r="M2160" s="64">
        <f t="shared" si="281"/>
        <v>437</v>
      </c>
    </row>
    <row r="2161" spans="1:13" outlineLevel="1" x14ac:dyDescent="0.35">
      <c r="A2161" s="64">
        <v>51232082</v>
      </c>
      <c r="B2161" s="64" t="s">
        <v>183</v>
      </c>
      <c r="C2161" s="64">
        <v>2748.92</v>
      </c>
      <c r="D2161" s="64">
        <v>184</v>
      </c>
      <c r="E2161" s="64">
        <v>193.18</v>
      </c>
      <c r="F2161" s="64">
        <v>0</v>
      </c>
      <c r="H2161" s="64">
        <f t="shared" si="282"/>
        <v>-193.18</v>
      </c>
      <c r="J2161" s="64">
        <f t="shared" si="278"/>
        <v>285</v>
      </c>
      <c r="K2161" s="64">
        <f t="shared" si="279"/>
        <v>304</v>
      </c>
      <c r="L2161" s="64">
        <f t="shared" si="280"/>
        <v>1081</v>
      </c>
      <c r="M2161" s="64">
        <f t="shared" si="281"/>
        <v>437</v>
      </c>
    </row>
    <row r="2162" spans="1:13" outlineLevel="1" x14ac:dyDescent="0.35">
      <c r="A2162" s="64">
        <v>51232537</v>
      </c>
      <c r="B2162" s="64" t="s">
        <v>183</v>
      </c>
      <c r="C2162" s="64">
        <v>2129.8000000000002</v>
      </c>
      <c r="D2162" s="64">
        <v>183</v>
      </c>
      <c r="E2162" s="64">
        <v>175.03</v>
      </c>
      <c r="F2162" s="64">
        <v>0</v>
      </c>
      <c r="H2162" s="64">
        <f t="shared" si="282"/>
        <v>-175.03</v>
      </c>
      <c r="J2162" s="64">
        <f t="shared" si="278"/>
        <v>285</v>
      </c>
      <c r="K2162" s="64">
        <f t="shared" si="279"/>
        <v>304</v>
      </c>
      <c r="L2162" s="64">
        <f t="shared" si="280"/>
        <v>1082</v>
      </c>
      <c r="M2162" s="64">
        <f t="shared" si="281"/>
        <v>437</v>
      </c>
    </row>
    <row r="2163" spans="1:13" outlineLevel="1" x14ac:dyDescent="0.35">
      <c r="A2163" s="64">
        <v>51232842</v>
      </c>
      <c r="B2163" s="64" t="s">
        <v>406</v>
      </c>
      <c r="C2163" s="64">
        <v>4440.8</v>
      </c>
      <c r="D2163" s="64">
        <v>186</v>
      </c>
      <c r="E2163" s="64">
        <v>361.59</v>
      </c>
      <c r="F2163" s="64">
        <v>0</v>
      </c>
      <c r="H2163" s="64">
        <f t="shared" si="282"/>
        <v>-361.59</v>
      </c>
      <c r="J2163" s="64">
        <f t="shared" si="278"/>
        <v>285</v>
      </c>
      <c r="K2163" s="64">
        <f t="shared" si="279"/>
        <v>304</v>
      </c>
      <c r="L2163" s="64">
        <f t="shared" si="280"/>
        <v>1082</v>
      </c>
      <c r="M2163" s="64">
        <f t="shared" si="281"/>
        <v>438</v>
      </c>
    </row>
    <row r="2164" spans="1:13" outlineLevel="1" x14ac:dyDescent="0.35">
      <c r="A2164" s="64">
        <v>51232876</v>
      </c>
      <c r="B2164" s="64" t="s">
        <v>183</v>
      </c>
      <c r="C2164" s="64">
        <v>7241.23</v>
      </c>
      <c r="D2164" s="64">
        <v>182</v>
      </c>
      <c r="E2164" s="64">
        <v>579.24</v>
      </c>
      <c r="F2164" s="64">
        <v>0</v>
      </c>
      <c r="H2164" s="64">
        <f t="shared" si="282"/>
        <v>-579.24</v>
      </c>
      <c r="J2164" s="64">
        <f t="shared" si="278"/>
        <v>285</v>
      </c>
      <c r="K2164" s="64">
        <f t="shared" si="279"/>
        <v>304</v>
      </c>
      <c r="L2164" s="64">
        <f t="shared" si="280"/>
        <v>1083</v>
      </c>
      <c r="M2164" s="64">
        <f t="shared" si="281"/>
        <v>438</v>
      </c>
    </row>
    <row r="2165" spans="1:13" outlineLevel="1" x14ac:dyDescent="0.35">
      <c r="A2165" s="64">
        <v>51233064</v>
      </c>
      <c r="B2165" s="64" t="s">
        <v>183</v>
      </c>
      <c r="C2165" s="64">
        <v>3575.68</v>
      </c>
      <c r="D2165" s="64">
        <v>183</v>
      </c>
      <c r="E2165" s="64">
        <v>291.01</v>
      </c>
      <c r="F2165" s="64">
        <v>0</v>
      </c>
      <c r="H2165" s="64">
        <f t="shared" si="282"/>
        <v>-291.01</v>
      </c>
      <c r="J2165" s="64">
        <f t="shared" si="278"/>
        <v>285</v>
      </c>
      <c r="K2165" s="64">
        <f t="shared" si="279"/>
        <v>304</v>
      </c>
      <c r="L2165" s="64">
        <f t="shared" si="280"/>
        <v>1084</v>
      </c>
      <c r="M2165" s="64">
        <f t="shared" si="281"/>
        <v>438</v>
      </c>
    </row>
    <row r="2166" spans="1:13" outlineLevel="1" x14ac:dyDescent="0.35">
      <c r="A2166" s="64">
        <v>51233668</v>
      </c>
      <c r="B2166" s="64" t="s">
        <v>406</v>
      </c>
      <c r="C2166" s="64">
        <v>3444.18</v>
      </c>
      <c r="D2166" s="64">
        <v>186</v>
      </c>
      <c r="E2166" s="64">
        <v>284.02999999999997</v>
      </c>
      <c r="F2166" s="64">
        <v>0</v>
      </c>
      <c r="H2166" s="64">
        <f t="shared" si="282"/>
        <v>-284.02999999999997</v>
      </c>
      <c r="J2166" s="64">
        <f t="shared" si="278"/>
        <v>285</v>
      </c>
      <c r="K2166" s="64">
        <f t="shared" si="279"/>
        <v>304</v>
      </c>
      <c r="L2166" s="64">
        <f t="shared" si="280"/>
        <v>1084</v>
      </c>
      <c r="M2166" s="64">
        <f t="shared" si="281"/>
        <v>439</v>
      </c>
    </row>
    <row r="2167" spans="1:13" outlineLevel="1" x14ac:dyDescent="0.35">
      <c r="A2167" s="64">
        <v>51234319</v>
      </c>
      <c r="B2167" s="64" t="s">
        <v>406</v>
      </c>
      <c r="C2167" s="64">
        <v>2890.78</v>
      </c>
      <c r="D2167" s="64">
        <v>183</v>
      </c>
      <c r="E2167" s="64">
        <v>238.83</v>
      </c>
      <c r="F2167" s="64">
        <v>0</v>
      </c>
      <c r="H2167" s="64">
        <f t="shared" si="282"/>
        <v>-238.83</v>
      </c>
      <c r="J2167" s="64">
        <f t="shared" ref="J2167:J2233" si="283">IF($B2167=J$53,J2166+1,J2166)</f>
        <v>285</v>
      </c>
      <c r="K2167" s="64">
        <f t="shared" ref="K2167:K2233" si="284">IF($B2167=K$53,K2166+1,K2166)</f>
        <v>304</v>
      </c>
      <c r="L2167" s="64">
        <f t="shared" ref="L2167:L2233" si="285">IF($B2167=L$53,L2166+1,L2166)</f>
        <v>1084</v>
      </c>
      <c r="M2167" s="64">
        <f t="shared" ref="M2167:M2233" si="286">IF($B2167=M$53,M2166+1,M2166)</f>
        <v>440</v>
      </c>
    </row>
    <row r="2168" spans="1:13" outlineLevel="1" x14ac:dyDescent="0.35">
      <c r="A2168" s="64">
        <v>51236125</v>
      </c>
      <c r="B2168" s="64" t="s">
        <v>101</v>
      </c>
      <c r="C2168" s="64">
        <v>2900.23</v>
      </c>
      <c r="D2168" s="64">
        <v>154</v>
      </c>
      <c r="E2168" s="64">
        <v>233.2</v>
      </c>
      <c r="F2168" s="64">
        <v>235.41</v>
      </c>
      <c r="H2168" s="64">
        <f t="shared" ref="H2168:H2231" si="287">F2168-E2168</f>
        <v>2.210000000000008</v>
      </c>
      <c r="J2168" s="64">
        <f t="shared" si="283"/>
        <v>286</v>
      </c>
      <c r="K2168" s="64">
        <f t="shared" si="284"/>
        <v>304</v>
      </c>
      <c r="L2168" s="64">
        <f t="shared" si="285"/>
        <v>1084</v>
      </c>
      <c r="M2168" s="64">
        <f t="shared" si="286"/>
        <v>440</v>
      </c>
    </row>
    <row r="2169" spans="1:13" outlineLevel="1" x14ac:dyDescent="0.35">
      <c r="A2169" s="64">
        <v>51236373</v>
      </c>
      <c r="B2169" s="64" t="s">
        <v>406</v>
      </c>
      <c r="C2169" s="64">
        <v>776.14</v>
      </c>
      <c r="D2169" s="64">
        <v>184</v>
      </c>
      <c r="E2169" s="64">
        <v>65.849999999999994</v>
      </c>
      <c r="F2169" s="64">
        <v>0</v>
      </c>
      <c r="H2169" s="64">
        <f t="shared" si="287"/>
        <v>-65.849999999999994</v>
      </c>
      <c r="J2169" s="64">
        <f t="shared" si="283"/>
        <v>286</v>
      </c>
      <c r="K2169" s="64">
        <f t="shared" si="284"/>
        <v>304</v>
      </c>
      <c r="L2169" s="64">
        <f t="shared" si="285"/>
        <v>1084</v>
      </c>
      <c r="M2169" s="64">
        <f t="shared" si="286"/>
        <v>441</v>
      </c>
    </row>
    <row r="2170" spans="1:13" outlineLevel="1" x14ac:dyDescent="0.35">
      <c r="A2170" s="64">
        <v>51236737</v>
      </c>
      <c r="B2170" s="64" t="s">
        <v>183</v>
      </c>
      <c r="C2170" s="64">
        <v>2552.81</v>
      </c>
      <c r="D2170" s="64">
        <v>183</v>
      </c>
      <c r="E2170" s="64">
        <v>213.98</v>
      </c>
      <c r="F2170" s="64">
        <v>0</v>
      </c>
      <c r="H2170" s="64">
        <f t="shared" si="287"/>
        <v>-213.98</v>
      </c>
      <c r="J2170" s="64">
        <f t="shared" si="283"/>
        <v>286</v>
      </c>
      <c r="K2170" s="64">
        <f t="shared" si="284"/>
        <v>304</v>
      </c>
      <c r="L2170" s="64">
        <f t="shared" si="285"/>
        <v>1085</v>
      </c>
      <c r="M2170" s="64">
        <f t="shared" si="286"/>
        <v>441</v>
      </c>
    </row>
    <row r="2171" spans="1:13" outlineLevel="1" x14ac:dyDescent="0.35">
      <c r="A2171" s="64">
        <v>51236935</v>
      </c>
      <c r="B2171" s="64" t="s">
        <v>183</v>
      </c>
      <c r="C2171" s="64">
        <v>2522.3000000000002</v>
      </c>
      <c r="D2171" s="64">
        <v>184</v>
      </c>
      <c r="E2171" s="64">
        <v>201.85</v>
      </c>
      <c r="F2171" s="64">
        <v>0</v>
      </c>
      <c r="H2171" s="64">
        <f t="shared" si="287"/>
        <v>-201.85</v>
      </c>
      <c r="J2171" s="64">
        <f t="shared" si="283"/>
        <v>286</v>
      </c>
      <c r="K2171" s="64">
        <f t="shared" si="284"/>
        <v>304</v>
      </c>
      <c r="L2171" s="64">
        <f t="shared" si="285"/>
        <v>1086</v>
      </c>
      <c r="M2171" s="64">
        <f t="shared" si="286"/>
        <v>441</v>
      </c>
    </row>
    <row r="2172" spans="1:13" outlineLevel="1" x14ac:dyDescent="0.35">
      <c r="A2172" s="64">
        <v>51238907</v>
      </c>
      <c r="B2172" s="64" t="s">
        <v>183</v>
      </c>
      <c r="C2172" s="64">
        <v>2742.88</v>
      </c>
      <c r="D2172" s="64">
        <v>183</v>
      </c>
      <c r="E2172" s="64">
        <v>223.4</v>
      </c>
      <c r="F2172" s="64">
        <v>0</v>
      </c>
      <c r="H2172" s="64">
        <f t="shared" si="287"/>
        <v>-223.4</v>
      </c>
      <c r="J2172" s="64">
        <f t="shared" si="283"/>
        <v>286</v>
      </c>
      <c r="K2172" s="64">
        <f t="shared" si="284"/>
        <v>304</v>
      </c>
      <c r="L2172" s="64">
        <f t="shared" si="285"/>
        <v>1087</v>
      </c>
      <c r="M2172" s="64">
        <f t="shared" si="286"/>
        <v>441</v>
      </c>
    </row>
    <row r="2173" spans="1:13" outlineLevel="1" x14ac:dyDescent="0.35">
      <c r="A2173" s="64">
        <v>51241554</v>
      </c>
      <c r="B2173" s="64" t="s">
        <v>395</v>
      </c>
      <c r="C2173" s="64">
        <v>2052.25</v>
      </c>
      <c r="D2173" s="64">
        <v>153</v>
      </c>
      <c r="E2173" s="64">
        <v>161.03</v>
      </c>
      <c r="F2173" s="64">
        <v>163.66</v>
      </c>
      <c r="H2173" s="64">
        <f t="shared" si="287"/>
        <v>2.6299999999999955</v>
      </c>
      <c r="J2173" s="64">
        <f t="shared" si="283"/>
        <v>286</v>
      </c>
      <c r="K2173" s="64">
        <f t="shared" si="284"/>
        <v>305</v>
      </c>
      <c r="L2173" s="64">
        <f t="shared" si="285"/>
        <v>1087</v>
      </c>
      <c r="M2173" s="64">
        <f t="shared" si="286"/>
        <v>441</v>
      </c>
    </row>
    <row r="2174" spans="1:13" outlineLevel="1" x14ac:dyDescent="0.35">
      <c r="A2174" s="64">
        <v>51243980</v>
      </c>
      <c r="B2174" s="64" t="s">
        <v>183</v>
      </c>
      <c r="C2174" s="64">
        <v>5112.5200000000004</v>
      </c>
      <c r="D2174" s="64">
        <v>183</v>
      </c>
      <c r="E2174" s="64">
        <v>393.2</v>
      </c>
      <c r="F2174" s="64">
        <v>0</v>
      </c>
      <c r="H2174" s="64">
        <f t="shared" si="287"/>
        <v>-393.2</v>
      </c>
      <c r="J2174" s="64">
        <f t="shared" si="283"/>
        <v>286</v>
      </c>
      <c r="K2174" s="64">
        <f t="shared" si="284"/>
        <v>305</v>
      </c>
      <c r="L2174" s="64">
        <f t="shared" si="285"/>
        <v>1088</v>
      </c>
      <c r="M2174" s="64">
        <f t="shared" si="286"/>
        <v>441</v>
      </c>
    </row>
    <row r="2175" spans="1:13" outlineLevel="1" x14ac:dyDescent="0.35">
      <c r="A2175" s="64">
        <v>51245069</v>
      </c>
      <c r="B2175" s="64" t="s">
        <v>183</v>
      </c>
      <c r="C2175" s="64">
        <v>3366.97</v>
      </c>
      <c r="D2175" s="64">
        <v>186</v>
      </c>
      <c r="E2175" s="64">
        <v>282.39</v>
      </c>
      <c r="F2175" s="64">
        <v>0</v>
      </c>
      <c r="H2175" s="64">
        <f t="shared" si="287"/>
        <v>-282.39</v>
      </c>
      <c r="J2175" s="64">
        <f t="shared" si="283"/>
        <v>286</v>
      </c>
      <c r="K2175" s="64">
        <f t="shared" si="284"/>
        <v>305</v>
      </c>
      <c r="L2175" s="64">
        <f t="shared" si="285"/>
        <v>1089</v>
      </c>
      <c r="M2175" s="64">
        <f t="shared" si="286"/>
        <v>441</v>
      </c>
    </row>
    <row r="2176" spans="1:13" outlineLevel="1" x14ac:dyDescent="0.35">
      <c r="A2176" s="64">
        <v>51245613</v>
      </c>
      <c r="B2176" s="64" t="s">
        <v>183</v>
      </c>
      <c r="C2176" s="64">
        <v>4600.0600000000004</v>
      </c>
      <c r="D2176" s="64">
        <v>186</v>
      </c>
      <c r="E2176" s="64">
        <v>362.47</v>
      </c>
      <c r="F2176" s="64">
        <v>0</v>
      </c>
      <c r="H2176" s="64">
        <f t="shared" si="287"/>
        <v>-362.47</v>
      </c>
      <c r="J2176" s="64">
        <f t="shared" si="283"/>
        <v>286</v>
      </c>
      <c r="K2176" s="64">
        <f t="shared" si="284"/>
        <v>305</v>
      </c>
      <c r="L2176" s="64">
        <f t="shared" si="285"/>
        <v>1090</v>
      </c>
      <c r="M2176" s="64">
        <f t="shared" si="286"/>
        <v>441</v>
      </c>
    </row>
    <row r="2177" spans="1:13" outlineLevel="1" x14ac:dyDescent="0.35">
      <c r="A2177" s="64">
        <v>51245845</v>
      </c>
      <c r="B2177" s="64" t="s">
        <v>406</v>
      </c>
      <c r="C2177" s="64">
        <v>2933.22</v>
      </c>
      <c r="D2177" s="64">
        <v>183</v>
      </c>
      <c r="E2177" s="64">
        <v>250.87</v>
      </c>
      <c r="F2177" s="64">
        <v>0</v>
      </c>
      <c r="H2177" s="64">
        <f t="shared" si="287"/>
        <v>-250.87</v>
      </c>
      <c r="J2177" s="64">
        <f t="shared" si="283"/>
        <v>286</v>
      </c>
      <c r="K2177" s="64">
        <f t="shared" si="284"/>
        <v>305</v>
      </c>
      <c r="L2177" s="64">
        <f t="shared" si="285"/>
        <v>1090</v>
      </c>
      <c r="M2177" s="64">
        <f t="shared" si="286"/>
        <v>442</v>
      </c>
    </row>
    <row r="2178" spans="1:13" outlineLevel="1" x14ac:dyDescent="0.35">
      <c r="A2178" s="64">
        <v>51247403</v>
      </c>
      <c r="B2178" s="64" t="s">
        <v>395</v>
      </c>
      <c r="C2178" s="64">
        <v>1820.72</v>
      </c>
      <c r="D2178" s="64">
        <v>154</v>
      </c>
      <c r="E2178" s="64">
        <v>135.88</v>
      </c>
      <c r="F2178" s="64">
        <v>131.55000000000001</v>
      </c>
      <c r="H2178" s="64">
        <f t="shared" si="287"/>
        <v>-4.3299999999999841</v>
      </c>
      <c r="J2178" s="64">
        <f t="shared" si="283"/>
        <v>286</v>
      </c>
      <c r="K2178" s="64">
        <f t="shared" si="284"/>
        <v>306</v>
      </c>
      <c r="L2178" s="64">
        <f t="shared" si="285"/>
        <v>1090</v>
      </c>
      <c r="M2178" s="64">
        <f t="shared" si="286"/>
        <v>442</v>
      </c>
    </row>
    <row r="2179" spans="1:13" outlineLevel="1" x14ac:dyDescent="0.35">
      <c r="A2179" s="64">
        <v>51247437</v>
      </c>
      <c r="B2179" s="64" t="s">
        <v>406</v>
      </c>
      <c r="C2179" s="64">
        <v>2990.25</v>
      </c>
      <c r="D2179" s="64">
        <v>183</v>
      </c>
      <c r="E2179" s="64">
        <v>231.59</v>
      </c>
      <c r="F2179" s="64">
        <v>0</v>
      </c>
      <c r="H2179" s="64">
        <f t="shared" si="287"/>
        <v>-231.59</v>
      </c>
      <c r="J2179" s="64">
        <f t="shared" si="283"/>
        <v>286</v>
      </c>
      <c r="K2179" s="64">
        <f t="shared" si="284"/>
        <v>306</v>
      </c>
      <c r="L2179" s="64">
        <f t="shared" si="285"/>
        <v>1090</v>
      </c>
      <c r="M2179" s="64">
        <f t="shared" si="286"/>
        <v>443</v>
      </c>
    </row>
    <row r="2180" spans="1:13" outlineLevel="1" x14ac:dyDescent="0.35">
      <c r="A2180" s="64">
        <v>51248485</v>
      </c>
      <c r="B2180" s="64" t="s">
        <v>406</v>
      </c>
      <c r="C2180" s="64">
        <v>6980.15</v>
      </c>
      <c r="D2180" s="64">
        <v>184</v>
      </c>
      <c r="E2180" s="64">
        <v>541.86</v>
      </c>
      <c r="F2180" s="64">
        <v>0</v>
      </c>
      <c r="H2180" s="64">
        <f t="shared" si="287"/>
        <v>-541.86</v>
      </c>
      <c r="J2180" s="64">
        <f t="shared" si="283"/>
        <v>286</v>
      </c>
      <c r="K2180" s="64">
        <f t="shared" si="284"/>
        <v>306</v>
      </c>
      <c r="L2180" s="64">
        <f t="shared" si="285"/>
        <v>1090</v>
      </c>
      <c r="M2180" s="64">
        <f t="shared" si="286"/>
        <v>444</v>
      </c>
    </row>
    <row r="2181" spans="1:13" outlineLevel="1" x14ac:dyDescent="0.35">
      <c r="A2181" s="64">
        <v>51248766</v>
      </c>
      <c r="B2181" s="64" t="s">
        <v>395</v>
      </c>
      <c r="C2181" s="64">
        <v>4941.0200000000004</v>
      </c>
      <c r="D2181" s="64">
        <v>184</v>
      </c>
      <c r="E2181" s="64">
        <v>407.89</v>
      </c>
      <c r="F2181" s="64">
        <v>406.48</v>
      </c>
      <c r="H2181" s="64">
        <f t="shared" si="287"/>
        <v>-1.4099999999999682</v>
      </c>
      <c r="J2181" s="64">
        <f t="shared" si="283"/>
        <v>286</v>
      </c>
      <c r="K2181" s="64">
        <f t="shared" si="284"/>
        <v>307</v>
      </c>
      <c r="L2181" s="64">
        <f t="shared" si="285"/>
        <v>1090</v>
      </c>
      <c r="M2181" s="64">
        <f t="shared" si="286"/>
        <v>444</v>
      </c>
    </row>
    <row r="2182" spans="1:13" outlineLevel="1" x14ac:dyDescent="0.35">
      <c r="A2182" s="64">
        <v>51253301</v>
      </c>
      <c r="B2182" s="64" t="s">
        <v>395</v>
      </c>
      <c r="C2182" s="64">
        <v>2213.6999999999998</v>
      </c>
      <c r="D2182" s="64">
        <v>184</v>
      </c>
      <c r="E2182" s="64">
        <v>166.64</v>
      </c>
      <c r="F2182" s="64">
        <v>162.57</v>
      </c>
      <c r="H2182" s="64">
        <f t="shared" si="287"/>
        <v>-4.0699999999999932</v>
      </c>
      <c r="J2182" s="64">
        <f t="shared" si="283"/>
        <v>286</v>
      </c>
      <c r="K2182" s="64">
        <f t="shared" si="284"/>
        <v>308</v>
      </c>
      <c r="L2182" s="64">
        <f t="shared" si="285"/>
        <v>1090</v>
      </c>
      <c r="M2182" s="64">
        <f t="shared" si="286"/>
        <v>444</v>
      </c>
    </row>
    <row r="2183" spans="1:13" outlineLevel="1" x14ac:dyDescent="0.35">
      <c r="A2183" s="64">
        <v>51253509</v>
      </c>
      <c r="B2183" s="64" t="s">
        <v>183</v>
      </c>
      <c r="C2183" s="64">
        <v>2743.24</v>
      </c>
      <c r="D2183" s="64">
        <v>185</v>
      </c>
      <c r="E2183" s="64">
        <v>216.99</v>
      </c>
      <c r="F2183" s="64">
        <v>0</v>
      </c>
      <c r="H2183" s="64">
        <f t="shared" si="287"/>
        <v>-216.99</v>
      </c>
      <c r="J2183" s="64">
        <f t="shared" si="283"/>
        <v>286</v>
      </c>
      <c r="K2183" s="64">
        <f t="shared" si="284"/>
        <v>308</v>
      </c>
      <c r="L2183" s="64">
        <f t="shared" si="285"/>
        <v>1091</v>
      </c>
      <c r="M2183" s="64">
        <f t="shared" si="286"/>
        <v>444</v>
      </c>
    </row>
    <row r="2184" spans="1:13" outlineLevel="1" x14ac:dyDescent="0.35">
      <c r="A2184" s="64">
        <v>51253559</v>
      </c>
      <c r="B2184" s="64" t="s">
        <v>406</v>
      </c>
      <c r="C2184" s="64">
        <v>1268.03</v>
      </c>
      <c r="D2184" s="64">
        <v>185</v>
      </c>
      <c r="E2184" s="64">
        <v>97.47</v>
      </c>
      <c r="F2184" s="64">
        <v>0</v>
      </c>
      <c r="H2184" s="64">
        <f t="shared" si="287"/>
        <v>-97.47</v>
      </c>
      <c r="J2184" s="64">
        <f t="shared" si="283"/>
        <v>286</v>
      </c>
      <c r="K2184" s="64">
        <f t="shared" si="284"/>
        <v>308</v>
      </c>
      <c r="L2184" s="64">
        <f t="shared" si="285"/>
        <v>1091</v>
      </c>
      <c r="M2184" s="64">
        <f t="shared" si="286"/>
        <v>445</v>
      </c>
    </row>
    <row r="2185" spans="1:13" outlineLevel="1" x14ac:dyDescent="0.35">
      <c r="A2185" s="64">
        <v>51255597</v>
      </c>
      <c r="B2185" s="64" t="s">
        <v>406</v>
      </c>
      <c r="C2185" s="64">
        <v>9604.7900000000009</v>
      </c>
      <c r="D2185" s="64">
        <v>153</v>
      </c>
      <c r="E2185" s="64">
        <v>772.66</v>
      </c>
      <c r="F2185" s="64">
        <v>0</v>
      </c>
      <c r="H2185" s="64">
        <f t="shared" si="287"/>
        <v>-772.66</v>
      </c>
      <c r="J2185" s="64">
        <f t="shared" si="283"/>
        <v>286</v>
      </c>
      <c r="K2185" s="64">
        <f t="shared" si="284"/>
        <v>308</v>
      </c>
      <c r="L2185" s="64">
        <f t="shared" si="285"/>
        <v>1091</v>
      </c>
      <c r="M2185" s="64">
        <f t="shared" si="286"/>
        <v>446</v>
      </c>
    </row>
    <row r="2186" spans="1:13" outlineLevel="1" x14ac:dyDescent="0.35">
      <c r="A2186" s="64">
        <v>51255753</v>
      </c>
      <c r="B2186" s="64" t="s">
        <v>183</v>
      </c>
      <c r="C2186" s="64">
        <v>3666.11</v>
      </c>
      <c r="D2186" s="64">
        <v>183</v>
      </c>
      <c r="E2186" s="64">
        <v>296.99</v>
      </c>
      <c r="F2186" s="64">
        <v>0</v>
      </c>
      <c r="H2186" s="64">
        <f t="shared" si="287"/>
        <v>-296.99</v>
      </c>
      <c r="J2186" s="64">
        <f t="shared" si="283"/>
        <v>286</v>
      </c>
      <c r="K2186" s="64">
        <f t="shared" si="284"/>
        <v>308</v>
      </c>
      <c r="L2186" s="64">
        <f t="shared" si="285"/>
        <v>1092</v>
      </c>
      <c r="M2186" s="64">
        <f t="shared" si="286"/>
        <v>446</v>
      </c>
    </row>
    <row r="2187" spans="1:13" outlineLevel="1" x14ac:dyDescent="0.35">
      <c r="A2187" s="64">
        <v>51258484</v>
      </c>
      <c r="B2187" s="64" t="s">
        <v>183</v>
      </c>
      <c r="C2187" s="64">
        <v>2628.27</v>
      </c>
      <c r="D2187" s="64">
        <v>185</v>
      </c>
      <c r="E2187" s="64">
        <v>218.01</v>
      </c>
      <c r="F2187" s="64">
        <v>0</v>
      </c>
      <c r="H2187" s="64">
        <f t="shared" si="287"/>
        <v>-218.01</v>
      </c>
      <c r="J2187" s="64">
        <f t="shared" si="283"/>
        <v>286</v>
      </c>
      <c r="K2187" s="64">
        <f t="shared" si="284"/>
        <v>308</v>
      </c>
      <c r="L2187" s="64">
        <f t="shared" si="285"/>
        <v>1093</v>
      </c>
      <c r="M2187" s="64">
        <f t="shared" si="286"/>
        <v>446</v>
      </c>
    </row>
    <row r="2188" spans="1:13" outlineLevel="1" x14ac:dyDescent="0.35">
      <c r="A2188" s="64">
        <v>51260207</v>
      </c>
      <c r="B2188" s="64" t="s">
        <v>183</v>
      </c>
      <c r="C2188" s="64">
        <v>4686.47</v>
      </c>
      <c r="D2188" s="64">
        <v>183</v>
      </c>
      <c r="E2188" s="64">
        <v>378.55</v>
      </c>
      <c r="F2188" s="64">
        <v>0</v>
      </c>
      <c r="H2188" s="64">
        <f t="shared" si="287"/>
        <v>-378.55</v>
      </c>
      <c r="J2188" s="64">
        <f t="shared" si="283"/>
        <v>286</v>
      </c>
      <c r="K2188" s="64">
        <f t="shared" si="284"/>
        <v>308</v>
      </c>
      <c r="L2188" s="64">
        <f t="shared" si="285"/>
        <v>1094</v>
      </c>
      <c r="M2188" s="64">
        <f t="shared" si="286"/>
        <v>446</v>
      </c>
    </row>
    <row r="2189" spans="1:13" outlineLevel="1" x14ac:dyDescent="0.35">
      <c r="A2189" s="64">
        <v>51260778</v>
      </c>
      <c r="B2189" s="64" t="s">
        <v>183</v>
      </c>
      <c r="C2189" s="64">
        <v>5010.3999999999996</v>
      </c>
      <c r="D2189" s="64">
        <v>183</v>
      </c>
      <c r="E2189" s="64">
        <v>421.66</v>
      </c>
      <c r="F2189" s="64">
        <v>0</v>
      </c>
      <c r="H2189" s="64">
        <f t="shared" si="287"/>
        <v>-421.66</v>
      </c>
      <c r="J2189" s="64">
        <f t="shared" si="283"/>
        <v>286</v>
      </c>
      <c r="K2189" s="64">
        <f t="shared" si="284"/>
        <v>308</v>
      </c>
      <c r="L2189" s="64">
        <f t="shared" si="285"/>
        <v>1095</v>
      </c>
      <c r="M2189" s="64">
        <f t="shared" si="286"/>
        <v>446</v>
      </c>
    </row>
    <row r="2190" spans="1:13" outlineLevel="1" x14ac:dyDescent="0.35">
      <c r="A2190" s="64">
        <v>51261601</v>
      </c>
      <c r="B2190" s="64" t="s">
        <v>101</v>
      </c>
      <c r="C2190" s="64">
        <v>2247.33</v>
      </c>
      <c r="D2190" s="64">
        <v>154</v>
      </c>
      <c r="E2190" s="64">
        <v>185.56</v>
      </c>
      <c r="F2190" s="64">
        <v>181.6</v>
      </c>
      <c r="H2190" s="64">
        <f t="shared" si="287"/>
        <v>-3.960000000000008</v>
      </c>
      <c r="J2190" s="64">
        <f t="shared" si="283"/>
        <v>287</v>
      </c>
      <c r="K2190" s="64">
        <f t="shared" si="284"/>
        <v>308</v>
      </c>
      <c r="L2190" s="64">
        <f t="shared" si="285"/>
        <v>1095</v>
      </c>
      <c r="M2190" s="64">
        <f t="shared" si="286"/>
        <v>446</v>
      </c>
    </row>
    <row r="2191" spans="1:13" outlineLevel="1" x14ac:dyDescent="0.35">
      <c r="A2191" s="64">
        <v>51262162</v>
      </c>
      <c r="B2191" s="64" t="s">
        <v>406</v>
      </c>
      <c r="C2191" s="64">
        <v>2334.63</v>
      </c>
      <c r="D2191" s="64">
        <v>183</v>
      </c>
      <c r="E2191" s="64">
        <v>189.43</v>
      </c>
      <c r="F2191" s="64">
        <v>0</v>
      </c>
      <c r="H2191" s="64">
        <f t="shared" si="287"/>
        <v>-189.43</v>
      </c>
      <c r="J2191" s="64">
        <f t="shared" si="283"/>
        <v>287</v>
      </c>
      <c r="K2191" s="64">
        <f t="shared" si="284"/>
        <v>308</v>
      </c>
      <c r="L2191" s="64">
        <f t="shared" si="285"/>
        <v>1095</v>
      </c>
      <c r="M2191" s="64">
        <f t="shared" si="286"/>
        <v>447</v>
      </c>
    </row>
    <row r="2192" spans="1:13" outlineLevel="1" x14ac:dyDescent="0.35">
      <c r="A2192" s="64">
        <v>51262914</v>
      </c>
      <c r="B2192" s="64" t="s">
        <v>183</v>
      </c>
      <c r="C2192" s="64">
        <v>2708.74</v>
      </c>
      <c r="D2192" s="64">
        <v>183</v>
      </c>
      <c r="E2192" s="64">
        <v>212.88</v>
      </c>
      <c r="F2192" s="64">
        <v>0</v>
      </c>
      <c r="H2192" s="64">
        <f t="shared" si="287"/>
        <v>-212.88</v>
      </c>
      <c r="J2192" s="64">
        <f t="shared" si="283"/>
        <v>287</v>
      </c>
      <c r="K2192" s="64">
        <f t="shared" si="284"/>
        <v>308</v>
      </c>
      <c r="L2192" s="64">
        <f t="shared" si="285"/>
        <v>1096</v>
      </c>
      <c r="M2192" s="64">
        <f t="shared" si="286"/>
        <v>447</v>
      </c>
    </row>
    <row r="2193" spans="1:13" outlineLevel="1" x14ac:dyDescent="0.35">
      <c r="A2193" s="64">
        <v>51262922</v>
      </c>
      <c r="B2193" s="64" t="s">
        <v>183</v>
      </c>
      <c r="C2193" s="64">
        <v>5570.29</v>
      </c>
      <c r="D2193" s="64">
        <v>185</v>
      </c>
      <c r="E2193" s="64">
        <v>478.79</v>
      </c>
      <c r="F2193" s="64">
        <v>0</v>
      </c>
      <c r="H2193" s="64">
        <f t="shared" si="287"/>
        <v>-478.79</v>
      </c>
      <c r="J2193" s="64">
        <f t="shared" si="283"/>
        <v>287</v>
      </c>
      <c r="K2193" s="64">
        <f t="shared" si="284"/>
        <v>308</v>
      </c>
      <c r="L2193" s="64">
        <f t="shared" si="285"/>
        <v>1097</v>
      </c>
      <c r="M2193" s="64">
        <f t="shared" si="286"/>
        <v>447</v>
      </c>
    </row>
    <row r="2194" spans="1:13" outlineLevel="1" x14ac:dyDescent="0.35">
      <c r="A2194" s="64">
        <v>51266221</v>
      </c>
      <c r="B2194" s="64" t="s">
        <v>183</v>
      </c>
      <c r="C2194" s="64">
        <v>4377.46</v>
      </c>
      <c r="D2194" s="64">
        <v>185</v>
      </c>
      <c r="E2194" s="64">
        <v>371.44</v>
      </c>
      <c r="F2194" s="64">
        <v>0</v>
      </c>
      <c r="H2194" s="64">
        <f t="shared" si="287"/>
        <v>-371.44</v>
      </c>
      <c r="J2194" s="64">
        <f t="shared" si="283"/>
        <v>287</v>
      </c>
      <c r="K2194" s="64">
        <f t="shared" si="284"/>
        <v>308</v>
      </c>
      <c r="L2194" s="64">
        <f t="shared" si="285"/>
        <v>1098</v>
      </c>
      <c r="M2194" s="64">
        <f t="shared" si="286"/>
        <v>447</v>
      </c>
    </row>
    <row r="2195" spans="1:13" outlineLevel="1" x14ac:dyDescent="0.35">
      <c r="A2195" s="64">
        <v>51267112</v>
      </c>
      <c r="B2195" s="64" t="s">
        <v>183</v>
      </c>
      <c r="C2195" s="64">
        <v>3977.36</v>
      </c>
      <c r="D2195" s="64">
        <v>185</v>
      </c>
      <c r="E2195" s="64">
        <v>308.29000000000002</v>
      </c>
      <c r="F2195" s="64">
        <v>0</v>
      </c>
      <c r="H2195" s="64">
        <f t="shared" si="287"/>
        <v>-308.29000000000002</v>
      </c>
      <c r="J2195" s="64">
        <f t="shared" si="283"/>
        <v>287</v>
      </c>
      <c r="K2195" s="64">
        <f t="shared" si="284"/>
        <v>308</v>
      </c>
      <c r="L2195" s="64">
        <f t="shared" si="285"/>
        <v>1099</v>
      </c>
      <c r="M2195" s="64">
        <f t="shared" si="286"/>
        <v>447</v>
      </c>
    </row>
    <row r="2196" spans="1:13" outlineLevel="1" x14ac:dyDescent="0.35">
      <c r="A2196" s="64">
        <v>51267691</v>
      </c>
      <c r="B2196" s="64" t="s">
        <v>183</v>
      </c>
      <c r="C2196" s="64">
        <v>2806.6</v>
      </c>
      <c r="D2196" s="64">
        <v>183</v>
      </c>
      <c r="E2196" s="64">
        <v>204.36</v>
      </c>
      <c r="F2196" s="64">
        <v>0</v>
      </c>
      <c r="H2196" s="64">
        <f t="shared" si="287"/>
        <v>-204.36</v>
      </c>
      <c r="J2196" s="64">
        <f t="shared" si="283"/>
        <v>287</v>
      </c>
      <c r="K2196" s="64">
        <f t="shared" si="284"/>
        <v>308</v>
      </c>
      <c r="L2196" s="64">
        <f t="shared" si="285"/>
        <v>1100</v>
      </c>
      <c r="M2196" s="64">
        <f t="shared" si="286"/>
        <v>447</v>
      </c>
    </row>
    <row r="2197" spans="1:13" outlineLevel="1" x14ac:dyDescent="0.35">
      <c r="A2197" s="64">
        <v>51267708</v>
      </c>
      <c r="B2197" s="64" t="s">
        <v>183</v>
      </c>
      <c r="C2197" s="64">
        <v>2590.79</v>
      </c>
      <c r="D2197" s="64">
        <v>183</v>
      </c>
      <c r="E2197" s="64">
        <v>222.64</v>
      </c>
      <c r="F2197" s="64">
        <v>0</v>
      </c>
      <c r="H2197" s="64">
        <f t="shared" si="287"/>
        <v>-222.64</v>
      </c>
      <c r="J2197" s="64">
        <f t="shared" si="283"/>
        <v>287</v>
      </c>
      <c r="K2197" s="64">
        <f t="shared" si="284"/>
        <v>308</v>
      </c>
      <c r="L2197" s="64">
        <f t="shared" si="285"/>
        <v>1101</v>
      </c>
      <c r="M2197" s="64">
        <f t="shared" si="286"/>
        <v>447</v>
      </c>
    </row>
    <row r="2198" spans="1:13" outlineLevel="1" x14ac:dyDescent="0.35">
      <c r="A2198" s="64">
        <v>51268144</v>
      </c>
      <c r="B2198" s="64" t="s">
        <v>183</v>
      </c>
      <c r="C2198" s="64">
        <v>2620.8200000000002</v>
      </c>
      <c r="D2198" s="64">
        <v>185</v>
      </c>
      <c r="E2198" s="64">
        <v>200.25</v>
      </c>
      <c r="F2198" s="64">
        <v>0</v>
      </c>
      <c r="H2198" s="64">
        <f t="shared" si="287"/>
        <v>-200.25</v>
      </c>
      <c r="J2198" s="64">
        <f t="shared" si="283"/>
        <v>287</v>
      </c>
      <c r="K2198" s="64">
        <f t="shared" si="284"/>
        <v>308</v>
      </c>
      <c r="L2198" s="64">
        <f t="shared" si="285"/>
        <v>1102</v>
      </c>
      <c r="M2198" s="64">
        <f t="shared" si="286"/>
        <v>447</v>
      </c>
    </row>
    <row r="2199" spans="1:13" outlineLevel="1" x14ac:dyDescent="0.35">
      <c r="A2199" s="64">
        <v>51268657</v>
      </c>
      <c r="B2199" s="64" t="s">
        <v>183</v>
      </c>
      <c r="C2199" s="64">
        <v>1776.06</v>
      </c>
      <c r="D2199" s="64">
        <v>183</v>
      </c>
      <c r="E2199" s="64">
        <v>139.22</v>
      </c>
      <c r="F2199" s="64">
        <v>0</v>
      </c>
      <c r="H2199" s="64">
        <f t="shared" si="287"/>
        <v>-139.22</v>
      </c>
      <c r="J2199" s="64">
        <f t="shared" si="283"/>
        <v>287</v>
      </c>
      <c r="K2199" s="64">
        <f t="shared" si="284"/>
        <v>308</v>
      </c>
      <c r="L2199" s="64">
        <f t="shared" si="285"/>
        <v>1103</v>
      </c>
      <c r="M2199" s="64">
        <f t="shared" si="286"/>
        <v>447</v>
      </c>
    </row>
    <row r="2200" spans="1:13" outlineLevel="1" x14ac:dyDescent="0.35">
      <c r="A2200" s="64">
        <v>51269051</v>
      </c>
      <c r="B2200" s="64" t="s">
        <v>395</v>
      </c>
      <c r="C2200" s="64">
        <v>845.77</v>
      </c>
      <c r="D2200" s="64">
        <v>151</v>
      </c>
      <c r="E2200" s="64">
        <v>67.12</v>
      </c>
      <c r="F2200" s="64">
        <v>65.88</v>
      </c>
      <c r="H2200" s="64">
        <f t="shared" si="287"/>
        <v>-1.2400000000000091</v>
      </c>
      <c r="J2200" s="64">
        <f t="shared" si="283"/>
        <v>287</v>
      </c>
      <c r="K2200" s="64">
        <f t="shared" si="284"/>
        <v>309</v>
      </c>
      <c r="L2200" s="64">
        <f t="shared" si="285"/>
        <v>1103</v>
      </c>
      <c r="M2200" s="64">
        <f t="shared" si="286"/>
        <v>447</v>
      </c>
    </row>
    <row r="2201" spans="1:13" outlineLevel="1" x14ac:dyDescent="0.35">
      <c r="A2201" s="64">
        <v>51269259</v>
      </c>
      <c r="B2201" s="64" t="s">
        <v>406</v>
      </c>
      <c r="C2201" s="64">
        <v>2333.21</v>
      </c>
      <c r="D2201" s="64">
        <v>153</v>
      </c>
      <c r="E2201" s="64">
        <v>178.68</v>
      </c>
      <c r="F2201" s="64">
        <v>0</v>
      </c>
      <c r="H2201" s="64">
        <f t="shared" si="287"/>
        <v>-178.68</v>
      </c>
      <c r="J2201" s="64">
        <f t="shared" si="283"/>
        <v>287</v>
      </c>
      <c r="K2201" s="64">
        <f t="shared" si="284"/>
        <v>309</v>
      </c>
      <c r="L2201" s="64">
        <f t="shared" si="285"/>
        <v>1103</v>
      </c>
      <c r="M2201" s="64">
        <f t="shared" si="286"/>
        <v>448</v>
      </c>
    </row>
    <row r="2202" spans="1:13" outlineLevel="1" x14ac:dyDescent="0.35">
      <c r="A2202" s="64">
        <v>51269689</v>
      </c>
      <c r="B2202" s="64" t="s">
        <v>183</v>
      </c>
      <c r="C2202" s="64">
        <v>6928.31</v>
      </c>
      <c r="D2202" s="64">
        <v>185</v>
      </c>
      <c r="E2202" s="64">
        <v>560.41</v>
      </c>
      <c r="F2202" s="64">
        <v>0</v>
      </c>
      <c r="H2202" s="64">
        <f t="shared" si="287"/>
        <v>-560.41</v>
      </c>
      <c r="J2202" s="64">
        <f t="shared" si="283"/>
        <v>287</v>
      </c>
      <c r="K2202" s="64">
        <f t="shared" si="284"/>
        <v>309</v>
      </c>
      <c r="L2202" s="64">
        <f t="shared" si="285"/>
        <v>1104</v>
      </c>
      <c r="M2202" s="64">
        <f t="shared" si="286"/>
        <v>448</v>
      </c>
    </row>
    <row r="2203" spans="1:13" outlineLevel="1" x14ac:dyDescent="0.35">
      <c r="A2203" s="64">
        <v>51269861</v>
      </c>
      <c r="B2203" s="64" t="s">
        <v>183</v>
      </c>
      <c r="C2203" s="64">
        <v>1275.8900000000001</v>
      </c>
      <c r="D2203" s="64">
        <v>183</v>
      </c>
      <c r="E2203" s="64">
        <v>103.05</v>
      </c>
      <c r="F2203" s="64">
        <v>0</v>
      </c>
      <c r="H2203" s="64">
        <f t="shared" si="287"/>
        <v>-103.05</v>
      </c>
      <c r="J2203" s="64">
        <f t="shared" si="283"/>
        <v>287</v>
      </c>
      <c r="K2203" s="64">
        <f t="shared" si="284"/>
        <v>309</v>
      </c>
      <c r="L2203" s="64">
        <f t="shared" si="285"/>
        <v>1105</v>
      </c>
      <c r="M2203" s="64">
        <f t="shared" si="286"/>
        <v>448</v>
      </c>
    </row>
    <row r="2204" spans="1:13" outlineLevel="1" x14ac:dyDescent="0.35">
      <c r="A2204" s="64">
        <v>51270074</v>
      </c>
      <c r="B2204" s="64" t="s">
        <v>395</v>
      </c>
      <c r="C2204" s="64">
        <v>2939.08</v>
      </c>
      <c r="D2204" s="64">
        <v>154</v>
      </c>
      <c r="E2204" s="64">
        <v>244.74</v>
      </c>
      <c r="F2204" s="64">
        <v>245.54</v>
      </c>
      <c r="H2204" s="64">
        <f t="shared" si="287"/>
        <v>0.79999999999998295</v>
      </c>
      <c r="J2204" s="64">
        <f t="shared" si="283"/>
        <v>287</v>
      </c>
      <c r="K2204" s="64">
        <f t="shared" si="284"/>
        <v>310</v>
      </c>
      <c r="L2204" s="64">
        <f t="shared" si="285"/>
        <v>1105</v>
      </c>
      <c r="M2204" s="64">
        <f t="shared" si="286"/>
        <v>448</v>
      </c>
    </row>
    <row r="2205" spans="1:13" outlineLevel="1" x14ac:dyDescent="0.35">
      <c r="A2205" s="64">
        <v>51270644</v>
      </c>
      <c r="B2205" s="64" t="s">
        <v>406</v>
      </c>
      <c r="C2205" s="64">
        <v>4103.62</v>
      </c>
      <c r="D2205" s="64">
        <v>184</v>
      </c>
      <c r="E2205" s="64">
        <v>317.11</v>
      </c>
      <c r="F2205" s="64">
        <v>0</v>
      </c>
      <c r="H2205" s="64">
        <f t="shared" si="287"/>
        <v>-317.11</v>
      </c>
      <c r="J2205" s="64">
        <f t="shared" si="283"/>
        <v>287</v>
      </c>
      <c r="K2205" s="64">
        <f t="shared" si="284"/>
        <v>310</v>
      </c>
      <c r="L2205" s="64">
        <f t="shared" si="285"/>
        <v>1105</v>
      </c>
      <c r="M2205" s="64">
        <f t="shared" si="286"/>
        <v>449</v>
      </c>
    </row>
    <row r="2206" spans="1:13" outlineLevel="1" x14ac:dyDescent="0.35">
      <c r="A2206" s="64">
        <v>51270818</v>
      </c>
      <c r="B2206" s="64" t="s">
        <v>183</v>
      </c>
      <c r="C2206" s="64">
        <v>3715.94</v>
      </c>
      <c r="D2206" s="64">
        <v>185</v>
      </c>
      <c r="E2206" s="64">
        <v>304.94</v>
      </c>
      <c r="F2206" s="64">
        <v>0</v>
      </c>
      <c r="H2206" s="64">
        <f t="shared" si="287"/>
        <v>-304.94</v>
      </c>
      <c r="J2206" s="64">
        <f t="shared" si="283"/>
        <v>287</v>
      </c>
      <c r="K2206" s="64">
        <f t="shared" si="284"/>
        <v>310</v>
      </c>
      <c r="L2206" s="64">
        <f t="shared" si="285"/>
        <v>1106</v>
      </c>
      <c r="M2206" s="64">
        <f t="shared" si="286"/>
        <v>449</v>
      </c>
    </row>
    <row r="2207" spans="1:13" outlineLevel="1" x14ac:dyDescent="0.35">
      <c r="A2207" s="64">
        <v>51273474</v>
      </c>
      <c r="B2207" s="64" t="s">
        <v>183</v>
      </c>
      <c r="C2207" s="64">
        <v>2081.58</v>
      </c>
      <c r="D2207" s="64">
        <v>184</v>
      </c>
      <c r="E2207" s="64">
        <v>168.97</v>
      </c>
      <c r="F2207" s="64">
        <v>0</v>
      </c>
      <c r="H2207" s="64">
        <f t="shared" si="287"/>
        <v>-168.97</v>
      </c>
      <c r="J2207" s="64">
        <f t="shared" si="283"/>
        <v>287</v>
      </c>
      <c r="K2207" s="64">
        <f t="shared" si="284"/>
        <v>310</v>
      </c>
      <c r="L2207" s="64">
        <f t="shared" si="285"/>
        <v>1107</v>
      </c>
      <c r="M2207" s="64">
        <f t="shared" si="286"/>
        <v>449</v>
      </c>
    </row>
    <row r="2208" spans="1:13" outlineLevel="1" x14ac:dyDescent="0.35">
      <c r="A2208" s="64">
        <v>51275347</v>
      </c>
      <c r="B2208" s="64" t="s">
        <v>406</v>
      </c>
      <c r="C2208" s="64">
        <v>3323.4</v>
      </c>
      <c r="D2208" s="64">
        <v>185</v>
      </c>
      <c r="E2208" s="64">
        <v>260.2</v>
      </c>
      <c r="F2208" s="64">
        <v>0</v>
      </c>
      <c r="H2208" s="64">
        <f t="shared" si="287"/>
        <v>-260.2</v>
      </c>
      <c r="J2208" s="64">
        <f t="shared" si="283"/>
        <v>287</v>
      </c>
      <c r="K2208" s="64">
        <f t="shared" si="284"/>
        <v>310</v>
      </c>
      <c r="L2208" s="64">
        <f t="shared" si="285"/>
        <v>1107</v>
      </c>
      <c r="M2208" s="64">
        <f t="shared" si="286"/>
        <v>450</v>
      </c>
    </row>
    <row r="2209" spans="1:13" outlineLevel="1" x14ac:dyDescent="0.35">
      <c r="A2209" s="64">
        <v>51277624</v>
      </c>
      <c r="B2209" s="64" t="s">
        <v>183</v>
      </c>
      <c r="C2209" s="64">
        <v>3878.5</v>
      </c>
      <c r="D2209" s="64">
        <v>184</v>
      </c>
      <c r="E2209" s="64">
        <v>306.45999999999998</v>
      </c>
      <c r="F2209" s="64">
        <v>0</v>
      </c>
      <c r="H2209" s="64">
        <f t="shared" si="287"/>
        <v>-306.45999999999998</v>
      </c>
      <c r="J2209" s="64">
        <f t="shared" si="283"/>
        <v>287</v>
      </c>
      <c r="K2209" s="64">
        <f t="shared" si="284"/>
        <v>310</v>
      </c>
      <c r="L2209" s="64">
        <f t="shared" si="285"/>
        <v>1108</v>
      </c>
      <c r="M2209" s="64">
        <f t="shared" si="286"/>
        <v>450</v>
      </c>
    </row>
    <row r="2210" spans="1:13" outlineLevel="1" x14ac:dyDescent="0.35">
      <c r="A2210" s="64">
        <v>51278143</v>
      </c>
      <c r="B2210" s="64" t="s">
        <v>406</v>
      </c>
      <c r="C2210" s="64">
        <v>3485.68</v>
      </c>
      <c r="D2210" s="64">
        <v>182</v>
      </c>
      <c r="E2210" s="64">
        <v>276.63</v>
      </c>
      <c r="F2210" s="64">
        <v>0</v>
      </c>
      <c r="H2210" s="64">
        <f t="shared" si="287"/>
        <v>-276.63</v>
      </c>
      <c r="J2210" s="64">
        <f t="shared" si="283"/>
        <v>287</v>
      </c>
      <c r="K2210" s="64">
        <f t="shared" si="284"/>
        <v>310</v>
      </c>
      <c r="L2210" s="64">
        <f t="shared" si="285"/>
        <v>1108</v>
      </c>
      <c r="M2210" s="64">
        <f t="shared" si="286"/>
        <v>451</v>
      </c>
    </row>
    <row r="2211" spans="1:13" outlineLevel="1" x14ac:dyDescent="0.35">
      <c r="A2211" s="64">
        <v>51279646</v>
      </c>
      <c r="B2211" s="64" t="s">
        <v>101</v>
      </c>
      <c r="C2211" s="64">
        <v>1142.07</v>
      </c>
      <c r="D2211" s="64">
        <v>154</v>
      </c>
      <c r="E2211" s="64">
        <v>92.52</v>
      </c>
      <c r="F2211" s="64">
        <v>91.75</v>
      </c>
      <c r="H2211" s="64">
        <f t="shared" si="287"/>
        <v>-0.76999999999999602</v>
      </c>
      <c r="J2211" s="64">
        <f t="shared" si="283"/>
        <v>288</v>
      </c>
      <c r="K2211" s="64">
        <f t="shared" si="284"/>
        <v>310</v>
      </c>
      <c r="L2211" s="64">
        <f t="shared" si="285"/>
        <v>1108</v>
      </c>
      <c r="M2211" s="64">
        <f t="shared" si="286"/>
        <v>451</v>
      </c>
    </row>
    <row r="2212" spans="1:13" outlineLevel="1" x14ac:dyDescent="0.35">
      <c r="A2212" s="64">
        <v>51280908</v>
      </c>
      <c r="B2212" s="64" t="s">
        <v>395</v>
      </c>
      <c r="C2212" s="64">
        <v>5003</v>
      </c>
      <c r="D2212" s="64">
        <v>186</v>
      </c>
      <c r="E2212" s="64">
        <v>381.97</v>
      </c>
      <c r="F2212" s="64">
        <v>374.61</v>
      </c>
      <c r="H2212" s="64">
        <f t="shared" si="287"/>
        <v>-7.3600000000000136</v>
      </c>
      <c r="J2212" s="64">
        <f t="shared" si="283"/>
        <v>288</v>
      </c>
      <c r="K2212" s="64">
        <f t="shared" si="284"/>
        <v>311</v>
      </c>
      <c r="L2212" s="64">
        <f t="shared" si="285"/>
        <v>1108</v>
      </c>
      <c r="M2212" s="64">
        <f t="shared" si="286"/>
        <v>451</v>
      </c>
    </row>
    <row r="2213" spans="1:13" outlineLevel="1" x14ac:dyDescent="0.35">
      <c r="A2213" s="64">
        <v>51281097</v>
      </c>
      <c r="B2213" s="64" t="s">
        <v>183</v>
      </c>
      <c r="C2213" s="64">
        <v>3875.24</v>
      </c>
      <c r="D2213" s="64">
        <v>183</v>
      </c>
      <c r="E2213" s="64">
        <v>297.35000000000002</v>
      </c>
      <c r="F2213" s="64">
        <v>0</v>
      </c>
      <c r="H2213" s="64">
        <f t="shared" si="287"/>
        <v>-297.35000000000002</v>
      </c>
      <c r="J2213" s="64">
        <f t="shared" si="283"/>
        <v>288</v>
      </c>
      <c r="K2213" s="64">
        <f t="shared" si="284"/>
        <v>311</v>
      </c>
      <c r="L2213" s="64">
        <f t="shared" si="285"/>
        <v>1109</v>
      </c>
      <c r="M2213" s="64">
        <f t="shared" si="286"/>
        <v>451</v>
      </c>
    </row>
    <row r="2214" spans="1:13" outlineLevel="1" x14ac:dyDescent="0.35">
      <c r="A2214" s="64">
        <v>51283324</v>
      </c>
      <c r="B2214" s="64" t="s">
        <v>183</v>
      </c>
      <c r="C2214" s="64">
        <v>1878.86</v>
      </c>
      <c r="D2214" s="64">
        <v>184</v>
      </c>
      <c r="E2214" s="64">
        <v>138.12</v>
      </c>
      <c r="F2214" s="64">
        <v>0</v>
      </c>
      <c r="H2214" s="64">
        <f t="shared" si="287"/>
        <v>-138.12</v>
      </c>
      <c r="J2214" s="64">
        <f t="shared" si="283"/>
        <v>288</v>
      </c>
      <c r="K2214" s="64">
        <f t="shared" si="284"/>
        <v>311</v>
      </c>
      <c r="L2214" s="64">
        <f t="shared" si="285"/>
        <v>1110</v>
      </c>
      <c r="M2214" s="64">
        <f t="shared" si="286"/>
        <v>451</v>
      </c>
    </row>
    <row r="2215" spans="1:13" outlineLevel="1" x14ac:dyDescent="0.35">
      <c r="A2215" s="64">
        <v>51284017</v>
      </c>
      <c r="B2215" s="64" t="s">
        <v>183</v>
      </c>
      <c r="C2215" s="64">
        <v>2422.35</v>
      </c>
      <c r="D2215" s="64">
        <v>183</v>
      </c>
      <c r="E2215" s="64">
        <v>184.06</v>
      </c>
      <c r="F2215" s="64">
        <v>0</v>
      </c>
      <c r="H2215" s="64">
        <f t="shared" si="287"/>
        <v>-184.06</v>
      </c>
      <c r="J2215" s="64">
        <f t="shared" si="283"/>
        <v>288</v>
      </c>
      <c r="K2215" s="64">
        <f t="shared" si="284"/>
        <v>311</v>
      </c>
      <c r="L2215" s="64">
        <f t="shared" si="285"/>
        <v>1111</v>
      </c>
      <c r="M2215" s="64">
        <f t="shared" si="286"/>
        <v>451</v>
      </c>
    </row>
    <row r="2216" spans="1:13" outlineLevel="1" x14ac:dyDescent="0.35">
      <c r="A2216" s="64">
        <v>51286609</v>
      </c>
      <c r="B2216" s="64" t="s">
        <v>406</v>
      </c>
      <c r="C2216" s="64">
        <v>4109.32</v>
      </c>
      <c r="D2216" s="64">
        <v>185</v>
      </c>
      <c r="E2216" s="64">
        <v>322.92</v>
      </c>
      <c r="F2216" s="64">
        <v>0</v>
      </c>
      <c r="H2216" s="64">
        <f t="shared" si="287"/>
        <v>-322.92</v>
      </c>
      <c r="J2216" s="64">
        <f t="shared" si="283"/>
        <v>288</v>
      </c>
      <c r="K2216" s="64">
        <f t="shared" si="284"/>
        <v>311</v>
      </c>
      <c r="L2216" s="64">
        <f t="shared" si="285"/>
        <v>1111</v>
      </c>
      <c r="M2216" s="64">
        <f t="shared" si="286"/>
        <v>452</v>
      </c>
    </row>
    <row r="2217" spans="1:13" outlineLevel="1" x14ac:dyDescent="0.35">
      <c r="A2217" s="64">
        <v>51289025</v>
      </c>
      <c r="B2217" s="64" t="s">
        <v>101</v>
      </c>
      <c r="C2217" s="64">
        <v>5016.72</v>
      </c>
      <c r="D2217" s="64">
        <v>153</v>
      </c>
      <c r="E2217" s="64">
        <v>403.11</v>
      </c>
      <c r="F2217" s="64">
        <v>397.1</v>
      </c>
      <c r="H2217" s="64">
        <f t="shared" si="287"/>
        <v>-6.0099999999999909</v>
      </c>
      <c r="J2217" s="64">
        <f t="shared" si="283"/>
        <v>289</v>
      </c>
      <c r="K2217" s="64">
        <f t="shared" si="284"/>
        <v>311</v>
      </c>
      <c r="L2217" s="64">
        <f t="shared" si="285"/>
        <v>1111</v>
      </c>
      <c r="M2217" s="64">
        <f t="shared" si="286"/>
        <v>452</v>
      </c>
    </row>
    <row r="2218" spans="1:13" outlineLevel="1" x14ac:dyDescent="0.35">
      <c r="A2218" s="64">
        <v>51289562</v>
      </c>
      <c r="B2218" s="64" t="s">
        <v>101</v>
      </c>
      <c r="C2218" s="64">
        <v>4182.6499999999996</v>
      </c>
      <c r="D2218" s="64">
        <v>153</v>
      </c>
      <c r="E2218" s="64">
        <v>326.64999999999998</v>
      </c>
      <c r="F2218" s="64">
        <v>320.75</v>
      </c>
      <c r="H2218" s="64">
        <f t="shared" si="287"/>
        <v>-5.8999999999999773</v>
      </c>
      <c r="J2218" s="64">
        <f t="shared" si="283"/>
        <v>290</v>
      </c>
      <c r="K2218" s="64">
        <f t="shared" si="284"/>
        <v>311</v>
      </c>
      <c r="L2218" s="64">
        <f t="shared" si="285"/>
        <v>1111</v>
      </c>
      <c r="M2218" s="64">
        <f t="shared" si="286"/>
        <v>452</v>
      </c>
    </row>
    <row r="2219" spans="1:13" outlineLevel="1" x14ac:dyDescent="0.35">
      <c r="A2219" s="64">
        <v>51290098</v>
      </c>
      <c r="B2219" s="64" t="s">
        <v>395</v>
      </c>
      <c r="C2219" s="64">
        <v>4892.57</v>
      </c>
      <c r="D2219" s="64">
        <v>184</v>
      </c>
      <c r="E2219" s="64">
        <v>400.16</v>
      </c>
      <c r="F2219" s="64">
        <v>402.74</v>
      </c>
      <c r="H2219" s="64">
        <f t="shared" si="287"/>
        <v>2.5799999999999841</v>
      </c>
      <c r="J2219" s="64">
        <f t="shared" si="283"/>
        <v>290</v>
      </c>
      <c r="K2219" s="64">
        <f t="shared" si="284"/>
        <v>312</v>
      </c>
      <c r="L2219" s="64">
        <f t="shared" si="285"/>
        <v>1111</v>
      </c>
      <c r="M2219" s="64">
        <f t="shared" si="286"/>
        <v>452</v>
      </c>
    </row>
    <row r="2220" spans="1:13" outlineLevel="1" x14ac:dyDescent="0.35">
      <c r="A2220" s="64">
        <v>51292383</v>
      </c>
      <c r="B2220" s="64" t="s">
        <v>406</v>
      </c>
      <c r="C2220" s="64">
        <v>7361.5</v>
      </c>
      <c r="D2220" s="64">
        <v>244</v>
      </c>
      <c r="E2220" s="64">
        <v>624.65</v>
      </c>
      <c r="F2220" s="64">
        <v>0</v>
      </c>
      <c r="H2220" s="64">
        <f t="shared" si="287"/>
        <v>-624.65</v>
      </c>
      <c r="J2220" s="64">
        <f t="shared" si="283"/>
        <v>290</v>
      </c>
      <c r="K2220" s="64">
        <f t="shared" si="284"/>
        <v>312</v>
      </c>
      <c r="L2220" s="64">
        <f t="shared" si="285"/>
        <v>1111</v>
      </c>
      <c r="M2220" s="64">
        <f t="shared" si="286"/>
        <v>453</v>
      </c>
    </row>
    <row r="2221" spans="1:13" outlineLevel="1" x14ac:dyDescent="0.35">
      <c r="A2221" s="64">
        <v>51292581</v>
      </c>
      <c r="B2221" s="64" t="s">
        <v>395</v>
      </c>
      <c r="C2221" s="64">
        <v>2844.48</v>
      </c>
      <c r="D2221" s="64">
        <v>151</v>
      </c>
      <c r="E2221" s="64">
        <v>237.07</v>
      </c>
      <c r="F2221" s="64">
        <v>241.04</v>
      </c>
      <c r="H2221" s="64">
        <f t="shared" si="287"/>
        <v>3.9699999999999989</v>
      </c>
      <c r="J2221" s="64">
        <f t="shared" si="283"/>
        <v>290</v>
      </c>
      <c r="K2221" s="64">
        <f t="shared" si="284"/>
        <v>313</v>
      </c>
      <c r="L2221" s="64">
        <f t="shared" si="285"/>
        <v>1111</v>
      </c>
      <c r="M2221" s="64">
        <f t="shared" si="286"/>
        <v>453</v>
      </c>
    </row>
    <row r="2222" spans="1:13" outlineLevel="1" x14ac:dyDescent="0.35">
      <c r="A2222" s="64">
        <v>51292771</v>
      </c>
      <c r="B2222" s="64" t="s">
        <v>101</v>
      </c>
      <c r="C2222" s="64">
        <v>2793.16</v>
      </c>
      <c r="D2222" s="64">
        <v>154</v>
      </c>
      <c r="E2222" s="64">
        <v>221.53</v>
      </c>
      <c r="F2222" s="64">
        <v>214.67</v>
      </c>
      <c r="H2222" s="64">
        <f t="shared" si="287"/>
        <v>-6.8600000000000136</v>
      </c>
      <c r="J2222" s="64">
        <f t="shared" si="283"/>
        <v>291</v>
      </c>
      <c r="K2222" s="64">
        <f t="shared" si="284"/>
        <v>313</v>
      </c>
      <c r="L2222" s="64">
        <f t="shared" si="285"/>
        <v>1111</v>
      </c>
      <c r="M2222" s="64">
        <f t="shared" si="286"/>
        <v>453</v>
      </c>
    </row>
    <row r="2223" spans="1:13" outlineLevel="1" x14ac:dyDescent="0.35">
      <c r="A2223" s="64">
        <v>51292953</v>
      </c>
      <c r="B2223" s="64" t="s">
        <v>101</v>
      </c>
      <c r="C2223" s="64">
        <v>3816.32</v>
      </c>
      <c r="D2223" s="64">
        <v>182</v>
      </c>
      <c r="E2223" s="64">
        <v>315.93</v>
      </c>
      <c r="F2223" s="64">
        <v>314.56</v>
      </c>
      <c r="H2223" s="64">
        <f t="shared" si="287"/>
        <v>-1.3700000000000045</v>
      </c>
      <c r="J2223" s="64">
        <f t="shared" si="283"/>
        <v>292</v>
      </c>
      <c r="K2223" s="64">
        <f t="shared" si="284"/>
        <v>313</v>
      </c>
      <c r="L2223" s="64">
        <f t="shared" si="285"/>
        <v>1111</v>
      </c>
      <c r="M2223" s="64">
        <f t="shared" si="286"/>
        <v>453</v>
      </c>
    </row>
    <row r="2224" spans="1:13" outlineLevel="1" x14ac:dyDescent="0.35">
      <c r="A2224" s="64">
        <v>51294660</v>
      </c>
      <c r="B2224" s="64" t="s">
        <v>101</v>
      </c>
      <c r="C2224" s="64">
        <v>2754.99</v>
      </c>
      <c r="D2224" s="64">
        <v>153</v>
      </c>
      <c r="E2224" s="64">
        <v>221.28</v>
      </c>
      <c r="F2224" s="64">
        <v>219.07</v>
      </c>
      <c r="H2224" s="64">
        <f t="shared" si="287"/>
        <v>-2.210000000000008</v>
      </c>
      <c r="J2224" s="64">
        <f t="shared" si="283"/>
        <v>293</v>
      </c>
      <c r="K2224" s="64">
        <f t="shared" si="284"/>
        <v>313</v>
      </c>
      <c r="L2224" s="64">
        <f t="shared" si="285"/>
        <v>1111</v>
      </c>
      <c r="M2224" s="64">
        <f t="shared" si="286"/>
        <v>453</v>
      </c>
    </row>
    <row r="2225" spans="1:13" outlineLevel="1" x14ac:dyDescent="0.35">
      <c r="A2225" s="64">
        <v>51295139</v>
      </c>
      <c r="B2225" s="64" t="s">
        <v>183</v>
      </c>
      <c r="C2225" s="64">
        <v>2361</v>
      </c>
      <c r="D2225" s="64">
        <v>186</v>
      </c>
      <c r="E2225" s="64">
        <v>187.19</v>
      </c>
      <c r="F2225" s="64">
        <v>0</v>
      </c>
      <c r="H2225" s="64">
        <f t="shared" si="287"/>
        <v>-187.19</v>
      </c>
      <c r="J2225" s="64">
        <f t="shared" si="283"/>
        <v>293</v>
      </c>
      <c r="K2225" s="64">
        <f t="shared" si="284"/>
        <v>313</v>
      </c>
      <c r="L2225" s="64">
        <f t="shared" si="285"/>
        <v>1112</v>
      </c>
      <c r="M2225" s="64">
        <f t="shared" si="286"/>
        <v>453</v>
      </c>
    </row>
    <row r="2226" spans="1:13" outlineLevel="1" x14ac:dyDescent="0.35">
      <c r="A2226" s="64">
        <v>51295775</v>
      </c>
      <c r="B2226" s="64" t="s">
        <v>406</v>
      </c>
      <c r="C2226" s="64">
        <v>3502.18</v>
      </c>
      <c r="D2226" s="64">
        <v>186</v>
      </c>
      <c r="E2226" s="64">
        <v>298.94</v>
      </c>
      <c r="F2226" s="64">
        <v>0</v>
      </c>
      <c r="H2226" s="64">
        <f t="shared" si="287"/>
        <v>-298.94</v>
      </c>
      <c r="J2226" s="64">
        <f t="shared" si="283"/>
        <v>293</v>
      </c>
      <c r="K2226" s="64">
        <f t="shared" si="284"/>
        <v>313</v>
      </c>
      <c r="L2226" s="64">
        <f t="shared" si="285"/>
        <v>1112</v>
      </c>
      <c r="M2226" s="64">
        <f t="shared" si="286"/>
        <v>454</v>
      </c>
    </row>
    <row r="2227" spans="1:13" outlineLevel="1" x14ac:dyDescent="0.35">
      <c r="A2227" s="64">
        <v>51296749</v>
      </c>
      <c r="B2227" s="64" t="s">
        <v>101</v>
      </c>
      <c r="C2227" s="64">
        <v>2979.72</v>
      </c>
      <c r="D2227" s="64">
        <v>153</v>
      </c>
      <c r="E2227" s="64">
        <v>236.61</v>
      </c>
      <c r="F2227" s="64">
        <v>234.92</v>
      </c>
      <c r="H2227" s="64">
        <f t="shared" si="287"/>
        <v>-1.6900000000000261</v>
      </c>
      <c r="J2227" s="64">
        <f t="shared" si="283"/>
        <v>294</v>
      </c>
      <c r="K2227" s="64">
        <f t="shared" si="284"/>
        <v>313</v>
      </c>
      <c r="L2227" s="64">
        <f t="shared" si="285"/>
        <v>1112</v>
      </c>
      <c r="M2227" s="64">
        <f t="shared" si="286"/>
        <v>454</v>
      </c>
    </row>
    <row r="2228" spans="1:13" outlineLevel="1" x14ac:dyDescent="0.35">
      <c r="A2228" s="64">
        <v>51298430</v>
      </c>
      <c r="B2228" s="64" t="s">
        <v>183</v>
      </c>
      <c r="C2228" s="64">
        <v>2961.32</v>
      </c>
      <c r="D2228" s="64">
        <v>183</v>
      </c>
      <c r="E2228" s="64">
        <v>236.99</v>
      </c>
      <c r="F2228" s="64">
        <v>0</v>
      </c>
      <c r="H2228" s="64">
        <f t="shared" si="287"/>
        <v>-236.99</v>
      </c>
      <c r="J2228" s="64">
        <f t="shared" si="283"/>
        <v>294</v>
      </c>
      <c r="K2228" s="64">
        <f t="shared" si="284"/>
        <v>313</v>
      </c>
      <c r="L2228" s="64">
        <f t="shared" si="285"/>
        <v>1113</v>
      </c>
      <c r="M2228" s="64">
        <f t="shared" si="286"/>
        <v>454</v>
      </c>
    </row>
    <row r="2229" spans="1:13" outlineLevel="1" x14ac:dyDescent="0.35">
      <c r="A2229" s="64">
        <v>51299636</v>
      </c>
      <c r="B2229" s="64" t="s">
        <v>395</v>
      </c>
      <c r="C2229" s="64">
        <v>4603.45</v>
      </c>
      <c r="D2229" s="64">
        <v>185</v>
      </c>
      <c r="E2229" s="64">
        <v>378.67</v>
      </c>
      <c r="F2229" s="64">
        <v>373.85</v>
      </c>
      <c r="H2229" s="64">
        <f t="shared" si="287"/>
        <v>-4.8199999999999932</v>
      </c>
      <c r="J2229" s="64">
        <f t="shared" si="283"/>
        <v>294</v>
      </c>
      <c r="K2229" s="64">
        <f t="shared" si="284"/>
        <v>314</v>
      </c>
      <c r="L2229" s="64">
        <f t="shared" si="285"/>
        <v>1113</v>
      </c>
      <c r="M2229" s="64">
        <f t="shared" si="286"/>
        <v>454</v>
      </c>
    </row>
    <row r="2230" spans="1:13" outlineLevel="1" x14ac:dyDescent="0.35">
      <c r="A2230" s="64">
        <v>51301001</v>
      </c>
      <c r="B2230" s="64" t="s">
        <v>183</v>
      </c>
      <c r="C2230" s="64">
        <v>2993.21</v>
      </c>
      <c r="D2230" s="64">
        <v>183</v>
      </c>
      <c r="E2230" s="64">
        <v>248.12</v>
      </c>
      <c r="F2230" s="64">
        <v>0</v>
      </c>
      <c r="H2230" s="64">
        <f t="shared" si="287"/>
        <v>-248.12</v>
      </c>
      <c r="J2230" s="64">
        <f t="shared" si="283"/>
        <v>294</v>
      </c>
      <c r="K2230" s="64">
        <f t="shared" si="284"/>
        <v>314</v>
      </c>
      <c r="L2230" s="64">
        <f t="shared" si="285"/>
        <v>1114</v>
      </c>
      <c r="M2230" s="64">
        <f t="shared" si="286"/>
        <v>454</v>
      </c>
    </row>
    <row r="2231" spans="1:13" outlineLevel="1" x14ac:dyDescent="0.35">
      <c r="A2231" s="64">
        <v>51302471</v>
      </c>
      <c r="B2231" s="64" t="s">
        <v>395</v>
      </c>
      <c r="C2231" s="64">
        <v>2203.38</v>
      </c>
      <c r="D2231" s="64">
        <v>153</v>
      </c>
      <c r="E2231" s="64">
        <v>166.43</v>
      </c>
      <c r="F2231" s="64">
        <v>163.24</v>
      </c>
      <c r="H2231" s="64">
        <f t="shared" si="287"/>
        <v>-3.1899999999999977</v>
      </c>
      <c r="J2231" s="64">
        <f t="shared" si="283"/>
        <v>294</v>
      </c>
      <c r="K2231" s="64">
        <f t="shared" si="284"/>
        <v>315</v>
      </c>
      <c r="L2231" s="64">
        <f t="shared" si="285"/>
        <v>1114</v>
      </c>
      <c r="M2231" s="64">
        <f t="shared" si="286"/>
        <v>454</v>
      </c>
    </row>
    <row r="2232" spans="1:13" outlineLevel="1" x14ac:dyDescent="0.35">
      <c r="A2232" s="64">
        <v>51303932</v>
      </c>
      <c r="B2232" s="64" t="s">
        <v>395</v>
      </c>
      <c r="C2232" s="64">
        <v>2688.22</v>
      </c>
      <c r="D2232" s="64">
        <v>153</v>
      </c>
      <c r="E2232" s="64">
        <v>212.85</v>
      </c>
      <c r="F2232" s="64">
        <v>210.3</v>
      </c>
      <c r="H2232" s="64">
        <f t="shared" ref="H2232:H2233" si="288">F2232-E2232</f>
        <v>-2.5499999999999829</v>
      </c>
      <c r="J2232" s="64">
        <f t="shared" si="283"/>
        <v>294</v>
      </c>
      <c r="K2232" s="64">
        <f t="shared" si="284"/>
        <v>316</v>
      </c>
      <c r="L2232" s="64">
        <f t="shared" si="285"/>
        <v>1114</v>
      </c>
      <c r="M2232" s="64">
        <f t="shared" si="286"/>
        <v>454</v>
      </c>
    </row>
    <row r="2233" spans="1:13" outlineLevel="1" x14ac:dyDescent="0.35">
      <c r="A2233" s="64">
        <v>51304451</v>
      </c>
      <c r="B2233" s="64" t="s">
        <v>101</v>
      </c>
      <c r="C2233" s="64">
        <v>1982.19</v>
      </c>
      <c r="D2233" s="64">
        <v>153</v>
      </c>
      <c r="E2233" s="64">
        <v>166.28</v>
      </c>
      <c r="F2233" s="64">
        <v>168.46</v>
      </c>
      <c r="H2233" s="64">
        <f t="shared" si="288"/>
        <v>2.1800000000000068</v>
      </c>
      <c r="J2233" s="64">
        <f t="shared" si="283"/>
        <v>295</v>
      </c>
      <c r="K2233" s="64">
        <f t="shared" si="284"/>
        <v>316</v>
      </c>
      <c r="L2233" s="64">
        <f t="shared" si="285"/>
        <v>1114</v>
      </c>
      <c r="M2233" s="64">
        <f t="shared" si="286"/>
        <v>454</v>
      </c>
    </row>
    <row r="2234" spans="1:13" outlineLevel="1" x14ac:dyDescent="0.35"/>
    <row r="2235" spans="1:13" outlineLevel="1" x14ac:dyDescent="0.35"/>
    <row r="2236" spans="1:13" outlineLevel="1" x14ac:dyDescent="0.35"/>
    <row r="2237" spans="1:13" outlineLevel="1" x14ac:dyDescent="0.35"/>
    <row r="2238" spans="1:13" outlineLevel="1" x14ac:dyDescent="0.35"/>
    <row r="2239" spans="1:13" outlineLevel="1" x14ac:dyDescent="0.35"/>
    <row r="2240" spans="1:13" outlineLevel="1" x14ac:dyDescent="0.35"/>
    <row r="2241" spans="1:33" outlineLevel="1" x14ac:dyDescent="0.35"/>
    <row r="2242" spans="1:33" outlineLevel="1" x14ac:dyDescent="0.35"/>
    <row r="2243" spans="1:33" outlineLevel="1" x14ac:dyDescent="0.35"/>
    <row r="2244" spans="1:33" outlineLevel="1" x14ac:dyDescent="0.35"/>
    <row r="2249" spans="1:33" s="115" customFormat="1" ht="23.5" x14ac:dyDescent="0.55000000000000004">
      <c r="A2249" s="114" t="s">
        <v>482</v>
      </c>
    </row>
    <row r="2250" spans="1:33" outlineLevel="1" x14ac:dyDescent="0.35">
      <c r="A2250" s="64" t="s">
        <v>414</v>
      </c>
      <c r="B2250" s="64" t="s">
        <v>415</v>
      </c>
    </row>
    <row r="2251" spans="1:33" outlineLevel="1" x14ac:dyDescent="0.35">
      <c r="A2251" s="64" t="s">
        <v>249</v>
      </c>
      <c r="B2251" s="64" t="s">
        <v>418</v>
      </c>
    </row>
    <row r="2252" spans="1:33" outlineLevel="1" x14ac:dyDescent="0.35">
      <c r="A2252" s="64" t="s">
        <v>416</v>
      </c>
      <c r="B2252" s="64" t="s">
        <v>417</v>
      </c>
    </row>
    <row r="2253" spans="1:33" outlineLevel="1" x14ac:dyDescent="0.35">
      <c r="J2253" s="64" t="s">
        <v>101</v>
      </c>
      <c r="K2253" s="64" t="s">
        <v>395</v>
      </c>
      <c r="L2253" s="64" t="s">
        <v>183</v>
      </c>
      <c r="M2253" s="64" t="s">
        <v>406</v>
      </c>
      <c r="T2253" s="64" t="s">
        <v>420</v>
      </c>
    </row>
    <row r="2254" spans="1:33" outlineLevel="1" x14ac:dyDescent="0.35">
      <c r="A2254" s="64" t="s">
        <v>409</v>
      </c>
      <c r="B2254" s="64" t="s">
        <v>413</v>
      </c>
      <c r="C2254" s="64" t="s">
        <v>410</v>
      </c>
      <c r="D2254" s="64" t="s">
        <v>153</v>
      </c>
      <c r="E2254" s="64" t="s">
        <v>411</v>
      </c>
      <c r="F2254" s="64" t="s">
        <v>412</v>
      </c>
      <c r="H2254" s="64" t="s">
        <v>421</v>
      </c>
      <c r="U2254" s="64" t="s">
        <v>421</v>
      </c>
      <c r="V2254" s="64" t="s">
        <v>421</v>
      </c>
      <c r="Y2254" s="64" t="s">
        <v>419</v>
      </c>
      <c r="Z2254" s="64" t="s">
        <v>419</v>
      </c>
    </row>
    <row r="2255" spans="1:33" outlineLevel="1" x14ac:dyDescent="0.35">
      <c r="A2255" s="64">
        <v>1011428</v>
      </c>
      <c r="B2255" s="64" t="s">
        <v>183</v>
      </c>
      <c r="C2255" s="64">
        <v>14299.68</v>
      </c>
      <c r="D2255" s="64">
        <v>178</v>
      </c>
      <c r="E2255" s="64">
        <v>1171.79</v>
      </c>
      <c r="F2255" s="64">
        <v>0</v>
      </c>
      <c r="H2255" s="64">
        <f>F2255-E2255</f>
        <v>-1171.79</v>
      </c>
      <c r="J2255" s="64">
        <f>IF($B2255=J$2253,J2254+1,J2254)</f>
        <v>0</v>
      </c>
      <c r="K2255" s="64">
        <f t="shared" ref="K2255:K2318" si="289">IF($B2255=K$2253,K2254+1,K2254)</f>
        <v>0</v>
      </c>
      <c r="L2255" s="64">
        <f t="shared" ref="L2255:L2318" si="290">IF($B2255=L$2253,L2254+1,L2254)</f>
        <v>1</v>
      </c>
      <c r="M2255" s="64">
        <f t="shared" ref="M2255:M2318" si="291">IF($B2255=M$2253,M2254+1,M2254)</f>
        <v>0</v>
      </c>
      <c r="U2255" s="64" t="s">
        <v>101</v>
      </c>
      <c r="V2255" s="64" t="s">
        <v>395</v>
      </c>
      <c r="Y2255" s="64" t="s">
        <v>101</v>
      </c>
      <c r="Z2255" s="64" t="s">
        <v>395</v>
      </c>
      <c r="AF2255" s="64" t="s">
        <v>101</v>
      </c>
      <c r="AG2255" s="64" t="s">
        <v>395</v>
      </c>
    </row>
    <row r="2256" spans="1:33" outlineLevel="1" x14ac:dyDescent="0.35">
      <c r="A2256" s="64">
        <v>1082586</v>
      </c>
      <c r="B2256" s="64" t="s">
        <v>395</v>
      </c>
      <c r="C2256" s="64">
        <v>4647.2</v>
      </c>
      <c r="D2256" s="64">
        <v>181</v>
      </c>
      <c r="E2256" s="64">
        <v>354.56</v>
      </c>
      <c r="F2256" s="64">
        <v>344.43</v>
      </c>
      <c r="H2256" s="64">
        <f t="shared" ref="H2256:H2319" si="292">F2256-E2256</f>
        <v>-10.129999999999995</v>
      </c>
      <c r="J2256" s="64">
        <f t="shared" ref="J2256:J2319" si="293">IF($B2256=J$2253,J2255+1,J2255)</f>
        <v>0</v>
      </c>
      <c r="K2256" s="64">
        <f t="shared" si="289"/>
        <v>1</v>
      </c>
      <c r="L2256" s="64">
        <f t="shared" si="290"/>
        <v>1</v>
      </c>
      <c r="M2256" s="64">
        <f t="shared" si="291"/>
        <v>0</v>
      </c>
      <c r="T2256" s="64">
        <v>1</v>
      </c>
      <c r="U2256" s="64">
        <f ca="1">INDEX(OFFSET($G$2255,0,MATCH(U$2254,$H$2254:$I$2254,0),COUNT($A$2255:$A$4447),1),MATCH($T2256,OFFSET($I$2255,0,MATCH(U$2255,$J$2253:$M$2253,0),COUNT($A$2255:$A$4447),1),0),1)</f>
        <v>-1.9399999999999977</v>
      </c>
      <c r="V2256" s="64">
        <f ca="1">INDEX(OFFSET($G$2255,0,MATCH(V$2254,$H$2254:$I$2254,0),COUNT($A$2255:$A$4447),1),MATCH($T2256,OFFSET($I$2255,0,MATCH(V$2255,$J$2253:$M$2253,0),COUNT($A$2255:$A$4447),1),0),1)</f>
        <v>-10.129999999999995</v>
      </c>
      <c r="Y2256" s="64">
        <f ca="1">IF(ISNA(U2256)," ",U2256)</f>
        <v>-1.9399999999999977</v>
      </c>
      <c r="Z2256" s="64">
        <f ca="1">IF(ISNA(V2256)," ",V2256)</f>
        <v>-10.129999999999995</v>
      </c>
      <c r="AC2256" s="64">
        <f ca="1">MIN(Y2256:Z2574)</f>
        <v>-37.569999999999936</v>
      </c>
      <c r="AD2256" s="64" t="str">
        <f>"Less than "&amp;AE2256</f>
        <v>Less than -35</v>
      </c>
      <c r="AE2256" s="64">
        <v>-35</v>
      </c>
      <c r="AF2256" s="64">
        <f t="array" aca="1" ref="AF2256:AF2277" ca="1">FREQUENCY(Y$2256:Y$2574,$AE$2256:$AE$2276)</f>
        <v>0</v>
      </c>
      <c r="AG2256" s="64">
        <f t="array" aca="1" ref="AG2256:AG2277" ca="1">FREQUENCY(Z$2256:Z$2574,$AE$2256:$AE$2276)</f>
        <v>1</v>
      </c>
    </row>
    <row r="2257" spans="1:33" outlineLevel="1" x14ac:dyDescent="0.35">
      <c r="A2257" s="64">
        <v>1084128</v>
      </c>
      <c r="B2257" s="64" t="s">
        <v>183</v>
      </c>
      <c r="C2257" s="64">
        <v>3220.18</v>
      </c>
      <c r="D2257" s="64">
        <v>181</v>
      </c>
      <c r="E2257" s="64">
        <v>258.51</v>
      </c>
      <c r="F2257" s="64">
        <v>0</v>
      </c>
      <c r="H2257" s="64">
        <f t="shared" si="292"/>
        <v>-258.51</v>
      </c>
      <c r="J2257" s="64">
        <f t="shared" si="293"/>
        <v>0</v>
      </c>
      <c r="K2257" s="64">
        <f t="shared" si="289"/>
        <v>1</v>
      </c>
      <c r="L2257" s="64">
        <f t="shared" si="290"/>
        <v>2</v>
      </c>
      <c r="M2257" s="64">
        <f t="shared" si="291"/>
        <v>0</v>
      </c>
      <c r="T2257" s="64">
        <f>T2256+1</f>
        <v>2</v>
      </c>
      <c r="U2257" s="64">
        <f t="shared" ref="U2257:V2320" ca="1" si="294">INDEX(OFFSET($G$2255,0,MATCH(U$2254,$H$2254:$I$2254,0),COUNT($A$2255:$A$4447),1),MATCH($T2257,OFFSET($I$2255,0,MATCH(U$2255,$J$2253:$M$2253,0),COUNT($A$2255:$A$4447),1),0),1)</f>
        <v>-3.710000000000008</v>
      </c>
      <c r="V2257" s="64">
        <f t="shared" ca="1" si="294"/>
        <v>2.0000000000010232E-2</v>
      </c>
      <c r="Y2257" s="64">
        <f t="shared" ref="Y2257:Y2320" ca="1" si="295">IF(ISNA(U2257)," ",U2257)</f>
        <v>-3.710000000000008</v>
      </c>
      <c r="Z2257" s="64">
        <v>-34</v>
      </c>
      <c r="AC2257" s="64">
        <f ca="1">MAX(Y2256:Z2574)</f>
        <v>16.949999999999989</v>
      </c>
      <c r="AD2257" s="64" t="str">
        <f>"Between "&amp;AE2256&amp;" and "&amp;AE2257</f>
        <v>Between -35 and -32.5</v>
      </c>
      <c r="AE2257" s="64">
        <f>AE2256+2.5</f>
        <v>-32.5</v>
      </c>
      <c r="AF2257" s="64">
        <f ca="1"/>
        <v>0</v>
      </c>
      <c r="AG2257" s="64">
        <f ca="1"/>
        <v>1</v>
      </c>
    </row>
    <row r="2258" spans="1:33" outlineLevel="1" x14ac:dyDescent="0.35">
      <c r="A2258" s="64">
        <v>1087312</v>
      </c>
      <c r="B2258" s="64" t="s">
        <v>406</v>
      </c>
      <c r="C2258" s="64">
        <v>3576.11</v>
      </c>
      <c r="D2258" s="64">
        <v>150</v>
      </c>
      <c r="E2258" s="64">
        <v>291.88</v>
      </c>
      <c r="F2258" s="64">
        <v>0</v>
      </c>
      <c r="H2258" s="64">
        <f t="shared" si="292"/>
        <v>-291.88</v>
      </c>
      <c r="J2258" s="64">
        <f t="shared" si="293"/>
        <v>0</v>
      </c>
      <c r="K2258" s="64">
        <f t="shared" si="289"/>
        <v>1</v>
      </c>
      <c r="L2258" s="64">
        <f t="shared" si="290"/>
        <v>2</v>
      </c>
      <c r="M2258" s="64">
        <f t="shared" si="291"/>
        <v>1</v>
      </c>
      <c r="T2258" s="64">
        <f t="shared" ref="T2258:T2321" si="296">T2257+1</f>
        <v>3</v>
      </c>
      <c r="U2258" s="64">
        <f t="shared" ca="1" si="294"/>
        <v>0.23999999999999488</v>
      </c>
      <c r="V2258" s="64">
        <f t="shared" ca="1" si="294"/>
        <v>-3.6799999999999784</v>
      </c>
      <c r="Y2258" s="64">
        <f t="shared" ca="1" si="295"/>
        <v>0.23999999999999488</v>
      </c>
      <c r="Z2258" s="64">
        <f t="shared" ref="Z2258:Z2321" ca="1" si="297">IF(ISNA(V2258)," ",V2258)</f>
        <v>-3.6799999999999784</v>
      </c>
      <c r="AD2258" s="64" t="str">
        <f t="shared" ref="AD2258:AD2276" si="298">"Between "&amp;AE2257&amp;" and "&amp;AE2258</f>
        <v>Between -32.5 and -30</v>
      </c>
      <c r="AE2258" s="64">
        <f t="shared" ref="AE2258:AE2276" si="299">AE2257+2.5</f>
        <v>-30</v>
      </c>
      <c r="AF2258" s="64">
        <f ca="1"/>
        <v>1</v>
      </c>
      <c r="AG2258" s="64">
        <f ca="1"/>
        <v>0</v>
      </c>
    </row>
    <row r="2259" spans="1:33" outlineLevel="1" x14ac:dyDescent="0.35">
      <c r="A2259" s="64">
        <v>1088675</v>
      </c>
      <c r="B2259" s="64" t="s">
        <v>395</v>
      </c>
      <c r="C2259" s="64">
        <v>1649.65</v>
      </c>
      <c r="D2259" s="64">
        <v>151</v>
      </c>
      <c r="E2259" s="64">
        <v>137.91</v>
      </c>
      <c r="F2259" s="64">
        <v>137.93</v>
      </c>
      <c r="H2259" s="64">
        <f t="shared" si="292"/>
        <v>2.0000000000010232E-2</v>
      </c>
      <c r="J2259" s="64">
        <f t="shared" si="293"/>
        <v>0</v>
      </c>
      <c r="K2259" s="64">
        <f t="shared" si="289"/>
        <v>2</v>
      </c>
      <c r="L2259" s="64">
        <f t="shared" si="290"/>
        <v>2</v>
      </c>
      <c r="M2259" s="64">
        <f t="shared" si="291"/>
        <v>1</v>
      </c>
      <c r="T2259" s="64">
        <f t="shared" si="296"/>
        <v>4</v>
      </c>
      <c r="U2259" s="64">
        <f t="shared" ca="1" si="294"/>
        <v>3.6500000000000057</v>
      </c>
      <c r="V2259" s="64">
        <f t="shared" ca="1" si="294"/>
        <v>0.35999999999999943</v>
      </c>
      <c r="Y2259" s="64">
        <f t="shared" ca="1" si="295"/>
        <v>3.6500000000000057</v>
      </c>
      <c r="Z2259" s="64">
        <f t="shared" ca="1" si="297"/>
        <v>0.35999999999999943</v>
      </c>
      <c r="AD2259" s="64" t="str">
        <f t="shared" si="298"/>
        <v>Between -30 and -27.5</v>
      </c>
      <c r="AE2259" s="64">
        <f t="shared" si="299"/>
        <v>-27.5</v>
      </c>
      <c r="AF2259" s="64">
        <f ca="1"/>
        <v>1</v>
      </c>
      <c r="AG2259" s="64">
        <f ca="1"/>
        <v>0</v>
      </c>
    </row>
    <row r="2260" spans="1:33" outlineLevel="1" x14ac:dyDescent="0.35">
      <c r="A2260" s="64">
        <v>1098369</v>
      </c>
      <c r="B2260" s="64" t="s">
        <v>101</v>
      </c>
      <c r="C2260" s="64">
        <v>4773.66</v>
      </c>
      <c r="D2260" s="64">
        <v>179</v>
      </c>
      <c r="E2260" s="64">
        <v>388.36</v>
      </c>
      <c r="F2260" s="64">
        <v>386.42</v>
      </c>
      <c r="H2260" s="64">
        <f t="shared" si="292"/>
        <v>-1.9399999999999977</v>
      </c>
      <c r="J2260" s="64">
        <f t="shared" si="293"/>
        <v>1</v>
      </c>
      <c r="K2260" s="64">
        <f t="shared" si="289"/>
        <v>2</v>
      </c>
      <c r="L2260" s="64">
        <f t="shared" si="290"/>
        <v>2</v>
      </c>
      <c r="M2260" s="64">
        <f t="shared" si="291"/>
        <v>1</v>
      </c>
      <c r="T2260" s="64">
        <f t="shared" si="296"/>
        <v>5</v>
      </c>
      <c r="U2260" s="64">
        <f t="shared" ca="1" si="294"/>
        <v>-6.2200000000000273</v>
      </c>
      <c r="V2260" s="64">
        <f t="shared" ca="1" si="294"/>
        <v>-1.8499999999999943</v>
      </c>
      <c r="Y2260" s="64">
        <f t="shared" ca="1" si="295"/>
        <v>-6.2200000000000273</v>
      </c>
      <c r="Z2260" s="64">
        <f t="shared" ca="1" si="297"/>
        <v>-1.8499999999999943</v>
      </c>
      <c r="AD2260" s="64" t="str">
        <f t="shared" si="298"/>
        <v>Between -27.5 and -25</v>
      </c>
      <c r="AE2260" s="64">
        <f t="shared" si="299"/>
        <v>-25</v>
      </c>
      <c r="AF2260" s="64">
        <f ca="1"/>
        <v>0</v>
      </c>
      <c r="AG2260" s="64">
        <f ca="1"/>
        <v>1</v>
      </c>
    </row>
    <row r="2261" spans="1:33" outlineLevel="1" x14ac:dyDescent="0.35">
      <c r="A2261" s="64">
        <v>1119561</v>
      </c>
      <c r="B2261" s="64" t="s">
        <v>101</v>
      </c>
      <c r="C2261" s="64">
        <v>2445</v>
      </c>
      <c r="D2261" s="64">
        <v>151</v>
      </c>
      <c r="E2261" s="64">
        <v>191.91</v>
      </c>
      <c r="F2261" s="64">
        <v>188.2</v>
      </c>
      <c r="H2261" s="64">
        <f t="shared" si="292"/>
        <v>-3.710000000000008</v>
      </c>
      <c r="J2261" s="64">
        <f t="shared" si="293"/>
        <v>2</v>
      </c>
      <c r="K2261" s="64">
        <f t="shared" si="289"/>
        <v>2</v>
      </c>
      <c r="L2261" s="64">
        <f t="shared" si="290"/>
        <v>2</v>
      </c>
      <c r="M2261" s="64">
        <f t="shared" si="291"/>
        <v>1</v>
      </c>
      <c r="T2261" s="64">
        <f t="shared" si="296"/>
        <v>6</v>
      </c>
      <c r="U2261" s="64">
        <f t="shared" ca="1" si="294"/>
        <v>-3.9399999999999977</v>
      </c>
      <c r="V2261" s="64">
        <f t="shared" ca="1" si="294"/>
        <v>-0.72000000000002728</v>
      </c>
      <c r="Y2261" s="64">
        <f t="shared" ca="1" si="295"/>
        <v>-3.9399999999999977</v>
      </c>
      <c r="Z2261" s="64">
        <f t="shared" ca="1" si="297"/>
        <v>-0.72000000000002728</v>
      </c>
      <c r="AD2261" s="64" t="str">
        <f t="shared" si="298"/>
        <v>Between -25 and -22.5</v>
      </c>
      <c r="AE2261" s="64">
        <f t="shared" si="299"/>
        <v>-22.5</v>
      </c>
      <c r="AF2261" s="64">
        <f ca="1"/>
        <v>0</v>
      </c>
      <c r="AG2261" s="64">
        <f ca="1"/>
        <v>1</v>
      </c>
    </row>
    <row r="2262" spans="1:33" outlineLevel="1" x14ac:dyDescent="0.35">
      <c r="A2262" s="64">
        <v>1123447</v>
      </c>
      <c r="B2262" s="64" t="s">
        <v>101</v>
      </c>
      <c r="C2262" s="64">
        <v>1354.36</v>
      </c>
      <c r="D2262" s="64">
        <v>122</v>
      </c>
      <c r="E2262" s="64">
        <v>116.89</v>
      </c>
      <c r="F2262" s="64">
        <v>117.13</v>
      </c>
      <c r="H2262" s="64">
        <f t="shared" si="292"/>
        <v>0.23999999999999488</v>
      </c>
      <c r="J2262" s="64">
        <f t="shared" si="293"/>
        <v>3</v>
      </c>
      <c r="K2262" s="64">
        <f t="shared" si="289"/>
        <v>2</v>
      </c>
      <c r="L2262" s="64">
        <f t="shared" si="290"/>
        <v>2</v>
      </c>
      <c r="M2262" s="64">
        <f t="shared" si="291"/>
        <v>1</v>
      </c>
      <c r="T2262" s="64">
        <f t="shared" si="296"/>
        <v>7</v>
      </c>
      <c r="U2262" s="64">
        <f t="shared" ca="1" si="294"/>
        <v>-1.3599999999999852</v>
      </c>
      <c r="V2262" s="64">
        <f t="shared" ca="1" si="294"/>
        <v>-7</v>
      </c>
      <c r="Y2262" s="64">
        <f t="shared" ca="1" si="295"/>
        <v>-1.3599999999999852</v>
      </c>
      <c r="Z2262" s="64">
        <f t="shared" ca="1" si="297"/>
        <v>-7</v>
      </c>
      <c r="AD2262" s="64" t="str">
        <f t="shared" si="298"/>
        <v>Between -22.5 and -20</v>
      </c>
      <c r="AE2262" s="64">
        <f t="shared" si="299"/>
        <v>-20</v>
      </c>
      <c r="AF2262" s="64">
        <f ca="1"/>
        <v>0</v>
      </c>
      <c r="AG2262" s="64">
        <f ca="1"/>
        <v>1</v>
      </c>
    </row>
    <row r="2263" spans="1:33" outlineLevel="1" x14ac:dyDescent="0.35">
      <c r="A2263" s="64">
        <v>1125865</v>
      </c>
      <c r="B2263" s="64" t="s">
        <v>406</v>
      </c>
      <c r="C2263" s="64">
        <v>4182.01</v>
      </c>
      <c r="D2263" s="64">
        <v>151</v>
      </c>
      <c r="E2263" s="64">
        <v>354.98</v>
      </c>
      <c r="F2263" s="64">
        <v>0</v>
      </c>
      <c r="H2263" s="64">
        <f t="shared" si="292"/>
        <v>-354.98</v>
      </c>
      <c r="J2263" s="64">
        <f t="shared" si="293"/>
        <v>3</v>
      </c>
      <c r="K2263" s="64">
        <f t="shared" si="289"/>
        <v>2</v>
      </c>
      <c r="L2263" s="64">
        <f t="shared" si="290"/>
        <v>2</v>
      </c>
      <c r="M2263" s="64">
        <f t="shared" si="291"/>
        <v>2</v>
      </c>
      <c r="T2263" s="64">
        <f t="shared" si="296"/>
        <v>8</v>
      </c>
      <c r="U2263" s="64">
        <f t="shared" ca="1" si="294"/>
        <v>-4.8199999999999932</v>
      </c>
      <c r="V2263" s="64">
        <f t="shared" ca="1" si="294"/>
        <v>-2.1299999999999955</v>
      </c>
      <c r="Y2263" s="64">
        <f t="shared" ca="1" si="295"/>
        <v>-4.8199999999999932</v>
      </c>
      <c r="Z2263" s="64">
        <f t="shared" ca="1" si="297"/>
        <v>-2.1299999999999955</v>
      </c>
      <c r="AD2263" s="64" t="str">
        <f t="shared" si="298"/>
        <v>Between -20 and -17.5</v>
      </c>
      <c r="AE2263" s="64">
        <f t="shared" si="299"/>
        <v>-17.5</v>
      </c>
      <c r="AF2263" s="64">
        <f ca="1"/>
        <v>0</v>
      </c>
      <c r="AG2263" s="64">
        <f ca="1"/>
        <v>1</v>
      </c>
    </row>
    <row r="2264" spans="1:33" outlineLevel="1" x14ac:dyDescent="0.35">
      <c r="A2264" s="64">
        <v>1126003</v>
      </c>
      <c r="B2264" s="64" t="s">
        <v>183</v>
      </c>
      <c r="C2264" s="64">
        <v>6308.84</v>
      </c>
      <c r="D2264" s="64">
        <v>181</v>
      </c>
      <c r="E2264" s="64">
        <v>512.1</v>
      </c>
      <c r="F2264" s="64">
        <v>0</v>
      </c>
      <c r="H2264" s="64">
        <f t="shared" si="292"/>
        <v>-512.1</v>
      </c>
      <c r="J2264" s="64">
        <f t="shared" si="293"/>
        <v>3</v>
      </c>
      <c r="K2264" s="64">
        <f t="shared" si="289"/>
        <v>2</v>
      </c>
      <c r="L2264" s="64">
        <f t="shared" si="290"/>
        <v>3</v>
      </c>
      <c r="M2264" s="64">
        <f t="shared" si="291"/>
        <v>2</v>
      </c>
      <c r="T2264" s="64">
        <f t="shared" si="296"/>
        <v>9</v>
      </c>
      <c r="U2264" s="64">
        <f t="shared" ca="1" si="294"/>
        <v>-1.1400000000000148</v>
      </c>
      <c r="V2264" s="64">
        <f t="shared" ca="1" si="294"/>
        <v>-3.0699999999999932</v>
      </c>
      <c r="Y2264" s="64">
        <f t="shared" ca="1" si="295"/>
        <v>-1.1400000000000148</v>
      </c>
      <c r="Z2264" s="64">
        <f t="shared" ca="1" si="297"/>
        <v>-3.0699999999999932</v>
      </c>
      <c r="AD2264" s="64" t="str">
        <f t="shared" si="298"/>
        <v>Between -17.5 and -15</v>
      </c>
      <c r="AE2264" s="64">
        <f t="shared" si="299"/>
        <v>-15</v>
      </c>
      <c r="AF2264" s="64">
        <f ca="1"/>
        <v>0</v>
      </c>
      <c r="AG2264" s="64">
        <f ca="1"/>
        <v>2</v>
      </c>
    </row>
    <row r="2265" spans="1:33" outlineLevel="1" x14ac:dyDescent="0.35">
      <c r="A2265" s="64">
        <v>1135690</v>
      </c>
      <c r="B2265" s="64" t="s">
        <v>406</v>
      </c>
      <c r="C2265" s="64">
        <v>3514.13</v>
      </c>
      <c r="D2265" s="64">
        <v>182</v>
      </c>
      <c r="E2265" s="64">
        <v>294.57</v>
      </c>
      <c r="F2265" s="64">
        <v>0</v>
      </c>
      <c r="H2265" s="64">
        <f t="shared" si="292"/>
        <v>-294.57</v>
      </c>
      <c r="J2265" s="64">
        <f t="shared" si="293"/>
        <v>3</v>
      </c>
      <c r="K2265" s="64">
        <f t="shared" si="289"/>
        <v>2</v>
      </c>
      <c r="L2265" s="64">
        <f t="shared" si="290"/>
        <v>3</v>
      </c>
      <c r="M2265" s="64">
        <f t="shared" si="291"/>
        <v>3</v>
      </c>
      <c r="T2265" s="64">
        <f t="shared" si="296"/>
        <v>10</v>
      </c>
      <c r="U2265" s="64">
        <f t="shared" ca="1" si="294"/>
        <v>-1.5600000000000023</v>
      </c>
      <c r="V2265" s="64">
        <f t="shared" ca="1" si="294"/>
        <v>-13.029999999999973</v>
      </c>
      <c r="Y2265" s="64">
        <f t="shared" ca="1" si="295"/>
        <v>-1.5600000000000023</v>
      </c>
      <c r="Z2265" s="64">
        <f t="shared" ca="1" si="297"/>
        <v>-13.029999999999973</v>
      </c>
      <c r="AD2265" s="64" t="str">
        <f t="shared" si="298"/>
        <v>Between -15 and -12.5</v>
      </c>
      <c r="AE2265" s="64">
        <f t="shared" si="299"/>
        <v>-12.5</v>
      </c>
      <c r="AF2265" s="64">
        <f ca="1"/>
        <v>3</v>
      </c>
      <c r="AG2265" s="64">
        <f ca="1"/>
        <v>4</v>
      </c>
    </row>
    <row r="2266" spans="1:33" outlineLevel="1" x14ac:dyDescent="0.35">
      <c r="A2266" s="64">
        <v>1136242</v>
      </c>
      <c r="B2266" s="64" t="s">
        <v>395</v>
      </c>
      <c r="C2266" s="64">
        <v>2624.68</v>
      </c>
      <c r="D2266" s="64">
        <v>151</v>
      </c>
      <c r="E2266" s="64">
        <v>205.89</v>
      </c>
      <c r="F2266" s="64">
        <v>202.21</v>
      </c>
      <c r="H2266" s="64">
        <f t="shared" si="292"/>
        <v>-3.6799999999999784</v>
      </c>
      <c r="J2266" s="64">
        <f t="shared" si="293"/>
        <v>3</v>
      </c>
      <c r="K2266" s="64">
        <f t="shared" si="289"/>
        <v>3</v>
      </c>
      <c r="L2266" s="64">
        <f t="shared" si="290"/>
        <v>3</v>
      </c>
      <c r="M2266" s="64">
        <f t="shared" si="291"/>
        <v>3</v>
      </c>
      <c r="T2266" s="64">
        <f t="shared" si="296"/>
        <v>11</v>
      </c>
      <c r="U2266" s="64">
        <f t="shared" ca="1" si="294"/>
        <v>-5.0799999999999841</v>
      </c>
      <c r="V2266" s="64">
        <f t="shared" ca="1" si="294"/>
        <v>-0.49000000000000909</v>
      </c>
      <c r="Y2266" s="64">
        <f t="shared" ca="1" si="295"/>
        <v>-5.0799999999999841</v>
      </c>
      <c r="Z2266" s="64">
        <f t="shared" ca="1" si="297"/>
        <v>-0.49000000000000909</v>
      </c>
      <c r="AD2266" s="64" t="str">
        <f t="shared" si="298"/>
        <v>Between -12.5 and -10</v>
      </c>
      <c r="AE2266" s="64">
        <f t="shared" si="299"/>
        <v>-10</v>
      </c>
      <c r="AF2266" s="64">
        <f ca="1"/>
        <v>6</v>
      </c>
      <c r="AG2266" s="64">
        <f ca="1"/>
        <v>8</v>
      </c>
    </row>
    <row r="2267" spans="1:33" outlineLevel="1" x14ac:dyDescent="0.35">
      <c r="A2267" s="64">
        <v>1139204</v>
      </c>
      <c r="B2267" s="64" t="s">
        <v>406</v>
      </c>
      <c r="C2267" s="64">
        <v>2533.17</v>
      </c>
      <c r="D2267" s="64">
        <v>151</v>
      </c>
      <c r="E2267" s="64">
        <v>211.67</v>
      </c>
      <c r="F2267" s="64">
        <v>0</v>
      </c>
      <c r="H2267" s="64">
        <f t="shared" si="292"/>
        <v>-211.67</v>
      </c>
      <c r="J2267" s="64">
        <f t="shared" si="293"/>
        <v>3</v>
      </c>
      <c r="K2267" s="64">
        <f t="shared" si="289"/>
        <v>3</v>
      </c>
      <c r="L2267" s="64">
        <f t="shared" si="290"/>
        <v>3</v>
      </c>
      <c r="M2267" s="64">
        <f t="shared" si="291"/>
        <v>4</v>
      </c>
      <c r="T2267" s="64">
        <f t="shared" si="296"/>
        <v>12</v>
      </c>
      <c r="U2267" s="64">
        <f t="shared" ca="1" si="294"/>
        <v>-3.9499999999999886</v>
      </c>
      <c r="V2267" s="64">
        <f t="shared" ca="1" si="294"/>
        <v>-1.3900000000000148</v>
      </c>
      <c r="Y2267" s="64">
        <f t="shared" ca="1" si="295"/>
        <v>-3.9499999999999886</v>
      </c>
      <c r="Z2267" s="64">
        <f t="shared" ca="1" si="297"/>
        <v>-1.3900000000000148</v>
      </c>
      <c r="AD2267" s="64" t="str">
        <f t="shared" si="298"/>
        <v>Between -10 and -7.5</v>
      </c>
      <c r="AE2267" s="64">
        <f t="shared" si="299"/>
        <v>-7.5</v>
      </c>
      <c r="AF2267" s="64">
        <f ca="1"/>
        <v>15</v>
      </c>
      <c r="AG2267" s="64">
        <f ca="1"/>
        <v>19</v>
      </c>
    </row>
    <row r="2268" spans="1:33" outlineLevel="1" x14ac:dyDescent="0.35">
      <c r="A2268" s="64">
        <v>1150953</v>
      </c>
      <c r="B2268" s="64" t="s">
        <v>395</v>
      </c>
      <c r="C2268" s="64">
        <v>1193.31</v>
      </c>
      <c r="D2268" s="64">
        <v>120</v>
      </c>
      <c r="E2268" s="64">
        <v>96.61</v>
      </c>
      <c r="F2268" s="64">
        <v>96.97</v>
      </c>
      <c r="H2268" s="64">
        <f t="shared" si="292"/>
        <v>0.35999999999999943</v>
      </c>
      <c r="J2268" s="64">
        <f t="shared" si="293"/>
        <v>3</v>
      </c>
      <c r="K2268" s="64">
        <f t="shared" si="289"/>
        <v>4</v>
      </c>
      <c r="L2268" s="64">
        <f t="shared" si="290"/>
        <v>3</v>
      </c>
      <c r="M2268" s="64">
        <f t="shared" si="291"/>
        <v>4</v>
      </c>
      <c r="T2268" s="64">
        <f t="shared" si="296"/>
        <v>13</v>
      </c>
      <c r="U2268" s="64">
        <f t="shared" ca="1" si="294"/>
        <v>-0.11000000000001364</v>
      </c>
      <c r="V2268" s="64">
        <f t="shared" ca="1" si="294"/>
        <v>-12.149999999999977</v>
      </c>
      <c r="Y2268" s="64">
        <f t="shared" ca="1" si="295"/>
        <v>-0.11000000000001364</v>
      </c>
      <c r="Z2268" s="64">
        <f t="shared" ca="1" si="297"/>
        <v>-12.149999999999977</v>
      </c>
      <c r="AD2268" s="64" t="str">
        <f t="shared" si="298"/>
        <v>Between -7.5 and -5</v>
      </c>
      <c r="AE2268" s="64">
        <f t="shared" si="299"/>
        <v>-5</v>
      </c>
      <c r="AF2268" s="64">
        <f ca="1"/>
        <v>40</v>
      </c>
      <c r="AG2268" s="64">
        <f ca="1"/>
        <v>48</v>
      </c>
    </row>
    <row r="2269" spans="1:33" outlineLevel="1" x14ac:dyDescent="0.35">
      <c r="A2269" s="64">
        <v>1186429</v>
      </c>
      <c r="B2269" s="64" t="s">
        <v>183</v>
      </c>
      <c r="C2269" s="64">
        <v>1763.33</v>
      </c>
      <c r="D2269" s="64">
        <v>181</v>
      </c>
      <c r="E2269" s="64">
        <v>149.13</v>
      </c>
      <c r="F2269" s="64">
        <v>0</v>
      </c>
      <c r="H2269" s="64">
        <f t="shared" si="292"/>
        <v>-149.13</v>
      </c>
      <c r="J2269" s="64">
        <f t="shared" si="293"/>
        <v>3</v>
      </c>
      <c r="K2269" s="64">
        <f t="shared" si="289"/>
        <v>4</v>
      </c>
      <c r="L2269" s="64">
        <f t="shared" si="290"/>
        <v>4</v>
      </c>
      <c r="M2269" s="64">
        <f t="shared" si="291"/>
        <v>4</v>
      </c>
      <c r="T2269" s="64">
        <f t="shared" si="296"/>
        <v>14</v>
      </c>
      <c r="U2269" s="64">
        <f t="shared" ca="1" si="294"/>
        <v>-6.0799999999999841</v>
      </c>
      <c r="V2269" s="64">
        <f t="shared" ca="1" si="294"/>
        <v>-1.4200000000000159</v>
      </c>
      <c r="Y2269" s="64">
        <f t="shared" ca="1" si="295"/>
        <v>-6.0799999999999841</v>
      </c>
      <c r="Z2269" s="64">
        <f t="shared" ca="1" si="297"/>
        <v>-1.4200000000000159</v>
      </c>
      <c r="AD2269" s="64" t="str">
        <f t="shared" si="298"/>
        <v>Between -5 and -2.5</v>
      </c>
      <c r="AE2269" s="64">
        <f t="shared" si="299"/>
        <v>-2.5</v>
      </c>
      <c r="AF2269" s="64">
        <f ca="1"/>
        <v>101</v>
      </c>
      <c r="AG2269" s="64">
        <f ca="1"/>
        <v>88</v>
      </c>
    </row>
    <row r="2270" spans="1:33" outlineLevel="1" x14ac:dyDescent="0.35">
      <c r="A2270" s="64">
        <v>1189473</v>
      </c>
      <c r="B2270" s="64" t="s">
        <v>101</v>
      </c>
      <c r="C2270" s="64">
        <v>2029.26</v>
      </c>
      <c r="D2270" s="64">
        <v>121</v>
      </c>
      <c r="E2270" s="64">
        <v>167.63</v>
      </c>
      <c r="F2270" s="64">
        <v>171.28</v>
      </c>
      <c r="H2270" s="64">
        <f t="shared" si="292"/>
        <v>3.6500000000000057</v>
      </c>
      <c r="J2270" s="64">
        <f t="shared" si="293"/>
        <v>4</v>
      </c>
      <c r="K2270" s="64">
        <f t="shared" si="289"/>
        <v>4</v>
      </c>
      <c r="L2270" s="64">
        <f t="shared" si="290"/>
        <v>4</v>
      </c>
      <c r="M2270" s="64">
        <f t="shared" si="291"/>
        <v>4</v>
      </c>
      <c r="T2270" s="64">
        <f t="shared" si="296"/>
        <v>15</v>
      </c>
      <c r="U2270" s="64">
        <f t="shared" ca="1" si="294"/>
        <v>-7.9199999999999591</v>
      </c>
      <c r="V2270" s="64">
        <f t="shared" ca="1" si="294"/>
        <v>1.3100000000000023</v>
      </c>
      <c r="Y2270" s="64">
        <f t="shared" ca="1" si="295"/>
        <v>-7.9199999999999591</v>
      </c>
      <c r="Z2270" s="64">
        <f t="shared" ca="1" si="297"/>
        <v>1.3100000000000023</v>
      </c>
      <c r="AD2270" s="64" t="str">
        <f t="shared" si="298"/>
        <v>Between -2.5 and 0</v>
      </c>
      <c r="AE2270" s="64">
        <f>AE2269+2.5</f>
        <v>0</v>
      </c>
      <c r="AF2270" s="64">
        <f ca="1"/>
        <v>97</v>
      </c>
      <c r="AG2270" s="64">
        <f ca="1"/>
        <v>105</v>
      </c>
    </row>
    <row r="2271" spans="1:33" outlineLevel="1" x14ac:dyDescent="0.35">
      <c r="A2271" s="64">
        <v>1202209</v>
      </c>
      <c r="B2271" s="64" t="s">
        <v>101</v>
      </c>
      <c r="C2271" s="64">
        <v>4242.99</v>
      </c>
      <c r="D2271" s="64">
        <v>179</v>
      </c>
      <c r="E2271" s="64">
        <v>338.91</v>
      </c>
      <c r="F2271" s="64">
        <v>332.69</v>
      </c>
      <c r="H2271" s="64">
        <f t="shared" si="292"/>
        <v>-6.2200000000000273</v>
      </c>
      <c r="J2271" s="64">
        <f t="shared" si="293"/>
        <v>5</v>
      </c>
      <c r="K2271" s="64">
        <f t="shared" si="289"/>
        <v>4</v>
      </c>
      <c r="L2271" s="64">
        <f t="shared" si="290"/>
        <v>4</v>
      </c>
      <c r="M2271" s="64">
        <f t="shared" si="291"/>
        <v>4</v>
      </c>
      <c r="T2271" s="64">
        <f t="shared" si="296"/>
        <v>16</v>
      </c>
      <c r="U2271" s="64">
        <f t="shared" ca="1" si="294"/>
        <v>-2.6499999999999773</v>
      </c>
      <c r="V2271" s="64">
        <f t="shared" ca="1" si="294"/>
        <v>-6.6299999999999955</v>
      </c>
      <c r="Y2271" s="64">
        <f t="shared" ca="1" si="295"/>
        <v>-2.6499999999999773</v>
      </c>
      <c r="Z2271" s="64">
        <f t="shared" ca="1" si="297"/>
        <v>-6.6299999999999955</v>
      </c>
      <c r="AD2271" s="64" t="str">
        <f t="shared" si="298"/>
        <v>Between 0 and 2.5</v>
      </c>
      <c r="AE2271" s="64">
        <f t="shared" si="299"/>
        <v>2.5</v>
      </c>
      <c r="AF2271" s="64">
        <f ca="1"/>
        <v>25</v>
      </c>
      <c r="AG2271" s="64">
        <f ca="1"/>
        <v>22</v>
      </c>
    </row>
    <row r="2272" spans="1:33" outlineLevel="1" x14ac:dyDescent="0.35">
      <c r="A2272" s="64">
        <v>1203801</v>
      </c>
      <c r="B2272" s="64" t="s">
        <v>406</v>
      </c>
      <c r="C2272" s="64">
        <v>1264.48</v>
      </c>
      <c r="D2272" s="64">
        <v>151</v>
      </c>
      <c r="E2272" s="64">
        <v>102.85</v>
      </c>
      <c r="F2272" s="64">
        <v>0</v>
      </c>
      <c r="H2272" s="64">
        <f t="shared" si="292"/>
        <v>-102.85</v>
      </c>
      <c r="J2272" s="64">
        <f t="shared" si="293"/>
        <v>5</v>
      </c>
      <c r="K2272" s="64">
        <f t="shared" si="289"/>
        <v>4</v>
      </c>
      <c r="L2272" s="64">
        <f t="shared" si="290"/>
        <v>4</v>
      </c>
      <c r="M2272" s="64">
        <f t="shared" si="291"/>
        <v>5</v>
      </c>
      <c r="T2272" s="64">
        <f t="shared" si="296"/>
        <v>17</v>
      </c>
      <c r="U2272" s="64">
        <f t="shared" ca="1" si="294"/>
        <v>-4.1700000000000159</v>
      </c>
      <c r="V2272" s="64">
        <f t="shared" ca="1" si="294"/>
        <v>-21.539999999999964</v>
      </c>
      <c r="Y2272" s="64">
        <f t="shared" ca="1" si="295"/>
        <v>-4.1700000000000159</v>
      </c>
      <c r="Z2272" s="64">
        <f t="shared" ca="1" si="297"/>
        <v>-21.539999999999964</v>
      </c>
      <c r="AD2272" s="64" t="str">
        <f t="shared" si="298"/>
        <v>Between 2.5 and 5</v>
      </c>
      <c r="AE2272" s="64">
        <f t="shared" si="299"/>
        <v>5</v>
      </c>
      <c r="AF2272" s="64">
        <f ca="1"/>
        <v>8</v>
      </c>
      <c r="AG2272" s="64">
        <f ca="1"/>
        <v>3</v>
      </c>
    </row>
    <row r="2273" spans="1:33" outlineLevel="1" x14ac:dyDescent="0.35">
      <c r="A2273" s="64">
        <v>1219767</v>
      </c>
      <c r="B2273" s="64" t="s">
        <v>406</v>
      </c>
      <c r="C2273" s="64">
        <v>3474.2</v>
      </c>
      <c r="D2273" s="64">
        <v>151</v>
      </c>
      <c r="E2273" s="64">
        <v>271.82</v>
      </c>
      <c r="F2273" s="64">
        <v>0</v>
      </c>
      <c r="H2273" s="64">
        <f t="shared" si="292"/>
        <v>-271.82</v>
      </c>
      <c r="J2273" s="64">
        <f t="shared" si="293"/>
        <v>5</v>
      </c>
      <c r="K2273" s="64">
        <f t="shared" si="289"/>
        <v>4</v>
      </c>
      <c r="L2273" s="64">
        <f t="shared" si="290"/>
        <v>4</v>
      </c>
      <c r="M2273" s="64">
        <f t="shared" si="291"/>
        <v>6</v>
      </c>
      <c r="T2273" s="64">
        <f t="shared" si="296"/>
        <v>18</v>
      </c>
      <c r="U2273" s="64">
        <f t="shared" ca="1" si="294"/>
        <v>1.8300000000001546</v>
      </c>
      <c r="V2273" s="64">
        <f t="shared" ca="1" si="294"/>
        <v>-1.0999999999999943</v>
      </c>
      <c r="Y2273" s="64">
        <f t="shared" ca="1" si="295"/>
        <v>1.8300000000001546</v>
      </c>
      <c r="Z2273" s="64">
        <f t="shared" ca="1" si="297"/>
        <v>-1.0999999999999943</v>
      </c>
      <c r="AD2273" s="64" t="str">
        <f t="shared" si="298"/>
        <v>Between 5 and 7.5</v>
      </c>
      <c r="AE2273" s="64">
        <f t="shared" si="299"/>
        <v>7.5</v>
      </c>
      <c r="AF2273" s="64">
        <f ca="1"/>
        <v>0</v>
      </c>
      <c r="AG2273" s="64">
        <f ca="1"/>
        <v>2</v>
      </c>
    </row>
    <row r="2274" spans="1:33" outlineLevel="1" x14ac:dyDescent="0.35">
      <c r="A2274" s="64">
        <v>1233460</v>
      </c>
      <c r="B2274" s="64" t="s">
        <v>395</v>
      </c>
      <c r="C2274" s="64">
        <v>2506.9499999999998</v>
      </c>
      <c r="D2274" s="64">
        <v>181</v>
      </c>
      <c r="E2274" s="64">
        <v>209.69</v>
      </c>
      <c r="F2274" s="64">
        <v>207.84</v>
      </c>
      <c r="H2274" s="64">
        <f t="shared" si="292"/>
        <v>-1.8499999999999943</v>
      </c>
      <c r="J2274" s="64">
        <f t="shared" si="293"/>
        <v>5</v>
      </c>
      <c r="K2274" s="64">
        <f t="shared" si="289"/>
        <v>5</v>
      </c>
      <c r="L2274" s="64">
        <f t="shared" si="290"/>
        <v>4</v>
      </c>
      <c r="M2274" s="64">
        <f t="shared" si="291"/>
        <v>6</v>
      </c>
      <c r="T2274" s="64">
        <f t="shared" si="296"/>
        <v>19</v>
      </c>
      <c r="U2274" s="64">
        <f t="shared" ca="1" si="294"/>
        <v>-2.6899999999999977</v>
      </c>
      <c r="V2274" s="64">
        <f t="shared" ca="1" si="294"/>
        <v>-8.3900000000001</v>
      </c>
      <c r="Y2274" s="64">
        <f t="shared" ca="1" si="295"/>
        <v>-2.6899999999999977</v>
      </c>
      <c r="Z2274" s="64">
        <f t="shared" ca="1" si="297"/>
        <v>-8.3900000000001</v>
      </c>
      <c r="AD2274" s="64" t="str">
        <f t="shared" si="298"/>
        <v>Between 7.5 and 10</v>
      </c>
      <c r="AE2274" s="64">
        <f t="shared" si="299"/>
        <v>10</v>
      </c>
      <c r="AF2274" s="64">
        <f ca="1"/>
        <v>0</v>
      </c>
      <c r="AG2274" s="64">
        <f ca="1"/>
        <v>0</v>
      </c>
    </row>
    <row r="2275" spans="1:33" outlineLevel="1" x14ac:dyDescent="0.35">
      <c r="A2275" s="64">
        <v>1234260</v>
      </c>
      <c r="B2275" s="64" t="s">
        <v>406</v>
      </c>
      <c r="C2275" s="64">
        <v>2752.3</v>
      </c>
      <c r="D2275" s="64">
        <v>151</v>
      </c>
      <c r="E2275" s="64">
        <v>223.16</v>
      </c>
      <c r="F2275" s="64">
        <v>0</v>
      </c>
      <c r="H2275" s="64">
        <f t="shared" si="292"/>
        <v>-223.16</v>
      </c>
      <c r="J2275" s="64">
        <f t="shared" si="293"/>
        <v>5</v>
      </c>
      <c r="K2275" s="64">
        <f t="shared" si="289"/>
        <v>5</v>
      </c>
      <c r="L2275" s="64">
        <f t="shared" si="290"/>
        <v>4</v>
      </c>
      <c r="M2275" s="64">
        <f t="shared" si="291"/>
        <v>7</v>
      </c>
      <c r="T2275" s="64">
        <f t="shared" si="296"/>
        <v>20</v>
      </c>
      <c r="U2275" s="64">
        <f t="shared" ca="1" si="294"/>
        <v>-4.3799999999999955</v>
      </c>
      <c r="V2275" s="64">
        <f t="shared" ca="1" si="294"/>
        <v>-9.2400000000000091</v>
      </c>
      <c r="Y2275" s="64">
        <f t="shared" ca="1" si="295"/>
        <v>-4.3799999999999955</v>
      </c>
      <c r="Z2275" s="64">
        <f t="shared" ca="1" si="297"/>
        <v>-9.2400000000000091</v>
      </c>
      <c r="AD2275" s="64" t="str">
        <f t="shared" si="298"/>
        <v>Between 10 and 12.5</v>
      </c>
      <c r="AE2275" s="64">
        <f t="shared" si="299"/>
        <v>12.5</v>
      </c>
      <c r="AF2275" s="64">
        <f ca="1"/>
        <v>0</v>
      </c>
      <c r="AG2275" s="64">
        <f ca="1"/>
        <v>0</v>
      </c>
    </row>
    <row r="2276" spans="1:33" outlineLevel="1" x14ac:dyDescent="0.35">
      <c r="A2276" s="64">
        <v>1234559</v>
      </c>
      <c r="B2276" s="64" t="s">
        <v>406</v>
      </c>
      <c r="C2276" s="64">
        <v>1555.04</v>
      </c>
      <c r="D2276" s="64">
        <v>151</v>
      </c>
      <c r="E2276" s="64">
        <v>125.87</v>
      </c>
      <c r="F2276" s="64">
        <v>0</v>
      </c>
      <c r="H2276" s="64">
        <f t="shared" si="292"/>
        <v>-125.87</v>
      </c>
      <c r="J2276" s="64">
        <f t="shared" si="293"/>
        <v>5</v>
      </c>
      <c r="K2276" s="64">
        <f t="shared" si="289"/>
        <v>5</v>
      </c>
      <c r="L2276" s="64">
        <f t="shared" si="290"/>
        <v>4</v>
      </c>
      <c r="M2276" s="64">
        <f t="shared" si="291"/>
        <v>8</v>
      </c>
      <c r="T2276" s="64">
        <f t="shared" si="296"/>
        <v>21</v>
      </c>
      <c r="U2276" s="64">
        <f t="shared" ca="1" si="294"/>
        <v>-5.9900000000000091</v>
      </c>
      <c r="V2276" s="64">
        <f t="shared" ca="1" si="294"/>
        <v>-2.7600000000000193</v>
      </c>
      <c r="Y2276" s="64">
        <f t="shared" ca="1" si="295"/>
        <v>-5.9900000000000091</v>
      </c>
      <c r="Z2276" s="64">
        <f t="shared" ca="1" si="297"/>
        <v>-2.7600000000000193</v>
      </c>
      <c r="AD2276" s="64" t="str">
        <f t="shared" si="298"/>
        <v>Between 12.5 and 15</v>
      </c>
      <c r="AE2276" s="64">
        <f t="shared" si="299"/>
        <v>15</v>
      </c>
      <c r="AF2276" s="64">
        <f ca="1"/>
        <v>0</v>
      </c>
      <c r="AG2276" s="64">
        <f ca="1"/>
        <v>0</v>
      </c>
    </row>
    <row r="2277" spans="1:33" outlineLevel="1" x14ac:dyDescent="0.35">
      <c r="A2277" s="64">
        <v>1260950</v>
      </c>
      <c r="B2277" s="64" t="s">
        <v>395</v>
      </c>
      <c r="C2277" s="64">
        <v>5609.2</v>
      </c>
      <c r="D2277" s="64">
        <v>182</v>
      </c>
      <c r="E2277" s="64">
        <v>471.79</v>
      </c>
      <c r="F2277" s="64">
        <v>471.07</v>
      </c>
      <c r="H2277" s="64">
        <f t="shared" si="292"/>
        <v>-0.72000000000002728</v>
      </c>
      <c r="J2277" s="64">
        <f t="shared" si="293"/>
        <v>5</v>
      </c>
      <c r="K2277" s="64">
        <f t="shared" si="289"/>
        <v>6</v>
      </c>
      <c r="L2277" s="64">
        <f t="shared" si="290"/>
        <v>4</v>
      </c>
      <c r="M2277" s="64">
        <f t="shared" si="291"/>
        <v>8</v>
      </c>
      <c r="T2277" s="64">
        <f t="shared" si="296"/>
        <v>22</v>
      </c>
      <c r="U2277" s="64">
        <f t="shared" ca="1" si="294"/>
        <v>-6.7699999999999818</v>
      </c>
      <c r="V2277" s="64">
        <f t="shared" ca="1" si="294"/>
        <v>-6.4300000000000068</v>
      </c>
      <c r="Y2277" s="64">
        <f t="shared" ca="1" si="295"/>
        <v>-6.7699999999999818</v>
      </c>
      <c r="Z2277" s="64">
        <f t="shared" ca="1" si="297"/>
        <v>-6.4300000000000068</v>
      </c>
      <c r="AD2277" s="64" t="s">
        <v>422</v>
      </c>
      <c r="AF2277" s="64">
        <f ca="1"/>
        <v>0</v>
      </c>
      <c r="AG2277" s="64">
        <f ca="1"/>
        <v>1</v>
      </c>
    </row>
    <row r="2278" spans="1:33" outlineLevel="1" x14ac:dyDescent="0.35">
      <c r="A2278" s="64">
        <v>1273036</v>
      </c>
      <c r="B2278" s="64" t="s">
        <v>183</v>
      </c>
      <c r="C2278" s="64">
        <v>3386.03</v>
      </c>
      <c r="D2278" s="64">
        <v>181</v>
      </c>
      <c r="E2278" s="64">
        <v>264.54000000000002</v>
      </c>
      <c r="F2278" s="64">
        <v>0</v>
      </c>
      <c r="H2278" s="64">
        <f t="shared" si="292"/>
        <v>-264.54000000000002</v>
      </c>
      <c r="J2278" s="64">
        <f t="shared" si="293"/>
        <v>5</v>
      </c>
      <c r="K2278" s="64">
        <f t="shared" si="289"/>
        <v>6</v>
      </c>
      <c r="L2278" s="64">
        <f t="shared" si="290"/>
        <v>5</v>
      </c>
      <c r="M2278" s="64">
        <f t="shared" si="291"/>
        <v>8</v>
      </c>
      <c r="T2278" s="64">
        <f t="shared" si="296"/>
        <v>23</v>
      </c>
      <c r="U2278" s="64">
        <f t="shared" ca="1" si="294"/>
        <v>-5.2599999999999909</v>
      </c>
      <c r="V2278" s="64">
        <f t="shared" ca="1" si="294"/>
        <v>-3.7400000000000091</v>
      </c>
      <c r="Y2278" s="64">
        <f t="shared" ca="1" si="295"/>
        <v>-5.2599999999999909</v>
      </c>
      <c r="Z2278" s="64">
        <f t="shared" ca="1" si="297"/>
        <v>-3.7400000000000091</v>
      </c>
    </row>
    <row r="2279" spans="1:33" outlineLevel="1" x14ac:dyDescent="0.35">
      <c r="A2279" s="64">
        <v>1279042</v>
      </c>
      <c r="B2279" s="64" t="s">
        <v>406</v>
      </c>
      <c r="C2279" s="64">
        <v>2283.62</v>
      </c>
      <c r="D2279" s="64">
        <v>151</v>
      </c>
      <c r="E2279" s="64">
        <v>184.7</v>
      </c>
      <c r="F2279" s="64">
        <v>0</v>
      </c>
      <c r="H2279" s="64">
        <f t="shared" si="292"/>
        <v>-184.7</v>
      </c>
      <c r="J2279" s="64">
        <f t="shared" si="293"/>
        <v>5</v>
      </c>
      <c r="K2279" s="64">
        <f t="shared" si="289"/>
        <v>6</v>
      </c>
      <c r="L2279" s="64">
        <f t="shared" si="290"/>
        <v>5</v>
      </c>
      <c r="M2279" s="64">
        <f t="shared" si="291"/>
        <v>9</v>
      </c>
      <c r="T2279" s="64">
        <f t="shared" si="296"/>
        <v>24</v>
      </c>
      <c r="U2279" s="64">
        <f t="shared" ca="1" si="294"/>
        <v>-3.8499999999999943</v>
      </c>
      <c r="V2279" s="64">
        <f t="shared" ca="1" si="294"/>
        <v>-6.9799999999999613</v>
      </c>
      <c r="Y2279" s="64">
        <f t="shared" ca="1" si="295"/>
        <v>-3.8499999999999943</v>
      </c>
      <c r="Z2279" s="64">
        <f t="shared" ca="1" si="297"/>
        <v>-6.9799999999999613</v>
      </c>
    </row>
    <row r="2280" spans="1:33" outlineLevel="1" x14ac:dyDescent="0.35">
      <c r="A2280" s="64">
        <v>1287102</v>
      </c>
      <c r="B2280" s="64" t="s">
        <v>406</v>
      </c>
      <c r="C2280" s="64">
        <v>2694.17</v>
      </c>
      <c r="D2280" s="64">
        <v>182</v>
      </c>
      <c r="E2280" s="64">
        <v>219.79</v>
      </c>
      <c r="F2280" s="64">
        <v>0</v>
      </c>
      <c r="H2280" s="64">
        <f t="shared" si="292"/>
        <v>-219.79</v>
      </c>
      <c r="J2280" s="64">
        <f t="shared" si="293"/>
        <v>5</v>
      </c>
      <c r="K2280" s="64">
        <f t="shared" si="289"/>
        <v>6</v>
      </c>
      <c r="L2280" s="64">
        <f t="shared" si="290"/>
        <v>5</v>
      </c>
      <c r="M2280" s="64">
        <f t="shared" si="291"/>
        <v>10</v>
      </c>
      <c r="T2280" s="64">
        <f t="shared" si="296"/>
        <v>25</v>
      </c>
      <c r="U2280" s="64">
        <f t="shared" ca="1" si="294"/>
        <v>-0.95999999999997954</v>
      </c>
      <c r="V2280" s="64">
        <f t="shared" ca="1" si="294"/>
        <v>-1.3100000000000023</v>
      </c>
      <c r="Y2280" s="64">
        <f t="shared" ca="1" si="295"/>
        <v>-0.95999999999997954</v>
      </c>
      <c r="Z2280" s="64">
        <f t="shared" ca="1" si="297"/>
        <v>-1.3100000000000023</v>
      </c>
    </row>
    <row r="2281" spans="1:33" outlineLevel="1" x14ac:dyDescent="0.35">
      <c r="A2281" s="64">
        <v>1290543</v>
      </c>
      <c r="B2281" s="64" t="s">
        <v>406</v>
      </c>
      <c r="C2281" s="64">
        <v>3372.72</v>
      </c>
      <c r="D2281" s="64">
        <v>182</v>
      </c>
      <c r="E2281" s="64">
        <v>273.77999999999997</v>
      </c>
      <c r="F2281" s="64">
        <v>0</v>
      </c>
      <c r="H2281" s="64">
        <f t="shared" si="292"/>
        <v>-273.77999999999997</v>
      </c>
      <c r="J2281" s="64">
        <f t="shared" si="293"/>
        <v>5</v>
      </c>
      <c r="K2281" s="64">
        <f t="shared" si="289"/>
        <v>6</v>
      </c>
      <c r="L2281" s="64">
        <f t="shared" si="290"/>
        <v>5</v>
      </c>
      <c r="M2281" s="64">
        <f t="shared" si="291"/>
        <v>11</v>
      </c>
      <c r="T2281" s="64">
        <f t="shared" si="296"/>
        <v>26</v>
      </c>
      <c r="U2281" s="64">
        <f t="shared" ca="1" si="294"/>
        <v>-3.4699999999999704</v>
      </c>
      <c r="V2281" s="64">
        <f t="shared" ca="1" si="294"/>
        <v>-7.6399999999999864</v>
      </c>
      <c r="Y2281" s="64">
        <f t="shared" ca="1" si="295"/>
        <v>-3.4699999999999704</v>
      </c>
      <c r="Z2281" s="64">
        <f t="shared" ca="1" si="297"/>
        <v>-7.6399999999999864</v>
      </c>
    </row>
    <row r="2282" spans="1:33" outlineLevel="1" x14ac:dyDescent="0.35">
      <c r="A2282" s="64">
        <v>1292200</v>
      </c>
      <c r="B2282" s="64" t="s">
        <v>183</v>
      </c>
      <c r="C2282" s="64">
        <v>2247.97001</v>
      </c>
      <c r="D2282" s="64">
        <v>182</v>
      </c>
      <c r="E2282" s="64">
        <v>185.74</v>
      </c>
      <c r="F2282" s="64">
        <v>0</v>
      </c>
      <c r="H2282" s="64">
        <f t="shared" si="292"/>
        <v>-185.74</v>
      </c>
      <c r="J2282" s="64">
        <f t="shared" si="293"/>
        <v>5</v>
      </c>
      <c r="K2282" s="64">
        <f t="shared" si="289"/>
        <v>6</v>
      </c>
      <c r="L2282" s="64">
        <f t="shared" si="290"/>
        <v>6</v>
      </c>
      <c r="M2282" s="64">
        <f t="shared" si="291"/>
        <v>11</v>
      </c>
      <c r="T2282" s="64">
        <f t="shared" si="296"/>
        <v>27</v>
      </c>
      <c r="U2282" s="64">
        <f t="shared" ca="1" si="294"/>
        <v>-3.9499999999999886</v>
      </c>
      <c r="V2282" s="64">
        <f t="shared" ca="1" si="294"/>
        <v>-5.3400000000000034</v>
      </c>
      <c r="Y2282" s="64">
        <f t="shared" ca="1" si="295"/>
        <v>-3.9499999999999886</v>
      </c>
      <c r="Z2282" s="64">
        <f t="shared" ca="1" si="297"/>
        <v>-5.3400000000000034</v>
      </c>
    </row>
    <row r="2283" spans="1:33" outlineLevel="1" x14ac:dyDescent="0.35">
      <c r="A2283" s="64">
        <v>1296616</v>
      </c>
      <c r="B2283" s="64" t="s">
        <v>183</v>
      </c>
      <c r="C2283" s="64">
        <v>2878.76</v>
      </c>
      <c r="D2283" s="64">
        <v>182</v>
      </c>
      <c r="E2283" s="64">
        <v>244.22</v>
      </c>
      <c r="F2283" s="64">
        <v>0</v>
      </c>
      <c r="H2283" s="64">
        <f t="shared" si="292"/>
        <v>-244.22</v>
      </c>
      <c r="J2283" s="64">
        <f t="shared" si="293"/>
        <v>5</v>
      </c>
      <c r="K2283" s="64">
        <f t="shared" si="289"/>
        <v>6</v>
      </c>
      <c r="L2283" s="64">
        <f t="shared" si="290"/>
        <v>7</v>
      </c>
      <c r="M2283" s="64">
        <f t="shared" si="291"/>
        <v>11</v>
      </c>
      <c r="T2283" s="64">
        <f t="shared" si="296"/>
        <v>28</v>
      </c>
      <c r="U2283" s="64">
        <f t="shared" ca="1" si="294"/>
        <v>-0.77000000000001023</v>
      </c>
      <c r="V2283" s="64">
        <f t="shared" ca="1" si="294"/>
        <v>-1.1599999999999682</v>
      </c>
      <c r="Y2283" s="64">
        <f t="shared" ca="1" si="295"/>
        <v>-0.77000000000001023</v>
      </c>
      <c r="Z2283" s="64">
        <f t="shared" ca="1" si="297"/>
        <v>-1.1599999999999682</v>
      </c>
    </row>
    <row r="2284" spans="1:33" outlineLevel="1" x14ac:dyDescent="0.35">
      <c r="A2284" s="64">
        <v>1303255</v>
      </c>
      <c r="B2284" s="64" t="s">
        <v>183</v>
      </c>
      <c r="C2284" s="64">
        <v>4938.42</v>
      </c>
      <c r="D2284" s="64">
        <v>182</v>
      </c>
      <c r="E2284" s="64">
        <v>401.34</v>
      </c>
      <c r="F2284" s="64">
        <v>0</v>
      </c>
      <c r="H2284" s="64">
        <f t="shared" si="292"/>
        <v>-401.34</v>
      </c>
      <c r="J2284" s="64">
        <f t="shared" si="293"/>
        <v>5</v>
      </c>
      <c r="K2284" s="64">
        <f t="shared" si="289"/>
        <v>6</v>
      </c>
      <c r="L2284" s="64">
        <f t="shared" si="290"/>
        <v>8</v>
      </c>
      <c r="M2284" s="64">
        <f t="shared" si="291"/>
        <v>11</v>
      </c>
      <c r="T2284" s="64">
        <f t="shared" si="296"/>
        <v>29</v>
      </c>
      <c r="U2284" s="64">
        <f t="shared" ca="1" si="294"/>
        <v>-4.5299999999999727</v>
      </c>
      <c r="V2284" s="64">
        <f t="shared" ca="1" si="294"/>
        <v>-4.3599999999999568</v>
      </c>
      <c r="Y2284" s="64">
        <f t="shared" ca="1" si="295"/>
        <v>-4.5299999999999727</v>
      </c>
      <c r="Z2284" s="64">
        <f t="shared" ca="1" si="297"/>
        <v>-4.3599999999999568</v>
      </c>
    </row>
    <row r="2285" spans="1:33" outlineLevel="1" x14ac:dyDescent="0.35">
      <c r="A2285" s="64">
        <v>1303271</v>
      </c>
      <c r="B2285" s="64" t="s">
        <v>183</v>
      </c>
      <c r="C2285" s="64">
        <v>6557.16</v>
      </c>
      <c r="D2285" s="64">
        <v>182</v>
      </c>
      <c r="E2285" s="64">
        <v>535.04999999999995</v>
      </c>
      <c r="F2285" s="64">
        <v>0</v>
      </c>
      <c r="H2285" s="64">
        <f t="shared" si="292"/>
        <v>-535.04999999999995</v>
      </c>
      <c r="J2285" s="64">
        <f t="shared" si="293"/>
        <v>5</v>
      </c>
      <c r="K2285" s="64">
        <f t="shared" si="289"/>
        <v>6</v>
      </c>
      <c r="L2285" s="64">
        <f t="shared" si="290"/>
        <v>9</v>
      </c>
      <c r="M2285" s="64">
        <f t="shared" si="291"/>
        <v>11</v>
      </c>
      <c r="T2285" s="64">
        <f t="shared" si="296"/>
        <v>30</v>
      </c>
      <c r="U2285" s="64">
        <f t="shared" ca="1" si="294"/>
        <v>-5.289999999999992</v>
      </c>
      <c r="V2285" s="64">
        <f t="shared" ca="1" si="294"/>
        <v>-3.2399999999999807</v>
      </c>
      <c r="Y2285" s="64">
        <f t="shared" ca="1" si="295"/>
        <v>-5.289999999999992</v>
      </c>
      <c r="Z2285" s="64">
        <f t="shared" ca="1" si="297"/>
        <v>-3.2399999999999807</v>
      </c>
    </row>
    <row r="2286" spans="1:33" outlineLevel="1" x14ac:dyDescent="0.35">
      <c r="A2286" s="64">
        <v>1304253</v>
      </c>
      <c r="B2286" s="64" t="s">
        <v>183</v>
      </c>
      <c r="C2286" s="64">
        <v>2990.1</v>
      </c>
      <c r="D2286" s="64">
        <v>182</v>
      </c>
      <c r="E2286" s="64">
        <v>242.45</v>
      </c>
      <c r="F2286" s="64">
        <v>0</v>
      </c>
      <c r="H2286" s="64">
        <f t="shared" si="292"/>
        <v>-242.45</v>
      </c>
      <c r="J2286" s="64">
        <f t="shared" si="293"/>
        <v>5</v>
      </c>
      <c r="K2286" s="64">
        <f t="shared" si="289"/>
        <v>6</v>
      </c>
      <c r="L2286" s="64">
        <f t="shared" si="290"/>
        <v>10</v>
      </c>
      <c r="M2286" s="64">
        <f t="shared" si="291"/>
        <v>11</v>
      </c>
      <c r="T2286" s="64">
        <f t="shared" si="296"/>
        <v>31</v>
      </c>
      <c r="U2286" s="64">
        <f t="shared" ca="1" si="294"/>
        <v>-2.5400000000000205</v>
      </c>
      <c r="V2286" s="64">
        <f t="shared" ca="1" si="294"/>
        <v>-11.309999999999945</v>
      </c>
      <c r="Y2286" s="64">
        <f t="shared" ca="1" si="295"/>
        <v>-2.5400000000000205</v>
      </c>
      <c r="Z2286" s="64">
        <f t="shared" ca="1" si="297"/>
        <v>-11.309999999999945</v>
      </c>
    </row>
    <row r="2287" spans="1:33" outlineLevel="1" x14ac:dyDescent="0.35">
      <c r="A2287" s="64">
        <v>1307223</v>
      </c>
      <c r="B2287" s="64" t="s">
        <v>183</v>
      </c>
      <c r="C2287" s="64">
        <v>4309.8999999999996</v>
      </c>
      <c r="D2287" s="64">
        <v>182</v>
      </c>
      <c r="E2287" s="64">
        <v>354.09</v>
      </c>
      <c r="F2287" s="64">
        <v>0</v>
      </c>
      <c r="H2287" s="64">
        <f t="shared" si="292"/>
        <v>-354.09</v>
      </c>
      <c r="J2287" s="64">
        <f t="shared" si="293"/>
        <v>5</v>
      </c>
      <c r="K2287" s="64">
        <f t="shared" si="289"/>
        <v>6</v>
      </c>
      <c r="L2287" s="64">
        <f t="shared" si="290"/>
        <v>11</v>
      </c>
      <c r="M2287" s="64">
        <f t="shared" si="291"/>
        <v>11</v>
      </c>
      <c r="T2287" s="64">
        <f t="shared" si="296"/>
        <v>32</v>
      </c>
      <c r="U2287" s="64">
        <f t="shared" ca="1" si="294"/>
        <v>1.1599999999999966</v>
      </c>
      <c r="V2287" s="64">
        <f t="shared" ca="1" si="294"/>
        <v>-2.7300000000000182</v>
      </c>
      <c r="Y2287" s="64">
        <f t="shared" ca="1" si="295"/>
        <v>1.1599999999999966</v>
      </c>
      <c r="Z2287" s="64">
        <f t="shared" ca="1" si="297"/>
        <v>-2.7300000000000182</v>
      </c>
    </row>
    <row r="2288" spans="1:33" outlineLevel="1" x14ac:dyDescent="0.35">
      <c r="A2288" s="64">
        <v>1307538</v>
      </c>
      <c r="B2288" s="64" t="s">
        <v>183</v>
      </c>
      <c r="C2288" s="64">
        <v>4655.6899999999996</v>
      </c>
      <c r="D2288" s="64">
        <v>182</v>
      </c>
      <c r="E2288" s="64">
        <v>358.02</v>
      </c>
      <c r="F2288" s="64">
        <v>0</v>
      </c>
      <c r="H2288" s="64">
        <f t="shared" si="292"/>
        <v>-358.02</v>
      </c>
      <c r="J2288" s="64">
        <f t="shared" si="293"/>
        <v>5</v>
      </c>
      <c r="K2288" s="64">
        <f t="shared" si="289"/>
        <v>6</v>
      </c>
      <c r="L2288" s="64">
        <f t="shared" si="290"/>
        <v>12</v>
      </c>
      <c r="M2288" s="64">
        <f t="shared" si="291"/>
        <v>11</v>
      </c>
      <c r="T2288" s="64">
        <f t="shared" si="296"/>
        <v>33</v>
      </c>
      <c r="U2288" s="64">
        <f t="shared" ca="1" si="294"/>
        <v>-4.8700000000000045</v>
      </c>
      <c r="V2288" s="64">
        <f t="shared" ca="1" si="294"/>
        <v>-2.2299999999999898</v>
      </c>
      <c r="Y2288" s="64">
        <f t="shared" ca="1" si="295"/>
        <v>-4.8700000000000045</v>
      </c>
      <c r="Z2288" s="64">
        <f t="shared" ca="1" si="297"/>
        <v>-2.2299999999999898</v>
      </c>
    </row>
    <row r="2289" spans="1:26" outlineLevel="1" x14ac:dyDescent="0.35">
      <c r="A2289" s="64">
        <v>1320390</v>
      </c>
      <c r="B2289" s="64" t="s">
        <v>183</v>
      </c>
      <c r="C2289" s="64">
        <v>4195.21</v>
      </c>
      <c r="D2289" s="64">
        <v>182</v>
      </c>
      <c r="E2289" s="64">
        <v>331.51</v>
      </c>
      <c r="F2289" s="64">
        <v>0</v>
      </c>
      <c r="H2289" s="64">
        <f t="shared" si="292"/>
        <v>-331.51</v>
      </c>
      <c r="J2289" s="64">
        <f t="shared" si="293"/>
        <v>5</v>
      </c>
      <c r="K2289" s="64">
        <f t="shared" si="289"/>
        <v>6</v>
      </c>
      <c r="L2289" s="64">
        <f t="shared" si="290"/>
        <v>13</v>
      </c>
      <c r="M2289" s="64">
        <f t="shared" si="291"/>
        <v>11</v>
      </c>
      <c r="T2289" s="64">
        <f t="shared" si="296"/>
        <v>34</v>
      </c>
      <c r="U2289" s="64">
        <f t="shared" ca="1" si="294"/>
        <v>-2.539999999999992</v>
      </c>
      <c r="V2289" s="64">
        <f t="shared" ca="1" si="294"/>
        <v>-5.1600000000000819</v>
      </c>
      <c r="Y2289" s="64">
        <f t="shared" ca="1" si="295"/>
        <v>-2.539999999999992</v>
      </c>
      <c r="Z2289" s="64">
        <f t="shared" ca="1" si="297"/>
        <v>-5.1600000000000819</v>
      </c>
    </row>
    <row r="2290" spans="1:26" outlineLevel="1" x14ac:dyDescent="0.35">
      <c r="A2290" s="64">
        <v>1322289</v>
      </c>
      <c r="B2290" s="64" t="s">
        <v>406</v>
      </c>
      <c r="C2290" s="64">
        <v>2931.08</v>
      </c>
      <c r="D2290" s="64">
        <v>149</v>
      </c>
      <c r="E2290" s="64">
        <v>234.43</v>
      </c>
      <c r="F2290" s="64">
        <v>0</v>
      </c>
      <c r="H2290" s="64">
        <f t="shared" si="292"/>
        <v>-234.43</v>
      </c>
      <c r="J2290" s="64">
        <f t="shared" si="293"/>
        <v>5</v>
      </c>
      <c r="K2290" s="64">
        <f t="shared" si="289"/>
        <v>6</v>
      </c>
      <c r="L2290" s="64">
        <f t="shared" si="290"/>
        <v>13</v>
      </c>
      <c r="M2290" s="64">
        <f t="shared" si="291"/>
        <v>12</v>
      </c>
      <c r="T2290" s="64">
        <f t="shared" si="296"/>
        <v>35</v>
      </c>
      <c r="U2290" s="64">
        <f t="shared" ca="1" si="294"/>
        <v>-2.8300000000000125</v>
      </c>
      <c r="V2290" s="64">
        <f t="shared" ca="1" si="294"/>
        <v>-5.8299999999999841</v>
      </c>
      <c r="Y2290" s="64">
        <f t="shared" ca="1" si="295"/>
        <v>-2.8300000000000125</v>
      </c>
      <c r="Z2290" s="64">
        <f t="shared" ca="1" si="297"/>
        <v>-5.8299999999999841</v>
      </c>
    </row>
    <row r="2291" spans="1:26" outlineLevel="1" x14ac:dyDescent="0.35">
      <c r="A2291" s="64">
        <v>1339200</v>
      </c>
      <c r="B2291" s="64" t="s">
        <v>183</v>
      </c>
      <c r="C2291" s="64">
        <v>2017.05</v>
      </c>
      <c r="D2291" s="64">
        <v>179</v>
      </c>
      <c r="E2291" s="64">
        <v>167.81</v>
      </c>
      <c r="F2291" s="64">
        <v>0</v>
      </c>
      <c r="H2291" s="64">
        <f t="shared" si="292"/>
        <v>-167.81</v>
      </c>
      <c r="J2291" s="64">
        <f t="shared" si="293"/>
        <v>5</v>
      </c>
      <c r="K2291" s="64">
        <f t="shared" si="289"/>
        <v>6</v>
      </c>
      <c r="L2291" s="64">
        <f t="shared" si="290"/>
        <v>14</v>
      </c>
      <c r="M2291" s="64">
        <f t="shared" si="291"/>
        <v>12</v>
      </c>
      <c r="T2291" s="64">
        <f t="shared" si="296"/>
        <v>36</v>
      </c>
      <c r="U2291" s="64">
        <f t="shared" ca="1" si="294"/>
        <v>-7.6400000000001</v>
      </c>
      <c r="V2291" s="64">
        <f t="shared" ca="1" si="294"/>
        <v>-6.8100000000000023</v>
      </c>
      <c r="Y2291" s="64">
        <f t="shared" ca="1" si="295"/>
        <v>-7.6400000000001</v>
      </c>
      <c r="Z2291" s="64">
        <f t="shared" ca="1" si="297"/>
        <v>-6.8100000000000023</v>
      </c>
    </row>
    <row r="2292" spans="1:26" outlineLevel="1" x14ac:dyDescent="0.35">
      <c r="A2292" s="64">
        <v>1342378</v>
      </c>
      <c r="B2292" s="64" t="s">
        <v>101</v>
      </c>
      <c r="C2292" s="64">
        <v>2574.73</v>
      </c>
      <c r="D2292" s="64">
        <v>149</v>
      </c>
      <c r="E2292" s="64">
        <v>212.23</v>
      </c>
      <c r="F2292" s="64">
        <v>208.29</v>
      </c>
      <c r="H2292" s="64">
        <f t="shared" si="292"/>
        <v>-3.9399999999999977</v>
      </c>
      <c r="J2292" s="64">
        <f t="shared" si="293"/>
        <v>6</v>
      </c>
      <c r="K2292" s="64">
        <f t="shared" si="289"/>
        <v>6</v>
      </c>
      <c r="L2292" s="64">
        <f t="shared" si="290"/>
        <v>14</v>
      </c>
      <c r="M2292" s="64">
        <f t="shared" si="291"/>
        <v>12</v>
      </c>
      <c r="T2292" s="64">
        <f t="shared" si="296"/>
        <v>37</v>
      </c>
      <c r="U2292" s="64">
        <f t="shared" ca="1" si="294"/>
        <v>-2.5600000000000023</v>
      </c>
      <c r="V2292" s="64">
        <f t="shared" ca="1" si="294"/>
        <v>1.5900000000000034</v>
      </c>
      <c r="Y2292" s="64">
        <f t="shared" ca="1" si="295"/>
        <v>-2.5600000000000023</v>
      </c>
      <c r="Z2292" s="64">
        <f t="shared" ca="1" si="297"/>
        <v>1.5900000000000034</v>
      </c>
    </row>
    <row r="2293" spans="1:26" outlineLevel="1" x14ac:dyDescent="0.35">
      <c r="A2293" s="64">
        <v>1344952</v>
      </c>
      <c r="B2293" s="64" t="s">
        <v>395</v>
      </c>
      <c r="C2293" s="64">
        <v>5220.2700000000004</v>
      </c>
      <c r="D2293" s="64">
        <v>154</v>
      </c>
      <c r="E2293" s="64">
        <v>416.51</v>
      </c>
      <c r="F2293" s="64">
        <v>409.51</v>
      </c>
      <c r="H2293" s="64">
        <f t="shared" si="292"/>
        <v>-7</v>
      </c>
      <c r="J2293" s="64">
        <f t="shared" si="293"/>
        <v>6</v>
      </c>
      <c r="K2293" s="64">
        <f t="shared" si="289"/>
        <v>7</v>
      </c>
      <c r="L2293" s="64">
        <f t="shared" si="290"/>
        <v>14</v>
      </c>
      <c r="M2293" s="64">
        <f t="shared" si="291"/>
        <v>12</v>
      </c>
      <c r="T2293" s="64">
        <f t="shared" si="296"/>
        <v>38</v>
      </c>
      <c r="U2293" s="64">
        <f t="shared" ca="1" si="294"/>
        <v>-3.7399999999999523</v>
      </c>
      <c r="V2293" s="64">
        <f t="shared" ca="1" si="294"/>
        <v>1.7299999999999613</v>
      </c>
      <c r="Y2293" s="64">
        <f t="shared" ca="1" si="295"/>
        <v>-3.7399999999999523</v>
      </c>
      <c r="Z2293" s="64">
        <f t="shared" ca="1" si="297"/>
        <v>1.7299999999999613</v>
      </c>
    </row>
    <row r="2294" spans="1:26" outlineLevel="1" x14ac:dyDescent="0.35">
      <c r="A2294" s="64">
        <v>1345009</v>
      </c>
      <c r="B2294" s="64" t="s">
        <v>101</v>
      </c>
      <c r="C2294" s="64">
        <v>2973.07</v>
      </c>
      <c r="D2294" s="64">
        <v>151</v>
      </c>
      <c r="E2294" s="64">
        <v>242.95</v>
      </c>
      <c r="F2294" s="64">
        <v>241.59</v>
      </c>
      <c r="H2294" s="64">
        <f t="shared" si="292"/>
        <v>-1.3599999999999852</v>
      </c>
      <c r="J2294" s="64">
        <f t="shared" si="293"/>
        <v>7</v>
      </c>
      <c r="K2294" s="64">
        <f t="shared" si="289"/>
        <v>7</v>
      </c>
      <c r="L2294" s="64">
        <f t="shared" si="290"/>
        <v>14</v>
      </c>
      <c r="M2294" s="64">
        <f t="shared" si="291"/>
        <v>12</v>
      </c>
      <c r="T2294" s="64">
        <f t="shared" si="296"/>
        <v>39</v>
      </c>
      <c r="U2294" s="64">
        <f t="shared" ca="1" si="294"/>
        <v>-5.9399999999999977</v>
      </c>
      <c r="V2294" s="64">
        <f t="shared" ca="1" si="294"/>
        <v>-6.1799999999999784</v>
      </c>
      <c r="Y2294" s="64">
        <f t="shared" ca="1" si="295"/>
        <v>-5.9399999999999977</v>
      </c>
      <c r="Z2294" s="64">
        <f t="shared" ca="1" si="297"/>
        <v>-6.1799999999999784</v>
      </c>
    </row>
    <row r="2295" spans="1:26" outlineLevel="1" x14ac:dyDescent="0.35">
      <c r="A2295" s="64">
        <v>1345942</v>
      </c>
      <c r="B2295" s="64" t="s">
        <v>395</v>
      </c>
      <c r="C2295" s="64">
        <v>2353.04</v>
      </c>
      <c r="D2295" s="64">
        <v>179</v>
      </c>
      <c r="E2295" s="64">
        <v>193.41</v>
      </c>
      <c r="F2295" s="64">
        <v>191.28</v>
      </c>
      <c r="H2295" s="64">
        <f t="shared" si="292"/>
        <v>-2.1299999999999955</v>
      </c>
      <c r="J2295" s="64">
        <f t="shared" si="293"/>
        <v>7</v>
      </c>
      <c r="K2295" s="64">
        <f t="shared" si="289"/>
        <v>8</v>
      </c>
      <c r="L2295" s="64">
        <f t="shared" si="290"/>
        <v>14</v>
      </c>
      <c r="M2295" s="64">
        <f t="shared" si="291"/>
        <v>12</v>
      </c>
      <c r="T2295" s="64">
        <f t="shared" si="296"/>
        <v>40</v>
      </c>
      <c r="U2295" s="64">
        <f t="shared" ca="1" si="294"/>
        <v>-9.4700000000000273</v>
      </c>
      <c r="V2295" s="64">
        <f t="shared" ca="1" si="294"/>
        <v>-1.4000000000000057</v>
      </c>
      <c r="Y2295" s="64">
        <f t="shared" ca="1" si="295"/>
        <v>-9.4700000000000273</v>
      </c>
      <c r="Z2295" s="64">
        <f t="shared" ca="1" si="297"/>
        <v>-1.4000000000000057</v>
      </c>
    </row>
    <row r="2296" spans="1:26" outlineLevel="1" x14ac:dyDescent="0.35">
      <c r="A2296" s="64">
        <v>1347906</v>
      </c>
      <c r="B2296" s="64" t="s">
        <v>183</v>
      </c>
      <c r="C2296" s="64">
        <v>3912.5</v>
      </c>
      <c r="D2296" s="64">
        <v>182</v>
      </c>
      <c r="E2296" s="64">
        <v>317.27</v>
      </c>
      <c r="F2296" s="64">
        <v>0</v>
      </c>
      <c r="H2296" s="64">
        <f t="shared" si="292"/>
        <v>-317.27</v>
      </c>
      <c r="J2296" s="64">
        <f t="shared" si="293"/>
        <v>7</v>
      </c>
      <c r="K2296" s="64">
        <f t="shared" si="289"/>
        <v>8</v>
      </c>
      <c r="L2296" s="64">
        <f t="shared" si="290"/>
        <v>15</v>
      </c>
      <c r="M2296" s="64">
        <f t="shared" si="291"/>
        <v>12</v>
      </c>
      <c r="T2296" s="64">
        <f t="shared" si="296"/>
        <v>41</v>
      </c>
      <c r="U2296" s="64">
        <f t="shared" ca="1" si="294"/>
        <v>-1.1800000000000068</v>
      </c>
      <c r="V2296" s="64">
        <f t="shared" ca="1" si="294"/>
        <v>-1.4399999999999977</v>
      </c>
      <c r="Y2296" s="64">
        <f t="shared" ca="1" si="295"/>
        <v>-1.1800000000000068</v>
      </c>
      <c r="Z2296" s="64">
        <f t="shared" ca="1" si="297"/>
        <v>-1.4399999999999977</v>
      </c>
    </row>
    <row r="2297" spans="1:26" outlineLevel="1" x14ac:dyDescent="0.35">
      <c r="A2297" s="64">
        <v>1349134</v>
      </c>
      <c r="B2297" s="64" t="s">
        <v>101</v>
      </c>
      <c r="C2297" s="64">
        <v>4034.58</v>
      </c>
      <c r="D2297" s="64">
        <v>182</v>
      </c>
      <c r="E2297" s="64">
        <v>314.45999999999998</v>
      </c>
      <c r="F2297" s="64">
        <v>309.64</v>
      </c>
      <c r="H2297" s="64">
        <f t="shared" si="292"/>
        <v>-4.8199999999999932</v>
      </c>
      <c r="J2297" s="64">
        <f t="shared" si="293"/>
        <v>8</v>
      </c>
      <c r="K2297" s="64">
        <f t="shared" si="289"/>
        <v>8</v>
      </c>
      <c r="L2297" s="64">
        <f t="shared" si="290"/>
        <v>15</v>
      </c>
      <c r="M2297" s="64">
        <f t="shared" si="291"/>
        <v>12</v>
      </c>
      <c r="T2297" s="64">
        <f t="shared" si="296"/>
        <v>42</v>
      </c>
      <c r="U2297" s="64">
        <f t="shared" ca="1" si="294"/>
        <v>-3.5600000000000023</v>
      </c>
      <c r="V2297" s="64">
        <f t="shared" ca="1" si="294"/>
        <v>-2.75</v>
      </c>
      <c r="Y2297" s="64">
        <f t="shared" ca="1" si="295"/>
        <v>-3.5600000000000023</v>
      </c>
      <c r="Z2297" s="64">
        <f t="shared" ca="1" si="297"/>
        <v>-2.75</v>
      </c>
    </row>
    <row r="2298" spans="1:26" outlineLevel="1" x14ac:dyDescent="0.35">
      <c r="A2298" s="64">
        <v>1377010</v>
      </c>
      <c r="B2298" s="64" t="s">
        <v>183</v>
      </c>
      <c r="C2298" s="64">
        <v>3936.04</v>
      </c>
      <c r="D2298" s="64">
        <v>182</v>
      </c>
      <c r="E2298" s="64">
        <v>314.72000000000003</v>
      </c>
      <c r="F2298" s="64">
        <v>0</v>
      </c>
      <c r="H2298" s="64">
        <f t="shared" si="292"/>
        <v>-314.72000000000003</v>
      </c>
      <c r="J2298" s="64">
        <f t="shared" si="293"/>
        <v>8</v>
      </c>
      <c r="K2298" s="64">
        <f t="shared" si="289"/>
        <v>8</v>
      </c>
      <c r="L2298" s="64">
        <f t="shared" si="290"/>
        <v>16</v>
      </c>
      <c r="M2298" s="64">
        <f t="shared" si="291"/>
        <v>12</v>
      </c>
      <c r="T2298" s="64">
        <f t="shared" si="296"/>
        <v>43</v>
      </c>
      <c r="U2298" s="64">
        <f t="shared" ca="1" si="294"/>
        <v>-12.160000000000025</v>
      </c>
      <c r="V2298" s="64">
        <f t="shared" ca="1" si="294"/>
        <v>-4.6399999999999864</v>
      </c>
      <c r="Y2298" s="64">
        <f t="shared" ca="1" si="295"/>
        <v>-12.160000000000025</v>
      </c>
      <c r="Z2298" s="64">
        <f t="shared" ca="1" si="297"/>
        <v>-4.6399999999999864</v>
      </c>
    </row>
    <row r="2299" spans="1:26" outlineLevel="1" x14ac:dyDescent="0.35">
      <c r="A2299" s="64">
        <v>1378000</v>
      </c>
      <c r="B2299" s="64" t="s">
        <v>101</v>
      </c>
      <c r="C2299" s="64">
        <v>2631.26</v>
      </c>
      <c r="D2299" s="64">
        <v>182</v>
      </c>
      <c r="E2299" s="64">
        <v>213.08</v>
      </c>
      <c r="F2299" s="64">
        <v>211.94</v>
      </c>
      <c r="H2299" s="64">
        <f t="shared" si="292"/>
        <v>-1.1400000000000148</v>
      </c>
      <c r="J2299" s="64">
        <f t="shared" si="293"/>
        <v>9</v>
      </c>
      <c r="K2299" s="64">
        <f t="shared" si="289"/>
        <v>8</v>
      </c>
      <c r="L2299" s="64">
        <f t="shared" si="290"/>
        <v>16</v>
      </c>
      <c r="M2299" s="64">
        <f t="shared" si="291"/>
        <v>12</v>
      </c>
      <c r="T2299" s="64">
        <f t="shared" si="296"/>
        <v>44</v>
      </c>
      <c r="U2299" s="64">
        <f t="shared" ca="1" si="294"/>
        <v>-5.2899999999999636</v>
      </c>
      <c r="V2299" s="64">
        <f t="shared" ca="1" si="294"/>
        <v>-1.4499999999999886</v>
      </c>
      <c r="Y2299" s="64">
        <f t="shared" ca="1" si="295"/>
        <v>-5.2899999999999636</v>
      </c>
      <c r="Z2299" s="64">
        <f t="shared" ca="1" si="297"/>
        <v>-1.4499999999999886</v>
      </c>
    </row>
    <row r="2300" spans="1:26" outlineLevel="1" x14ac:dyDescent="0.35">
      <c r="A2300" s="64">
        <v>1380865</v>
      </c>
      <c r="B2300" s="64" t="s">
        <v>101</v>
      </c>
      <c r="C2300" s="64">
        <v>4927.91</v>
      </c>
      <c r="D2300" s="64">
        <v>149</v>
      </c>
      <c r="E2300" s="64">
        <v>396.01</v>
      </c>
      <c r="F2300" s="64">
        <v>394.45</v>
      </c>
      <c r="H2300" s="64">
        <f t="shared" si="292"/>
        <v>-1.5600000000000023</v>
      </c>
      <c r="J2300" s="64">
        <f t="shared" si="293"/>
        <v>10</v>
      </c>
      <c r="K2300" s="64">
        <f t="shared" si="289"/>
        <v>8</v>
      </c>
      <c r="L2300" s="64">
        <f t="shared" si="290"/>
        <v>16</v>
      </c>
      <c r="M2300" s="64">
        <f t="shared" si="291"/>
        <v>12</v>
      </c>
      <c r="T2300" s="64">
        <f t="shared" si="296"/>
        <v>45</v>
      </c>
      <c r="U2300" s="64">
        <f t="shared" ca="1" si="294"/>
        <v>-11.850000000000023</v>
      </c>
      <c r="V2300" s="64">
        <f t="shared" ca="1" si="294"/>
        <v>-3.4700000000000273</v>
      </c>
      <c r="Y2300" s="64">
        <f t="shared" ca="1" si="295"/>
        <v>-11.850000000000023</v>
      </c>
      <c r="Z2300" s="64">
        <f t="shared" ca="1" si="297"/>
        <v>-3.4700000000000273</v>
      </c>
    </row>
    <row r="2301" spans="1:26" outlineLevel="1" x14ac:dyDescent="0.35">
      <c r="A2301" s="64">
        <v>1382613</v>
      </c>
      <c r="B2301" s="64" t="s">
        <v>101</v>
      </c>
      <c r="C2301" s="64">
        <v>3482.81</v>
      </c>
      <c r="D2301" s="64">
        <v>182</v>
      </c>
      <c r="E2301" s="64">
        <v>277.13</v>
      </c>
      <c r="F2301" s="64">
        <v>272.05</v>
      </c>
      <c r="H2301" s="64">
        <f t="shared" si="292"/>
        <v>-5.0799999999999841</v>
      </c>
      <c r="J2301" s="64">
        <f t="shared" si="293"/>
        <v>11</v>
      </c>
      <c r="K2301" s="64">
        <f t="shared" si="289"/>
        <v>8</v>
      </c>
      <c r="L2301" s="64">
        <f t="shared" si="290"/>
        <v>16</v>
      </c>
      <c r="M2301" s="64">
        <f t="shared" si="291"/>
        <v>12</v>
      </c>
      <c r="T2301" s="64">
        <f t="shared" si="296"/>
        <v>46</v>
      </c>
      <c r="U2301" s="64">
        <f t="shared" ca="1" si="294"/>
        <v>-6.9300000000000637</v>
      </c>
      <c r="V2301" s="64">
        <f t="shared" ca="1" si="294"/>
        <v>-8.5599999999999454</v>
      </c>
      <c r="Y2301" s="64">
        <f t="shared" ca="1" si="295"/>
        <v>-6.9300000000000637</v>
      </c>
      <c r="Z2301" s="64">
        <f t="shared" ca="1" si="297"/>
        <v>-8.5599999999999454</v>
      </c>
    </row>
    <row r="2302" spans="1:26" outlineLevel="1" x14ac:dyDescent="0.35">
      <c r="A2302" s="64">
        <v>1383538</v>
      </c>
      <c r="B2302" s="64" t="s">
        <v>395</v>
      </c>
      <c r="C2302" s="64">
        <v>4516.6000000000004</v>
      </c>
      <c r="D2302" s="64">
        <v>151</v>
      </c>
      <c r="E2302" s="64">
        <v>360.39</v>
      </c>
      <c r="F2302" s="64">
        <v>357.32</v>
      </c>
      <c r="H2302" s="64">
        <f t="shared" si="292"/>
        <v>-3.0699999999999932</v>
      </c>
      <c r="J2302" s="64">
        <f t="shared" si="293"/>
        <v>11</v>
      </c>
      <c r="K2302" s="64">
        <f t="shared" si="289"/>
        <v>9</v>
      </c>
      <c r="L2302" s="64">
        <f t="shared" si="290"/>
        <v>16</v>
      </c>
      <c r="M2302" s="64">
        <f t="shared" si="291"/>
        <v>12</v>
      </c>
      <c r="T2302" s="64">
        <f t="shared" si="296"/>
        <v>47</v>
      </c>
      <c r="U2302" s="64">
        <f t="shared" ca="1" si="294"/>
        <v>-2.210000000000008</v>
      </c>
      <c r="V2302" s="64">
        <f t="shared" ca="1" si="294"/>
        <v>-5.4599999999999795</v>
      </c>
      <c r="Y2302" s="64">
        <f t="shared" ca="1" si="295"/>
        <v>-2.210000000000008</v>
      </c>
      <c r="Z2302" s="64">
        <f t="shared" ca="1" si="297"/>
        <v>-5.4599999999999795</v>
      </c>
    </row>
    <row r="2303" spans="1:26" outlineLevel="1" x14ac:dyDescent="0.35">
      <c r="A2303" s="64">
        <v>1385021</v>
      </c>
      <c r="B2303" s="64" t="s">
        <v>406</v>
      </c>
      <c r="C2303" s="64">
        <v>2633.74</v>
      </c>
      <c r="D2303" s="64">
        <v>149</v>
      </c>
      <c r="E2303" s="64">
        <v>205.34</v>
      </c>
      <c r="F2303" s="64">
        <v>0</v>
      </c>
      <c r="H2303" s="64">
        <f t="shared" si="292"/>
        <v>-205.34</v>
      </c>
      <c r="J2303" s="64">
        <f t="shared" si="293"/>
        <v>11</v>
      </c>
      <c r="K2303" s="64">
        <f t="shared" si="289"/>
        <v>9</v>
      </c>
      <c r="L2303" s="64">
        <f t="shared" si="290"/>
        <v>16</v>
      </c>
      <c r="M2303" s="64">
        <f t="shared" si="291"/>
        <v>13</v>
      </c>
      <c r="T2303" s="64">
        <f t="shared" si="296"/>
        <v>48</v>
      </c>
      <c r="U2303" s="64">
        <f t="shared" ca="1" si="294"/>
        <v>-1.339999999999975</v>
      </c>
      <c r="V2303" s="64">
        <f t="shared" ca="1" si="294"/>
        <v>-4.8799999999999955</v>
      </c>
      <c r="Y2303" s="64">
        <f t="shared" ca="1" si="295"/>
        <v>-1.339999999999975</v>
      </c>
      <c r="Z2303" s="64">
        <f t="shared" ca="1" si="297"/>
        <v>-4.8799999999999955</v>
      </c>
    </row>
    <row r="2304" spans="1:26" outlineLevel="1" x14ac:dyDescent="0.35">
      <c r="A2304" s="64">
        <v>1388009</v>
      </c>
      <c r="B2304" s="64" t="s">
        <v>183</v>
      </c>
      <c r="C2304" s="64">
        <v>10946.65</v>
      </c>
      <c r="D2304" s="64">
        <v>182</v>
      </c>
      <c r="E2304" s="64">
        <v>904.41</v>
      </c>
      <c r="F2304" s="64">
        <v>0</v>
      </c>
      <c r="H2304" s="64">
        <f t="shared" si="292"/>
        <v>-904.41</v>
      </c>
      <c r="J2304" s="64">
        <f t="shared" si="293"/>
        <v>11</v>
      </c>
      <c r="K2304" s="64">
        <f t="shared" si="289"/>
        <v>9</v>
      </c>
      <c r="L2304" s="64">
        <f t="shared" si="290"/>
        <v>17</v>
      </c>
      <c r="M2304" s="64">
        <f t="shared" si="291"/>
        <v>13</v>
      </c>
      <c r="T2304" s="64">
        <f t="shared" si="296"/>
        <v>49</v>
      </c>
      <c r="U2304" s="64">
        <f t="shared" ca="1" si="294"/>
        <v>-5.1499999999999773</v>
      </c>
      <c r="V2304" s="64">
        <f t="shared" ca="1" si="294"/>
        <v>-1.1899999999999977</v>
      </c>
      <c r="Y2304" s="64">
        <f t="shared" ca="1" si="295"/>
        <v>-5.1499999999999773</v>
      </c>
      <c r="Z2304" s="64">
        <f t="shared" ca="1" si="297"/>
        <v>-1.1899999999999977</v>
      </c>
    </row>
    <row r="2305" spans="1:26" outlineLevel="1" x14ac:dyDescent="0.35">
      <c r="A2305" s="64">
        <v>1389453</v>
      </c>
      <c r="B2305" s="64" t="s">
        <v>183</v>
      </c>
      <c r="C2305" s="64">
        <v>2118.23</v>
      </c>
      <c r="D2305" s="64">
        <v>182</v>
      </c>
      <c r="E2305" s="64">
        <v>167.57</v>
      </c>
      <c r="F2305" s="64">
        <v>0</v>
      </c>
      <c r="H2305" s="64">
        <f t="shared" si="292"/>
        <v>-167.57</v>
      </c>
      <c r="J2305" s="64">
        <f t="shared" si="293"/>
        <v>11</v>
      </c>
      <c r="K2305" s="64">
        <f t="shared" si="289"/>
        <v>9</v>
      </c>
      <c r="L2305" s="64">
        <f t="shared" si="290"/>
        <v>18</v>
      </c>
      <c r="M2305" s="64">
        <f t="shared" si="291"/>
        <v>13</v>
      </c>
      <c r="T2305" s="64">
        <f t="shared" si="296"/>
        <v>50</v>
      </c>
      <c r="U2305" s="64">
        <f t="shared" ca="1" si="294"/>
        <v>-12.989999999999981</v>
      </c>
      <c r="V2305" s="64">
        <f t="shared" ca="1" si="294"/>
        <v>-0.39000000000001478</v>
      </c>
      <c r="Y2305" s="64">
        <f t="shared" ca="1" si="295"/>
        <v>-12.989999999999981</v>
      </c>
      <c r="Z2305" s="64">
        <f t="shared" ca="1" si="297"/>
        <v>-0.39000000000001478</v>
      </c>
    </row>
    <row r="2306" spans="1:26" outlineLevel="1" x14ac:dyDescent="0.35">
      <c r="A2306" s="64">
        <v>1391151</v>
      </c>
      <c r="B2306" s="64" t="s">
        <v>183</v>
      </c>
      <c r="C2306" s="64">
        <v>2364.1</v>
      </c>
      <c r="D2306" s="64">
        <v>181</v>
      </c>
      <c r="E2306" s="64">
        <v>188.12</v>
      </c>
      <c r="F2306" s="64">
        <v>0</v>
      </c>
      <c r="H2306" s="64">
        <f t="shared" si="292"/>
        <v>-188.12</v>
      </c>
      <c r="J2306" s="64">
        <f t="shared" si="293"/>
        <v>11</v>
      </c>
      <c r="K2306" s="64">
        <f t="shared" si="289"/>
        <v>9</v>
      </c>
      <c r="L2306" s="64">
        <f t="shared" si="290"/>
        <v>19</v>
      </c>
      <c r="M2306" s="64">
        <f t="shared" si="291"/>
        <v>13</v>
      </c>
      <c r="T2306" s="64">
        <f t="shared" si="296"/>
        <v>51</v>
      </c>
      <c r="U2306" s="64">
        <f t="shared" ca="1" si="294"/>
        <v>-3.5</v>
      </c>
      <c r="V2306" s="64">
        <f t="shared" ca="1" si="294"/>
        <v>-22.550000000000182</v>
      </c>
      <c r="Y2306" s="64">
        <f t="shared" ca="1" si="295"/>
        <v>-3.5</v>
      </c>
      <c r="Z2306" s="64">
        <f t="shared" ca="1" si="297"/>
        <v>-22.550000000000182</v>
      </c>
    </row>
    <row r="2307" spans="1:26" outlineLevel="1" x14ac:dyDescent="0.35">
      <c r="A2307" s="64">
        <v>1400978</v>
      </c>
      <c r="B2307" s="64" t="s">
        <v>183</v>
      </c>
      <c r="C2307" s="64">
        <v>4765.99</v>
      </c>
      <c r="D2307" s="64">
        <v>182</v>
      </c>
      <c r="E2307" s="64">
        <v>385.44</v>
      </c>
      <c r="F2307" s="64">
        <v>0</v>
      </c>
      <c r="H2307" s="64">
        <f t="shared" si="292"/>
        <v>-385.44</v>
      </c>
      <c r="J2307" s="64">
        <f t="shared" si="293"/>
        <v>11</v>
      </c>
      <c r="K2307" s="64">
        <f t="shared" si="289"/>
        <v>9</v>
      </c>
      <c r="L2307" s="64">
        <f t="shared" si="290"/>
        <v>20</v>
      </c>
      <c r="M2307" s="64">
        <f t="shared" si="291"/>
        <v>13</v>
      </c>
      <c r="T2307" s="64">
        <f t="shared" si="296"/>
        <v>52</v>
      </c>
      <c r="U2307" s="64">
        <f t="shared" ca="1" si="294"/>
        <v>-28.389999999999986</v>
      </c>
      <c r="V2307" s="64">
        <f t="shared" ca="1" si="294"/>
        <v>-4.6100000000000136</v>
      </c>
      <c r="Y2307" s="64">
        <f t="shared" ca="1" si="295"/>
        <v>-28.389999999999986</v>
      </c>
      <c r="Z2307" s="64">
        <f t="shared" ca="1" si="297"/>
        <v>-4.6100000000000136</v>
      </c>
    </row>
    <row r="2308" spans="1:26" outlineLevel="1" x14ac:dyDescent="0.35">
      <c r="A2308" s="64">
        <v>1416975</v>
      </c>
      <c r="B2308" s="64" t="s">
        <v>406</v>
      </c>
      <c r="C2308" s="64">
        <v>8347.85</v>
      </c>
      <c r="D2308" s="64">
        <v>182</v>
      </c>
      <c r="E2308" s="64">
        <v>688.54</v>
      </c>
      <c r="F2308" s="64">
        <v>0</v>
      </c>
      <c r="H2308" s="64">
        <f t="shared" si="292"/>
        <v>-688.54</v>
      </c>
      <c r="J2308" s="64">
        <f t="shared" si="293"/>
        <v>11</v>
      </c>
      <c r="K2308" s="64">
        <f t="shared" si="289"/>
        <v>9</v>
      </c>
      <c r="L2308" s="64">
        <f t="shared" si="290"/>
        <v>20</v>
      </c>
      <c r="M2308" s="64">
        <f t="shared" si="291"/>
        <v>14</v>
      </c>
      <c r="T2308" s="64">
        <f t="shared" si="296"/>
        <v>53</v>
      </c>
      <c r="U2308" s="64">
        <f t="shared" ca="1" si="294"/>
        <v>-1.25</v>
      </c>
      <c r="V2308" s="64">
        <f t="shared" ca="1" si="294"/>
        <v>-4.6200000000000045</v>
      </c>
      <c r="Y2308" s="64">
        <f t="shared" ca="1" si="295"/>
        <v>-1.25</v>
      </c>
      <c r="Z2308" s="64">
        <f t="shared" ca="1" si="297"/>
        <v>-4.6200000000000045</v>
      </c>
    </row>
    <row r="2309" spans="1:26" outlineLevel="1" x14ac:dyDescent="0.35">
      <c r="A2309" s="64">
        <v>1417197</v>
      </c>
      <c r="B2309" s="64" t="s">
        <v>183</v>
      </c>
      <c r="C2309" s="64">
        <v>5755.7</v>
      </c>
      <c r="D2309" s="64">
        <v>179</v>
      </c>
      <c r="E2309" s="64">
        <v>468.29</v>
      </c>
      <c r="F2309" s="64">
        <v>0</v>
      </c>
      <c r="H2309" s="64">
        <f t="shared" si="292"/>
        <v>-468.29</v>
      </c>
      <c r="J2309" s="64">
        <f t="shared" si="293"/>
        <v>11</v>
      </c>
      <c r="K2309" s="64">
        <f t="shared" si="289"/>
        <v>9</v>
      </c>
      <c r="L2309" s="64">
        <f t="shared" si="290"/>
        <v>21</v>
      </c>
      <c r="M2309" s="64">
        <f t="shared" si="291"/>
        <v>14</v>
      </c>
      <c r="T2309" s="64">
        <f t="shared" si="296"/>
        <v>54</v>
      </c>
      <c r="U2309" s="64">
        <f t="shared" ca="1" si="294"/>
        <v>-5.6200000000000045</v>
      </c>
      <c r="V2309" s="64">
        <f t="shared" ca="1" si="294"/>
        <v>-0.96000000000000796</v>
      </c>
      <c r="Y2309" s="64">
        <f t="shared" ca="1" si="295"/>
        <v>-5.6200000000000045</v>
      </c>
      <c r="Z2309" s="64">
        <f t="shared" ca="1" si="297"/>
        <v>-0.96000000000000796</v>
      </c>
    </row>
    <row r="2310" spans="1:26" outlineLevel="1" x14ac:dyDescent="0.35">
      <c r="A2310" s="64">
        <v>1423714</v>
      </c>
      <c r="B2310" s="64" t="s">
        <v>183</v>
      </c>
      <c r="C2310" s="64">
        <v>3922.75</v>
      </c>
      <c r="D2310" s="64">
        <v>181</v>
      </c>
      <c r="E2310" s="64">
        <v>324.45</v>
      </c>
      <c r="F2310" s="64">
        <v>0</v>
      </c>
      <c r="H2310" s="64">
        <f t="shared" si="292"/>
        <v>-324.45</v>
      </c>
      <c r="J2310" s="64">
        <f t="shared" si="293"/>
        <v>11</v>
      </c>
      <c r="K2310" s="64">
        <f t="shared" si="289"/>
        <v>9</v>
      </c>
      <c r="L2310" s="64">
        <f t="shared" si="290"/>
        <v>22</v>
      </c>
      <c r="M2310" s="64">
        <f t="shared" si="291"/>
        <v>14</v>
      </c>
      <c r="T2310" s="64">
        <f t="shared" si="296"/>
        <v>55</v>
      </c>
      <c r="U2310" s="64">
        <f t="shared" ca="1" si="294"/>
        <v>-4.6299999999999955</v>
      </c>
      <c r="V2310" s="64">
        <f t="shared" ca="1" si="294"/>
        <v>-1.5699999999999932</v>
      </c>
      <c r="Y2310" s="64">
        <f t="shared" ca="1" si="295"/>
        <v>-4.6299999999999955</v>
      </c>
      <c r="Z2310" s="64">
        <f t="shared" ca="1" si="297"/>
        <v>-1.5699999999999932</v>
      </c>
    </row>
    <row r="2311" spans="1:26" outlineLevel="1" x14ac:dyDescent="0.35">
      <c r="A2311" s="64">
        <v>1424051</v>
      </c>
      <c r="B2311" s="64" t="s">
        <v>406</v>
      </c>
      <c r="C2311" s="64">
        <v>5562.9</v>
      </c>
      <c r="D2311" s="64">
        <v>182</v>
      </c>
      <c r="E2311" s="64">
        <v>452.18</v>
      </c>
      <c r="F2311" s="64">
        <v>0</v>
      </c>
      <c r="H2311" s="64">
        <f t="shared" si="292"/>
        <v>-452.18</v>
      </c>
      <c r="J2311" s="64">
        <f t="shared" si="293"/>
        <v>11</v>
      </c>
      <c r="K2311" s="64">
        <f t="shared" si="289"/>
        <v>9</v>
      </c>
      <c r="L2311" s="64">
        <f t="shared" si="290"/>
        <v>22</v>
      </c>
      <c r="M2311" s="64">
        <f t="shared" si="291"/>
        <v>15</v>
      </c>
      <c r="T2311" s="64">
        <f t="shared" si="296"/>
        <v>56</v>
      </c>
      <c r="U2311" s="64">
        <f t="shared" ca="1" si="294"/>
        <v>-0.39999999999999147</v>
      </c>
      <c r="V2311" s="64">
        <f t="shared" ca="1" si="294"/>
        <v>-0.75</v>
      </c>
      <c r="Y2311" s="64">
        <f t="shared" ca="1" si="295"/>
        <v>-0.39999999999999147</v>
      </c>
      <c r="Z2311" s="64">
        <f t="shared" ca="1" si="297"/>
        <v>-0.75</v>
      </c>
    </row>
    <row r="2312" spans="1:26" outlineLevel="1" x14ac:dyDescent="0.35">
      <c r="A2312" s="64">
        <v>1431569</v>
      </c>
      <c r="B2312" s="64" t="s">
        <v>395</v>
      </c>
      <c r="C2312" s="64">
        <v>8883.34</v>
      </c>
      <c r="D2312" s="64">
        <v>182</v>
      </c>
      <c r="E2312" s="64">
        <v>714.35</v>
      </c>
      <c r="F2312" s="64">
        <v>701.32</v>
      </c>
      <c r="H2312" s="64">
        <f t="shared" si="292"/>
        <v>-13.029999999999973</v>
      </c>
      <c r="J2312" s="64">
        <f t="shared" si="293"/>
        <v>11</v>
      </c>
      <c r="K2312" s="64">
        <f t="shared" si="289"/>
        <v>10</v>
      </c>
      <c r="L2312" s="64">
        <f t="shared" si="290"/>
        <v>22</v>
      </c>
      <c r="M2312" s="64">
        <f t="shared" si="291"/>
        <v>15</v>
      </c>
      <c r="T2312" s="64">
        <f t="shared" si="296"/>
        <v>57</v>
      </c>
      <c r="U2312" s="64">
        <f t="shared" ca="1" si="294"/>
        <v>-3.5200000000000102</v>
      </c>
      <c r="V2312" s="64">
        <f t="shared" ca="1" si="294"/>
        <v>-3.7899999999999636</v>
      </c>
      <c r="Y2312" s="64">
        <f t="shared" ca="1" si="295"/>
        <v>-3.5200000000000102</v>
      </c>
      <c r="Z2312" s="64">
        <f t="shared" ca="1" si="297"/>
        <v>-3.7899999999999636</v>
      </c>
    </row>
    <row r="2313" spans="1:26" outlineLevel="1" x14ac:dyDescent="0.35">
      <c r="A2313" s="64">
        <v>1431981</v>
      </c>
      <c r="B2313" s="64" t="s">
        <v>101</v>
      </c>
      <c r="C2313" s="64">
        <v>1794.85</v>
      </c>
      <c r="D2313" s="64">
        <v>153</v>
      </c>
      <c r="E2313" s="64">
        <v>142.66999999999999</v>
      </c>
      <c r="F2313" s="64">
        <v>138.72</v>
      </c>
      <c r="H2313" s="64">
        <f t="shared" si="292"/>
        <v>-3.9499999999999886</v>
      </c>
      <c r="J2313" s="64">
        <f t="shared" si="293"/>
        <v>12</v>
      </c>
      <c r="K2313" s="64">
        <f t="shared" si="289"/>
        <v>10</v>
      </c>
      <c r="L2313" s="64">
        <f t="shared" si="290"/>
        <v>22</v>
      </c>
      <c r="M2313" s="64">
        <f t="shared" si="291"/>
        <v>15</v>
      </c>
      <c r="T2313" s="64">
        <f t="shared" si="296"/>
        <v>58</v>
      </c>
      <c r="U2313" s="64">
        <f t="shared" ca="1" si="294"/>
        <v>-2.1599999999999966</v>
      </c>
      <c r="V2313" s="64">
        <f t="shared" ca="1" si="294"/>
        <v>-3.2799999999999727</v>
      </c>
      <c r="Y2313" s="64">
        <f t="shared" ca="1" si="295"/>
        <v>-2.1599999999999966</v>
      </c>
      <c r="Z2313" s="64">
        <f t="shared" ca="1" si="297"/>
        <v>-3.2799999999999727</v>
      </c>
    </row>
    <row r="2314" spans="1:26" outlineLevel="1" x14ac:dyDescent="0.35">
      <c r="A2314" s="64">
        <v>1462001</v>
      </c>
      <c r="B2314" s="64" t="s">
        <v>183</v>
      </c>
      <c r="C2314" s="64">
        <v>6439.63</v>
      </c>
      <c r="D2314" s="64">
        <v>182</v>
      </c>
      <c r="E2314" s="64">
        <v>516.35</v>
      </c>
      <c r="F2314" s="64">
        <v>0</v>
      </c>
      <c r="H2314" s="64">
        <f t="shared" si="292"/>
        <v>-516.35</v>
      </c>
      <c r="J2314" s="64">
        <f t="shared" si="293"/>
        <v>12</v>
      </c>
      <c r="K2314" s="64">
        <f t="shared" si="289"/>
        <v>10</v>
      </c>
      <c r="L2314" s="64">
        <f t="shared" si="290"/>
        <v>23</v>
      </c>
      <c r="M2314" s="64">
        <f t="shared" si="291"/>
        <v>15</v>
      </c>
      <c r="T2314" s="64">
        <f t="shared" si="296"/>
        <v>59</v>
      </c>
      <c r="U2314" s="64">
        <f t="shared" ca="1" si="294"/>
        <v>-3.8700000000000045</v>
      </c>
      <c r="V2314" s="64">
        <f t="shared" ca="1" si="294"/>
        <v>-1.9800000000000182</v>
      </c>
      <c r="Y2314" s="64">
        <f t="shared" ca="1" si="295"/>
        <v>-3.8700000000000045</v>
      </c>
      <c r="Z2314" s="64">
        <f t="shared" ca="1" si="297"/>
        <v>-1.9800000000000182</v>
      </c>
    </row>
    <row r="2315" spans="1:26" outlineLevel="1" x14ac:dyDescent="0.35">
      <c r="A2315" s="64">
        <v>1462043</v>
      </c>
      <c r="B2315" s="64" t="s">
        <v>101</v>
      </c>
      <c r="C2315" s="64">
        <v>1968.2180000000001</v>
      </c>
      <c r="D2315" s="64">
        <v>151</v>
      </c>
      <c r="E2315" s="64">
        <v>158.33000000000001</v>
      </c>
      <c r="F2315" s="64">
        <v>158.22</v>
      </c>
      <c r="H2315" s="64">
        <f t="shared" si="292"/>
        <v>-0.11000000000001364</v>
      </c>
      <c r="J2315" s="64">
        <f t="shared" si="293"/>
        <v>13</v>
      </c>
      <c r="K2315" s="64">
        <f t="shared" si="289"/>
        <v>10</v>
      </c>
      <c r="L2315" s="64">
        <f t="shared" si="290"/>
        <v>23</v>
      </c>
      <c r="M2315" s="64">
        <f t="shared" si="291"/>
        <v>15</v>
      </c>
      <c r="T2315" s="64">
        <f t="shared" si="296"/>
        <v>60</v>
      </c>
      <c r="U2315" s="64">
        <f t="shared" ca="1" si="294"/>
        <v>-2.2400000000000091</v>
      </c>
      <c r="V2315" s="64">
        <f t="shared" ca="1" si="294"/>
        <v>-2.3700000000000045</v>
      </c>
      <c r="Y2315" s="64">
        <f t="shared" ca="1" si="295"/>
        <v>-2.2400000000000091</v>
      </c>
      <c r="Z2315" s="64">
        <f t="shared" ca="1" si="297"/>
        <v>-2.3700000000000045</v>
      </c>
    </row>
    <row r="2316" spans="1:26" outlineLevel="1" x14ac:dyDescent="0.35">
      <c r="A2316" s="64">
        <v>1465253</v>
      </c>
      <c r="B2316" s="64" t="s">
        <v>406</v>
      </c>
      <c r="C2316" s="64">
        <v>2507.86</v>
      </c>
      <c r="D2316" s="64">
        <v>152</v>
      </c>
      <c r="E2316" s="64">
        <v>200.95</v>
      </c>
      <c r="F2316" s="64">
        <v>0</v>
      </c>
      <c r="H2316" s="64">
        <f t="shared" si="292"/>
        <v>-200.95</v>
      </c>
      <c r="J2316" s="64">
        <f t="shared" si="293"/>
        <v>13</v>
      </c>
      <c r="K2316" s="64">
        <f t="shared" si="289"/>
        <v>10</v>
      </c>
      <c r="L2316" s="64">
        <f t="shared" si="290"/>
        <v>23</v>
      </c>
      <c r="M2316" s="64">
        <f t="shared" si="291"/>
        <v>16</v>
      </c>
      <c r="T2316" s="64">
        <f t="shared" si="296"/>
        <v>61</v>
      </c>
      <c r="U2316" s="64">
        <f t="shared" ca="1" si="294"/>
        <v>-2.9700000000000273</v>
      </c>
      <c r="V2316" s="64">
        <f t="shared" ca="1" si="294"/>
        <v>-2.5300000000000011</v>
      </c>
      <c r="Y2316" s="64">
        <f t="shared" ca="1" si="295"/>
        <v>-2.9700000000000273</v>
      </c>
      <c r="Z2316" s="64">
        <f t="shared" ca="1" si="297"/>
        <v>-2.5300000000000011</v>
      </c>
    </row>
    <row r="2317" spans="1:26" outlineLevel="1" x14ac:dyDescent="0.35">
      <c r="A2317" s="64">
        <v>1487562</v>
      </c>
      <c r="B2317" s="64" t="s">
        <v>406</v>
      </c>
      <c r="C2317" s="64">
        <v>4446.6000000000004</v>
      </c>
      <c r="D2317" s="64">
        <v>150</v>
      </c>
      <c r="E2317" s="64">
        <v>370.77</v>
      </c>
      <c r="F2317" s="64">
        <v>0</v>
      </c>
      <c r="H2317" s="64">
        <f t="shared" si="292"/>
        <v>-370.77</v>
      </c>
      <c r="J2317" s="64">
        <f t="shared" si="293"/>
        <v>13</v>
      </c>
      <c r="K2317" s="64">
        <f t="shared" si="289"/>
        <v>10</v>
      </c>
      <c r="L2317" s="64">
        <f t="shared" si="290"/>
        <v>23</v>
      </c>
      <c r="M2317" s="64">
        <f t="shared" si="291"/>
        <v>17</v>
      </c>
      <c r="T2317" s="64">
        <f t="shared" si="296"/>
        <v>62</v>
      </c>
      <c r="U2317" s="64">
        <f t="shared" ca="1" si="294"/>
        <v>-6.2400000000000091</v>
      </c>
      <c r="V2317" s="64">
        <f t="shared" ca="1" si="294"/>
        <v>-3.8199999999999932</v>
      </c>
      <c r="Y2317" s="64">
        <f t="shared" ca="1" si="295"/>
        <v>-6.2400000000000091</v>
      </c>
      <c r="Z2317" s="64">
        <f t="shared" ca="1" si="297"/>
        <v>-3.8199999999999932</v>
      </c>
    </row>
    <row r="2318" spans="1:26" outlineLevel="1" x14ac:dyDescent="0.35">
      <c r="A2318" s="64">
        <v>1496183</v>
      </c>
      <c r="B2318" s="64" t="s">
        <v>395</v>
      </c>
      <c r="C2318" s="64">
        <v>3696.53</v>
      </c>
      <c r="D2318" s="64">
        <v>182</v>
      </c>
      <c r="E2318" s="64">
        <v>297.58</v>
      </c>
      <c r="F2318" s="64">
        <v>297.08999999999997</v>
      </c>
      <c r="H2318" s="64">
        <f t="shared" si="292"/>
        <v>-0.49000000000000909</v>
      </c>
      <c r="J2318" s="64">
        <f t="shared" si="293"/>
        <v>13</v>
      </c>
      <c r="K2318" s="64">
        <f t="shared" si="289"/>
        <v>11</v>
      </c>
      <c r="L2318" s="64">
        <f t="shared" si="290"/>
        <v>23</v>
      </c>
      <c r="M2318" s="64">
        <f t="shared" si="291"/>
        <v>17</v>
      </c>
      <c r="T2318" s="64">
        <f t="shared" si="296"/>
        <v>63</v>
      </c>
      <c r="U2318" s="64">
        <f t="shared" ca="1" si="294"/>
        <v>-2.75</v>
      </c>
      <c r="V2318" s="64">
        <f t="shared" ca="1" si="294"/>
        <v>-2.8900000000000432</v>
      </c>
      <c r="Y2318" s="64">
        <f t="shared" ca="1" si="295"/>
        <v>-2.75</v>
      </c>
      <c r="Z2318" s="64">
        <f t="shared" ca="1" si="297"/>
        <v>-2.8900000000000432</v>
      </c>
    </row>
    <row r="2319" spans="1:26" outlineLevel="1" x14ac:dyDescent="0.35">
      <c r="A2319" s="64">
        <v>1508384</v>
      </c>
      <c r="B2319" s="64" t="s">
        <v>183</v>
      </c>
      <c r="C2319" s="64">
        <v>4037.7</v>
      </c>
      <c r="D2319" s="64">
        <v>179</v>
      </c>
      <c r="E2319" s="64">
        <v>328.95</v>
      </c>
      <c r="F2319" s="64">
        <v>0</v>
      </c>
      <c r="H2319" s="64">
        <f t="shared" si="292"/>
        <v>-328.95</v>
      </c>
      <c r="J2319" s="64">
        <f t="shared" si="293"/>
        <v>13</v>
      </c>
      <c r="K2319" s="64">
        <f t="shared" ref="K2319:K2382" si="300">IF($B2319=K$2253,K2318+1,K2318)</f>
        <v>11</v>
      </c>
      <c r="L2319" s="64">
        <f t="shared" ref="L2319:L2382" si="301">IF($B2319=L$2253,L2318+1,L2318)</f>
        <v>24</v>
      </c>
      <c r="M2319" s="64">
        <f t="shared" ref="M2319:M2382" si="302">IF($B2319=M$2253,M2318+1,M2318)</f>
        <v>17</v>
      </c>
      <c r="T2319" s="64">
        <f t="shared" si="296"/>
        <v>64</v>
      </c>
      <c r="U2319" s="64">
        <f t="shared" ca="1" si="294"/>
        <v>-3.4399999999999977</v>
      </c>
      <c r="V2319" s="64">
        <f t="shared" ca="1" si="294"/>
        <v>-4.6499999999999773</v>
      </c>
      <c r="Y2319" s="64">
        <f t="shared" ca="1" si="295"/>
        <v>-3.4399999999999977</v>
      </c>
      <c r="Z2319" s="64">
        <f t="shared" ca="1" si="297"/>
        <v>-4.6499999999999773</v>
      </c>
    </row>
    <row r="2320" spans="1:26" outlineLevel="1" x14ac:dyDescent="0.35">
      <c r="A2320" s="64">
        <v>1512583</v>
      </c>
      <c r="B2320" s="64" t="s">
        <v>395</v>
      </c>
      <c r="C2320" s="64">
        <v>2233.12</v>
      </c>
      <c r="D2320" s="64">
        <v>182</v>
      </c>
      <c r="E2320" s="64">
        <v>181.36</v>
      </c>
      <c r="F2320" s="64">
        <v>179.97</v>
      </c>
      <c r="H2320" s="64">
        <f t="shared" ref="H2320:H2383" si="303">F2320-E2320</f>
        <v>-1.3900000000000148</v>
      </c>
      <c r="J2320" s="64">
        <f t="shared" ref="J2320:J2383" si="304">IF($B2320=J$2253,J2319+1,J2319)</f>
        <v>13</v>
      </c>
      <c r="K2320" s="64">
        <f t="shared" si="300"/>
        <v>12</v>
      </c>
      <c r="L2320" s="64">
        <f t="shared" si="301"/>
        <v>24</v>
      </c>
      <c r="M2320" s="64">
        <f t="shared" si="302"/>
        <v>17</v>
      </c>
      <c r="T2320" s="64">
        <f t="shared" si="296"/>
        <v>65</v>
      </c>
      <c r="U2320" s="64">
        <f t="shared" ca="1" si="294"/>
        <v>-0.20999999999997954</v>
      </c>
      <c r="V2320" s="64">
        <f t="shared" ca="1" si="294"/>
        <v>-37.569999999999936</v>
      </c>
      <c r="Y2320" s="64">
        <f t="shared" ca="1" si="295"/>
        <v>-0.20999999999997954</v>
      </c>
      <c r="Z2320" s="64">
        <f t="shared" ca="1" si="297"/>
        <v>-37.569999999999936</v>
      </c>
    </row>
    <row r="2321" spans="1:26" outlineLevel="1" x14ac:dyDescent="0.35">
      <c r="A2321" s="64">
        <v>1514240</v>
      </c>
      <c r="B2321" s="64" t="s">
        <v>406</v>
      </c>
      <c r="C2321" s="64">
        <v>5714.33</v>
      </c>
      <c r="D2321" s="64">
        <v>153</v>
      </c>
      <c r="E2321" s="64">
        <v>467.71</v>
      </c>
      <c r="F2321" s="64">
        <v>0</v>
      </c>
      <c r="H2321" s="64">
        <f t="shared" si="303"/>
        <v>-467.71</v>
      </c>
      <c r="J2321" s="64">
        <f t="shared" si="304"/>
        <v>13</v>
      </c>
      <c r="K2321" s="64">
        <f t="shared" si="300"/>
        <v>12</v>
      </c>
      <c r="L2321" s="64">
        <f t="shared" si="301"/>
        <v>24</v>
      </c>
      <c r="M2321" s="64">
        <f t="shared" si="302"/>
        <v>18</v>
      </c>
      <c r="T2321" s="64">
        <f t="shared" si="296"/>
        <v>66</v>
      </c>
      <c r="U2321" s="64">
        <f t="shared" ref="U2321:V2384" ca="1" si="305">INDEX(OFFSET($G$2255,0,MATCH(U$2254,$H$2254:$I$2254,0),COUNT($A$2255:$A$4447),1),MATCH($T2321,OFFSET($I$2255,0,MATCH(U$2255,$J$2253:$M$2253,0),COUNT($A$2255:$A$4447),1),0),1)</f>
        <v>-3.0999999999999943</v>
      </c>
      <c r="V2321" s="64">
        <f t="shared" ca="1" si="305"/>
        <v>-4.5199999999999818</v>
      </c>
      <c r="Y2321" s="64">
        <f t="shared" ref="Y2321:Y2384" ca="1" si="306">IF(ISNA(U2321)," ",U2321)</f>
        <v>-3.0999999999999943</v>
      </c>
      <c r="Z2321" s="64">
        <f t="shared" ca="1" si="297"/>
        <v>-4.5199999999999818</v>
      </c>
    </row>
    <row r="2322" spans="1:26" outlineLevel="1" x14ac:dyDescent="0.35">
      <c r="A2322" s="64">
        <v>1517856</v>
      </c>
      <c r="B2322" s="64" t="s">
        <v>406</v>
      </c>
      <c r="C2322" s="64">
        <v>2856.22</v>
      </c>
      <c r="D2322" s="64">
        <v>152</v>
      </c>
      <c r="E2322" s="64">
        <v>227.75</v>
      </c>
      <c r="F2322" s="64">
        <v>0</v>
      </c>
      <c r="H2322" s="64">
        <f t="shared" si="303"/>
        <v>-227.75</v>
      </c>
      <c r="J2322" s="64">
        <f t="shared" si="304"/>
        <v>13</v>
      </c>
      <c r="K2322" s="64">
        <f t="shared" si="300"/>
        <v>12</v>
      </c>
      <c r="L2322" s="64">
        <f t="shared" si="301"/>
        <v>24</v>
      </c>
      <c r="M2322" s="64">
        <f t="shared" si="302"/>
        <v>19</v>
      </c>
      <c r="T2322" s="64">
        <f t="shared" ref="T2322:T2385" si="307">T2321+1</f>
        <v>67</v>
      </c>
      <c r="U2322" s="64">
        <f t="shared" ca="1" si="305"/>
        <v>-7.5300000000000864</v>
      </c>
      <c r="V2322" s="64">
        <f t="shared" ca="1" si="305"/>
        <v>-3.9800000000000182</v>
      </c>
      <c r="Y2322" s="64">
        <f t="shared" ca="1" si="306"/>
        <v>-7.5300000000000864</v>
      </c>
      <c r="Z2322" s="64">
        <f t="shared" ref="Z2322:Z2385" ca="1" si="308">IF(ISNA(V2322)," ",V2322)</f>
        <v>-3.9800000000000182</v>
      </c>
    </row>
    <row r="2323" spans="1:26" outlineLevel="1" x14ac:dyDescent="0.35">
      <c r="A2323" s="64">
        <v>1519349</v>
      </c>
      <c r="B2323" s="64" t="s">
        <v>395</v>
      </c>
      <c r="C2323" s="64">
        <v>5438.26</v>
      </c>
      <c r="D2323" s="64">
        <v>151</v>
      </c>
      <c r="E2323" s="64">
        <v>435.78</v>
      </c>
      <c r="F2323" s="64">
        <v>423.63</v>
      </c>
      <c r="H2323" s="64">
        <f t="shared" si="303"/>
        <v>-12.149999999999977</v>
      </c>
      <c r="J2323" s="64">
        <f t="shared" si="304"/>
        <v>13</v>
      </c>
      <c r="K2323" s="64">
        <f t="shared" si="300"/>
        <v>13</v>
      </c>
      <c r="L2323" s="64">
        <f t="shared" si="301"/>
        <v>24</v>
      </c>
      <c r="M2323" s="64">
        <f t="shared" si="302"/>
        <v>19</v>
      </c>
      <c r="T2323" s="64">
        <f t="shared" si="307"/>
        <v>68</v>
      </c>
      <c r="U2323" s="64">
        <f t="shared" ca="1" si="305"/>
        <v>0.64999999999997726</v>
      </c>
      <c r="V2323" s="64">
        <f t="shared" ca="1" si="305"/>
        <v>-10.299999999999955</v>
      </c>
      <c r="Y2323" s="64">
        <f t="shared" ca="1" si="306"/>
        <v>0.64999999999997726</v>
      </c>
      <c r="Z2323" s="64">
        <f t="shared" ca="1" si="308"/>
        <v>-10.299999999999955</v>
      </c>
    </row>
    <row r="2324" spans="1:26" outlineLevel="1" x14ac:dyDescent="0.35">
      <c r="A2324" s="64">
        <v>1520081</v>
      </c>
      <c r="B2324" s="64" t="s">
        <v>183</v>
      </c>
      <c r="C2324" s="64">
        <v>3492.37</v>
      </c>
      <c r="D2324" s="64">
        <v>182</v>
      </c>
      <c r="E2324" s="64">
        <v>292.02</v>
      </c>
      <c r="F2324" s="64">
        <v>0</v>
      </c>
      <c r="H2324" s="64">
        <f t="shared" si="303"/>
        <v>-292.02</v>
      </c>
      <c r="J2324" s="64">
        <f t="shared" si="304"/>
        <v>13</v>
      </c>
      <c r="K2324" s="64">
        <f t="shared" si="300"/>
        <v>13</v>
      </c>
      <c r="L2324" s="64">
        <f t="shared" si="301"/>
        <v>25</v>
      </c>
      <c r="M2324" s="64">
        <f t="shared" si="302"/>
        <v>19</v>
      </c>
      <c r="T2324" s="64">
        <f t="shared" si="307"/>
        <v>69</v>
      </c>
      <c r="U2324" s="64">
        <f t="shared" ca="1" si="305"/>
        <v>-0.40000000000000568</v>
      </c>
      <c r="V2324" s="64">
        <f t="shared" ca="1" si="305"/>
        <v>2.0499999999999829</v>
      </c>
      <c r="Y2324" s="64">
        <f t="shared" ca="1" si="306"/>
        <v>-0.40000000000000568</v>
      </c>
      <c r="Z2324" s="64">
        <f t="shared" ca="1" si="308"/>
        <v>2.0499999999999829</v>
      </c>
    </row>
    <row r="2325" spans="1:26" outlineLevel="1" x14ac:dyDescent="0.35">
      <c r="A2325" s="64">
        <v>1520635</v>
      </c>
      <c r="B2325" s="64" t="s">
        <v>406</v>
      </c>
      <c r="C2325" s="64">
        <v>3988.27</v>
      </c>
      <c r="D2325" s="64">
        <v>151</v>
      </c>
      <c r="E2325" s="64">
        <v>323.79000000000002</v>
      </c>
      <c r="F2325" s="64">
        <v>0</v>
      </c>
      <c r="H2325" s="64">
        <f t="shared" si="303"/>
        <v>-323.79000000000002</v>
      </c>
      <c r="J2325" s="64">
        <f t="shared" si="304"/>
        <v>13</v>
      </c>
      <c r="K2325" s="64">
        <f t="shared" si="300"/>
        <v>13</v>
      </c>
      <c r="L2325" s="64">
        <f t="shared" si="301"/>
        <v>25</v>
      </c>
      <c r="M2325" s="64">
        <f t="shared" si="302"/>
        <v>20</v>
      </c>
      <c r="T2325" s="64">
        <f t="shared" si="307"/>
        <v>70</v>
      </c>
      <c r="U2325" s="64">
        <f t="shared" ca="1" si="305"/>
        <v>-0.75</v>
      </c>
      <c r="V2325" s="64">
        <f t="shared" ca="1" si="305"/>
        <v>-6.9199999999999875</v>
      </c>
      <c r="Y2325" s="64">
        <f t="shared" ca="1" si="306"/>
        <v>-0.75</v>
      </c>
      <c r="Z2325" s="64">
        <f t="shared" ca="1" si="308"/>
        <v>-6.9199999999999875</v>
      </c>
    </row>
    <row r="2326" spans="1:26" outlineLevel="1" x14ac:dyDescent="0.35">
      <c r="A2326" s="64">
        <v>1526675</v>
      </c>
      <c r="B2326" s="64" t="s">
        <v>183</v>
      </c>
      <c r="C2326" s="64">
        <v>3221.82</v>
      </c>
      <c r="D2326" s="64">
        <v>182</v>
      </c>
      <c r="E2326" s="64">
        <v>267.47000000000003</v>
      </c>
      <c r="F2326" s="64">
        <v>0</v>
      </c>
      <c r="H2326" s="64">
        <f t="shared" si="303"/>
        <v>-267.47000000000003</v>
      </c>
      <c r="J2326" s="64">
        <f t="shared" si="304"/>
        <v>13</v>
      </c>
      <c r="K2326" s="64">
        <f t="shared" si="300"/>
        <v>13</v>
      </c>
      <c r="L2326" s="64">
        <f t="shared" si="301"/>
        <v>26</v>
      </c>
      <c r="M2326" s="64">
        <f t="shared" si="302"/>
        <v>20</v>
      </c>
      <c r="T2326" s="64">
        <f t="shared" si="307"/>
        <v>71</v>
      </c>
      <c r="U2326" s="64">
        <f t="shared" ca="1" si="305"/>
        <v>-9.9099999999999682</v>
      </c>
      <c r="V2326" s="64">
        <f t="shared" ca="1" si="305"/>
        <v>-3.4099999999999682</v>
      </c>
      <c r="Y2326" s="64">
        <f t="shared" ca="1" si="306"/>
        <v>-9.9099999999999682</v>
      </c>
      <c r="Z2326" s="64">
        <f t="shared" ca="1" si="308"/>
        <v>-3.4099999999999682</v>
      </c>
    </row>
    <row r="2327" spans="1:26" outlineLevel="1" x14ac:dyDescent="0.35">
      <c r="A2327" s="64">
        <v>1532234</v>
      </c>
      <c r="B2327" s="64" t="s">
        <v>101</v>
      </c>
      <c r="C2327" s="64">
        <v>4125.5</v>
      </c>
      <c r="D2327" s="64">
        <v>151</v>
      </c>
      <c r="E2327" s="64">
        <v>334.78</v>
      </c>
      <c r="F2327" s="64">
        <v>328.7</v>
      </c>
      <c r="H2327" s="64">
        <f t="shared" si="303"/>
        <v>-6.0799999999999841</v>
      </c>
      <c r="J2327" s="64">
        <f t="shared" si="304"/>
        <v>14</v>
      </c>
      <c r="K2327" s="64">
        <f t="shared" si="300"/>
        <v>13</v>
      </c>
      <c r="L2327" s="64">
        <f t="shared" si="301"/>
        <v>26</v>
      </c>
      <c r="M2327" s="64">
        <f t="shared" si="302"/>
        <v>20</v>
      </c>
      <c r="T2327" s="64">
        <f t="shared" si="307"/>
        <v>72</v>
      </c>
      <c r="U2327" s="64">
        <f t="shared" ca="1" si="305"/>
        <v>-4.5300000000000011</v>
      </c>
      <c r="V2327" s="64">
        <f t="shared" ca="1" si="305"/>
        <v>-5.75</v>
      </c>
      <c r="Y2327" s="64">
        <f t="shared" ca="1" si="306"/>
        <v>-4.5300000000000011</v>
      </c>
      <c r="Z2327" s="64">
        <f t="shared" ca="1" si="308"/>
        <v>-5.75</v>
      </c>
    </row>
    <row r="2328" spans="1:26" outlineLevel="1" x14ac:dyDescent="0.35">
      <c r="A2328" s="64">
        <v>1533216</v>
      </c>
      <c r="B2328" s="64" t="s">
        <v>183</v>
      </c>
      <c r="C2328" s="64">
        <v>3432.18</v>
      </c>
      <c r="D2328" s="64">
        <v>182</v>
      </c>
      <c r="E2328" s="64">
        <v>290.2</v>
      </c>
      <c r="F2328" s="64">
        <v>0</v>
      </c>
      <c r="H2328" s="64">
        <f t="shared" si="303"/>
        <v>-290.2</v>
      </c>
      <c r="J2328" s="64">
        <f t="shared" si="304"/>
        <v>14</v>
      </c>
      <c r="K2328" s="64">
        <f t="shared" si="300"/>
        <v>13</v>
      </c>
      <c r="L2328" s="64">
        <f t="shared" si="301"/>
        <v>27</v>
      </c>
      <c r="M2328" s="64">
        <f t="shared" si="302"/>
        <v>20</v>
      </c>
      <c r="T2328" s="64">
        <f t="shared" si="307"/>
        <v>73</v>
      </c>
      <c r="U2328" s="64">
        <f t="shared" ca="1" si="305"/>
        <v>-2.3100000000000023</v>
      </c>
      <c r="V2328" s="64">
        <f t="shared" ca="1" si="305"/>
        <v>-1.5699999999999932</v>
      </c>
      <c r="Y2328" s="64">
        <f t="shared" ca="1" si="306"/>
        <v>-2.3100000000000023</v>
      </c>
      <c r="Z2328" s="64">
        <f t="shared" ca="1" si="308"/>
        <v>-1.5699999999999932</v>
      </c>
    </row>
    <row r="2329" spans="1:26" outlineLevel="1" x14ac:dyDescent="0.35">
      <c r="A2329" s="64">
        <v>1539826</v>
      </c>
      <c r="B2329" s="64" t="s">
        <v>395</v>
      </c>
      <c r="C2329" s="64">
        <v>3602.05</v>
      </c>
      <c r="D2329" s="64">
        <v>181</v>
      </c>
      <c r="E2329" s="64">
        <v>299.19</v>
      </c>
      <c r="F2329" s="64">
        <v>297.77</v>
      </c>
      <c r="H2329" s="64">
        <f t="shared" si="303"/>
        <v>-1.4200000000000159</v>
      </c>
      <c r="J2329" s="64">
        <f t="shared" si="304"/>
        <v>14</v>
      </c>
      <c r="K2329" s="64">
        <f t="shared" si="300"/>
        <v>14</v>
      </c>
      <c r="L2329" s="64">
        <f t="shared" si="301"/>
        <v>27</v>
      </c>
      <c r="M2329" s="64">
        <f t="shared" si="302"/>
        <v>20</v>
      </c>
      <c r="T2329" s="64">
        <f t="shared" si="307"/>
        <v>74</v>
      </c>
      <c r="U2329" s="64">
        <f t="shared" ca="1" si="305"/>
        <v>-1.7800000000000296</v>
      </c>
      <c r="V2329" s="64">
        <f t="shared" ca="1" si="305"/>
        <v>-4.75</v>
      </c>
      <c r="Y2329" s="64">
        <f t="shared" ca="1" si="306"/>
        <v>-1.7800000000000296</v>
      </c>
      <c r="Z2329" s="64">
        <f t="shared" ca="1" si="308"/>
        <v>-4.75</v>
      </c>
    </row>
    <row r="2330" spans="1:26" outlineLevel="1" x14ac:dyDescent="0.35">
      <c r="A2330" s="64">
        <v>1540360</v>
      </c>
      <c r="B2330" s="64" t="s">
        <v>183</v>
      </c>
      <c r="C2330" s="64">
        <v>3685.07</v>
      </c>
      <c r="D2330" s="64">
        <v>182</v>
      </c>
      <c r="E2330" s="64">
        <v>309.17</v>
      </c>
      <c r="F2330" s="64">
        <v>0</v>
      </c>
      <c r="H2330" s="64">
        <f t="shared" si="303"/>
        <v>-309.17</v>
      </c>
      <c r="J2330" s="64">
        <f t="shared" si="304"/>
        <v>14</v>
      </c>
      <c r="K2330" s="64">
        <f t="shared" si="300"/>
        <v>14</v>
      </c>
      <c r="L2330" s="64">
        <f t="shared" si="301"/>
        <v>28</v>
      </c>
      <c r="M2330" s="64">
        <f t="shared" si="302"/>
        <v>20</v>
      </c>
      <c r="T2330" s="64">
        <f t="shared" si="307"/>
        <v>75</v>
      </c>
      <c r="U2330" s="64">
        <f t="shared" ca="1" si="305"/>
        <v>-6.4800000000000182</v>
      </c>
      <c r="V2330" s="64">
        <f t="shared" ca="1" si="305"/>
        <v>-3.1399999999999864</v>
      </c>
      <c r="Y2330" s="64">
        <f t="shared" ca="1" si="306"/>
        <v>-6.4800000000000182</v>
      </c>
      <c r="Z2330" s="64">
        <f t="shared" ca="1" si="308"/>
        <v>-3.1399999999999864</v>
      </c>
    </row>
    <row r="2331" spans="1:26" outlineLevel="1" x14ac:dyDescent="0.35">
      <c r="A2331" s="64">
        <v>1547481</v>
      </c>
      <c r="B2331" s="64" t="s">
        <v>183</v>
      </c>
      <c r="C2331" s="64">
        <v>2941.96</v>
      </c>
      <c r="D2331" s="64">
        <v>182</v>
      </c>
      <c r="E2331" s="64">
        <v>240.56</v>
      </c>
      <c r="F2331" s="64">
        <v>0</v>
      </c>
      <c r="H2331" s="64">
        <f t="shared" si="303"/>
        <v>-240.56</v>
      </c>
      <c r="J2331" s="64">
        <f t="shared" si="304"/>
        <v>14</v>
      </c>
      <c r="K2331" s="64">
        <f t="shared" si="300"/>
        <v>14</v>
      </c>
      <c r="L2331" s="64">
        <f t="shared" si="301"/>
        <v>29</v>
      </c>
      <c r="M2331" s="64">
        <f t="shared" si="302"/>
        <v>20</v>
      </c>
      <c r="T2331" s="64">
        <f t="shared" si="307"/>
        <v>76</v>
      </c>
      <c r="U2331" s="64">
        <f t="shared" ca="1" si="305"/>
        <v>-2.9400000000000261</v>
      </c>
      <c r="V2331" s="64">
        <f t="shared" ca="1" si="305"/>
        <v>-2.5700000000000216</v>
      </c>
      <c r="Y2331" s="64">
        <f t="shared" ca="1" si="306"/>
        <v>-2.9400000000000261</v>
      </c>
      <c r="Z2331" s="64">
        <f t="shared" ca="1" si="308"/>
        <v>-2.5700000000000216</v>
      </c>
    </row>
    <row r="2332" spans="1:26" outlineLevel="1" x14ac:dyDescent="0.35">
      <c r="A2332" s="64">
        <v>1551242</v>
      </c>
      <c r="B2332" s="64" t="s">
        <v>406</v>
      </c>
      <c r="C2332" s="64">
        <v>1156.58</v>
      </c>
      <c r="D2332" s="64">
        <v>153</v>
      </c>
      <c r="E2332" s="64">
        <v>91.63</v>
      </c>
      <c r="F2332" s="64">
        <v>0</v>
      </c>
      <c r="H2332" s="64">
        <f t="shared" si="303"/>
        <v>-91.63</v>
      </c>
      <c r="J2332" s="64">
        <f t="shared" si="304"/>
        <v>14</v>
      </c>
      <c r="K2332" s="64">
        <f t="shared" si="300"/>
        <v>14</v>
      </c>
      <c r="L2332" s="64">
        <f t="shared" si="301"/>
        <v>29</v>
      </c>
      <c r="M2332" s="64">
        <f t="shared" si="302"/>
        <v>21</v>
      </c>
      <c r="T2332" s="64">
        <f t="shared" si="307"/>
        <v>77</v>
      </c>
      <c r="U2332" s="64">
        <f t="shared" ca="1" si="305"/>
        <v>-2.6300000000000523</v>
      </c>
      <c r="V2332" s="64">
        <f t="shared" ca="1" si="305"/>
        <v>-4.07000000000005</v>
      </c>
      <c r="Y2332" s="64">
        <f t="shared" ca="1" si="306"/>
        <v>-2.6300000000000523</v>
      </c>
      <c r="Z2332" s="64">
        <f t="shared" ca="1" si="308"/>
        <v>-4.07000000000005</v>
      </c>
    </row>
    <row r="2333" spans="1:26" outlineLevel="1" x14ac:dyDescent="0.35">
      <c r="A2333" s="64">
        <v>1552498</v>
      </c>
      <c r="B2333" s="64" t="s">
        <v>183</v>
      </c>
      <c r="C2333" s="64">
        <v>8293.59</v>
      </c>
      <c r="D2333" s="64">
        <v>181</v>
      </c>
      <c r="E2333" s="64">
        <v>667.12</v>
      </c>
      <c r="F2333" s="64">
        <v>0</v>
      </c>
      <c r="H2333" s="64">
        <f t="shared" si="303"/>
        <v>-667.12</v>
      </c>
      <c r="J2333" s="64">
        <f t="shared" si="304"/>
        <v>14</v>
      </c>
      <c r="K2333" s="64">
        <f t="shared" si="300"/>
        <v>14</v>
      </c>
      <c r="L2333" s="64">
        <f t="shared" si="301"/>
        <v>30</v>
      </c>
      <c r="M2333" s="64">
        <f t="shared" si="302"/>
        <v>21</v>
      </c>
      <c r="T2333" s="64">
        <f t="shared" si="307"/>
        <v>78</v>
      </c>
      <c r="U2333" s="64">
        <f t="shared" ca="1" si="305"/>
        <v>-0.98000000000001819</v>
      </c>
      <c r="V2333" s="64">
        <f t="shared" ca="1" si="305"/>
        <v>-1.2999999999999545</v>
      </c>
      <c r="Y2333" s="64">
        <f t="shared" ca="1" si="306"/>
        <v>-0.98000000000001819</v>
      </c>
      <c r="Z2333" s="64">
        <f t="shared" ca="1" si="308"/>
        <v>-1.2999999999999545</v>
      </c>
    </row>
    <row r="2334" spans="1:26" outlineLevel="1" x14ac:dyDescent="0.35">
      <c r="A2334" s="64">
        <v>1586900</v>
      </c>
      <c r="B2334" s="64" t="s">
        <v>101</v>
      </c>
      <c r="C2334" s="64">
        <v>4188.07</v>
      </c>
      <c r="D2334" s="64">
        <v>95</v>
      </c>
      <c r="E2334" s="64">
        <v>340.89</v>
      </c>
      <c r="F2334" s="64">
        <v>332.97</v>
      </c>
      <c r="H2334" s="64">
        <f t="shared" si="303"/>
        <v>-7.9199999999999591</v>
      </c>
      <c r="J2334" s="64">
        <f t="shared" si="304"/>
        <v>15</v>
      </c>
      <c r="K2334" s="64">
        <f t="shared" si="300"/>
        <v>14</v>
      </c>
      <c r="L2334" s="64">
        <f t="shared" si="301"/>
        <v>30</v>
      </c>
      <c r="M2334" s="64">
        <f t="shared" si="302"/>
        <v>21</v>
      </c>
      <c r="T2334" s="64">
        <f t="shared" si="307"/>
        <v>79</v>
      </c>
      <c r="U2334" s="64">
        <f t="shared" ca="1" si="305"/>
        <v>-6.7299999999999613</v>
      </c>
      <c r="V2334" s="64">
        <f t="shared" ca="1" si="305"/>
        <v>-3.5499999999999545</v>
      </c>
      <c r="Y2334" s="64">
        <f t="shared" ca="1" si="306"/>
        <v>-6.7299999999999613</v>
      </c>
      <c r="Z2334" s="64">
        <f t="shared" ca="1" si="308"/>
        <v>-3.5499999999999545</v>
      </c>
    </row>
    <row r="2335" spans="1:26" outlineLevel="1" x14ac:dyDescent="0.35">
      <c r="A2335" s="64">
        <v>1588716</v>
      </c>
      <c r="B2335" s="64" t="s">
        <v>395</v>
      </c>
      <c r="C2335" s="64">
        <v>4180.2700000000004</v>
      </c>
      <c r="D2335" s="64">
        <v>154</v>
      </c>
      <c r="E2335" s="64">
        <v>351.7</v>
      </c>
      <c r="F2335" s="64">
        <v>353.01</v>
      </c>
      <c r="H2335" s="64">
        <f t="shared" si="303"/>
        <v>1.3100000000000023</v>
      </c>
      <c r="J2335" s="64">
        <f t="shared" si="304"/>
        <v>15</v>
      </c>
      <c r="K2335" s="64">
        <f t="shared" si="300"/>
        <v>15</v>
      </c>
      <c r="L2335" s="64">
        <f t="shared" si="301"/>
        <v>30</v>
      </c>
      <c r="M2335" s="64">
        <f t="shared" si="302"/>
        <v>21</v>
      </c>
      <c r="T2335" s="64">
        <f t="shared" si="307"/>
        <v>80</v>
      </c>
      <c r="U2335" s="64">
        <f t="shared" ca="1" si="305"/>
        <v>3.57000000000005</v>
      </c>
      <c r="V2335" s="64">
        <f t="shared" ca="1" si="305"/>
        <v>-1.5400000000000205</v>
      </c>
      <c r="Y2335" s="64">
        <f t="shared" ca="1" si="306"/>
        <v>3.57000000000005</v>
      </c>
      <c r="Z2335" s="64">
        <f t="shared" ca="1" si="308"/>
        <v>-1.5400000000000205</v>
      </c>
    </row>
    <row r="2336" spans="1:26" outlineLevel="1" x14ac:dyDescent="0.35">
      <c r="A2336" s="64">
        <v>1589425</v>
      </c>
      <c r="B2336" s="64" t="s">
        <v>183</v>
      </c>
      <c r="C2336" s="64">
        <v>4337.47</v>
      </c>
      <c r="D2336" s="64">
        <v>182</v>
      </c>
      <c r="E2336" s="64">
        <v>345.5</v>
      </c>
      <c r="F2336" s="64">
        <v>0</v>
      </c>
      <c r="H2336" s="64">
        <f t="shared" si="303"/>
        <v>-345.5</v>
      </c>
      <c r="J2336" s="64">
        <f t="shared" si="304"/>
        <v>15</v>
      </c>
      <c r="K2336" s="64">
        <f t="shared" si="300"/>
        <v>15</v>
      </c>
      <c r="L2336" s="64">
        <f t="shared" si="301"/>
        <v>31</v>
      </c>
      <c r="M2336" s="64">
        <f t="shared" si="302"/>
        <v>21</v>
      </c>
      <c r="T2336" s="64">
        <f t="shared" si="307"/>
        <v>81</v>
      </c>
      <c r="U2336" s="64">
        <f t="shared" ca="1" si="305"/>
        <v>-5.0099999999999909</v>
      </c>
      <c r="V2336" s="64">
        <f t="shared" ca="1" si="305"/>
        <v>-8.3899999999999864</v>
      </c>
      <c r="Y2336" s="64">
        <f t="shared" ca="1" si="306"/>
        <v>-5.0099999999999909</v>
      </c>
      <c r="Z2336" s="64">
        <f t="shared" ca="1" si="308"/>
        <v>-8.3899999999999864</v>
      </c>
    </row>
    <row r="2337" spans="1:26" outlineLevel="1" x14ac:dyDescent="0.35">
      <c r="A2337" s="64">
        <v>1589920</v>
      </c>
      <c r="B2337" s="64" t="s">
        <v>101</v>
      </c>
      <c r="C2337" s="64">
        <v>2768.6</v>
      </c>
      <c r="D2337" s="64">
        <v>182</v>
      </c>
      <c r="E2337" s="64">
        <v>225.39</v>
      </c>
      <c r="F2337" s="64">
        <v>222.74</v>
      </c>
      <c r="H2337" s="64">
        <f t="shared" si="303"/>
        <v>-2.6499999999999773</v>
      </c>
      <c r="J2337" s="64">
        <f t="shared" si="304"/>
        <v>16</v>
      </c>
      <c r="K2337" s="64">
        <f t="shared" si="300"/>
        <v>15</v>
      </c>
      <c r="L2337" s="64">
        <f t="shared" si="301"/>
        <v>31</v>
      </c>
      <c r="M2337" s="64">
        <f t="shared" si="302"/>
        <v>21</v>
      </c>
      <c r="T2337" s="64">
        <f t="shared" si="307"/>
        <v>82</v>
      </c>
      <c r="U2337" s="64">
        <f t="shared" ca="1" si="305"/>
        <v>-2.5600000000000023</v>
      </c>
      <c r="V2337" s="64">
        <f t="shared" ca="1" si="305"/>
        <v>-2.3799999999999955</v>
      </c>
      <c r="Y2337" s="64">
        <f t="shared" ca="1" si="306"/>
        <v>-2.5600000000000023</v>
      </c>
      <c r="Z2337" s="64">
        <f t="shared" ca="1" si="308"/>
        <v>-2.3799999999999955</v>
      </c>
    </row>
    <row r="2338" spans="1:26" outlineLevel="1" x14ac:dyDescent="0.35">
      <c r="A2338" s="64">
        <v>1592296</v>
      </c>
      <c r="B2338" s="64" t="s">
        <v>183</v>
      </c>
      <c r="C2338" s="64">
        <v>3672.39</v>
      </c>
      <c r="D2338" s="64">
        <v>182</v>
      </c>
      <c r="E2338" s="64">
        <v>308.49</v>
      </c>
      <c r="F2338" s="64">
        <v>0</v>
      </c>
      <c r="H2338" s="64">
        <f t="shared" si="303"/>
        <v>-308.49</v>
      </c>
      <c r="J2338" s="64">
        <f t="shared" si="304"/>
        <v>16</v>
      </c>
      <c r="K2338" s="64">
        <f t="shared" si="300"/>
        <v>15</v>
      </c>
      <c r="L2338" s="64">
        <f t="shared" si="301"/>
        <v>32</v>
      </c>
      <c r="M2338" s="64">
        <f t="shared" si="302"/>
        <v>21</v>
      </c>
      <c r="T2338" s="64">
        <f t="shared" si="307"/>
        <v>83</v>
      </c>
      <c r="U2338" s="64">
        <f t="shared" ca="1" si="305"/>
        <v>-1.4799999999999613</v>
      </c>
      <c r="V2338" s="64">
        <f t="shared" ca="1" si="305"/>
        <v>-7.6499999999999773</v>
      </c>
      <c r="Y2338" s="64">
        <f t="shared" ca="1" si="306"/>
        <v>-1.4799999999999613</v>
      </c>
      <c r="Z2338" s="64">
        <f t="shared" ca="1" si="308"/>
        <v>-7.6499999999999773</v>
      </c>
    </row>
    <row r="2339" spans="1:26" outlineLevel="1" x14ac:dyDescent="0.35">
      <c r="A2339" s="64">
        <v>1592965</v>
      </c>
      <c r="B2339" s="64" t="s">
        <v>183</v>
      </c>
      <c r="C2339" s="64">
        <v>1365.21</v>
      </c>
      <c r="D2339" s="64">
        <v>182</v>
      </c>
      <c r="E2339" s="64">
        <v>107.36</v>
      </c>
      <c r="F2339" s="64">
        <v>0</v>
      </c>
      <c r="H2339" s="64">
        <f t="shared" si="303"/>
        <v>-107.36</v>
      </c>
      <c r="J2339" s="64">
        <f t="shared" si="304"/>
        <v>16</v>
      </c>
      <c r="K2339" s="64">
        <f t="shared" si="300"/>
        <v>15</v>
      </c>
      <c r="L2339" s="64">
        <f t="shared" si="301"/>
        <v>33</v>
      </c>
      <c r="M2339" s="64">
        <f t="shared" si="302"/>
        <v>21</v>
      </c>
      <c r="T2339" s="64">
        <f t="shared" si="307"/>
        <v>84</v>
      </c>
      <c r="U2339" s="64">
        <f t="shared" ca="1" si="305"/>
        <v>-1.6399999999999864</v>
      </c>
      <c r="V2339" s="64">
        <f t="shared" ca="1" si="305"/>
        <v>-0.42000000000000171</v>
      </c>
      <c r="Y2339" s="64">
        <f t="shared" ca="1" si="306"/>
        <v>-1.6399999999999864</v>
      </c>
      <c r="Z2339" s="64">
        <f t="shared" ca="1" si="308"/>
        <v>-0.42000000000000171</v>
      </c>
    </row>
    <row r="2340" spans="1:26" outlineLevel="1" x14ac:dyDescent="0.35">
      <c r="A2340" s="64">
        <v>1593640</v>
      </c>
      <c r="B2340" s="64" t="s">
        <v>395</v>
      </c>
      <c r="C2340" s="64">
        <v>4613.7700000000004</v>
      </c>
      <c r="D2340" s="64">
        <v>182</v>
      </c>
      <c r="E2340" s="64">
        <v>369.62</v>
      </c>
      <c r="F2340" s="64">
        <v>362.99</v>
      </c>
      <c r="H2340" s="64">
        <f t="shared" si="303"/>
        <v>-6.6299999999999955</v>
      </c>
      <c r="J2340" s="64">
        <f t="shared" si="304"/>
        <v>16</v>
      </c>
      <c r="K2340" s="64">
        <f t="shared" si="300"/>
        <v>16</v>
      </c>
      <c r="L2340" s="64">
        <f t="shared" si="301"/>
        <v>33</v>
      </c>
      <c r="M2340" s="64">
        <f t="shared" si="302"/>
        <v>21</v>
      </c>
      <c r="T2340" s="64">
        <f t="shared" si="307"/>
        <v>85</v>
      </c>
      <c r="U2340" s="64">
        <f t="shared" ca="1" si="305"/>
        <v>-4.1899999999999977</v>
      </c>
      <c r="V2340" s="64">
        <f t="shared" ca="1" si="305"/>
        <v>-3.2599999999999909</v>
      </c>
      <c r="Y2340" s="64">
        <f t="shared" ca="1" si="306"/>
        <v>-4.1899999999999977</v>
      </c>
      <c r="Z2340" s="64">
        <f t="shared" ca="1" si="308"/>
        <v>-3.2599999999999909</v>
      </c>
    </row>
    <row r="2341" spans="1:26" outlineLevel="1" x14ac:dyDescent="0.35">
      <c r="A2341" s="64">
        <v>1593947</v>
      </c>
      <c r="B2341" s="64" t="s">
        <v>183</v>
      </c>
      <c r="C2341" s="64">
        <v>3799.05</v>
      </c>
      <c r="D2341" s="64">
        <v>182</v>
      </c>
      <c r="E2341" s="64">
        <v>305.49</v>
      </c>
      <c r="F2341" s="64">
        <v>0</v>
      </c>
      <c r="H2341" s="64">
        <f t="shared" si="303"/>
        <v>-305.49</v>
      </c>
      <c r="J2341" s="64">
        <f t="shared" si="304"/>
        <v>16</v>
      </c>
      <c r="K2341" s="64">
        <f t="shared" si="300"/>
        <v>16</v>
      </c>
      <c r="L2341" s="64">
        <f t="shared" si="301"/>
        <v>34</v>
      </c>
      <c r="M2341" s="64">
        <f t="shared" si="302"/>
        <v>21</v>
      </c>
      <c r="T2341" s="64">
        <f t="shared" si="307"/>
        <v>86</v>
      </c>
      <c r="U2341" s="64">
        <f t="shared" ca="1" si="305"/>
        <v>-1.9000000000000057</v>
      </c>
      <c r="V2341" s="64">
        <f t="shared" ca="1" si="305"/>
        <v>-1.0599999999999739</v>
      </c>
      <c r="Y2341" s="64">
        <f t="shared" ca="1" si="306"/>
        <v>-1.9000000000000057</v>
      </c>
      <c r="Z2341" s="64">
        <f t="shared" ca="1" si="308"/>
        <v>-1.0599999999999739</v>
      </c>
    </row>
    <row r="2342" spans="1:26" outlineLevel="1" x14ac:dyDescent="0.35">
      <c r="A2342" s="64">
        <v>1595141</v>
      </c>
      <c r="B2342" s="64" t="s">
        <v>395</v>
      </c>
      <c r="C2342" s="64">
        <v>15035.25</v>
      </c>
      <c r="D2342" s="64">
        <v>153</v>
      </c>
      <c r="E2342" s="64">
        <v>1223.24</v>
      </c>
      <c r="F2342" s="64">
        <v>1201.7</v>
      </c>
      <c r="H2342" s="64">
        <f t="shared" si="303"/>
        <v>-21.539999999999964</v>
      </c>
      <c r="J2342" s="64">
        <f t="shared" si="304"/>
        <v>16</v>
      </c>
      <c r="K2342" s="64">
        <f t="shared" si="300"/>
        <v>17</v>
      </c>
      <c r="L2342" s="64">
        <f t="shared" si="301"/>
        <v>34</v>
      </c>
      <c r="M2342" s="64">
        <f t="shared" si="302"/>
        <v>21</v>
      </c>
      <c r="T2342" s="64">
        <f t="shared" si="307"/>
        <v>87</v>
      </c>
      <c r="U2342" s="64">
        <f t="shared" ca="1" si="305"/>
        <v>-1.8499999999999943</v>
      </c>
      <c r="V2342" s="64">
        <f t="shared" ca="1" si="305"/>
        <v>-3.1500000000000057</v>
      </c>
      <c r="Y2342" s="64">
        <f t="shared" ca="1" si="306"/>
        <v>-1.8499999999999943</v>
      </c>
      <c r="Z2342" s="64">
        <f t="shared" ca="1" si="308"/>
        <v>-3.1500000000000057</v>
      </c>
    </row>
    <row r="2343" spans="1:26" outlineLevel="1" x14ac:dyDescent="0.35">
      <c r="A2343" s="64">
        <v>1598872</v>
      </c>
      <c r="B2343" s="64" t="s">
        <v>101</v>
      </c>
      <c r="C2343" s="64">
        <v>2650.71</v>
      </c>
      <c r="D2343" s="64">
        <v>151</v>
      </c>
      <c r="E2343" s="64">
        <v>220.59</v>
      </c>
      <c r="F2343" s="64">
        <v>216.42</v>
      </c>
      <c r="H2343" s="64">
        <f t="shared" si="303"/>
        <v>-4.1700000000000159</v>
      </c>
      <c r="J2343" s="64">
        <f t="shared" si="304"/>
        <v>17</v>
      </c>
      <c r="K2343" s="64">
        <f t="shared" si="300"/>
        <v>17</v>
      </c>
      <c r="L2343" s="64">
        <f t="shared" si="301"/>
        <v>34</v>
      </c>
      <c r="M2343" s="64">
        <f t="shared" si="302"/>
        <v>21</v>
      </c>
      <c r="T2343" s="64">
        <f t="shared" si="307"/>
        <v>88</v>
      </c>
      <c r="U2343" s="64">
        <f t="shared" ca="1" si="305"/>
        <v>-9.6399999999999864</v>
      </c>
      <c r="V2343" s="64">
        <f t="shared" ca="1" si="305"/>
        <v>-1.3799999999999955</v>
      </c>
      <c r="Y2343" s="64">
        <f t="shared" ca="1" si="306"/>
        <v>-9.6399999999999864</v>
      </c>
      <c r="Z2343" s="64">
        <f t="shared" ca="1" si="308"/>
        <v>-1.3799999999999955</v>
      </c>
    </row>
    <row r="2344" spans="1:26" outlineLevel="1" x14ac:dyDescent="0.35">
      <c r="A2344" s="64">
        <v>1599424</v>
      </c>
      <c r="B2344" s="64" t="s">
        <v>101</v>
      </c>
      <c r="C2344" s="64">
        <v>12839.28</v>
      </c>
      <c r="D2344" s="64">
        <v>182</v>
      </c>
      <c r="E2344" s="64">
        <v>1052.1099999999999</v>
      </c>
      <c r="F2344" s="64">
        <v>1053.94</v>
      </c>
      <c r="H2344" s="64">
        <f t="shared" si="303"/>
        <v>1.8300000000001546</v>
      </c>
      <c r="J2344" s="64">
        <f t="shared" si="304"/>
        <v>18</v>
      </c>
      <c r="K2344" s="64">
        <f t="shared" si="300"/>
        <v>17</v>
      </c>
      <c r="L2344" s="64">
        <f t="shared" si="301"/>
        <v>34</v>
      </c>
      <c r="M2344" s="64">
        <f t="shared" si="302"/>
        <v>21</v>
      </c>
      <c r="T2344" s="64">
        <f t="shared" si="307"/>
        <v>89</v>
      </c>
      <c r="U2344" s="64">
        <f t="shared" ca="1" si="305"/>
        <v>-6.8099999999999454</v>
      </c>
      <c r="V2344" s="64">
        <f t="shared" ca="1" si="305"/>
        <v>-1.9800000000000182</v>
      </c>
      <c r="Y2344" s="64">
        <f t="shared" ca="1" si="306"/>
        <v>-6.8099999999999454</v>
      </c>
      <c r="Z2344" s="64">
        <f t="shared" ca="1" si="308"/>
        <v>-1.9800000000000182</v>
      </c>
    </row>
    <row r="2345" spans="1:26" outlineLevel="1" x14ac:dyDescent="0.35">
      <c r="A2345" s="64">
        <v>1601196</v>
      </c>
      <c r="B2345" s="64" t="s">
        <v>101</v>
      </c>
      <c r="C2345" s="64">
        <v>3166.6</v>
      </c>
      <c r="D2345" s="64">
        <v>182</v>
      </c>
      <c r="E2345" s="64">
        <v>259.52</v>
      </c>
      <c r="F2345" s="64">
        <v>256.83</v>
      </c>
      <c r="H2345" s="64">
        <f t="shared" si="303"/>
        <v>-2.6899999999999977</v>
      </c>
      <c r="J2345" s="64">
        <f t="shared" si="304"/>
        <v>19</v>
      </c>
      <c r="K2345" s="64">
        <f t="shared" si="300"/>
        <v>17</v>
      </c>
      <c r="L2345" s="64">
        <f t="shared" si="301"/>
        <v>34</v>
      </c>
      <c r="M2345" s="64">
        <f t="shared" si="302"/>
        <v>21</v>
      </c>
      <c r="T2345" s="64">
        <f t="shared" si="307"/>
        <v>90</v>
      </c>
      <c r="U2345" s="64">
        <f t="shared" ca="1" si="305"/>
        <v>0.37000000000000455</v>
      </c>
      <c r="V2345" s="64">
        <f t="shared" ca="1" si="305"/>
        <v>-11.25</v>
      </c>
      <c r="Y2345" s="64">
        <f t="shared" ca="1" si="306"/>
        <v>0.37000000000000455</v>
      </c>
      <c r="Z2345" s="64">
        <f t="shared" ca="1" si="308"/>
        <v>-11.25</v>
      </c>
    </row>
    <row r="2346" spans="1:26" outlineLevel="1" x14ac:dyDescent="0.35">
      <c r="A2346" s="64">
        <v>1610460</v>
      </c>
      <c r="B2346" s="64" t="s">
        <v>395</v>
      </c>
      <c r="C2346" s="64">
        <v>1955.56</v>
      </c>
      <c r="D2346" s="64">
        <v>182</v>
      </c>
      <c r="E2346" s="64">
        <v>165.84</v>
      </c>
      <c r="F2346" s="64">
        <v>164.74</v>
      </c>
      <c r="H2346" s="64">
        <f t="shared" si="303"/>
        <v>-1.0999999999999943</v>
      </c>
      <c r="J2346" s="64">
        <f t="shared" si="304"/>
        <v>19</v>
      </c>
      <c r="K2346" s="64">
        <f t="shared" si="300"/>
        <v>18</v>
      </c>
      <c r="L2346" s="64">
        <f t="shared" si="301"/>
        <v>34</v>
      </c>
      <c r="M2346" s="64">
        <f t="shared" si="302"/>
        <v>21</v>
      </c>
      <c r="T2346" s="64">
        <f t="shared" si="307"/>
        <v>91</v>
      </c>
      <c r="U2346" s="64">
        <f t="shared" ca="1" si="305"/>
        <v>-7.9999999999984084E-2</v>
      </c>
      <c r="V2346" s="64">
        <f t="shared" ca="1" si="305"/>
        <v>-4.3100000000000023</v>
      </c>
      <c r="Y2346" s="64">
        <f t="shared" ca="1" si="306"/>
        <v>-7.9999999999984084E-2</v>
      </c>
      <c r="Z2346" s="64">
        <f t="shared" ca="1" si="308"/>
        <v>-4.3100000000000023</v>
      </c>
    </row>
    <row r="2347" spans="1:26" outlineLevel="1" x14ac:dyDescent="0.35">
      <c r="A2347" s="64">
        <v>1612713</v>
      </c>
      <c r="B2347" s="64" t="s">
        <v>183</v>
      </c>
      <c r="C2347" s="64">
        <v>2983.85</v>
      </c>
      <c r="D2347" s="64">
        <v>181</v>
      </c>
      <c r="E2347" s="64">
        <v>241.33</v>
      </c>
      <c r="F2347" s="64">
        <v>0</v>
      </c>
      <c r="H2347" s="64">
        <f t="shared" si="303"/>
        <v>-241.33</v>
      </c>
      <c r="J2347" s="64">
        <f t="shared" si="304"/>
        <v>19</v>
      </c>
      <c r="K2347" s="64">
        <f t="shared" si="300"/>
        <v>18</v>
      </c>
      <c r="L2347" s="64">
        <f t="shared" si="301"/>
        <v>35</v>
      </c>
      <c r="M2347" s="64">
        <f t="shared" si="302"/>
        <v>21</v>
      </c>
      <c r="T2347" s="64">
        <f t="shared" si="307"/>
        <v>92</v>
      </c>
      <c r="U2347" s="64">
        <f t="shared" ca="1" si="305"/>
        <v>-7.4899999999999523</v>
      </c>
      <c r="V2347" s="64">
        <f t="shared" ca="1" si="305"/>
        <v>-12.059999999999945</v>
      </c>
      <c r="Y2347" s="64">
        <f t="shared" ca="1" si="306"/>
        <v>-7.4899999999999523</v>
      </c>
      <c r="Z2347" s="64">
        <f t="shared" ca="1" si="308"/>
        <v>-12.059999999999945</v>
      </c>
    </row>
    <row r="2348" spans="1:26" outlineLevel="1" x14ac:dyDescent="0.35">
      <c r="A2348" s="64">
        <v>1633876</v>
      </c>
      <c r="B2348" s="64" t="s">
        <v>183</v>
      </c>
      <c r="C2348" s="64">
        <v>4556.75</v>
      </c>
      <c r="D2348" s="64">
        <v>181</v>
      </c>
      <c r="E2348" s="64">
        <v>381.06</v>
      </c>
      <c r="F2348" s="64">
        <v>0</v>
      </c>
      <c r="H2348" s="64">
        <f t="shared" si="303"/>
        <v>-381.06</v>
      </c>
      <c r="J2348" s="64">
        <f t="shared" si="304"/>
        <v>19</v>
      </c>
      <c r="K2348" s="64">
        <f t="shared" si="300"/>
        <v>18</v>
      </c>
      <c r="L2348" s="64">
        <f t="shared" si="301"/>
        <v>36</v>
      </c>
      <c r="M2348" s="64">
        <f t="shared" si="302"/>
        <v>21</v>
      </c>
      <c r="T2348" s="64">
        <f t="shared" si="307"/>
        <v>93</v>
      </c>
      <c r="U2348" s="64">
        <f t="shared" ca="1" si="305"/>
        <v>-0.87000000000000455</v>
      </c>
      <c r="V2348" s="64">
        <f t="shared" ca="1" si="305"/>
        <v>-4.1200000000000045</v>
      </c>
      <c r="Y2348" s="64">
        <f t="shared" ca="1" si="306"/>
        <v>-0.87000000000000455</v>
      </c>
      <c r="Z2348" s="64">
        <f t="shared" ca="1" si="308"/>
        <v>-4.1200000000000045</v>
      </c>
    </row>
    <row r="2349" spans="1:26" outlineLevel="1" x14ac:dyDescent="0.35">
      <c r="A2349" s="64">
        <v>1638016</v>
      </c>
      <c r="B2349" s="64" t="s">
        <v>183</v>
      </c>
      <c r="C2349" s="64">
        <v>2479.5</v>
      </c>
      <c r="D2349" s="64">
        <v>179</v>
      </c>
      <c r="E2349" s="64">
        <v>205.9</v>
      </c>
      <c r="F2349" s="64">
        <v>0</v>
      </c>
      <c r="H2349" s="64">
        <f t="shared" si="303"/>
        <v>-205.9</v>
      </c>
      <c r="J2349" s="64">
        <f t="shared" si="304"/>
        <v>19</v>
      </c>
      <c r="K2349" s="64">
        <f t="shared" si="300"/>
        <v>18</v>
      </c>
      <c r="L2349" s="64">
        <f t="shared" si="301"/>
        <v>37</v>
      </c>
      <c r="M2349" s="64">
        <f t="shared" si="302"/>
        <v>21</v>
      </c>
      <c r="T2349" s="64">
        <f t="shared" si="307"/>
        <v>94</v>
      </c>
      <c r="U2349" s="64">
        <f t="shared" ca="1" si="305"/>
        <v>-3.7900000000000205</v>
      </c>
      <c r="V2349" s="64">
        <f t="shared" ca="1" si="305"/>
        <v>-1.539999999999992</v>
      </c>
      <c r="Y2349" s="64">
        <f t="shared" ca="1" si="306"/>
        <v>-3.7900000000000205</v>
      </c>
      <c r="Z2349" s="64">
        <f t="shared" ca="1" si="308"/>
        <v>-1.539999999999992</v>
      </c>
    </row>
    <row r="2350" spans="1:26" outlineLevel="1" x14ac:dyDescent="0.35">
      <c r="A2350" s="64">
        <v>1640722</v>
      </c>
      <c r="B2350" s="64" t="s">
        <v>183</v>
      </c>
      <c r="C2350" s="64">
        <v>2385.8200000000002</v>
      </c>
      <c r="D2350" s="64">
        <v>179</v>
      </c>
      <c r="E2350" s="64">
        <v>185.93</v>
      </c>
      <c r="F2350" s="64">
        <v>0</v>
      </c>
      <c r="H2350" s="64">
        <f t="shared" si="303"/>
        <v>-185.93</v>
      </c>
      <c r="J2350" s="64">
        <f t="shared" si="304"/>
        <v>19</v>
      </c>
      <c r="K2350" s="64">
        <f t="shared" si="300"/>
        <v>18</v>
      </c>
      <c r="L2350" s="64">
        <f t="shared" si="301"/>
        <v>38</v>
      </c>
      <c r="M2350" s="64">
        <f t="shared" si="302"/>
        <v>21</v>
      </c>
      <c r="T2350" s="64">
        <f t="shared" si="307"/>
        <v>95</v>
      </c>
      <c r="U2350" s="64">
        <f t="shared" ca="1" si="305"/>
        <v>0.90999999999999659</v>
      </c>
      <c r="V2350" s="64">
        <f t="shared" ca="1" si="305"/>
        <v>-9.6700000000000159</v>
      </c>
      <c r="Y2350" s="64">
        <f t="shared" ca="1" si="306"/>
        <v>0.90999999999999659</v>
      </c>
      <c r="Z2350" s="64">
        <f t="shared" ca="1" si="308"/>
        <v>-9.6700000000000159</v>
      </c>
    </row>
    <row r="2351" spans="1:26" outlineLevel="1" x14ac:dyDescent="0.35">
      <c r="A2351" s="64">
        <v>1640855</v>
      </c>
      <c r="B2351" s="64" t="s">
        <v>406</v>
      </c>
      <c r="C2351" s="64">
        <v>2730.37</v>
      </c>
      <c r="D2351" s="64">
        <v>151</v>
      </c>
      <c r="E2351" s="64">
        <v>221.05</v>
      </c>
      <c r="F2351" s="64">
        <v>0</v>
      </c>
      <c r="H2351" s="64">
        <f t="shared" si="303"/>
        <v>-221.05</v>
      </c>
      <c r="J2351" s="64">
        <f t="shared" si="304"/>
        <v>19</v>
      </c>
      <c r="K2351" s="64">
        <f t="shared" si="300"/>
        <v>18</v>
      </c>
      <c r="L2351" s="64">
        <f t="shared" si="301"/>
        <v>38</v>
      </c>
      <c r="M2351" s="64">
        <f t="shared" si="302"/>
        <v>22</v>
      </c>
      <c r="T2351" s="64">
        <f t="shared" si="307"/>
        <v>96</v>
      </c>
      <c r="U2351" s="64">
        <f t="shared" ca="1" si="305"/>
        <v>-3.9300000000000068</v>
      </c>
      <c r="V2351" s="64">
        <f t="shared" ca="1" si="305"/>
        <v>0.46000000000003638</v>
      </c>
      <c r="Y2351" s="64">
        <f t="shared" ca="1" si="306"/>
        <v>-3.9300000000000068</v>
      </c>
      <c r="Z2351" s="64">
        <f t="shared" ca="1" si="308"/>
        <v>0.46000000000003638</v>
      </c>
    </row>
    <row r="2352" spans="1:26" outlineLevel="1" x14ac:dyDescent="0.35">
      <c r="A2352" s="64">
        <v>1647588</v>
      </c>
      <c r="B2352" s="64" t="s">
        <v>183</v>
      </c>
      <c r="C2352" s="64">
        <v>5277.61</v>
      </c>
      <c r="D2352" s="64">
        <v>182</v>
      </c>
      <c r="E2352" s="64">
        <v>461.34</v>
      </c>
      <c r="F2352" s="64">
        <v>0</v>
      </c>
      <c r="H2352" s="64">
        <f t="shared" si="303"/>
        <v>-461.34</v>
      </c>
      <c r="J2352" s="64">
        <f t="shared" si="304"/>
        <v>19</v>
      </c>
      <c r="K2352" s="64">
        <f t="shared" si="300"/>
        <v>18</v>
      </c>
      <c r="L2352" s="64">
        <f t="shared" si="301"/>
        <v>39</v>
      </c>
      <c r="M2352" s="64">
        <f t="shared" si="302"/>
        <v>22</v>
      </c>
      <c r="T2352" s="64">
        <f t="shared" si="307"/>
        <v>97</v>
      </c>
      <c r="U2352" s="64">
        <f t="shared" ca="1" si="305"/>
        <v>-3.5299999999999727</v>
      </c>
      <c r="V2352" s="64">
        <f t="shared" ca="1" si="305"/>
        <v>-6.4300000000000068</v>
      </c>
      <c r="Y2352" s="64">
        <f t="shared" ca="1" si="306"/>
        <v>-3.5299999999999727</v>
      </c>
      <c r="Z2352" s="64">
        <f t="shared" ca="1" si="308"/>
        <v>-6.4300000000000068</v>
      </c>
    </row>
    <row r="2353" spans="1:26" outlineLevel="1" x14ac:dyDescent="0.35">
      <c r="A2353" s="64">
        <v>1648180</v>
      </c>
      <c r="B2353" s="64" t="s">
        <v>183</v>
      </c>
      <c r="C2353" s="64">
        <v>3858</v>
      </c>
      <c r="D2353" s="64">
        <v>179</v>
      </c>
      <c r="E2353" s="64">
        <v>308.89</v>
      </c>
      <c r="F2353" s="64">
        <v>0</v>
      </c>
      <c r="H2353" s="64">
        <f t="shared" si="303"/>
        <v>-308.89</v>
      </c>
      <c r="J2353" s="64">
        <f t="shared" si="304"/>
        <v>19</v>
      </c>
      <c r="K2353" s="64">
        <f t="shared" si="300"/>
        <v>18</v>
      </c>
      <c r="L2353" s="64">
        <f t="shared" si="301"/>
        <v>40</v>
      </c>
      <c r="M2353" s="64">
        <f t="shared" si="302"/>
        <v>22</v>
      </c>
      <c r="T2353" s="64">
        <f t="shared" si="307"/>
        <v>98</v>
      </c>
      <c r="U2353" s="64">
        <f t="shared" ca="1" si="305"/>
        <v>-0.52000000000001023</v>
      </c>
      <c r="V2353" s="64">
        <f t="shared" ca="1" si="305"/>
        <v>-5.6699999999999591</v>
      </c>
      <c r="Y2353" s="64">
        <f t="shared" ca="1" si="306"/>
        <v>-0.52000000000001023</v>
      </c>
      <c r="Z2353" s="64">
        <f t="shared" ca="1" si="308"/>
        <v>-5.6699999999999591</v>
      </c>
    </row>
    <row r="2354" spans="1:26" outlineLevel="1" x14ac:dyDescent="0.35">
      <c r="A2354" s="64">
        <v>1649211</v>
      </c>
      <c r="B2354" s="64" t="s">
        <v>183</v>
      </c>
      <c r="C2354" s="64">
        <v>3334.36</v>
      </c>
      <c r="D2354" s="64">
        <v>179</v>
      </c>
      <c r="E2354" s="64">
        <v>278.27</v>
      </c>
      <c r="F2354" s="64">
        <v>0</v>
      </c>
      <c r="H2354" s="64">
        <f t="shared" si="303"/>
        <v>-278.27</v>
      </c>
      <c r="J2354" s="64">
        <f t="shared" si="304"/>
        <v>19</v>
      </c>
      <c r="K2354" s="64">
        <f t="shared" si="300"/>
        <v>18</v>
      </c>
      <c r="L2354" s="64">
        <f t="shared" si="301"/>
        <v>41</v>
      </c>
      <c r="M2354" s="64">
        <f t="shared" si="302"/>
        <v>22</v>
      </c>
      <c r="T2354" s="64">
        <f t="shared" si="307"/>
        <v>99</v>
      </c>
      <c r="U2354" s="64">
        <f t="shared" ca="1" si="305"/>
        <v>-7.7699999999999818</v>
      </c>
      <c r="V2354" s="64">
        <f t="shared" ca="1" si="305"/>
        <v>-1.3700000000000045</v>
      </c>
      <c r="Y2354" s="64">
        <f t="shared" ca="1" si="306"/>
        <v>-7.7699999999999818</v>
      </c>
      <c r="Z2354" s="64">
        <f t="shared" ca="1" si="308"/>
        <v>-1.3700000000000045</v>
      </c>
    </row>
    <row r="2355" spans="1:26" outlineLevel="1" x14ac:dyDescent="0.35">
      <c r="A2355" s="64">
        <v>1651513</v>
      </c>
      <c r="B2355" s="64" t="s">
        <v>183</v>
      </c>
      <c r="C2355" s="64">
        <v>3268.07</v>
      </c>
      <c r="D2355" s="64">
        <v>179</v>
      </c>
      <c r="E2355" s="64">
        <v>265.05</v>
      </c>
      <c r="F2355" s="64">
        <v>0</v>
      </c>
      <c r="H2355" s="64">
        <f t="shared" si="303"/>
        <v>-265.05</v>
      </c>
      <c r="J2355" s="64">
        <f t="shared" si="304"/>
        <v>19</v>
      </c>
      <c r="K2355" s="64">
        <f t="shared" si="300"/>
        <v>18</v>
      </c>
      <c r="L2355" s="64">
        <f t="shared" si="301"/>
        <v>42</v>
      </c>
      <c r="M2355" s="64">
        <f t="shared" si="302"/>
        <v>22</v>
      </c>
      <c r="T2355" s="64">
        <f t="shared" si="307"/>
        <v>100</v>
      </c>
      <c r="U2355" s="64">
        <f t="shared" ca="1" si="305"/>
        <v>-3.8600000000000136</v>
      </c>
      <c r="V2355" s="64">
        <f t="shared" ca="1" si="305"/>
        <v>0.20000000000000284</v>
      </c>
      <c r="Y2355" s="64">
        <f t="shared" ca="1" si="306"/>
        <v>-3.8600000000000136</v>
      </c>
      <c r="Z2355" s="64">
        <f t="shared" ca="1" si="308"/>
        <v>0.20000000000000284</v>
      </c>
    </row>
    <row r="2356" spans="1:26" outlineLevel="1" x14ac:dyDescent="0.35">
      <c r="A2356" s="64">
        <v>1654301</v>
      </c>
      <c r="B2356" s="64" t="s">
        <v>406</v>
      </c>
      <c r="C2356" s="64">
        <v>2474.62</v>
      </c>
      <c r="D2356" s="64">
        <v>151</v>
      </c>
      <c r="E2356" s="64">
        <v>198.58</v>
      </c>
      <c r="F2356" s="64">
        <v>0</v>
      </c>
      <c r="H2356" s="64">
        <f t="shared" si="303"/>
        <v>-198.58</v>
      </c>
      <c r="J2356" s="64">
        <f t="shared" si="304"/>
        <v>19</v>
      </c>
      <c r="K2356" s="64">
        <f t="shared" si="300"/>
        <v>18</v>
      </c>
      <c r="L2356" s="64">
        <f t="shared" si="301"/>
        <v>42</v>
      </c>
      <c r="M2356" s="64">
        <f t="shared" si="302"/>
        <v>23</v>
      </c>
      <c r="T2356" s="64">
        <f t="shared" si="307"/>
        <v>101</v>
      </c>
      <c r="U2356" s="64">
        <f t="shared" ca="1" si="305"/>
        <v>-5.9900000000000091</v>
      </c>
      <c r="V2356" s="64">
        <f t="shared" ca="1" si="305"/>
        <v>-5.7200000000000273</v>
      </c>
      <c r="Y2356" s="64">
        <f t="shared" ca="1" si="306"/>
        <v>-5.9900000000000091</v>
      </c>
      <c r="Z2356" s="64">
        <f t="shared" ca="1" si="308"/>
        <v>-5.7200000000000273</v>
      </c>
    </row>
    <row r="2357" spans="1:26" outlineLevel="1" x14ac:dyDescent="0.35">
      <c r="A2357" s="64">
        <v>1655466</v>
      </c>
      <c r="B2357" s="64" t="s">
        <v>183</v>
      </c>
      <c r="C2357" s="64">
        <v>8162.94</v>
      </c>
      <c r="D2357" s="64">
        <v>179</v>
      </c>
      <c r="E2357" s="64">
        <v>670.81</v>
      </c>
      <c r="F2357" s="64">
        <v>0</v>
      </c>
      <c r="H2357" s="64">
        <f t="shared" si="303"/>
        <v>-670.81</v>
      </c>
      <c r="J2357" s="64">
        <f t="shared" si="304"/>
        <v>19</v>
      </c>
      <c r="K2357" s="64">
        <f t="shared" si="300"/>
        <v>18</v>
      </c>
      <c r="L2357" s="64">
        <f t="shared" si="301"/>
        <v>43</v>
      </c>
      <c r="M2357" s="64">
        <f t="shared" si="302"/>
        <v>23</v>
      </c>
      <c r="T2357" s="64">
        <f t="shared" si="307"/>
        <v>102</v>
      </c>
      <c r="U2357" s="64">
        <f t="shared" ca="1" si="305"/>
        <v>0.16000000000002501</v>
      </c>
      <c r="V2357" s="64">
        <f t="shared" ca="1" si="305"/>
        <v>-9.9999999999909051E-3</v>
      </c>
      <c r="Y2357" s="64">
        <f t="shared" ca="1" si="306"/>
        <v>0.16000000000002501</v>
      </c>
      <c r="Z2357" s="64">
        <f t="shared" ca="1" si="308"/>
        <v>-9.9999999999909051E-3</v>
      </c>
    </row>
    <row r="2358" spans="1:26" outlineLevel="1" x14ac:dyDescent="0.35">
      <c r="A2358" s="64">
        <v>1655515</v>
      </c>
      <c r="B2358" s="64" t="s">
        <v>183</v>
      </c>
      <c r="C2358" s="64">
        <v>4386.16</v>
      </c>
      <c r="D2358" s="64">
        <v>179</v>
      </c>
      <c r="E2358" s="64">
        <v>359.71</v>
      </c>
      <c r="F2358" s="64">
        <v>0</v>
      </c>
      <c r="H2358" s="64">
        <f t="shared" si="303"/>
        <v>-359.71</v>
      </c>
      <c r="J2358" s="64">
        <f t="shared" si="304"/>
        <v>19</v>
      </c>
      <c r="K2358" s="64">
        <f t="shared" si="300"/>
        <v>18</v>
      </c>
      <c r="L2358" s="64">
        <f t="shared" si="301"/>
        <v>44</v>
      </c>
      <c r="M2358" s="64">
        <f t="shared" si="302"/>
        <v>23</v>
      </c>
      <c r="T2358" s="64">
        <f t="shared" si="307"/>
        <v>103</v>
      </c>
      <c r="U2358" s="64">
        <f t="shared" ca="1" si="305"/>
        <v>8.9999999999974989E-2</v>
      </c>
      <c r="V2358" s="64">
        <f t="shared" ca="1" si="305"/>
        <v>-4.2099999999999795</v>
      </c>
      <c r="Y2358" s="64">
        <f t="shared" ca="1" si="306"/>
        <v>8.9999999999974989E-2</v>
      </c>
      <c r="Z2358" s="64">
        <f t="shared" ca="1" si="308"/>
        <v>-4.2099999999999795</v>
      </c>
    </row>
    <row r="2359" spans="1:26" outlineLevel="1" x14ac:dyDescent="0.35">
      <c r="A2359" s="64">
        <v>1656638</v>
      </c>
      <c r="B2359" s="64" t="s">
        <v>406</v>
      </c>
      <c r="C2359" s="64">
        <v>3289.2</v>
      </c>
      <c r="D2359" s="64">
        <v>151</v>
      </c>
      <c r="E2359" s="64">
        <v>271.54000000000002</v>
      </c>
      <c r="F2359" s="64">
        <v>0</v>
      </c>
      <c r="H2359" s="64">
        <f t="shared" si="303"/>
        <v>-271.54000000000002</v>
      </c>
      <c r="J2359" s="64">
        <f t="shared" si="304"/>
        <v>19</v>
      </c>
      <c r="K2359" s="64">
        <f t="shared" si="300"/>
        <v>18</v>
      </c>
      <c r="L2359" s="64">
        <f t="shared" si="301"/>
        <v>44</v>
      </c>
      <c r="M2359" s="64">
        <f t="shared" si="302"/>
        <v>24</v>
      </c>
      <c r="T2359" s="64">
        <f t="shared" si="307"/>
        <v>104</v>
      </c>
      <c r="U2359" s="64">
        <f t="shared" ca="1" si="305"/>
        <v>-2.5999999999999659</v>
      </c>
      <c r="V2359" s="64">
        <f t="shared" ca="1" si="305"/>
        <v>-1.7699999999999818</v>
      </c>
      <c r="Y2359" s="64">
        <f t="shared" ca="1" si="306"/>
        <v>-2.5999999999999659</v>
      </c>
      <c r="Z2359" s="64">
        <f t="shared" ca="1" si="308"/>
        <v>-1.7699999999999818</v>
      </c>
    </row>
    <row r="2360" spans="1:26" outlineLevel="1" x14ac:dyDescent="0.35">
      <c r="A2360" s="64">
        <v>1656795</v>
      </c>
      <c r="B2360" s="64" t="s">
        <v>406</v>
      </c>
      <c r="C2360" s="64">
        <v>3092.87</v>
      </c>
      <c r="D2360" s="64">
        <v>182</v>
      </c>
      <c r="E2360" s="64">
        <v>258.83</v>
      </c>
      <c r="F2360" s="64">
        <v>0</v>
      </c>
      <c r="H2360" s="64">
        <f t="shared" si="303"/>
        <v>-258.83</v>
      </c>
      <c r="J2360" s="64">
        <f t="shared" si="304"/>
        <v>19</v>
      </c>
      <c r="K2360" s="64">
        <f t="shared" si="300"/>
        <v>18</v>
      </c>
      <c r="L2360" s="64">
        <f t="shared" si="301"/>
        <v>44</v>
      </c>
      <c r="M2360" s="64">
        <f t="shared" si="302"/>
        <v>25</v>
      </c>
      <c r="T2360" s="64">
        <f t="shared" si="307"/>
        <v>105</v>
      </c>
      <c r="U2360" s="64">
        <f t="shared" ca="1" si="305"/>
        <v>-12.289999999999964</v>
      </c>
      <c r="V2360" s="64">
        <f t="shared" ca="1" si="305"/>
        <v>-0.63999999999998636</v>
      </c>
      <c r="Y2360" s="64">
        <f t="shared" ca="1" si="306"/>
        <v>-12.289999999999964</v>
      </c>
      <c r="Z2360" s="64">
        <f t="shared" ca="1" si="308"/>
        <v>-0.63999999999998636</v>
      </c>
    </row>
    <row r="2361" spans="1:26" outlineLevel="1" x14ac:dyDescent="0.35">
      <c r="A2361" s="64">
        <v>1657090</v>
      </c>
      <c r="B2361" s="64" t="s">
        <v>183</v>
      </c>
      <c r="C2361" s="64">
        <v>2527</v>
      </c>
      <c r="D2361" s="64">
        <v>179</v>
      </c>
      <c r="E2361" s="64">
        <v>204.68</v>
      </c>
      <c r="F2361" s="64">
        <v>0</v>
      </c>
      <c r="H2361" s="64">
        <f t="shared" si="303"/>
        <v>-204.68</v>
      </c>
      <c r="J2361" s="64">
        <f t="shared" si="304"/>
        <v>19</v>
      </c>
      <c r="K2361" s="64">
        <f t="shared" si="300"/>
        <v>18</v>
      </c>
      <c r="L2361" s="64">
        <f t="shared" si="301"/>
        <v>45</v>
      </c>
      <c r="M2361" s="64">
        <f t="shared" si="302"/>
        <v>25</v>
      </c>
      <c r="T2361" s="64">
        <f t="shared" si="307"/>
        <v>106</v>
      </c>
      <c r="U2361" s="64">
        <f t="shared" ca="1" si="305"/>
        <v>-7.6100000000000136</v>
      </c>
      <c r="V2361" s="64">
        <f t="shared" ca="1" si="305"/>
        <v>2.1800000000000068</v>
      </c>
      <c r="Y2361" s="64">
        <f t="shared" ca="1" si="306"/>
        <v>-7.6100000000000136</v>
      </c>
      <c r="Z2361" s="64">
        <f t="shared" ca="1" si="308"/>
        <v>2.1800000000000068</v>
      </c>
    </row>
    <row r="2362" spans="1:26" outlineLevel="1" x14ac:dyDescent="0.35">
      <c r="A2362" s="64">
        <v>1663865</v>
      </c>
      <c r="B2362" s="64" t="s">
        <v>395</v>
      </c>
      <c r="C2362" s="64">
        <v>6702.99</v>
      </c>
      <c r="D2362" s="64">
        <v>179</v>
      </c>
      <c r="E2362" s="64">
        <v>547.32000000000005</v>
      </c>
      <c r="F2362" s="64">
        <v>538.92999999999995</v>
      </c>
      <c r="H2362" s="64">
        <f t="shared" si="303"/>
        <v>-8.3900000000001</v>
      </c>
      <c r="J2362" s="64">
        <f t="shared" si="304"/>
        <v>19</v>
      </c>
      <c r="K2362" s="64">
        <f t="shared" si="300"/>
        <v>19</v>
      </c>
      <c r="L2362" s="64">
        <f t="shared" si="301"/>
        <v>45</v>
      </c>
      <c r="M2362" s="64">
        <f t="shared" si="302"/>
        <v>25</v>
      </c>
      <c r="T2362" s="64">
        <f t="shared" si="307"/>
        <v>107</v>
      </c>
      <c r="U2362" s="64">
        <f t="shared" ca="1" si="305"/>
        <v>-2.160000000000025</v>
      </c>
      <c r="V2362" s="64">
        <f t="shared" ca="1" si="305"/>
        <v>-3.6200000000000045</v>
      </c>
      <c r="Y2362" s="64">
        <f t="shared" ca="1" si="306"/>
        <v>-2.160000000000025</v>
      </c>
      <c r="Z2362" s="64">
        <f t="shared" ca="1" si="308"/>
        <v>-3.6200000000000045</v>
      </c>
    </row>
    <row r="2363" spans="1:26" outlineLevel="1" x14ac:dyDescent="0.35">
      <c r="A2363" s="64">
        <v>1682518</v>
      </c>
      <c r="B2363" s="64" t="s">
        <v>183</v>
      </c>
      <c r="C2363" s="64">
        <v>3566.53</v>
      </c>
      <c r="D2363" s="64">
        <v>179</v>
      </c>
      <c r="E2363" s="64">
        <v>293.23</v>
      </c>
      <c r="F2363" s="64">
        <v>0</v>
      </c>
      <c r="H2363" s="64">
        <f t="shared" si="303"/>
        <v>-293.23</v>
      </c>
      <c r="J2363" s="64">
        <f t="shared" si="304"/>
        <v>19</v>
      </c>
      <c r="K2363" s="64">
        <f t="shared" si="300"/>
        <v>19</v>
      </c>
      <c r="L2363" s="64">
        <f t="shared" si="301"/>
        <v>46</v>
      </c>
      <c r="M2363" s="64">
        <f t="shared" si="302"/>
        <v>25</v>
      </c>
      <c r="T2363" s="64">
        <f t="shared" si="307"/>
        <v>108</v>
      </c>
      <c r="U2363" s="64">
        <f t="shared" ca="1" si="305"/>
        <v>0.77000000000003865</v>
      </c>
      <c r="V2363" s="64">
        <f t="shared" ca="1" si="305"/>
        <v>1.6299999999999955</v>
      </c>
      <c r="Y2363" s="64">
        <f t="shared" ca="1" si="306"/>
        <v>0.77000000000003865</v>
      </c>
      <c r="Z2363" s="64">
        <f t="shared" ca="1" si="308"/>
        <v>1.6299999999999955</v>
      </c>
    </row>
    <row r="2364" spans="1:26" outlineLevel="1" x14ac:dyDescent="0.35">
      <c r="A2364" s="64">
        <v>1699159</v>
      </c>
      <c r="B2364" s="64" t="s">
        <v>183</v>
      </c>
      <c r="C2364" s="64">
        <v>2873.28</v>
      </c>
      <c r="D2364" s="64">
        <v>182</v>
      </c>
      <c r="E2364" s="64">
        <v>239.32</v>
      </c>
      <c r="F2364" s="64">
        <v>0</v>
      </c>
      <c r="H2364" s="64">
        <f t="shared" si="303"/>
        <v>-239.32</v>
      </c>
      <c r="J2364" s="64">
        <f t="shared" si="304"/>
        <v>19</v>
      </c>
      <c r="K2364" s="64">
        <f t="shared" si="300"/>
        <v>19</v>
      </c>
      <c r="L2364" s="64">
        <f t="shared" si="301"/>
        <v>47</v>
      </c>
      <c r="M2364" s="64">
        <f t="shared" si="302"/>
        <v>25</v>
      </c>
      <c r="T2364" s="64">
        <f t="shared" si="307"/>
        <v>109</v>
      </c>
      <c r="U2364" s="64">
        <f t="shared" ca="1" si="305"/>
        <v>-1.0500000000000114</v>
      </c>
      <c r="V2364" s="64">
        <f t="shared" ca="1" si="305"/>
        <v>-4.5400000000000205</v>
      </c>
      <c r="Y2364" s="64">
        <f t="shared" ca="1" si="306"/>
        <v>-1.0500000000000114</v>
      </c>
      <c r="Z2364" s="64">
        <f t="shared" ca="1" si="308"/>
        <v>-4.5400000000000205</v>
      </c>
    </row>
    <row r="2365" spans="1:26" outlineLevel="1" x14ac:dyDescent="0.35">
      <c r="A2365" s="64">
        <v>1700196</v>
      </c>
      <c r="B2365" s="64" t="s">
        <v>183</v>
      </c>
      <c r="C2365" s="64">
        <v>6452.42</v>
      </c>
      <c r="D2365" s="64">
        <v>182</v>
      </c>
      <c r="E2365" s="64">
        <v>556.34</v>
      </c>
      <c r="F2365" s="64">
        <v>0</v>
      </c>
      <c r="H2365" s="64">
        <f t="shared" si="303"/>
        <v>-556.34</v>
      </c>
      <c r="J2365" s="64">
        <f t="shared" si="304"/>
        <v>19</v>
      </c>
      <c r="K2365" s="64">
        <f t="shared" si="300"/>
        <v>19</v>
      </c>
      <c r="L2365" s="64">
        <f t="shared" si="301"/>
        <v>48</v>
      </c>
      <c r="M2365" s="64">
        <f t="shared" si="302"/>
        <v>25</v>
      </c>
      <c r="T2365" s="64">
        <f t="shared" si="307"/>
        <v>110</v>
      </c>
      <c r="U2365" s="64">
        <f t="shared" ca="1" si="305"/>
        <v>-11.470000000000027</v>
      </c>
      <c r="V2365" s="64">
        <f t="shared" ca="1" si="305"/>
        <v>-2.4600000000000364</v>
      </c>
      <c r="Y2365" s="64">
        <f t="shared" ca="1" si="306"/>
        <v>-11.470000000000027</v>
      </c>
      <c r="Z2365" s="64">
        <f t="shared" ca="1" si="308"/>
        <v>-2.4600000000000364</v>
      </c>
    </row>
    <row r="2366" spans="1:26" outlineLevel="1" x14ac:dyDescent="0.35">
      <c r="A2366" s="64">
        <v>1728239</v>
      </c>
      <c r="B2366" s="64" t="s">
        <v>183</v>
      </c>
      <c r="C2366" s="64">
        <v>4517.1000000000004</v>
      </c>
      <c r="D2366" s="64">
        <v>182</v>
      </c>
      <c r="E2366" s="64">
        <v>367.85</v>
      </c>
      <c r="F2366" s="64">
        <v>0</v>
      </c>
      <c r="H2366" s="64">
        <f t="shared" si="303"/>
        <v>-367.85</v>
      </c>
      <c r="J2366" s="64">
        <f t="shared" si="304"/>
        <v>19</v>
      </c>
      <c r="K2366" s="64">
        <f t="shared" si="300"/>
        <v>19</v>
      </c>
      <c r="L2366" s="64">
        <f t="shared" si="301"/>
        <v>49</v>
      </c>
      <c r="M2366" s="64">
        <f t="shared" si="302"/>
        <v>25</v>
      </c>
      <c r="T2366" s="64">
        <f t="shared" si="307"/>
        <v>111</v>
      </c>
      <c r="U2366" s="64">
        <f t="shared" ca="1" si="305"/>
        <v>-6.1500000000000341</v>
      </c>
      <c r="V2366" s="64">
        <f t="shared" ca="1" si="305"/>
        <v>-5.6299999999999955</v>
      </c>
      <c r="Y2366" s="64">
        <f t="shared" ca="1" si="306"/>
        <v>-6.1500000000000341</v>
      </c>
      <c r="Z2366" s="64">
        <f t="shared" ca="1" si="308"/>
        <v>-5.6299999999999955</v>
      </c>
    </row>
    <row r="2367" spans="1:26" outlineLevel="1" x14ac:dyDescent="0.35">
      <c r="A2367" s="64">
        <v>1733741</v>
      </c>
      <c r="B2367" s="64" t="s">
        <v>395</v>
      </c>
      <c r="C2367" s="64">
        <v>4087.22</v>
      </c>
      <c r="D2367" s="64">
        <v>118</v>
      </c>
      <c r="E2367" s="64">
        <v>326.61</v>
      </c>
      <c r="F2367" s="64">
        <v>317.37</v>
      </c>
      <c r="H2367" s="64">
        <f t="shared" si="303"/>
        <v>-9.2400000000000091</v>
      </c>
      <c r="J2367" s="64">
        <f t="shared" si="304"/>
        <v>19</v>
      </c>
      <c r="K2367" s="64">
        <f t="shared" si="300"/>
        <v>20</v>
      </c>
      <c r="L2367" s="64">
        <f t="shared" si="301"/>
        <v>49</v>
      </c>
      <c r="M2367" s="64">
        <f t="shared" si="302"/>
        <v>25</v>
      </c>
      <c r="T2367" s="64">
        <f t="shared" si="307"/>
        <v>112</v>
      </c>
      <c r="U2367" s="64">
        <f t="shared" ca="1" si="305"/>
        <v>-1.0900000000000034</v>
      </c>
      <c r="V2367" s="64">
        <f t="shared" ca="1" si="305"/>
        <v>-5.6099999999999852</v>
      </c>
      <c r="Y2367" s="64">
        <f t="shared" ca="1" si="306"/>
        <v>-1.0900000000000034</v>
      </c>
      <c r="Z2367" s="64">
        <f t="shared" ca="1" si="308"/>
        <v>-5.6099999999999852</v>
      </c>
    </row>
    <row r="2368" spans="1:26" outlineLevel="1" x14ac:dyDescent="0.35">
      <c r="A2368" s="64">
        <v>1734418</v>
      </c>
      <c r="B2368" s="64" t="s">
        <v>183</v>
      </c>
      <c r="C2368" s="64">
        <v>2474.0700000000002</v>
      </c>
      <c r="D2368" s="64">
        <v>178</v>
      </c>
      <c r="E2368" s="64">
        <v>198.21</v>
      </c>
      <c r="F2368" s="64">
        <v>0</v>
      </c>
      <c r="H2368" s="64">
        <f t="shared" si="303"/>
        <v>-198.21</v>
      </c>
      <c r="J2368" s="64">
        <f t="shared" si="304"/>
        <v>19</v>
      </c>
      <c r="K2368" s="64">
        <f t="shared" si="300"/>
        <v>20</v>
      </c>
      <c r="L2368" s="64">
        <f t="shared" si="301"/>
        <v>50</v>
      </c>
      <c r="M2368" s="64">
        <f t="shared" si="302"/>
        <v>25</v>
      </c>
      <c r="T2368" s="64">
        <f t="shared" si="307"/>
        <v>113</v>
      </c>
      <c r="U2368" s="64">
        <f t="shared" ca="1" si="305"/>
        <v>-4.8700000000000045</v>
      </c>
      <c r="V2368" s="64">
        <f t="shared" ca="1" si="305"/>
        <v>-5.2299999999999898</v>
      </c>
      <c r="Y2368" s="64">
        <f t="shared" ca="1" si="306"/>
        <v>-4.8700000000000045</v>
      </c>
      <c r="Z2368" s="64">
        <f t="shared" ca="1" si="308"/>
        <v>-5.2299999999999898</v>
      </c>
    </row>
    <row r="2369" spans="1:26" outlineLevel="1" x14ac:dyDescent="0.35">
      <c r="A2369" s="64">
        <v>1735177</v>
      </c>
      <c r="B2369" s="64" t="s">
        <v>183</v>
      </c>
      <c r="C2369" s="64">
        <v>3095.6199900000001</v>
      </c>
      <c r="D2369" s="64">
        <v>178</v>
      </c>
      <c r="E2369" s="64">
        <v>256.19</v>
      </c>
      <c r="F2369" s="64">
        <v>0</v>
      </c>
      <c r="H2369" s="64">
        <f t="shared" si="303"/>
        <v>-256.19</v>
      </c>
      <c r="J2369" s="64">
        <f t="shared" si="304"/>
        <v>19</v>
      </c>
      <c r="K2369" s="64">
        <f t="shared" si="300"/>
        <v>20</v>
      </c>
      <c r="L2369" s="64">
        <f t="shared" si="301"/>
        <v>51</v>
      </c>
      <c r="M2369" s="64">
        <f t="shared" si="302"/>
        <v>25</v>
      </c>
      <c r="T2369" s="64">
        <f t="shared" si="307"/>
        <v>114</v>
      </c>
      <c r="U2369" s="64">
        <f t="shared" ca="1" si="305"/>
        <v>-4.1999999999999886</v>
      </c>
      <c r="V2369" s="64">
        <f t="shared" ca="1" si="305"/>
        <v>-3.5600000000000023</v>
      </c>
      <c r="Y2369" s="64">
        <f t="shared" ca="1" si="306"/>
        <v>-4.1999999999999886</v>
      </c>
      <c r="Z2369" s="64">
        <f t="shared" ca="1" si="308"/>
        <v>-3.5600000000000023</v>
      </c>
    </row>
    <row r="2370" spans="1:26" outlineLevel="1" x14ac:dyDescent="0.35">
      <c r="A2370" s="64">
        <v>1736456</v>
      </c>
      <c r="B2370" s="64" t="s">
        <v>395</v>
      </c>
      <c r="C2370" s="64">
        <v>3014.76</v>
      </c>
      <c r="D2370" s="64">
        <v>178</v>
      </c>
      <c r="E2370" s="64">
        <v>244.71</v>
      </c>
      <c r="F2370" s="64">
        <v>241.95</v>
      </c>
      <c r="H2370" s="64">
        <f t="shared" si="303"/>
        <v>-2.7600000000000193</v>
      </c>
      <c r="J2370" s="64">
        <f t="shared" si="304"/>
        <v>19</v>
      </c>
      <c r="K2370" s="64">
        <f t="shared" si="300"/>
        <v>21</v>
      </c>
      <c r="L2370" s="64">
        <f t="shared" si="301"/>
        <v>51</v>
      </c>
      <c r="M2370" s="64">
        <f t="shared" si="302"/>
        <v>25</v>
      </c>
      <c r="T2370" s="64">
        <f t="shared" si="307"/>
        <v>115</v>
      </c>
      <c r="U2370" s="64">
        <f t="shared" ca="1" si="305"/>
        <v>-0.21000000000000796</v>
      </c>
      <c r="V2370" s="64">
        <f t="shared" ca="1" si="305"/>
        <v>-6.4399999999999977</v>
      </c>
      <c r="Y2370" s="64">
        <f t="shared" ca="1" si="306"/>
        <v>-0.21000000000000796</v>
      </c>
      <c r="Z2370" s="64">
        <f t="shared" ca="1" si="308"/>
        <v>-6.4399999999999977</v>
      </c>
    </row>
    <row r="2371" spans="1:26" outlineLevel="1" x14ac:dyDescent="0.35">
      <c r="A2371" s="64">
        <v>1740746</v>
      </c>
      <c r="B2371" s="64" t="s">
        <v>183</v>
      </c>
      <c r="C2371" s="64">
        <v>2611.37</v>
      </c>
      <c r="D2371" s="64">
        <v>178</v>
      </c>
      <c r="E2371" s="64">
        <v>211.12</v>
      </c>
      <c r="F2371" s="64">
        <v>0</v>
      </c>
      <c r="H2371" s="64">
        <f t="shared" si="303"/>
        <v>-211.12</v>
      </c>
      <c r="J2371" s="64">
        <f t="shared" si="304"/>
        <v>19</v>
      </c>
      <c r="K2371" s="64">
        <f t="shared" si="300"/>
        <v>21</v>
      </c>
      <c r="L2371" s="64">
        <f t="shared" si="301"/>
        <v>52</v>
      </c>
      <c r="M2371" s="64">
        <f t="shared" si="302"/>
        <v>25</v>
      </c>
      <c r="T2371" s="64">
        <f t="shared" si="307"/>
        <v>116</v>
      </c>
      <c r="U2371" s="64">
        <f t="shared" ca="1" si="305"/>
        <v>-1.6700000000000159</v>
      </c>
      <c r="V2371" s="64">
        <f t="shared" ca="1" si="305"/>
        <v>-3.0300000000000011</v>
      </c>
      <c r="Y2371" s="64">
        <f t="shared" ca="1" si="306"/>
        <v>-1.6700000000000159</v>
      </c>
      <c r="Z2371" s="64">
        <f t="shared" ca="1" si="308"/>
        <v>-3.0300000000000011</v>
      </c>
    </row>
    <row r="2372" spans="1:26" outlineLevel="1" x14ac:dyDescent="0.35">
      <c r="A2372" s="64">
        <v>1741348</v>
      </c>
      <c r="B2372" s="64" t="s">
        <v>183</v>
      </c>
      <c r="C2372" s="64">
        <v>3539.03</v>
      </c>
      <c r="D2372" s="64">
        <v>178</v>
      </c>
      <c r="E2372" s="64">
        <v>288.57</v>
      </c>
      <c r="F2372" s="64">
        <v>0</v>
      </c>
      <c r="H2372" s="64">
        <f t="shared" si="303"/>
        <v>-288.57</v>
      </c>
      <c r="J2372" s="64">
        <f t="shared" si="304"/>
        <v>19</v>
      </c>
      <c r="K2372" s="64">
        <f t="shared" si="300"/>
        <v>21</v>
      </c>
      <c r="L2372" s="64">
        <f t="shared" si="301"/>
        <v>53</v>
      </c>
      <c r="M2372" s="64">
        <f t="shared" si="302"/>
        <v>25</v>
      </c>
      <c r="T2372" s="64">
        <f t="shared" si="307"/>
        <v>117</v>
      </c>
      <c r="U2372" s="64">
        <f t="shared" ca="1" si="305"/>
        <v>-1.7700000000000102</v>
      </c>
      <c r="V2372" s="64">
        <f t="shared" ca="1" si="305"/>
        <v>-3.839999999999975</v>
      </c>
      <c r="Y2372" s="64">
        <f t="shared" ca="1" si="306"/>
        <v>-1.7700000000000102</v>
      </c>
      <c r="Z2372" s="64">
        <f t="shared" ca="1" si="308"/>
        <v>-3.839999999999975</v>
      </c>
    </row>
    <row r="2373" spans="1:26" outlineLevel="1" x14ac:dyDescent="0.35">
      <c r="A2373" s="64">
        <v>1741489</v>
      </c>
      <c r="B2373" s="64" t="s">
        <v>406</v>
      </c>
      <c r="C2373" s="64">
        <v>2782.13</v>
      </c>
      <c r="D2373" s="64">
        <v>151</v>
      </c>
      <c r="E2373" s="64">
        <v>222.92</v>
      </c>
      <c r="F2373" s="64">
        <v>0</v>
      </c>
      <c r="H2373" s="64">
        <f t="shared" si="303"/>
        <v>-222.92</v>
      </c>
      <c r="J2373" s="64">
        <f t="shared" si="304"/>
        <v>19</v>
      </c>
      <c r="K2373" s="64">
        <f t="shared" si="300"/>
        <v>21</v>
      </c>
      <c r="L2373" s="64">
        <f t="shared" si="301"/>
        <v>53</v>
      </c>
      <c r="M2373" s="64">
        <f t="shared" si="302"/>
        <v>26</v>
      </c>
      <c r="T2373" s="64">
        <f t="shared" si="307"/>
        <v>118</v>
      </c>
      <c r="U2373" s="64">
        <f t="shared" ca="1" si="305"/>
        <v>-4.1099999999999568</v>
      </c>
      <c r="V2373" s="64">
        <f t="shared" ca="1" si="305"/>
        <v>-6.1700000000000159</v>
      </c>
      <c r="Y2373" s="64">
        <f t="shared" ca="1" si="306"/>
        <v>-4.1099999999999568</v>
      </c>
      <c r="Z2373" s="64">
        <f t="shared" ca="1" si="308"/>
        <v>-6.1700000000000159</v>
      </c>
    </row>
    <row r="2374" spans="1:26" outlineLevel="1" x14ac:dyDescent="0.35">
      <c r="A2374" s="64">
        <v>1747643</v>
      </c>
      <c r="B2374" s="64" t="s">
        <v>183</v>
      </c>
      <c r="C2374" s="64">
        <v>2046.63</v>
      </c>
      <c r="D2374" s="64">
        <v>182</v>
      </c>
      <c r="E2374" s="64">
        <v>163.74</v>
      </c>
      <c r="F2374" s="64">
        <v>0</v>
      </c>
      <c r="H2374" s="64">
        <f t="shared" si="303"/>
        <v>-163.74</v>
      </c>
      <c r="J2374" s="64">
        <f t="shared" si="304"/>
        <v>19</v>
      </c>
      <c r="K2374" s="64">
        <f t="shared" si="300"/>
        <v>21</v>
      </c>
      <c r="L2374" s="64">
        <f t="shared" si="301"/>
        <v>54</v>
      </c>
      <c r="M2374" s="64">
        <f t="shared" si="302"/>
        <v>26</v>
      </c>
      <c r="T2374" s="64">
        <f t="shared" si="307"/>
        <v>119</v>
      </c>
      <c r="U2374" s="64">
        <f t="shared" ca="1" si="305"/>
        <v>-3.5200000000000102</v>
      </c>
      <c r="V2374" s="64">
        <f t="shared" ca="1" si="305"/>
        <v>-1.3100000000000023</v>
      </c>
      <c r="Y2374" s="64">
        <f t="shared" ca="1" si="306"/>
        <v>-3.5200000000000102</v>
      </c>
      <c r="Z2374" s="64">
        <f t="shared" ca="1" si="308"/>
        <v>-1.3100000000000023</v>
      </c>
    </row>
    <row r="2375" spans="1:26" outlineLevel="1" x14ac:dyDescent="0.35">
      <c r="A2375" s="64">
        <v>1749392</v>
      </c>
      <c r="B2375" s="64" t="s">
        <v>395</v>
      </c>
      <c r="C2375" s="64">
        <v>4673.95</v>
      </c>
      <c r="D2375" s="64">
        <v>182</v>
      </c>
      <c r="E2375" s="64">
        <v>370.04</v>
      </c>
      <c r="F2375" s="64">
        <v>363.61</v>
      </c>
      <c r="H2375" s="64">
        <f t="shared" si="303"/>
        <v>-6.4300000000000068</v>
      </c>
      <c r="J2375" s="64">
        <f t="shared" si="304"/>
        <v>19</v>
      </c>
      <c r="K2375" s="64">
        <f t="shared" si="300"/>
        <v>22</v>
      </c>
      <c r="L2375" s="64">
        <f t="shared" si="301"/>
        <v>54</v>
      </c>
      <c r="M2375" s="64">
        <f t="shared" si="302"/>
        <v>26</v>
      </c>
      <c r="T2375" s="64">
        <f t="shared" si="307"/>
        <v>120</v>
      </c>
      <c r="U2375" s="64">
        <f t="shared" ca="1" si="305"/>
        <v>-2.0999999999999943</v>
      </c>
      <c r="V2375" s="64">
        <f t="shared" ca="1" si="305"/>
        <v>-2.6599999999999966</v>
      </c>
      <c r="Y2375" s="64">
        <f t="shared" ca="1" si="306"/>
        <v>-2.0999999999999943</v>
      </c>
      <c r="Z2375" s="64">
        <f t="shared" ca="1" si="308"/>
        <v>-2.6599999999999966</v>
      </c>
    </row>
    <row r="2376" spans="1:26" outlineLevel="1" x14ac:dyDescent="0.35">
      <c r="A2376" s="64">
        <v>1751389</v>
      </c>
      <c r="B2376" s="64" t="s">
        <v>183</v>
      </c>
      <c r="C2376" s="64">
        <v>3462.35</v>
      </c>
      <c r="D2376" s="64">
        <v>182</v>
      </c>
      <c r="E2376" s="64">
        <v>293.02999999999997</v>
      </c>
      <c r="F2376" s="64">
        <v>0</v>
      </c>
      <c r="H2376" s="64">
        <f t="shared" si="303"/>
        <v>-293.02999999999997</v>
      </c>
      <c r="J2376" s="64">
        <f t="shared" si="304"/>
        <v>19</v>
      </c>
      <c r="K2376" s="64">
        <f t="shared" si="300"/>
        <v>22</v>
      </c>
      <c r="L2376" s="64">
        <f t="shared" si="301"/>
        <v>55</v>
      </c>
      <c r="M2376" s="64">
        <f t="shared" si="302"/>
        <v>26</v>
      </c>
      <c r="T2376" s="64">
        <f t="shared" si="307"/>
        <v>121</v>
      </c>
      <c r="U2376" s="64">
        <f t="shared" ca="1" si="305"/>
        <v>-0.21999999999999886</v>
      </c>
      <c r="V2376" s="64">
        <f t="shared" ca="1" si="305"/>
        <v>-8.3999999999999773</v>
      </c>
      <c r="Y2376" s="64">
        <f t="shared" ca="1" si="306"/>
        <v>-0.21999999999999886</v>
      </c>
      <c r="Z2376" s="64">
        <f t="shared" ca="1" si="308"/>
        <v>-8.3999999999999773</v>
      </c>
    </row>
    <row r="2377" spans="1:26" outlineLevel="1" x14ac:dyDescent="0.35">
      <c r="A2377" s="64">
        <v>1752139</v>
      </c>
      <c r="B2377" s="64" t="s">
        <v>101</v>
      </c>
      <c r="C2377" s="64">
        <v>5504.13</v>
      </c>
      <c r="D2377" s="64">
        <v>181</v>
      </c>
      <c r="E2377" s="64">
        <v>438.78</v>
      </c>
      <c r="F2377" s="64">
        <v>434.4</v>
      </c>
      <c r="H2377" s="64">
        <f t="shared" si="303"/>
        <v>-4.3799999999999955</v>
      </c>
      <c r="J2377" s="64">
        <f t="shared" si="304"/>
        <v>20</v>
      </c>
      <c r="K2377" s="64">
        <f t="shared" si="300"/>
        <v>22</v>
      </c>
      <c r="L2377" s="64">
        <f t="shared" si="301"/>
        <v>55</v>
      </c>
      <c r="M2377" s="64">
        <f t="shared" si="302"/>
        <v>26</v>
      </c>
      <c r="T2377" s="64">
        <f t="shared" si="307"/>
        <v>122</v>
      </c>
      <c r="U2377" s="64">
        <f t="shared" ca="1" si="305"/>
        <v>-1.7700000000000031</v>
      </c>
      <c r="V2377" s="64">
        <f t="shared" ca="1" si="305"/>
        <v>-1.0900000000000034</v>
      </c>
      <c r="Y2377" s="64">
        <f t="shared" ca="1" si="306"/>
        <v>-1.7700000000000031</v>
      </c>
      <c r="Z2377" s="64">
        <f t="shared" ca="1" si="308"/>
        <v>-1.0900000000000034</v>
      </c>
    </row>
    <row r="2378" spans="1:26" outlineLevel="1" x14ac:dyDescent="0.35">
      <c r="A2378" s="64">
        <v>1772260</v>
      </c>
      <c r="B2378" s="64" t="s">
        <v>183</v>
      </c>
      <c r="C2378" s="64">
        <v>2987.41</v>
      </c>
      <c r="D2378" s="64">
        <v>179</v>
      </c>
      <c r="E2378" s="64">
        <v>241.8</v>
      </c>
      <c r="F2378" s="64">
        <v>0</v>
      </c>
      <c r="H2378" s="64">
        <f t="shared" si="303"/>
        <v>-241.8</v>
      </c>
      <c r="J2378" s="64">
        <f t="shared" si="304"/>
        <v>20</v>
      </c>
      <c r="K2378" s="64">
        <f t="shared" si="300"/>
        <v>22</v>
      </c>
      <c r="L2378" s="64">
        <f t="shared" si="301"/>
        <v>56</v>
      </c>
      <c r="M2378" s="64">
        <f t="shared" si="302"/>
        <v>26</v>
      </c>
      <c r="T2378" s="64">
        <f t="shared" si="307"/>
        <v>123</v>
      </c>
      <c r="U2378" s="64">
        <f t="shared" ca="1" si="305"/>
        <v>-2.9000000000000057</v>
      </c>
      <c r="V2378" s="64">
        <f t="shared" ca="1" si="305"/>
        <v>-5.4899999999999807</v>
      </c>
      <c r="Y2378" s="64">
        <f t="shared" ca="1" si="306"/>
        <v>-2.9000000000000057</v>
      </c>
      <c r="Z2378" s="64">
        <f t="shared" ca="1" si="308"/>
        <v>-5.4899999999999807</v>
      </c>
    </row>
    <row r="2379" spans="1:26" outlineLevel="1" x14ac:dyDescent="0.35">
      <c r="A2379" s="64">
        <v>1773458</v>
      </c>
      <c r="B2379" s="64" t="s">
        <v>183</v>
      </c>
      <c r="C2379" s="64">
        <v>3415.41</v>
      </c>
      <c r="D2379" s="64">
        <v>181</v>
      </c>
      <c r="E2379" s="64">
        <v>283.22000000000003</v>
      </c>
      <c r="F2379" s="64">
        <v>0</v>
      </c>
      <c r="H2379" s="64">
        <f t="shared" si="303"/>
        <v>-283.22000000000003</v>
      </c>
      <c r="J2379" s="64">
        <f t="shared" si="304"/>
        <v>20</v>
      </c>
      <c r="K2379" s="64">
        <f t="shared" si="300"/>
        <v>22</v>
      </c>
      <c r="L2379" s="64">
        <f t="shared" si="301"/>
        <v>57</v>
      </c>
      <c r="M2379" s="64">
        <f t="shared" si="302"/>
        <v>26</v>
      </c>
      <c r="T2379" s="64">
        <f t="shared" si="307"/>
        <v>124</v>
      </c>
      <c r="U2379" s="64">
        <f t="shared" ca="1" si="305"/>
        <v>0.18000000000000682</v>
      </c>
      <c r="V2379" s="64">
        <f t="shared" ca="1" si="305"/>
        <v>-2.8000000000000114</v>
      </c>
      <c r="Y2379" s="64">
        <f t="shared" ca="1" si="306"/>
        <v>0.18000000000000682</v>
      </c>
      <c r="Z2379" s="64">
        <f t="shared" ca="1" si="308"/>
        <v>-2.8000000000000114</v>
      </c>
    </row>
    <row r="2380" spans="1:26" outlineLevel="1" x14ac:dyDescent="0.35">
      <c r="A2380" s="64">
        <v>1774373</v>
      </c>
      <c r="B2380" s="64" t="s">
        <v>183</v>
      </c>
      <c r="C2380" s="64">
        <v>2690.38</v>
      </c>
      <c r="D2380" s="64">
        <v>181</v>
      </c>
      <c r="E2380" s="64">
        <v>216.23</v>
      </c>
      <c r="F2380" s="64">
        <v>0</v>
      </c>
      <c r="H2380" s="64">
        <f t="shared" si="303"/>
        <v>-216.23</v>
      </c>
      <c r="J2380" s="64">
        <f t="shared" si="304"/>
        <v>20</v>
      </c>
      <c r="K2380" s="64">
        <f t="shared" si="300"/>
        <v>22</v>
      </c>
      <c r="L2380" s="64">
        <f t="shared" si="301"/>
        <v>58</v>
      </c>
      <c r="M2380" s="64">
        <f t="shared" si="302"/>
        <v>26</v>
      </c>
      <c r="T2380" s="64">
        <f t="shared" si="307"/>
        <v>125</v>
      </c>
      <c r="U2380" s="64">
        <f t="shared" ca="1" si="305"/>
        <v>-2.9199999999999875</v>
      </c>
      <c r="V2380" s="64">
        <f t="shared" ca="1" si="305"/>
        <v>-0.18000000000000327</v>
      </c>
      <c r="Y2380" s="64">
        <f t="shared" ca="1" si="306"/>
        <v>-2.9199999999999875</v>
      </c>
      <c r="Z2380" s="64">
        <f t="shared" ca="1" si="308"/>
        <v>-0.18000000000000327</v>
      </c>
    </row>
    <row r="2381" spans="1:26" outlineLevel="1" x14ac:dyDescent="0.35">
      <c r="A2381" s="64">
        <v>1775735</v>
      </c>
      <c r="B2381" s="64" t="s">
        <v>101</v>
      </c>
      <c r="C2381" s="64">
        <v>4906.37</v>
      </c>
      <c r="D2381" s="64">
        <v>151</v>
      </c>
      <c r="E2381" s="64">
        <v>401.08</v>
      </c>
      <c r="F2381" s="64">
        <v>395.09</v>
      </c>
      <c r="H2381" s="64">
        <f t="shared" si="303"/>
        <v>-5.9900000000000091</v>
      </c>
      <c r="J2381" s="64">
        <f t="shared" si="304"/>
        <v>21</v>
      </c>
      <c r="K2381" s="64">
        <f t="shared" si="300"/>
        <v>22</v>
      </c>
      <c r="L2381" s="64">
        <f t="shared" si="301"/>
        <v>58</v>
      </c>
      <c r="M2381" s="64">
        <f t="shared" si="302"/>
        <v>26</v>
      </c>
      <c r="T2381" s="64">
        <f t="shared" si="307"/>
        <v>126</v>
      </c>
      <c r="U2381" s="64">
        <f t="shared" ca="1" si="305"/>
        <v>-1.7000000000000171</v>
      </c>
      <c r="V2381" s="64">
        <f t="shared" ca="1" si="305"/>
        <v>-1.2000000000000171</v>
      </c>
      <c r="Y2381" s="64">
        <f t="shared" ca="1" si="306"/>
        <v>-1.7000000000000171</v>
      </c>
      <c r="Z2381" s="64">
        <f t="shared" ca="1" si="308"/>
        <v>-1.2000000000000171</v>
      </c>
    </row>
    <row r="2382" spans="1:26" outlineLevel="1" x14ac:dyDescent="0.35">
      <c r="A2382" s="64">
        <v>1776113</v>
      </c>
      <c r="B2382" s="64" t="s">
        <v>183</v>
      </c>
      <c r="C2382" s="64">
        <v>2774.11</v>
      </c>
      <c r="D2382" s="64">
        <v>181</v>
      </c>
      <c r="E2382" s="64">
        <v>216.77</v>
      </c>
      <c r="F2382" s="64">
        <v>0</v>
      </c>
      <c r="H2382" s="64">
        <f t="shared" si="303"/>
        <v>-216.77</v>
      </c>
      <c r="J2382" s="64">
        <f t="shared" si="304"/>
        <v>21</v>
      </c>
      <c r="K2382" s="64">
        <f t="shared" si="300"/>
        <v>22</v>
      </c>
      <c r="L2382" s="64">
        <f t="shared" si="301"/>
        <v>59</v>
      </c>
      <c r="M2382" s="64">
        <f t="shared" si="302"/>
        <v>26</v>
      </c>
      <c r="T2382" s="64">
        <f t="shared" si="307"/>
        <v>127</v>
      </c>
      <c r="U2382" s="64">
        <f t="shared" ca="1" si="305"/>
        <v>-2.1799999999999784</v>
      </c>
      <c r="V2382" s="64">
        <f t="shared" ca="1" si="305"/>
        <v>-0.21999999999999886</v>
      </c>
      <c r="Y2382" s="64">
        <f t="shared" ca="1" si="306"/>
        <v>-2.1799999999999784</v>
      </c>
      <c r="Z2382" s="64">
        <f t="shared" ca="1" si="308"/>
        <v>-0.21999999999999886</v>
      </c>
    </row>
    <row r="2383" spans="1:26" outlineLevel="1" x14ac:dyDescent="0.35">
      <c r="A2383" s="64">
        <v>1776486</v>
      </c>
      <c r="B2383" s="64" t="s">
        <v>183</v>
      </c>
      <c r="C2383" s="64">
        <v>2585.48</v>
      </c>
      <c r="D2383" s="64">
        <v>181</v>
      </c>
      <c r="E2383" s="64">
        <v>211.97</v>
      </c>
      <c r="F2383" s="64">
        <v>0</v>
      </c>
      <c r="H2383" s="64">
        <f t="shared" si="303"/>
        <v>-211.97</v>
      </c>
      <c r="J2383" s="64">
        <f t="shared" si="304"/>
        <v>21</v>
      </c>
      <c r="K2383" s="64">
        <f t="shared" ref="K2383:K2446" si="309">IF($B2383=K$2253,K2382+1,K2382)</f>
        <v>22</v>
      </c>
      <c r="L2383" s="64">
        <f t="shared" ref="L2383:L2446" si="310">IF($B2383=L$2253,L2382+1,L2382)</f>
        <v>60</v>
      </c>
      <c r="M2383" s="64">
        <f t="shared" ref="M2383:M2446" si="311">IF($B2383=M$2253,M2382+1,M2382)</f>
        <v>26</v>
      </c>
      <c r="T2383" s="64">
        <f t="shared" si="307"/>
        <v>128</v>
      </c>
      <c r="U2383" s="64">
        <f t="shared" ca="1" si="305"/>
        <v>-2.4799999999999898</v>
      </c>
      <c r="V2383" s="64">
        <f t="shared" ca="1" si="305"/>
        <v>-7.9199999999999591</v>
      </c>
      <c r="Y2383" s="64">
        <f t="shared" ca="1" si="306"/>
        <v>-2.4799999999999898</v>
      </c>
      <c r="Z2383" s="64">
        <f t="shared" ca="1" si="308"/>
        <v>-7.9199999999999591</v>
      </c>
    </row>
    <row r="2384" spans="1:26" outlineLevel="1" x14ac:dyDescent="0.35">
      <c r="A2384" s="64">
        <v>1779125</v>
      </c>
      <c r="B2384" s="64" t="s">
        <v>183</v>
      </c>
      <c r="C2384" s="64">
        <v>5137.3999999999996</v>
      </c>
      <c r="D2384" s="64">
        <v>181</v>
      </c>
      <c r="E2384" s="64">
        <v>416.89</v>
      </c>
      <c r="F2384" s="64">
        <v>0</v>
      </c>
      <c r="H2384" s="64">
        <f t="shared" ref="H2384:H2447" si="312">F2384-E2384</f>
        <v>-416.89</v>
      </c>
      <c r="J2384" s="64">
        <f t="shared" ref="J2384:J2447" si="313">IF($B2384=J$2253,J2383+1,J2383)</f>
        <v>21</v>
      </c>
      <c r="K2384" s="64">
        <f t="shared" si="309"/>
        <v>22</v>
      </c>
      <c r="L2384" s="64">
        <f t="shared" si="310"/>
        <v>61</v>
      </c>
      <c r="M2384" s="64">
        <f t="shared" si="311"/>
        <v>26</v>
      </c>
      <c r="T2384" s="64">
        <f t="shared" si="307"/>
        <v>129</v>
      </c>
      <c r="U2384" s="64">
        <f t="shared" ca="1" si="305"/>
        <v>-0.53999999999999204</v>
      </c>
      <c r="V2384" s="64">
        <f t="shared" ca="1" si="305"/>
        <v>-1.0800000000000125</v>
      </c>
      <c r="Y2384" s="64">
        <f t="shared" ca="1" si="306"/>
        <v>-0.53999999999999204</v>
      </c>
      <c r="Z2384" s="64">
        <f t="shared" ca="1" si="308"/>
        <v>-1.0800000000000125</v>
      </c>
    </row>
    <row r="2385" spans="1:26" outlineLevel="1" x14ac:dyDescent="0.35">
      <c r="A2385" s="64">
        <v>1780180</v>
      </c>
      <c r="B2385" s="64" t="s">
        <v>183</v>
      </c>
      <c r="C2385" s="64">
        <v>4260.17</v>
      </c>
      <c r="D2385" s="64">
        <v>181</v>
      </c>
      <c r="E2385" s="64">
        <v>347.66</v>
      </c>
      <c r="F2385" s="64">
        <v>0</v>
      </c>
      <c r="H2385" s="64">
        <f t="shared" si="312"/>
        <v>-347.66</v>
      </c>
      <c r="J2385" s="64">
        <f t="shared" si="313"/>
        <v>21</v>
      </c>
      <c r="K2385" s="64">
        <f t="shared" si="309"/>
        <v>22</v>
      </c>
      <c r="L2385" s="64">
        <f t="shared" si="310"/>
        <v>62</v>
      </c>
      <c r="M2385" s="64">
        <f t="shared" si="311"/>
        <v>26</v>
      </c>
      <c r="T2385" s="64">
        <f t="shared" si="307"/>
        <v>130</v>
      </c>
      <c r="U2385" s="64">
        <f t="shared" ref="U2385:V2448" ca="1" si="314">INDEX(OFFSET($G$2255,0,MATCH(U$2254,$H$2254:$I$2254,0),COUNT($A$2255:$A$4447),1),MATCH($T2385,OFFSET($I$2255,0,MATCH(U$2255,$J$2253:$M$2253,0),COUNT($A$2255:$A$4447),1),0),1)</f>
        <v>-0.84999999999999432</v>
      </c>
      <c r="V2385" s="64">
        <f t="shared" ca="1" si="314"/>
        <v>-1.1300000000000239</v>
      </c>
      <c r="Y2385" s="64">
        <f t="shared" ref="Y2385:Y2448" ca="1" si="315">IF(ISNA(U2385)," ",U2385)</f>
        <v>-0.84999999999999432</v>
      </c>
      <c r="Z2385" s="64">
        <f t="shared" ca="1" si="308"/>
        <v>-1.1300000000000239</v>
      </c>
    </row>
    <row r="2386" spans="1:26" outlineLevel="1" x14ac:dyDescent="0.35">
      <c r="A2386" s="64">
        <v>1781055</v>
      </c>
      <c r="B2386" s="64" t="s">
        <v>395</v>
      </c>
      <c r="C2386" s="64">
        <v>2876.11</v>
      </c>
      <c r="D2386" s="64">
        <v>179</v>
      </c>
      <c r="E2386" s="64">
        <v>231.06</v>
      </c>
      <c r="F2386" s="64">
        <v>227.32</v>
      </c>
      <c r="H2386" s="64">
        <f t="shared" si="312"/>
        <v>-3.7400000000000091</v>
      </c>
      <c r="J2386" s="64">
        <f t="shared" si="313"/>
        <v>21</v>
      </c>
      <c r="K2386" s="64">
        <f t="shared" si="309"/>
        <v>23</v>
      </c>
      <c r="L2386" s="64">
        <f t="shared" si="310"/>
        <v>62</v>
      </c>
      <c r="M2386" s="64">
        <f t="shared" si="311"/>
        <v>26</v>
      </c>
      <c r="T2386" s="64">
        <f t="shared" ref="T2386:T2449" si="316">T2385+1</f>
        <v>131</v>
      </c>
      <c r="U2386" s="64">
        <f t="shared" ca="1" si="314"/>
        <v>-3.6899999999999977</v>
      </c>
      <c r="V2386" s="64">
        <f t="shared" ca="1" si="314"/>
        <v>0.20000000000001705</v>
      </c>
      <c r="Y2386" s="64">
        <f t="shared" ca="1" si="315"/>
        <v>-3.6899999999999977</v>
      </c>
      <c r="Z2386" s="64">
        <f t="shared" ref="Z2386:Z2449" ca="1" si="317">IF(ISNA(V2386)," ",V2386)</f>
        <v>0.20000000000001705</v>
      </c>
    </row>
    <row r="2387" spans="1:26" outlineLevel="1" x14ac:dyDescent="0.35">
      <c r="A2387" s="64">
        <v>1781568</v>
      </c>
      <c r="B2387" s="64" t="s">
        <v>183</v>
      </c>
      <c r="C2387" s="64">
        <v>3678.73</v>
      </c>
      <c r="D2387" s="64">
        <v>179</v>
      </c>
      <c r="E2387" s="64">
        <v>297.10000000000002</v>
      </c>
      <c r="F2387" s="64">
        <v>0</v>
      </c>
      <c r="H2387" s="64">
        <f t="shared" si="312"/>
        <v>-297.10000000000002</v>
      </c>
      <c r="J2387" s="64">
        <f t="shared" si="313"/>
        <v>21</v>
      </c>
      <c r="K2387" s="64">
        <f t="shared" si="309"/>
        <v>23</v>
      </c>
      <c r="L2387" s="64">
        <f t="shared" si="310"/>
        <v>63</v>
      </c>
      <c r="M2387" s="64">
        <f t="shared" si="311"/>
        <v>26</v>
      </c>
      <c r="T2387" s="64">
        <f t="shared" si="316"/>
        <v>132</v>
      </c>
      <c r="U2387" s="64">
        <f t="shared" ca="1" si="314"/>
        <v>-2.980000000000004</v>
      </c>
      <c r="V2387" s="64">
        <f t="shared" ca="1" si="314"/>
        <v>-1.3799999999999955</v>
      </c>
      <c r="Y2387" s="64">
        <f t="shared" ca="1" si="315"/>
        <v>-2.980000000000004</v>
      </c>
      <c r="Z2387" s="64">
        <f t="shared" ca="1" si="317"/>
        <v>-1.3799999999999955</v>
      </c>
    </row>
    <row r="2388" spans="1:26" outlineLevel="1" x14ac:dyDescent="0.35">
      <c r="A2388" s="64">
        <v>1782384</v>
      </c>
      <c r="B2388" s="64" t="s">
        <v>406</v>
      </c>
      <c r="C2388" s="64">
        <v>2983.69</v>
      </c>
      <c r="D2388" s="64">
        <v>151</v>
      </c>
      <c r="E2388" s="64">
        <v>247.68</v>
      </c>
      <c r="F2388" s="64">
        <v>0</v>
      </c>
      <c r="H2388" s="64">
        <f t="shared" si="312"/>
        <v>-247.68</v>
      </c>
      <c r="J2388" s="64">
        <f t="shared" si="313"/>
        <v>21</v>
      </c>
      <c r="K2388" s="64">
        <f t="shared" si="309"/>
        <v>23</v>
      </c>
      <c r="L2388" s="64">
        <f t="shared" si="310"/>
        <v>63</v>
      </c>
      <c r="M2388" s="64">
        <f t="shared" si="311"/>
        <v>27</v>
      </c>
      <c r="T2388" s="64">
        <f t="shared" si="316"/>
        <v>133</v>
      </c>
      <c r="U2388" s="64">
        <f t="shared" ca="1" si="314"/>
        <v>1.0099999999999909</v>
      </c>
      <c r="V2388" s="64">
        <f t="shared" ca="1" si="314"/>
        <v>-9.1200000000000045</v>
      </c>
      <c r="Y2388" s="64">
        <f t="shared" ca="1" si="315"/>
        <v>1.0099999999999909</v>
      </c>
      <c r="Z2388" s="64">
        <f t="shared" ca="1" si="317"/>
        <v>-9.1200000000000045</v>
      </c>
    </row>
    <row r="2389" spans="1:26" outlineLevel="1" x14ac:dyDescent="0.35">
      <c r="A2389" s="64">
        <v>1786740</v>
      </c>
      <c r="B2389" s="64" t="s">
        <v>183</v>
      </c>
      <c r="C2389" s="64">
        <v>4831.22</v>
      </c>
      <c r="D2389" s="64">
        <v>179</v>
      </c>
      <c r="E2389" s="64">
        <v>387.29</v>
      </c>
      <c r="F2389" s="64">
        <v>0</v>
      </c>
      <c r="H2389" s="64">
        <f t="shared" si="312"/>
        <v>-387.29</v>
      </c>
      <c r="J2389" s="64">
        <f t="shared" si="313"/>
        <v>21</v>
      </c>
      <c r="K2389" s="64">
        <f t="shared" si="309"/>
        <v>23</v>
      </c>
      <c r="L2389" s="64">
        <f t="shared" si="310"/>
        <v>64</v>
      </c>
      <c r="M2389" s="64">
        <f t="shared" si="311"/>
        <v>27</v>
      </c>
      <c r="T2389" s="64">
        <f t="shared" si="316"/>
        <v>134</v>
      </c>
      <c r="U2389" s="64">
        <f t="shared" ca="1" si="314"/>
        <v>-5.3600000000000136</v>
      </c>
      <c r="V2389" s="64">
        <f t="shared" ca="1" si="314"/>
        <v>2.089999999999975</v>
      </c>
      <c r="Y2389" s="64">
        <f t="shared" ca="1" si="315"/>
        <v>-5.3600000000000136</v>
      </c>
      <c r="Z2389" s="64">
        <f t="shared" ca="1" si="317"/>
        <v>2.089999999999975</v>
      </c>
    </row>
    <row r="2390" spans="1:26" outlineLevel="1" x14ac:dyDescent="0.35">
      <c r="A2390" s="64">
        <v>1788093</v>
      </c>
      <c r="B2390" s="64" t="s">
        <v>406</v>
      </c>
      <c r="C2390" s="64">
        <v>1916.85</v>
      </c>
      <c r="D2390" s="64">
        <v>151</v>
      </c>
      <c r="E2390" s="64">
        <v>156.18</v>
      </c>
      <c r="F2390" s="64">
        <v>0</v>
      </c>
      <c r="H2390" s="64">
        <f t="shared" si="312"/>
        <v>-156.18</v>
      </c>
      <c r="J2390" s="64">
        <f t="shared" si="313"/>
        <v>21</v>
      </c>
      <c r="K2390" s="64">
        <f t="shared" si="309"/>
        <v>23</v>
      </c>
      <c r="L2390" s="64">
        <f t="shared" si="310"/>
        <v>64</v>
      </c>
      <c r="M2390" s="64">
        <f t="shared" si="311"/>
        <v>28</v>
      </c>
      <c r="T2390" s="64">
        <f t="shared" si="316"/>
        <v>135</v>
      </c>
      <c r="U2390" s="64">
        <f t="shared" ca="1" si="314"/>
        <v>-9.0900000000000318</v>
      </c>
      <c r="V2390" s="64">
        <f t="shared" ca="1" si="314"/>
        <v>-5.289999999999992</v>
      </c>
      <c r="Y2390" s="64">
        <f t="shared" ca="1" si="315"/>
        <v>-9.0900000000000318</v>
      </c>
      <c r="Z2390" s="64">
        <f t="shared" ca="1" si="317"/>
        <v>-5.289999999999992</v>
      </c>
    </row>
    <row r="2391" spans="1:26" outlineLevel="1" x14ac:dyDescent="0.35">
      <c r="A2391" s="64">
        <v>1789497</v>
      </c>
      <c r="B2391" s="64" t="s">
        <v>183</v>
      </c>
      <c r="C2391" s="64">
        <v>4026.24</v>
      </c>
      <c r="D2391" s="64">
        <v>179</v>
      </c>
      <c r="E2391" s="64">
        <v>334.93</v>
      </c>
      <c r="F2391" s="64">
        <v>0</v>
      </c>
      <c r="H2391" s="64">
        <f t="shared" si="312"/>
        <v>-334.93</v>
      </c>
      <c r="J2391" s="64">
        <f t="shared" si="313"/>
        <v>21</v>
      </c>
      <c r="K2391" s="64">
        <f t="shared" si="309"/>
        <v>23</v>
      </c>
      <c r="L2391" s="64">
        <f t="shared" si="310"/>
        <v>65</v>
      </c>
      <c r="M2391" s="64">
        <f t="shared" si="311"/>
        <v>28</v>
      </c>
      <c r="T2391" s="64">
        <f t="shared" si="316"/>
        <v>136</v>
      </c>
      <c r="U2391" s="64">
        <f t="shared" ca="1" si="314"/>
        <v>-6.4299999999999784</v>
      </c>
      <c r="V2391" s="64">
        <f t="shared" ca="1" si="314"/>
        <v>-1.9099999999999682</v>
      </c>
      <c r="Y2391" s="64">
        <f t="shared" ca="1" si="315"/>
        <v>-6.4299999999999784</v>
      </c>
      <c r="Z2391" s="64">
        <f t="shared" ca="1" si="317"/>
        <v>-1.9099999999999682</v>
      </c>
    </row>
    <row r="2392" spans="1:26" outlineLevel="1" x14ac:dyDescent="0.35">
      <c r="A2392" s="64">
        <v>1789934</v>
      </c>
      <c r="B2392" s="64" t="s">
        <v>406</v>
      </c>
      <c r="C2392" s="64">
        <v>1970.85</v>
      </c>
      <c r="D2392" s="64">
        <v>151</v>
      </c>
      <c r="E2392" s="64">
        <v>159.63</v>
      </c>
      <c r="F2392" s="64">
        <v>0</v>
      </c>
      <c r="H2392" s="64">
        <f t="shared" si="312"/>
        <v>-159.63</v>
      </c>
      <c r="J2392" s="64">
        <f t="shared" si="313"/>
        <v>21</v>
      </c>
      <c r="K2392" s="64">
        <f t="shared" si="309"/>
        <v>23</v>
      </c>
      <c r="L2392" s="64">
        <f t="shared" si="310"/>
        <v>65</v>
      </c>
      <c r="M2392" s="64">
        <f t="shared" si="311"/>
        <v>29</v>
      </c>
      <c r="T2392" s="64">
        <f t="shared" si="316"/>
        <v>137</v>
      </c>
      <c r="U2392" s="64">
        <f t="shared" ca="1" si="314"/>
        <v>-1.5199999999999818</v>
      </c>
      <c r="V2392" s="64">
        <f t="shared" ca="1" si="314"/>
        <v>-4.8999999999999773</v>
      </c>
      <c r="Y2392" s="64">
        <f t="shared" ca="1" si="315"/>
        <v>-1.5199999999999818</v>
      </c>
      <c r="Z2392" s="64">
        <f t="shared" ca="1" si="317"/>
        <v>-4.8999999999999773</v>
      </c>
    </row>
    <row r="2393" spans="1:26" outlineLevel="1" x14ac:dyDescent="0.35">
      <c r="A2393" s="64">
        <v>1791632</v>
      </c>
      <c r="B2393" s="64" t="s">
        <v>183</v>
      </c>
      <c r="C2393" s="64">
        <v>3734.76</v>
      </c>
      <c r="D2393" s="64">
        <v>179</v>
      </c>
      <c r="E2393" s="64">
        <v>308.77999999999997</v>
      </c>
      <c r="F2393" s="64">
        <v>0</v>
      </c>
      <c r="H2393" s="64">
        <f t="shared" si="312"/>
        <v>-308.77999999999997</v>
      </c>
      <c r="J2393" s="64">
        <f t="shared" si="313"/>
        <v>21</v>
      </c>
      <c r="K2393" s="64">
        <f t="shared" si="309"/>
        <v>23</v>
      </c>
      <c r="L2393" s="64">
        <f t="shared" si="310"/>
        <v>66</v>
      </c>
      <c r="M2393" s="64">
        <f t="shared" si="311"/>
        <v>29</v>
      </c>
      <c r="T2393" s="64">
        <f t="shared" si="316"/>
        <v>138</v>
      </c>
      <c r="U2393" s="64">
        <f t="shared" ca="1" si="314"/>
        <v>-3.3499999999999659</v>
      </c>
      <c r="V2393" s="64">
        <f t="shared" ca="1" si="314"/>
        <v>-7.7900000000000205</v>
      </c>
      <c r="Y2393" s="64">
        <f t="shared" ca="1" si="315"/>
        <v>-3.3499999999999659</v>
      </c>
      <c r="Z2393" s="64">
        <f t="shared" ca="1" si="317"/>
        <v>-7.7900000000000205</v>
      </c>
    </row>
    <row r="2394" spans="1:26" outlineLevel="1" x14ac:dyDescent="0.35">
      <c r="A2394" s="64">
        <v>1792911</v>
      </c>
      <c r="B2394" s="64" t="s">
        <v>183</v>
      </c>
      <c r="C2394" s="64">
        <v>5606.16</v>
      </c>
      <c r="D2394" s="64">
        <v>179</v>
      </c>
      <c r="E2394" s="64">
        <v>473.75</v>
      </c>
      <c r="F2394" s="64">
        <v>0</v>
      </c>
      <c r="H2394" s="64">
        <f t="shared" si="312"/>
        <v>-473.75</v>
      </c>
      <c r="J2394" s="64">
        <f t="shared" si="313"/>
        <v>21</v>
      </c>
      <c r="K2394" s="64">
        <f t="shared" si="309"/>
        <v>23</v>
      </c>
      <c r="L2394" s="64">
        <f t="shared" si="310"/>
        <v>67</v>
      </c>
      <c r="M2394" s="64">
        <f t="shared" si="311"/>
        <v>29</v>
      </c>
      <c r="T2394" s="64">
        <f t="shared" si="316"/>
        <v>139</v>
      </c>
      <c r="U2394" s="64">
        <f t="shared" ca="1" si="314"/>
        <v>-2.1299999999999955</v>
      </c>
      <c r="V2394" s="64">
        <f t="shared" ca="1" si="314"/>
        <v>3.5600000000000023</v>
      </c>
      <c r="Y2394" s="64">
        <f t="shared" ca="1" si="315"/>
        <v>-2.1299999999999955</v>
      </c>
      <c r="Z2394" s="64">
        <f t="shared" ca="1" si="317"/>
        <v>3.5600000000000023</v>
      </c>
    </row>
    <row r="2395" spans="1:26" outlineLevel="1" x14ac:dyDescent="0.35">
      <c r="A2395" s="64">
        <v>1794511</v>
      </c>
      <c r="B2395" s="64" t="s">
        <v>101</v>
      </c>
      <c r="C2395" s="64">
        <v>4130.75</v>
      </c>
      <c r="D2395" s="64">
        <v>148</v>
      </c>
      <c r="E2395" s="64">
        <v>333.12</v>
      </c>
      <c r="F2395" s="64">
        <v>326.35000000000002</v>
      </c>
      <c r="H2395" s="64">
        <f t="shared" si="312"/>
        <v>-6.7699999999999818</v>
      </c>
      <c r="J2395" s="64">
        <f t="shared" si="313"/>
        <v>22</v>
      </c>
      <c r="K2395" s="64">
        <f t="shared" si="309"/>
        <v>23</v>
      </c>
      <c r="L2395" s="64">
        <f t="shared" si="310"/>
        <v>67</v>
      </c>
      <c r="M2395" s="64">
        <f t="shared" si="311"/>
        <v>29</v>
      </c>
      <c r="T2395" s="64">
        <f t="shared" si="316"/>
        <v>140</v>
      </c>
      <c r="U2395" s="64">
        <f t="shared" ca="1" si="314"/>
        <v>-4.589999999999975</v>
      </c>
      <c r="V2395" s="64">
        <f t="shared" ca="1" si="314"/>
        <v>-15.420000000000073</v>
      </c>
      <c r="Y2395" s="64">
        <f t="shared" ca="1" si="315"/>
        <v>-4.589999999999975</v>
      </c>
      <c r="Z2395" s="64">
        <f t="shared" ca="1" si="317"/>
        <v>-15.420000000000073</v>
      </c>
    </row>
    <row r="2396" spans="1:26" outlineLevel="1" x14ac:dyDescent="0.35">
      <c r="A2396" s="64">
        <v>1795379</v>
      </c>
      <c r="B2396" s="64" t="s">
        <v>183</v>
      </c>
      <c r="C2396" s="64">
        <v>3947.41</v>
      </c>
      <c r="D2396" s="64">
        <v>179</v>
      </c>
      <c r="E2396" s="64">
        <v>326.89999999999998</v>
      </c>
      <c r="F2396" s="64">
        <v>0</v>
      </c>
      <c r="H2396" s="64">
        <f t="shared" si="312"/>
        <v>-326.89999999999998</v>
      </c>
      <c r="J2396" s="64">
        <f t="shared" si="313"/>
        <v>22</v>
      </c>
      <c r="K2396" s="64">
        <f t="shared" si="309"/>
        <v>23</v>
      </c>
      <c r="L2396" s="64">
        <f t="shared" si="310"/>
        <v>68</v>
      </c>
      <c r="M2396" s="64">
        <f t="shared" si="311"/>
        <v>29</v>
      </c>
      <c r="T2396" s="64">
        <f t="shared" si="316"/>
        <v>141</v>
      </c>
      <c r="U2396" s="64">
        <f t="shared" ca="1" si="314"/>
        <v>-4.1299999999999955</v>
      </c>
      <c r="V2396" s="64">
        <f t="shared" ca="1" si="314"/>
        <v>-0.63999999999998636</v>
      </c>
      <c r="Y2396" s="64">
        <f t="shared" ca="1" si="315"/>
        <v>-4.1299999999999955</v>
      </c>
      <c r="Z2396" s="64">
        <f t="shared" ca="1" si="317"/>
        <v>-0.63999999999998636</v>
      </c>
    </row>
    <row r="2397" spans="1:26" outlineLevel="1" x14ac:dyDescent="0.35">
      <c r="A2397" s="64">
        <v>1798886</v>
      </c>
      <c r="B2397" s="64" t="s">
        <v>101</v>
      </c>
      <c r="C2397" s="64">
        <v>2911.65</v>
      </c>
      <c r="D2397" s="64">
        <v>123</v>
      </c>
      <c r="E2397" s="64">
        <v>245.63</v>
      </c>
      <c r="F2397" s="64">
        <v>240.37</v>
      </c>
      <c r="H2397" s="64">
        <f t="shared" si="312"/>
        <v>-5.2599999999999909</v>
      </c>
      <c r="J2397" s="64">
        <f t="shared" si="313"/>
        <v>23</v>
      </c>
      <c r="K2397" s="64">
        <f t="shared" si="309"/>
        <v>23</v>
      </c>
      <c r="L2397" s="64">
        <f t="shared" si="310"/>
        <v>68</v>
      </c>
      <c r="M2397" s="64">
        <f t="shared" si="311"/>
        <v>29</v>
      </c>
      <c r="T2397" s="64">
        <f t="shared" si="316"/>
        <v>142</v>
      </c>
      <c r="U2397" s="64">
        <f t="shared" ca="1" si="314"/>
        <v>2.7799999999999727</v>
      </c>
      <c r="V2397" s="64">
        <f t="shared" ca="1" si="314"/>
        <v>-0.99000000000000909</v>
      </c>
      <c r="Y2397" s="64">
        <f t="shared" ca="1" si="315"/>
        <v>2.7799999999999727</v>
      </c>
      <c r="Z2397" s="64">
        <f t="shared" ca="1" si="317"/>
        <v>-0.99000000000000909</v>
      </c>
    </row>
    <row r="2398" spans="1:26" outlineLevel="1" x14ac:dyDescent="0.35">
      <c r="A2398" s="64">
        <v>1809055</v>
      </c>
      <c r="B2398" s="64" t="s">
        <v>183</v>
      </c>
      <c r="C2398" s="64">
        <v>3277.89</v>
      </c>
      <c r="D2398" s="64">
        <v>182</v>
      </c>
      <c r="E2398" s="64">
        <v>270.81</v>
      </c>
      <c r="F2398" s="64">
        <v>0</v>
      </c>
      <c r="H2398" s="64">
        <f t="shared" si="312"/>
        <v>-270.81</v>
      </c>
      <c r="J2398" s="64">
        <f t="shared" si="313"/>
        <v>23</v>
      </c>
      <c r="K2398" s="64">
        <f t="shared" si="309"/>
        <v>23</v>
      </c>
      <c r="L2398" s="64">
        <f t="shared" si="310"/>
        <v>69</v>
      </c>
      <c r="M2398" s="64">
        <f t="shared" si="311"/>
        <v>29</v>
      </c>
      <c r="T2398" s="64">
        <f t="shared" si="316"/>
        <v>143</v>
      </c>
      <c r="U2398" s="64">
        <f t="shared" ca="1" si="314"/>
        <v>0.73000000000001819</v>
      </c>
      <c r="V2398" s="64">
        <f t="shared" ca="1" si="314"/>
        <v>-7.0699999999999932</v>
      </c>
      <c r="Y2398" s="64">
        <f t="shared" ca="1" si="315"/>
        <v>0.73000000000001819</v>
      </c>
      <c r="Z2398" s="64">
        <f t="shared" ca="1" si="317"/>
        <v>-7.0699999999999932</v>
      </c>
    </row>
    <row r="2399" spans="1:26" outlineLevel="1" x14ac:dyDescent="0.35">
      <c r="A2399" s="64">
        <v>1809203</v>
      </c>
      <c r="B2399" s="64" t="s">
        <v>183</v>
      </c>
      <c r="C2399" s="64">
        <v>3750.34</v>
      </c>
      <c r="D2399" s="64">
        <v>182</v>
      </c>
      <c r="E2399" s="64">
        <v>308.27</v>
      </c>
      <c r="F2399" s="64">
        <v>0</v>
      </c>
      <c r="H2399" s="64">
        <f t="shared" si="312"/>
        <v>-308.27</v>
      </c>
      <c r="J2399" s="64">
        <f t="shared" si="313"/>
        <v>23</v>
      </c>
      <c r="K2399" s="64">
        <f t="shared" si="309"/>
        <v>23</v>
      </c>
      <c r="L2399" s="64">
        <f t="shared" si="310"/>
        <v>70</v>
      </c>
      <c r="M2399" s="64">
        <f t="shared" si="311"/>
        <v>29</v>
      </c>
      <c r="T2399" s="64">
        <f t="shared" si="316"/>
        <v>144</v>
      </c>
      <c r="U2399" s="64">
        <f t="shared" ca="1" si="314"/>
        <v>0.43000000000000682</v>
      </c>
      <c r="V2399" s="64">
        <f t="shared" ca="1" si="314"/>
        <v>-3.210000000000008</v>
      </c>
      <c r="Y2399" s="64">
        <f t="shared" ca="1" si="315"/>
        <v>0.43000000000000682</v>
      </c>
      <c r="Z2399" s="64">
        <f t="shared" ca="1" si="317"/>
        <v>-3.210000000000008</v>
      </c>
    </row>
    <row r="2400" spans="1:26" outlineLevel="1" x14ac:dyDescent="0.35">
      <c r="A2400" s="64">
        <v>1810028</v>
      </c>
      <c r="B2400" s="64" t="s">
        <v>183</v>
      </c>
      <c r="C2400" s="64">
        <v>3503.76</v>
      </c>
      <c r="D2400" s="64">
        <v>182</v>
      </c>
      <c r="E2400" s="64">
        <v>285.73</v>
      </c>
      <c r="F2400" s="64">
        <v>0</v>
      </c>
      <c r="H2400" s="64">
        <f t="shared" si="312"/>
        <v>-285.73</v>
      </c>
      <c r="J2400" s="64">
        <f t="shared" si="313"/>
        <v>23</v>
      </c>
      <c r="K2400" s="64">
        <f t="shared" si="309"/>
        <v>23</v>
      </c>
      <c r="L2400" s="64">
        <f t="shared" si="310"/>
        <v>71</v>
      </c>
      <c r="M2400" s="64">
        <f t="shared" si="311"/>
        <v>29</v>
      </c>
      <c r="T2400" s="64">
        <f t="shared" si="316"/>
        <v>145</v>
      </c>
      <c r="U2400" s="64">
        <f t="shared" ca="1" si="314"/>
        <v>-4.6300000000000239</v>
      </c>
      <c r="V2400" s="64">
        <f t="shared" ca="1" si="314"/>
        <v>-0.60999999999999943</v>
      </c>
      <c r="Y2400" s="64">
        <f t="shared" ca="1" si="315"/>
        <v>-4.6300000000000239</v>
      </c>
      <c r="Z2400" s="64">
        <f t="shared" ca="1" si="317"/>
        <v>-0.60999999999999943</v>
      </c>
    </row>
    <row r="2401" spans="1:26" outlineLevel="1" x14ac:dyDescent="0.35">
      <c r="A2401" s="64">
        <v>1816943</v>
      </c>
      <c r="B2401" s="64" t="s">
        <v>406</v>
      </c>
      <c r="C2401" s="64">
        <v>2174.1</v>
      </c>
      <c r="D2401" s="64">
        <v>149</v>
      </c>
      <c r="E2401" s="64">
        <v>175.46</v>
      </c>
      <c r="F2401" s="64">
        <v>0</v>
      </c>
      <c r="H2401" s="64">
        <f t="shared" si="312"/>
        <v>-175.46</v>
      </c>
      <c r="J2401" s="64">
        <f t="shared" si="313"/>
        <v>23</v>
      </c>
      <c r="K2401" s="64">
        <f t="shared" si="309"/>
        <v>23</v>
      </c>
      <c r="L2401" s="64">
        <f t="shared" si="310"/>
        <v>71</v>
      </c>
      <c r="M2401" s="64">
        <f t="shared" si="311"/>
        <v>30</v>
      </c>
      <c r="T2401" s="64">
        <f t="shared" si="316"/>
        <v>146</v>
      </c>
      <c r="U2401" s="64">
        <f t="shared" ca="1" si="314"/>
        <v>-8.0399999999999636</v>
      </c>
      <c r="V2401" s="64">
        <f t="shared" ca="1" si="314"/>
        <v>-7.0199999999999818</v>
      </c>
      <c r="Y2401" s="64">
        <f t="shared" ca="1" si="315"/>
        <v>-8.0399999999999636</v>
      </c>
      <c r="Z2401" s="64">
        <f t="shared" ca="1" si="317"/>
        <v>-7.0199999999999818</v>
      </c>
    </row>
    <row r="2402" spans="1:26" outlineLevel="1" x14ac:dyDescent="0.35">
      <c r="A2402" s="64">
        <v>1820564</v>
      </c>
      <c r="B2402" s="64" t="s">
        <v>183</v>
      </c>
      <c r="C2402" s="64">
        <v>7068.93</v>
      </c>
      <c r="D2402" s="64">
        <v>181</v>
      </c>
      <c r="E2402" s="64">
        <v>566.57000000000005</v>
      </c>
      <c r="F2402" s="64">
        <v>0</v>
      </c>
      <c r="H2402" s="64">
        <f t="shared" si="312"/>
        <v>-566.57000000000005</v>
      </c>
      <c r="J2402" s="64">
        <f t="shared" si="313"/>
        <v>23</v>
      </c>
      <c r="K2402" s="64">
        <f t="shared" si="309"/>
        <v>23</v>
      </c>
      <c r="L2402" s="64">
        <f t="shared" si="310"/>
        <v>72</v>
      </c>
      <c r="M2402" s="64">
        <f t="shared" si="311"/>
        <v>30</v>
      </c>
      <c r="T2402" s="64">
        <f t="shared" si="316"/>
        <v>147</v>
      </c>
      <c r="U2402" s="64">
        <f t="shared" ca="1" si="314"/>
        <v>-1.2999999999999829</v>
      </c>
      <c r="V2402" s="64">
        <f t="shared" ca="1" si="314"/>
        <v>-8.6200000000000045</v>
      </c>
      <c r="Y2402" s="64">
        <f t="shared" ca="1" si="315"/>
        <v>-1.2999999999999829</v>
      </c>
      <c r="Z2402" s="64">
        <f t="shared" ca="1" si="317"/>
        <v>-8.6200000000000045</v>
      </c>
    </row>
    <row r="2403" spans="1:26" outlineLevel="1" x14ac:dyDescent="0.35">
      <c r="A2403" s="64">
        <v>1820671</v>
      </c>
      <c r="B2403" s="64" t="s">
        <v>183</v>
      </c>
      <c r="C2403" s="64">
        <v>2323.66</v>
      </c>
      <c r="D2403" s="64">
        <v>182</v>
      </c>
      <c r="E2403" s="64">
        <v>192.47</v>
      </c>
      <c r="F2403" s="64">
        <v>0</v>
      </c>
      <c r="H2403" s="64">
        <f t="shared" si="312"/>
        <v>-192.47</v>
      </c>
      <c r="J2403" s="64">
        <f t="shared" si="313"/>
        <v>23</v>
      </c>
      <c r="K2403" s="64">
        <f t="shared" si="309"/>
        <v>23</v>
      </c>
      <c r="L2403" s="64">
        <f t="shared" si="310"/>
        <v>73</v>
      </c>
      <c r="M2403" s="64">
        <f t="shared" si="311"/>
        <v>30</v>
      </c>
      <c r="T2403" s="64">
        <f t="shared" si="316"/>
        <v>148</v>
      </c>
      <c r="U2403" s="64">
        <f t="shared" ca="1" si="314"/>
        <v>-2.2600000000000477</v>
      </c>
      <c r="V2403" s="64">
        <f t="shared" ca="1" si="314"/>
        <v>-1.2799999999999727</v>
      </c>
      <c r="Y2403" s="64">
        <f t="shared" ca="1" si="315"/>
        <v>-2.2600000000000477</v>
      </c>
      <c r="Z2403" s="64">
        <f t="shared" ca="1" si="317"/>
        <v>-1.2799999999999727</v>
      </c>
    </row>
    <row r="2404" spans="1:26" outlineLevel="1" x14ac:dyDescent="0.35">
      <c r="A2404" s="64">
        <v>1823419</v>
      </c>
      <c r="B2404" s="64" t="s">
        <v>183</v>
      </c>
      <c r="C2404" s="64">
        <v>7129.45</v>
      </c>
      <c r="D2404" s="64">
        <v>182</v>
      </c>
      <c r="E2404" s="64">
        <v>582.01</v>
      </c>
      <c r="F2404" s="64">
        <v>0</v>
      </c>
      <c r="H2404" s="64">
        <f t="shared" si="312"/>
        <v>-582.01</v>
      </c>
      <c r="J2404" s="64">
        <f t="shared" si="313"/>
        <v>23</v>
      </c>
      <c r="K2404" s="64">
        <f t="shared" si="309"/>
        <v>23</v>
      </c>
      <c r="L2404" s="64">
        <f t="shared" si="310"/>
        <v>74</v>
      </c>
      <c r="M2404" s="64">
        <f t="shared" si="311"/>
        <v>30</v>
      </c>
      <c r="T2404" s="64">
        <f t="shared" si="316"/>
        <v>149</v>
      </c>
      <c r="U2404" s="64">
        <f t="shared" ca="1" si="314"/>
        <v>0.52000000000003865</v>
      </c>
      <c r="V2404" s="64">
        <f t="shared" ca="1" si="314"/>
        <v>-5.5500000000000682</v>
      </c>
      <c r="Y2404" s="64">
        <f t="shared" ca="1" si="315"/>
        <v>0.52000000000003865</v>
      </c>
      <c r="Z2404" s="64">
        <f t="shared" ca="1" si="317"/>
        <v>-5.5500000000000682</v>
      </c>
    </row>
    <row r="2405" spans="1:26" outlineLevel="1" x14ac:dyDescent="0.35">
      <c r="A2405" s="64">
        <v>1838351</v>
      </c>
      <c r="B2405" s="64" t="s">
        <v>395</v>
      </c>
      <c r="C2405" s="64">
        <v>3301.68</v>
      </c>
      <c r="D2405" s="64">
        <v>181</v>
      </c>
      <c r="E2405" s="64">
        <v>266.20999999999998</v>
      </c>
      <c r="F2405" s="64">
        <v>259.23</v>
      </c>
      <c r="H2405" s="64">
        <f t="shared" si="312"/>
        <v>-6.9799999999999613</v>
      </c>
      <c r="J2405" s="64">
        <f t="shared" si="313"/>
        <v>23</v>
      </c>
      <c r="K2405" s="64">
        <f t="shared" si="309"/>
        <v>24</v>
      </c>
      <c r="L2405" s="64">
        <f t="shared" si="310"/>
        <v>74</v>
      </c>
      <c r="M2405" s="64">
        <f t="shared" si="311"/>
        <v>30</v>
      </c>
      <c r="T2405" s="64">
        <f t="shared" si="316"/>
        <v>150</v>
      </c>
      <c r="U2405" s="64">
        <f t="shared" ca="1" si="314"/>
        <v>-5.4900000000000091</v>
      </c>
      <c r="V2405" s="64">
        <f t="shared" ca="1" si="314"/>
        <v>-3.2199999999999989</v>
      </c>
      <c r="Y2405" s="64">
        <f t="shared" ca="1" si="315"/>
        <v>-5.4900000000000091</v>
      </c>
      <c r="Z2405" s="64">
        <f t="shared" ca="1" si="317"/>
        <v>-3.2199999999999989</v>
      </c>
    </row>
    <row r="2406" spans="1:26" outlineLevel="1" x14ac:dyDescent="0.35">
      <c r="A2406" s="64">
        <v>1838400</v>
      </c>
      <c r="B2406" s="64" t="s">
        <v>406</v>
      </c>
      <c r="C2406" s="64">
        <v>1813.51</v>
      </c>
      <c r="D2406" s="64">
        <v>149</v>
      </c>
      <c r="E2406" s="64">
        <v>149.13</v>
      </c>
      <c r="F2406" s="64">
        <v>0</v>
      </c>
      <c r="H2406" s="64">
        <f t="shared" si="312"/>
        <v>-149.13</v>
      </c>
      <c r="J2406" s="64">
        <f t="shared" si="313"/>
        <v>23</v>
      </c>
      <c r="K2406" s="64">
        <f t="shared" si="309"/>
        <v>24</v>
      </c>
      <c r="L2406" s="64">
        <f t="shared" si="310"/>
        <v>74</v>
      </c>
      <c r="M2406" s="64">
        <f t="shared" si="311"/>
        <v>31</v>
      </c>
      <c r="T2406" s="64">
        <f t="shared" si="316"/>
        <v>151</v>
      </c>
      <c r="U2406" s="64">
        <f t="shared" ca="1" si="314"/>
        <v>-0.75</v>
      </c>
      <c r="V2406" s="64">
        <f t="shared" ca="1" si="314"/>
        <v>-3.3899999999999864</v>
      </c>
      <c r="Y2406" s="64">
        <f t="shared" ca="1" si="315"/>
        <v>-0.75</v>
      </c>
      <c r="Z2406" s="64">
        <f t="shared" ca="1" si="317"/>
        <v>-3.3899999999999864</v>
      </c>
    </row>
    <row r="2407" spans="1:26" outlineLevel="1" x14ac:dyDescent="0.35">
      <c r="A2407" s="64">
        <v>1841172</v>
      </c>
      <c r="B2407" s="64" t="s">
        <v>395</v>
      </c>
      <c r="C2407" s="64">
        <v>1697.27</v>
      </c>
      <c r="D2407" s="64">
        <v>179</v>
      </c>
      <c r="E2407" s="64">
        <v>140.03</v>
      </c>
      <c r="F2407" s="64">
        <v>138.72</v>
      </c>
      <c r="H2407" s="64">
        <f t="shared" si="312"/>
        <v>-1.3100000000000023</v>
      </c>
      <c r="J2407" s="64">
        <f t="shared" si="313"/>
        <v>23</v>
      </c>
      <c r="K2407" s="64">
        <f t="shared" si="309"/>
        <v>25</v>
      </c>
      <c r="L2407" s="64">
        <f t="shared" si="310"/>
        <v>74</v>
      </c>
      <c r="M2407" s="64">
        <f t="shared" si="311"/>
        <v>31</v>
      </c>
      <c r="T2407" s="64">
        <f t="shared" si="316"/>
        <v>152</v>
      </c>
      <c r="U2407" s="64">
        <f t="shared" ca="1" si="314"/>
        <v>-0.52000000000001023</v>
      </c>
      <c r="V2407" s="64">
        <f t="shared" ca="1" si="314"/>
        <v>-1.4300000000000068</v>
      </c>
      <c r="Y2407" s="64">
        <f t="shared" ca="1" si="315"/>
        <v>-0.52000000000001023</v>
      </c>
      <c r="Z2407" s="64">
        <f t="shared" ca="1" si="317"/>
        <v>-1.4300000000000068</v>
      </c>
    </row>
    <row r="2408" spans="1:26" outlineLevel="1" x14ac:dyDescent="0.35">
      <c r="A2408" s="64">
        <v>1841635</v>
      </c>
      <c r="B2408" s="64" t="s">
        <v>395</v>
      </c>
      <c r="C2408" s="64">
        <v>4742.45</v>
      </c>
      <c r="D2408" s="64">
        <v>182</v>
      </c>
      <c r="E2408" s="64">
        <v>386.52</v>
      </c>
      <c r="F2408" s="64">
        <v>378.88</v>
      </c>
      <c r="H2408" s="64">
        <f t="shared" si="312"/>
        <v>-7.6399999999999864</v>
      </c>
      <c r="J2408" s="64">
        <f t="shared" si="313"/>
        <v>23</v>
      </c>
      <c r="K2408" s="64">
        <f t="shared" si="309"/>
        <v>26</v>
      </c>
      <c r="L2408" s="64">
        <f t="shared" si="310"/>
        <v>74</v>
      </c>
      <c r="M2408" s="64">
        <f t="shared" si="311"/>
        <v>31</v>
      </c>
      <c r="T2408" s="64">
        <f t="shared" si="316"/>
        <v>153</v>
      </c>
      <c r="U2408" s="64">
        <f t="shared" ca="1" si="314"/>
        <v>-9.6399999999999864</v>
      </c>
      <c r="V2408" s="64">
        <f t="shared" ca="1" si="314"/>
        <v>-1.9800000000000182</v>
      </c>
      <c r="Y2408" s="64">
        <f t="shared" ca="1" si="315"/>
        <v>-9.6399999999999864</v>
      </c>
      <c r="Z2408" s="64">
        <f t="shared" ca="1" si="317"/>
        <v>-1.9800000000000182</v>
      </c>
    </row>
    <row r="2409" spans="1:26" outlineLevel="1" x14ac:dyDescent="0.35">
      <c r="A2409" s="64">
        <v>1842229</v>
      </c>
      <c r="B2409" s="64" t="s">
        <v>101</v>
      </c>
      <c r="C2409" s="64">
        <v>2258.33</v>
      </c>
      <c r="D2409" s="64">
        <v>118</v>
      </c>
      <c r="E2409" s="64">
        <v>185.98</v>
      </c>
      <c r="F2409" s="64">
        <v>182.13</v>
      </c>
      <c r="H2409" s="64">
        <f t="shared" si="312"/>
        <v>-3.8499999999999943</v>
      </c>
      <c r="J2409" s="64">
        <f t="shared" si="313"/>
        <v>24</v>
      </c>
      <c r="K2409" s="64">
        <f t="shared" si="309"/>
        <v>26</v>
      </c>
      <c r="L2409" s="64">
        <f t="shared" si="310"/>
        <v>74</v>
      </c>
      <c r="M2409" s="64">
        <f t="shared" si="311"/>
        <v>31</v>
      </c>
      <c r="T2409" s="64">
        <f t="shared" si="316"/>
        <v>154</v>
      </c>
      <c r="U2409" s="64">
        <f t="shared" ca="1" si="314"/>
        <v>-3.6299999999999955</v>
      </c>
      <c r="V2409" s="64">
        <f t="shared" ca="1" si="314"/>
        <v>1.1499999999999773</v>
      </c>
      <c r="Y2409" s="64">
        <f t="shared" ca="1" si="315"/>
        <v>-3.6299999999999955</v>
      </c>
      <c r="Z2409" s="64">
        <f t="shared" ca="1" si="317"/>
        <v>1.1499999999999773</v>
      </c>
    </row>
    <row r="2410" spans="1:26" outlineLevel="1" x14ac:dyDescent="0.35">
      <c r="A2410" s="64">
        <v>1847469</v>
      </c>
      <c r="B2410" s="64" t="s">
        <v>183</v>
      </c>
      <c r="C2410" s="64">
        <v>4989.22</v>
      </c>
      <c r="D2410" s="64">
        <v>182</v>
      </c>
      <c r="E2410" s="64">
        <v>396.21</v>
      </c>
      <c r="F2410" s="64">
        <v>0</v>
      </c>
      <c r="H2410" s="64">
        <f t="shared" si="312"/>
        <v>-396.21</v>
      </c>
      <c r="J2410" s="64">
        <f t="shared" si="313"/>
        <v>24</v>
      </c>
      <c r="K2410" s="64">
        <f t="shared" si="309"/>
        <v>26</v>
      </c>
      <c r="L2410" s="64">
        <f t="shared" si="310"/>
        <v>75</v>
      </c>
      <c r="M2410" s="64">
        <f t="shared" si="311"/>
        <v>31</v>
      </c>
      <c r="T2410" s="64">
        <f t="shared" si="316"/>
        <v>155</v>
      </c>
      <c r="U2410" s="64">
        <f t="shared" ca="1" si="314"/>
        <v>-1.75</v>
      </c>
      <c r="V2410" s="64">
        <f t="shared" ca="1" si="314"/>
        <v>-2.5400000000000063</v>
      </c>
      <c r="Y2410" s="64">
        <f t="shared" ca="1" si="315"/>
        <v>-1.75</v>
      </c>
      <c r="Z2410" s="64">
        <f t="shared" ca="1" si="317"/>
        <v>-2.5400000000000063</v>
      </c>
    </row>
    <row r="2411" spans="1:26" outlineLevel="1" x14ac:dyDescent="0.35">
      <c r="A2411" s="64">
        <v>1866120</v>
      </c>
      <c r="B2411" s="64" t="s">
        <v>395</v>
      </c>
      <c r="C2411" s="64">
        <v>2486.9</v>
      </c>
      <c r="D2411" s="64">
        <v>150</v>
      </c>
      <c r="E2411" s="64">
        <v>204.83</v>
      </c>
      <c r="F2411" s="64">
        <v>199.49</v>
      </c>
      <c r="H2411" s="64">
        <f t="shared" si="312"/>
        <v>-5.3400000000000034</v>
      </c>
      <c r="J2411" s="64">
        <f t="shared" si="313"/>
        <v>24</v>
      </c>
      <c r="K2411" s="64">
        <f t="shared" si="309"/>
        <v>27</v>
      </c>
      <c r="L2411" s="64">
        <f t="shared" si="310"/>
        <v>75</v>
      </c>
      <c r="M2411" s="64">
        <f t="shared" si="311"/>
        <v>31</v>
      </c>
      <c r="T2411" s="64">
        <f t="shared" si="316"/>
        <v>156</v>
      </c>
      <c r="U2411" s="64">
        <f t="shared" ca="1" si="314"/>
        <v>-5.1700000000000159</v>
      </c>
      <c r="V2411" s="64">
        <f t="shared" ca="1" si="314"/>
        <v>-1.4899999999999807</v>
      </c>
      <c r="Y2411" s="64">
        <f t="shared" ca="1" si="315"/>
        <v>-5.1700000000000159</v>
      </c>
      <c r="Z2411" s="64">
        <f t="shared" ca="1" si="317"/>
        <v>-1.4899999999999807</v>
      </c>
    </row>
    <row r="2412" spans="1:26" outlineLevel="1" x14ac:dyDescent="0.35">
      <c r="A2412" s="64">
        <v>1866170</v>
      </c>
      <c r="B2412" s="64" t="s">
        <v>183</v>
      </c>
      <c r="C2412" s="64">
        <v>3477.86</v>
      </c>
      <c r="D2412" s="64">
        <v>182</v>
      </c>
      <c r="E2412" s="64">
        <v>282.37</v>
      </c>
      <c r="F2412" s="64">
        <v>0</v>
      </c>
      <c r="H2412" s="64">
        <f t="shared" si="312"/>
        <v>-282.37</v>
      </c>
      <c r="J2412" s="64">
        <f t="shared" si="313"/>
        <v>24</v>
      </c>
      <c r="K2412" s="64">
        <f t="shared" si="309"/>
        <v>27</v>
      </c>
      <c r="L2412" s="64">
        <f t="shared" si="310"/>
        <v>76</v>
      </c>
      <c r="M2412" s="64">
        <f t="shared" si="311"/>
        <v>31</v>
      </c>
      <c r="T2412" s="64">
        <f t="shared" si="316"/>
        <v>157</v>
      </c>
      <c r="U2412" s="64">
        <f t="shared" ca="1" si="314"/>
        <v>-0.51999999999998181</v>
      </c>
      <c r="V2412" s="64">
        <f t="shared" ca="1" si="314"/>
        <v>-3.6699999999999875</v>
      </c>
      <c r="Y2412" s="64">
        <f t="shared" ca="1" si="315"/>
        <v>-0.51999999999998181</v>
      </c>
      <c r="Z2412" s="64">
        <f t="shared" ca="1" si="317"/>
        <v>-3.6699999999999875</v>
      </c>
    </row>
    <row r="2413" spans="1:26" outlineLevel="1" x14ac:dyDescent="0.35">
      <c r="A2413" s="64">
        <v>1866253</v>
      </c>
      <c r="B2413" s="64" t="s">
        <v>395</v>
      </c>
      <c r="C2413" s="64">
        <v>3544.11</v>
      </c>
      <c r="D2413" s="64">
        <v>181</v>
      </c>
      <c r="E2413" s="64">
        <v>283.02999999999997</v>
      </c>
      <c r="F2413" s="64">
        <v>281.87</v>
      </c>
      <c r="H2413" s="64">
        <f t="shared" si="312"/>
        <v>-1.1599999999999682</v>
      </c>
      <c r="J2413" s="64">
        <f t="shared" si="313"/>
        <v>24</v>
      </c>
      <c r="K2413" s="64">
        <f t="shared" si="309"/>
        <v>28</v>
      </c>
      <c r="L2413" s="64">
        <f t="shared" si="310"/>
        <v>76</v>
      </c>
      <c r="M2413" s="64">
        <f t="shared" si="311"/>
        <v>31</v>
      </c>
      <c r="T2413" s="64">
        <f t="shared" si="316"/>
        <v>158</v>
      </c>
      <c r="U2413" s="64">
        <f t="shared" ca="1" si="314"/>
        <v>-2.3499999999999943</v>
      </c>
      <c r="V2413" s="64">
        <f t="shared" ca="1" si="314"/>
        <v>-4.0600000000000023</v>
      </c>
      <c r="Y2413" s="64">
        <f t="shared" ca="1" si="315"/>
        <v>-2.3499999999999943</v>
      </c>
      <c r="Z2413" s="64">
        <f t="shared" ca="1" si="317"/>
        <v>-4.0600000000000023</v>
      </c>
    </row>
    <row r="2414" spans="1:26" outlineLevel="1" x14ac:dyDescent="0.35">
      <c r="A2414" s="64">
        <v>1866493</v>
      </c>
      <c r="B2414" s="64" t="s">
        <v>183</v>
      </c>
      <c r="C2414" s="64">
        <v>2857.16</v>
      </c>
      <c r="D2414" s="64">
        <v>181</v>
      </c>
      <c r="E2414" s="64">
        <v>229.91</v>
      </c>
      <c r="F2414" s="64">
        <v>0</v>
      </c>
      <c r="H2414" s="64">
        <f t="shared" si="312"/>
        <v>-229.91</v>
      </c>
      <c r="J2414" s="64">
        <f t="shared" si="313"/>
        <v>24</v>
      </c>
      <c r="K2414" s="64">
        <f t="shared" si="309"/>
        <v>28</v>
      </c>
      <c r="L2414" s="64">
        <f t="shared" si="310"/>
        <v>77</v>
      </c>
      <c r="M2414" s="64">
        <f t="shared" si="311"/>
        <v>31</v>
      </c>
      <c r="T2414" s="64">
        <f t="shared" si="316"/>
        <v>159</v>
      </c>
      <c r="U2414" s="64">
        <f t="shared" ca="1" si="314"/>
        <v>-5.7799999999999727</v>
      </c>
      <c r="V2414" s="64">
        <f t="shared" ca="1" si="314"/>
        <v>-0.75999999999999091</v>
      </c>
      <c r="Y2414" s="64">
        <f t="shared" ca="1" si="315"/>
        <v>-5.7799999999999727</v>
      </c>
      <c r="Z2414" s="64">
        <f t="shared" ca="1" si="317"/>
        <v>-0.75999999999999091</v>
      </c>
    </row>
    <row r="2415" spans="1:26" outlineLevel="1" x14ac:dyDescent="0.35">
      <c r="A2415" s="64">
        <v>1867243</v>
      </c>
      <c r="B2415" s="64" t="s">
        <v>183</v>
      </c>
      <c r="C2415" s="64">
        <v>4794.18</v>
      </c>
      <c r="D2415" s="64">
        <v>181</v>
      </c>
      <c r="E2415" s="64">
        <v>384.63</v>
      </c>
      <c r="F2415" s="64">
        <v>0</v>
      </c>
      <c r="H2415" s="64">
        <f t="shared" si="312"/>
        <v>-384.63</v>
      </c>
      <c r="J2415" s="64">
        <f t="shared" si="313"/>
        <v>24</v>
      </c>
      <c r="K2415" s="64">
        <f t="shared" si="309"/>
        <v>28</v>
      </c>
      <c r="L2415" s="64">
        <f t="shared" si="310"/>
        <v>78</v>
      </c>
      <c r="M2415" s="64">
        <f t="shared" si="311"/>
        <v>31</v>
      </c>
      <c r="T2415" s="64">
        <f t="shared" si="316"/>
        <v>160</v>
      </c>
      <c r="U2415" s="64">
        <f t="shared" ca="1" si="314"/>
        <v>-3.269999999999996</v>
      </c>
      <c r="V2415" s="64">
        <f t="shared" ca="1" si="314"/>
        <v>-4</v>
      </c>
      <c r="Y2415" s="64">
        <f t="shared" ca="1" si="315"/>
        <v>-3.269999999999996</v>
      </c>
      <c r="Z2415" s="64">
        <f t="shared" ca="1" si="317"/>
        <v>-4</v>
      </c>
    </row>
    <row r="2416" spans="1:26" outlineLevel="1" x14ac:dyDescent="0.35">
      <c r="A2416" s="64">
        <v>1867706</v>
      </c>
      <c r="B2416" s="64" t="s">
        <v>101</v>
      </c>
      <c r="C2416" s="64">
        <v>3747.32</v>
      </c>
      <c r="D2416" s="64">
        <v>181</v>
      </c>
      <c r="E2416" s="64">
        <v>313.13</v>
      </c>
      <c r="F2416" s="64">
        <v>312.17</v>
      </c>
      <c r="H2416" s="64">
        <f t="shared" si="312"/>
        <v>-0.95999999999997954</v>
      </c>
      <c r="J2416" s="64">
        <f t="shared" si="313"/>
        <v>25</v>
      </c>
      <c r="K2416" s="64">
        <f t="shared" si="309"/>
        <v>28</v>
      </c>
      <c r="L2416" s="64">
        <f t="shared" si="310"/>
        <v>78</v>
      </c>
      <c r="M2416" s="64">
        <f t="shared" si="311"/>
        <v>31</v>
      </c>
      <c r="T2416" s="64">
        <f t="shared" si="316"/>
        <v>161</v>
      </c>
      <c r="U2416" s="64">
        <f t="shared" ca="1" si="314"/>
        <v>-8.3500000000000227</v>
      </c>
      <c r="V2416" s="64">
        <f t="shared" ca="1" si="314"/>
        <v>-1.0200000000000102</v>
      </c>
      <c r="Y2416" s="64">
        <f t="shared" ca="1" si="315"/>
        <v>-8.3500000000000227</v>
      </c>
      <c r="Z2416" s="64">
        <f t="shared" ca="1" si="317"/>
        <v>-1.0200000000000102</v>
      </c>
    </row>
    <row r="2417" spans="1:26" outlineLevel="1" x14ac:dyDescent="0.35">
      <c r="A2417" s="64">
        <v>1867847</v>
      </c>
      <c r="B2417" s="64" t="s">
        <v>183</v>
      </c>
      <c r="C2417" s="64">
        <v>4544.87</v>
      </c>
      <c r="D2417" s="64">
        <v>181</v>
      </c>
      <c r="E2417" s="64">
        <v>362.84</v>
      </c>
      <c r="F2417" s="64">
        <v>0</v>
      </c>
      <c r="H2417" s="64">
        <f t="shared" si="312"/>
        <v>-362.84</v>
      </c>
      <c r="J2417" s="64">
        <f t="shared" si="313"/>
        <v>25</v>
      </c>
      <c r="K2417" s="64">
        <f t="shared" si="309"/>
        <v>28</v>
      </c>
      <c r="L2417" s="64">
        <f t="shared" si="310"/>
        <v>79</v>
      </c>
      <c r="M2417" s="64">
        <f t="shared" si="311"/>
        <v>31</v>
      </c>
      <c r="T2417" s="64">
        <f t="shared" si="316"/>
        <v>162</v>
      </c>
      <c r="U2417" s="64">
        <f t="shared" ca="1" si="314"/>
        <v>3.0000000000001137E-2</v>
      </c>
      <c r="V2417" s="64">
        <f t="shared" ca="1" si="314"/>
        <v>-1.960000000000008</v>
      </c>
      <c r="Y2417" s="64">
        <f t="shared" ca="1" si="315"/>
        <v>3.0000000000001137E-2</v>
      </c>
      <c r="Z2417" s="64">
        <f t="shared" ca="1" si="317"/>
        <v>-1.960000000000008</v>
      </c>
    </row>
    <row r="2418" spans="1:26" outlineLevel="1" x14ac:dyDescent="0.35">
      <c r="A2418" s="64">
        <v>1868837</v>
      </c>
      <c r="B2418" s="64" t="s">
        <v>101</v>
      </c>
      <c r="C2418" s="64">
        <v>3224.05</v>
      </c>
      <c r="D2418" s="64">
        <v>149</v>
      </c>
      <c r="E2418" s="64">
        <v>266.44</v>
      </c>
      <c r="F2418" s="64">
        <v>262.97000000000003</v>
      </c>
      <c r="H2418" s="64">
        <f t="shared" si="312"/>
        <v>-3.4699999999999704</v>
      </c>
      <c r="J2418" s="64">
        <f t="shared" si="313"/>
        <v>26</v>
      </c>
      <c r="K2418" s="64">
        <f t="shared" si="309"/>
        <v>28</v>
      </c>
      <c r="L2418" s="64">
        <f t="shared" si="310"/>
        <v>79</v>
      </c>
      <c r="M2418" s="64">
        <f t="shared" si="311"/>
        <v>31</v>
      </c>
      <c r="T2418" s="64">
        <f t="shared" si="316"/>
        <v>163</v>
      </c>
      <c r="U2418" s="64">
        <f t="shared" ca="1" si="314"/>
        <v>-4.6700000000000159</v>
      </c>
      <c r="V2418" s="64">
        <f t="shared" ca="1" si="314"/>
        <v>-4.4900000000000091</v>
      </c>
      <c r="Y2418" s="64">
        <f t="shared" ca="1" si="315"/>
        <v>-4.6700000000000159</v>
      </c>
      <c r="Z2418" s="64">
        <f t="shared" ca="1" si="317"/>
        <v>-4.4900000000000091</v>
      </c>
    </row>
    <row r="2419" spans="1:26" outlineLevel="1" x14ac:dyDescent="0.35">
      <c r="A2419" s="64">
        <v>1869249</v>
      </c>
      <c r="B2419" s="64" t="s">
        <v>183</v>
      </c>
      <c r="C2419" s="64">
        <v>2983.74</v>
      </c>
      <c r="D2419" s="64">
        <v>181</v>
      </c>
      <c r="E2419" s="64">
        <v>243.07</v>
      </c>
      <c r="F2419" s="64">
        <v>0</v>
      </c>
      <c r="H2419" s="64">
        <f t="shared" si="312"/>
        <v>-243.07</v>
      </c>
      <c r="J2419" s="64">
        <f t="shared" si="313"/>
        <v>26</v>
      </c>
      <c r="K2419" s="64">
        <f t="shared" si="309"/>
        <v>28</v>
      </c>
      <c r="L2419" s="64">
        <f t="shared" si="310"/>
        <v>80</v>
      </c>
      <c r="M2419" s="64">
        <f t="shared" si="311"/>
        <v>31</v>
      </c>
      <c r="T2419" s="64">
        <f t="shared" si="316"/>
        <v>164</v>
      </c>
      <c r="U2419" s="64">
        <f t="shared" ca="1" si="314"/>
        <v>-2.6299999999999955</v>
      </c>
      <c r="V2419" s="64">
        <f t="shared" ca="1" si="314"/>
        <v>-1.4000000000000057</v>
      </c>
      <c r="Y2419" s="64">
        <f t="shared" ca="1" si="315"/>
        <v>-2.6299999999999955</v>
      </c>
      <c r="Z2419" s="64">
        <f t="shared" ca="1" si="317"/>
        <v>-1.4000000000000057</v>
      </c>
    </row>
    <row r="2420" spans="1:26" outlineLevel="1" x14ac:dyDescent="0.35">
      <c r="A2420" s="64">
        <v>1887879</v>
      </c>
      <c r="B2420" s="64" t="s">
        <v>183</v>
      </c>
      <c r="C2420" s="64">
        <v>5287.88</v>
      </c>
      <c r="D2420" s="64">
        <v>182</v>
      </c>
      <c r="E2420" s="64">
        <v>434.66</v>
      </c>
      <c r="F2420" s="64">
        <v>0</v>
      </c>
      <c r="H2420" s="64">
        <f t="shared" si="312"/>
        <v>-434.66</v>
      </c>
      <c r="J2420" s="64">
        <f t="shared" si="313"/>
        <v>26</v>
      </c>
      <c r="K2420" s="64">
        <f t="shared" si="309"/>
        <v>28</v>
      </c>
      <c r="L2420" s="64">
        <f t="shared" si="310"/>
        <v>81</v>
      </c>
      <c r="M2420" s="64">
        <f t="shared" si="311"/>
        <v>31</v>
      </c>
      <c r="T2420" s="64">
        <f t="shared" si="316"/>
        <v>165</v>
      </c>
      <c r="U2420" s="64">
        <f t="shared" ca="1" si="314"/>
        <v>-1.1700000000000159</v>
      </c>
      <c r="V2420" s="64">
        <f t="shared" ca="1" si="314"/>
        <v>-3.4900000000000091</v>
      </c>
      <c r="Y2420" s="64">
        <f t="shared" ca="1" si="315"/>
        <v>-1.1700000000000159</v>
      </c>
      <c r="Z2420" s="64">
        <f t="shared" ca="1" si="317"/>
        <v>-3.4900000000000091</v>
      </c>
    </row>
    <row r="2421" spans="1:26" outlineLevel="1" x14ac:dyDescent="0.35">
      <c r="A2421" s="64">
        <v>1902156</v>
      </c>
      <c r="B2421" s="64" t="s">
        <v>183</v>
      </c>
      <c r="C2421" s="64">
        <v>2661.73</v>
      </c>
      <c r="D2421" s="64">
        <v>182</v>
      </c>
      <c r="E2421" s="64">
        <v>217.38</v>
      </c>
      <c r="F2421" s="64">
        <v>0</v>
      </c>
      <c r="H2421" s="64">
        <f t="shared" si="312"/>
        <v>-217.38</v>
      </c>
      <c r="J2421" s="64">
        <f t="shared" si="313"/>
        <v>26</v>
      </c>
      <c r="K2421" s="64">
        <f t="shared" si="309"/>
        <v>28</v>
      </c>
      <c r="L2421" s="64">
        <f t="shared" si="310"/>
        <v>82</v>
      </c>
      <c r="M2421" s="64">
        <f t="shared" si="311"/>
        <v>31</v>
      </c>
      <c r="T2421" s="64">
        <f t="shared" si="316"/>
        <v>166</v>
      </c>
      <c r="U2421" s="64">
        <f t="shared" ca="1" si="314"/>
        <v>-0.92000000000001592</v>
      </c>
      <c r="V2421" s="64">
        <f t="shared" ca="1" si="314"/>
        <v>-2.4800000000000182</v>
      </c>
      <c r="Y2421" s="64">
        <f t="shared" ca="1" si="315"/>
        <v>-0.92000000000001592</v>
      </c>
      <c r="Z2421" s="64">
        <f t="shared" ca="1" si="317"/>
        <v>-2.4800000000000182</v>
      </c>
    </row>
    <row r="2422" spans="1:26" outlineLevel="1" x14ac:dyDescent="0.35">
      <c r="A2422" s="64">
        <v>1906231</v>
      </c>
      <c r="B2422" s="64" t="s">
        <v>183</v>
      </c>
      <c r="C2422" s="64">
        <v>11865.14</v>
      </c>
      <c r="D2422" s="64">
        <v>181</v>
      </c>
      <c r="E2422" s="64">
        <v>969.78</v>
      </c>
      <c r="F2422" s="64">
        <v>0</v>
      </c>
      <c r="H2422" s="64">
        <f t="shared" si="312"/>
        <v>-969.78</v>
      </c>
      <c r="J2422" s="64">
        <f t="shared" si="313"/>
        <v>26</v>
      </c>
      <c r="K2422" s="64">
        <f t="shared" si="309"/>
        <v>28</v>
      </c>
      <c r="L2422" s="64">
        <f t="shared" si="310"/>
        <v>83</v>
      </c>
      <c r="M2422" s="64">
        <f t="shared" si="311"/>
        <v>31</v>
      </c>
      <c r="T2422" s="64">
        <f t="shared" si="316"/>
        <v>167</v>
      </c>
      <c r="U2422" s="64">
        <f t="shared" ca="1" si="314"/>
        <v>-4.75</v>
      </c>
      <c r="V2422" s="64">
        <f t="shared" ca="1" si="314"/>
        <v>-5.3799999999999955</v>
      </c>
      <c r="Y2422" s="64">
        <f t="shared" ca="1" si="315"/>
        <v>-4.75</v>
      </c>
      <c r="Z2422" s="64">
        <f t="shared" ca="1" si="317"/>
        <v>-5.3799999999999955</v>
      </c>
    </row>
    <row r="2423" spans="1:26" outlineLevel="1" x14ac:dyDescent="0.35">
      <c r="A2423" s="64">
        <v>1906372</v>
      </c>
      <c r="B2423" s="64" t="s">
        <v>183</v>
      </c>
      <c r="C2423" s="64">
        <v>6031.09</v>
      </c>
      <c r="D2423" s="64">
        <v>182</v>
      </c>
      <c r="E2423" s="64">
        <v>493.69</v>
      </c>
      <c r="F2423" s="64">
        <v>0</v>
      </c>
      <c r="H2423" s="64">
        <f t="shared" si="312"/>
        <v>-493.69</v>
      </c>
      <c r="J2423" s="64">
        <f t="shared" si="313"/>
        <v>26</v>
      </c>
      <c r="K2423" s="64">
        <f t="shared" si="309"/>
        <v>28</v>
      </c>
      <c r="L2423" s="64">
        <f t="shared" si="310"/>
        <v>84</v>
      </c>
      <c r="M2423" s="64">
        <f t="shared" si="311"/>
        <v>31</v>
      </c>
      <c r="T2423" s="64">
        <f t="shared" si="316"/>
        <v>168</v>
      </c>
      <c r="U2423" s="64">
        <f t="shared" ca="1" si="314"/>
        <v>-1.5599999999999881</v>
      </c>
      <c r="V2423" s="64">
        <f t="shared" ca="1" si="314"/>
        <v>-12.220000000000027</v>
      </c>
      <c r="Y2423" s="64">
        <f t="shared" ca="1" si="315"/>
        <v>-1.5599999999999881</v>
      </c>
      <c r="Z2423" s="64">
        <f t="shared" ca="1" si="317"/>
        <v>-12.220000000000027</v>
      </c>
    </row>
    <row r="2424" spans="1:26" outlineLevel="1" x14ac:dyDescent="0.35">
      <c r="A2424" s="64">
        <v>1971268</v>
      </c>
      <c r="B2424" s="64" t="s">
        <v>183</v>
      </c>
      <c r="C2424" s="64">
        <v>2385.2399999999998</v>
      </c>
      <c r="D2424" s="64">
        <v>181</v>
      </c>
      <c r="E2424" s="64">
        <v>191.91</v>
      </c>
      <c r="F2424" s="64">
        <v>0</v>
      </c>
      <c r="H2424" s="64">
        <f t="shared" si="312"/>
        <v>-191.91</v>
      </c>
      <c r="J2424" s="64">
        <f t="shared" si="313"/>
        <v>26</v>
      </c>
      <c r="K2424" s="64">
        <f t="shared" si="309"/>
        <v>28</v>
      </c>
      <c r="L2424" s="64">
        <f t="shared" si="310"/>
        <v>85</v>
      </c>
      <c r="M2424" s="64">
        <f t="shared" si="311"/>
        <v>31</v>
      </c>
      <c r="T2424" s="64">
        <f t="shared" si="316"/>
        <v>169</v>
      </c>
      <c r="U2424" s="64">
        <f t="shared" ca="1" si="314"/>
        <v>-1.5200000000000102</v>
      </c>
      <c r="V2424" s="64">
        <f t="shared" ca="1" si="314"/>
        <v>-25.509999999999991</v>
      </c>
      <c r="Y2424" s="64">
        <f t="shared" ca="1" si="315"/>
        <v>-1.5200000000000102</v>
      </c>
      <c r="Z2424" s="64">
        <f t="shared" ca="1" si="317"/>
        <v>-25.509999999999991</v>
      </c>
    </row>
    <row r="2425" spans="1:26" outlineLevel="1" x14ac:dyDescent="0.35">
      <c r="A2425" s="64">
        <v>2035055</v>
      </c>
      <c r="B2425" s="64" t="s">
        <v>183</v>
      </c>
      <c r="C2425" s="64">
        <v>3611.08</v>
      </c>
      <c r="D2425" s="64">
        <v>181</v>
      </c>
      <c r="E2425" s="64">
        <v>290.05</v>
      </c>
      <c r="F2425" s="64">
        <v>0</v>
      </c>
      <c r="H2425" s="64">
        <f t="shared" si="312"/>
        <v>-290.05</v>
      </c>
      <c r="J2425" s="64">
        <f t="shared" si="313"/>
        <v>26</v>
      </c>
      <c r="K2425" s="64">
        <f t="shared" si="309"/>
        <v>28</v>
      </c>
      <c r="L2425" s="64">
        <f t="shared" si="310"/>
        <v>86</v>
      </c>
      <c r="M2425" s="64">
        <f t="shared" si="311"/>
        <v>31</v>
      </c>
      <c r="T2425" s="64">
        <f t="shared" si="316"/>
        <v>170</v>
      </c>
      <c r="U2425" s="64">
        <f t="shared" ca="1" si="314"/>
        <v>-3.960000000000008</v>
      </c>
      <c r="V2425" s="64">
        <f t="shared" ca="1" si="314"/>
        <v>-5.0799999999999841</v>
      </c>
      <c r="Y2425" s="64">
        <f t="shared" ca="1" si="315"/>
        <v>-3.960000000000008</v>
      </c>
      <c r="Z2425" s="64">
        <f t="shared" ca="1" si="317"/>
        <v>-5.0799999999999841</v>
      </c>
    </row>
    <row r="2426" spans="1:26" outlineLevel="1" x14ac:dyDescent="0.35">
      <c r="A2426" s="64">
        <v>2044494</v>
      </c>
      <c r="B2426" s="64" t="s">
        <v>395</v>
      </c>
      <c r="C2426" s="64">
        <v>3546.18</v>
      </c>
      <c r="D2426" s="64">
        <v>149</v>
      </c>
      <c r="E2426" s="64">
        <v>285.64999999999998</v>
      </c>
      <c r="F2426" s="64">
        <v>281.29000000000002</v>
      </c>
      <c r="H2426" s="64">
        <f t="shared" si="312"/>
        <v>-4.3599999999999568</v>
      </c>
      <c r="J2426" s="64">
        <f t="shared" si="313"/>
        <v>26</v>
      </c>
      <c r="K2426" s="64">
        <f t="shared" si="309"/>
        <v>29</v>
      </c>
      <c r="L2426" s="64">
        <f t="shared" si="310"/>
        <v>86</v>
      </c>
      <c r="M2426" s="64">
        <f t="shared" si="311"/>
        <v>31</v>
      </c>
      <c r="T2426" s="64">
        <f t="shared" si="316"/>
        <v>171</v>
      </c>
      <c r="U2426" s="64">
        <f t="shared" ca="1" si="314"/>
        <v>-3.6299999999999955</v>
      </c>
      <c r="V2426" s="64">
        <f t="shared" ca="1" si="314"/>
        <v>1.6299999999999955</v>
      </c>
      <c r="Y2426" s="64">
        <f t="shared" ca="1" si="315"/>
        <v>-3.6299999999999955</v>
      </c>
      <c r="Z2426" s="64">
        <f t="shared" ca="1" si="317"/>
        <v>1.6299999999999955</v>
      </c>
    </row>
    <row r="2427" spans="1:26" outlineLevel="1" x14ac:dyDescent="0.35">
      <c r="A2427" s="64">
        <v>2049931</v>
      </c>
      <c r="B2427" s="64" t="s">
        <v>183</v>
      </c>
      <c r="C2427" s="64">
        <v>2376.41</v>
      </c>
      <c r="D2427" s="64">
        <v>179</v>
      </c>
      <c r="E2427" s="64">
        <v>192.42</v>
      </c>
      <c r="F2427" s="64">
        <v>0</v>
      </c>
      <c r="H2427" s="64">
        <f t="shared" si="312"/>
        <v>-192.42</v>
      </c>
      <c r="J2427" s="64">
        <f t="shared" si="313"/>
        <v>26</v>
      </c>
      <c r="K2427" s="64">
        <f t="shared" si="309"/>
        <v>29</v>
      </c>
      <c r="L2427" s="64">
        <f t="shared" si="310"/>
        <v>87</v>
      </c>
      <c r="M2427" s="64">
        <f t="shared" si="311"/>
        <v>31</v>
      </c>
      <c r="T2427" s="64">
        <f t="shared" si="316"/>
        <v>172</v>
      </c>
      <c r="U2427" s="64">
        <f t="shared" ca="1" si="314"/>
        <v>-4.4399999999999977</v>
      </c>
      <c r="V2427" s="64">
        <f t="shared" ca="1" si="314"/>
        <v>1.0099999999999909</v>
      </c>
      <c r="Y2427" s="64">
        <f t="shared" ca="1" si="315"/>
        <v>-4.4399999999999977</v>
      </c>
      <c r="Z2427" s="64">
        <f t="shared" ca="1" si="317"/>
        <v>1.0099999999999909</v>
      </c>
    </row>
    <row r="2428" spans="1:26" outlineLevel="1" x14ac:dyDescent="0.35">
      <c r="A2428" s="64">
        <v>2065672</v>
      </c>
      <c r="B2428" s="64" t="s">
        <v>406</v>
      </c>
      <c r="C2428" s="64">
        <v>3566.3</v>
      </c>
      <c r="D2428" s="64">
        <v>151</v>
      </c>
      <c r="E2428" s="64">
        <v>288.22000000000003</v>
      </c>
      <c r="F2428" s="64">
        <v>0</v>
      </c>
      <c r="H2428" s="64">
        <f t="shared" si="312"/>
        <v>-288.22000000000003</v>
      </c>
      <c r="J2428" s="64">
        <f t="shared" si="313"/>
        <v>26</v>
      </c>
      <c r="K2428" s="64">
        <f t="shared" si="309"/>
        <v>29</v>
      </c>
      <c r="L2428" s="64">
        <f t="shared" si="310"/>
        <v>87</v>
      </c>
      <c r="M2428" s="64">
        <f t="shared" si="311"/>
        <v>32</v>
      </c>
      <c r="T2428" s="64">
        <f t="shared" si="316"/>
        <v>173</v>
      </c>
      <c r="U2428" s="64">
        <f t="shared" ca="1" si="314"/>
        <v>-3.7799999999999727</v>
      </c>
      <c r="V2428" s="64">
        <f t="shared" ca="1" si="314"/>
        <v>-7.5500000000000114</v>
      </c>
      <c r="Y2428" s="64">
        <f t="shared" ca="1" si="315"/>
        <v>-3.7799999999999727</v>
      </c>
      <c r="Z2428" s="64">
        <f t="shared" ca="1" si="317"/>
        <v>-7.5500000000000114</v>
      </c>
    </row>
    <row r="2429" spans="1:26" outlineLevel="1" x14ac:dyDescent="0.35">
      <c r="A2429" s="64">
        <v>2070019</v>
      </c>
      <c r="B2429" s="64" t="s">
        <v>406</v>
      </c>
      <c r="C2429" s="64">
        <v>3096</v>
      </c>
      <c r="D2429" s="64">
        <v>149</v>
      </c>
      <c r="E2429" s="64">
        <v>242.45</v>
      </c>
      <c r="F2429" s="64">
        <v>0</v>
      </c>
      <c r="H2429" s="64">
        <f t="shared" si="312"/>
        <v>-242.45</v>
      </c>
      <c r="J2429" s="64">
        <f t="shared" si="313"/>
        <v>26</v>
      </c>
      <c r="K2429" s="64">
        <f t="shared" si="309"/>
        <v>29</v>
      </c>
      <c r="L2429" s="64">
        <f t="shared" si="310"/>
        <v>87</v>
      </c>
      <c r="M2429" s="64">
        <f t="shared" si="311"/>
        <v>33</v>
      </c>
      <c r="T2429" s="64">
        <f t="shared" si="316"/>
        <v>174</v>
      </c>
      <c r="U2429" s="64">
        <f t="shared" ca="1" si="314"/>
        <v>1.5999999999999943</v>
      </c>
      <c r="V2429" s="64">
        <f t="shared" ca="1" si="314"/>
        <v>-3.1899999999999977</v>
      </c>
      <c r="Y2429" s="64">
        <f t="shared" ca="1" si="315"/>
        <v>1.5999999999999943</v>
      </c>
      <c r="Z2429" s="64">
        <f t="shared" ca="1" si="317"/>
        <v>-3.1899999999999977</v>
      </c>
    </row>
    <row r="2430" spans="1:26" outlineLevel="1" x14ac:dyDescent="0.35">
      <c r="A2430" s="64">
        <v>2108480</v>
      </c>
      <c r="B2430" s="64" t="s">
        <v>183</v>
      </c>
      <c r="C2430" s="64">
        <v>5888.76</v>
      </c>
      <c r="D2430" s="64">
        <v>181</v>
      </c>
      <c r="E2430" s="64">
        <v>462.04</v>
      </c>
      <c r="F2430" s="64">
        <v>0</v>
      </c>
      <c r="H2430" s="64">
        <f t="shared" si="312"/>
        <v>-462.04</v>
      </c>
      <c r="J2430" s="64">
        <f t="shared" si="313"/>
        <v>26</v>
      </c>
      <c r="K2430" s="64">
        <f t="shared" si="309"/>
        <v>29</v>
      </c>
      <c r="L2430" s="64">
        <f t="shared" si="310"/>
        <v>88</v>
      </c>
      <c r="M2430" s="64">
        <f t="shared" si="311"/>
        <v>33</v>
      </c>
      <c r="T2430" s="64">
        <f t="shared" si="316"/>
        <v>175</v>
      </c>
      <c r="U2430" s="64">
        <f t="shared" ca="1" si="314"/>
        <v>-11.70999999999998</v>
      </c>
      <c r="V2430" s="64">
        <f t="shared" ca="1" si="314"/>
        <v>-2.3799999999999955</v>
      </c>
      <c r="Y2430" s="64">
        <f t="shared" ca="1" si="315"/>
        <v>-11.70999999999998</v>
      </c>
      <c r="Z2430" s="64">
        <f t="shared" ca="1" si="317"/>
        <v>-2.3799999999999955</v>
      </c>
    </row>
    <row r="2431" spans="1:26" outlineLevel="1" x14ac:dyDescent="0.35">
      <c r="A2431" s="64">
        <v>2167676</v>
      </c>
      <c r="B2431" s="64" t="s">
        <v>183</v>
      </c>
      <c r="C2431" s="64">
        <v>1954.12</v>
      </c>
      <c r="D2431" s="64">
        <v>181</v>
      </c>
      <c r="E2431" s="64">
        <v>152.57</v>
      </c>
      <c r="F2431" s="64">
        <v>0</v>
      </c>
      <c r="H2431" s="64">
        <f t="shared" si="312"/>
        <v>-152.57</v>
      </c>
      <c r="J2431" s="64">
        <f t="shared" si="313"/>
        <v>26</v>
      </c>
      <c r="K2431" s="64">
        <f t="shared" si="309"/>
        <v>29</v>
      </c>
      <c r="L2431" s="64">
        <f t="shared" si="310"/>
        <v>89</v>
      </c>
      <c r="M2431" s="64">
        <f t="shared" si="311"/>
        <v>33</v>
      </c>
      <c r="T2431" s="64">
        <f t="shared" si="316"/>
        <v>176</v>
      </c>
      <c r="U2431" s="64">
        <f t="shared" ca="1" si="314"/>
        <v>-3.9999999999992042E-2</v>
      </c>
      <c r="V2431" s="64">
        <f t="shared" ca="1" si="314"/>
        <v>-6.4000000000000341</v>
      </c>
      <c r="Y2431" s="64">
        <f t="shared" ca="1" si="315"/>
        <v>-3.9999999999992042E-2</v>
      </c>
      <c r="Z2431" s="64">
        <f t="shared" ca="1" si="317"/>
        <v>-6.4000000000000341</v>
      </c>
    </row>
    <row r="2432" spans="1:26" outlineLevel="1" x14ac:dyDescent="0.35">
      <c r="A2432" s="64">
        <v>2196196</v>
      </c>
      <c r="B2432" s="64" t="s">
        <v>183</v>
      </c>
      <c r="C2432" s="64">
        <v>3529.11</v>
      </c>
      <c r="D2432" s="64">
        <v>181</v>
      </c>
      <c r="E2432" s="64">
        <v>278.07</v>
      </c>
      <c r="F2432" s="64">
        <v>0</v>
      </c>
      <c r="H2432" s="64">
        <f t="shared" si="312"/>
        <v>-278.07</v>
      </c>
      <c r="J2432" s="64">
        <f t="shared" si="313"/>
        <v>26</v>
      </c>
      <c r="K2432" s="64">
        <f t="shared" si="309"/>
        <v>29</v>
      </c>
      <c r="L2432" s="64">
        <f t="shared" si="310"/>
        <v>90</v>
      </c>
      <c r="M2432" s="64">
        <f t="shared" si="311"/>
        <v>33</v>
      </c>
      <c r="T2432" s="64">
        <f t="shared" si="316"/>
        <v>177</v>
      </c>
      <c r="U2432" s="64">
        <f t="shared" ca="1" si="314"/>
        <v>-3.5699999999999932</v>
      </c>
      <c r="V2432" s="64">
        <f t="shared" ca="1" si="314"/>
        <v>1.2400000000000091</v>
      </c>
      <c r="Y2432" s="64">
        <f t="shared" ca="1" si="315"/>
        <v>-3.5699999999999932</v>
      </c>
      <c r="Z2432" s="64">
        <f t="shared" ca="1" si="317"/>
        <v>1.2400000000000091</v>
      </c>
    </row>
    <row r="2433" spans="1:26" outlineLevel="1" x14ac:dyDescent="0.35">
      <c r="A2433" s="64">
        <v>2208959</v>
      </c>
      <c r="B2433" s="64" t="s">
        <v>183</v>
      </c>
      <c r="C2433" s="64">
        <v>3550.18</v>
      </c>
      <c r="D2433" s="64">
        <v>181</v>
      </c>
      <c r="E2433" s="64">
        <v>297.77999999999997</v>
      </c>
      <c r="F2433" s="64">
        <v>0</v>
      </c>
      <c r="H2433" s="64">
        <f t="shared" si="312"/>
        <v>-297.77999999999997</v>
      </c>
      <c r="J2433" s="64">
        <f t="shared" si="313"/>
        <v>26</v>
      </c>
      <c r="K2433" s="64">
        <f t="shared" si="309"/>
        <v>29</v>
      </c>
      <c r="L2433" s="64">
        <f t="shared" si="310"/>
        <v>91</v>
      </c>
      <c r="M2433" s="64">
        <f t="shared" si="311"/>
        <v>33</v>
      </c>
      <c r="T2433" s="64">
        <f t="shared" si="316"/>
        <v>178</v>
      </c>
      <c r="U2433" s="64">
        <f t="shared" ca="1" si="314"/>
        <v>-7.0900000000000034</v>
      </c>
      <c r="V2433" s="64">
        <f t="shared" ca="1" si="314"/>
        <v>-3.0199999999999818</v>
      </c>
      <c r="Y2433" s="64">
        <f t="shared" ca="1" si="315"/>
        <v>-7.0900000000000034</v>
      </c>
      <c r="Z2433" s="64">
        <f t="shared" ca="1" si="317"/>
        <v>-3.0199999999999818</v>
      </c>
    </row>
    <row r="2434" spans="1:26" outlineLevel="1" x14ac:dyDescent="0.35">
      <c r="A2434" s="64">
        <v>2232601</v>
      </c>
      <c r="B2434" s="64" t="s">
        <v>406</v>
      </c>
      <c r="C2434" s="64">
        <v>1550.77</v>
      </c>
      <c r="D2434" s="64">
        <v>150</v>
      </c>
      <c r="E2434" s="64">
        <v>126.41</v>
      </c>
      <c r="F2434" s="64">
        <v>0</v>
      </c>
      <c r="H2434" s="64">
        <f t="shared" si="312"/>
        <v>-126.41</v>
      </c>
      <c r="J2434" s="64">
        <f t="shared" si="313"/>
        <v>26</v>
      </c>
      <c r="K2434" s="64">
        <f t="shared" si="309"/>
        <v>29</v>
      </c>
      <c r="L2434" s="64">
        <f t="shared" si="310"/>
        <v>91</v>
      </c>
      <c r="M2434" s="64">
        <f t="shared" si="311"/>
        <v>34</v>
      </c>
      <c r="T2434" s="64">
        <f t="shared" si="316"/>
        <v>179</v>
      </c>
      <c r="U2434" s="64">
        <f t="shared" ca="1" si="314"/>
        <v>-1.6599999999999966</v>
      </c>
      <c r="V2434" s="64">
        <f t="shared" ca="1" si="314"/>
        <v>-1.3599999999999568</v>
      </c>
      <c r="Y2434" s="64">
        <f t="shared" ca="1" si="315"/>
        <v>-1.6599999999999966</v>
      </c>
      <c r="Z2434" s="64">
        <f t="shared" ca="1" si="317"/>
        <v>-1.3599999999999568</v>
      </c>
    </row>
    <row r="2435" spans="1:26" outlineLevel="1" x14ac:dyDescent="0.35">
      <c r="A2435" s="64">
        <v>2236736</v>
      </c>
      <c r="B2435" s="64" t="s">
        <v>395</v>
      </c>
      <c r="C2435" s="64">
        <v>1800.03</v>
      </c>
      <c r="D2435" s="64">
        <v>120</v>
      </c>
      <c r="E2435" s="64">
        <v>145.19999999999999</v>
      </c>
      <c r="F2435" s="64">
        <v>141.96</v>
      </c>
      <c r="H2435" s="64">
        <f t="shared" si="312"/>
        <v>-3.2399999999999807</v>
      </c>
      <c r="J2435" s="64">
        <f t="shared" si="313"/>
        <v>26</v>
      </c>
      <c r="K2435" s="64">
        <f t="shared" si="309"/>
        <v>30</v>
      </c>
      <c r="L2435" s="64">
        <f t="shared" si="310"/>
        <v>91</v>
      </c>
      <c r="M2435" s="64">
        <f t="shared" si="311"/>
        <v>34</v>
      </c>
      <c r="T2435" s="64">
        <f t="shared" si="316"/>
        <v>180</v>
      </c>
      <c r="U2435" s="64">
        <f t="shared" ca="1" si="314"/>
        <v>-4.2699999999999818</v>
      </c>
      <c r="V2435" s="64">
        <f t="shared" ca="1" si="314"/>
        <v>-0.90999999999999659</v>
      </c>
      <c r="Y2435" s="64">
        <f t="shared" ca="1" si="315"/>
        <v>-4.2699999999999818</v>
      </c>
      <c r="Z2435" s="64">
        <f t="shared" ca="1" si="317"/>
        <v>-0.90999999999999659</v>
      </c>
    </row>
    <row r="2436" spans="1:26" outlineLevel="1" x14ac:dyDescent="0.35">
      <c r="A2436" s="64">
        <v>2252162</v>
      </c>
      <c r="B2436" s="64" t="s">
        <v>183</v>
      </c>
      <c r="C2436" s="64">
        <v>3638.03</v>
      </c>
      <c r="D2436" s="64">
        <v>181</v>
      </c>
      <c r="E2436" s="64">
        <v>292.88</v>
      </c>
      <c r="F2436" s="64">
        <v>0</v>
      </c>
      <c r="H2436" s="64">
        <f t="shared" si="312"/>
        <v>-292.88</v>
      </c>
      <c r="J2436" s="64">
        <f t="shared" si="313"/>
        <v>26</v>
      </c>
      <c r="K2436" s="64">
        <f t="shared" si="309"/>
        <v>30</v>
      </c>
      <c r="L2436" s="64">
        <f t="shared" si="310"/>
        <v>92</v>
      </c>
      <c r="M2436" s="64">
        <f t="shared" si="311"/>
        <v>34</v>
      </c>
      <c r="T2436" s="64">
        <f t="shared" si="316"/>
        <v>181</v>
      </c>
      <c r="U2436" s="64">
        <f t="shared" ca="1" si="314"/>
        <v>-3.7700000000000387</v>
      </c>
      <c r="V2436" s="64">
        <f t="shared" ca="1" si="314"/>
        <v>-1.089999999999975</v>
      </c>
      <c r="Y2436" s="64">
        <f t="shared" ca="1" si="315"/>
        <v>-3.7700000000000387</v>
      </c>
      <c r="Z2436" s="64">
        <f t="shared" ca="1" si="317"/>
        <v>-1.089999999999975</v>
      </c>
    </row>
    <row r="2437" spans="1:26" outlineLevel="1" x14ac:dyDescent="0.35">
      <c r="A2437" s="64">
        <v>2254994</v>
      </c>
      <c r="B2437" s="64" t="s">
        <v>183</v>
      </c>
      <c r="C2437" s="64">
        <v>3896.54</v>
      </c>
      <c r="D2437" s="64">
        <v>181</v>
      </c>
      <c r="E2437" s="64">
        <v>315.60000000000002</v>
      </c>
      <c r="F2437" s="64">
        <v>0</v>
      </c>
      <c r="H2437" s="64">
        <f t="shared" si="312"/>
        <v>-315.60000000000002</v>
      </c>
      <c r="J2437" s="64">
        <f t="shared" si="313"/>
        <v>26</v>
      </c>
      <c r="K2437" s="64">
        <f t="shared" si="309"/>
        <v>30</v>
      </c>
      <c r="L2437" s="64">
        <f t="shared" si="310"/>
        <v>93</v>
      </c>
      <c r="M2437" s="64">
        <f t="shared" si="311"/>
        <v>34</v>
      </c>
      <c r="T2437" s="64">
        <f t="shared" si="316"/>
        <v>182</v>
      </c>
      <c r="U2437" s="64">
        <f t="shared" ca="1" si="314"/>
        <v>-1.1500000000000057</v>
      </c>
      <c r="V2437" s="64">
        <f t="shared" ca="1" si="314"/>
        <v>-7.3599999999999852</v>
      </c>
      <c r="Y2437" s="64">
        <f t="shared" ca="1" si="315"/>
        <v>-1.1500000000000057</v>
      </c>
      <c r="Z2437" s="64">
        <f t="shared" ca="1" si="317"/>
        <v>-7.3599999999999852</v>
      </c>
    </row>
    <row r="2438" spans="1:26" outlineLevel="1" x14ac:dyDescent="0.35">
      <c r="A2438" s="64">
        <v>2290344</v>
      </c>
      <c r="B2438" s="64" t="s">
        <v>183</v>
      </c>
      <c r="C2438" s="64">
        <v>3182.2</v>
      </c>
      <c r="D2438" s="64">
        <v>182</v>
      </c>
      <c r="E2438" s="64">
        <v>263.95999999999998</v>
      </c>
      <c r="F2438" s="64">
        <v>0</v>
      </c>
      <c r="H2438" s="64">
        <f t="shared" si="312"/>
        <v>-263.95999999999998</v>
      </c>
      <c r="J2438" s="64">
        <f t="shared" si="313"/>
        <v>26</v>
      </c>
      <c r="K2438" s="64">
        <f t="shared" si="309"/>
        <v>30</v>
      </c>
      <c r="L2438" s="64">
        <f t="shared" si="310"/>
        <v>94</v>
      </c>
      <c r="M2438" s="64">
        <f t="shared" si="311"/>
        <v>34</v>
      </c>
      <c r="T2438" s="64">
        <f t="shared" si="316"/>
        <v>183</v>
      </c>
      <c r="U2438" s="64">
        <f t="shared" ca="1" si="314"/>
        <v>-7.1399999999999864</v>
      </c>
      <c r="V2438" s="64">
        <f t="shared" ca="1" si="314"/>
        <v>-3.589999999999975</v>
      </c>
      <c r="Y2438" s="64">
        <f t="shared" ca="1" si="315"/>
        <v>-7.1399999999999864</v>
      </c>
      <c r="Z2438" s="64">
        <f t="shared" ca="1" si="317"/>
        <v>-3.589999999999975</v>
      </c>
    </row>
    <row r="2439" spans="1:26" outlineLevel="1" x14ac:dyDescent="0.35">
      <c r="A2439" s="64">
        <v>2298760</v>
      </c>
      <c r="B2439" s="64" t="s">
        <v>183</v>
      </c>
      <c r="C2439" s="64">
        <v>9197.16</v>
      </c>
      <c r="D2439" s="64">
        <v>181</v>
      </c>
      <c r="E2439" s="64">
        <v>747.69</v>
      </c>
      <c r="F2439" s="64">
        <v>0</v>
      </c>
      <c r="H2439" s="64">
        <f t="shared" si="312"/>
        <v>-747.69</v>
      </c>
      <c r="J2439" s="64">
        <f t="shared" si="313"/>
        <v>26</v>
      </c>
      <c r="K2439" s="64">
        <f t="shared" si="309"/>
        <v>30</v>
      </c>
      <c r="L2439" s="64">
        <f t="shared" si="310"/>
        <v>95</v>
      </c>
      <c r="M2439" s="64">
        <f t="shared" si="311"/>
        <v>34</v>
      </c>
      <c r="T2439" s="64">
        <f t="shared" si="316"/>
        <v>184</v>
      </c>
      <c r="U2439" s="64">
        <f t="shared" ca="1" si="314"/>
        <v>-2.4300000000000068</v>
      </c>
      <c r="V2439" s="64">
        <f t="shared" ca="1" si="314"/>
        <v>-0.75999999999999091</v>
      </c>
      <c r="Y2439" s="64">
        <f t="shared" ca="1" si="315"/>
        <v>-2.4300000000000068</v>
      </c>
      <c r="Z2439" s="64">
        <f t="shared" ca="1" si="317"/>
        <v>-0.75999999999999091</v>
      </c>
    </row>
    <row r="2440" spans="1:26" outlineLevel="1" x14ac:dyDescent="0.35">
      <c r="A2440" s="64">
        <v>2300127</v>
      </c>
      <c r="B2440" s="64" t="s">
        <v>183</v>
      </c>
      <c r="C2440" s="64">
        <v>3438.9</v>
      </c>
      <c r="D2440" s="64">
        <v>181</v>
      </c>
      <c r="E2440" s="64">
        <v>280.11</v>
      </c>
      <c r="F2440" s="64">
        <v>0</v>
      </c>
      <c r="H2440" s="64">
        <f t="shared" si="312"/>
        <v>-280.11</v>
      </c>
      <c r="J2440" s="64">
        <f t="shared" si="313"/>
        <v>26</v>
      </c>
      <c r="K2440" s="64">
        <f t="shared" si="309"/>
        <v>30</v>
      </c>
      <c r="L2440" s="64">
        <f t="shared" si="310"/>
        <v>96</v>
      </c>
      <c r="M2440" s="64">
        <f t="shared" si="311"/>
        <v>34</v>
      </c>
      <c r="T2440" s="64">
        <f t="shared" si="316"/>
        <v>185</v>
      </c>
      <c r="U2440" s="64">
        <f t="shared" ca="1" si="314"/>
        <v>-4.2999999999999829</v>
      </c>
      <c r="V2440" s="64">
        <f t="shared" ca="1" si="314"/>
        <v>-1.9399999999999977</v>
      </c>
      <c r="Y2440" s="64">
        <f t="shared" ca="1" si="315"/>
        <v>-4.2999999999999829</v>
      </c>
      <c r="Z2440" s="64">
        <f t="shared" ca="1" si="317"/>
        <v>-1.9399999999999977</v>
      </c>
    </row>
    <row r="2441" spans="1:26" outlineLevel="1" x14ac:dyDescent="0.35">
      <c r="A2441" s="64">
        <v>2307967</v>
      </c>
      <c r="B2441" s="64" t="s">
        <v>406</v>
      </c>
      <c r="C2441" s="64">
        <v>3339.48</v>
      </c>
      <c r="D2441" s="64">
        <v>151</v>
      </c>
      <c r="E2441" s="64">
        <v>265.97000000000003</v>
      </c>
      <c r="F2441" s="64">
        <v>0</v>
      </c>
      <c r="H2441" s="64">
        <f t="shared" si="312"/>
        <v>-265.97000000000003</v>
      </c>
      <c r="J2441" s="64">
        <f t="shared" si="313"/>
        <v>26</v>
      </c>
      <c r="K2441" s="64">
        <f t="shared" si="309"/>
        <v>30</v>
      </c>
      <c r="L2441" s="64">
        <f t="shared" si="310"/>
        <v>96</v>
      </c>
      <c r="M2441" s="64">
        <f t="shared" si="311"/>
        <v>35</v>
      </c>
      <c r="T2441" s="64">
        <f t="shared" si="316"/>
        <v>186</v>
      </c>
      <c r="U2441" s="64">
        <f t="shared" ca="1" si="314"/>
        <v>3.4099999999999682</v>
      </c>
      <c r="V2441" s="64">
        <f t="shared" ca="1" si="314"/>
        <v>-7.9799999999999898</v>
      </c>
      <c r="Y2441" s="64">
        <f t="shared" ca="1" si="315"/>
        <v>3.4099999999999682</v>
      </c>
      <c r="Z2441" s="64">
        <f t="shared" ca="1" si="317"/>
        <v>-7.9799999999999898</v>
      </c>
    </row>
    <row r="2442" spans="1:26" outlineLevel="1" x14ac:dyDescent="0.35">
      <c r="A2442" s="64">
        <v>2308030</v>
      </c>
      <c r="B2442" s="64" t="s">
        <v>183</v>
      </c>
      <c r="C2442" s="64">
        <v>2730.43</v>
      </c>
      <c r="D2442" s="64">
        <v>181</v>
      </c>
      <c r="E2442" s="64">
        <v>225</v>
      </c>
      <c r="F2442" s="64">
        <v>0</v>
      </c>
      <c r="H2442" s="64">
        <f t="shared" si="312"/>
        <v>-225</v>
      </c>
      <c r="J2442" s="64">
        <f t="shared" si="313"/>
        <v>26</v>
      </c>
      <c r="K2442" s="64">
        <f t="shared" si="309"/>
        <v>30</v>
      </c>
      <c r="L2442" s="64">
        <f t="shared" si="310"/>
        <v>97</v>
      </c>
      <c r="M2442" s="64">
        <f t="shared" si="311"/>
        <v>35</v>
      </c>
      <c r="T2442" s="64">
        <f t="shared" si="316"/>
        <v>187</v>
      </c>
      <c r="U2442" s="64">
        <f t="shared" ca="1" si="314"/>
        <v>-0.44999999999998863</v>
      </c>
      <c r="V2442" s="64">
        <f t="shared" ca="1" si="314"/>
        <v>-9.6499999999999773</v>
      </c>
      <c r="Y2442" s="64">
        <f t="shared" ca="1" si="315"/>
        <v>-0.44999999999998863</v>
      </c>
      <c r="Z2442" s="64">
        <f t="shared" ca="1" si="317"/>
        <v>-9.6499999999999773</v>
      </c>
    </row>
    <row r="2443" spans="1:26" outlineLevel="1" x14ac:dyDescent="0.35">
      <c r="A2443" s="64">
        <v>2311306</v>
      </c>
      <c r="B2443" s="64" t="s">
        <v>183</v>
      </c>
      <c r="C2443" s="64">
        <v>9212.41</v>
      </c>
      <c r="D2443" s="64">
        <v>181</v>
      </c>
      <c r="E2443" s="64">
        <v>745.66</v>
      </c>
      <c r="F2443" s="64">
        <v>0</v>
      </c>
      <c r="H2443" s="64">
        <f t="shared" si="312"/>
        <v>-745.66</v>
      </c>
      <c r="J2443" s="64">
        <f t="shared" si="313"/>
        <v>26</v>
      </c>
      <c r="K2443" s="64">
        <f t="shared" si="309"/>
        <v>30</v>
      </c>
      <c r="L2443" s="64">
        <f t="shared" si="310"/>
        <v>98</v>
      </c>
      <c r="M2443" s="64">
        <f t="shared" si="311"/>
        <v>35</v>
      </c>
      <c r="T2443" s="64">
        <f t="shared" si="316"/>
        <v>188</v>
      </c>
      <c r="U2443" s="64">
        <f t="shared" ca="1" si="314"/>
        <v>-4.1000000000000227</v>
      </c>
      <c r="V2443" s="64">
        <f t="shared" ca="1" si="314"/>
        <v>-3.2700000000000387</v>
      </c>
      <c r="Y2443" s="64">
        <f t="shared" ca="1" si="315"/>
        <v>-4.1000000000000227</v>
      </c>
      <c r="Z2443" s="64">
        <f t="shared" ca="1" si="317"/>
        <v>-3.2700000000000387</v>
      </c>
    </row>
    <row r="2444" spans="1:26" outlineLevel="1" x14ac:dyDescent="0.35">
      <c r="A2444" s="64">
        <v>2325753</v>
      </c>
      <c r="B2444" s="64" t="s">
        <v>406</v>
      </c>
      <c r="C2444" s="64">
        <v>1874.56</v>
      </c>
      <c r="D2444" s="64">
        <v>150</v>
      </c>
      <c r="E2444" s="64">
        <v>154.28</v>
      </c>
      <c r="F2444" s="64">
        <v>0</v>
      </c>
      <c r="H2444" s="64">
        <f t="shared" si="312"/>
        <v>-154.28</v>
      </c>
      <c r="J2444" s="64">
        <f t="shared" si="313"/>
        <v>26</v>
      </c>
      <c r="K2444" s="64">
        <f t="shared" si="309"/>
        <v>30</v>
      </c>
      <c r="L2444" s="64">
        <f t="shared" si="310"/>
        <v>98</v>
      </c>
      <c r="M2444" s="64">
        <f t="shared" si="311"/>
        <v>36</v>
      </c>
      <c r="T2444" s="64">
        <f t="shared" si="316"/>
        <v>189</v>
      </c>
      <c r="U2444" s="64">
        <f t="shared" ca="1" si="314"/>
        <v>-4.4399999999999977</v>
      </c>
      <c r="V2444" s="64">
        <f t="shared" ca="1" si="314"/>
        <v>-6.1699999999999591</v>
      </c>
      <c r="Y2444" s="64">
        <f t="shared" ca="1" si="315"/>
        <v>-4.4399999999999977</v>
      </c>
      <c r="Z2444" s="64">
        <f t="shared" ca="1" si="317"/>
        <v>-6.1699999999999591</v>
      </c>
    </row>
    <row r="2445" spans="1:26" outlineLevel="1" x14ac:dyDescent="0.35">
      <c r="A2445" s="64">
        <v>2337849</v>
      </c>
      <c r="B2445" s="64" t="s">
        <v>406</v>
      </c>
      <c r="C2445" s="64">
        <v>3526.79</v>
      </c>
      <c r="D2445" s="64">
        <v>151</v>
      </c>
      <c r="E2445" s="64">
        <v>287.49</v>
      </c>
      <c r="F2445" s="64">
        <v>0</v>
      </c>
      <c r="H2445" s="64">
        <f t="shared" si="312"/>
        <v>-287.49</v>
      </c>
      <c r="J2445" s="64">
        <f t="shared" si="313"/>
        <v>26</v>
      </c>
      <c r="K2445" s="64">
        <f t="shared" si="309"/>
        <v>30</v>
      </c>
      <c r="L2445" s="64">
        <f t="shared" si="310"/>
        <v>98</v>
      </c>
      <c r="M2445" s="64">
        <f t="shared" si="311"/>
        <v>37</v>
      </c>
      <c r="T2445" s="64">
        <f t="shared" si="316"/>
        <v>190</v>
      </c>
      <c r="U2445" s="64">
        <f t="shared" ca="1" si="314"/>
        <v>-3.7800000000000296</v>
      </c>
      <c r="V2445" s="64">
        <f t="shared" ca="1" si="314"/>
        <v>-0.43000000000000682</v>
      </c>
      <c r="Y2445" s="64">
        <f t="shared" ca="1" si="315"/>
        <v>-3.7800000000000296</v>
      </c>
      <c r="Z2445" s="64">
        <f t="shared" ca="1" si="317"/>
        <v>-0.43000000000000682</v>
      </c>
    </row>
    <row r="2446" spans="1:26" outlineLevel="1" x14ac:dyDescent="0.35">
      <c r="A2446" s="64">
        <v>2338649</v>
      </c>
      <c r="B2446" s="64" t="s">
        <v>183</v>
      </c>
      <c r="C2446" s="64">
        <v>4063.74</v>
      </c>
      <c r="D2446" s="64">
        <v>181</v>
      </c>
      <c r="E2446" s="64">
        <v>323.14</v>
      </c>
      <c r="F2446" s="64">
        <v>0</v>
      </c>
      <c r="H2446" s="64">
        <f t="shared" si="312"/>
        <v>-323.14</v>
      </c>
      <c r="J2446" s="64">
        <f t="shared" si="313"/>
        <v>26</v>
      </c>
      <c r="K2446" s="64">
        <f t="shared" si="309"/>
        <v>30</v>
      </c>
      <c r="L2446" s="64">
        <f t="shared" si="310"/>
        <v>99</v>
      </c>
      <c r="M2446" s="64">
        <f t="shared" si="311"/>
        <v>37</v>
      </c>
      <c r="T2446" s="64">
        <f t="shared" si="316"/>
        <v>191</v>
      </c>
      <c r="U2446" s="64">
        <f t="shared" ca="1" si="314"/>
        <v>-1.8400000000000034</v>
      </c>
      <c r="V2446" s="64">
        <f t="shared" ca="1" si="314"/>
        <v>-5.2899999999999636</v>
      </c>
      <c r="Y2446" s="64">
        <f t="shared" ca="1" si="315"/>
        <v>-1.8400000000000034</v>
      </c>
      <c r="Z2446" s="64">
        <f t="shared" ca="1" si="317"/>
        <v>-5.2899999999999636</v>
      </c>
    </row>
    <row r="2447" spans="1:26" outlineLevel="1" x14ac:dyDescent="0.35">
      <c r="A2447" s="64">
        <v>2339605</v>
      </c>
      <c r="B2447" s="64" t="s">
        <v>183</v>
      </c>
      <c r="C2447" s="64">
        <v>4828.9399999999996</v>
      </c>
      <c r="D2447" s="64">
        <v>181</v>
      </c>
      <c r="E2447" s="64">
        <v>395.06</v>
      </c>
      <c r="F2447" s="64">
        <v>0</v>
      </c>
      <c r="H2447" s="64">
        <f t="shared" si="312"/>
        <v>-395.06</v>
      </c>
      <c r="J2447" s="64">
        <f t="shared" si="313"/>
        <v>26</v>
      </c>
      <c r="K2447" s="64">
        <f t="shared" ref="K2447:K2510" si="318">IF($B2447=K$2253,K2446+1,K2446)</f>
        <v>30</v>
      </c>
      <c r="L2447" s="64">
        <f t="shared" ref="L2447:L2510" si="319">IF($B2447=L$2253,L2446+1,L2446)</f>
        <v>100</v>
      </c>
      <c r="M2447" s="64">
        <f t="shared" ref="M2447:M2510" si="320">IF($B2447=M$2253,M2446+1,M2446)</f>
        <v>37</v>
      </c>
      <c r="T2447" s="64">
        <f t="shared" si="316"/>
        <v>192</v>
      </c>
      <c r="U2447" s="64">
        <f t="shared" ca="1" si="314"/>
        <v>-5.7800000000000011</v>
      </c>
      <c r="V2447" s="64">
        <f t="shared" ca="1" si="314"/>
        <v>-3.7299999999999898</v>
      </c>
      <c r="Y2447" s="64">
        <f t="shared" ca="1" si="315"/>
        <v>-5.7800000000000011</v>
      </c>
      <c r="Z2447" s="64">
        <f t="shared" ca="1" si="317"/>
        <v>-3.7299999999999898</v>
      </c>
    </row>
    <row r="2448" spans="1:26" outlineLevel="1" x14ac:dyDescent="0.35">
      <c r="A2448" s="64">
        <v>2340248</v>
      </c>
      <c r="B2448" s="64" t="s">
        <v>183</v>
      </c>
      <c r="C2448" s="64">
        <v>6814.53</v>
      </c>
      <c r="D2448" s="64">
        <v>179</v>
      </c>
      <c r="E2448" s="64">
        <v>539.79999999999995</v>
      </c>
      <c r="F2448" s="64">
        <v>0</v>
      </c>
      <c r="H2448" s="64">
        <f t="shared" ref="H2448:H2511" si="321">F2448-E2448</f>
        <v>-539.79999999999995</v>
      </c>
      <c r="J2448" s="64">
        <f t="shared" ref="J2448:J2511" si="322">IF($B2448=J$2253,J2447+1,J2447)</f>
        <v>26</v>
      </c>
      <c r="K2448" s="64">
        <f t="shared" si="318"/>
        <v>30</v>
      </c>
      <c r="L2448" s="64">
        <f t="shared" si="319"/>
        <v>101</v>
      </c>
      <c r="M2448" s="64">
        <f t="shared" si="320"/>
        <v>37</v>
      </c>
      <c r="T2448" s="64">
        <f t="shared" si="316"/>
        <v>193</v>
      </c>
      <c r="U2448" s="64">
        <f t="shared" ca="1" si="314"/>
        <v>-1</v>
      </c>
      <c r="V2448" s="64">
        <f t="shared" ca="1" si="314"/>
        <v>-1.9699999999999989</v>
      </c>
      <c r="Y2448" s="64">
        <f t="shared" ca="1" si="315"/>
        <v>-1</v>
      </c>
      <c r="Z2448" s="64">
        <f t="shared" ca="1" si="317"/>
        <v>-1.9699999999999989</v>
      </c>
    </row>
    <row r="2449" spans="1:26" outlineLevel="1" x14ac:dyDescent="0.35">
      <c r="A2449" s="64">
        <v>2356097</v>
      </c>
      <c r="B2449" s="64" t="s">
        <v>406</v>
      </c>
      <c r="C2449" s="64">
        <v>3626.34</v>
      </c>
      <c r="D2449" s="64">
        <v>181</v>
      </c>
      <c r="E2449" s="64">
        <v>301.93</v>
      </c>
      <c r="F2449" s="64">
        <v>0</v>
      </c>
      <c r="H2449" s="64">
        <f t="shared" si="321"/>
        <v>-301.93</v>
      </c>
      <c r="J2449" s="64">
        <f t="shared" si="322"/>
        <v>26</v>
      </c>
      <c r="K2449" s="64">
        <f t="shared" si="318"/>
        <v>30</v>
      </c>
      <c r="L2449" s="64">
        <f t="shared" si="319"/>
        <v>101</v>
      </c>
      <c r="M2449" s="64">
        <f t="shared" si="320"/>
        <v>38</v>
      </c>
      <c r="T2449" s="64">
        <f t="shared" si="316"/>
        <v>194</v>
      </c>
      <c r="U2449" s="64">
        <f t="shared" ref="U2449:V2512" ca="1" si="323">INDEX(OFFSET($G$2255,0,MATCH(U$2254,$H$2254:$I$2254,0),COUNT($A$2255:$A$4447),1),MATCH($T2449,OFFSET($I$2255,0,MATCH(U$2255,$J$2253:$M$2253,0),COUNT($A$2255:$A$4447),1),0),1)</f>
        <v>-4.7200000000000273</v>
      </c>
      <c r="V2449" s="64">
        <f t="shared" ca="1" si="323"/>
        <v>-2.8199999999999932</v>
      </c>
      <c r="Y2449" s="64">
        <f t="shared" ref="Y2449:Y2512" ca="1" si="324">IF(ISNA(U2449)," ",U2449)</f>
        <v>-4.7200000000000273</v>
      </c>
      <c r="Z2449" s="64">
        <f t="shared" ca="1" si="317"/>
        <v>-2.8199999999999932</v>
      </c>
    </row>
    <row r="2450" spans="1:26" outlineLevel="1" x14ac:dyDescent="0.35">
      <c r="A2450" s="64">
        <v>2368141</v>
      </c>
      <c r="B2450" s="64" t="s">
        <v>101</v>
      </c>
      <c r="C2450" s="64">
        <v>3839.72</v>
      </c>
      <c r="D2450" s="64">
        <v>149</v>
      </c>
      <c r="E2450" s="64">
        <v>309.88</v>
      </c>
      <c r="F2450" s="64">
        <v>305.93</v>
      </c>
      <c r="H2450" s="64">
        <f t="shared" si="321"/>
        <v>-3.9499999999999886</v>
      </c>
      <c r="J2450" s="64">
        <f t="shared" si="322"/>
        <v>27</v>
      </c>
      <c r="K2450" s="64">
        <f t="shared" si="318"/>
        <v>30</v>
      </c>
      <c r="L2450" s="64">
        <f t="shared" si="319"/>
        <v>101</v>
      </c>
      <c r="M2450" s="64">
        <f t="shared" si="320"/>
        <v>38</v>
      </c>
      <c r="T2450" s="64">
        <f t="shared" ref="T2450:T2513" si="325">T2449+1</f>
        <v>195</v>
      </c>
      <c r="U2450" s="64">
        <f t="shared" ca="1" si="323"/>
        <v>-7.4300000000000068</v>
      </c>
      <c r="V2450" s="64">
        <f t="shared" ca="1" si="323"/>
        <v>1.7599999999999909</v>
      </c>
      <c r="Y2450" s="64">
        <f t="shared" ca="1" si="324"/>
        <v>-7.4300000000000068</v>
      </c>
      <c r="Z2450" s="64">
        <f t="shared" ref="Z2450:Z2513" ca="1" si="326">IF(ISNA(V2450)," ",V2450)</f>
        <v>1.7599999999999909</v>
      </c>
    </row>
    <row r="2451" spans="1:26" outlineLevel="1" x14ac:dyDescent="0.35">
      <c r="A2451" s="64">
        <v>2389725</v>
      </c>
      <c r="B2451" s="64" t="s">
        <v>183</v>
      </c>
      <c r="C2451" s="64">
        <v>4375.3599999999997</v>
      </c>
      <c r="D2451" s="64">
        <v>181</v>
      </c>
      <c r="E2451" s="64">
        <v>349.38</v>
      </c>
      <c r="F2451" s="64">
        <v>0</v>
      </c>
      <c r="H2451" s="64">
        <f t="shared" si="321"/>
        <v>-349.38</v>
      </c>
      <c r="J2451" s="64">
        <f t="shared" si="322"/>
        <v>27</v>
      </c>
      <c r="K2451" s="64">
        <f t="shared" si="318"/>
        <v>30</v>
      </c>
      <c r="L2451" s="64">
        <f t="shared" si="319"/>
        <v>102</v>
      </c>
      <c r="M2451" s="64">
        <f t="shared" si="320"/>
        <v>38</v>
      </c>
      <c r="T2451" s="64">
        <f t="shared" si="325"/>
        <v>196</v>
      </c>
      <c r="U2451" s="64">
        <f t="shared" ca="1" si="323"/>
        <v>-1.5700000000000216</v>
      </c>
      <c r="V2451" s="64">
        <f t="shared" ca="1" si="323"/>
        <v>9.0000000000003411E-2</v>
      </c>
      <c r="Y2451" s="64">
        <f t="shared" ca="1" si="324"/>
        <v>-1.5700000000000216</v>
      </c>
      <c r="Z2451" s="64">
        <f t="shared" ca="1" si="326"/>
        <v>9.0000000000003411E-2</v>
      </c>
    </row>
    <row r="2452" spans="1:26" outlineLevel="1" x14ac:dyDescent="0.35">
      <c r="A2452" s="64">
        <v>2431435</v>
      </c>
      <c r="B2452" s="64" t="s">
        <v>183</v>
      </c>
      <c r="C2452" s="64">
        <v>3407.3</v>
      </c>
      <c r="D2452" s="64">
        <v>181</v>
      </c>
      <c r="E2452" s="64">
        <v>271.64999999999998</v>
      </c>
      <c r="F2452" s="64">
        <v>0</v>
      </c>
      <c r="H2452" s="64">
        <f t="shared" si="321"/>
        <v>-271.64999999999998</v>
      </c>
      <c r="J2452" s="64">
        <f t="shared" si="322"/>
        <v>27</v>
      </c>
      <c r="K2452" s="64">
        <f t="shared" si="318"/>
        <v>30</v>
      </c>
      <c r="L2452" s="64">
        <f t="shared" si="319"/>
        <v>103</v>
      </c>
      <c r="M2452" s="64">
        <f t="shared" si="320"/>
        <v>38</v>
      </c>
      <c r="T2452" s="64">
        <f t="shared" si="325"/>
        <v>197</v>
      </c>
      <c r="U2452" s="64">
        <f t="shared" ca="1" si="323"/>
        <v>-3.5799999999999841</v>
      </c>
      <c r="V2452" s="64">
        <f t="shared" ca="1" si="323"/>
        <v>-2.839999999999975</v>
      </c>
      <c r="Y2452" s="64">
        <f t="shared" ca="1" si="324"/>
        <v>-3.5799999999999841</v>
      </c>
      <c r="Z2452" s="64">
        <f t="shared" ca="1" si="326"/>
        <v>-2.839999999999975</v>
      </c>
    </row>
    <row r="2453" spans="1:26" outlineLevel="1" x14ac:dyDescent="0.35">
      <c r="A2453" s="64">
        <v>2437235</v>
      </c>
      <c r="B2453" s="64" t="s">
        <v>183</v>
      </c>
      <c r="C2453" s="64">
        <v>6769.56</v>
      </c>
      <c r="D2453" s="64">
        <v>182</v>
      </c>
      <c r="E2453" s="64">
        <v>552.25</v>
      </c>
      <c r="F2453" s="64">
        <v>0</v>
      </c>
      <c r="H2453" s="64">
        <f t="shared" si="321"/>
        <v>-552.25</v>
      </c>
      <c r="J2453" s="64">
        <f t="shared" si="322"/>
        <v>27</v>
      </c>
      <c r="K2453" s="64">
        <f t="shared" si="318"/>
        <v>30</v>
      </c>
      <c r="L2453" s="64">
        <f t="shared" si="319"/>
        <v>104</v>
      </c>
      <c r="M2453" s="64">
        <f t="shared" si="320"/>
        <v>38</v>
      </c>
      <c r="T2453" s="64">
        <f t="shared" si="325"/>
        <v>198</v>
      </c>
      <c r="U2453" s="64">
        <f t="shared" ca="1" si="323"/>
        <v>2.7200000000000273</v>
      </c>
      <c r="V2453" s="64">
        <f t="shared" ca="1" si="323"/>
        <v>-5.3600000000000136</v>
      </c>
      <c r="Y2453" s="64">
        <f t="shared" ca="1" si="324"/>
        <v>2.7200000000000273</v>
      </c>
      <c r="Z2453" s="64">
        <f t="shared" ca="1" si="326"/>
        <v>-5.3600000000000136</v>
      </c>
    </row>
    <row r="2454" spans="1:26" outlineLevel="1" x14ac:dyDescent="0.35">
      <c r="A2454" s="64">
        <v>2437582</v>
      </c>
      <c r="B2454" s="64" t="s">
        <v>183</v>
      </c>
      <c r="C2454" s="64">
        <v>3391.46</v>
      </c>
      <c r="D2454" s="64">
        <v>181</v>
      </c>
      <c r="E2454" s="64">
        <v>281.60000000000002</v>
      </c>
      <c r="F2454" s="64">
        <v>0</v>
      </c>
      <c r="H2454" s="64">
        <f t="shared" si="321"/>
        <v>-281.60000000000002</v>
      </c>
      <c r="J2454" s="64">
        <f t="shared" si="322"/>
        <v>27</v>
      </c>
      <c r="K2454" s="64">
        <f t="shared" si="318"/>
        <v>30</v>
      </c>
      <c r="L2454" s="64">
        <f t="shared" si="319"/>
        <v>105</v>
      </c>
      <c r="M2454" s="64">
        <f t="shared" si="320"/>
        <v>38</v>
      </c>
      <c r="T2454" s="64">
        <f t="shared" si="325"/>
        <v>199</v>
      </c>
      <c r="U2454" s="64">
        <f t="shared" ca="1" si="323"/>
        <v>-13.300000000000011</v>
      </c>
      <c r="V2454" s="64">
        <f t="shared" ca="1" si="323"/>
        <v>-7.4300000000000068</v>
      </c>
      <c r="Y2454" s="64">
        <f t="shared" ca="1" si="324"/>
        <v>-13.300000000000011</v>
      </c>
      <c r="Z2454" s="64">
        <f t="shared" ca="1" si="326"/>
        <v>-7.4300000000000068</v>
      </c>
    </row>
    <row r="2455" spans="1:26" outlineLevel="1" x14ac:dyDescent="0.35">
      <c r="A2455" s="64">
        <v>2446385</v>
      </c>
      <c r="B2455" s="64" t="s">
        <v>183</v>
      </c>
      <c r="C2455" s="64">
        <v>6673</v>
      </c>
      <c r="D2455" s="64">
        <v>182</v>
      </c>
      <c r="E2455" s="64">
        <v>551.47</v>
      </c>
      <c r="F2455" s="64">
        <v>0</v>
      </c>
      <c r="H2455" s="64">
        <f t="shared" si="321"/>
        <v>-551.47</v>
      </c>
      <c r="J2455" s="64">
        <f t="shared" si="322"/>
        <v>27</v>
      </c>
      <c r="K2455" s="64">
        <f t="shared" si="318"/>
        <v>30</v>
      </c>
      <c r="L2455" s="64">
        <f t="shared" si="319"/>
        <v>106</v>
      </c>
      <c r="M2455" s="64">
        <f t="shared" si="320"/>
        <v>38</v>
      </c>
      <c r="T2455" s="64">
        <f t="shared" si="325"/>
        <v>200</v>
      </c>
      <c r="U2455" s="64">
        <f t="shared" ca="1" si="323"/>
        <v>-4.3799999999999955</v>
      </c>
      <c r="V2455" s="64">
        <f t="shared" ca="1" si="323"/>
        <v>-2.5900000000000034</v>
      </c>
      <c r="Y2455" s="64">
        <f t="shared" ca="1" si="324"/>
        <v>-4.3799999999999955</v>
      </c>
      <c r="Z2455" s="64">
        <f t="shared" ca="1" si="326"/>
        <v>-2.5900000000000034</v>
      </c>
    </row>
    <row r="2456" spans="1:26" outlineLevel="1" x14ac:dyDescent="0.35">
      <c r="A2456" s="64">
        <v>2448604</v>
      </c>
      <c r="B2456" s="64" t="s">
        <v>183</v>
      </c>
      <c r="C2456" s="64">
        <v>2503.66</v>
      </c>
      <c r="D2456" s="64">
        <v>182</v>
      </c>
      <c r="E2456" s="64">
        <v>203.88</v>
      </c>
      <c r="F2456" s="64">
        <v>0</v>
      </c>
      <c r="H2456" s="64">
        <f t="shared" si="321"/>
        <v>-203.88</v>
      </c>
      <c r="J2456" s="64">
        <f t="shared" si="322"/>
        <v>27</v>
      </c>
      <c r="K2456" s="64">
        <f t="shared" si="318"/>
        <v>30</v>
      </c>
      <c r="L2456" s="64">
        <f t="shared" si="319"/>
        <v>107</v>
      </c>
      <c r="M2456" s="64">
        <f t="shared" si="320"/>
        <v>38</v>
      </c>
      <c r="T2456" s="64">
        <f t="shared" si="325"/>
        <v>201</v>
      </c>
      <c r="U2456" s="64">
        <f t="shared" ca="1" si="323"/>
        <v>-4.9300000000000068</v>
      </c>
      <c r="V2456" s="64">
        <f t="shared" ca="1" si="323"/>
        <v>-0.93000000000000682</v>
      </c>
      <c r="Y2456" s="64">
        <f t="shared" ca="1" si="324"/>
        <v>-4.9300000000000068</v>
      </c>
      <c r="Z2456" s="64">
        <f t="shared" ca="1" si="326"/>
        <v>-0.93000000000000682</v>
      </c>
    </row>
    <row r="2457" spans="1:26" outlineLevel="1" x14ac:dyDescent="0.35">
      <c r="A2457" s="64">
        <v>2467406</v>
      </c>
      <c r="B2457" s="64" t="s">
        <v>406</v>
      </c>
      <c r="C2457" s="64">
        <v>2335.2199999999998</v>
      </c>
      <c r="D2457" s="64">
        <v>182</v>
      </c>
      <c r="E2457" s="64">
        <v>186.63</v>
      </c>
      <c r="F2457" s="64">
        <v>0</v>
      </c>
      <c r="H2457" s="64">
        <f t="shared" si="321"/>
        <v>-186.63</v>
      </c>
      <c r="J2457" s="64">
        <f t="shared" si="322"/>
        <v>27</v>
      </c>
      <c r="K2457" s="64">
        <f t="shared" si="318"/>
        <v>30</v>
      </c>
      <c r="L2457" s="64">
        <f t="shared" si="319"/>
        <v>107</v>
      </c>
      <c r="M2457" s="64">
        <f t="shared" si="320"/>
        <v>39</v>
      </c>
      <c r="T2457" s="64">
        <f t="shared" si="325"/>
        <v>202</v>
      </c>
      <c r="U2457" s="64">
        <f t="shared" ca="1" si="323"/>
        <v>-6.2199999999999704</v>
      </c>
      <c r="V2457" s="64">
        <f t="shared" ca="1" si="323"/>
        <v>-0.92000000000001592</v>
      </c>
      <c r="Y2457" s="64">
        <f t="shared" ca="1" si="324"/>
        <v>-6.2199999999999704</v>
      </c>
      <c r="Z2457" s="64">
        <f t="shared" ca="1" si="326"/>
        <v>-0.92000000000001592</v>
      </c>
    </row>
    <row r="2458" spans="1:26" outlineLevel="1" x14ac:dyDescent="0.35">
      <c r="A2458" s="64">
        <v>2475871</v>
      </c>
      <c r="B2458" s="64" t="s">
        <v>395</v>
      </c>
      <c r="C2458" s="64">
        <v>12157.26</v>
      </c>
      <c r="D2458" s="64">
        <v>182</v>
      </c>
      <c r="E2458" s="64">
        <v>971.29</v>
      </c>
      <c r="F2458" s="64">
        <v>959.98</v>
      </c>
      <c r="H2458" s="64">
        <f t="shared" si="321"/>
        <v>-11.309999999999945</v>
      </c>
      <c r="J2458" s="64">
        <f t="shared" si="322"/>
        <v>27</v>
      </c>
      <c r="K2458" s="64">
        <f t="shared" si="318"/>
        <v>31</v>
      </c>
      <c r="L2458" s="64">
        <f t="shared" si="319"/>
        <v>107</v>
      </c>
      <c r="M2458" s="64">
        <f t="shared" si="320"/>
        <v>39</v>
      </c>
      <c r="T2458" s="64">
        <f t="shared" si="325"/>
        <v>203</v>
      </c>
      <c r="U2458" s="64">
        <f t="shared" ca="1" si="323"/>
        <v>2.4499999999999886</v>
      </c>
      <c r="V2458" s="64">
        <f t="shared" ca="1" si="323"/>
        <v>-17.960000000000036</v>
      </c>
      <c r="Y2458" s="64">
        <f t="shared" ca="1" si="324"/>
        <v>2.4499999999999886</v>
      </c>
      <c r="Z2458" s="64">
        <f t="shared" ca="1" si="326"/>
        <v>-17.960000000000036</v>
      </c>
    </row>
    <row r="2459" spans="1:26" outlineLevel="1" x14ac:dyDescent="0.35">
      <c r="A2459" s="64">
        <v>2483569</v>
      </c>
      <c r="B2459" s="64" t="s">
        <v>183</v>
      </c>
      <c r="C2459" s="64">
        <v>4288.57</v>
      </c>
      <c r="D2459" s="64">
        <v>178</v>
      </c>
      <c r="E2459" s="64">
        <v>347.91</v>
      </c>
      <c r="F2459" s="64">
        <v>0</v>
      </c>
      <c r="H2459" s="64">
        <f t="shared" si="321"/>
        <v>-347.91</v>
      </c>
      <c r="J2459" s="64">
        <f t="shared" si="322"/>
        <v>27</v>
      </c>
      <c r="K2459" s="64">
        <f t="shared" si="318"/>
        <v>31</v>
      </c>
      <c r="L2459" s="64">
        <f t="shared" si="319"/>
        <v>108</v>
      </c>
      <c r="M2459" s="64">
        <f t="shared" si="320"/>
        <v>39</v>
      </c>
      <c r="T2459" s="64">
        <f t="shared" si="325"/>
        <v>204</v>
      </c>
      <c r="U2459" s="64">
        <f t="shared" ca="1" si="323"/>
        <v>-0.65999999999999659</v>
      </c>
      <c r="V2459" s="64">
        <f t="shared" ca="1" si="323"/>
        <v>-3.5300000000000011</v>
      </c>
      <c r="Y2459" s="64">
        <f t="shared" ca="1" si="324"/>
        <v>-0.65999999999999659</v>
      </c>
      <c r="Z2459" s="64">
        <f t="shared" ca="1" si="326"/>
        <v>-3.5300000000000011</v>
      </c>
    </row>
    <row r="2460" spans="1:26" outlineLevel="1" x14ac:dyDescent="0.35">
      <c r="A2460" s="64">
        <v>2485052</v>
      </c>
      <c r="B2460" s="64" t="s">
        <v>406</v>
      </c>
      <c r="C2460" s="64">
        <v>4124.67</v>
      </c>
      <c r="D2460" s="64">
        <v>182</v>
      </c>
      <c r="E2460" s="64">
        <v>336.25</v>
      </c>
      <c r="F2460" s="64">
        <v>0</v>
      </c>
      <c r="H2460" s="64">
        <f t="shared" si="321"/>
        <v>-336.25</v>
      </c>
      <c r="J2460" s="64">
        <f t="shared" si="322"/>
        <v>27</v>
      </c>
      <c r="K2460" s="64">
        <f t="shared" si="318"/>
        <v>31</v>
      </c>
      <c r="L2460" s="64">
        <f t="shared" si="319"/>
        <v>108</v>
      </c>
      <c r="M2460" s="64">
        <f t="shared" si="320"/>
        <v>40</v>
      </c>
      <c r="T2460" s="64">
        <f t="shared" si="325"/>
        <v>205</v>
      </c>
      <c r="U2460" s="64">
        <f t="shared" ca="1" si="323"/>
        <v>-1.8199999999999932</v>
      </c>
      <c r="V2460" s="64">
        <f t="shared" ca="1" si="323"/>
        <v>-3.9000000000000341</v>
      </c>
      <c r="Y2460" s="64">
        <f t="shared" ca="1" si="324"/>
        <v>-1.8199999999999932</v>
      </c>
      <c r="Z2460" s="64">
        <f t="shared" ca="1" si="326"/>
        <v>-3.9000000000000341</v>
      </c>
    </row>
    <row r="2461" spans="1:26" outlineLevel="1" x14ac:dyDescent="0.35">
      <c r="A2461" s="64">
        <v>2504480</v>
      </c>
      <c r="B2461" s="64" t="s">
        <v>183</v>
      </c>
      <c r="C2461" s="64">
        <v>2094.09</v>
      </c>
      <c r="D2461" s="64">
        <v>182</v>
      </c>
      <c r="E2461" s="64">
        <v>172.38</v>
      </c>
      <c r="F2461" s="64">
        <v>0</v>
      </c>
      <c r="H2461" s="64">
        <f t="shared" si="321"/>
        <v>-172.38</v>
      </c>
      <c r="J2461" s="64">
        <f t="shared" si="322"/>
        <v>27</v>
      </c>
      <c r="K2461" s="64">
        <f t="shared" si="318"/>
        <v>31</v>
      </c>
      <c r="L2461" s="64">
        <f t="shared" si="319"/>
        <v>109</v>
      </c>
      <c r="M2461" s="64">
        <f t="shared" si="320"/>
        <v>40</v>
      </c>
      <c r="T2461" s="64">
        <f t="shared" si="325"/>
        <v>206</v>
      </c>
      <c r="U2461" s="64">
        <f t="shared" ca="1" si="323"/>
        <v>1.6800000000000068</v>
      </c>
      <c r="V2461" s="64">
        <f t="shared" ca="1" si="323"/>
        <v>-1.7199999999999989</v>
      </c>
      <c r="Y2461" s="64">
        <f t="shared" ca="1" si="324"/>
        <v>1.6800000000000068</v>
      </c>
      <c r="Z2461" s="64">
        <f t="shared" ca="1" si="326"/>
        <v>-1.7199999999999989</v>
      </c>
    </row>
    <row r="2462" spans="1:26" outlineLevel="1" x14ac:dyDescent="0.35">
      <c r="A2462" s="64">
        <v>2516162</v>
      </c>
      <c r="B2462" s="64" t="s">
        <v>183</v>
      </c>
      <c r="C2462" s="64">
        <v>8255.56</v>
      </c>
      <c r="D2462" s="64">
        <v>181</v>
      </c>
      <c r="E2462" s="64">
        <v>671.38</v>
      </c>
      <c r="F2462" s="64">
        <v>0</v>
      </c>
      <c r="H2462" s="64">
        <f t="shared" si="321"/>
        <v>-671.38</v>
      </c>
      <c r="J2462" s="64">
        <f t="shared" si="322"/>
        <v>27</v>
      </c>
      <c r="K2462" s="64">
        <f t="shared" si="318"/>
        <v>31</v>
      </c>
      <c r="L2462" s="64">
        <f t="shared" si="319"/>
        <v>110</v>
      </c>
      <c r="M2462" s="64">
        <f t="shared" si="320"/>
        <v>40</v>
      </c>
      <c r="T2462" s="64">
        <f t="shared" si="325"/>
        <v>207</v>
      </c>
      <c r="U2462" s="64">
        <f t="shared" ca="1" si="323"/>
        <v>-0.65000000000000568</v>
      </c>
      <c r="V2462" s="64">
        <f t="shared" ca="1" si="323"/>
        <v>-6.0999999999999943</v>
      </c>
      <c r="Y2462" s="64">
        <f t="shared" ca="1" si="324"/>
        <v>-0.65000000000000568</v>
      </c>
      <c r="Z2462" s="64">
        <f t="shared" ca="1" si="326"/>
        <v>-6.0999999999999943</v>
      </c>
    </row>
    <row r="2463" spans="1:26" outlineLevel="1" x14ac:dyDescent="0.35">
      <c r="A2463" s="64">
        <v>2516617</v>
      </c>
      <c r="B2463" s="64" t="s">
        <v>183</v>
      </c>
      <c r="C2463" s="64">
        <v>2778.22</v>
      </c>
      <c r="D2463" s="64">
        <v>181</v>
      </c>
      <c r="E2463" s="64">
        <v>227.32</v>
      </c>
      <c r="F2463" s="64">
        <v>0</v>
      </c>
      <c r="H2463" s="64">
        <f t="shared" si="321"/>
        <v>-227.32</v>
      </c>
      <c r="J2463" s="64">
        <f t="shared" si="322"/>
        <v>27</v>
      </c>
      <c r="K2463" s="64">
        <f t="shared" si="318"/>
        <v>31</v>
      </c>
      <c r="L2463" s="64">
        <f t="shared" si="319"/>
        <v>111</v>
      </c>
      <c r="M2463" s="64">
        <f t="shared" si="320"/>
        <v>40</v>
      </c>
      <c r="T2463" s="64">
        <f t="shared" si="325"/>
        <v>208</v>
      </c>
      <c r="U2463" s="64">
        <f t="shared" ca="1" si="323"/>
        <v>-2.5900000000000034</v>
      </c>
      <c r="V2463" s="64">
        <f t="shared" ca="1" si="323"/>
        <v>5.5400000000000205</v>
      </c>
      <c r="Y2463" s="64">
        <f t="shared" ca="1" si="324"/>
        <v>-2.5900000000000034</v>
      </c>
      <c r="Z2463" s="64">
        <f t="shared" ca="1" si="326"/>
        <v>5.5400000000000205</v>
      </c>
    </row>
    <row r="2464" spans="1:26" outlineLevel="1" x14ac:dyDescent="0.35">
      <c r="A2464" s="64">
        <v>2517798</v>
      </c>
      <c r="B2464" s="64" t="s">
        <v>183</v>
      </c>
      <c r="C2464" s="64">
        <v>7922.96</v>
      </c>
      <c r="D2464" s="64">
        <v>182</v>
      </c>
      <c r="E2464" s="64">
        <v>643.99</v>
      </c>
      <c r="F2464" s="64">
        <v>0</v>
      </c>
      <c r="H2464" s="64">
        <f t="shared" si="321"/>
        <v>-643.99</v>
      </c>
      <c r="J2464" s="64">
        <f t="shared" si="322"/>
        <v>27</v>
      </c>
      <c r="K2464" s="64">
        <f t="shared" si="318"/>
        <v>31</v>
      </c>
      <c r="L2464" s="64">
        <f t="shared" si="319"/>
        <v>112</v>
      </c>
      <c r="M2464" s="64">
        <f t="shared" si="320"/>
        <v>40</v>
      </c>
      <c r="T2464" s="64">
        <f t="shared" si="325"/>
        <v>209</v>
      </c>
      <c r="U2464" s="64">
        <f t="shared" ca="1" si="323"/>
        <v>-2.2099999999999795</v>
      </c>
      <c r="V2464" s="64">
        <f t="shared" ca="1" si="323"/>
        <v>-5.9800000000000182</v>
      </c>
      <c r="Y2464" s="64">
        <f t="shared" ca="1" si="324"/>
        <v>-2.2099999999999795</v>
      </c>
      <c r="Z2464" s="64">
        <f t="shared" ca="1" si="326"/>
        <v>-5.9800000000000182</v>
      </c>
    </row>
    <row r="2465" spans="1:26" outlineLevel="1" x14ac:dyDescent="0.35">
      <c r="A2465" s="64">
        <v>2520288</v>
      </c>
      <c r="B2465" s="64" t="s">
        <v>183</v>
      </c>
      <c r="C2465" s="64">
        <v>2964.98</v>
      </c>
      <c r="D2465" s="64">
        <v>181</v>
      </c>
      <c r="E2465" s="64">
        <v>231.24</v>
      </c>
      <c r="F2465" s="64">
        <v>0</v>
      </c>
      <c r="H2465" s="64">
        <f t="shared" si="321"/>
        <v>-231.24</v>
      </c>
      <c r="J2465" s="64">
        <f t="shared" si="322"/>
        <v>27</v>
      </c>
      <c r="K2465" s="64">
        <f t="shared" si="318"/>
        <v>31</v>
      </c>
      <c r="L2465" s="64">
        <f t="shared" si="319"/>
        <v>113</v>
      </c>
      <c r="M2465" s="64">
        <f t="shared" si="320"/>
        <v>40</v>
      </c>
      <c r="T2465" s="64">
        <f t="shared" si="325"/>
        <v>210</v>
      </c>
      <c r="U2465" s="64">
        <f t="shared" ca="1" si="323"/>
        <v>-3.0300000000000296</v>
      </c>
      <c r="V2465" s="64">
        <f t="shared" ca="1" si="323"/>
        <v>-3.6700000000000159</v>
      </c>
      <c r="Y2465" s="64">
        <f t="shared" ca="1" si="324"/>
        <v>-3.0300000000000296</v>
      </c>
      <c r="Z2465" s="64">
        <f t="shared" ca="1" si="326"/>
        <v>-3.6700000000000159</v>
      </c>
    </row>
    <row r="2466" spans="1:26" outlineLevel="1" x14ac:dyDescent="0.35">
      <c r="A2466" s="64">
        <v>2530211</v>
      </c>
      <c r="B2466" s="64" t="s">
        <v>183</v>
      </c>
      <c r="C2466" s="64">
        <v>12666.38</v>
      </c>
      <c r="D2466" s="64">
        <v>182</v>
      </c>
      <c r="E2466" s="64">
        <v>1046.29</v>
      </c>
      <c r="F2466" s="64">
        <v>0</v>
      </c>
      <c r="H2466" s="64">
        <f t="shared" si="321"/>
        <v>-1046.29</v>
      </c>
      <c r="J2466" s="64">
        <f t="shared" si="322"/>
        <v>27</v>
      </c>
      <c r="K2466" s="64">
        <f t="shared" si="318"/>
        <v>31</v>
      </c>
      <c r="L2466" s="64">
        <f t="shared" si="319"/>
        <v>114</v>
      </c>
      <c r="M2466" s="64">
        <f t="shared" si="320"/>
        <v>40</v>
      </c>
      <c r="T2466" s="64">
        <f t="shared" si="325"/>
        <v>211</v>
      </c>
      <c r="U2466" s="64">
        <f t="shared" ca="1" si="323"/>
        <v>-3.5300000000000296</v>
      </c>
      <c r="V2466" s="64">
        <f t="shared" ca="1" si="323"/>
        <v>-9.9600000000000364</v>
      </c>
      <c r="Y2466" s="64">
        <f t="shared" ca="1" si="324"/>
        <v>-3.5300000000000296</v>
      </c>
      <c r="Z2466" s="64">
        <f t="shared" ca="1" si="326"/>
        <v>-9.9600000000000364</v>
      </c>
    </row>
    <row r="2467" spans="1:26" outlineLevel="1" x14ac:dyDescent="0.35">
      <c r="A2467" s="64">
        <v>2536566</v>
      </c>
      <c r="B2467" s="64" t="s">
        <v>395</v>
      </c>
      <c r="C2467" s="64">
        <v>2445.73</v>
      </c>
      <c r="D2467" s="64">
        <v>153</v>
      </c>
      <c r="E2467" s="64">
        <v>200.02</v>
      </c>
      <c r="F2467" s="64">
        <v>197.29</v>
      </c>
      <c r="H2467" s="64">
        <f t="shared" si="321"/>
        <v>-2.7300000000000182</v>
      </c>
      <c r="J2467" s="64">
        <f t="shared" si="322"/>
        <v>27</v>
      </c>
      <c r="K2467" s="64">
        <f t="shared" si="318"/>
        <v>32</v>
      </c>
      <c r="L2467" s="64">
        <f t="shared" si="319"/>
        <v>114</v>
      </c>
      <c r="M2467" s="64">
        <f t="shared" si="320"/>
        <v>40</v>
      </c>
      <c r="T2467" s="64">
        <f t="shared" si="325"/>
        <v>212</v>
      </c>
      <c r="U2467" s="64">
        <f t="shared" ca="1" si="323"/>
        <v>-5.4799999999999613</v>
      </c>
      <c r="V2467" s="64">
        <f t="shared" ca="1" si="323"/>
        <v>-3.960000000000008</v>
      </c>
      <c r="Y2467" s="64">
        <f t="shared" ca="1" si="324"/>
        <v>-5.4799999999999613</v>
      </c>
      <c r="Z2467" s="64">
        <f t="shared" ca="1" si="326"/>
        <v>-3.960000000000008</v>
      </c>
    </row>
    <row r="2468" spans="1:26" outlineLevel="1" x14ac:dyDescent="0.35">
      <c r="A2468" s="64">
        <v>2547620</v>
      </c>
      <c r="B2468" s="64" t="s">
        <v>183</v>
      </c>
      <c r="C2468" s="64">
        <v>1642.14</v>
      </c>
      <c r="D2468" s="64">
        <v>181</v>
      </c>
      <c r="E2468" s="64">
        <v>133.41</v>
      </c>
      <c r="F2468" s="64">
        <v>0</v>
      </c>
      <c r="H2468" s="64">
        <f t="shared" si="321"/>
        <v>-133.41</v>
      </c>
      <c r="J2468" s="64">
        <f t="shared" si="322"/>
        <v>27</v>
      </c>
      <c r="K2468" s="64">
        <f t="shared" si="318"/>
        <v>32</v>
      </c>
      <c r="L2468" s="64">
        <f t="shared" si="319"/>
        <v>115</v>
      </c>
      <c r="M2468" s="64">
        <f t="shared" si="320"/>
        <v>40</v>
      </c>
      <c r="T2468" s="64">
        <f t="shared" si="325"/>
        <v>213</v>
      </c>
      <c r="U2468" s="64">
        <f t="shared" ca="1" si="323"/>
        <v>-1.4700000000000273</v>
      </c>
      <c r="V2468" s="64">
        <f t="shared" ca="1" si="323"/>
        <v>-4.0499999999999545</v>
      </c>
      <c r="Y2468" s="64">
        <f t="shared" ca="1" si="324"/>
        <v>-1.4700000000000273</v>
      </c>
      <c r="Z2468" s="64">
        <f t="shared" ca="1" si="326"/>
        <v>-4.0499999999999545</v>
      </c>
    </row>
    <row r="2469" spans="1:26" outlineLevel="1" x14ac:dyDescent="0.35">
      <c r="A2469" s="64">
        <v>2547836</v>
      </c>
      <c r="B2469" s="64" t="s">
        <v>406</v>
      </c>
      <c r="C2469" s="64">
        <v>6776.78</v>
      </c>
      <c r="D2469" s="64">
        <v>182</v>
      </c>
      <c r="E2469" s="64">
        <v>557.70000000000005</v>
      </c>
      <c r="F2469" s="64">
        <v>0</v>
      </c>
      <c r="H2469" s="64">
        <f t="shared" si="321"/>
        <v>-557.70000000000005</v>
      </c>
      <c r="J2469" s="64">
        <f t="shared" si="322"/>
        <v>27</v>
      </c>
      <c r="K2469" s="64">
        <f t="shared" si="318"/>
        <v>32</v>
      </c>
      <c r="L2469" s="64">
        <f t="shared" si="319"/>
        <v>115</v>
      </c>
      <c r="M2469" s="64">
        <f t="shared" si="320"/>
        <v>41</v>
      </c>
      <c r="T2469" s="64">
        <f t="shared" si="325"/>
        <v>214</v>
      </c>
      <c r="U2469" s="64">
        <f t="shared" ca="1" si="323"/>
        <v>-3.6400000000000006</v>
      </c>
      <c r="V2469" s="64">
        <f t="shared" ca="1" si="323"/>
        <v>-2.1800000000000068</v>
      </c>
      <c r="Y2469" s="64">
        <f t="shared" ca="1" si="324"/>
        <v>-3.6400000000000006</v>
      </c>
      <c r="Z2469" s="64">
        <f t="shared" ca="1" si="326"/>
        <v>-2.1800000000000068</v>
      </c>
    </row>
    <row r="2470" spans="1:26" outlineLevel="1" x14ac:dyDescent="0.35">
      <c r="A2470" s="64">
        <v>2548503</v>
      </c>
      <c r="B2470" s="64" t="s">
        <v>183</v>
      </c>
      <c r="C2470" s="64">
        <v>7445.05</v>
      </c>
      <c r="D2470" s="64">
        <v>181</v>
      </c>
      <c r="E2470" s="64">
        <v>589.96</v>
      </c>
      <c r="F2470" s="64">
        <v>0</v>
      </c>
      <c r="H2470" s="64">
        <f t="shared" si="321"/>
        <v>-589.96</v>
      </c>
      <c r="J2470" s="64">
        <f t="shared" si="322"/>
        <v>27</v>
      </c>
      <c r="K2470" s="64">
        <f t="shared" si="318"/>
        <v>32</v>
      </c>
      <c r="L2470" s="64">
        <f t="shared" si="319"/>
        <v>116</v>
      </c>
      <c r="M2470" s="64">
        <f t="shared" si="320"/>
        <v>41</v>
      </c>
      <c r="T2470" s="64">
        <f t="shared" si="325"/>
        <v>215</v>
      </c>
      <c r="U2470" s="64">
        <f t="shared" ca="1" si="323"/>
        <v>-4.3700000000000045</v>
      </c>
      <c r="V2470" s="64">
        <f t="shared" ca="1" si="323"/>
        <v>-13.370000000000005</v>
      </c>
      <c r="Y2470" s="64">
        <f t="shared" ca="1" si="324"/>
        <v>-4.3700000000000045</v>
      </c>
      <c r="Z2470" s="64">
        <f t="shared" ca="1" si="326"/>
        <v>-13.370000000000005</v>
      </c>
    </row>
    <row r="2471" spans="1:26" outlineLevel="1" x14ac:dyDescent="0.35">
      <c r="A2471" s="64">
        <v>2548628</v>
      </c>
      <c r="B2471" s="64" t="s">
        <v>183</v>
      </c>
      <c r="C2471" s="64">
        <v>4435.9799999999996</v>
      </c>
      <c r="D2471" s="64">
        <v>181</v>
      </c>
      <c r="E2471" s="64">
        <v>357.74</v>
      </c>
      <c r="F2471" s="64">
        <v>0</v>
      </c>
      <c r="H2471" s="64">
        <f t="shared" si="321"/>
        <v>-357.74</v>
      </c>
      <c r="J2471" s="64">
        <f t="shared" si="322"/>
        <v>27</v>
      </c>
      <c r="K2471" s="64">
        <f t="shared" si="318"/>
        <v>32</v>
      </c>
      <c r="L2471" s="64">
        <f t="shared" si="319"/>
        <v>117</v>
      </c>
      <c r="M2471" s="64">
        <f t="shared" si="320"/>
        <v>41</v>
      </c>
      <c r="T2471" s="64">
        <f t="shared" si="325"/>
        <v>216</v>
      </c>
      <c r="U2471" s="64">
        <f t="shared" ca="1" si="323"/>
        <v>-1.4599999999999937</v>
      </c>
      <c r="V2471" s="64">
        <f t="shared" ca="1" si="323"/>
        <v>-13.870000000000005</v>
      </c>
      <c r="Y2471" s="64">
        <f t="shared" ca="1" si="324"/>
        <v>-1.4599999999999937</v>
      </c>
      <c r="Z2471" s="64">
        <f t="shared" ca="1" si="326"/>
        <v>-13.870000000000005</v>
      </c>
    </row>
    <row r="2472" spans="1:26" outlineLevel="1" x14ac:dyDescent="0.35">
      <c r="A2472" s="64">
        <v>2557851</v>
      </c>
      <c r="B2472" s="64" t="s">
        <v>183</v>
      </c>
      <c r="C2472" s="64">
        <v>5688.54</v>
      </c>
      <c r="D2472" s="64">
        <v>181</v>
      </c>
      <c r="E2472" s="64">
        <v>467.81</v>
      </c>
      <c r="F2472" s="64">
        <v>0</v>
      </c>
      <c r="H2472" s="64">
        <f t="shared" si="321"/>
        <v>-467.81</v>
      </c>
      <c r="J2472" s="64">
        <f t="shared" si="322"/>
        <v>27</v>
      </c>
      <c r="K2472" s="64">
        <f t="shared" si="318"/>
        <v>32</v>
      </c>
      <c r="L2472" s="64">
        <f t="shared" si="319"/>
        <v>118</v>
      </c>
      <c r="M2472" s="64">
        <f t="shared" si="320"/>
        <v>41</v>
      </c>
      <c r="T2472" s="64">
        <f t="shared" si="325"/>
        <v>217</v>
      </c>
      <c r="U2472" s="64">
        <f t="shared" ca="1" si="323"/>
        <v>-5.1800000000000068</v>
      </c>
      <c r="V2472" s="64">
        <f t="shared" ca="1" si="323"/>
        <v>-2.1399999999999864</v>
      </c>
      <c r="Y2472" s="64">
        <f t="shared" ca="1" si="324"/>
        <v>-5.1800000000000068</v>
      </c>
      <c r="Z2472" s="64">
        <f t="shared" ca="1" si="326"/>
        <v>-2.1399999999999864</v>
      </c>
    </row>
    <row r="2473" spans="1:26" outlineLevel="1" x14ac:dyDescent="0.35">
      <c r="A2473" s="64">
        <v>2560458</v>
      </c>
      <c r="B2473" s="64" t="s">
        <v>395</v>
      </c>
      <c r="C2473" s="64">
        <v>3102.3</v>
      </c>
      <c r="D2473" s="64">
        <v>179</v>
      </c>
      <c r="E2473" s="64">
        <v>254.73</v>
      </c>
      <c r="F2473" s="64">
        <v>252.5</v>
      </c>
      <c r="H2473" s="64">
        <f t="shared" si="321"/>
        <v>-2.2299999999999898</v>
      </c>
      <c r="J2473" s="64">
        <f t="shared" si="322"/>
        <v>27</v>
      </c>
      <c r="K2473" s="64">
        <f t="shared" si="318"/>
        <v>33</v>
      </c>
      <c r="L2473" s="64">
        <f t="shared" si="319"/>
        <v>118</v>
      </c>
      <c r="M2473" s="64">
        <f t="shared" si="320"/>
        <v>41</v>
      </c>
      <c r="T2473" s="64">
        <f t="shared" si="325"/>
        <v>218</v>
      </c>
      <c r="U2473" s="64">
        <f t="shared" ca="1" si="323"/>
        <v>-4.5099999999999909</v>
      </c>
      <c r="V2473" s="64">
        <f t="shared" ca="1" si="323"/>
        <v>0.11000000000001364</v>
      </c>
      <c r="Y2473" s="64">
        <f t="shared" ca="1" si="324"/>
        <v>-4.5099999999999909</v>
      </c>
      <c r="Z2473" s="64">
        <f t="shared" ca="1" si="326"/>
        <v>0.11000000000001364</v>
      </c>
    </row>
    <row r="2474" spans="1:26" outlineLevel="1" x14ac:dyDescent="0.35">
      <c r="A2474" s="64">
        <v>2565747</v>
      </c>
      <c r="B2474" s="64" t="s">
        <v>406</v>
      </c>
      <c r="C2474" s="64">
        <v>1162.42</v>
      </c>
      <c r="D2474" s="64">
        <v>151</v>
      </c>
      <c r="E2474" s="64">
        <v>92.84</v>
      </c>
      <c r="F2474" s="64">
        <v>0</v>
      </c>
      <c r="H2474" s="64">
        <f t="shared" si="321"/>
        <v>-92.84</v>
      </c>
      <c r="J2474" s="64">
        <f t="shared" si="322"/>
        <v>27</v>
      </c>
      <c r="K2474" s="64">
        <f t="shared" si="318"/>
        <v>33</v>
      </c>
      <c r="L2474" s="64">
        <f t="shared" si="319"/>
        <v>118</v>
      </c>
      <c r="M2474" s="64">
        <f t="shared" si="320"/>
        <v>42</v>
      </c>
      <c r="T2474" s="64">
        <f t="shared" si="325"/>
        <v>219</v>
      </c>
      <c r="U2474" s="64">
        <f t="shared" ca="1" si="323"/>
        <v>-5.1400000000000432</v>
      </c>
      <c r="V2474" s="64">
        <f t="shared" ca="1" si="323"/>
        <v>-0.49000000000000909</v>
      </c>
      <c r="Y2474" s="64">
        <f t="shared" ca="1" si="324"/>
        <v>-5.1400000000000432</v>
      </c>
      <c r="Z2474" s="64">
        <f t="shared" ca="1" si="326"/>
        <v>-0.49000000000000909</v>
      </c>
    </row>
    <row r="2475" spans="1:26" outlineLevel="1" x14ac:dyDescent="0.35">
      <c r="A2475" s="64">
        <v>2566620</v>
      </c>
      <c r="B2475" s="64" t="s">
        <v>406</v>
      </c>
      <c r="C2475" s="64">
        <v>5579.73</v>
      </c>
      <c r="D2475" s="64">
        <v>151</v>
      </c>
      <c r="E2475" s="64">
        <v>446.67</v>
      </c>
      <c r="F2475" s="64">
        <v>0</v>
      </c>
      <c r="H2475" s="64">
        <f t="shared" si="321"/>
        <v>-446.67</v>
      </c>
      <c r="J2475" s="64">
        <f t="shared" si="322"/>
        <v>27</v>
      </c>
      <c r="K2475" s="64">
        <f t="shared" si="318"/>
        <v>33</v>
      </c>
      <c r="L2475" s="64">
        <f t="shared" si="319"/>
        <v>118</v>
      </c>
      <c r="M2475" s="64">
        <f t="shared" si="320"/>
        <v>43</v>
      </c>
      <c r="T2475" s="64">
        <f t="shared" si="325"/>
        <v>220</v>
      </c>
      <c r="U2475" s="64">
        <f t="shared" ca="1" si="323"/>
        <v>-0.37000000000000455</v>
      </c>
      <c r="V2475" s="64">
        <f t="shared" ca="1" si="323"/>
        <v>-2.5100000000000193</v>
      </c>
      <c r="Y2475" s="64">
        <f t="shared" ca="1" si="324"/>
        <v>-0.37000000000000455</v>
      </c>
      <c r="Z2475" s="64">
        <f t="shared" ca="1" si="326"/>
        <v>-2.5100000000000193</v>
      </c>
    </row>
    <row r="2476" spans="1:26" outlineLevel="1" x14ac:dyDescent="0.35">
      <c r="A2476" s="64">
        <v>2578013</v>
      </c>
      <c r="B2476" s="64" t="s">
        <v>395</v>
      </c>
      <c r="C2476" s="64">
        <v>6796.96</v>
      </c>
      <c r="D2476" s="64">
        <v>182</v>
      </c>
      <c r="E2476" s="64">
        <v>541.72</v>
      </c>
      <c r="F2476" s="64">
        <v>536.55999999999995</v>
      </c>
      <c r="H2476" s="64">
        <f t="shared" si="321"/>
        <v>-5.1600000000000819</v>
      </c>
      <c r="J2476" s="64">
        <f t="shared" si="322"/>
        <v>27</v>
      </c>
      <c r="K2476" s="64">
        <f t="shared" si="318"/>
        <v>34</v>
      </c>
      <c r="L2476" s="64">
        <f t="shared" si="319"/>
        <v>118</v>
      </c>
      <c r="M2476" s="64">
        <f t="shared" si="320"/>
        <v>43</v>
      </c>
      <c r="T2476" s="64">
        <f t="shared" si="325"/>
        <v>221</v>
      </c>
      <c r="U2476" s="64">
        <f t="shared" ca="1" si="323"/>
        <v>-4.6800000000000068</v>
      </c>
      <c r="V2476" s="64">
        <f t="shared" ca="1" si="323"/>
        <v>-6.9000000000000057</v>
      </c>
      <c r="Y2476" s="64">
        <f t="shared" ca="1" si="324"/>
        <v>-4.6800000000000068</v>
      </c>
      <c r="Z2476" s="64">
        <f t="shared" ca="1" si="326"/>
        <v>-6.9000000000000057</v>
      </c>
    </row>
    <row r="2477" spans="1:26" outlineLevel="1" x14ac:dyDescent="0.35">
      <c r="A2477" s="64">
        <v>2582543</v>
      </c>
      <c r="B2477" s="64" t="s">
        <v>406</v>
      </c>
      <c r="C2477" s="64">
        <v>3506.27</v>
      </c>
      <c r="D2477" s="64">
        <v>182</v>
      </c>
      <c r="E2477" s="64">
        <v>292.36</v>
      </c>
      <c r="F2477" s="64">
        <v>0</v>
      </c>
      <c r="H2477" s="64">
        <f t="shared" si="321"/>
        <v>-292.36</v>
      </c>
      <c r="J2477" s="64">
        <f t="shared" si="322"/>
        <v>27</v>
      </c>
      <c r="K2477" s="64">
        <f t="shared" si="318"/>
        <v>34</v>
      </c>
      <c r="L2477" s="64">
        <f t="shared" si="319"/>
        <v>118</v>
      </c>
      <c r="M2477" s="64">
        <f t="shared" si="320"/>
        <v>44</v>
      </c>
      <c r="T2477" s="64">
        <f t="shared" si="325"/>
        <v>222</v>
      </c>
      <c r="U2477" s="64">
        <f t="shared" ca="1" si="323"/>
        <v>1.1400000000000006</v>
      </c>
      <c r="V2477" s="64">
        <f t="shared" ca="1" si="323"/>
        <v>-0.24000000000000909</v>
      </c>
      <c r="Y2477" s="64">
        <f t="shared" ca="1" si="324"/>
        <v>1.1400000000000006</v>
      </c>
      <c r="Z2477" s="64">
        <f t="shared" ca="1" si="326"/>
        <v>-0.24000000000000909</v>
      </c>
    </row>
    <row r="2478" spans="1:26" outlineLevel="1" x14ac:dyDescent="0.35">
      <c r="A2478" s="64">
        <v>2583616</v>
      </c>
      <c r="B2478" s="64" t="s">
        <v>183</v>
      </c>
      <c r="C2478" s="64">
        <v>3852.62</v>
      </c>
      <c r="D2478" s="64">
        <v>182</v>
      </c>
      <c r="E2478" s="64">
        <v>311.02999999999997</v>
      </c>
      <c r="F2478" s="64">
        <v>0</v>
      </c>
      <c r="H2478" s="64">
        <f t="shared" si="321"/>
        <v>-311.02999999999997</v>
      </c>
      <c r="J2478" s="64">
        <f t="shared" si="322"/>
        <v>27</v>
      </c>
      <c r="K2478" s="64">
        <f t="shared" si="318"/>
        <v>34</v>
      </c>
      <c r="L2478" s="64">
        <f t="shared" si="319"/>
        <v>119</v>
      </c>
      <c r="M2478" s="64">
        <f t="shared" si="320"/>
        <v>44</v>
      </c>
      <c r="T2478" s="64">
        <f t="shared" si="325"/>
        <v>223</v>
      </c>
      <c r="U2478" s="64">
        <f t="shared" ca="1" si="323"/>
        <v>-1.839999999999975</v>
      </c>
      <c r="V2478" s="64">
        <f t="shared" ca="1" si="323"/>
        <v>-1.8799999999999955</v>
      </c>
      <c r="Y2478" s="64">
        <f t="shared" ca="1" si="324"/>
        <v>-1.839999999999975</v>
      </c>
      <c r="Z2478" s="64">
        <f t="shared" ca="1" si="326"/>
        <v>-1.8799999999999955</v>
      </c>
    </row>
    <row r="2479" spans="1:26" outlineLevel="1" x14ac:dyDescent="0.35">
      <c r="A2479" s="64">
        <v>2584614</v>
      </c>
      <c r="B2479" s="64" t="s">
        <v>406</v>
      </c>
      <c r="C2479" s="64">
        <v>3548.32</v>
      </c>
      <c r="D2479" s="64">
        <v>182</v>
      </c>
      <c r="E2479" s="64">
        <v>291.64</v>
      </c>
      <c r="F2479" s="64">
        <v>0</v>
      </c>
      <c r="H2479" s="64">
        <f t="shared" si="321"/>
        <v>-291.64</v>
      </c>
      <c r="J2479" s="64">
        <f t="shared" si="322"/>
        <v>27</v>
      </c>
      <c r="K2479" s="64">
        <f t="shared" si="318"/>
        <v>34</v>
      </c>
      <c r="L2479" s="64">
        <f t="shared" si="319"/>
        <v>119</v>
      </c>
      <c r="M2479" s="64">
        <f t="shared" si="320"/>
        <v>45</v>
      </c>
      <c r="T2479" s="64">
        <f t="shared" si="325"/>
        <v>224</v>
      </c>
      <c r="U2479" s="64">
        <f t="shared" ca="1" si="323"/>
        <v>-2.2400000000000091</v>
      </c>
      <c r="V2479" s="64">
        <f t="shared" ca="1" si="323"/>
        <v>-1.1399999999999864</v>
      </c>
      <c r="Y2479" s="64">
        <f t="shared" ca="1" si="324"/>
        <v>-2.2400000000000091</v>
      </c>
      <c r="Z2479" s="64">
        <f t="shared" ca="1" si="326"/>
        <v>-1.1399999999999864</v>
      </c>
    </row>
    <row r="2480" spans="1:26" outlineLevel="1" x14ac:dyDescent="0.35">
      <c r="A2480" s="64">
        <v>2606244</v>
      </c>
      <c r="B2480" s="64" t="s">
        <v>406</v>
      </c>
      <c r="C2480" s="64">
        <v>1715.63</v>
      </c>
      <c r="D2480" s="64">
        <v>182</v>
      </c>
      <c r="E2480" s="64">
        <v>141.36000000000001</v>
      </c>
      <c r="F2480" s="64">
        <v>0</v>
      </c>
      <c r="H2480" s="64">
        <f t="shared" si="321"/>
        <v>-141.36000000000001</v>
      </c>
      <c r="J2480" s="64">
        <f t="shared" si="322"/>
        <v>27</v>
      </c>
      <c r="K2480" s="64">
        <f t="shared" si="318"/>
        <v>34</v>
      </c>
      <c r="L2480" s="64">
        <f t="shared" si="319"/>
        <v>119</v>
      </c>
      <c r="M2480" s="64">
        <f t="shared" si="320"/>
        <v>46</v>
      </c>
      <c r="T2480" s="64">
        <f t="shared" si="325"/>
        <v>225</v>
      </c>
      <c r="U2480" s="64">
        <f t="shared" ca="1" si="323"/>
        <v>-0.67000000000001592</v>
      </c>
      <c r="V2480" s="64">
        <f t="shared" ca="1" si="323"/>
        <v>-6.1100000000000136</v>
      </c>
      <c r="Y2480" s="64">
        <f t="shared" ca="1" si="324"/>
        <v>-0.67000000000001592</v>
      </c>
      <c r="Z2480" s="64">
        <f t="shared" ca="1" si="326"/>
        <v>-6.1100000000000136</v>
      </c>
    </row>
    <row r="2481" spans="1:26" outlineLevel="1" x14ac:dyDescent="0.35">
      <c r="A2481" s="64">
        <v>2613174</v>
      </c>
      <c r="B2481" s="64" t="s">
        <v>183</v>
      </c>
      <c r="C2481" s="64">
        <v>4241.1000000000004</v>
      </c>
      <c r="D2481" s="64">
        <v>181</v>
      </c>
      <c r="E2481" s="64">
        <v>343.27</v>
      </c>
      <c r="F2481" s="64">
        <v>0</v>
      </c>
      <c r="H2481" s="64">
        <f t="shared" si="321"/>
        <v>-343.27</v>
      </c>
      <c r="J2481" s="64">
        <f t="shared" si="322"/>
        <v>27</v>
      </c>
      <c r="K2481" s="64">
        <f t="shared" si="318"/>
        <v>34</v>
      </c>
      <c r="L2481" s="64">
        <f t="shared" si="319"/>
        <v>120</v>
      </c>
      <c r="M2481" s="64">
        <f t="shared" si="320"/>
        <v>46</v>
      </c>
      <c r="T2481" s="64">
        <f t="shared" si="325"/>
        <v>226</v>
      </c>
      <c r="U2481" s="64">
        <f t="shared" ca="1" si="323"/>
        <v>-5.8900000000000148</v>
      </c>
      <c r="V2481" s="64">
        <f t="shared" ca="1" si="323"/>
        <v>-4.7300000000000182</v>
      </c>
      <c r="Y2481" s="64">
        <f t="shared" ca="1" si="324"/>
        <v>-5.8900000000000148</v>
      </c>
      <c r="Z2481" s="64">
        <f t="shared" ca="1" si="326"/>
        <v>-4.7300000000000182</v>
      </c>
    </row>
    <row r="2482" spans="1:26" outlineLevel="1" x14ac:dyDescent="0.35">
      <c r="A2482" s="64">
        <v>2614106</v>
      </c>
      <c r="B2482" s="64" t="s">
        <v>101</v>
      </c>
      <c r="C2482" s="64">
        <v>1770.46</v>
      </c>
      <c r="D2482" s="64">
        <v>151</v>
      </c>
      <c r="E2482" s="64">
        <v>142.43</v>
      </c>
      <c r="F2482" s="64">
        <v>141.66</v>
      </c>
      <c r="H2482" s="64">
        <f t="shared" si="321"/>
        <v>-0.77000000000001023</v>
      </c>
      <c r="J2482" s="64">
        <f t="shared" si="322"/>
        <v>28</v>
      </c>
      <c r="K2482" s="64">
        <f t="shared" si="318"/>
        <v>34</v>
      </c>
      <c r="L2482" s="64">
        <f t="shared" si="319"/>
        <v>120</v>
      </c>
      <c r="M2482" s="64">
        <f t="shared" si="320"/>
        <v>46</v>
      </c>
      <c r="T2482" s="64">
        <f t="shared" si="325"/>
        <v>227</v>
      </c>
      <c r="U2482" s="64">
        <f t="shared" ca="1" si="323"/>
        <v>-0.46999999999999886</v>
      </c>
      <c r="V2482" s="64">
        <f t="shared" ca="1" si="323"/>
        <v>-3.5999999999999943</v>
      </c>
      <c r="Y2482" s="64">
        <f t="shared" ca="1" si="324"/>
        <v>-0.46999999999999886</v>
      </c>
      <c r="Z2482" s="64">
        <f t="shared" ca="1" si="326"/>
        <v>-3.5999999999999943</v>
      </c>
    </row>
    <row r="2483" spans="1:26" outlineLevel="1" x14ac:dyDescent="0.35">
      <c r="A2483" s="64">
        <v>2626523</v>
      </c>
      <c r="B2483" s="64" t="s">
        <v>183</v>
      </c>
      <c r="C2483" s="64">
        <v>4618.8900000000003</v>
      </c>
      <c r="D2483" s="64">
        <v>181</v>
      </c>
      <c r="E2483" s="64">
        <v>363.46</v>
      </c>
      <c r="F2483" s="64">
        <v>0</v>
      </c>
      <c r="H2483" s="64">
        <f t="shared" si="321"/>
        <v>-363.46</v>
      </c>
      <c r="J2483" s="64">
        <f t="shared" si="322"/>
        <v>28</v>
      </c>
      <c r="K2483" s="64">
        <f t="shared" si="318"/>
        <v>34</v>
      </c>
      <c r="L2483" s="64">
        <f t="shared" si="319"/>
        <v>121</v>
      </c>
      <c r="M2483" s="64">
        <f t="shared" si="320"/>
        <v>46</v>
      </c>
      <c r="T2483" s="64">
        <f t="shared" si="325"/>
        <v>228</v>
      </c>
      <c r="U2483" s="64">
        <f t="shared" ca="1" si="323"/>
        <v>-1.5099999999999909</v>
      </c>
      <c r="V2483" s="64">
        <f t="shared" ca="1" si="323"/>
        <v>0.71000000000000796</v>
      </c>
      <c r="Y2483" s="64">
        <f t="shared" ca="1" si="324"/>
        <v>-1.5099999999999909</v>
      </c>
      <c r="Z2483" s="64">
        <f t="shared" ca="1" si="326"/>
        <v>0.71000000000000796</v>
      </c>
    </row>
    <row r="2484" spans="1:26" outlineLevel="1" x14ac:dyDescent="0.35">
      <c r="A2484" s="64">
        <v>2628446</v>
      </c>
      <c r="B2484" s="64" t="s">
        <v>395</v>
      </c>
      <c r="C2484" s="64">
        <v>5135.97</v>
      </c>
      <c r="D2484" s="64">
        <v>182</v>
      </c>
      <c r="E2484" s="64">
        <v>406.19</v>
      </c>
      <c r="F2484" s="64">
        <v>400.36</v>
      </c>
      <c r="H2484" s="64">
        <f t="shared" si="321"/>
        <v>-5.8299999999999841</v>
      </c>
      <c r="J2484" s="64">
        <f t="shared" si="322"/>
        <v>28</v>
      </c>
      <c r="K2484" s="64">
        <f t="shared" si="318"/>
        <v>35</v>
      </c>
      <c r="L2484" s="64">
        <f t="shared" si="319"/>
        <v>121</v>
      </c>
      <c r="M2484" s="64">
        <f t="shared" si="320"/>
        <v>46</v>
      </c>
      <c r="T2484" s="64">
        <f t="shared" si="325"/>
        <v>229</v>
      </c>
      <c r="U2484" s="64">
        <f t="shared" ca="1" si="323"/>
        <v>-3.0499999999999545</v>
      </c>
      <c r="V2484" s="64">
        <f t="shared" ca="1" si="323"/>
        <v>-3.3999999999999773</v>
      </c>
      <c r="Y2484" s="64">
        <f t="shared" ca="1" si="324"/>
        <v>-3.0499999999999545</v>
      </c>
      <c r="Z2484" s="64">
        <f t="shared" ca="1" si="326"/>
        <v>-3.3999999999999773</v>
      </c>
    </row>
    <row r="2485" spans="1:26" outlineLevel="1" x14ac:dyDescent="0.35">
      <c r="A2485" s="64">
        <v>2635649</v>
      </c>
      <c r="B2485" s="64" t="s">
        <v>395</v>
      </c>
      <c r="C2485" s="64">
        <v>2349.8200000000002</v>
      </c>
      <c r="D2485" s="64">
        <v>125</v>
      </c>
      <c r="E2485" s="64">
        <v>187.1</v>
      </c>
      <c r="F2485" s="64">
        <v>180.29</v>
      </c>
      <c r="H2485" s="64">
        <f t="shared" si="321"/>
        <v>-6.8100000000000023</v>
      </c>
      <c r="J2485" s="64">
        <f t="shared" si="322"/>
        <v>28</v>
      </c>
      <c r="K2485" s="64">
        <f t="shared" si="318"/>
        <v>36</v>
      </c>
      <c r="L2485" s="64">
        <f t="shared" si="319"/>
        <v>121</v>
      </c>
      <c r="M2485" s="64">
        <f t="shared" si="320"/>
        <v>46</v>
      </c>
      <c r="T2485" s="64">
        <f t="shared" si="325"/>
        <v>230</v>
      </c>
      <c r="U2485" s="64">
        <f t="shared" ca="1" si="323"/>
        <v>-2.3499999999999943</v>
      </c>
      <c r="V2485" s="64">
        <f t="shared" ca="1" si="323"/>
        <v>-2.0099999999999909</v>
      </c>
      <c r="Y2485" s="64">
        <f t="shared" ca="1" si="324"/>
        <v>-2.3499999999999943</v>
      </c>
      <c r="Z2485" s="64">
        <f t="shared" ca="1" si="326"/>
        <v>-2.0099999999999909</v>
      </c>
    </row>
    <row r="2486" spans="1:26" outlineLevel="1" x14ac:dyDescent="0.35">
      <c r="A2486" s="64">
        <v>2637223</v>
      </c>
      <c r="B2486" s="64" t="s">
        <v>183</v>
      </c>
      <c r="C2486" s="64">
        <v>3002.29</v>
      </c>
      <c r="D2486" s="64">
        <v>182</v>
      </c>
      <c r="E2486" s="64">
        <v>237.14</v>
      </c>
      <c r="F2486" s="64">
        <v>0</v>
      </c>
      <c r="H2486" s="64">
        <f t="shared" si="321"/>
        <v>-237.14</v>
      </c>
      <c r="J2486" s="64">
        <f t="shared" si="322"/>
        <v>28</v>
      </c>
      <c r="K2486" s="64">
        <f t="shared" si="318"/>
        <v>36</v>
      </c>
      <c r="L2486" s="64">
        <f t="shared" si="319"/>
        <v>122</v>
      </c>
      <c r="M2486" s="64">
        <f t="shared" si="320"/>
        <v>46</v>
      </c>
      <c r="T2486" s="64">
        <f t="shared" si="325"/>
        <v>231</v>
      </c>
      <c r="U2486" s="64">
        <f t="shared" ca="1" si="323"/>
        <v>-0.86000000000001364</v>
      </c>
      <c r="V2486" s="64">
        <f t="shared" ca="1" si="323"/>
        <v>-3.1100000000000136</v>
      </c>
      <c r="Y2486" s="64">
        <f t="shared" ca="1" si="324"/>
        <v>-0.86000000000001364</v>
      </c>
      <c r="Z2486" s="64">
        <f t="shared" ca="1" si="326"/>
        <v>-3.1100000000000136</v>
      </c>
    </row>
    <row r="2487" spans="1:26" outlineLevel="1" x14ac:dyDescent="0.35">
      <c r="A2487" s="64">
        <v>2638156</v>
      </c>
      <c r="B2487" s="64" t="s">
        <v>101</v>
      </c>
      <c r="C2487" s="64">
        <v>4438.6400000000003</v>
      </c>
      <c r="D2487" s="64">
        <v>151</v>
      </c>
      <c r="E2487" s="64">
        <v>354.38</v>
      </c>
      <c r="F2487" s="64">
        <v>349.85</v>
      </c>
      <c r="H2487" s="64">
        <f t="shared" si="321"/>
        <v>-4.5299999999999727</v>
      </c>
      <c r="J2487" s="64">
        <f t="shared" si="322"/>
        <v>29</v>
      </c>
      <c r="K2487" s="64">
        <f t="shared" si="318"/>
        <v>36</v>
      </c>
      <c r="L2487" s="64">
        <f t="shared" si="319"/>
        <v>122</v>
      </c>
      <c r="M2487" s="64">
        <f t="shared" si="320"/>
        <v>46</v>
      </c>
      <c r="T2487" s="64">
        <f t="shared" si="325"/>
        <v>232</v>
      </c>
      <c r="U2487" s="64">
        <f t="shared" ca="1" si="323"/>
        <v>-3.3800000000000239</v>
      </c>
      <c r="V2487" s="64">
        <f t="shared" ca="1" si="323"/>
        <v>-5.2700000000000102</v>
      </c>
      <c r="Y2487" s="64">
        <f t="shared" ca="1" si="324"/>
        <v>-3.3800000000000239</v>
      </c>
      <c r="Z2487" s="64">
        <f t="shared" ca="1" si="326"/>
        <v>-5.2700000000000102</v>
      </c>
    </row>
    <row r="2488" spans="1:26" outlineLevel="1" x14ac:dyDescent="0.35">
      <c r="A2488" s="64">
        <v>2638867</v>
      </c>
      <c r="B2488" s="64" t="s">
        <v>183</v>
      </c>
      <c r="C2488" s="64">
        <v>2375.1799999999998</v>
      </c>
      <c r="D2488" s="64">
        <v>182</v>
      </c>
      <c r="E2488" s="64">
        <v>193.95</v>
      </c>
      <c r="F2488" s="64">
        <v>0</v>
      </c>
      <c r="H2488" s="64">
        <f t="shared" si="321"/>
        <v>-193.95</v>
      </c>
      <c r="J2488" s="64">
        <f t="shared" si="322"/>
        <v>29</v>
      </c>
      <c r="K2488" s="64">
        <f t="shared" si="318"/>
        <v>36</v>
      </c>
      <c r="L2488" s="64">
        <f t="shared" si="319"/>
        <v>123</v>
      </c>
      <c r="M2488" s="64">
        <f t="shared" si="320"/>
        <v>46</v>
      </c>
      <c r="T2488" s="64">
        <f t="shared" si="325"/>
        <v>233</v>
      </c>
      <c r="U2488" s="64">
        <f t="shared" ca="1" si="323"/>
        <v>0.58999999999997499</v>
      </c>
      <c r="V2488" s="64">
        <f t="shared" ca="1" si="323"/>
        <v>-7.6500000000000909</v>
      </c>
      <c r="Y2488" s="64">
        <f t="shared" ca="1" si="324"/>
        <v>0.58999999999997499</v>
      </c>
      <c r="Z2488" s="64">
        <f t="shared" ca="1" si="326"/>
        <v>-7.6500000000000909</v>
      </c>
    </row>
    <row r="2489" spans="1:26" outlineLevel="1" x14ac:dyDescent="0.35">
      <c r="A2489" s="64">
        <v>2643452</v>
      </c>
      <c r="B2489" s="64" t="s">
        <v>406</v>
      </c>
      <c r="C2489" s="64">
        <v>4700.3</v>
      </c>
      <c r="D2489" s="64">
        <v>151</v>
      </c>
      <c r="E2489" s="64">
        <v>378.42</v>
      </c>
      <c r="F2489" s="64">
        <v>0</v>
      </c>
      <c r="H2489" s="64">
        <f t="shared" si="321"/>
        <v>-378.42</v>
      </c>
      <c r="J2489" s="64">
        <f t="shared" si="322"/>
        <v>29</v>
      </c>
      <c r="K2489" s="64">
        <f t="shared" si="318"/>
        <v>36</v>
      </c>
      <c r="L2489" s="64">
        <f t="shared" si="319"/>
        <v>123</v>
      </c>
      <c r="M2489" s="64">
        <f t="shared" si="320"/>
        <v>47</v>
      </c>
      <c r="T2489" s="64">
        <f t="shared" si="325"/>
        <v>234</v>
      </c>
      <c r="U2489" s="64">
        <f t="shared" ca="1" si="323"/>
        <v>-1.3100000000000023</v>
      </c>
      <c r="V2489" s="64">
        <f t="shared" ca="1" si="323"/>
        <v>-3.7599999999999909</v>
      </c>
      <c r="Y2489" s="64">
        <f t="shared" ca="1" si="324"/>
        <v>-1.3100000000000023</v>
      </c>
      <c r="Z2489" s="64">
        <f t="shared" ca="1" si="326"/>
        <v>-3.7599999999999909</v>
      </c>
    </row>
    <row r="2490" spans="1:26" outlineLevel="1" x14ac:dyDescent="0.35">
      <c r="A2490" s="64">
        <v>2645664</v>
      </c>
      <c r="B2490" s="64" t="s">
        <v>101</v>
      </c>
      <c r="C2490" s="64">
        <v>2879.01</v>
      </c>
      <c r="D2490" s="64">
        <v>153</v>
      </c>
      <c r="E2490" s="64">
        <v>230.07</v>
      </c>
      <c r="F2490" s="64">
        <v>224.78</v>
      </c>
      <c r="H2490" s="64">
        <f t="shared" si="321"/>
        <v>-5.289999999999992</v>
      </c>
      <c r="J2490" s="64">
        <f t="shared" si="322"/>
        <v>30</v>
      </c>
      <c r="K2490" s="64">
        <f t="shared" si="318"/>
        <v>36</v>
      </c>
      <c r="L2490" s="64">
        <f t="shared" si="319"/>
        <v>123</v>
      </c>
      <c r="M2490" s="64">
        <f t="shared" si="320"/>
        <v>47</v>
      </c>
      <c r="T2490" s="64">
        <f t="shared" si="325"/>
        <v>235</v>
      </c>
      <c r="U2490" s="64">
        <f t="shared" ca="1" si="323"/>
        <v>-13.110000000000127</v>
      </c>
      <c r="V2490" s="64">
        <f t="shared" ca="1" si="323"/>
        <v>-5.1800000000000068</v>
      </c>
      <c r="Y2490" s="64">
        <f t="shared" ca="1" si="324"/>
        <v>-13.110000000000127</v>
      </c>
      <c r="Z2490" s="64">
        <f t="shared" ca="1" si="326"/>
        <v>-5.1800000000000068</v>
      </c>
    </row>
    <row r="2491" spans="1:26" outlineLevel="1" x14ac:dyDescent="0.35">
      <c r="A2491" s="64">
        <v>2646034</v>
      </c>
      <c r="B2491" s="64" t="s">
        <v>406</v>
      </c>
      <c r="C2491" s="64">
        <v>2201.94</v>
      </c>
      <c r="D2491" s="64">
        <v>152</v>
      </c>
      <c r="E2491" s="64">
        <v>178.11</v>
      </c>
      <c r="F2491" s="64">
        <v>0</v>
      </c>
      <c r="H2491" s="64">
        <f t="shared" si="321"/>
        <v>-178.11</v>
      </c>
      <c r="J2491" s="64">
        <f t="shared" si="322"/>
        <v>30</v>
      </c>
      <c r="K2491" s="64">
        <f t="shared" si="318"/>
        <v>36</v>
      </c>
      <c r="L2491" s="64">
        <f t="shared" si="319"/>
        <v>123</v>
      </c>
      <c r="M2491" s="64">
        <f t="shared" si="320"/>
        <v>48</v>
      </c>
      <c r="T2491" s="64">
        <f t="shared" si="325"/>
        <v>236</v>
      </c>
      <c r="U2491" s="64">
        <f t="shared" ca="1" si="323"/>
        <v>-2.3999999999999773</v>
      </c>
      <c r="V2491" s="64">
        <f t="shared" ca="1" si="323"/>
        <v>-1.0800000000000409</v>
      </c>
      <c r="Y2491" s="64">
        <f t="shared" ca="1" si="324"/>
        <v>-2.3999999999999773</v>
      </c>
      <c r="Z2491" s="64">
        <f t="shared" ca="1" si="326"/>
        <v>-1.0800000000000409</v>
      </c>
    </row>
    <row r="2492" spans="1:26" outlineLevel="1" x14ac:dyDescent="0.35">
      <c r="A2492" s="64">
        <v>2646513</v>
      </c>
      <c r="B2492" s="64" t="s">
        <v>183</v>
      </c>
      <c r="C2492" s="64">
        <v>6136.31</v>
      </c>
      <c r="D2492" s="64">
        <v>182</v>
      </c>
      <c r="E2492" s="64">
        <v>504.3</v>
      </c>
      <c r="F2492" s="64">
        <v>0</v>
      </c>
      <c r="H2492" s="64">
        <f t="shared" si="321"/>
        <v>-504.3</v>
      </c>
      <c r="J2492" s="64">
        <f t="shared" si="322"/>
        <v>30</v>
      </c>
      <c r="K2492" s="64">
        <f t="shared" si="318"/>
        <v>36</v>
      </c>
      <c r="L2492" s="64">
        <f t="shared" si="319"/>
        <v>124</v>
      </c>
      <c r="M2492" s="64">
        <f t="shared" si="320"/>
        <v>48</v>
      </c>
      <c r="T2492" s="64">
        <f t="shared" si="325"/>
        <v>237</v>
      </c>
      <c r="U2492" s="64">
        <f t="shared" ca="1" si="323"/>
        <v>-8.210000000000008</v>
      </c>
      <c r="V2492" s="64">
        <f t="shared" ca="1" si="323"/>
        <v>2.5400000000000205</v>
      </c>
      <c r="Y2492" s="64">
        <f t="shared" ca="1" si="324"/>
        <v>-8.210000000000008</v>
      </c>
      <c r="Z2492" s="64">
        <f t="shared" ca="1" si="326"/>
        <v>2.5400000000000205</v>
      </c>
    </row>
    <row r="2493" spans="1:26" outlineLevel="1" x14ac:dyDescent="0.35">
      <c r="A2493" s="64">
        <v>2646844</v>
      </c>
      <c r="B2493" s="64" t="s">
        <v>183</v>
      </c>
      <c r="C2493" s="64">
        <v>3103.65</v>
      </c>
      <c r="D2493" s="64">
        <v>182</v>
      </c>
      <c r="E2493" s="64">
        <v>255.54</v>
      </c>
      <c r="F2493" s="64">
        <v>0</v>
      </c>
      <c r="H2493" s="64">
        <f t="shared" si="321"/>
        <v>-255.54</v>
      </c>
      <c r="J2493" s="64">
        <f t="shared" si="322"/>
        <v>30</v>
      </c>
      <c r="K2493" s="64">
        <f t="shared" si="318"/>
        <v>36</v>
      </c>
      <c r="L2493" s="64">
        <f t="shared" si="319"/>
        <v>125</v>
      </c>
      <c r="M2493" s="64">
        <f t="shared" si="320"/>
        <v>48</v>
      </c>
      <c r="T2493" s="64">
        <f t="shared" si="325"/>
        <v>238</v>
      </c>
      <c r="U2493" s="64">
        <f t="shared" ca="1" si="323"/>
        <v>-5.3400000000000034</v>
      </c>
      <c r="V2493" s="64">
        <f t="shared" ca="1" si="323"/>
        <v>1.5300000000000011</v>
      </c>
      <c r="Y2493" s="64">
        <f t="shared" ca="1" si="324"/>
        <v>-5.3400000000000034</v>
      </c>
      <c r="Z2493" s="64">
        <f t="shared" ca="1" si="326"/>
        <v>1.5300000000000011</v>
      </c>
    </row>
    <row r="2494" spans="1:26" outlineLevel="1" x14ac:dyDescent="0.35">
      <c r="A2494" s="64">
        <v>2672865</v>
      </c>
      <c r="B2494" s="64" t="s">
        <v>101</v>
      </c>
      <c r="C2494" s="64">
        <v>2193.6799999999998</v>
      </c>
      <c r="D2494" s="64">
        <v>182</v>
      </c>
      <c r="E2494" s="64">
        <v>175.77</v>
      </c>
      <c r="F2494" s="64">
        <v>173.23</v>
      </c>
      <c r="H2494" s="64">
        <f t="shared" si="321"/>
        <v>-2.5400000000000205</v>
      </c>
      <c r="J2494" s="64">
        <f t="shared" si="322"/>
        <v>31</v>
      </c>
      <c r="K2494" s="64">
        <f t="shared" si="318"/>
        <v>36</v>
      </c>
      <c r="L2494" s="64">
        <f t="shared" si="319"/>
        <v>125</v>
      </c>
      <c r="M2494" s="64">
        <f t="shared" si="320"/>
        <v>48</v>
      </c>
      <c r="T2494" s="64">
        <f t="shared" si="325"/>
        <v>239</v>
      </c>
      <c r="U2494" s="64">
        <f t="shared" ca="1" si="323"/>
        <v>-6.4399999999999409</v>
      </c>
      <c r="V2494" s="64">
        <f t="shared" ca="1" si="323"/>
        <v>-5.1399999999999864</v>
      </c>
      <c r="Y2494" s="64">
        <f t="shared" ca="1" si="324"/>
        <v>-6.4399999999999409</v>
      </c>
      <c r="Z2494" s="64">
        <f t="shared" ca="1" si="326"/>
        <v>-5.1399999999999864</v>
      </c>
    </row>
    <row r="2495" spans="1:26" outlineLevel="1" x14ac:dyDescent="0.35">
      <c r="A2495" s="64">
        <v>2675687</v>
      </c>
      <c r="B2495" s="64" t="s">
        <v>406</v>
      </c>
      <c r="C2495" s="64">
        <v>3855.32</v>
      </c>
      <c r="D2495" s="64">
        <v>153</v>
      </c>
      <c r="E2495" s="64">
        <v>309.43</v>
      </c>
      <c r="F2495" s="64">
        <v>0</v>
      </c>
      <c r="H2495" s="64">
        <f t="shared" si="321"/>
        <v>-309.43</v>
      </c>
      <c r="J2495" s="64">
        <f t="shared" si="322"/>
        <v>31</v>
      </c>
      <c r="K2495" s="64">
        <f t="shared" si="318"/>
        <v>36</v>
      </c>
      <c r="L2495" s="64">
        <f t="shared" si="319"/>
        <v>125</v>
      </c>
      <c r="M2495" s="64">
        <f t="shared" si="320"/>
        <v>49</v>
      </c>
      <c r="T2495" s="64">
        <f t="shared" si="325"/>
        <v>240</v>
      </c>
      <c r="U2495" s="64">
        <f t="shared" ca="1" si="323"/>
        <v>-6.6100000000000136</v>
      </c>
      <c r="V2495" s="64">
        <f t="shared" ca="1" si="323"/>
        <v>-1.269999999999996</v>
      </c>
      <c r="Y2495" s="64">
        <f t="shared" ca="1" si="324"/>
        <v>-6.6100000000000136</v>
      </c>
      <c r="Z2495" s="64">
        <f t="shared" ca="1" si="326"/>
        <v>-1.269999999999996</v>
      </c>
    </row>
    <row r="2496" spans="1:26" outlineLevel="1" x14ac:dyDescent="0.35">
      <c r="A2496" s="64">
        <v>2676312</v>
      </c>
      <c r="B2496" s="64" t="s">
        <v>183</v>
      </c>
      <c r="C2496" s="64">
        <v>3238.26</v>
      </c>
      <c r="D2496" s="64">
        <v>182</v>
      </c>
      <c r="E2496" s="64">
        <v>263.82</v>
      </c>
      <c r="F2496" s="64">
        <v>0</v>
      </c>
      <c r="H2496" s="64">
        <f t="shared" si="321"/>
        <v>-263.82</v>
      </c>
      <c r="J2496" s="64">
        <f t="shared" si="322"/>
        <v>31</v>
      </c>
      <c r="K2496" s="64">
        <f t="shared" si="318"/>
        <v>36</v>
      </c>
      <c r="L2496" s="64">
        <f t="shared" si="319"/>
        <v>126</v>
      </c>
      <c r="M2496" s="64">
        <f t="shared" si="320"/>
        <v>49</v>
      </c>
      <c r="T2496" s="64">
        <f t="shared" si="325"/>
        <v>241</v>
      </c>
      <c r="U2496" s="64">
        <f t="shared" ca="1" si="323"/>
        <v>-3.7900000000000205</v>
      </c>
      <c r="V2496" s="64">
        <f t="shared" ca="1" si="323"/>
        <v>-2.460000000000008</v>
      </c>
      <c r="Y2496" s="64">
        <f t="shared" ca="1" si="324"/>
        <v>-3.7900000000000205</v>
      </c>
      <c r="Z2496" s="64">
        <f t="shared" ca="1" si="326"/>
        <v>-2.460000000000008</v>
      </c>
    </row>
    <row r="2497" spans="1:26" outlineLevel="1" x14ac:dyDescent="0.35">
      <c r="A2497" s="64">
        <v>2711449</v>
      </c>
      <c r="B2497" s="64" t="s">
        <v>183</v>
      </c>
      <c r="C2497" s="64">
        <v>10708.99</v>
      </c>
      <c r="D2497" s="64">
        <v>182</v>
      </c>
      <c r="E2497" s="64">
        <v>896.7</v>
      </c>
      <c r="F2497" s="64">
        <v>0</v>
      </c>
      <c r="H2497" s="64">
        <f t="shared" si="321"/>
        <v>-896.7</v>
      </c>
      <c r="J2497" s="64">
        <f t="shared" si="322"/>
        <v>31</v>
      </c>
      <c r="K2497" s="64">
        <f t="shared" si="318"/>
        <v>36</v>
      </c>
      <c r="L2497" s="64">
        <f t="shared" si="319"/>
        <v>127</v>
      </c>
      <c r="M2497" s="64">
        <f t="shared" si="320"/>
        <v>49</v>
      </c>
      <c r="T2497" s="64">
        <f t="shared" si="325"/>
        <v>242</v>
      </c>
      <c r="U2497" s="64">
        <f t="shared" ca="1" si="323"/>
        <v>-0.33999999999997499</v>
      </c>
      <c r="V2497" s="64">
        <f t="shared" ca="1" si="323"/>
        <v>-1.4899999999999807</v>
      </c>
      <c r="Y2497" s="64">
        <f t="shared" ca="1" si="324"/>
        <v>-0.33999999999997499</v>
      </c>
      <c r="Z2497" s="64">
        <f t="shared" ca="1" si="326"/>
        <v>-1.4899999999999807</v>
      </c>
    </row>
    <row r="2498" spans="1:26" outlineLevel="1" x14ac:dyDescent="0.35">
      <c r="A2498" s="64">
        <v>2721430</v>
      </c>
      <c r="B2498" s="64" t="s">
        <v>101</v>
      </c>
      <c r="C2498" s="64">
        <v>2201.4299999999998</v>
      </c>
      <c r="D2498" s="64">
        <v>153</v>
      </c>
      <c r="E2498" s="64">
        <v>176.5</v>
      </c>
      <c r="F2498" s="64">
        <v>177.66</v>
      </c>
      <c r="H2498" s="64">
        <f t="shared" si="321"/>
        <v>1.1599999999999966</v>
      </c>
      <c r="J2498" s="64">
        <f t="shared" si="322"/>
        <v>32</v>
      </c>
      <c r="K2498" s="64">
        <f t="shared" si="318"/>
        <v>36</v>
      </c>
      <c r="L2498" s="64">
        <f t="shared" si="319"/>
        <v>127</v>
      </c>
      <c r="M2498" s="64">
        <f t="shared" si="320"/>
        <v>49</v>
      </c>
      <c r="T2498" s="64">
        <f t="shared" si="325"/>
        <v>243</v>
      </c>
      <c r="U2498" s="64">
        <f t="shared" ca="1" si="323"/>
        <v>-4.75</v>
      </c>
      <c r="V2498" s="64">
        <f t="shared" ca="1" si="323"/>
        <v>-1.9399999999999977</v>
      </c>
      <c r="Y2498" s="64">
        <f t="shared" ca="1" si="324"/>
        <v>-4.75</v>
      </c>
      <c r="Z2498" s="64">
        <f t="shared" ca="1" si="326"/>
        <v>-1.9399999999999977</v>
      </c>
    </row>
    <row r="2499" spans="1:26" outlineLevel="1" x14ac:dyDescent="0.35">
      <c r="A2499" s="64">
        <v>2748278</v>
      </c>
      <c r="B2499" s="64" t="s">
        <v>183</v>
      </c>
      <c r="C2499" s="64">
        <v>2972.82</v>
      </c>
      <c r="D2499" s="64">
        <v>181</v>
      </c>
      <c r="E2499" s="64">
        <v>251.43</v>
      </c>
      <c r="F2499" s="64">
        <v>0</v>
      </c>
      <c r="H2499" s="64">
        <f t="shared" si="321"/>
        <v>-251.43</v>
      </c>
      <c r="J2499" s="64">
        <f t="shared" si="322"/>
        <v>32</v>
      </c>
      <c r="K2499" s="64">
        <f t="shared" si="318"/>
        <v>36</v>
      </c>
      <c r="L2499" s="64">
        <f t="shared" si="319"/>
        <v>128</v>
      </c>
      <c r="M2499" s="64">
        <f t="shared" si="320"/>
        <v>49</v>
      </c>
      <c r="T2499" s="64">
        <f t="shared" si="325"/>
        <v>244</v>
      </c>
      <c r="U2499" s="64">
        <f t="shared" ca="1" si="323"/>
        <v>-3.0599999999999881</v>
      </c>
      <c r="V2499" s="64">
        <f t="shared" ca="1" si="323"/>
        <v>-0.54000000000002046</v>
      </c>
      <c r="Y2499" s="64">
        <f t="shared" ca="1" si="324"/>
        <v>-3.0599999999999881</v>
      </c>
      <c r="Z2499" s="64">
        <f t="shared" ca="1" si="326"/>
        <v>-0.54000000000002046</v>
      </c>
    </row>
    <row r="2500" spans="1:26" outlineLevel="1" x14ac:dyDescent="0.35">
      <c r="A2500" s="64">
        <v>2759895</v>
      </c>
      <c r="B2500" s="64" t="s">
        <v>395</v>
      </c>
      <c r="C2500" s="64">
        <v>2753.68</v>
      </c>
      <c r="D2500" s="64">
        <v>151</v>
      </c>
      <c r="E2500" s="64">
        <v>225.43</v>
      </c>
      <c r="F2500" s="64">
        <v>227.02</v>
      </c>
      <c r="H2500" s="64">
        <f t="shared" si="321"/>
        <v>1.5900000000000034</v>
      </c>
      <c r="J2500" s="64">
        <f t="shared" si="322"/>
        <v>32</v>
      </c>
      <c r="K2500" s="64">
        <f t="shared" si="318"/>
        <v>37</v>
      </c>
      <c r="L2500" s="64">
        <f t="shared" si="319"/>
        <v>128</v>
      </c>
      <c r="M2500" s="64">
        <f t="shared" si="320"/>
        <v>49</v>
      </c>
      <c r="T2500" s="64">
        <f t="shared" si="325"/>
        <v>245</v>
      </c>
      <c r="U2500" s="64">
        <f t="shared" ca="1" si="323"/>
        <v>-2.6200000000000045</v>
      </c>
      <c r="V2500" s="64">
        <f t="shared" ca="1" si="323"/>
        <v>-2.210000000000008</v>
      </c>
      <c r="Y2500" s="64">
        <f t="shared" ca="1" si="324"/>
        <v>-2.6200000000000045</v>
      </c>
      <c r="Z2500" s="64">
        <f t="shared" ca="1" si="326"/>
        <v>-2.210000000000008</v>
      </c>
    </row>
    <row r="2501" spans="1:26" outlineLevel="1" x14ac:dyDescent="0.35">
      <c r="A2501" s="64">
        <v>2761741</v>
      </c>
      <c r="B2501" s="64" t="s">
        <v>183</v>
      </c>
      <c r="C2501" s="64">
        <v>10217.459999999999</v>
      </c>
      <c r="D2501" s="64">
        <v>181</v>
      </c>
      <c r="E2501" s="64">
        <v>837.42</v>
      </c>
      <c r="F2501" s="64">
        <v>0</v>
      </c>
      <c r="H2501" s="64">
        <f t="shared" si="321"/>
        <v>-837.42</v>
      </c>
      <c r="J2501" s="64">
        <f t="shared" si="322"/>
        <v>32</v>
      </c>
      <c r="K2501" s="64">
        <f t="shared" si="318"/>
        <v>37</v>
      </c>
      <c r="L2501" s="64">
        <f t="shared" si="319"/>
        <v>129</v>
      </c>
      <c r="M2501" s="64">
        <f t="shared" si="320"/>
        <v>49</v>
      </c>
      <c r="T2501" s="64">
        <f t="shared" si="325"/>
        <v>246</v>
      </c>
      <c r="U2501" s="64">
        <f t="shared" ca="1" si="323"/>
        <v>-1.42999999999995</v>
      </c>
      <c r="V2501" s="64">
        <f t="shared" ca="1" si="323"/>
        <v>-5.5800000000000409</v>
      </c>
      <c r="Y2501" s="64">
        <f t="shared" ca="1" si="324"/>
        <v>-1.42999999999995</v>
      </c>
      <c r="Z2501" s="64">
        <f t="shared" ca="1" si="326"/>
        <v>-5.5800000000000409</v>
      </c>
    </row>
    <row r="2502" spans="1:26" outlineLevel="1" x14ac:dyDescent="0.35">
      <c r="A2502" s="64">
        <v>2763581</v>
      </c>
      <c r="B2502" s="64" t="s">
        <v>183</v>
      </c>
      <c r="C2502" s="64">
        <v>4429.26</v>
      </c>
      <c r="D2502" s="64">
        <v>182</v>
      </c>
      <c r="E2502" s="64">
        <v>355.03</v>
      </c>
      <c r="F2502" s="64">
        <v>0</v>
      </c>
      <c r="H2502" s="64">
        <f t="shared" si="321"/>
        <v>-355.03</v>
      </c>
      <c r="J2502" s="64">
        <f t="shared" si="322"/>
        <v>32</v>
      </c>
      <c r="K2502" s="64">
        <f t="shared" si="318"/>
        <v>37</v>
      </c>
      <c r="L2502" s="64">
        <f t="shared" si="319"/>
        <v>130</v>
      </c>
      <c r="M2502" s="64">
        <f t="shared" si="320"/>
        <v>49</v>
      </c>
      <c r="T2502" s="64">
        <f t="shared" si="325"/>
        <v>247</v>
      </c>
      <c r="U2502" s="64">
        <f t="shared" ca="1" si="323"/>
        <v>-4.7099999999999795</v>
      </c>
      <c r="V2502" s="64">
        <f t="shared" ca="1" si="323"/>
        <v>-4.210000000000008</v>
      </c>
      <c r="Y2502" s="64">
        <f t="shared" ca="1" si="324"/>
        <v>-4.7099999999999795</v>
      </c>
      <c r="Z2502" s="64">
        <f t="shared" ca="1" si="326"/>
        <v>-4.210000000000008</v>
      </c>
    </row>
    <row r="2503" spans="1:26" outlineLevel="1" x14ac:dyDescent="0.35">
      <c r="A2503" s="64">
        <v>2764232</v>
      </c>
      <c r="B2503" s="64" t="s">
        <v>183</v>
      </c>
      <c r="C2503" s="64">
        <v>2944.31</v>
      </c>
      <c r="D2503" s="64">
        <v>181</v>
      </c>
      <c r="E2503" s="64">
        <v>243.29</v>
      </c>
      <c r="F2503" s="64">
        <v>0</v>
      </c>
      <c r="H2503" s="64">
        <f t="shared" si="321"/>
        <v>-243.29</v>
      </c>
      <c r="J2503" s="64">
        <f t="shared" si="322"/>
        <v>32</v>
      </c>
      <c r="K2503" s="64">
        <f t="shared" si="318"/>
        <v>37</v>
      </c>
      <c r="L2503" s="64">
        <f t="shared" si="319"/>
        <v>131</v>
      </c>
      <c r="M2503" s="64">
        <f t="shared" si="320"/>
        <v>49</v>
      </c>
      <c r="T2503" s="64">
        <f t="shared" si="325"/>
        <v>248</v>
      </c>
      <c r="U2503" s="64">
        <f t="shared" ca="1" si="323"/>
        <v>-2.839999999999975</v>
      </c>
      <c r="V2503" s="64">
        <f t="shared" ca="1" si="323"/>
        <v>-1.7900000000000063</v>
      </c>
      <c r="Y2503" s="64">
        <f t="shared" ca="1" si="324"/>
        <v>-2.839999999999975</v>
      </c>
      <c r="Z2503" s="64">
        <f t="shared" ca="1" si="326"/>
        <v>-1.7900000000000063</v>
      </c>
    </row>
    <row r="2504" spans="1:26" outlineLevel="1" x14ac:dyDescent="0.35">
      <c r="A2504" s="64">
        <v>2786707</v>
      </c>
      <c r="B2504" s="64" t="s">
        <v>183</v>
      </c>
      <c r="C2504" s="64">
        <v>3894.68</v>
      </c>
      <c r="D2504" s="64">
        <v>181</v>
      </c>
      <c r="E2504" s="64">
        <v>314.76</v>
      </c>
      <c r="F2504" s="64">
        <v>0</v>
      </c>
      <c r="H2504" s="64">
        <f t="shared" si="321"/>
        <v>-314.76</v>
      </c>
      <c r="J2504" s="64">
        <f t="shared" si="322"/>
        <v>32</v>
      </c>
      <c r="K2504" s="64">
        <f t="shared" si="318"/>
        <v>37</v>
      </c>
      <c r="L2504" s="64">
        <f t="shared" si="319"/>
        <v>132</v>
      </c>
      <c r="M2504" s="64">
        <f t="shared" si="320"/>
        <v>49</v>
      </c>
      <c r="T2504" s="64">
        <f t="shared" si="325"/>
        <v>249</v>
      </c>
      <c r="U2504" s="64">
        <f t="shared" ca="1" si="323"/>
        <v>-2.9299999999999784</v>
      </c>
      <c r="V2504" s="64">
        <f t="shared" ca="1" si="323"/>
        <v>-5.2900000000000205</v>
      </c>
      <c r="Y2504" s="64">
        <f t="shared" ca="1" si="324"/>
        <v>-2.9299999999999784</v>
      </c>
      <c r="Z2504" s="64">
        <f t="shared" ca="1" si="326"/>
        <v>-5.2900000000000205</v>
      </c>
    </row>
    <row r="2505" spans="1:26" outlineLevel="1" x14ac:dyDescent="0.35">
      <c r="A2505" s="64">
        <v>2789181</v>
      </c>
      <c r="B2505" s="64" t="s">
        <v>183</v>
      </c>
      <c r="C2505" s="64">
        <v>5462.79</v>
      </c>
      <c r="D2505" s="64">
        <v>181</v>
      </c>
      <c r="E2505" s="64">
        <v>455.5</v>
      </c>
      <c r="F2505" s="64">
        <v>0</v>
      </c>
      <c r="H2505" s="64">
        <f t="shared" si="321"/>
        <v>-455.5</v>
      </c>
      <c r="J2505" s="64">
        <f t="shared" si="322"/>
        <v>32</v>
      </c>
      <c r="K2505" s="64">
        <f t="shared" si="318"/>
        <v>37</v>
      </c>
      <c r="L2505" s="64">
        <f t="shared" si="319"/>
        <v>133</v>
      </c>
      <c r="M2505" s="64">
        <f t="shared" si="320"/>
        <v>49</v>
      </c>
      <c r="T2505" s="64">
        <f t="shared" si="325"/>
        <v>250</v>
      </c>
      <c r="U2505" s="64">
        <f t="shared" ca="1" si="323"/>
        <v>1.7400000000000091</v>
      </c>
      <c r="V2505" s="64">
        <f t="shared" ca="1" si="323"/>
        <v>-1.1700000000000159</v>
      </c>
      <c r="Y2505" s="64">
        <f t="shared" ca="1" si="324"/>
        <v>1.7400000000000091</v>
      </c>
      <c r="Z2505" s="64">
        <f t="shared" ca="1" si="326"/>
        <v>-1.1700000000000159</v>
      </c>
    </row>
    <row r="2506" spans="1:26" outlineLevel="1" x14ac:dyDescent="0.35">
      <c r="A2506" s="64">
        <v>2792423</v>
      </c>
      <c r="B2506" s="64" t="s">
        <v>183</v>
      </c>
      <c r="C2506" s="64">
        <v>3143.83</v>
      </c>
      <c r="D2506" s="64">
        <v>181</v>
      </c>
      <c r="E2506" s="64">
        <v>261.68</v>
      </c>
      <c r="F2506" s="64">
        <v>0</v>
      </c>
      <c r="H2506" s="64">
        <f t="shared" si="321"/>
        <v>-261.68</v>
      </c>
      <c r="J2506" s="64">
        <f t="shared" si="322"/>
        <v>32</v>
      </c>
      <c r="K2506" s="64">
        <f t="shared" si="318"/>
        <v>37</v>
      </c>
      <c r="L2506" s="64">
        <f t="shared" si="319"/>
        <v>134</v>
      </c>
      <c r="M2506" s="64">
        <f t="shared" si="320"/>
        <v>49</v>
      </c>
      <c r="T2506" s="64">
        <f t="shared" si="325"/>
        <v>251</v>
      </c>
      <c r="U2506" s="64">
        <f t="shared" ca="1" si="323"/>
        <v>-4.6100000000000136</v>
      </c>
      <c r="V2506" s="64">
        <f t="shared" ca="1" si="323"/>
        <v>-8.4900000000000091</v>
      </c>
      <c r="Y2506" s="64">
        <f t="shared" ca="1" si="324"/>
        <v>-4.6100000000000136</v>
      </c>
      <c r="Z2506" s="64">
        <f t="shared" ca="1" si="326"/>
        <v>-8.4900000000000091</v>
      </c>
    </row>
    <row r="2507" spans="1:26" outlineLevel="1" x14ac:dyDescent="0.35">
      <c r="A2507" s="64">
        <v>2796623</v>
      </c>
      <c r="B2507" s="64" t="s">
        <v>395</v>
      </c>
      <c r="C2507" s="64">
        <v>3657.33</v>
      </c>
      <c r="D2507" s="64">
        <v>181</v>
      </c>
      <c r="E2507" s="64">
        <v>308.29000000000002</v>
      </c>
      <c r="F2507" s="64">
        <v>310.02</v>
      </c>
      <c r="H2507" s="64">
        <f t="shared" si="321"/>
        <v>1.7299999999999613</v>
      </c>
      <c r="J2507" s="64">
        <f t="shared" si="322"/>
        <v>32</v>
      </c>
      <c r="K2507" s="64">
        <f t="shared" si="318"/>
        <v>38</v>
      </c>
      <c r="L2507" s="64">
        <f t="shared" si="319"/>
        <v>134</v>
      </c>
      <c r="M2507" s="64">
        <f t="shared" si="320"/>
        <v>49</v>
      </c>
      <c r="T2507" s="64">
        <f t="shared" si="325"/>
        <v>252</v>
      </c>
      <c r="U2507" s="64">
        <f t="shared" ca="1" si="323"/>
        <v>-3.1200000000000045</v>
      </c>
      <c r="V2507" s="64">
        <f t="shared" ca="1" si="323"/>
        <v>-16.629999999999995</v>
      </c>
      <c r="Y2507" s="64">
        <f t="shared" ca="1" si="324"/>
        <v>-3.1200000000000045</v>
      </c>
      <c r="Z2507" s="64">
        <f t="shared" ca="1" si="326"/>
        <v>-16.629999999999995</v>
      </c>
    </row>
    <row r="2508" spans="1:26" outlineLevel="1" x14ac:dyDescent="0.35">
      <c r="A2508" s="64">
        <v>2802686</v>
      </c>
      <c r="B2508" s="64" t="s">
        <v>183</v>
      </c>
      <c r="C2508" s="64">
        <v>1675.89</v>
      </c>
      <c r="D2508" s="64">
        <v>181</v>
      </c>
      <c r="E2508" s="64">
        <v>135.88999999999999</v>
      </c>
      <c r="F2508" s="64">
        <v>0</v>
      </c>
      <c r="H2508" s="64">
        <f t="shared" si="321"/>
        <v>-135.88999999999999</v>
      </c>
      <c r="J2508" s="64">
        <f t="shared" si="322"/>
        <v>32</v>
      </c>
      <c r="K2508" s="64">
        <f t="shared" si="318"/>
        <v>38</v>
      </c>
      <c r="L2508" s="64">
        <f t="shared" si="319"/>
        <v>135</v>
      </c>
      <c r="M2508" s="64">
        <f t="shared" si="320"/>
        <v>49</v>
      </c>
      <c r="T2508" s="64">
        <f t="shared" si="325"/>
        <v>253</v>
      </c>
      <c r="U2508" s="64">
        <f t="shared" ca="1" si="323"/>
        <v>-4.4799999999999898</v>
      </c>
      <c r="V2508" s="64">
        <f t="shared" ca="1" si="323"/>
        <v>-6.3400000000000318</v>
      </c>
      <c r="Y2508" s="64">
        <f t="shared" ca="1" si="324"/>
        <v>-4.4799999999999898</v>
      </c>
      <c r="Z2508" s="64">
        <f t="shared" ca="1" si="326"/>
        <v>-6.3400000000000318</v>
      </c>
    </row>
    <row r="2509" spans="1:26" outlineLevel="1" x14ac:dyDescent="0.35">
      <c r="A2509" s="64">
        <v>2802694</v>
      </c>
      <c r="B2509" s="64" t="s">
        <v>101</v>
      </c>
      <c r="C2509" s="64">
        <v>5335.33</v>
      </c>
      <c r="D2509" s="64">
        <v>122</v>
      </c>
      <c r="E2509" s="64">
        <v>427.94</v>
      </c>
      <c r="F2509" s="64">
        <v>423.07</v>
      </c>
      <c r="H2509" s="64">
        <f t="shared" si="321"/>
        <v>-4.8700000000000045</v>
      </c>
      <c r="J2509" s="64">
        <f t="shared" si="322"/>
        <v>33</v>
      </c>
      <c r="K2509" s="64">
        <f t="shared" si="318"/>
        <v>38</v>
      </c>
      <c r="L2509" s="64">
        <f t="shared" si="319"/>
        <v>135</v>
      </c>
      <c r="M2509" s="64">
        <f t="shared" si="320"/>
        <v>49</v>
      </c>
      <c r="T2509" s="64">
        <f t="shared" si="325"/>
        <v>254</v>
      </c>
      <c r="U2509" s="64">
        <f t="shared" ca="1" si="323"/>
        <v>-1.3900000000000006</v>
      </c>
      <c r="V2509" s="64">
        <f t="shared" ca="1" si="323"/>
        <v>-3.3499999999999943</v>
      </c>
      <c r="Y2509" s="64">
        <f t="shared" ca="1" si="324"/>
        <v>-1.3900000000000006</v>
      </c>
      <c r="Z2509" s="64">
        <f t="shared" ca="1" si="326"/>
        <v>-3.3499999999999943</v>
      </c>
    </row>
    <row r="2510" spans="1:26" outlineLevel="1" x14ac:dyDescent="0.35">
      <c r="A2510" s="64">
        <v>2828559</v>
      </c>
      <c r="B2510" s="64" t="s">
        <v>101</v>
      </c>
      <c r="C2510" s="64">
        <v>1680.59</v>
      </c>
      <c r="D2510" s="64">
        <v>123</v>
      </c>
      <c r="E2510" s="64">
        <v>140.81</v>
      </c>
      <c r="F2510" s="64">
        <v>138.27000000000001</v>
      </c>
      <c r="H2510" s="64">
        <f t="shared" si="321"/>
        <v>-2.539999999999992</v>
      </c>
      <c r="J2510" s="64">
        <f t="shared" si="322"/>
        <v>34</v>
      </c>
      <c r="K2510" s="64">
        <f t="shared" si="318"/>
        <v>38</v>
      </c>
      <c r="L2510" s="64">
        <f t="shared" si="319"/>
        <v>135</v>
      </c>
      <c r="M2510" s="64">
        <f t="shared" si="320"/>
        <v>49</v>
      </c>
      <c r="T2510" s="64">
        <f t="shared" si="325"/>
        <v>255</v>
      </c>
      <c r="U2510" s="64">
        <f t="shared" ca="1" si="323"/>
        <v>3.25</v>
      </c>
      <c r="V2510" s="64">
        <f t="shared" ca="1" si="323"/>
        <v>-14.120000000000005</v>
      </c>
      <c r="Y2510" s="64">
        <f t="shared" ca="1" si="324"/>
        <v>3.25</v>
      </c>
      <c r="Z2510" s="64">
        <f t="shared" ca="1" si="326"/>
        <v>-14.120000000000005</v>
      </c>
    </row>
    <row r="2511" spans="1:26" outlineLevel="1" x14ac:dyDescent="0.35">
      <c r="A2511" s="64">
        <v>2840511</v>
      </c>
      <c r="B2511" s="64" t="s">
        <v>183</v>
      </c>
      <c r="C2511" s="64">
        <v>3042.19</v>
      </c>
      <c r="D2511" s="64">
        <v>182</v>
      </c>
      <c r="E2511" s="64">
        <v>243.25</v>
      </c>
      <c r="F2511" s="64">
        <v>0</v>
      </c>
      <c r="H2511" s="64">
        <f t="shared" si="321"/>
        <v>-243.25</v>
      </c>
      <c r="J2511" s="64">
        <f t="shared" si="322"/>
        <v>34</v>
      </c>
      <c r="K2511" s="64">
        <f t="shared" ref="K2511:K2574" si="327">IF($B2511=K$2253,K2510+1,K2510)</f>
        <v>38</v>
      </c>
      <c r="L2511" s="64">
        <f t="shared" ref="L2511:L2574" si="328">IF($B2511=L$2253,L2510+1,L2510)</f>
        <v>136</v>
      </c>
      <c r="M2511" s="64">
        <f t="shared" ref="M2511:M2574" si="329">IF($B2511=M$2253,M2510+1,M2510)</f>
        <v>49</v>
      </c>
      <c r="T2511" s="64">
        <f t="shared" si="325"/>
        <v>256</v>
      </c>
      <c r="U2511" s="64">
        <f t="shared" ca="1" si="323"/>
        <v>-3.9500000000000455</v>
      </c>
      <c r="V2511" s="64">
        <f t="shared" ca="1" si="323"/>
        <v>-4.5200000000000102</v>
      </c>
      <c r="Y2511" s="64">
        <f t="shared" ca="1" si="324"/>
        <v>-3.9500000000000455</v>
      </c>
      <c r="Z2511" s="64">
        <f t="shared" ca="1" si="326"/>
        <v>-4.5200000000000102</v>
      </c>
    </row>
    <row r="2512" spans="1:26" outlineLevel="1" x14ac:dyDescent="0.35">
      <c r="A2512" s="64">
        <v>2842012</v>
      </c>
      <c r="B2512" s="64" t="s">
        <v>183</v>
      </c>
      <c r="C2512" s="64">
        <v>1647.45</v>
      </c>
      <c r="D2512" s="64">
        <v>179</v>
      </c>
      <c r="E2512" s="64">
        <v>131.88</v>
      </c>
      <c r="F2512" s="64">
        <v>0</v>
      </c>
      <c r="H2512" s="64">
        <f t="shared" ref="H2512:H2575" si="330">F2512-E2512</f>
        <v>-131.88</v>
      </c>
      <c r="J2512" s="64">
        <f t="shared" ref="J2512:J2575" si="331">IF($B2512=J$2253,J2511+1,J2511)</f>
        <v>34</v>
      </c>
      <c r="K2512" s="64">
        <f t="shared" si="327"/>
        <v>38</v>
      </c>
      <c r="L2512" s="64">
        <f t="shared" si="328"/>
        <v>137</v>
      </c>
      <c r="M2512" s="64">
        <f t="shared" si="329"/>
        <v>49</v>
      </c>
      <c r="T2512" s="64">
        <f t="shared" si="325"/>
        <v>257</v>
      </c>
      <c r="U2512" s="64">
        <f t="shared" ca="1" si="323"/>
        <v>-1.3700000000000045</v>
      </c>
      <c r="V2512" s="64">
        <f t="shared" ca="1" si="323"/>
        <v>-0.26999999999998181</v>
      </c>
      <c r="Y2512" s="64">
        <f t="shared" ca="1" si="324"/>
        <v>-1.3700000000000045</v>
      </c>
      <c r="Z2512" s="64">
        <f t="shared" ca="1" si="326"/>
        <v>-0.26999999999998181</v>
      </c>
    </row>
    <row r="2513" spans="1:26" outlineLevel="1" x14ac:dyDescent="0.35">
      <c r="A2513" s="64">
        <v>2850742</v>
      </c>
      <c r="B2513" s="64" t="s">
        <v>395</v>
      </c>
      <c r="C2513" s="64">
        <v>2569</v>
      </c>
      <c r="D2513" s="64">
        <v>182</v>
      </c>
      <c r="E2513" s="64">
        <v>193.23</v>
      </c>
      <c r="F2513" s="64">
        <v>187.05</v>
      </c>
      <c r="H2513" s="64">
        <f t="shared" si="330"/>
        <v>-6.1799999999999784</v>
      </c>
      <c r="J2513" s="64">
        <f t="shared" si="331"/>
        <v>34</v>
      </c>
      <c r="K2513" s="64">
        <f t="shared" si="327"/>
        <v>39</v>
      </c>
      <c r="L2513" s="64">
        <f t="shared" si="328"/>
        <v>137</v>
      </c>
      <c r="M2513" s="64">
        <f t="shared" si="329"/>
        <v>49</v>
      </c>
      <c r="T2513" s="64">
        <f t="shared" si="325"/>
        <v>258</v>
      </c>
      <c r="U2513" s="64">
        <f t="shared" ref="U2513:V2532" ca="1" si="332">INDEX(OFFSET($G$2255,0,MATCH(U$2254,$H$2254:$I$2254,0),COUNT($A$2255:$A$4447),1),MATCH($T2513,OFFSET($I$2255,0,MATCH(U$2255,$J$2253:$M$2253,0),COUNT($A$2255:$A$4447),1),0),1)</f>
        <v>-1.519999999999996</v>
      </c>
      <c r="V2513" s="64">
        <f t="shared" ca="1" si="332"/>
        <v>-2.5699999999999932</v>
      </c>
      <c r="Y2513" s="64">
        <f t="shared" ref="Y2513:Y2574" ca="1" si="333">IF(ISNA(U2513)," ",U2513)</f>
        <v>-1.519999999999996</v>
      </c>
      <c r="Z2513" s="64">
        <f t="shared" ca="1" si="326"/>
        <v>-2.5699999999999932</v>
      </c>
    </row>
    <row r="2514" spans="1:26" outlineLevel="1" x14ac:dyDescent="0.35">
      <c r="A2514" s="64">
        <v>2852251</v>
      </c>
      <c r="B2514" s="64" t="s">
        <v>406</v>
      </c>
      <c r="C2514" s="64">
        <v>1408.54</v>
      </c>
      <c r="D2514" s="64">
        <v>104</v>
      </c>
      <c r="E2514" s="64">
        <v>113.15</v>
      </c>
      <c r="F2514" s="64">
        <v>0</v>
      </c>
      <c r="H2514" s="64">
        <f t="shared" si="330"/>
        <v>-113.15</v>
      </c>
      <c r="J2514" s="64">
        <f t="shared" si="331"/>
        <v>34</v>
      </c>
      <c r="K2514" s="64">
        <f t="shared" si="327"/>
        <v>39</v>
      </c>
      <c r="L2514" s="64">
        <f t="shared" si="328"/>
        <v>137</v>
      </c>
      <c r="M2514" s="64">
        <f t="shared" si="329"/>
        <v>50</v>
      </c>
      <c r="T2514" s="64">
        <f t="shared" ref="T2514:T2574" si="334">T2513+1</f>
        <v>259</v>
      </c>
      <c r="U2514" s="64">
        <f t="shared" ca="1" si="332"/>
        <v>-1.8100000000000023</v>
      </c>
      <c r="V2514" s="64">
        <f t="shared" ca="1" si="332"/>
        <v>-0.38999999999998636</v>
      </c>
      <c r="Y2514" s="64">
        <f t="shared" ca="1" si="333"/>
        <v>-1.8100000000000023</v>
      </c>
      <c r="Z2514" s="64">
        <f t="shared" ref="Z2514:Z2574" ca="1" si="335">IF(ISNA(V2514)," ",V2514)</f>
        <v>-0.38999999999998636</v>
      </c>
    </row>
    <row r="2515" spans="1:26" outlineLevel="1" x14ac:dyDescent="0.35">
      <c r="A2515" s="64">
        <v>2855841</v>
      </c>
      <c r="B2515" s="64" t="s">
        <v>183</v>
      </c>
      <c r="C2515" s="64">
        <v>7431.55</v>
      </c>
      <c r="D2515" s="64">
        <v>181</v>
      </c>
      <c r="E2515" s="64">
        <v>593.65</v>
      </c>
      <c r="F2515" s="64">
        <v>0</v>
      </c>
      <c r="H2515" s="64">
        <f t="shared" si="330"/>
        <v>-593.65</v>
      </c>
      <c r="J2515" s="64">
        <f t="shared" si="331"/>
        <v>34</v>
      </c>
      <c r="K2515" s="64">
        <f t="shared" si="327"/>
        <v>39</v>
      </c>
      <c r="L2515" s="64">
        <f t="shared" si="328"/>
        <v>138</v>
      </c>
      <c r="M2515" s="64">
        <f t="shared" si="329"/>
        <v>50</v>
      </c>
      <c r="T2515" s="64">
        <f t="shared" si="334"/>
        <v>260</v>
      </c>
      <c r="U2515" s="64">
        <f t="shared" ca="1" si="332"/>
        <v>1.0600000000000023</v>
      </c>
      <c r="V2515" s="64">
        <f t="shared" ca="1" si="332"/>
        <v>-1.8100000000000023</v>
      </c>
      <c r="Y2515" s="64">
        <f t="shared" ca="1" si="333"/>
        <v>1.0600000000000023</v>
      </c>
      <c r="Z2515" s="64">
        <f t="shared" ca="1" si="335"/>
        <v>-1.8100000000000023</v>
      </c>
    </row>
    <row r="2516" spans="1:26" outlineLevel="1" x14ac:dyDescent="0.35">
      <c r="A2516" s="64">
        <v>2860486</v>
      </c>
      <c r="B2516" s="64" t="s">
        <v>183</v>
      </c>
      <c r="C2516" s="64">
        <v>3350.13</v>
      </c>
      <c r="D2516" s="64">
        <v>181</v>
      </c>
      <c r="E2516" s="64">
        <v>269.75</v>
      </c>
      <c r="F2516" s="64">
        <v>0</v>
      </c>
      <c r="H2516" s="64">
        <f t="shared" si="330"/>
        <v>-269.75</v>
      </c>
      <c r="J2516" s="64">
        <f t="shared" si="331"/>
        <v>34</v>
      </c>
      <c r="K2516" s="64">
        <f t="shared" si="327"/>
        <v>39</v>
      </c>
      <c r="L2516" s="64">
        <f t="shared" si="328"/>
        <v>139</v>
      </c>
      <c r="M2516" s="64">
        <f t="shared" si="329"/>
        <v>50</v>
      </c>
      <c r="T2516" s="64">
        <f t="shared" si="334"/>
        <v>261</v>
      </c>
      <c r="U2516" s="64">
        <f t="shared" ca="1" si="332"/>
        <v>-4.4900000000000091</v>
      </c>
      <c r="V2516" s="64">
        <f t="shared" ca="1" si="332"/>
        <v>-5.8599999999999852</v>
      </c>
      <c r="Y2516" s="64">
        <f t="shared" ca="1" si="333"/>
        <v>-4.4900000000000091</v>
      </c>
      <c r="Z2516" s="64">
        <f t="shared" ca="1" si="335"/>
        <v>-5.8599999999999852</v>
      </c>
    </row>
    <row r="2517" spans="1:26" outlineLevel="1" x14ac:dyDescent="0.35">
      <c r="A2517" s="64">
        <v>2860858</v>
      </c>
      <c r="B2517" s="64" t="s">
        <v>406</v>
      </c>
      <c r="C2517" s="64">
        <v>6114.85</v>
      </c>
      <c r="D2517" s="64">
        <v>149</v>
      </c>
      <c r="E2517" s="64">
        <v>497.4</v>
      </c>
      <c r="F2517" s="64">
        <v>0</v>
      </c>
      <c r="H2517" s="64">
        <f t="shared" si="330"/>
        <v>-497.4</v>
      </c>
      <c r="J2517" s="64">
        <f t="shared" si="331"/>
        <v>34</v>
      </c>
      <c r="K2517" s="64">
        <f t="shared" si="327"/>
        <v>39</v>
      </c>
      <c r="L2517" s="64">
        <f t="shared" si="328"/>
        <v>139</v>
      </c>
      <c r="M2517" s="64">
        <f t="shared" si="329"/>
        <v>51</v>
      </c>
      <c r="T2517" s="64">
        <f t="shared" si="334"/>
        <v>262</v>
      </c>
      <c r="U2517" s="64">
        <f t="shared" ca="1" si="332"/>
        <v>-2.6100000000000136</v>
      </c>
      <c r="V2517" s="64">
        <f t="shared" ca="1" si="332"/>
        <v>-2</v>
      </c>
      <c r="Y2517" s="64">
        <f t="shared" ca="1" si="333"/>
        <v>-2.6100000000000136</v>
      </c>
      <c r="Z2517" s="64">
        <f t="shared" ca="1" si="335"/>
        <v>-2</v>
      </c>
    </row>
    <row r="2518" spans="1:26" outlineLevel="1" x14ac:dyDescent="0.35">
      <c r="A2518" s="64">
        <v>2871219</v>
      </c>
      <c r="B2518" s="64" t="s">
        <v>183</v>
      </c>
      <c r="C2518" s="64">
        <v>4887.07</v>
      </c>
      <c r="D2518" s="64">
        <v>182</v>
      </c>
      <c r="E2518" s="64">
        <v>430.52</v>
      </c>
      <c r="F2518" s="64">
        <v>0</v>
      </c>
      <c r="H2518" s="64">
        <f t="shared" si="330"/>
        <v>-430.52</v>
      </c>
      <c r="J2518" s="64">
        <f t="shared" si="331"/>
        <v>34</v>
      </c>
      <c r="K2518" s="64">
        <f t="shared" si="327"/>
        <v>39</v>
      </c>
      <c r="L2518" s="64">
        <f t="shared" si="328"/>
        <v>140</v>
      </c>
      <c r="M2518" s="64">
        <f t="shared" si="329"/>
        <v>51</v>
      </c>
      <c r="T2518" s="64">
        <f t="shared" si="334"/>
        <v>263</v>
      </c>
      <c r="U2518" s="64">
        <f t="shared" ca="1" si="332"/>
        <v>-2.7700000000000387</v>
      </c>
      <c r="V2518" s="64">
        <f t="shared" ca="1" si="332"/>
        <v>-3.6400000000000148</v>
      </c>
      <c r="Y2518" s="64">
        <f t="shared" ca="1" si="333"/>
        <v>-2.7700000000000387</v>
      </c>
      <c r="Z2518" s="64">
        <f t="shared" ca="1" si="335"/>
        <v>-3.6400000000000148</v>
      </c>
    </row>
    <row r="2519" spans="1:26" outlineLevel="1" x14ac:dyDescent="0.35">
      <c r="A2519" s="64">
        <v>2879122</v>
      </c>
      <c r="B2519" s="64" t="s">
        <v>406</v>
      </c>
      <c r="C2519" s="64">
        <v>2492.62</v>
      </c>
      <c r="D2519" s="64">
        <v>181</v>
      </c>
      <c r="E2519" s="64">
        <v>197.64</v>
      </c>
      <c r="F2519" s="64">
        <v>0</v>
      </c>
      <c r="H2519" s="64">
        <f t="shared" si="330"/>
        <v>-197.64</v>
      </c>
      <c r="J2519" s="64">
        <f t="shared" si="331"/>
        <v>34</v>
      </c>
      <c r="K2519" s="64">
        <f t="shared" si="327"/>
        <v>39</v>
      </c>
      <c r="L2519" s="64">
        <f t="shared" si="328"/>
        <v>140</v>
      </c>
      <c r="M2519" s="64">
        <f t="shared" si="329"/>
        <v>52</v>
      </c>
      <c r="T2519" s="64">
        <f t="shared" si="334"/>
        <v>264</v>
      </c>
      <c r="U2519" s="64">
        <f t="shared" ca="1" si="332"/>
        <v>1.6000000000000227</v>
      </c>
      <c r="V2519" s="64">
        <f t="shared" ca="1" si="332"/>
        <v>-4.2299999999999898</v>
      </c>
      <c r="Y2519" s="64">
        <f t="shared" ca="1" si="333"/>
        <v>1.6000000000000227</v>
      </c>
      <c r="Z2519" s="64">
        <f t="shared" ca="1" si="335"/>
        <v>-4.2299999999999898</v>
      </c>
    </row>
    <row r="2520" spans="1:26" outlineLevel="1" x14ac:dyDescent="0.35">
      <c r="A2520" s="64">
        <v>2881482</v>
      </c>
      <c r="B2520" s="64" t="s">
        <v>406</v>
      </c>
      <c r="C2520" s="64">
        <v>2109.35</v>
      </c>
      <c r="D2520" s="64">
        <v>181</v>
      </c>
      <c r="E2520" s="64">
        <v>169.46</v>
      </c>
      <c r="F2520" s="64">
        <v>0</v>
      </c>
      <c r="H2520" s="64">
        <f t="shared" si="330"/>
        <v>-169.46</v>
      </c>
      <c r="J2520" s="64">
        <f t="shared" si="331"/>
        <v>34</v>
      </c>
      <c r="K2520" s="64">
        <f t="shared" si="327"/>
        <v>39</v>
      </c>
      <c r="L2520" s="64">
        <f t="shared" si="328"/>
        <v>140</v>
      </c>
      <c r="M2520" s="64">
        <f t="shared" si="329"/>
        <v>53</v>
      </c>
      <c r="T2520" s="64">
        <f t="shared" si="334"/>
        <v>265</v>
      </c>
      <c r="U2520" s="64">
        <f t="shared" ca="1" si="332"/>
        <v>-4.5</v>
      </c>
      <c r="V2520" s="64">
        <f t="shared" ca="1" si="332"/>
        <v>3.5</v>
      </c>
      <c r="Y2520" s="64">
        <f t="shared" ca="1" si="333"/>
        <v>-4.5</v>
      </c>
      <c r="Z2520" s="64">
        <f t="shared" ca="1" si="335"/>
        <v>3.5</v>
      </c>
    </row>
    <row r="2521" spans="1:26" outlineLevel="1" x14ac:dyDescent="0.35">
      <c r="A2521" s="64">
        <v>2909771</v>
      </c>
      <c r="B2521" s="64" t="s">
        <v>183</v>
      </c>
      <c r="C2521" s="64">
        <v>4306.13</v>
      </c>
      <c r="D2521" s="64">
        <v>181</v>
      </c>
      <c r="E2521" s="64">
        <v>348.42</v>
      </c>
      <c r="F2521" s="64">
        <v>0</v>
      </c>
      <c r="H2521" s="64">
        <f t="shared" si="330"/>
        <v>-348.42</v>
      </c>
      <c r="J2521" s="64">
        <f t="shared" si="331"/>
        <v>34</v>
      </c>
      <c r="K2521" s="64">
        <f t="shared" si="327"/>
        <v>39</v>
      </c>
      <c r="L2521" s="64">
        <f t="shared" si="328"/>
        <v>141</v>
      </c>
      <c r="M2521" s="64">
        <f t="shared" si="329"/>
        <v>53</v>
      </c>
      <c r="T2521" s="64">
        <f t="shared" si="334"/>
        <v>266</v>
      </c>
      <c r="U2521" s="64">
        <f t="shared" ca="1" si="332"/>
        <v>-1.8599999999999852</v>
      </c>
      <c r="V2521" s="64">
        <f t="shared" ca="1" si="332"/>
        <v>-1.8999999999999915</v>
      </c>
      <c r="Y2521" s="64">
        <f t="shared" ca="1" si="333"/>
        <v>-1.8599999999999852</v>
      </c>
      <c r="Z2521" s="64">
        <f t="shared" ca="1" si="335"/>
        <v>-1.8999999999999915</v>
      </c>
    </row>
    <row r="2522" spans="1:26" outlineLevel="1" x14ac:dyDescent="0.35">
      <c r="A2522" s="64">
        <v>2911685</v>
      </c>
      <c r="B2522" s="64" t="s">
        <v>183</v>
      </c>
      <c r="C2522" s="64">
        <v>3617.23</v>
      </c>
      <c r="D2522" s="64">
        <v>182</v>
      </c>
      <c r="E2522" s="64">
        <v>300.75</v>
      </c>
      <c r="F2522" s="64">
        <v>0</v>
      </c>
      <c r="H2522" s="64">
        <f t="shared" si="330"/>
        <v>-300.75</v>
      </c>
      <c r="J2522" s="64">
        <f t="shared" si="331"/>
        <v>34</v>
      </c>
      <c r="K2522" s="64">
        <f t="shared" si="327"/>
        <v>39</v>
      </c>
      <c r="L2522" s="64">
        <f t="shared" si="328"/>
        <v>142</v>
      </c>
      <c r="M2522" s="64">
        <f t="shared" si="329"/>
        <v>53</v>
      </c>
      <c r="T2522" s="64">
        <f t="shared" si="334"/>
        <v>267</v>
      </c>
      <c r="U2522" s="64">
        <f t="shared" ca="1" si="332"/>
        <v>-2.9399999999999977</v>
      </c>
      <c r="V2522" s="64">
        <f t="shared" ca="1" si="332"/>
        <v>-3.019999999999996</v>
      </c>
      <c r="Y2522" s="64">
        <f t="shared" ca="1" si="333"/>
        <v>-2.9399999999999977</v>
      </c>
      <c r="Z2522" s="64">
        <f t="shared" ca="1" si="335"/>
        <v>-3.019999999999996</v>
      </c>
    </row>
    <row r="2523" spans="1:26" outlineLevel="1" x14ac:dyDescent="0.35">
      <c r="A2523" s="64">
        <v>2912443</v>
      </c>
      <c r="B2523" s="64" t="s">
        <v>395</v>
      </c>
      <c r="C2523" s="64">
        <v>1430.98</v>
      </c>
      <c r="D2523" s="64">
        <v>151</v>
      </c>
      <c r="E2523" s="64">
        <v>115.04</v>
      </c>
      <c r="F2523" s="64">
        <v>113.64</v>
      </c>
      <c r="H2523" s="64">
        <f t="shared" si="330"/>
        <v>-1.4000000000000057</v>
      </c>
      <c r="J2523" s="64">
        <f t="shared" si="331"/>
        <v>34</v>
      </c>
      <c r="K2523" s="64">
        <f t="shared" si="327"/>
        <v>40</v>
      </c>
      <c r="L2523" s="64">
        <f t="shared" si="328"/>
        <v>142</v>
      </c>
      <c r="M2523" s="64">
        <f t="shared" si="329"/>
        <v>53</v>
      </c>
      <c r="T2523" s="64">
        <f t="shared" si="334"/>
        <v>268</v>
      </c>
      <c r="U2523" s="64">
        <f t="shared" ca="1" si="332"/>
        <v>-0.87000000000000455</v>
      </c>
      <c r="V2523" s="64">
        <f t="shared" ca="1" si="332"/>
        <v>-5.3600000000000136</v>
      </c>
      <c r="Y2523" s="64">
        <f t="shared" ca="1" si="333"/>
        <v>-0.87000000000000455</v>
      </c>
      <c r="Z2523" s="64">
        <f t="shared" ca="1" si="335"/>
        <v>-5.3600000000000136</v>
      </c>
    </row>
    <row r="2524" spans="1:26" outlineLevel="1" x14ac:dyDescent="0.35">
      <c r="A2524" s="64">
        <v>2942151</v>
      </c>
      <c r="B2524" s="64" t="s">
        <v>183</v>
      </c>
      <c r="C2524" s="64">
        <v>4694.68</v>
      </c>
      <c r="D2524" s="64">
        <v>181</v>
      </c>
      <c r="E2524" s="64">
        <v>381.23</v>
      </c>
      <c r="F2524" s="64">
        <v>0</v>
      </c>
      <c r="H2524" s="64">
        <f t="shared" si="330"/>
        <v>-381.23</v>
      </c>
      <c r="J2524" s="64">
        <f t="shared" si="331"/>
        <v>34</v>
      </c>
      <c r="K2524" s="64">
        <f t="shared" si="327"/>
        <v>40</v>
      </c>
      <c r="L2524" s="64">
        <f t="shared" si="328"/>
        <v>143</v>
      </c>
      <c r="M2524" s="64">
        <f t="shared" si="329"/>
        <v>53</v>
      </c>
      <c r="T2524" s="64">
        <f t="shared" si="334"/>
        <v>269</v>
      </c>
      <c r="U2524" s="64">
        <f t="shared" ca="1" si="332"/>
        <v>3.1000000000000227</v>
      </c>
      <c r="V2524" s="64">
        <f t="shared" ca="1" si="332"/>
        <v>-4.4599999999999937</v>
      </c>
      <c r="Y2524" s="64">
        <f t="shared" ca="1" si="333"/>
        <v>3.1000000000000227</v>
      </c>
      <c r="Z2524" s="64">
        <f t="shared" ca="1" si="335"/>
        <v>-4.4599999999999937</v>
      </c>
    </row>
    <row r="2525" spans="1:26" outlineLevel="1" x14ac:dyDescent="0.35">
      <c r="A2525" s="64">
        <v>2971241</v>
      </c>
      <c r="B2525" s="64" t="s">
        <v>183</v>
      </c>
      <c r="C2525" s="64">
        <v>5712.21</v>
      </c>
      <c r="D2525" s="64">
        <v>182</v>
      </c>
      <c r="E2525" s="64">
        <v>481.72</v>
      </c>
      <c r="F2525" s="64">
        <v>0</v>
      </c>
      <c r="H2525" s="64">
        <f t="shared" si="330"/>
        <v>-481.72</v>
      </c>
      <c r="J2525" s="64">
        <f t="shared" si="331"/>
        <v>34</v>
      </c>
      <c r="K2525" s="64">
        <f t="shared" si="327"/>
        <v>40</v>
      </c>
      <c r="L2525" s="64">
        <f t="shared" si="328"/>
        <v>144</v>
      </c>
      <c r="M2525" s="64">
        <f t="shared" si="329"/>
        <v>53</v>
      </c>
      <c r="T2525" s="64">
        <f t="shared" si="334"/>
        <v>270</v>
      </c>
      <c r="U2525" s="64">
        <f t="shared" ca="1" si="332"/>
        <v>-2.2100000000000364</v>
      </c>
      <c r="V2525" s="64">
        <f t="shared" ca="1" si="332"/>
        <v>-4.2400000000000091</v>
      </c>
      <c r="Y2525" s="64">
        <f t="shared" ca="1" si="333"/>
        <v>-2.2100000000000364</v>
      </c>
      <c r="Z2525" s="64">
        <f t="shared" ca="1" si="335"/>
        <v>-4.2400000000000091</v>
      </c>
    </row>
    <row r="2526" spans="1:26" outlineLevel="1" x14ac:dyDescent="0.35">
      <c r="A2526" s="64">
        <v>2975441</v>
      </c>
      <c r="B2526" s="64" t="s">
        <v>183</v>
      </c>
      <c r="C2526" s="64">
        <v>3827.25</v>
      </c>
      <c r="D2526" s="64">
        <v>182</v>
      </c>
      <c r="E2526" s="64">
        <v>307.58999999999997</v>
      </c>
      <c r="F2526" s="64">
        <v>0</v>
      </c>
      <c r="H2526" s="64">
        <f t="shared" si="330"/>
        <v>-307.58999999999997</v>
      </c>
      <c r="J2526" s="64">
        <f t="shared" si="331"/>
        <v>34</v>
      </c>
      <c r="K2526" s="64">
        <f t="shared" si="327"/>
        <v>40</v>
      </c>
      <c r="L2526" s="64">
        <f t="shared" si="328"/>
        <v>145</v>
      </c>
      <c r="M2526" s="64">
        <f t="shared" si="329"/>
        <v>53</v>
      </c>
      <c r="T2526" s="64">
        <f t="shared" si="334"/>
        <v>271</v>
      </c>
      <c r="U2526" s="64">
        <f t="shared" ca="1" si="332"/>
        <v>-1.9900000000000091</v>
      </c>
      <c r="V2526" s="64">
        <f t="shared" ca="1" si="332"/>
        <v>-0.69000000000005457</v>
      </c>
      <c r="Y2526" s="64">
        <f t="shared" ca="1" si="333"/>
        <v>-1.9900000000000091</v>
      </c>
      <c r="Z2526" s="64">
        <f t="shared" ca="1" si="335"/>
        <v>-0.69000000000005457</v>
      </c>
    </row>
    <row r="2527" spans="1:26" outlineLevel="1" x14ac:dyDescent="0.35">
      <c r="A2527" s="64">
        <v>2977223</v>
      </c>
      <c r="B2527" s="64" t="s">
        <v>183</v>
      </c>
      <c r="C2527" s="64">
        <v>7820.45</v>
      </c>
      <c r="D2527" s="64">
        <v>182</v>
      </c>
      <c r="E2527" s="64">
        <v>641.29999999999995</v>
      </c>
      <c r="F2527" s="64">
        <v>0</v>
      </c>
      <c r="H2527" s="64">
        <f t="shared" si="330"/>
        <v>-641.29999999999995</v>
      </c>
      <c r="J2527" s="64">
        <f t="shared" si="331"/>
        <v>34</v>
      </c>
      <c r="K2527" s="64">
        <f t="shared" si="327"/>
        <v>40</v>
      </c>
      <c r="L2527" s="64">
        <f t="shared" si="328"/>
        <v>146</v>
      </c>
      <c r="M2527" s="64">
        <f t="shared" si="329"/>
        <v>53</v>
      </c>
      <c r="T2527" s="64">
        <f t="shared" si="334"/>
        <v>272</v>
      </c>
      <c r="U2527" s="64">
        <f t="shared" ca="1" si="332"/>
        <v>-2.1500000000000057</v>
      </c>
      <c r="V2527" s="64">
        <f t="shared" ca="1" si="332"/>
        <v>-0.84999999999999432</v>
      </c>
      <c r="Y2527" s="64">
        <f t="shared" ca="1" si="333"/>
        <v>-2.1500000000000057</v>
      </c>
      <c r="Z2527" s="64">
        <f t="shared" ca="1" si="335"/>
        <v>-0.84999999999999432</v>
      </c>
    </row>
    <row r="2528" spans="1:26" outlineLevel="1" x14ac:dyDescent="0.35">
      <c r="A2528" s="64">
        <v>2981406</v>
      </c>
      <c r="B2528" s="64" t="s">
        <v>183</v>
      </c>
      <c r="C2528" s="64">
        <v>4068.89</v>
      </c>
      <c r="D2528" s="64">
        <v>182</v>
      </c>
      <c r="E2528" s="64">
        <v>333.68</v>
      </c>
      <c r="F2528" s="64">
        <v>0</v>
      </c>
      <c r="H2528" s="64">
        <f t="shared" si="330"/>
        <v>-333.68</v>
      </c>
      <c r="J2528" s="64">
        <f t="shared" si="331"/>
        <v>34</v>
      </c>
      <c r="K2528" s="64">
        <f t="shared" si="327"/>
        <v>40</v>
      </c>
      <c r="L2528" s="64">
        <f t="shared" si="328"/>
        <v>147</v>
      </c>
      <c r="M2528" s="64">
        <f t="shared" si="329"/>
        <v>53</v>
      </c>
      <c r="T2528" s="64">
        <f t="shared" si="334"/>
        <v>273</v>
      </c>
      <c r="U2528" s="64">
        <f t="shared" ca="1" si="332"/>
        <v>-3.4899999999999807</v>
      </c>
      <c r="V2528" s="64">
        <f t="shared" ca="1" si="332"/>
        <v>-10.639999999999986</v>
      </c>
      <c r="Y2528" s="64">
        <f t="shared" ca="1" si="333"/>
        <v>-3.4899999999999807</v>
      </c>
      <c r="Z2528" s="64">
        <f t="shared" ca="1" si="335"/>
        <v>-10.639999999999986</v>
      </c>
    </row>
    <row r="2529" spans="1:26" outlineLevel="1" x14ac:dyDescent="0.35">
      <c r="A2529" s="64">
        <v>2982032</v>
      </c>
      <c r="B2529" s="64" t="s">
        <v>183</v>
      </c>
      <c r="C2529" s="64">
        <v>4001.09</v>
      </c>
      <c r="D2529" s="64">
        <v>182</v>
      </c>
      <c r="E2529" s="64">
        <v>316</v>
      </c>
      <c r="F2529" s="64">
        <v>0</v>
      </c>
      <c r="H2529" s="64">
        <f t="shared" si="330"/>
        <v>-316</v>
      </c>
      <c r="J2529" s="64">
        <f t="shared" si="331"/>
        <v>34</v>
      </c>
      <c r="K2529" s="64">
        <f t="shared" si="327"/>
        <v>40</v>
      </c>
      <c r="L2529" s="64">
        <f t="shared" si="328"/>
        <v>148</v>
      </c>
      <c r="M2529" s="64">
        <f t="shared" si="329"/>
        <v>53</v>
      </c>
      <c r="T2529" s="64">
        <f t="shared" si="334"/>
        <v>274</v>
      </c>
      <c r="U2529" s="64">
        <f t="shared" ca="1" si="332"/>
        <v>-1.7699999999999818</v>
      </c>
      <c r="V2529" s="64">
        <f t="shared" ca="1" si="332"/>
        <v>-3.4699999999999704</v>
      </c>
      <c r="Y2529" s="64">
        <f t="shared" ca="1" si="333"/>
        <v>-1.7699999999999818</v>
      </c>
      <c r="Z2529" s="64">
        <f t="shared" ca="1" si="335"/>
        <v>-3.4699999999999704</v>
      </c>
    </row>
    <row r="2530" spans="1:26" outlineLevel="1" x14ac:dyDescent="0.35">
      <c r="A2530" s="64">
        <v>2982983</v>
      </c>
      <c r="B2530" s="64" t="s">
        <v>183</v>
      </c>
      <c r="C2530" s="64">
        <v>3413.68</v>
      </c>
      <c r="D2530" s="64">
        <v>182</v>
      </c>
      <c r="E2530" s="64">
        <v>276.04000000000002</v>
      </c>
      <c r="F2530" s="64">
        <v>0</v>
      </c>
      <c r="H2530" s="64">
        <f t="shared" si="330"/>
        <v>-276.04000000000002</v>
      </c>
      <c r="J2530" s="64">
        <f t="shared" si="331"/>
        <v>34</v>
      </c>
      <c r="K2530" s="64">
        <f t="shared" si="327"/>
        <v>40</v>
      </c>
      <c r="L2530" s="64">
        <f t="shared" si="328"/>
        <v>149</v>
      </c>
      <c r="M2530" s="64">
        <f t="shared" si="329"/>
        <v>53</v>
      </c>
      <c r="T2530" s="64">
        <f t="shared" si="334"/>
        <v>275</v>
      </c>
      <c r="U2530" s="64">
        <f t="shared" ca="1" si="332"/>
        <v>-2.1599999999999966</v>
      </c>
      <c r="V2530" s="64">
        <f t="shared" ca="1" si="332"/>
        <v>-9.1899999999999977</v>
      </c>
      <c r="Y2530" s="64">
        <f t="shared" ca="1" si="333"/>
        <v>-2.1599999999999966</v>
      </c>
      <c r="Z2530" s="64">
        <f t="shared" ca="1" si="335"/>
        <v>-9.1899999999999977</v>
      </c>
    </row>
    <row r="2531" spans="1:26" outlineLevel="1" x14ac:dyDescent="0.35">
      <c r="A2531" s="64">
        <v>2984012</v>
      </c>
      <c r="B2531" s="64" t="s">
        <v>183</v>
      </c>
      <c r="C2531" s="64">
        <v>3870.3</v>
      </c>
      <c r="D2531" s="64">
        <v>182</v>
      </c>
      <c r="E2531" s="64">
        <v>321.95</v>
      </c>
      <c r="F2531" s="64">
        <v>0</v>
      </c>
      <c r="H2531" s="64">
        <f t="shared" si="330"/>
        <v>-321.95</v>
      </c>
      <c r="J2531" s="64">
        <f t="shared" si="331"/>
        <v>34</v>
      </c>
      <c r="K2531" s="64">
        <f t="shared" si="327"/>
        <v>40</v>
      </c>
      <c r="L2531" s="64">
        <f t="shared" si="328"/>
        <v>150</v>
      </c>
      <c r="M2531" s="64">
        <f t="shared" si="329"/>
        <v>53</v>
      </c>
      <c r="T2531" s="64">
        <f t="shared" si="334"/>
        <v>276</v>
      </c>
      <c r="U2531" s="64">
        <f t="shared" ca="1" si="332"/>
        <v>-6.9500000000000171</v>
      </c>
      <c r="V2531" s="64">
        <f t="shared" ca="1" si="332"/>
        <v>-2.7099999999999795</v>
      </c>
      <c r="Y2531" s="64">
        <f t="shared" ca="1" si="333"/>
        <v>-6.9500000000000171</v>
      </c>
      <c r="Z2531" s="64">
        <f t="shared" ca="1" si="335"/>
        <v>-2.7099999999999795</v>
      </c>
    </row>
    <row r="2532" spans="1:26" outlineLevel="1" x14ac:dyDescent="0.35">
      <c r="A2532" s="64">
        <v>2984913</v>
      </c>
      <c r="B2532" s="64" t="s">
        <v>183</v>
      </c>
      <c r="C2532" s="64">
        <v>3034.05</v>
      </c>
      <c r="D2532" s="64">
        <v>182</v>
      </c>
      <c r="E2532" s="64">
        <v>252.8</v>
      </c>
      <c r="F2532" s="64">
        <v>0</v>
      </c>
      <c r="H2532" s="64">
        <f t="shared" si="330"/>
        <v>-252.8</v>
      </c>
      <c r="J2532" s="64">
        <f t="shared" si="331"/>
        <v>34</v>
      </c>
      <c r="K2532" s="64">
        <f t="shared" si="327"/>
        <v>40</v>
      </c>
      <c r="L2532" s="64">
        <f t="shared" si="328"/>
        <v>151</v>
      </c>
      <c r="M2532" s="64">
        <f t="shared" si="329"/>
        <v>53</v>
      </c>
      <c r="T2532" s="64">
        <f t="shared" si="334"/>
        <v>277</v>
      </c>
      <c r="U2532" s="64">
        <f t="shared" ca="1" si="332"/>
        <v>-3.6399999999999864</v>
      </c>
      <c r="V2532" s="64">
        <f t="shared" ca="1" si="332"/>
        <v>-1.5999999999999943</v>
      </c>
      <c r="Y2532" s="64">
        <f t="shared" ca="1" si="333"/>
        <v>-3.6399999999999864</v>
      </c>
      <c r="Z2532" s="64">
        <f t="shared" ca="1" si="335"/>
        <v>-1.5999999999999943</v>
      </c>
    </row>
    <row r="2533" spans="1:26" outlineLevel="1" x14ac:dyDescent="0.35">
      <c r="A2533" s="64">
        <v>2986183</v>
      </c>
      <c r="B2533" s="64" t="s">
        <v>183</v>
      </c>
      <c r="C2533" s="64">
        <v>3534.07</v>
      </c>
      <c r="D2533" s="64">
        <v>182</v>
      </c>
      <c r="E2533" s="64">
        <v>288.75</v>
      </c>
      <c r="F2533" s="64">
        <v>0</v>
      </c>
      <c r="H2533" s="64">
        <f t="shared" si="330"/>
        <v>-288.75</v>
      </c>
      <c r="J2533" s="64">
        <f t="shared" si="331"/>
        <v>34</v>
      </c>
      <c r="K2533" s="64">
        <f t="shared" si="327"/>
        <v>40</v>
      </c>
      <c r="L2533" s="64">
        <f t="shared" si="328"/>
        <v>152</v>
      </c>
      <c r="M2533" s="64">
        <f t="shared" si="329"/>
        <v>53</v>
      </c>
      <c r="T2533" s="64">
        <f t="shared" si="334"/>
        <v>278</v>
      </c>
      <c r="U2533" s="64">
        <f t="shared" ref="U2533:V2552" ca="1" si="336">INDEX(OFFSET($G$2255,0,MATCH(U$2254,$H$2254:$I$2254,0),COUNT($A$2255:$A$4447),1),MATCH($T2533,OFFSET($I$2255,0,MATCH(U$2255,$J$2253:$M$2253,0),COUNT($A$2255:$A$4447),1),0),1)</f>
        <v>-11.520000000000095</v>
      </c>
      <c r="V2533" s="64">
        <f t="shared" ca="1" si="336"/>
        <v>-1.8799999999999955</v>
      </c>
      <c r="Y2533" s="64">
        <f t="shared" ca="1" si="333"/>
        <v>-11.520000000000095</v>
      </c>
      <c r="Z2533" s="64">
        <f t="shared" ca="1" si="335"/>
        <v>-1.8799999999999955</v>
      </c>
    </row>
    <row r="2534" spans="1:26" outlineLevel="1" x14ac:dyDescent="0.35">
      <c r="A2534" s="64">
        <v>2986191</v>
      </c>
      <c r="B2534" s="64" t="s">
        <v>183</v>
      </c>
      <c r="C2534" s="64">
        <v>2634.5</v>
      </c>
      <c r="D2534" s="64">
        <v>182</v>
      </c>
      <c r="E2534" s="64">
        <v>217.01</v>
      </c>
      <c r="F2534" s="64">
        <v>0</v>
      </c>
      <c r="H2534" s="64">
        <f t="shared" si="330"/>
        <v>-217.01</v>
      </c>
      <c r="J2534" s="64">
        <f t="shared" si="331"/>
        <v>34</v>
      </c>
      <c r="K2534" s="64">
        <f t="shared" si="327"/>
        <v>40</v>
      </c>
      <c r="L2534" s="64">
        <f t="shared" si="328"/>
        <v>153</v>
      </c>
      <c r="M2534" s="64">
        <f t="shared" si="329"/>
        <v>53</v>
      </c>
      <c r="T2534" s="64">
        <f t="shared" si="334"/>
        <v>279</v>
      </c>
      <c r="U2534" s="64">
        <f t="shared" ca="1" si="336"/>
        <v>-0.93999999999999773</v>
      </c>
      <c r="V2534" s="64">
        <f t="shared" ca="1" si="336"/>
        <v>-1.1699999999999875</v>
      </c>
      <c r="Y2534" s="64">
        <f t="shared" ca="1" si="333"/>
        <v>-0.93999999999999773</v>
      </c>
      <c r="Z2534" s="64">
        <f t="shared" ca="1" si="335"/>
        <v>-1.1699999999999875</v>
      </c>
    </row>
    <row r="2535" spans="1:26" outlineLevel="1" x14ac:dyDescent="0.35">
      <c r="A2535" s="64">
        <v>2989062</v>
      </c>
      <c r="B2535" s="64" t="s">
        <v>183</v>
      </c>
      <c r="C2535" s="64">
        <v>14006.39</v>
      </c>
      <c r="D2535" s="64">
        <v>182</v>
      </c>
      <c r="E2535" s="64">
        <v>1138.8900000000001</v>
      </c>
      <c r="F2535" s="64">
        <v>0</v>
      </c>
      <c r="H2535" s="64">
        <f t="shared" si="330"/>
        <v>-1138.8900000000001</v>
      </c>
      <c r="J2535" s="64">
        <f t="shared" si="331"/>
        <v>34</v>
      </c>
      <c r="K2535" s="64">
        <f t="shared" si="327"/>
        <v>40</v>
      </c>
      <c r="L2535" s="64">
        <f t="shared" si="328"/>
        <v>154</v>
      </c>
      <c r="M2535" s="64">
        <f t="shared" si="329"/>
        <v>53</v>
      </c>
      <c r="T2535" s="64">
        <f t="shared" si="334"/>
        <v>280</v>
      </c>
      <c r="U2535" s="64">
        <f t="shared" ca="1" si="336"/>
        <v>6.0000000000002274E-2</v>
      </c>
      <c r="V2535" s="64">
        <f t="shared" ca="1" si="336"/>
        <v>-2.5800000000000125</v>
      </c>
      <c r="Y2535" s="64">
        <f t="shared" ca="1" si="333"/>
        <v>6.0000000000002274E-2</v>
      </c>
      <c r="Z2535" s="64">
        <f t="shared" ca="1" si="335"/>
        <v>-2.5800000000000125</v>
      </c>
    </row>
    <row r="2536" spans="1:26" outlineLevel="1" x14ac:dyDescent="0.35">
      <c r="A2536" s="64">
        <v>2990176</v>
      </c>
      <c r="B2536" s="64" t="s">
        <v>406</v>
      </c>
      <c r="C2536" s="64">
        <v>2304.4899999999998</v>
      </c>
      <c r="D2536" s="64">
        <v>149</v>
      </c>
      <c r="E2536" s="64">
        <v>187.71</v>
      </c>
      <c r="F2536" s="64">
        <v>0</v>
      </c>
      <c r="H2536" s="64">
        <f t="shared" si="330"/>
        <v>-187.71</v>
      </c>
      <c r="J2536" s="64">
        <f t="shared" si="331"/>
        <v>34</v>
      </c>
      <c r="K2536" s="64">
        <f t="shared" si="327"/>
        <v>40</v>
      </c>
      <c r="L2536" s="64">
        <f t="shared" si="328"/>
        <v>154</v>
      </c>
      <c r="M2536" s="64">
        <f t="shared" si="329"/>
        <v>54</v>
      </c>
      <c r="T2536" s="64">
        <f t="shared" si="334"/>
        <v>281</v>
      </c>
      <c r="U2536" s="64">
        <f t="shared" ca="1" si="336"/>
        <v>-6.2199999999999989</v>
      </c>
      <c r="V2536" s="64">
        <f t="shared" ca="1" si="336"/>
        <v>5.7800000000000011</v>
      </c>
      <c r="Y2536" s="64">
        <f t="shared" ca="1" si="333"/>
        <v>-6.2199999999999989</v>
      </c>
      <c r="Z2536" s="64">
        <f t="shared" ca="1" si="335"/>
        <v>5.7800000000000011</v>
      </c>
    </row>
    <row r="2537" spans="1:26" outlineLevel="1" x14ac:dyDescent="0.35">
      <c r="A2537" s="64">
        <v>2992867</v>
      </c>
      <c r="B2537" s="64" t="s">
        <v>183</v>
      </c>
      <c r="C2537" s="64">
        <v>5596.65</v>
      </c>
      <c r="D2537" s="64">
        <v>182</v>
      </c>
      <c r="E2537" s="64">
        <v>458.13</v>
      </c>
      <c r="F2537" s="64">
        <v>0</v>
      </c>
      <c r="H2537" s="64">
        <f t="shared" si="330"/>
        <v>-458.13</v>
      </c>
      <c r="J2537" s="64">
        <f t="shared" si="331"/>
        <v>34</v>
      </c>
      <c r="K2537" s="64">
        <f t="shared" si="327"/>
        <v>40</v>
      </c>
      <c r="L2537" s="64">
        <f t="shared" si="328"/>
        <v>155</v>
      </c>
      <c r="M2537" s="64">
        <f t="shared" si="329"/>
        <v>54</v>
      </c>
      <c r="T2537" s="64">
        <f t="shared" si="334"/>
        <v>282</v>
      </c>
      <c r="U2537" s="64">
        <f t="shared" ca="1" si="336"/>
        <v>-3.339999999999975</v>
      </c>
      <c r="V2537" s="64">
        <f t="shared" ca="1" si="336"/>
        <v>-3.3199999999999932</v>
      </c>
      <c r="Y2537" s="64">
        <f t="shared" ca="1" si="333"/>
        <v>-3.339999999999975</v>
      </c>
      <c r="Z2537" s="64">
        <f t="shared" ca="1" si="335"/>
        <v>-3.3199999999999932</v>
      </c>
    </row>
    <row r="2538" spans="1:26" outlineLevel="1" x14ac:dyDescent="0.35">
      <c r="A2538" s="64">
        <v>2993881</v>
      </c>
      <c r="B2538" s="64" t="s">
        <v>183</v>
      </c>
      <c r="C2538" s="64">
        <v>2614.5300000000002</v>
      </c>
      <c r="D2538" s="64">
        <v>182</v>
      </c>
      <c r="E2538" s="64">
        <v>217.07</v>
      </c>
      <c r="F2538" s="64">
        <v>0</v>
      </c>
      <c r="H2538" s="64">
        <f t="shared" si="330"/>
        <v>-217.07</v>
      </c>
      <c r="J2538" s="64">
        <f t="shared" si="331"/>
        <v>34</v>
      </c>
      <c r="K2538" s="64">
        <f t="shared" si="327"/>
        <v>40</v>
      </c>
      <c r="L2538" s="64">
        <f t="shared" si="328"/>
        <v>156</v>
      </c>
      <c r="M2538" s="64">
        <f t="shared" si="329"/>
        <v>54</v>
      </c>
      <c r="T2538" s="64">
        <f t="shared" si="334"/>
        <v>283</v>
      </c>
      <c r="U2538" s="64">
        <f t="shared" ca="1" si="336"/>
        <v>-4.2799999999999727</v>
      </c>
      <c r="V2538" s="64">
        <f t="shared" ca="1" si="336"/>
        <v>-2.3700000000000045</v>
      </c>
      <c r="Y2538" s="64">
        <f t="shared" ca="1" si="333"/>
        <v>-4.2799999999999727</v>
      </c>
      <c r="Z2538" s="64">
        <f t="shared" ca="1" si="335"/>
        <v>-2.3700000000000045</v>
      </c>
    </row>
    <row r="2539" spans="1:26" outlineLevel="1" x14ac:dyDescent="0.35">
      <c r="A2539" s="64">
        <v>2994037</v>
      </c>
      <c r="B2539" s="64" t="s">
        <v>183</v>
      </c>
      <c r="C2539" s="64">
        <v>5910.83</v>
      </c>
      <c r="D2539" s="64">
        <v>182</v>
      </c>
      <c r="E2539" s="64">
        <v>487.17</v>
      </c>
      <c r="F2539" s="64">
        <v>0</v>
      </c>
      <c r="H2539" s="64">
        <f t="shared" si="330"/>
        <v>-487.17</v>
      </c>
      <c r="J2539" s="64">
        <f t="shared" si="331"/>
        <v>34</v>
      </c>
      <c r="K2539" s="64">
        <f t="shared" si="327"/>
        <v>40</v>
      </c>
      <c r="L2539" s="64">
        <f t="shared" si="328"/>
        <v>157</v>
      </c>
      <c r="M2539" s="64">
        <f t="shared" si="329"/>
        <v>54</v>
      </c>
      <c r="T2539" s="64">
        <f t="shared" si="334"/>
        <v>284</v>
      </c>
      <c r="U2539" s="64">
        <f t="shared" ca="1" si="336"/>
        <v>-6.2600000000000193</v>
      </c>
      <c r="V2539" s="64">
        <f t="shared" ca="1" si="336"/>
        <v>-5</v>
      </c>
      <c r="Y2539" s="64">
        <f t="shared" ca="1" si="333"/>
        <v>-6.2600000000000193</v>
      </c>
      <c r="Z2539" s="64">
        <f t="shared" ca="1" si="335"/>
        <v>-5</v>
      </c>
    </row>
    <row r="2540" spans="1:26" outlineLevel="1" x14ac:dyDescent="0.35">
      <c r="A2540" s="64">
        <v>2998732</v>
      </c>
      <c r="B2540" s="64" t="s">
        <v>406</v>
      </c>
      <c r="C2540" s="64">
        <v>4208.28</v>
      </c>
      <c r="D2540" s="64">
        <v>151</v>
      </c>
      <c r="E2540" s="64">
        <v>341.12</v>
      </c>
      <c r="F2540" s="64">
        <v>0</v>
      </c>
      <c r="H2540" s="64">
        <f t="shared" si="330"/>
        <v>-341.12</v>
      </c>
      <c r="J2540" s="64">
        <f t="shared" si="331"/>
        <v>34</v>
      </c>
      <c r="K2540" s="64">
        <f t="shared" si="327"/>
        <v>40</v>
      </c>
      <c r="L2540" s="64">
        <f t="shared" si="328"/>
        <v>157</v>
      </c>
      <c r="M2540" s="64">
        <f t="shared" si="329"/>
        <v>55</v>
      </c>
      <c r="T2540" s="64">
        <f t="shared" si="334"/>
        <v>285</v>
      </c>
      <c r="U2540" s="64">
        <f t="shared" ca="1" si="336"/>
        <v>-1.3799999999999955</v>
      </c>
      <c r="V2540" s="64">
        <f t="shared" ca="1" si="336"/>
        <v>-2.1800000000000068</v>
      </c>
      <c r="Y2540" s="64">
        <f t="shared" ca="1" si="333"/>
        <v>-1.3799999999999955</v>
      </c>
      <c r="Z2540" s="64">
        <f t="shared" ca="1" si="335"/>
        <v>-2.1800000000000068</v>
      </c>
    </row>
    <row r="2541" spans="1:26" outlineLevel="1" x14ac:dyDescent="0.35">
      <c r="A2541" s="64">
        <v>3003803</v>
      </c>
      <c r="B2541" s="64" t="s">
        <v>406</v>
      </c>
      <c r="C2541" s="64">
        <v>3295.33</v>
      </c>
      <c r="D2541" s="64">
        <v>149</v>
      </c>
      <c r="E2541" s="64">
        <v>275.45999999999998</v>
      </c>
      <c r="F2541" s="64">
        <v>0</v>
      </c>
      <c r="H2541" s="64">
        <f t="shared" si="330"/>
        <v>-275.45999999999998</v>
      </c>
      <c r="J2541" s="64">
        <f t="shared" si="331"/>
        <v>34</v>
      </c>
      <c r="K2541" s="64">
        <f t="shared" si="327"/>
        <v>40</v>
      </c>
      <c r="L2541" s="64">
        <f t="shared" si="328"/>
        <v>157</v>
      </c>
      <c r="M2541" s="64">
        <f t="shared" si="329"/>
        <v>56</v>
      </c>
      <c r="T2541" s="64">
        <f t="shared" si="334"/>
        <v>286</v>
      </c>
      <c r="U2541" s="64">
        <f t="shared" ca="1" si="336"/>
        <v>-1.6800000000000068</v>
      </c>
      <c r="V2541" s="64">
        <f t="shared" ca="1" si="336"/>
        <v>-2.25</v>
      </c>
      <c r="Y2541" s="64">
        <f t="shared" ca="1" si="333"/>
        <v>-1.6800000000000068</v>
      </c>
      <c r="Z2541" s="64">
        <f t="shared" ca="1" si="335"/>
        <v>-2.25</v>
      </c>
    </row>
    <row r="2542" spans="1:26" outlineLevel="1" x14ac:dyDescent="0.35">
      <c r="A2542" s="64">
        <v>3003811</v>
      </c>
      <c r="B2542" s="64" t="s">
        <v>101</v>
      </c>
      <c r="C2542" s="64">
        <v>1906.89</v>
      </c>
      <c r="D2542" s="64">
        <v>152</v>
      </c>
      <c r="E2542" s="64">
        <v>150.86000000000001</v>
      </c>
      <c r="F2542" s="64">
        <v>148.03</v>
      </c>
      <c r="H2542" s="64">
        <f t="shared" si="330"/>
        <v>-2.8300000000000125</v>
      </c>
      <c r="J2542" s="64">
        <f t="shared" si="331"/>
        <v>35</v>
      </c>
      <c r="K2542" s="64">
        <f t="shared" si="327"/>
        <v>40</v>
      </c>
      <c r="L2542" s="64">
        <f t="shared" si="328"/>
        <v>157</v>
      </c>
      <c r="M2542" s="64">
        <f t="shared" si="329"/>
        <v>56</v>
      </c>
      <c r="T2542" s="64">
        <f t="shared" si="334"/>
        <v>287</v>
      </c>
      <c r="U2542" s="64">
        <f t="shared" ca="1" si="336"/>
        <v>9.9999999999994316E-2</v>
      </c>
      <c r="V2542" s="64">
        <f t="shared" ca="1" si="336"/>
        <v>-1.8100000000000023</v>
      </c>
      <c r="Y2542" s="64">
        <f t="shared" ca="1" si="333"/>
        <v>9.9999999999994316E-2</v>
      </c>
      <c r="Z2542" s="64">
        <f t="shared" ca="1" si="335"/>
        <v>-1.8100000000000023</v>
      </c>
    </row>
    <row r="2543" spans="1:26" outlineLevel="1" x14ac:dyDescent="0.35">
      <c r="A2543" s="64">
        <v>3004033</v>
      </c>
      <c r="B2543" s="64" t="s">
        <v>183</v>
      </c>
      <c r="C2543" s="64">
        <v>4268.0200000000004</v>
      </c>
      <c r="D2543" s="64">
        <v>182</v>
      </c>
      <c r="E2543" s="64">
        <v>351.77</v>
      </c>
      <c r="F2543" s="64">
        <v>0</v>
      </c>
      <c r="H2543" s="64">
        <f t="shared" si="330"/>
        <v>-351.77</v>
      </c>
      <c r="J2543" s="64">
        <f t="shared" si="331"/>
        <v>35</v>
      </c>
      <c r="K2543" s="64">
        <f t="shared" si="327"/>
        <v>40</v>
      </c>
      <c r="L2543" s="64">
        <f t="shared" si="328"/>
        <v>158</v>
      </c>
      <c r="M2543" s="64">
        <f t="shared" si="329"/>
        <v>56</v>
      </c>
      <c r="T2543" s="64">
        <f t="shared" si="334"/>
        <v>288</v>
      </c>
      <c r="U2543" s="64">
        <f t="shared" ca="1" si="336"/>
        <v>-1</v>
      </c>
      <c r="V2543" s="64">
        <f t="shared" ca="1" si="336"/>
        <v>-6.089999999999975</v>
      </c>
      <c r="Y2543" s="64">
        <f t="shared" ca="1" si="333"/>
        <v>-1</v>
      </c>
      <c r="Z2543" s="64">
        <f t="shared" ca="1" si="335"/>
        <v>-6.089999999999975</v>
      </c>
    </row>
    <row r="2544" spans="1:26" outlineLevel="1" x14ac:dyDescent="0.35">
      <c r="A2544" s="64">
        <v>3012911</v>
      </c>
      <c r="B2544" s="64" t="s">
        <v>395</v>
      </c>
      <c r="C2544" s="64">
        <v>3806.9</v>
      </c>
      <c r="D2544" s="64">
        <v>182</v>
      </c>
      <c r="E2544" s="64">
        <v>308.01</v>
      </c>
      <c r="F2544" s="64">
        <v>306.57</v>
      </c>
      <c r="H2544" s="64">
        <f t="shared" si="330"/>
        <v>-1.4399999999999977</v>
      </c>
      <c r="J2544" s="64">
        <f t="shared" si="331"/>
        <v>35</v>
      </c>
      <c r="K2544" s="64">
        <f t="shared" si="327"/>
        <v>41</v>
      </c>
      <c r="L2544" s="64">
        <f t="shared" si="328"/>
        <v>158</v>
      </c>
      <c r="M2544" s="64">
        <f t="shared" si="329"/>
        <v>56</v>
      </c>
      <c r="T2544" s="64">
        <f t="shared" si="334"/>
        <v>289</v>
      </c>
      <c r="U2544" s="64">
        <f t="shared" ca="1" si="336"/>
        <v>-3.67999999999995</v>
      </c>
      <c r="V2544" s="64">
        <f t="shared" ca="1" si="336"/>
        <v>-4.5900000000000034</v>
      </c>
      <c r="Y2544" s="64">
        <f t="shared" ca="1" si="333"/>
        <v>-3.67999999999995</v>
      </c>
      <c r="Z2544" s="64">
        <f t="shared" ca="1" si="335"/>
        <v>-4.5900000000000034</v>
      </c>
    </row>
    <row r="2545" spans="1:26" outlineLevel="1" x14ac:dyDescent="0.35">
      <c r="A2545" s="64">
        <v>3013943</v>
      </c>
      <c r="B2545" s="64" t="s">
        <v>395</v>
      </c>
      <c r="C2545" s="64">
        <v>3238.37</v>
      </c>
      <c r="D2545" s="64">
        <v>182</v>
      </c>
      <c r="E2545" s="64">
        <v>263.87</v>
      </c>
      <c r="F2545" s="64">
        <v>261.12</v>
      </c>
      <c r="H2545" s="64">
        <f t="shared" si="330"/>
        <v>-2.75</v>
      </c>
      <c r="J2545" s="64">
        <f t="shared" si="331"/>
        <v>35</v>
      </c>
      <c r="K2545" s="64">
        <f t="shared" si="327"/>
        <v>42</v>
      </c>
      <c r="L2545" s="64">
        <f t="shared" si="328"/>
        <v>158</v>
      </c>
      <c r="M2545" s="64">
        <f t="shared" si="329"/>
        <v>56</v>
      </c>
      <c r="T2545" s="64">
        <f t="shared" si="334"/>
        <v>290</v>
      </c>
      <c r="U2545" s="64">
        <f t="shared" ca="1" si="336"/>
        <v>-32.159999999999968</v>
      </c>
      <c r="V2545" s="64">
        <f t="shared" ca="1" si="336"/>
        <v>-4.7899999999999636</v>
      </c>
      <c r="Y2545" s="64">
        <f t="shared" ca="1" si="333"/>
        <v>-32.159999999999968</v>
      </c>
      <c r="Z2545" s="64">
        <f t="shared" ca="1" si="335"/>
        <v>-4.7899999999999636</v>
      </c>
    </row>
    <row r="2546" spans="1:26" outlineLevel="1" x14ac:dyDescent="0.35">
      <c r="A2546" s="64">
        <v>3017557</v>
      </c>
      <c r="B2546" s="64" t="s">
        <v>183</v>
      </c>
      <c r="C2546" s="64">
        <v>6440.89</v>
      </c>
      <c r="D2546" s="64">
        <v>182</v>
      </c>
      <c r="E2546" s="64">
        <v>527.25</v>
      </c>
      <c r="F2546" s="64">
        <v>0</v>
      </c>
      <c r="H2546" s="64">
        <f t="shared" si="330"/>
        <v>-527.25</v>
      </c>
      <c r="J2546" s="64">
        <f t="shared" si="331"/>
        <v>35</v>
      </c>
      <c r="K2546" s="64">
        <f t="shared" si="327"/>
        <v>42</v>
      </c>
      <c r="L2546" s="64">
        <f t="shared" si="328"/>
        <v>159</v>
      </c>
      <c r="M2546" s="64">
        <f t="shared" si="329"/>
        <v>56</v>
      </c>
      <c r="T2546" s="64">
        <f t="shared" si="334"/>
        <v>291</v>
      </c>
      <c r="U2546" s="64">
        <f t="shared" ca="1" si="336"/>
        <v>2.5300000000000011</v>
      </c>
      <c r="V2546" s="64">
        <f t="shared" ca="1" si="336"/>
        <v>-5.710000000000008</v>
      </c>
      <c r="Y2546" s="64">
        <f t="shared" ca="1" si="333"/>
        <v>2.5300000000000011</v>
      </c>
      <c r="Z2546" s="64">
        <f t="shared" ca="1" si="335"/>
        <v>-5.710000000000008</v>
      </c>
    </row>
    <row r="2547" spans="1:26" outlineLevel="1" x14ac:dyDescent="0.35">
      <c r="A2547" s="64">
        <v>3017648</v>
      </c>
      <c r="B2547" s="64" t="s">
        <v>183</v>
      </c>
      <c r="C2547" s="64">
        <v>3055.75</v>
      </c>
      <c r="D2547" s="64">
        <v>182</v>
      </c>
      <c r="E2547" s="64">
        <v>253.35</v>
      </c>
      <c r="F2547" s="64">
        <v>0</v>
      </c>
      <c r="H2547" s="64">
        <f t="shared" si="330"/>
        <v>-253.35</v>
      </c>
      <c r="J2547" s="64">
        <f t="shared" si="331"/>
        <v>35</v>
      </c>
      <c r="K2547" s="64">
        <f t="shared" si="327"/>
        <v>42</v>
      </c>
      <c r="L2547" s="64">
        <f t="shared" si="328"/>
        <v>160</v>
      </c>
      <c r="M2547" s="64">
        <f t="shared" si="329"/>
        <v>56</v>
      </c>
      <c r="T2547" s="64">
        <f t="shared" si="334"/>
        <v>292</v>
      </c>
      <c r="U2547" s="64">
        <f t="shared" ca="1" si="336"/>
        <v>-9.75</v>
      </c>
      <c r="V2547" s="64">
        <f t="shared" ca="1" si="336"/>
        <v>-4.9399999999999977</v>
      </c>
      <c r="Y2547" s="64">
        <f t="shared" ca="1" si="333"/>
        <v>-9.75</v>
      </c>
      <c r="Z2547" s="64">
        <f t="shared" ca="1" si="335"/>
        <v>-4.9399999999999977</v>
      </c>
    </row>
    <row r="2548" spans="1:26" outlineLevel="1" x14ac:dyDescent="0.35">
      <c r="A2548" s="64">
        <v>3019131</v>
      </c>
      <c r="B2548" s="64" t="s">
        <v>183</v>
      </c>
      <c r="C2548" s="64">
        <v>2346.4699999999998</v>
      </c>
      <c r="D2548" s="64">
        <v>182</v>
      </c>
      <c r="E2548" s="64">
        <v>196.96</v>
      </c>
      <c r="F2548" s="64">
        <v>0</v>
      </c>
      <c r="H2548" s="64">
        <f t="shared" si="330"/>
        <v>-196.96</v>
      </c>
      <c r="J2548" s="64">
        <f t="shared" si="331"/>
        <v>35</v>
      </c>
      <c r="K2548" s="64">
        <f t="shared" si="327"/>
        <v>42</v>
      </c>
      <c r="L2548" s="64">
        <f t="shared" si="328"/>
        <v>161</v>
      </c>
      <c r="M2548" s="64">
        <f t="shared" si="329"/>
        <v>56</v>
      </c>
      <c r="T2548" s="64">
        <f t="shared" si="334"/>
        <v>293</v>
      </c>
      <c r="U2548" s="64">
        <f t="shared" ca="1" si="336"/>
        <v>-4.0600000000000023</v>
      </c>
      <c r="V2548" s="64">
        <f t="shared" ca="1" si="336"/>
        <v>-3.0199999999999818</v>
      </c>
      <c r="Y2548" s="64">
        <f t="shared" ca="1" si="333"/>
        <v>-4.0600000000000023</v>
      </c>
      <c r="Z2548" s="64">
        <f t="shared" ca="1" si="335"/>
        <v>-3.0199999999999818</v>
      </c>
    </row>
    <row r="2549" spans="1:26" outlineLevel="1" x14ac:dyDescent="0.35">
      <c r="A2549" s="64">
        <v>3019446</v>
      </c>
      <c r="B2549" s="64" t="s">
        <v>406</v>
      </c>
      <c r="C2549" s="64">
        <v>4121.29</v>
      </c>
      <c r="D2549" s="64">
        <v>151</v>
      </c>
      <c r="E2549" s="64">
        <v>338.86</v>
      </c>
      <c r="F2549" s="64">
        <v>0</v>
      </c>
      <c r="H2549" s="64">
        <f t="shared" si="330"/>
        <v>-338.86</v>
      </c>
      <c r="J2549" s="64">
        <f t="shared" si="331"/>
        <v>35</v>
      </c>
      <c r="K2549" s="64">
        <f t="shared" si="327"/>
        <v>42</v>
      </c>
      <c r="L2549" s="64">
        <f t="shared" si="328"/>
        <v>161</v>
      </c>
      <c r="M2549" s="64">
        <f t="shared" si="329"/>
        <v>57</v>
      </c>
      <c r="T2549" s="64">
        <f t="shared" si="334"/>
        <v>294</v>
      </c>
      <c r="U2549" s="64">
        <f t="shared" ca="1" si="336"/>
        <v>-2.7600000000000193</v>
      </c>
      <c r="V2549" s="64">
        <f t="shared" ca="1" si="336"/>
        <v>-0.23999999999998067</v>
      </c>
      <c r="Y2549" s="64">
        <f t="shared" ca="1" si="333"/>
        <v>-2.7600000000000193</v>
      </c>
      <c r="Z2549" s="64">
        <f t="shared" ca="1" si="335"/>
        <v>-0.23999999999998067</v>
      </c>
    </row>
    <row r="2550" spans="1:26" outlineLevel="1" x14ac:dyDescent="0.35">
      <c r="A2550" s="64">
        <v>3020279</v>
      </c>
      <c r="B2550" s="64" t="s">
        <v>395</v>
      </c>
      <c r="C2550" s="64">
        <v>5990.08</v>
      </c>
      <c r="D2550" s="64">
        <v>119</v>
      </c>
      <c r="E2550" s="64">
        <v>501.52</v>
      </c>
      <c r="F2550" s="64">
        <v>496.88</v>
      </c>
      <c r="H2550" s="64">
        <f t="shared" si="330"/>
        <v>-4.6399999999999864</v>
      </c>
      <c r="J2550" s="64">
        <f t="shared" si="331"/>
        <v>35</v>
      </c>
      <c r="K2550" s="64">
        <f t="shared" si="327"/>
        <v>43</v>
      </c>
      <c r="L2550" s="64">
        <f t="shared" si="328"/>
        <v>161</v>
      </c>
      <c r="M2550" s="64">
        <f t="shared" si="329"/>
        <v>57</v>
      </c>
      <c r="T2550" s="64">
        <f t="shared" si="334"/>
        <v>295</v>
      </c>
      <c r="U2550" s="64">
        <f t="shared" ca="1" si="336"/>
        <v>-1.4400000000000119</v>
      </c>
      <c r="V2550" s="64">
        <f t="shared" ca="1" si="336"/>
        <v>-3.4300000000000068</v>
      </c>
      <c r="Y2550" s="64">
        <f t="shared" ca="1" si="333"/>
        <v>-1.4400000000000119</v>
      </c>
      <c r="Z2550" s="64">
        <f t="shared" ca="1" si="335"/>
        <v>-3.4300000000000068</v>
      </c>
    </row>
    <row r="2551" spans="1:26" outlineLevel="1" x14ac:dyDescent="0.35">
      <c r="A2551" s="64">
        <v>3020401</v>
      </c>
      <c r="B2551" s="64" t="s">
        <v>101</v>
      </c>
      <c r="C2551" s="64">
        <v>9535.93</v>
      </c>
      <c r="D2551" s="64">
        <v>182</v>
      </c>
      <c r="E2551" s="64">
        <v>777.95</v>
      </c>
      <c r="F2551" s="64">
        <v>770.31</v>
      </c>
      <c r="H2551" s="64">
        <f t="shared" si="330"/>
        <v>-7.6400000000001</v>
      </c>
      <c r="J2551" s="64">
        <f t="shared" si="331"/>
        <v>36</v>
      </c>
      <c r="K2551" s="64">
        <f t="shared" si="327"/>
        <v>43</v>
      </c>
      <c r="L2551" s="64">
        <f t="shared" si="328"/>
        <v>161</v>
      </c>
      <c r="M2551" s="64">
        <f t="shared" si="329"/>
        <v>57</v>
      </c>
      <c r="T2551" s="64">
        <f t="shared" si="334"/>
        <v>296</v>
      </c>
      <c r="U2551" s="64">
        <f t="shared" ca="1" si="336"/>
        <v>-8.6299999999999955</v>
      </c>
      <c r="V2551" s="64">
        <f t="shared" ca="1" si="336"/>
        <v>-2.3399999999999892</v>
      </c>
      <c r="Y2551" s="64">
        <f t="shared" ca="1" si="333"/>
        <v>-8.6299999999999955</v>
      </c>
      <c r="Z2551" s="64">
        <f t="shared" ca="1" si="335"/>
        <v>-2.3399999999999892</v>
      </c>
    </row>
    <row r="2552" spans="1:26" outlineLevel="1" x14ac:dyDescent="0.35">
      <c r="A2552" s="64">
        <v>3020708</v>
      </c>
      <c r="B2552" s="64" t="s">
        <v>183</v>
      </c>
      <c r="C2552" s="64">
        <v>8455.86</v>
      </c>
      <c r="D2552" s="64">
        <v>182</v>
      </c>
      <c r="E2552" s="64">
        <v>676.4</v>
      </c>
      <c r="F2552" s="64">
        <v>0</v>
      </c>
      <c r="H2552" s="64">
        <f t="shared" si="330"/>
        <v>-676.4</v>
      </c>
      <c r="J2552" s="64">
        <f t="shared" si="331"/>
        <v>36</v>
      </c>
      <c r="K2552" s="64">
        <f t="shared" si="327"/>
        <v>43</v>
      </c>
      <c r="L2552" s="64">
        <f t="shared" si="328"/>
        <v>162</v>
      </c>
      <c r="M2552" s="64">
        <f t="shared" si="329"/>
        <v>57</v>
      </c>
      <c r="T2552" s="64">
        <f t="shared" si="334"/>
        <v>297</v>
      </c>
      <c r="U2552" s="64">
        <f t="shared" ca="1" si="336"/>
        <v>-1.8100000000000023</v>
      </c>
      <c r="V2552" s="64">
        <f t="shared" ca="1" si="336"/>
        <v>-1.7700000000000102</v>
      </c>
      <c r="Y2552" s="64">
        <f t="shared" ca="1" si="333"/>
        <v>-1.8100000000000023</v>
      </c>
      <c r="Z2552" s="64">
        <f t="shared" ca="1" si="335"/>
        <v>-1.7700000000000102</v>
      </c>
    </row>
    <row r="2553" spans="1:26" outlineLevel="1" x14ac:dyDescent="0.35">
      <c r="A2553" s="64">
        <v>3024825</v>
      </c>
      <c r="B2553" s="64" t="s">
        <v>183</v>
      </c>
      <c r="C2553" s="64">
        <v>4340.12</v>
      </c>
      <c r="D2553" s="64">
        <v>182</v>
      </c>
      <c r="E2553" s="64">
        <v>350.48</v>
      </c>
      <c r="F2553" s="64">
        <v>0</v>
      </c>
      <c r="H2553" s="64">
        <f t="shared" si="330"/>
        <v>-350.48</v>
      </c>
      <c r="J2553" s="64">
        <f t="shared" si="331"/>
        <v>36</v>
      </c>
      <c r="K2553" s="64">
        <f t="shared" si="327"/>
        <v>43</v>
      </c>
      <c r="L2553" s="64">
        <f t="shared" si="328"/>
        <v>163</v>
      </c>
      <c r="M2553" s="64">
        <f t="shared" si="329"/>
        <v>57</v>
      </c>
      <c r="T2553" s="64">
        <f t="shared" si="334"/>
        <v>298</v>
      </c>
      <c r="U2553" s="64" t="e">
        <f t="shared" ref="U2553:V2574" ca="1" si="337">INDEX(OFFSET($G$2255,0,MATCH(U$2254,$H$2254:$I$2254,0),COUNT($A$2255:$A$4447),1),MATCH($T2553,OFFSET($I$2255,0,MATCH(U$2255,$J$2253:$M$2253,0),COUNT($A$2255:$A$4447),1),0),1)</f>
        <v>#N/A</v>
      </c>
      <c r="V2553" s="64">
        <f t="shared" ca="1" si="337"/>
        <v>16.949999999999989</v>
      </c>
      <c r="Y2553" s="64" t="str">
        <f t="shared" ca="1" si="333"/>
        <v xml:space="preserve"> </v>
      </c>
      <c r="Z2553" s="64">
        <f t="shared" ca="1" si="335"/>
        <v>16.949999999999989</v>
      </c>
    </row>
    <row r="2554" spans="1:26" outlineLevel="1" x14ac:dyDescent="0.35">
      <c r="A2554" s="64">
        <v>3025378</v>
      </c>
      <c r="B2554" s="64" t="s">
        <v>395</v>
      </c>
      <c r="C2554" s="64">
        <v>3222.4</v>
      </c>
      <c r="D2554" s="64">
        <v>182</v>
      </c>
      <c r="E2554" s="64">
        <v>265.74</v>
      </c>
      <c r="F2554" s="64">
        <v>264.29000000000002</v>
      </c>
      <c r="H2554" s="64">
        <f t="shared" si="330"/>
        <v>-1.4499999999999886</v>
      </c>
      <c r="J2554" s="64">
        <f t="shared" si="331"/>
        <v>36</v>
      </c>
      <c r="K2554" s="64">
        <f t="shared" si="327"/>
        <v>44</v>
      </c>
      <c r="L2554" s="64">
        <f t="shared" si="328"/>
        <v>163</v>
      </c>
      <c r="M2554" s="64">
        <f t="shared" si="329"/>
        <v>57</v>
      </c>
      <c r="T2554" s="64">
        <f t="shared" si="334"/>
        <v>299</v>
      </c>
      <c r="U2554" s="64" t="e">
        <f t="shared" ca="1" si="337"/>
        <v>#N/A</v>
      </c>
      <c r="V2554" s="64">
        <f t="shared" ca="1" si="337"/>
        <v>3.0000000000001137E-2</v>
      </c>
      <c r="Y2554" s="64" t="str">
        <f t="shared" ca="1" si="333"/>
        <v xml:space="preserve"> </v>
      </c>
      <c r="Z2554" s="64">
        <f t="shared" ca="1" si="335"/>
        <v>3.0000000000001137E-2</v>
      </c>
    </row>
    <row r="2555" spans="1:26" outlineLevel="1" x14ac:dyDescent="0.35">
      <c r="A2555" s="64">
        <v>3027902</v>
      </c>
      <c r="B2555" s="64" t="s">
        <v>183</v>
      </c>
      <c r="C2555" s="64">
        <v>2518.11</v>
      </c>
      <c r="D2555" s="64">
        <v>182</v>
      </c>
      <c r="E2555" s="64">
        <v>197.18</v>
      </c>
      <c r="F2555" s="64">
        <v>0</v>
      </c>
      <c r="H2555" s="64">
        <f t="shared" si="330"/>
        <v>-197.18</v>
      </c>
      <c r="J2555" s="64">
        <f t="shared" si="331"/>
        <v>36</v>
      </c>
      <c r="K2555" s="64">
        <f t="shared" si="327"/>
        <v>44</v>
      </c>
      <c r="L2555" s="64">
        <f t="shared" si="328"/>
        <v>164</v>
      </c>
      <c r="M2555" s="64">
        <f t="shared" si="329"/>
        <v>57</v>
      </c>
      <c r="T2555" s="64">
        <f t="shared" si="334"/>
        <v>300</v>
      </c>
      <c r="U2555" s="64" t="e">
        <f t="shared" ca="1" si="337"/>
        <v>#N/A</v>
      </c>
      <c r="V2555" s="64">
        <f t="shared" ca="1" si="337"/>
        <v>-2.1099999999999994</v>
      </c>
      <c r="Y2555" s="64" t="str">
        <f t="shared" ca="1" si="333"/>
        <v xml:space="preserve"> </v>
      </c>
      <c r="Z2555" s="64">
        <f t="shared" ca="1" si="335"/>
        <v>-2.1099999999999994</v>
      </c>
    </row>
    <row r="2556" spans="1:26" outlineLevel="1" x14ac:dyDescent="0.35">
      <c r="A2556" s="64">
        <v>3028091</v>
      </c>
      <c r="B2556" s="64" t="s">
        <v>395</v>
      </c>
      <c r="C2556" s="64">
        <v>4450.8599999999997</v>
      </c>
      <c r="D2556" s="64">
        <v>182</v>
      </c>
      <c r="E2556" s="64">
        <v>364.66</v>
      </c>
      <c r="F2556" s="64">
        <v>361.19</v>
      </c>
      <c r="H2556" s="64">
        <f t="shared" si="330"/>
        <v>-3.4700000000000273</v>
      </c>
      <c r="J2556" s="64">
        <f t="shared" si="331"/>
        <v>36</v>
      </c>
      <c r="K2556" s="64">
        <f t="shared" si="327"/>
        <v>45</v>
      </c>
      <c r="L2556" s="64">
        <f t="shared" si="328"/>
        <v>164</v>
      </c>
      <c r="M2556" s="64">
        <f t="shared" si="329"/>
        <v>57</v>
      </c>
      <c r="T2556" s="64">
        <f t="shared" si="334"/>
        <v>301</v>
      </c>
      <c r="U2556" s="64" t="e">
        <f t="shared" ca="1" si="337"/>
        <v>#N/A</v>
      </c>
      <c r="V2556" s="64">
        <f t="shared" ca="1" si="337"/>
        <v>-0.40000000000000568</v>
      </c>
      <c r="Y2556" s="64" t="str">
        <f t="shared" ca="1" si="333"/>
        <v xml:space="preserve"> </v>
      </c>
      <c r="Z2556" s="64">
        <f t="shared" ca="1" si="335"/>
        <v>-0.40000000000000568</v>
      </c>
    </row>
    <row r="2557" spans="1:26" outlineLevel="1" x14ac:dyDescent="0.35">
      <c r="A2557" s="64">
        <v>3028166</v>
      </c>
      <c r="B2557" s="64" t="s">
        <v>395</v>
      </c>
      <c r="C2557" s="64">
        <v>6516.99</v>
      </c>
      <c r="D2557" s="64">
        <v>152</v>
      </c>
      <c r="E2557" s="64">
        <v>538.53</v>
      </c>
      <c r="F2557" s="64">
        <v>529.97</v>
      </c>
      <c r="H2557" s="64">
        <f t="shared" si="330"/>
        <v>-8.5599999999999454</v>
      </c>
      <c r="J2557" s="64">
        <f t="shared" si="331"/>
        <v>36</v>
      </c>
      <c r="K2557" s="64">
        <f t="shared" si="327"/>
        <v>46</v>
      </c>
      <c r="L2557" s="64">
        <f t="shared" si="328"/>
        <v>164</v>
      </c>
      <c r="M2557" s="64">
        <f t="shared" si="329"/>
        <v>57</v>
      </c>
      <c r="T2557" s="64">
        <f t="shared" si="334"/>
        <v>302</v>
      </c>
      <c r="U2557" s="64" t="e">
        <f t="shared" ca="1" si="337"/>
        <v>#N/A</v>
      </c>
      <c r="V2557" s="64">
        <f t="shared" ca="1" si="337"/>
        <v>-3.2599999999999909</v>
      </c>
      <c r="Y2557" s="64" t="str">
        <f t="shared" ca="1" si="333"/>
        <v xml:space="preserve"> </v>
      </c>
      <c r="Z2557" s="64">
        <f t="shared" ca="1" si="335"/>
        <v>-3.2599999999999909</v>
      </c>
    </row>
    <row r="2558" spans="1:26" outlineLevel="1" x14ac:dyDescent="0.35">
      <c r="A2558" s="64">
        <v>3029338</v>
      </c>
      <c r="B2558" s="64" t="s">
        <v>406</v>
      </c>
      <c r="C2558" s="64">
        <v>2566.7600000000002</v>
      </c>
      <c r="D2558" s="64">
        <v>150</v>
      </c>
      <c r="E2558" s="64">
        <v>217.8</v>
      </c>
      <c r="F2558" s="64">
        <v>0</v>
      </c>
      <c r="H2558" s="64">
        <f t="shared" si="330"/>
        <v>-217.8</v>
      </c>
      <c r="J2558" s="64">
        <f t="shared" si="331"/>
        <v>36</v>
      </c>
      <c r="K2558" s="64">
        <f t="shared" si="327"/>
        <v>46</v>
      </c>
      <c r="L2558" s="64">
        <f t="shared" si="328"/>
        <v>164</v>
      </c>
      <c r="M2558" s="64">
        <f t="shared" si="329"/>
        <v>58</v>
      </c>
      <c r="T2558" s="64">
        <f t="shared" si="334"/>
        <v>303</v>
      </c>
      <c r="U2558" s="64" t="e">
        <f t="shared" ca="1" si="337"/>
        <v>#N/A</v>
      </c>
      <c r="V2558" s="64">
        <f t="shared" ca="1" si="337"/>
        <v>1.6899999999999977</v>
      </c>
      <c r="Y2558" s="64" t="str">
        <f t="shared" ca="1" si="333"/>
        <v xml:space="preserve"> </v>
      </c>
      <c r="Z2558" s="64">
        <f t="shared" ca="1" si="335"/>
        <v>1.6899999999999977</v>
      </c>
    </row>
    <row r="2559" spans="1:26" outlineLevel="1" x14ac:dyDescent="0.35">
      <c r="A2559" s="64">
        <v>3031458</v>
      </c>
      <c r="B2559" s="64" t="s">
        <v>183</v>
      </c>
      <c r="C2559" s="64">
        <v>7782.45</v>
      </c>
      <c r="D2559" s="64">
        <v>182</v>
      </c>
      <c r="E2559" s="64">
        <v>610.37</v>
      </c>
      <c r="F2559" s="64">
        <v>0</v>
      </c>
      <c r="H2559" s="64">
        <f t="shared" si="330"/>
        <v>-610.37</v>
      </c>
      <c r="J2559" s="64">
        <f t="shared" si="331"/>
        <v>36</v>
      </c>
      <c r="K2559" s="64">
        <f t="shared" si="327"/>
        <v>46</v>
      </c>
      <c r="L2559" s="64">
        <f t="shared" si="328"/>
        <v>165</v>
      </c>
      <c r="M2559" s="64">
        <f t="shared" si="329"/>
        <v>58</v>
      </c>
      <c r="T2559" s="64">
        <f t="shared" si="334"/>
        <v>304</v>
      </c>
      <c r="U2559" s="64" t="e">
        <f t="shared" ca="1" si="337"/>
        <v>#N/A</v>
      </c>
      <c r="V2559" s="64">
        <f t="shared" ca="1" si="337"/>
        <v>-2.4300000000000068</v>
      </c>
      <c r="Y2559" s="64" t="str">
        <f t="shared" ca="1" si="333"/>
        <v xml:space="preserve"> </v>
      </c>
      <c r="Z2559" s="64">
        <f t="shared" ca="1" si="335"/>
        <v>-2.4300000000000068</v>
      </c>
    </row>
    <row r="2560" spans="1:26" outlineLevel="1" x14ac:dyDescent="0.35">
      <c r="A2560" s="64">
        <v>3031945</v>
      </c>
      <c r="B2560" s="64" t="s">
        <v>395</v>
      </c>
      <c r="C2560" s="64">
        <v>2943.13</v>
      </c>
      <c r="D2560" s="64">
        <v>149</v>
      </c>
      <c r="E2560" s="64">
        <v>238.26</v>
      </c>
      <c r="F2560" s="64">
        <v>232.8</v>
      </c>
      <c r="H2560" s="64">
        <f t="shared" si="330"/>
        <v>-5.4599999999999795</v>
      </c>
      <c r="J2560" s="64">
        <f t="shared" si="331"/>
        <v>36</v>
      </c>
      <c r="K2560" s="64">
        <f t="shared" si="327"/>
        <v>47</v>
      </c>
      <c r="L2560" s="64">
        <f t="shared" si="328"/>
        <v>165</v>
      </c>
      <c r="M2560" s="64">
        <f t="shared" si="329"/>
        <v>58</v>
      </c>
      <c r="T2560" s="64">
        <f t="shared" si="334"/>
        <v>305</v>
      </c>
      <c r="U2560" s="64" t="e">
        <f t="shared" ca="1" si="337"/>
        <v>#N/A</v>
      </c>
      <c r="V2560" s="64">
        <f t="shared" ca="1" si="337"/>
        <v>-4.4199999999999875</v>
      </c>
      <c r="Y2560" s="64" t="str">
        <f t="shared" ca="1" si="333"/>
        <v xml:space="preserve"> </v>
      </c>
      <c r="Z2560" s="64">
        <f t="shared" ca="1" si="335"/>
        <v>-4.4199999999999875</v>
      </c>
    </row>
    <row r="2561" spans="1:26" outlineLevel="1" x14ac:dyDescent="0.35">
      <c r="A2561" s="64">
        <v>3033511</v>
      </c>
      <c r="B2561" s="64" t="s">
        <v>101</v>
      </c>
      <c r="C2561" s="64">
        <v>1989.29</v>
      </c>
      <c r="D2561" s="64">
        <v>182</v>
      </c>
      <c r="E2561" s="64">
        <v>160.59</v>
      </c>
      <c r="F2561" s="64">
        <v>158.03</v>
      </c>
      <c r="H2561" s="64">
        <f t="shared" si="330"/>
        <v>-2.5600000000000023</v>
      </c>
      <c r="J2561" s="64">
        <f t="shared" si="331"/>
        <v>37</v>
      </c>
      <c r="K2561" s="64">
        <f t="shared" si="327"/>
        <v>47</v>
      </c>
      <c r="L2561" s="64">
        <f t="shared" si="328"/>
        <v>165</v>
      </c>
      <c r="M2561" s="64">
        <f t="shared" si="329"/>
        <v>58</v>
      </c>
      <c r="T2561" s="64">
        <f t="shared" si="334"/>
        <v>306</v>
      </c>
      <c r="U2561" s="64" t="e">
        <f t="shared" ca="1" si="337"/>
        <v>#N/A</v>
      </c>
      <c r="V2561" s="64">
        <f t="shared" ca="1" si="337"/>
        <v>-1.230000000000004</v>
      </c>
      <c r="Y2561" s="64" t="str">
        <f t="shared" ca="1" si="333"/>
        <v xml:space="preserve"> </v>
      </c>
      <c r="Z2561" s="64">
        <f t="shared" ca="1" si="335"/>
        <v>-1.230000000000004</v>
      </c>
    </row>
    <row r="2562" spans="1:26" outlineLevel="1" x14ac:dyDescent="0.35">
      <c r="A2562" s="64">
        <v>3036739</v>
      </c>
      <c r="B2562" s="64" t="s">
        <v>183</v>
      </c>
      <c r="C2562" s="64">
        <v>14399.66</v>
      </c>
      <c r="D2562" s="64">
        <v>182</v>
      </c>
      <c r="E2562" s="64">
        <v>1136.1600000000001</v>
      </c>
      <c r="F2562" s="64">
        <v>0</v>
      </c>
      <c r="H2562" s="64">
        <f t="shared" si="330"/>
        <v>-1136.1600000000001</v>
      </c>
      <c r="J2562" s="64">
        <f t="shared" si="331"/>
        <v>37</v>
      </c>
      <c r="K2562" s="64">
        <f t="shared" si="327"/>
        <v>47</v>
      </c>
      <c r="L2562" s="64">
        <f t="shared" si="328"/>
        <v>166</v>
      </c>
      <c r="M2562" s="64">
        <f t="shared" si="329"/>
        <v>58</v>
      </c>
      <c r="T2562" s="64">
        <f t="shared" si="334"/>
        <v>307</v>
      </c>
      <c r="U2562" s="64" t="e">
        <f t="shared" ca="1" si="337"/>
        <v>#N/A</v>
      </c>
      <c r="V2562" s="64">
        <f t="shared" ca="1" si="337"/>
        <v>-0.65999999999999659</v>
      </c>
      <c r="Y2562" s="64" t="str">
        <f t="shared" ca="1" si="333"/>
        <v xml:space="preserve"> </v>
      </c>
      <c r="Z2562" s="64">
        <f t="shared" ca="1" si="335"/>
        <v>-0.65999999999999659</v>
      </c>
    </row>
    <row r="2563" spans="1:26" outlineLevel="1" x14ac:dyDescent="0.35">
      <c r="A2563" s="64">
        <v>3057818</v>
      </c>
      <c r="B2563" s="64" t="s">
        <v>183</v>
      </c>
      <c r="C2563" s="64">
        <v>10917.59</v>
      </c>
      <c r="D2563" s="64">
        <v>181</v>
      </c>
      <c r="E2563" s="64">
        <v>891.39</v>
      </c>
      <c r="F2563" s="64">
        <v>0</v>
      </c>
      <c r="H2563" s="64">
        <f t="shared" si="330"/>
        <v>-891.39</v>
      </c>
      <c r="J2563" s="64">
        <f t="shared" si="331"/>
        <v>37</v>
      </c>
      <c r="K2563" s="64">
        <f t="shared" si="327"/>
        <v>47</v>
      </c>
      <c r="L2563" s="64">
        <f t="shared" si="328"/>
        <v>167</v>
      </c>
      <c r="M2563" s="64">
        <f t="shared" si="329"/>
        <v>58</v>
      </c>
      <c r="T2563" s="64">
        <f t="shared" si="334"/>
        <v>308</v>
      </c>
      <c r="U2563" s="64" t="e">
        <f t="shared" ca="1" si="337"/>
        <v>#N/A</v>
      </c>
      <c r="V2563" s="64">
        <f t="shared" ca="1" si="337"/>
        <v>-0.78999999999999204</v>
      </c>
      <c r="Y2563" s="64" t="str">
        <f t="shared" ca="1" si="333"/>
        <v xml:space="preserve"> </v>
      </c>
      <c r="Z2563" s="64">
        <f t="shared" ca="1" si="335"/>
        <v>-0.78999999999999204</v>
      </c>
    </row>
    <row r="2564" spans="1:26" outlineLevel="1" x14ac:dyDescent="0.35">
      <c r="A2564" s="64">
        <v>3070042</v>
      </c>
      <c r="B2564" s="64" t="s">
        <v>406</v>
      </c>
      <c r="C2564" s="64">
        <v>3206.08</v>
      </c>
      <c r="D2564" s="64">
        <v>181</v>
      </c>
      <c r="E2564" s="64">
        <v>264.51</v>
      </c>
      <c r="F2564" s="64">
        <v>0</v>
      </c>
      <c r="H2564" s="64">
        <f t="shared" si="330"/>
        <v>-264.51</v>
      </c>
      <c r="J2564" s="64">
        <f t="shared" si="331"/>
        <v>37</v>
      </c>
      <c r="K2564" s="64">
        <f t="shared" si="327"/>
        <v>47</v>
      </c>
      <c r="L2564" s="64">
        <f t="shared" si="328"/>
        <v>167</v>
      </c>
      <c r="M2564" s="64">
        <f t="shared" si="329"/>
        <v>59</v>
      </c>
      <c r="T2564" s="64">
        <f t="shared" si="334"/>
        <v>309</v>
      </c>
      <c r="U2564" s="64" t="e">
        <f t="shared" ca="1" si="337"/>
        <v>#N/A</v>
      </c>
      <c r="V2564" s="64" t="e">
        <f t="shared" ca="1" si="337"/>
        <v>#N/A</v>
      </c>
      <c r="Y2564" s="64" t="str">
        <f t="shared" ca="1" si="333"/>
        <v xml:space="preserve"> </v>
      </c>
      <c r="Z2564" s="64" t="str">
        <f t="shared" ca="1" si="335"/>
        <v xml:space="preserve"> </v>
      </c>
    </row>
    <row r="2565" spans="1:26" outlineLevel="1" x14ac:dyDescent="0.35">
      <c r="A2565" s="64">
        <v>3104362</v>
      </c>
      <c r="B2565" s="64" t="s">
        <v>183</v>
      </c>
      <c r="C2565" s="64">
        <v>5368.14</v>
      </c>
      <c r="D2565" s="64">
        <v>181</v>
      </c>
      <c r="E2565" s="64">
        <v>434.17</v>
      </c>
      <c r="F2565" s="64">
        <v>0</v>
      </c>
      <c r="H2565" s="64">
        <f t="shared" si="330"/>
        <v>-434.17</v>
      </c>
      <c r="J2565" s="64">
        <f t="shared" si="331"/>
        <v>37</v>
      </c>
      <c r="K2565" s="64">
        <f t="shared" si="327"/>
        <v>47</v>
      </c>
      <c r="L2565" s="64">
        <f t="shared" si="328"/>
        <v>168</v>
      </c>
      <c r="M2565" s="64">
        <f t="shared" si="329"/>
        <v>59</v>
      </c>
      <c r="T2565" s="64">
        <f t="shared" si="334"/>
        <v>310</v>
      </c>
      <c r="U2565" s="64" t="e">
        <f t="shared" ca="1" si="337"/>
        <v>#N/A</v>
      </c>
      <c r="V2565" s="64" t="e">
        <f t="shared" ca="1" si="337"/>
        <v>#N/A</v>
      </c>
      <c r="Y2565" s="64" t="str">
        <f t="shared" ca="1" si="333"/>
        <v xml:space="preserve"> </v>
      </c>
      <c r="Z2565" s="64" t="str">
        <f t="shared" ca="1" si="335"/>
        <v xml:space="preserve"> </v>
      </c>
    </row>
    <row r="2566" spans="1:26" outlineLevel="1" x14ac:dyDescent="0.35">
      <c r="A2566" s="64">
        <v>3106798</v>
      </c>
      <c r="B2566" s="64" t="s">
        <v>183</v>
      </c>
      <c r="C2566" s="64">
        <v>4214.3100000000004</v>
      </c>
      <c r="D2566" s="64">
        <v>181</v>
      </c>
      <c r="E2566" s="64">
        <v>340.98</v>
      </c>
      <c r="F2566" s="64">
        <v>0</v>
      </c>
      <c r="H2566" s="64">
        <f t="shared" si="330"/>
        <v>-340.98</v>
      </c>
      <c r="J2566" s="64">
        <f t="shared" si="331"/>
        <v>37</v>
      </c>
      <c r="K2566" s="64">
        <f t="shared" si="327"/>
        <v>47</v>
      </c>
      <c r="L2566" s="64">
        <f t="shared" si="328"/>
        <v>169</v>
      </c>
      <c r="M2566" s="64">
        <f t="shared" si="329"/>
        <v>59</v>
      </c>
      <c r="T2566" s="64">
        <f t="shared" si="334"/>
        <v>311</v>
      </c>
      <c r="U2566" s="64" t="e">
        <f t="shared" ca="1" si="337"/>
        <v>#N/A</v>
      </c>
      <c r="V2566" s="64" t="e">
        <f t="shared" ca="1" si="337"/>
        <v>#N/A</v>
      </c>
      <c r="Y2566" s="64" t="str">
        <f t="shared" ca="1" si="333"/>
        <v xml:space="preserve"> </v>
      </c>
      <c r="Z2566" s="64" t="str">
        <f t="shared" ca="1" si="335"/>
        <v xml:space="preserve"> </v>
      </c>
    </row>
    <row r="2567" spans="1:26" outlineLevel="1" x14ac:dyDescent="0.35">
      <c r="A2567" s="64">
        <v>3106920</v>
      </c>
      <c r="B2567" s="64" t="s">
        <v>183</v>
      </c>
      <c r="C2567" s="64">
        <v>11721.87</v>
      </c>
      <c r="D2567" s="64">
        <v>182</v>
      </c>
      <c r="E2567" s="64">
        <v>952.86</v>
      </c>
      <c r="F2567" s="64">
        <v>0</v>
      </c>
      <c r="H2567" s="64">
        <f t="shared" si="330"/>
        <v>-952.86</v>
      </c>
      <c r="J2567" s="64">
        <f t="shared" si="331"/>
        <v>37</v>
      </c>
      <c r="K2567" s="64">
        <f t="shared" si="327"/>
        <v>47</v>
      </c>
      <c r="L2567" s="64">
        <f t="shared" si="328"/>
        <v>170</v>
      </c>
      <c r="M2567" s="64">
        <f t="shared" si="329"/>
        <v>59</v>
      </c>
      <c r="T2567" s="64">
        <f t="shared" si="334"/>
        <v>312</v>
      </c>
      <c r="U2567" s="64" t="e">
        <f t="shared" ca="1" si="337"/>
        <v>#N/A</v>
      </c>
      <c r="V2567" s="64" t="e">
        <f t="shared" ca="1" si="337"/>
        <v>#N/A</v>
      </c>
      <c r="Y2567" s="64" t="str">
        <f t="shared" ca="1" si="333"/>
        <v xml:space="preserve"> </v>
      </c>
      <c r="Z2567" s="64" t="str">
        <f t="shared" ca="1" si="335"/>
        <v xml:space="preserve"> </v>
      </c>
    </row>
    <row r="2568" spans="1:26" outlineLevel="1" x14ac:dyDescent="0.35">
      <c r="A2568" s="64">
        <v>3114816</v>
      </c>
      <c r="B2568" s="64" t="s">
        <v>395</v>
      </c>
      <c r="C2568" s="64">
        <v>1688.45</v>
      </c>
      <c r="D2568" s="64">
        <v>178</v>
      </c>
      <c r="E2568" s="64">
        <v>141.13</v>
      </c>
      <c r="F2568" s="64">
        <v>136.25</v>
      </c>
      <c r="H2568" s="64">
        <f t="shared" si="330"/>
        <v>-4.8799999999999955</v>
      </c>
      <c r="J2568" s="64">
        <f t="shared" si="331"/>
        <v>37</v>
      </c>
      <c r="K2568" s="64">
        <f t="shared" si="327"/>
        <v>48</v>
      </c>
      <c r="L2568" s="64">
        <f t="shared" si="328"/>
        <v>170</v>
      </c>
      <c r="M2568" s="64">
        <f t="shared" si="329"/>
        <v>59</v>
      </c>
      <c r="T2568" s="64">
        <f t="shared" si="334"/>
        <v>313</v>
      </c>
      <c r="U2568" s="64" t="e">
        <f t="shared" ca="1" si="337"/>
        <v>#N/A</v>
      </c>
      <c r="V2568" s="64" t="e">
        <f t="shared" ca="1" si="337"/>
        <v>#N/A</v>
      </c>
      <c r="Y2568" s="64" t="str">
        <f t="shared" ca="1" si="333"/>
        <v xml:space="preserve"> </v>
      </c>
      <c r="Z2568" s="64" t="str">
        <f t="shared" ca="1" si="335"/>
        <v xml:space="preserve"> </v>
      </c>
    </row>
    <row r="2569" spans="1:26" outlineLevel="1" x14ac:dyDescent="0.35">
      <c r="A2569" s="64">
        <v>3115236</v>
      </c>
      <c r="B2569" s="64" t="s">
        <v>183</v>
      </c>
      <c r="C2569" s="64">
        <v>6041.65</v>
      </c>
      <c r="D2569" s="64">
        <v>182</v>
      </c>
      <c r="E2569" s="64">
        <v>483.88</v>
      </c>
      <c r="F2569" s="64">
        <v>0</v>
      </c>
      <c r="H2569" s="64">
        <f t="shared" si="330"/>
        <v>-483.88</v>
      </c>
      <c r="J2569" s="64">
        <f t="shared" si="331"/>
        <v>37</v>
      </c>
      <c r="K2569" s="64">
        <f t="shared" si="327"/>
        <v>48</v>
      </c>
      <c r="L2569" s="64">
        <f t="shared" si="328"/>
        <v>171</v>
      </c>
      <c r="M2569" s="64">
        <f t="shared" si="329"/>
        <v>59</v>
      </c>
      <c r="T2569" s="64">
        <f t="shared" si="334"/>
        <v>314</v>
      </c>
      <c r="U2569" s="64" t="e">
        <f t="shared" ca="1" si="337"/>
        <v>#N/A</v>
      </c>
      <c r="V2569" s="64" t="e">
        <f t="shared" ca="1" si="337"/>
        <v>#N/A</v>
      </c>
      <c r="Y2569" s="64" t="str">
        <f t="shared" ca="1" si="333"/>
        <v xml:space="preserve"> </v>
      </c>
      <c r="Z2569" s="64" t="str">
        <f t="shared" ca="1" si="335"/>
        <v xml:space="preserve"> </v>
      </c>
    </row>
    <row r="2570" spans="1:26" outlineLevel="1" x14ac:dyDescent="0.35">
      <c r="A2570" s="64">
        <v>3117232</v>
      </c>
      <c r="B2570" s="64" t="s">
        <v>183</v>
      </c>
      <c r="C2570" s="64">
        <v>3576.97</v>
      </c>
      <c r="D2570" s="64">
        <v>178</v>
      </c>
      <c r="E2570" s="64">
        <v>284.22000000000003</v>
      </c>
      <c r="F2570" s="64">
        <v>0</v>
      </c>
      <c r="H2570" s="64">
        <f t="shared" si="330"/>
        <v>-284.22000000000003</v>
      </c>
      <c r="J2570" s="64">
        <f t="shared" si="331"/>
        <v>37</v>
      </c>
      <c r="K2570" s="64">
        <f t="shared" si="327"/>
        <v>48</v>
      </c>
      <c r="L2570" s="64">
        <f t="shared" si="328"/>
        <v>172</v>
      </c>
      <c r="M2570" s="64">
        <f t="shared" si="329"/>
        <v>59</v>
      </c>
      <c r="T2570" s="64">
        <f t="shared" si="334"/>
        <v>315</v>
      </c>
      <c r="U2570" s="64" t="e">
        <f t="shared" ca="1" si="337"/>
        <v>#N/A</v>
      </c>
      <c r="V2570" s="64" t="e">
        <f t="shared" ca="1" si="337"/>
        <v>#N/A</v>
      </c>
      <c r="Y2570" s="64" t="str">
        <f t="shared" ca="1" si="333"/>
        <v xml:space="preserve"> </v>
      </c>
      <c r="Z2570" s="64" t="str">
        <f t="shared" ca="1" si="335"/>
        <v xml:space="preserve"> </v>
      </c>
    </row>
    <row r="2571" spans="1:26" outlineLevel="1" x14ac:dyDescent="0.35">
      <c r="A2571" s="64">
        <v>3125897</v>
      </c>
      <c r="B2571" s="64" t="s">
        <v>395</v>
      </c>
      <c r="C2571" s="64">
        <v>723.93</v>
      </c>
      <c r="D2571" s="64">
        <v>86</v>
      </c>
      <c r="E2571" s="64">
        <v>58.43</v>
      </c>
      <c r="F2571" s="64">
        <v>57.24</v>
      </c>
      <c r="H2571" s="64">
        <f t="shared" si="330"/>
        <v>-1.1899999999999977</v>
      </c>
      <c r="J2571" s="64">
        <f t="shared" si="331"/>
        <v>37</v>
      </c>
      <c r="K2571" s="64">
        <f t="shared" si="327"/>
        <v>49</v>
      </c>
      <c r="L2571" s="64">
        <f t="shared" si="328"/>
        <v>172</v>
      </c>
      <c r="M2571" s="64">
        <f t="shared" si="329"/>
        <v>59</v>
      </c>
      <c r="T2571" s="64">
        <f t="shared" si="334"/>
        <v>316</v>
      </c>
      <c r="U2571" s="64" t="e">
        <f t="shared" ca="1" si="337"/>
        <v>#N/A</v>
      </c>
      <c r="V2571" s="64" t="e">
        <f t="shared" ca="1" si="337"/>
        <v>#N/A</v>
      </c>
      <c r="Y2571" s="64" t="str">
        <f t="shared" ca="1" si="333"/>
        <v xml:space="preserve"> </v>
      </c>
      <c r="Z2571" s="64" t="str">
        <f t="shared" ca="1" si="335"/>
        <v xml:space="preserve"> </v>
      </c>
    </row>
    <row r="2572" spans="1:26" outlineLevel="1" x14ac:dyDescent="0.35">
      <c r="A2572" s="64">
        <v>3190949</v>
      </c>
      <c r="B2572" s="64" t="s">
        <v>406</v>
      </c>
      <c r="C2572" s="64">
        <v>2250.6799999999998</v>
      </c>
      <c r="D2572" s="64">
        <v>151</v>
      </c>
      <c r="E2572" s="64">
        <v>181.5</v>
      </c>
      <c r="F2572" s="64">
        <v>0</v>
      </c>
      <c r="H2572" s="64">
        <f t="shared" si="330"/>
        <v>-181.5</v>
      </c>
      <c r="J2572" s="64">
        <f t="shared" si="331"/>
        <v>37</v>
      </c>
      <c r="K2572" s="64">
        <f t="shared" si="327"/>
        <v>49</v>
      </c>
      <c r="L2572" s="64">
        <f t="shared" si="328"/>
        <v>172</v>
      </c>
      <c r="M2572" s="64">
        <f t="shared" si="329"/>
        <v>60</v>
      </c>
      <c r="T2572" s="64">
        <f t="shared" si="334"/>
        <v>317</v>
      </c>
      <c r="U2572" s="64" t="e">
        <f t="shared" ca="1" si="337"/>
        <v>#N/A</v>
      </c>
      <c r="V2572" s="64" t="e">
        <f t="shared" ca="1" si="337"/>
        <v>#N/A</v>
      </c>
      <c r="Y2572" s="64" t="str">
        <f t="shared" ca="1" si="333"/>
        <v xml:space="preserve"> </v>
      </c>
      <c r="Z2572" s="64" t="str">
        <f t="shared" ca="1" si="335"/>
        <v xml:space="preserve"> </v>
      </c>
    </row>
    <row r="2573" spans="1:26" outlineLevel="1" x14ac:dyDescent="0.35">
      <c r="A2573" s="64">
        <v>3192804</v>
      </c>
      <c r="B2573" s="64" t="s">
        <v>183</v>
      </c>
      <c r="C2573" s="64">
        <v>4637.82</v>
      </c>
      <c r="D2573" s="64">
        <v>178</v>
      </c>
      <c r="E2573" s="64">
        <v>373.72</v>
      </c>
      <c r="F2573" s="64">
        <v>0</v>
      </c>
      <c r="H2573" s="64">
        <f t="shared" si="330"/>
        <v>-373.72</v>
      </c>
      <c r="J2573" s="64">
        <f t="shared" si="331"/>
        <v>37</v>
      </c>
      <c r="K2573" s="64">
        <f t="shared" si="327"/>
        <v>49</v>
      </c>
      <c r="L2573" s="64">
        <f t="shared" si="328"/>
        <v>173</v>
      </c>
      <c r="M2573" s="64">
        <f t="shared" si="329"/>
        <v>60</v>
      </c>
      <c r="T2573" s="64">
        <f t="shared" si="334"/>
        <v>318</v>
      </c>
      <c r="U2573" s="64" t="e">
        <f t="shared" ca="1" si="337"/>
        <v>#N/A</v>
      </c>
      <c r="V2573" s="64" t="e">
        <f t="shared" ca="1" si="337"/>
        <v>#N/A</v>
      </c>
      <c r="Y2573" s="64" t="str">
        <f t="shared" ca="1" si="333"/>
        <v xml:space="preserve"> </v>
      </c>
      <c r="Z2573" s="64" t="str">
        <f t="shared" ca="1" si="335"/>
        <v xml:space="preserve"> </v>
      </c>
    </row>
    <row r="2574" spans="1:26" outlineLevel="1" x14ac:dyDescent="0.35">
      <c r="A2574" s="64">
        <v>3194454</v>
      </c>
      <c r="B2574" s="64" t="s">
        <v>406</v>
      </c>
      <c r="C2574" s="64">
        <v>2107.88</v>
      </c>
      <c r="D2574" s="64">
        <v>151</v>
      </c>
      <c r="E2574" s="64">
        <v>174.36</v>
      </c>
      <c r="F2574" s="64">
        <v>0</v>
      </c>
      <c r="H2574" s="64">
        <f t="shared" si="330"/>
        <v>-174.36</v>
      </c>
      <c r="J2574" s="64">
        <f t="shared" si="331"/>
        <v>37</v>
      </c>
      <c r="K2574" s="64">
        <f t="shared" si="327"/>
        <v>49</v>
      </c>
      <c r="L2574" s="64">
        <f t="shared" si="328"/>
        <v>173</v>
      </c>
      <c r="M2574" s="64">
        <f t="shared" si="329"/>
        <v>61</v>
      </c>
      <c r="T2574" s="64">
        <f t="shared" si="334"/>
        <v>319</v>
      </c>
      <c r="U2574" s="64" t="e">
        <f t="shared" ca="1" si="337"/>
        <v>#N/A</v>
      </c>
      <c r="V2574" s="64" t="e">
        <f t="shared" ca="1" si="337"/>
        <v>#N/A</v>
      </c>
      <c r="Y2574" s="64" t="str">
        <f t="shared" ca="1" si="333"/>
        <v xml:space="preserve"> </v>
      </c>
      <c r="Z2574" s="64" t="str">
        <f t="shared" ca="1" si="335"/>
        <v xml:space="preserve"> </v>
      </c>
    </row>
    <row r="2575" spans="1:26" outlineLevel="1" x14ac:dyDescent="0.35">
      <c r="A2575" s="64">
        <v>3204815</v>
      </c>
      <c r="B2575" s="64" t="s">
        <v>183</v>
      </c>
      <c r="C2575" s="64">
        <v>8890.5</v>
      </c>
      <c r="D2575" s="64">
        <v>182</v>
      </c>
      <c r="E2575" s="64">
        <v>720.38</v>
      </c>
      <c r="F2575" s="64">
        <v>0</v>
      </c>
      <c r="H2575" s="64">
        <f t="shared" si="330"/>
        <v>-720.38</v>
      </c>
      <c r="J2575" s="64">
        <f t="shared" si="331"/>
        <v>37</v>
      </c>
      <c r="K2575" s="64">
        <f t="shared" ref="K2575:K2638" si="338">IF($B2575=K$2253,K2574+1,K2574)</f>
        <v>49</v>
      </c>
      <c r="L2575" s="64">
        <f t="shared" ref="L2575:L2638" si="339">IF($B2575=L$2253,L2574+1,L2574)</f>
        <v>174</v>
      </c>
      <c r="M2575" s="64">
        <f t="shared" ref="M2575:M2638" si="340">IF($B2575=M$2253,M2574+1,M2574)</f>
        <v>61</v>
      </c>
    </row>
    <row r="2576" spans="1:26" outlineLevel="1" x14ac:dyDescent="0.35">
      <c r="A2576" s="64">
        <v>3227700</v>
      </c>
      <c r="B2576" s="64" t="s">
        <v>101</v>
      </c>
      <c r="C2576" s="64">
        <v>3216.11</v>
      </c>
      <c r="D2576" s="64">
        <v>181</v>
      </c>
      <c r="E2576" s="64">
        <v>263.27999999999997</v>
      </c>
      <c r="F2576" s="64">
        <v>259.54000000000002</v>
      </c>
      <c r="H2576" s="64">
        <f t="shared" ref="H2576:H2639" si="341">F2576-E2576</f>
        <v>-3.7399999999999523</v>
      </c>
      <c r="J2576" s="64">
        <f t="shared" ref="J2576:J2639" si="342">IF($B2576=J$2253,J2575+1,J2575)</f>
        <v>38</v>
      </c>
      <c r="K2576" s="64">
        <f t="shared" si="338"/>
        <v>49</v>
      </c>
      <c r="L2576" s="64">
        <f t="shared" si="339"/>
        <v>174</v>
      </c>
      <c r="M2576" s="64">
        <f t="shared" si="340"/>
        <v>61</v>
      </c>
    </row>
    <row r="2577" spans="1:13" outlineLevel="1" x14ac:dyDescent="0.35">
      <c r="A2577" s="64">
        <v>3229540</v>
      </c>
      <c r="B2577" s="64" t="s">
        <v>183</v>
      </c>
      <c r="C2577" s="64">
        <v>1601.12</v>
      </c>
      <c r="D2577" s="64">
        <v>181</v>
      </c>
      <c r="E2577" s="64">
        <v>127.75</v>
      </c>
      <c r="F2577" s="64">
        <v>0</v>
      </c>
      <c r="H2577" s="64">
        <f t="shared" si="341"/>
        <v>-127.75</v>
      </c>
      <c r="J2577" s="64">
        <f t="shared" si="342"/>
        <v>38</v>
      </c>
      <c r="K2577" s="64">
        <f t="shared" si="338"/>
        <v>49</v>
      </c>
      <c r="L2577" s="64">
        <f t="shared" si="339"/>
        <v>175</v>
      </c>
      <c r="M2577" s="64">
        <f t="shared" si="340"/>
        <v>61</v>
      </c>
    </row>
    <row r="2578" spans="1:13" outlineLevel="1" x14ac:dyDescent="0.35">
      <c r="A2578" s="64">
        <v>3235133</v>
      </c>
      <c r="B2578" s="64" t="s">
        <v>101</v>
      </c>
      <c r="C2578" s="64">
        <v>4764.83</v>
      </c>
      <c r="D2578" s="64">
        <v>92</v>
      </c>
      <c r="E2578" s="64">
        <v>394.24</v>
      </c>
      <c r="F2578" s="64">
        <v>388.3</v>
      </c>
      <c r="H2578" s="64">
        <f t="shared" si="341"/>
        <v>-5.9399999999999977</v>
      </c>
      <c r="J2578" s="64">
        <f t="shared" si="342"/>
        <v>39</v>
      </c>
      <c r="K2578" s="64">
        <f t="shared" si="338"/>
        <v>49</v>
      </c>
      <c r="L2578" s="64">
        <f t="shared" si="339"/>
        <v>175</v>
      </c>
      <c r="M2578" s="64">
        <f t="shared" si="340"/>
        <v>61</v>
      </c>
    </row>
    <row r="2579" spans="1:13" outlineLevel="1" x14ac:dyDescent="0.35">
      <c r="A2579" s="64">
        <v>3240207</v>
      </c>
      <c r="B2579" s="64" t="s">
        <v>183</v>
      </c>
      <c r="C2579" s="64">
        <v>13453.99</v>
      </c>
      <c r="D2579" s="64">
        <v>178</v>
      </c>
      <c r="E2579" s="64">
        <v>1094.6500000000001</v>
      </c>
      <c r="F2579" s="64">
        <v>0</v>
      </c>
      <c r="H2579" s="64">
        <f t="shared" si="341"/>
        <v>-1094.6500000000001</v>
      </c>
      <c r="J2579" s="64">
        <f t="shared" si="342"/>
        <v>39</v>
      </c>
      <c r="K2579" s="64">
        <f t="shared" si="338"/>
        <v>49</v>
      </c>
      <c r="L2579" s="64">
        <f t="shared" si="339"/>
        <v>176</v>
      </c>
      <c r="M2579" s="64">
        <f t="shared" si="340"/>
        <v>61</v>
      </c>
    </row>
    <row r="2580" spans="1:13" outlineLevel="1" x14ac:dyDescent="0.35">
      <c r="A2580" s="64">
        <v>3242625</v>
      </c>
      <c r="B2580" s="64" t="s">
        <v>406</v>
      </c>
      <c r="C2580" s="64">
        <v>2190.7199999999998</v>
      </c>
      <c r="D2580" s="64">
        <v>151</v>
      </c>
      <c r="E2580" s="64">
        <v>177.92</v>
      </c>
      <c r="F2580" s="64">
        <v>0</v>
      </c>
      <c r="H2580" s="64">
        <f t="shared" si="341"/>
        <v>-177.92</v>
      </c>
      <c r="J2580" s="64">
        <f t="shared" si="342"/>
        <v>39</v>
      </c>
      <c r="K2580" s="64">
        <f t="shared" si="338"/>
        <v>49</v>
      </c>
      <c r="L2580" s="64">
        <f t="shared" si="339"/>
        <v>176</v>
      </c>
      <c r="M2580" s="64">
        <f t="shared" si="340"/>
        <v>62</v>
      </c>
    </row>
    <row r="2581" spans="1:13" outlineLevel="1" x14ac:dyDescent="0.35">
      <c r="A2581" s="64">
        <v>3251593</v>
      </c>
      <c r="B2581" s="64" t="s">
        <v>183</v>
      </c>
      <c r="C2581" s="64">
        <v>7925.17</v>
      </c>
      <c r="D2581" s="64">
        <v>182</v>
      </c>
      <c r="E2581" s="64">
        <v>642.74</v>
      </c>
      <c r="F2581" s="64">
        <v>0</v>
      </c>
      <c r="H2581" s="64">
        <f t="shared" si="341"/>
        <v>-642.74</v>
      </c>
      <c r="J2581" s="64">
        <f t="shared" si="342"/>
        <v>39</v>
      </c>
      <c r="K2581" s="64">
        <f t="shared" si="338"/>
        <v>49</v>
      </c>
      <c r="L2581" s="64">
        <f t="shared" si="339"/>
        <v>177</v>
      </c>
      <c r="M2581" s="64">
        <f t="shared" si="340"/>
        <v>62</v>
      </c>
    </row>
    <row r="2582" spans="1:13" outlineLevel="1" x14ac:dyDescent="0.35">
      <c r="A2582" s="64">
        <v>3251676</v>
      </c>
      <c r="B2582" s="64" t="s">
        <v>183</v>
      </c>
      <c r="C2582" s="64">
        <v>2873.23</v>
      </c>
      <c r="D2582" s="64">
        <v>182</v>
      </c>
      <c r="E2582" s="64">
        <v>225.48</v>
      </c>
      <c r="F2582" s="64">
        <v>0</v>
      </c>
      <c r="H2582" s="64">
        <f t="shared" si="341"/>
        <v>-225.48</v>
      </c>
      <c r="J2582" s="64">
        <f t="shared" si="342"/>
        <v>39</v>
      </c>
      <c r="K2582" s="64">
        <f t="shared" si="338"/>
        <v>49</v>
      </c>
      <c r="L2582" s="64">
        <f t="shared" si="339"/>
        <v>178</v>
      </c>
      <c r="M2582" s="64">
        <f t="shared" si="340"/>
        <v>62</v>
      </c>
    </row>
    <row r="2583" spans="1:13" outlineLevel="1" x14ac:dyDescent="0.35">
      <c r="A2583" s="64">
        <v>3263332</v>
      </c>
      <c r="B2583" s="64" t="s">
        <v>101</v>
      </c>
      <c r="C2583" s="64">
        <v>9893.66</v>
      </c>
      <c r="D2583" s="64">
        <v>182</v>
      </c>
      <c r="E2583" s="64">
        <v>800.19</v>
      </c>
      <c r="F2583" s="64">
        <v>790.72</v>
      </c>
      <c r="H2583" s="64">
        <f t="shared" si="341"/>
        <v>-9.4700000000000273</v>
      </c>
      <c r="J2583" s="64">
        <f t="shared" si="342"/>
        <v>40</v>
      </c>
      <c r="K2583" s="64">
        <f t="shared" si="338"/>
        <v>49</v>
      </c>
      <c r="L2583" s="64">
        <f t="shared" si="339"/>
        <v>178</v>
      </c>
      <c r="M2583" s="64">
        <f t="shared" si="340"/>
        <v>62</v>
      </c>
    </row>
    <row r="2584" spans="1:13" outlineLevel="1" x14ac:dyDescent="0.35">
      <c r="A2584" s="64">
        <v>3269124</v>
      </c>
      <c r="B2584" s="64" t="s">
        <v>183</v>
      </c>
      <c r="C2584" s="64">
        <v>3360.91</v>
      </c>
      <c r="D2584" s="64">
        <v>182</v>
      </c>
      <c r="E2584" s="64">
        <v>286.83999999999997</v>
      </c>
      <c r="F2584" s="64">
        <v>0</v>
      </c>
      <c r="H2584" s="64">
        <f t="shared" si="341"/>
        <v>-286.83999999999997</v>
      </c>
      <c r="J2584" s="64">
        <f t="shared" si="342"/>
        <v>40</v>
      </c>
      <c r="K2584" s="64">
        <f t="shared" si="338"/>
        <v>49</v>
      </c>
      <c r="L2584" s="64">
        <f t="shared" si="339"/>
        <v>179</v>
      </c>
      <c r="M2584" s="64">
        <f t="shared" si="340"/>
        <v>62</v>
      </c>
    </row>
    <row r="2585" spans="1:13" outlineLevel="1" x14ac:dyDescent="0.35">
      <c r="A2585" s="64">
        <v>3273274</v>
      </c>
      <c r="B2585" s="64" t="s">
        <v>183</v>
      </c>
      <c r="C2585" s="64">
        <v>5741.96</v>
      </c>
      <c r="D2585" s="64">
        <v>182</v>
      </c>
      <c r="E2585" s="64">
        <v>481.69</v>
      </c>
      <c r="F2585" s="64">
        <v>0</v>
      </c>
      <c r="H2585" s="64">
        <f t="shared" si="341"/>
        <v>-481.69</v>
      </c>
      <c r="J2585" s="64">
        <f t="shared" si="342"/>
        <v>40</v>
      </c>
      <c r="K2585" s="64">
        <f t="shared" si="338"/>
        <v>49</v>
      </c>
      <c r="L2585" s="64">
        <f t="shared" si="339"/>
        <v>180</v>
      </c>
      <c r="M2585" s="64">
        <f t="shared" si="340"/>
        <v>62</v>
      </c>
    </row>
    <row r="2586" spans="1:13" outlineLevel="1" x14ac:dyDescent="0.35">
      <c r="A2586" s="64">
        <v>3273779</v>
      </c>
      <c r="B2586" s="64" t="s">
        <v>183</v>
      </c>
      <c r="C2586" s="64">
        <v>3740.72</v>
      </c>
      <c r="D2586" s="64">
        <v>182</v>
      </c>
      <c r="E2586" s="64">
        <v>304.24</v>
      </c>
      <c r="F2586" s="64">
        <v>0</v>
      </c>
      <c r="H2586" s="64">
        <f t="shared" si="341"/>
        <v>-304.24</v>
      </c>
      <c r="J2586" s="64">
        <f t="shared" si="342"/>
        <v>40</v>
      </c>
      <c r="K2586" s="64">
        <f t="shared" si="338"/>
        <v>49</v>
      </c>
      <c r="L2586" s="64">
        <f t="shared" si="339"/>
        <v>181</v>
      </c>
      <c r="M2586" s="64">
        <f t="shared" si="340"/>
        <v>62</v>
      </c>
    </row>
    <row r="2587" spans="1:13" outlineLevel="1" x14ac:dyDescent="0.35">
      <c r="A2587" s="64">
        <v>3273985</v>
      </c>
      <c r="B2587" s="64" t="s">
        <v>395</v>
      </c>
      <c r="C2587" s="64">
        <v>2637.55</v>
      </c>
      <c r="D2587" s="64">
        <v>120</v>
      </c>
      <c r="E2587" s="64">
        <v>219.93</v>
      </c>
      <c r="F2587" s="64">
        <v>219.54</v>
      </c>
      <c r="H2587" s="64">
        <f t="shared" si="341"/>
        <v>-0.39000000000001478</v>
      </c>
      <c r="J2587" s="64">
        <f t="shared" si="342"/>
        <v>40</v>
      </c>
      <c r="K2587" s="64">
        <f t="shared" si="338"/>
        <v>50</v>
      </c>
      <c r="L2587" s="64">
        <f t="shared" si="339"/>
        <v>181</v>
      </c>
      <c r="M2587" s="64">
        <f t="shared" si="340"/>
        <v>62</v>
      </c>
    </row>
    <row r="2588" spans="1:13" outlineLevel="1" x14ac:dyDescent="0.35">
      <c r="A2588" s="64">
        <v>3274834</v>
      </c>
      <c r="B2588" s="64" t="s">
        <v>183</v>
      </c>
      <c r="C2588" s="64">
        <v>3059.7</v>
      </c>
      <c r="D2588" s="64">
        <v>182</v>
      </c>
      <c r="E2588" s="64">
        <v>258.07</v>
      </c>
      <c r="F2588" s="64">
        <v>0</v>
      </c>
      <c r="H2588" s="64">
        <f t="shared" si="341"/>
        <v>-258.07</v>
      </c>
      <c r="J2588" s="64">
        <f t="shared" si="342"/>
        <v>40</v>
      </c>
      <c r="K2588" s="64">
        <f t="shared" si="338"/>
        <v>50</v>
      </c>
      <c r="L2588" s="64">
        <f t="shared" si="339"/>
        <v>182</v>
      </c>
      <c r="M2588" s="64">
        <f t="shared" si="340"/>
        <v>62</v>
      </c>
    </row>
    <row r="2589" spans="1:13" outlineLevel="1" x14ac:dyDescent="0.35">
      <c r="A2589" s="64">
        <v>3275189</v>
      </c>
      <c r="B2589" s="64" t="s">
        <v>183</v>
      </c>
      <c r="C2589" s="64">
        <v>5191.41</v>
      </c>
      <c r="D2589" s="64">
        <v>182</v>
      </c>
      <c r="E2589" s="64">
        <v>420.07</v>
      </c>
      <c r="F2589" s="64">
        <v>0</v>
      </c>
      <c r="H2589" s="64">
        <f t="shared" si="341"/>
        <v>-420.07</v>
      </c>
      <c r="J2589" s="64">
        <f t="shared" si="342"/>
        <v>40</v>
      </c>
      <c r="K2589" s="64">
        <f t="shared" si="338"/>
        <v>50</v>
      </c>
      <c r="L2589" s="64">
        <f t="shared" si="339"/>
        <v>183</v>
      </c>
      <c r="M2589" s="64">
        <f t="shared" si="340"/>
        <v>62</v>
      </c>
    </row>
    <row r="2590" spans="1:13" outlineLevel="1" x14ac:dyDescent="0.35">
      <c r="A2590" s="64">
        <v>3276525</v>
      </c>
      <c r="B2590" s="64" t="s">
        <v>183</v>
      </c>
      <c r="C2590" s="64">
        <v>14939.29</v>
      </c>
      <c r="D2590" s="64">
        <v>182</v>
      </c>
      <c r="E2590" s="64">
        <v>1170.6099999999999</v>
      </c>
      <c r="F2590" s="64">
        <v>0</v>
      </c>
      <c r="H2590" s="64">
        <f t="shared" si="341"/>
        <v>-1170.6099999999999</v>
      </c>
      <c r="J2590" s="64">
        <f t="shared" si="342"/>
        <v>40</v>
      </c>
      <c r="K2590" s="64">
        <f t="shared" si="338"/>
        <v>50</v>
      </c>
      <c r="L2590" s="64">
        <f t="shared" si="339"/>
        <v>184</v>
      </c>
      <c r="M2590" s="64">
        <f t="shared" si="340"/>
        <v>62</v>
      </c>
    </row>
    <row r="2591" spans="1:13" outlineLevel="1" x14ac:dyDescent="0.35">
      <c r="A2591" s="64">
        <v>3278191</v>
      </c>
      <c r="B2591" s="64" t="s">
        <v>101</v>
      </c>
      <c r="C2591" s="64">
        <v>2567.8200000000002</v>
      </c>
      <c r="D2591" s="64">
        <v>148</v>
      </c>
      <c r="E2591" s="64">
        <v>211.32</v>
      </c>
      <c r="F2591" s="64">
        <v>210.14</v>
      </c>
      <c r="H2591" s="64">
        <f t="shared" si="341"/>
        <v>-1.1800000000000068</v>
      </c>
      <c r="J2591" s="64">
        <f t="shared" si="342"/>
        <v>41</v>
      </c>
      <c r="K2591" s="64">
        <f t="shared" si="338"/>
        <v>50</v>
      </c>
      <c r="L2591" s="64">
        <f t="shared" si="339"/>
        <v>184</v>
      </c>
      <c r="M2591" s="64">
        <f t="shared" si="340"/>
        <v>62</v>
      </c>
    </row>
    <row r="2592" spans="1:13" outlineLevel="1" x14ac:dyDescent="0.35">
      <c r="A2592" s="64">
        <v>3291622</v>
      </c>
      <c r="B2592" s="64" t="s">
        <v>183</v>
      </c>
      <c r="C2592" s="64">
        <v>8419.0300000000007</v>
      </c>
      <c r="D2592" s="64">
        <v>181</v>
      </c>
      <c r="E2592" s="64">
        <v>695.63</v>
      </c>
      <c r="F2592" s="64">
        <v>0</v>
      </c>
      <c r="H2592" s="64">
        <f t="shared" si="341"/>
        <v>-695.63</v>
      </c>
      <c r="J2592" s="64">
        <f t="shared" si="342"/>
        <v>41</v>
      </c>
      <c r="K2592" s="64">
        <f t="shared" si="338"/>
        <v>50</v>
      </c>
      <c r="L2592" s="64">
        <f t="shared" si="339"/>
        <v>185</v>
      </c>
      <c r="M2592" s="64">
        <f t="shared" si="340"/>
        <v>62</v>
      </c>
    </row>
    <row r="2593" spans="1:13" outlineLevel="1" x14ac:dyDescent="0.35">
      <c r="A2593" s="64">
        <v>3291648</v>
      </c>
      <c r="B2593" s="64" t="s">
        <v>183</v>
      </c>
      <c r="C2593" s="64">
        <v>5981.89</v>
      </c>
      <c r="D2593" s="64">
        <v>181</v>
      </c>
      <c r="E2593" s="64">
        <v>493.46</v>
      </c>
      <c r="F2593" s="64">
        <v>0</v>
      </c>
      <c r="H2593" s="64">
        <f t="shared" si="341"/>
        <v>-493.46</v>
      </c>
      <c r="J2593" s="64">
        <f t="shared" si="342"/>
        <v>41</v>
      </c>
      <c r="K2593" s="64">
        <f t="shared" si="338"/>
        <v>50</v>
      </c>
      <c r="L2593" s="64">
        <f t="shared" si="339"/>
        <v>186</v>
      </c>
      <c r="M2593" s="64">
        <f t="shared" si="340"/>
        <v>62</v>
      </c>
    </row>
    <row r="2594" spans="1:13" outlineLevel="1" x14ac:dyDescent="0.35">
      <c r="A2594" s="64">
        <v>3292191</v>
      </c>
      <c r="B2594" s="64" t="s">
        <v>183</v>
      </c>
      <c r="C2594" s="64">
        <v>4340.6000000000004</v>
      </c>
      <c r="D2594" s="64">
        <v>181</v>
      </c>
      <c r="E2594" s="64">
        <v>338.81</v>
      </c>
      <c r="F2594" s="64">
        <v>0</v>
      </c>
      <c r="H2594" s="64">
        <f t="shared" si="341"/>
        <v>-338.81</v>
      </c>
      <c r="J2594" s="64">
        <f t="shared" si="342"/>
        <v>41</v>
      </c>
      <c r="K2594" s="64">
        <f t="shared" si="338"/>
        <v>50</v>
      </c>
      <c r="L2594" s="64">
        <f t="shared" si="339"/>
        <v>187</v>
      </c>
      <c r="M2594" s="64">
        <f t="shared" si="340"/>
        <v>62</v>
      </c>
    </row>
    <row r="2595" spans="1:13" outlineLevel="1" x14ac:dyDescent="0.35">
      <c r="A2595" s="64">
        <v>3294006</v>
      </c>
      <c r="B2595" s="64" t="s">
        <v>406</v>
      </c>
      <c r="C2595" s="64">
        <v>4933.34</v>
      </c>
      <c r="D2595" s="64">
        <v>151</v>
      </c>
      <c r="E2595" s="64">
        <v>402.17</v>
      </c>
      <c r="F2595" s="64">
        <v>0</v>
      </c>
      <c r="H2595" s="64">
        <f t="shared" si="341"/>
        <v>-402.17</v>
      </c>
      <c r="J2595" s="64">
        <f t="shared" si="342"/>
        <v>41</v>
      </c>
      <c r="K2595" s="64">
        <f t="shared" si="338"/>
        <v>50</v>
      </c>
      <c r="L2595" s="64">
        <f t="shared" si="339"/>
        <v>187</v>
      </c>
      <c r="M2595" s="64">
        <f t="shared" si="340"/>
        <v>63</v>
      </c>
    </row>
    <row r="2596" spans="1:13" outlineLevel="1" x14ac:dyDescent="0.35">
      <c r="A2596" s="64">
        <v>3294460</v>
      </c>
      <c r="B2596" s="64" t="s">
        <v>406</v>
      </c>
      <c r="C2596" s="64">
        <v>3274.86</v>
      </c>
      <c r="D2596" s="64">
        <v>151</v>
      </c>
      <c r="E2596" s="64">
        <v>272.05</v>
      </c>
      <c r="F2596" s="64">
        <v>0</v>
      </c>
      <c r="H2596" s="64">
        <f t="shared" si="341"/>
        <v>-272.05</v>
      </c>
      <c r="J2596" s="64">
        <f t="shared" si="342"/>
        <v>41</v>
      </c>
      <c r="K2596" s="64">
        <f t="shared" si="338"/>
        <v>50</v>
      </c>
      <c r="L2596" s="64">
        <f t="shared" si="339"/>
        <v>187</v>
      </c>
      <c r="M2596" s="64">
        <f t="shared" si="340"/>
        <v>64</v>
      </c>
    </row>
    <row r="2597" spans="1:13" outlineLevel="1" x14ac:dyDescent="0.35">
      <c r="A2597" s="64">
        <v>3295088</v>
      </c>
      <c r="B2597" s="64" t="s">
        <v>183</v>
      </c>
      <c r="C2597" s="64">
        <v>5755.92</v>
      </c>
      <c r="D2597" s="64">
        <v>181</v>
      </c>
      <c r="E2597" s="64">
        <v>463.28</v>
      </c>
      <c r="F2597" s="64">
        <v>0</v>
      </c>
      <c r="H2597" s="64">
        <f t="shared" si="341"/>
        <v>-463.28</v>
      </c>
      <c r="J2597" s="64">
        <f t="shared" si="342"/>
        <v>41</v>
      </c>
      <c r="K2597" s="64">
        <f t="shared" si="338"/>
        <v>50</v>
      </c>
      <c r="L2597" s="64">
        <f t="shared" si="339"/>
        <v>188</v>
      </c>
      <c r="M2597" s="64">
        <f t="shared" si="340"/>
        <v>64</v>
      </c>
    </row>
    <row r="2598" spans="1:13" outlineLevel="1" x14ac:dyDescent="0.35">
      <c r="A2598" s="64">
        <v>3297307</v>
      </c>
      <c r="B2598" s="64" t="s">
        <v>183</v>
      </c>
      <c r="C2598" s="64">
        <v>4881.03</v>
      </c>
      <c r="D2598" s="64">
        <v>182</v>
      </c>
      <c r="E2598" s="64">
        <v>404</v>
      </c>
      <c r="F2598" s="64">
        <v>0</v>
      </c>
      <c r="H2598" s="64">
        <f t="shared" si="341"/>
        <v>-404</v>
      </c>
      <c r="J2598" s="64">
        <f t="shared" si="342"/>
        <v>41</v>
      </c>
      <c r="K2598" s="64">
        <f t="shared" si="338"/>
        <v>50</v>
      </c>
      <c r="L2598" s="64">
        <f t="shared" si="339"/>
        <v>189</v>
      </c>
      <c r="M2598" s="64">
        <f t="shared" si="340"/>
        <v>64</v>
      </c>
    </row>
    <row r="2599" spans="1:13" outlineLevel="1" x14ac:dyDescent="0.35">
      <c r="A2599" s="64">
        <v>3312618</v>
      </c>
      <c r="B2599" s="64" t="s">
        <v>183</v>
      </c>
      <c r="C2599" s="64">
        <v>3600.56</v>
      </c>
      <c r="D2599" s="64">
        <v>182</v>
      </c>
      <c r="E2599" s="64">
        <v>299.82</v>
      </c>
      <c r="F2599" s="64">
        <v>0</v>
      </c>
      <c r="H2599" s="64">
        <f t="shared" si="341"/>
        <v>-299.82</v>
      </c>
      <c r="J2599" s="64">
        <f t="shared" si="342"/>
        <v>41</v>
      </c>
      <c r="K2599" s="64">
        <f t="shared" si="338"/>
        <v>50</v>
      </c>
      <c r="L2599" s="64">
        <f t="shared" si="339"/>
        <v>190</v>
      </c>
      <c r="M2599" s="64">
        <f t="shared" si="340"/>
        <v>64</v>
      </c>
    </row>
    <row r="2600" spans="1:13" outlineLevel="1" x14ac:dyDescent="0.35">
      <c r="A2600" s="64">
        <v>3320033</v>
      </c>
      <c r="B2600" s="64" t="s">
        <v>101</v>
      </c>
      <c r="C2600" s="64">
        <v>3480.22</v>
      </c>
      <c r="D2600" s="64">
        <v>149</v>
      </c>
      <c r="E2600" s="64">
        <v>294.44</v>
      </c>
      <c r="F2600" s="64">
        <v>290.88</v>
      </c>
      <c r="H2600" s="64">
        <f t="shared" si="341"/>
        <v>-3.5600000000000023</v>
      </c>
      <c r="J2600" s="64">
        <f t="shared" si="342"/>
        <v>42</v>
      </c>
      <c r="K2600" s="64">
        <f t="shared" si="338"/>
        <v>50</v>
      </c>
      <c r="L2600" s="64">
        <f t="shared" si="339"/>
        <v>190</v>
      </c>
      <c r="M2600" s="64">
        <f t="shared" si="340"/>
        <v>64</v>
      </c>
    </row>
    <row r="2601" spans="1:13" outlineLevel="1" x14ac:dyDescent="0.35">
      <c r="A2601" s="64">
        <v>3336428</v>
      </c>
      <c r="B2601" s="64" t="s">
        <v>183</v>
      </c>
      <c r="C2601" s="64">
        <v>4123.93</v>
      </c>
      <c r="D2601" s="64">
        <v>182</v>
      </c>
      <c r="E2601" s="64">
        <v>328.39</v>
      </c>
      <c r="F2601" s="64">
        <v>0</v>
      </c>
      <c r="H2601" s="64">
        <f t="shared" si="341"/>
        <v>-328.39</v>
      </c>
      <c r="J2601" s="64">
        <f t="shared" si="342"/>
        <v>42</v>
      </c>
      <c r="K2601" s="64">
        <f t="shared" si="338"/>
        <v>50</v>
      </c>
      <c r="L2601" s="64">
        <f t="shared" si="339"/>
        <v>191</v>
      </c>
      <c r="M2601" s="64">
        <f t="shared" si="340"/>
        <v>64</v>
      </c>
    </row>
    <row r="2602" spans="1:13" outlineLevel="1" x14ac:dyDescent="0.35">
      <c r="A2602" s="64">
        <v>3343944</v>
      </c>
      <c r="B2602" s="64" t="s">
        <v>406</v>
      </c>
      <c r="C2602" s="64">
        <v>3124.42</v>
      </c>
      <c r="D2602" s="64">
        <v>153</v>
      </c>
      <c r="E2602" s="64">
        <v>248.56</v>
      </c>
      <c r="F2602" s="64">
        <v>0</v>
      </c>
      <c r="H2602" s="64">
        <f t="shared" si="341"/>
        <v>-248.56</v>
      </c>
      <c r="J2602" s="64">
        <f t="shared" si="342"/>
        <v>42</v>
      </c>
      <c r="K2602" s="64">
        <f t="shared" si="338"/>
        <v>50</v>
      </c>
      <c r="L2602" s="64">
        <f t="shared" si="339"/>
        <v>191</v>
      </c>
      <c r="M2602" s="64">
        <f t="shared" si="340"/>
        <v>65</v>
      </c>
    </row>
    <row r="2603" spans="1:13" outlineLevel="1" x14ac:dyDescent="0.35">
      <c r="A2603" s="64">
        <v>3347508</v>
      </c>
      <c r="B2603" s="64" t="s">
        <v>406</v>
      </c>
      <c r="C2603" s="64">
        <v>10031.030000000001</v>
      </c>
      <c r="D2603" s="64">
        <v>153</v>
      </c>
      <c r="E2603" s="64">
        <v>821.72</v>
      </c>
      <c r="F2603" s="64">
        <v>0</v>
      </c>
      <c r="H2603" s="64">
        <f t="shared" si="341"/>
        <v>-821.72</v>
      </c>
      <c r="J2603" s="64">
        <f t="shared" si="342"/>
        <v>42</v>
      </c>
      <c r="K2603" s="64">
        <f t="shared" si="338"/>
        <v>50</v>
      </c>
      <c r="L2603" s="64">
        <f t="shared" si="339"/>
        <v>191</v>
      </c>
      <c r="M2603" s="64">
        <f t="shared" si="340"/>
        <v>66</v>
      </c>
    </row>
    <row r="2604" spans="1:13" outlineLevel="1" x14ac:dyDescent="0.35">
      <c r="A2604" s="64">
        <v>3347582</v>
      </c>
      <c r="B2604" s="64" t="s">
        <v>406</v>
      </c>
      <c r="C2604" s="64">
        <v>1755.08</v>
      </c>
      <c r="D2604" s="64">
        <v>153</v>
      </c>
      <c r="E2604" s="64">
        <v>138.49</v>
      </c>
      <c r="F2604" s="64">
        <v>0</v>
      </c>
      <c r="H2604" s="64">
        <f t="shared" si="341"/>
        <v>-138.49</v>
      </c>
      <c r="J2604" s="64">
        <f t="shared" si="342"/>
        <v>42</v>
      </c>
      <c r="K2604" s="64">
        <f t="shared" si="338"/>
        <v>50</v>
      </c>
      <c r="L2604" s="64">
        <f t="shared" si="339"/>
        <v>191</v>
      </c>
      <c r="M2604" s="64">
        <f t="shared" si="340"/>
        <v>67</v>
      </c>
    </row>
    <row r="2605" spans="1:13" outlineLevel="1" x14ac:dyDescent="0.35">
      <c r="A2605" s="64">
        <v>3349299</v>
      </c>
      <c r="B2605" s="64" t="s">
        <v>406</v>
      </c>
      <c r="C2605" s="64">
        <v>7739.75</v>
      </c>
      <c r="D2605" s="64">
        <v>153</v>
      </c>
      <c r="E2605" s="64">
        <v>625.55999999999995</v>
      </c>
      <c r="F2605" s="64">
        <v>0</v>
      </c>
      <c r="H2605" s="64">
        <f t="shared" si="341"/>
        <v>-625.55999999999995</v>
      </c>
      <c r="J2605" s="64">
        <f t="shared" si="342"/>
        <v>42</v>
      </c>
      <c r="K2605" s="64">
        <f t="shared" si="338"/>
        <v>50</v>
      </c>
      <c r="L2605" s="64">
        <f t="shared" si="339"/>
        <v>191</v>
      </c>
      <c r="M2605" s="64">
        <f t="shared" si="340"/>
        <v>68</v>
      </c>
    </row>
    <row r="2606" spans="1:13" outlineLevel="1" x14ac:dyDescent="0.35">
      <c r="A2606" s="64">
        <v>3357143</v>
      </c>
      <c r="B2606" s="64" t="s">
        <v>183</v>
      </c>
      <c r="C2606" s="64">
        <v>7810.56</v>
      </c>
      <c r="D2606" s="64">
        <v>182</v>
      </c>
      <c r="E2606" s="64">
        <v>633.23</v>
      </c>
      <c r="F2606" s="64">
        <v>0</v>
      </c>
      <c r="H2606" s="64">
        <f t="shared" si="341"/>
        <v>-633.23</v>
      </c>
      <c r="J2606" s="64">
        <f t="shared" si="342"/>
        <v>42</v>
      </c>
      <c r="K2606" s="64">
        <f t="shared" si="338"/>
        <v>50</v>
      </c>
      <c r="L2606" s="64">
        <f t="shared" si="339"/>
        <v>192</v>
      </c>
      <c r="M2606" s="64">
        <f t="shared" si="340"/>
        <v>68</v>
      </c>
    </row>
    <row r="2607" spans="1:13" outlineLevel="1" x14ac:dyDescent="0.35">
      <c r="A2607" s="64">
        <v>3359967</v>
      </c>
      <c r="B2607" s="64" t="s">
        <v>406</v>
      </c>
      <c r="C2607" s="64">
        <v>6968.02</v>
      </c>
      <c r="D2607" s="64">
        <v>151</v>
      </c>
      <c r="E2607" s="64">
        <v>571.02</v>
      </c>
      <c r="F2607" s="64">
        <v>0</v>
      </c>
      <c r="H2607" s="64">
        <f t="shared" si="341"/>
        <v>-571.02</v>
      </c>
      <c r="J2607" s="64">
        <f t="shared" si="342"/>
        <v>42</v>
      </c>
      <c r="K2607" s="64">
        <f t="shared" si="338"/>
        <v>50</v>
      </c>
      <c r="L2607" s="64">
        <f t="shared" si="339"/>
        <v>192</v>
      </c>
      <c r="M2607" s="64">
        <f t="shared" si="340"/>
        <v>69</v>
      </c>
    </row>
    <row r="2608" spans="1:13" outlineLevel="1" x14ac:dyDescent="0.35">
      <c r="A2608" s="64">
        <v>3372191</v>
      </c>
      <c r="B2608" s="64" t="s">
        <v>406</v>
      </c>
      <c r="C2608" s="64">
        <v>3482.83</v>
      </c>
      <c r="D2608" s="64">
        <v>182</v>
      </c>
      <c r="E2608" s="64">
        <v>292.82</v>
      </c>
      <c r="F2608" s="64">
        <v>0</v>
      </c>
      <c r="H2608" s="64">
        <f t="shared" si="341"/>
        <v>-292.82</v>
      </c>
      <c r="J2608" s="64">
        <f t="shared" si="342"/>
        <v>42</v>
      </c>
      <c r="K2608" s="64">
        <f t="shared" si="338"/>
        <v>50</v>
      </c>
      <c r="L2608" s="64">
        <f t="shared" si="339"/>
        <v>192</v>
      </c>
      <c r="M2608" s="64">
        <f t="shared" si="340"/>
        <v>70</v>
      </c>
    </row>
    <row r="2609" spans="1:13" outlineLevel="1" x14ac:dyDescent="0.35">
      <c r="A2609" s="64">
        <v>3377068</v>
      </c>
      <c r="B2609" s="64" t="s">
        <v>395</v>
      </c>
      <c r="C2609" s="64">
        <v>18399.5</v>
      </c>
      <c r="D2609" s="64">
        <v>179</v>
      </c>
      <c r="E2609" s="64">
        <v>1518.38</v>
      </c>
      <c r="F2609" s="64">
        <v>1495.83</v>
      </c>
      <c r="H2609" s="64">
        <f t="shared" si="341"/>
        <v>-22.550000000000182</v>
      </c>
      <c r="J2609" s="64">
        <f t="shared" si="342"/>
        <v>42</v>
      </c>
      <c r="K2609" s="64">
        <f t="shared" si="338"/>
        <v>51</v>
      </c>
      <c r="L2609" s="64">
        <f t="shared" si="339"/>
        <v>192</v>
      </c>
      <c r="M2609" s="64">
        <f t="shared" si="340"/>
        <v>70</v>
      </c>
    </row>
    <row r="2610" spans="1:13" outlineLevel="1" x14ac:dyDescent="0.35">
      <c r="A2610" s="64">
        <v>3388552</v>
      </c>
      <c r="B2610" s="64" t="s">
        <v>183</v>
      </c>
      <c r="C2610" s="64">
        <v>4758.8599999999997</v>
      </c>
      <c r="D2610" s="64">
        <v>182</v>
      </c>
      <c r="E2610" s="64">
        <v>392.65</v>
      </c>
      <c r="F2610" s="64">
        <v>0</v>
      </c>
      <c r="H2610" s="64">
        <f t="shared" si="341"/>
        <v>-392.65</v>
      </c>
      <c r="J2610" s="64">
        <f t="shared" si="342"/>
        <v>42</v>
      </c>
      <c r="K2610" s="64">
        <f t="shared" si="338"/>
        <v>51</v>
      </c>
      <c r="L2610" s="64">
        <f t="shared" si="339"/>
        <v>193</v>
      </c>
      <c r="M2610" s="64">
        <f t="shared" si="340"/>
        <v>70</v>
      </c>
    </row>
    <row r="2611" spans="1:13" outlineLevel="1" x14ac:dyDescent="0.35">
      <c r="A2611" s="64">
        <v>3390200</v>
      </c>
      <c r="B2611" s="64" t="s">
        <v>183</v>
      </c>
      <c r="C2611" s="64">
        <v>2160.1999999999998</v>
      </c>
      <c r="D2611" s="64">
        <v>182</v>
      </c>
      <c r="E2611" s="64">
        <v>179.49</v>
      </c>
      <c r="F2611" s="64">
        <v>0</v>
      </c>
      <c r="H2611" s="64">
        <f t="shared" si="341"/>
        <v>-179.49</v>
      </c>
      <c r="J2611" s="64">
        <f t="shared" si="342"/>
        <v>42</v>
      </c>
      <c r="K2611" s="64">
        <f t="shared" si="338"/>
        <v>51</v>
      </c>
      <c r="L2611" s="64">
        <f t="shared" si="339"/>
        <v>194</v>
      </c>
      <c r="M2611" s="64">
        <f t="shared" si="340"/>
        <v>70</v>
      </c>
    </row>
    <row r="2612" spans="1:13" outlineLevel="1" x14ac:dyDescent="0.35">
      <c r="A2612" s="64">
        <v>3392587</v>
      </c>
      <c r="B2612" s="64" t="s">
        <v>183</v>
      </c>
      <c r="C2612" s="64">
        <v>3437.37</v>
      </c>
      <c r="D2612" s="64">
        <v>182</v>
      </c>
      <c r="E2612" s="64">
        <v>283.69</v>
      </c>
      <c r="F2612" s="64">
        <v>0</v>
      </c>
      <c r="H2612" s="64">
        <f t="shared" si="341"/>
        <v>-283.69</v>
      </c>
      <c r="J2612" s="64">
        <f t="shared" si="342"/>
        <v>42</v>
      </c>
      <c r="K2612" s="64">
        <f t="shared" si="338"/>
        <v>51</v>
      </c>
      <c r="L2612" s="64">
        <f t="shared" si="339"/>
        <v>195</v>
      </c>
      <c r="M2612" s="64">
        <f t="shared" si="340"/>
        <v>70</v>
      </c>
    </row>
    <row r="2613" spans="1:13" outlineLevel="1" x14ac:dyDescent="0.35">
      <c r="A2613" s="64">
        <v>3395127</v>
      </c>
      <c r="B2613" s="64" t="s">
        <v>183</v>
      </c>
      <c r="C2613" s="64">
        <v>2911.47</v>
      </c>
      <c r="D2613" s="64">
        <v>182</v>
      </c>
      <c r="E2613" s="64">
        <v>224.39</v>
      </c>
      <c r="F2613" s="64">
        <v>0</v>
      </c>
      <c r="H2613" s="64">
        <f t="shared" si="341"/>
        <v>-224.39</v>
      </c>
      <c r="J2613" s="64">
        <f t="shared" si="342"/>
        <v>42</v>
      </c>
      <c r="K2613" s="64">
        <f t="shared" si="338"/>
        <v>51</v>
      </c>
      <c r="L2613" s="64">
        <f t="shared" si="339"/>
        <v>196</v>
      </c>
      <c r="M2613" s="64">
        <f t="shared" si="340"/>
        <v>70</v>
      </c>
    </row>
    <row r="2614" spans="1:13" outlineLevel="1" x14ac:dyDescent="0.35">
      <c r="A2614" s="64">
        <v>3395630</v>
      </c>
      <c r="B2614" s="64" t="s">
        <v>183</v>
      </c>
      <c r="C2614" s="64">
        <v>4788.3</v>
      </c>
      <c r="D2614" s="64">
        <v>182</v>
      </c>
      <c r="E2614" s="64">
        <v>381.5</v>
      </c>
      <c r="F2614" s="64">
        <v>0</v>
      </c>
      <c r="H2614" s="64">
        <f t="shared" si="341"/>
        <v>-381.5</v>
      </c>
      <c r="J2614" s="64">
        <f t="shared" si="342"/>
        <v>42</v>
      </c>
      <c r="K2614" s="64">
        <f t="shared" si="338"/>
        <v>51</v>
      </c>
      <c r="L2614" s="64">
        <f t="shared" si="339"/>
        <v>197</v>
      </c>
      <c r="M2614" s="64">
        <f t="shared" si="340"/>
        <v>70</v>
      </c>
    </row>
    <row r="2615" spans="1:13" outlineLevel="1" x14ac:dyDescent="0.35">
      <c r="A2615" s="64">
        <v>3396779</v>
      </c>
      <c r="B2615" s="64" t="s">
        <v>183</v>
      </c>
      <c r="C2615" s="64">
        <v>4318.38</v>
      </c>
      <c r="D2615" s="64">
        <v>182</v>
      </c>
      <c r="E2615" s="64">
        <v>354.4</v>
      </c>
      <c r="F2615" s="64">
        <v>0</v>
      </c>
      <c r="H2615" s="64">
        <f t="shared" si="341"/>
        <v>-354.4</v>
      </c>
      <c r="J2615" s="64">
        <f t="shared" si="342"/>
        <v>42</v>
      </c>
      <c r="K2615" s="64">
        <f t="shared" si="338"/>
        <v>51</v>
      </c>
      <c r="L2615" s="64">
        <f t="shared" si="339"/>
        <v>198</v>
      </c>
      <c r="M2615" s="64">
        <f t="shared" si="340"/>
        <v>70</v>
      </c>
    </row>
    <row r="2616" spans="1:13" outlineLevel="1" x14ac:dyDescent="0.35">
      <c r="A2616" s="64">
        <v>3399244</v>
      </c>
      <c r="B2616" s="64" t="s">
        <v>183</v>
      </c>
      <c r="C2616" s="64">
        <v>2097.4299999999998</v>
      </c>
      <c r="D2616" s="64">
        <v>182</v>
      </c>
      <c r="E2616" s="64">
        <v>167.76</v>
      </c>
      <c r="F2616" s="64">
        <v>0</v>
      </c>
      <c r="H2616" s="64">
        <f t="shared" si="341"/>
        <v>-167.76</v>
      </c>
      <c r="J2616" s="64">
        <f t="shared" si="342"/>
        <v>42</v>
      </c>
      <c r="K2616" s="64">
        <f t="shared" si="338"/>
        <v>51</v>
      </c>
      <c r="L2616" s="64">
        <f t="shared" si="339"/>
        <v>199</v>
      </c>
      <c r="M2616" s="64">
        <f t="shared" si="340"/>
        <v>70</v>
      </c>
    </row>
    <row r="2617" spans="1:13" outlineLevel="1" x14ac:dyDescent="0.35">
      <c r="A2617" s="64">
        <v>3453264</v>
      </c>
      <c r="B2617" s="64" t="s">
        <v>183</v>
      </c>
      <c r="C2617" s="64">
        <v>2208.29</v>
      </c>
      <c r="D2617" s="64">
        <v>182</v>
      </c>
      <c r="E2617" s="64">
        <v>182.65</v>
      </c>
      <c r="F2617" s="64">
        <v>0</v>
      </c>
      <c r="H2617" s="64">
        <f t="shared" si="341"/>
        <v>-182.65</v>
      </c>
      <c r="J2617" s="64">
        <f t="shared" si="342"/>
        <v>42</v>
      </c>
      <c r="K2617" s="64">
        <f t="shared" si="338"/>
        <v>51</v>
      </c>
      <c r="L2617" s="64">
        <f t="shared" si="339"/>
        <v>200</v>
      </c>
      <c r="M2617" s="64">
        <f t="shared" si="340"/>
        <v>70</v>
      </c>
    </row>
    <row r="2618" spans="1:13" outlineLevel="1" x14ac:dyDescent="0.35">
      <c r="A2618" s="64">
        <v>3460300</v>
      </c>
      <c r="B2618" s="64" t="s">
        <v>183</v>
      </c>
      <c r="C2618" s="64">
        <v>2957.85</v>
      </c>
      <c r="D2618" s="64">
        <v>182</v>
      </c>
      <c r="E2618" s="64">
        <v>248.02</v>
      </c>
      <c r="F2618" s="64">
        <v>0</v>
      </c>
      <c r="H2618" s="64">
        <f t="shared" si="341"/>
        <v>-248.02</v>
      </c>
      <c r="J2618" s="64">
        <f t="shared" si="342"/>
        <v>42</v>
      </c>
      <c r="K2618" s="64">
        <f t="shared" si="338"/>
        <v>51</v>
      </c>
      <c r="L2618" s="64">
        <f t="shared" si="339"/>
        <v>201</v>
      </c>
      <c r="M2618" s="64">
        <f t="shared" si="340"/>
        <v>70</v>
      </c>
    </row>
    <row r="2619" spans="1:13" outlineLevel="1" x14ac:dyDescent="0.35">
      <c r="A2619" s="64">
        <v>3461407</v>
      </c>
      <c r="B2619" s="64" t="s">
        <v>183</v>
      </c>
      <c r="C2619" s="64">
        <v>5126.12</v>
      </c>
      <c r="D2619" s="64">
        <v>182</v>
      </c>
      <c r="E2619" s="64">
        <v>423.01</v>
      </c>
      <c r="F2619" s="64">
        <v>0</v>
      </c>
      <c r="H2619" s="64">
        <f t="shared" si="341"/>
        <v>-423.01</v>
      </c>
      <c r="J2619" s="64">
        <f t="shared" si="342"/>
        <v>42</v>
      </c>
      <c r="K2619" s="64">
        <f t="shared" si="338"/>
        <v>51</v>
      </c>
      <c r="L2619" s="64">
        <f t="shared" si="339"/>
        <v>202</v>
      </c>
      <c r="M2619" s="64">
        <f t="shared" si="340"/>
        <v>70</v>
      </c>
    </row>
    <row r="2620" spans="1:13" outlineLevel="1" x14ac:dyDescent="0.35">
      <c r="A2620" s="64">
        <v>3462421</v>
      </c>
      <c r="B2620" s="64" t="s">
        <v>183</v>
      </c>
      <c r="C2620" s="64">
        <v>2217.7199999999998</v>
      </c>
      <c r="D2620" s="64">
        <v>182</v>
      </c>
      <c r="E2620" s="64">
        <v>186.79</v>
      </c>
      <c r="F2620" s="64">
        <v>0</v>
      </c>
      <c r="H2620" s="64">
        <f t="shared" si="341"/>
        <v>-186.79</v>
      </c>
      <c r="J2620" s="64">
        <f t="shared" si="342"/>
        <v>42</v>
      </c>
      <c r="K2620" s="64">
        <f t="shared" si="338"/>
        <v>51</v>
      </c>
      <c r="L2620" s="64">
        <f t="shared" si="339"/>
        <v>203</v>
      </c>
      <c r="M2620" s="64">
        <f t="shared" si="340"/>
        <v>70</v>
      </c>
    </row>
    <row r="2621" spans="1:13" outlineLevel="1" x14ac:dyDescent="0.35">
      <c r="A2621" s="64">
        <v>3465938</v>
      </c>
      <c r="B2621" s="64" t="s">
        <v>183</v>
      </c>
      <c r="C2621" s="64">
        <v>10526.1</v>
      </c>
      <c r="D2621" s="64">
        <v>182</v>
      </c>
      <c r="E2621" s="64">
        <v>874.63</v>
      </c>
      <c r="F2621" s="64">
        <v>0</v>
      </c>
      <c r="H2621" s="64">
        <f t="shared" si="341"/>
        <v>-874.63</v>
      </c>
      <c r="J2621" s="64">
        <f t="shared" si="342"/>
        <v>42</v>
      </c>
      <c r="K2621" s="64">
        <f t="shared" si="338"/>
        <v>51</v>
      </c>
      <c r="L2621" s="64">
        <f t="shared" si="339"/>
        <v>204</v>
      </c>
      <c r="M2621" s="64">
        <f t="shared" si="340"/>
        <v>70</v>
      </c>
    </row>
    <row r="2622" spans="1:13" outlineLevel="1" x14ac:dyDescent="0.35">
      <c r="A2622" s="64">
        <v>3485473</v>
      </c>
      <c r="B2622" s="64" t="s">
        <v>395</v>
      </c>
      <c r="C2622" s="64">
        <v>2445.2399999999998</v>
      </c>
      <c r="D2622" s="64">
        <v>153</v>
      </c>
      <c r="E2622" s="64">
        <v>200.78</v>
      </c>
      <c r="F2622" s="64">
        <v>196.17</v>
      </c>
      <c r="H2622" s="64">
        <f t="shared" si="341"/>
        <v>-4.6100000000000136</v>
      </c>
      <c r="J2622" s="64">
        <f t="shared" si="342"/>
        <v>42</v>
      </c>
      <c r="K2622" s="64">
        <f t="shared" si="338"/>
        <v>52</v>
      </c>
      <c r="L2622" s="64">
        <f t="shared" si="339"/>
        <v>204</v>
      </c>
      <c r="M2622" s="64">
        <f t="shared" si="340"/>
        <v>70</v>
      </c>
    </row>
    <row r="2623" spans="1:13" outlineLevel="1" x14ac:dyDescent="0.35">
      <c r="A2623" s="64">
        <v>3490456</v>
      </c>
      <c r="B2623" s="64" t="s">
        <v>183</v>
      </c>
      <c r="C2623" s="64">
        <v>3157.56</v>
      </c>
      <c r="D2623" s="64">
        <v>182</v>
      </c>
      <c r="E2623" s="64">
        <v>271.45</v>
      </c>
      <c r="F2623" s="64">
        <v>0</v>
      </c>
      <c r="H2623" s="64">
        <f t="shared" si="341"/>
        <v>-271.45</v>
      </c>
      <c r="J2623" s="64">
        <f t="shared" si="342"/>
        <v>42</v>
      </c>
      <c r="K2623" s="64">
        <f t="shared" si="338"/>
        <v>52</v>
      </c>
      <c r="L2623" s="64">
        <f t="shared" si="339"/>
        <v>205</v>
      </c>
      <c r="M2623" s="64">
        <f t="shared" si="340"/>
        <v>70</v>
      </c>
    </row>
    <row r="2624" spans="1:13" outlineLevel="1" x14ac:dyDescent="0.35">
      <c r="A2624" s="64">
        <v>3491199</v>
      </c>
      <c r="B2624" s="64" t="s">
        <v>395</v>
      </c>
      <c r="C2624" s="64">
        <v>2197.52</v>
      </c>
      <c r="D2624" s="64">
        <v>151</v>
      </c>
      <c r="E2624" s="64">
        <v>177.86</v>
      </c>
      <c r="F2624" s="64">
        <v>173.24</v>
      </c>
      <c r="H2624" s="64">
        <f t="shared" si="341"/>
        <v>-4.6200000000000045</v>
      </c>
      <c r="J2624" s="64">
        <f t="shared" si="342"/>
        <v>42</v>
      </c>
      <c r="K2624" s="64">
        <f t="shared" si="338"/>
        <v>53</v>
      </c>
      <c r="L2624" s="64">
        <f t="shared" si="339"/>
        <v>205</v>
      </c>
      <c r="M2624" s="64">
        <f t="shared" si="340"/>
        <v>70</v>
      </c>
    </row>
    <row r="2625" spans="1:13" outlineLevel="1" x14ac:dyDescent="0.35">
      <c r="A2625" s="64">
        <v>3492923</v>
      </c>
      <c r="B2625" s="64" t="s">
        <v>406</v>
      </c>
      <c r="C2625" s="64">
        <v>2884.55</v>
      </c>
      <c r="D2625" s="64">
        <v>182</v>
      </c>
      <c r="E2625" s="64">
        <v>241.73</v>
      </c>
      <c r="F2625" s="64">
        <v>0</v>
      </c>
      <c r="H2625" s="64">
        <f t="shared" si="341"/>
        <v>-241.73</v>
      </c>
      <c r="J2625" s="64">
        <f t="shared" si="342"/>
        <v>42</v>
      </c>
      <c r="K2625" s="64">
        <f t="shared" si="338"/>
        <v>53</v>
      </c>
      <c r="L2625" s="64">
        <f t="shared" si="339"/>
        <v>205</v>
      </c>
      <c r="M2625" s="64">
        <f t="shared" si="340"/>
        <v>71</v>
      </c>
    </row>
    <row r="2626" spans="1:13" outlineLevel="1" x14ac:dyDescent="0.35">
      <c r="A2626" s="64">
        <v>3498921</v>
      </c>
      <c r="B2626" s="64" t="s">
        <v>101</v>
      </c>
      <c r="C2626" s="64">
        <v>6327.55</v>
      </c>
      <c r="D2626" s="64">
        <v>181</v>
      </c>
      <c r="E2626" s="64">
        <v>495.17</v>
      </c>
      <c r="F2626" s="64">
        <v>483.01</v>
      </c>
      <c r="H2626" s="64">
        <f t="shared" si="341"/>
        <v>-12.160000000000025</v>
      </c>
      <c r="J2626" s="64">
        <f t="shared" si="342"/>
        <v>43</v>
      </c>
      <c r="K2626" s="64">
        <f t="shared" si="338"/>
        <v>53</v>
      </c>
      <c r="L2626" s="64">
        <f t="shared" si="339"/>
        <v>205</v>
      </c>
      <c r="M2626" s="64">
        <f t="shared" si="340"/>
        <v>71</v>
      </c>
    </row>
    <row r="2627" spans="1:13" outlineLevel="1" x14ac:dyDescent="0.35">
      <c r="A2627" s="64">
        <v>3499143</v>
      </c>
      <c r="B2627" s="64" t="s">
        <v>183</v>
      </c>
      <c r="C2627" s="64">
        <v>6108.32</v>
      </c>
      <c r="D2627" s="64">
        <v>182</v>
      </c>
      <c r="E2627" s="64">
        <v>511.03</v>
      </c>
      <c r="F2627" s="64">
        <v>0</v>
      </c>
      <c r="H2627" s="64">
        <f t="shared" si="341"/>
        <v>-511.03</v>
      </c>
      <c r="J2627" s="64">
        <f t="shared" si="342"/>
        <v>43</v>
      </c>
      <c r="K2627" s="64">
        <f t="shared" si="338"/>
        <v>53</v>
      </c>
      <c r="L2627" s="64">
        <f t="shared" si="339"/>
        <v>206</v>
      </c>
      <c r="M2627" s="64">
        <f t="shared" si="340"/>
        <v>71</v>
      </c>
    </row>
    <row r="2628" spans="1:13" outlineLevel="1" x14ac:dyDescent="0.35">
      <c r="A2628" s="64">
        <v>3499557</v>
      </c>
      <c r="B2628" s="64" t="s">
        <v>183</v>
      </c>
      <c r="C2628" s="64">
        <v>6744.12</v>
      </c>
      <c r="D2628" s="64">
        <v>182</v>
      </c>
      <c r="E2628" s="64">
        <v>544.70000000000005</v>
      </c>
      <c r="F2628" s="64">
        <v>0</v>
      </c>
      <c r="H2628" s="64">
        <f t="shared" si="341"/>
        <v>-544.70000000000005</v>
      </c>
      <c r="J2628" s="64">
        <f t="shared" si="342"/>
        <v>43</v>
      </c>
      <c r="K2628" s="64">
        <f t="shared" si="338"/>
        <v>53</v>
      </c>
      <c r="L2628" s="64">
        <f t="shared" si="339"/>
        <v>207</v>
      </c>
      <c r="M2628" s="64">
        <f t="shared" si="340"/>
        <v>71</v>
      </c>
    </row>
    <row r="2629" spans="1:13" outlineLevel="1" x14ac:dyDescent="0.35">
      <c r="A2629" s="64">
        <v>3539345</v>
      </c>
      <c r="B2629" s="64" t="s">
        <v>183</v>
      </c>
      <c r="C2629" s="64">
        <v>1063.1199999999999</v>
      </c>
      <c r="D2629" s="64">
        <v>182</v>
      </c>
      <c r="E2629" s="64">
        <v>85.03</v>
      </c>
      <c r="F2629" s="64">
        <v>0</v>
      </c>
      <c r="H2629" s="64">
        <f t="shared" si="341"/>
        <v>-85.03</v>
      </c>
      <c r="J2629" s="64">
        <f t="shared" si="342"/>
        <v>43</v>
      </c>
      <c r="K2629" s="64">
        <f t="shared" si="338"/>
        <v>53</v>
      </c>
      <c r="L2629" s="64">
        <f t="shared" si="339"/>
        <v>208</v>
      </c>
      <c r="M2629" s="64">
        <f t="shared" si="340"/>
        <v>71</v>
      </c>
    </row>
    <row r="2630" spans="1:13" outlineLevel="1" x14ac:dyDescent="0.35">
      <c r="A2630" s="64">
        <v>3542380</v>
      </c>
      <c r="B2630" s="64" t="s">
        <v>101</v>
      </c>
      <c r="C2630" s="64">
        <v>6473.26</v>
      </c>
      <c r="D2630" s="64">
        <v>149</v>
      </c>
      <c r="E2630" s="64">
        <v>516.51</v>
      </c>
      <c r="F2630" s="64">
        <v>511.22</v>
      </c>
      <c r="H2630" s="64">
        <f t="shared" si="341"/>
        <v>-5.2899999999999636</v>
      </c>
      <c r="J2630" s="64">
        <f t="shared" si="342"/>
        <v>44</v>
      </c>
      <c r="K2630" s="64">
        <f t="shared" si="338"/>
        <v>53</v>
      </c>
      <c r="L2630" s="64">
        <f t="shared" si="339"/>
        <v>208</v>
      </c>
      <c r="M2630" s="64">
        <f t="shared" si="340"/>
        <v>71</v>
      </c>
    </row>
    <row r="2631" spans="1:13" outlineLevel="1" x14ac:dyDescent="0.35">
      <c r="A2631" s="64">
        <v>3544451</v>
      </c>
      <c r="B2631" s="64" t="s">
        <v>183</v>
      </c>
      <c r="C2631" s="64">
        <v>2430.65</v>
      </c>
      <c r="D2631" s="64">
        <v>181</v>
      </c>
      <c r="E2631" s="64">
        <v>189.61</v>
      </c>
      <c r="F2631" s="64">
        <v>0</v>
      </c>
      <c r="H2631" s="64">
        <f t="shared" si="341"/>
        <v>-189.61</v>
      </c>
      <c r="J2631" s="64">
        <f t="shared" si="342"/>
        <v>44</v>
      </c>
      <c r="K2631" s="64">
        <f t="shared" si="338"/>
        <v>53</v>
      </c>
      <c r="L2631" s="64">
        <f t="shared" si="339"/>
        <v>209</v>
      </c>
      <c r="M2631" s="64">
        <f t="shared" si="340"/>
        <v>71</v>
      </c>
    </row>
    <row r="2632" spans="1:13" outlineLevel="1" x14ac:dyDescent="0.35">
      <c r="A2632" s="64">
        <v>3546936</v>
      </c>
      <c r="B2632" s="64" t="s">
        <v>406</v>
      </c>
      <c r="C2632" s="64">
        <v>1934.83</v>
      </c>
      <c r="D2632" s="64">
        <v>182</v>
      </c>
      <c r="E2632" s="64">
        <v>161.71</v>
      </c>
      <c r="F2632" s="64">
        <v>0</v>
      </c>
      <c r="H2632" s="64">
        <f t="shared" si="341"/>
        <v>-161.71</v>
      </c>
      <c r="J2632" s="64">
        <f t="shared" si="342"/>
        <v>44</v>
      </c>
      <c r="K2632" s="64">
        <f t="shared" si="338"/>
        <v>53</v>
      </c>
      <c r="L2632" s="64">
        <f t="shared" si="339"/>
        <v>209</v>
      </c>
      <c r="M2632" s="64">
        <f t="shared" si="340"/>
        <v>72</v>
      </c>
    </row>
    <row r="2633" spans="1:13" outlineLevel="1" x14ac:dyDescent="0.35">
      <c r="A2633" s="64">
        <v>3564425</v>
      </c>
      <c r="B2633" s="64" t="s">
        <v>406</v>
      </c>
      <c r="C2633" s="64">
        <v>2271.02</v>
      </c>
      <c r="D2633" s="64">
        <v>150</v>
      </c>
      <c r="E2633" s="64">
        <v>183.84</v>
      </c>
      <c r="F2633" s="64">
        <v>0</v>
      </c>
      <c r="H2633" s="64">
        <f t="shared" si="341"/>
        <v>-183.84</v>
      </c>
      <c r="J2633" s="64">
        <f t="shared" si="342"/>
        <v>44</v>
      </c>
      <c r="K2633" s="64">
        <f t="shared" si="338"/>
        <v>53</v>
      </c>
      <c r="L2633" s="64">
        <f t="shared" si="339"/>
        <v>209</v>
      </c>
      <c r="M2633" s="64">
        <f t="shared" si="340"/>
        <v>73</v>
      </c>
    </row>
    <row r="2634" spans="1:13" outlineLevel="1" x14ac:dyDescent="0.35">
      <c r="A2634" s="64">
        <v>3564441</v>
      </c>
      <c r="B2634" s="64" t="s">
        <v>406</v>
      </c>
      <c r="C2634" s="64">
        <v>5104.74</v>
      </c>
      <c r="D2634" s="64">
        <v>153</v>
      </c>
      <c r="E2634" s="64">
        <v>411.89</v>
      </c>
      <c r="F2634" s="64">
        <v>0</v>
      </c>
      <c r="H2634" s="64">
        <f t="shared" si="341"/>
        <v>-411.89</v>
      </c>
      <c r="J2634" s="64">
        <f t="shared" si="342"/>
        <v>44</v>
      </c>
      <c r="K2634" s="64">
        <f t="shared" si="338"/>
        <v>53</v>
      </c>
      <c r="L2634" s="64">
        <f t="shared" si="339"/>
        <v>209</v>
      </c>
      <c r="M2634" s="64">
        <f t="shared" si="340"/>
        <v>74</v>
      </c>
    </row>
    <row r="2635" spans="1:13" outlineLevel="1" x14ac:dyDescent="0.35">
      <c r="A2635" s="64">
        <v>3626499</v>
      </c>
      <c r="B2635" s="64" t="s">
        <v>406</v>
      </c>
      <c r="C2635" s="64">
        <v>2319.6999999999998</v>
      </c>
      <c r="D2635" s="64">
        <v>152</v>
      </c>
      <c r="E2635" s="64">
        <v>183.91</v>
      </c>
      <c r="F2635" s="64">
        <v>0</v>
      </c>
      <c r="H2635" s="64">
        <f t="shared" si="341"/>
        <v>-183.91</v>
      </c>
      <c r="J2635" s="64">
        <f t="shared" si="342"/>
        <v>44</v>
      </c>
      <c r="K2635" s="64">
        <f t="shared" si="338"/>
        <v>53</v>
      </c>
      <c r="L2635" s="64">
        <f t="shared" si="339"/>
        <v>209</v>
      </c>
      <c r="M2635" s="64">
        <f t="shared" si="340"/>
        <v>75</v>
      </c>
    </row>
    <row r="2636" spans="1:13" outlineLevel="1" x14ac:dyDescent="0.35">
      <c r="A2636" s="64">
        <v>3638345</v>
      </c>
      <c r="B2636" s="64" t="s">
        <v>183</v>
      </c>
      <c r="C2636" s="64">
        <v>4368.92</v>
      </c>
      <c r="D2636" s="64">
        <v>182</v>
      </c>
      <c r="E2636" s="64">
        <v>342.92</v>
      </c>
      <c r="F2636" s="64">
        <v>0</v>
      </c>
      <c r="H2636" s="64">
        <f t="shared" si="341"/>
        <v>-342.92</v>
      </c>
      <c r="J2636" s="64">
        <f t="shared" si="342"/>
        <v>44</v>
      </c>
      <c r="K2636" s="64">
        <f t="shared" si="338"/>
        <v>53</v>
      </c>
      <c r="L2636" s="64">
        <f t="shared" si="339"/>
        <v>210</v>
      </c>
      <c r="M2636" s="64">
        <f t="shared" si="340"/>
        <v>75</v>
      </c>
    </row>
    <row r="2637" spans="1:13" outlineLevel="1" x14ac:dyDescent="0.35">
      <c r="A2637" s="64">
        <v>3647908</v>
      </c>
      <c r="B2637" s="64" t="s">
        <v>183</v>
      </c>
      <c r="C2637" s="64">
        <v>1820.96</v>
      </c>
      <c r="D2637" s="64">
        <v>182</v>
      </c>
      <c r="E2637" s="64">
        <v>153.63999999999999</v>
      </c>
      <c r="F2637" s="64">
        <v>0</v>
      </c>
      <c r="H2637" s="64">
        <f t="shared" si="341"/>
        <v>-153.63999999999999</v>
      </c>
      <c r="J2637" s="64">
        <f t="shared" si="342"/>
        <v>44</v>
      </c>
      <c r="K2637" s="64">
        <f t="shared" si="338"/>
        <v>53</v>
      </c>
      <c r="L2637" s="64">
        <f t="shared" si="339"/>
        <v>211</v>
      </c>
      <c r="M2637" s="64">
        <f t="shared" si="340"/>
        <v>75</v>
      </c>
    </row>
    <row r="2638" spans="1:13" outlineLevel="1" x14ac:dyDescent="0.35">
      <c r="A2638" s="64">
        <v>3650175</v>
      </c>
      <c r="B2638" s="64" t="s">
        <v>183</v>
      </c>
      <c r="C2638" s="64">
        <v>12589.45</v>
      </c>
      <c r="D2638" s="64">
        <v>182</v>
      </c>
      <c r="E2638" s="64">
        <v>944.81</v>
      </c>
      <c r="F2638" s="64">
        <v>0</v>
      </c>
      <c r="H2638" s="64">
        <f t="shared" si="341"/>
        <v>-944.81</v>
      </c>
      <c r="J2638" s="64">
        <f t="shared" si="342"/>
        <v>44</v>
      </c>
      <c r="K2638" s="64">
        <f t="shared" si="338"/>
        <v>53</v>
      </c>
      <c r="L2638" s="64">
        <f t="shared" si="339"/>
        <v>212</v>
      </c>
      <c r="M2638" s="64">
        <f t="shared" si="340"/>
        <v>75</v>
      </c>
    </row>
    <row r="2639" spans="1:13" outlineLevel="1" x14ac:dyDescent="0.35">
      <c r="A2639" s="64">
        <v>3668029</v>
      </c>
      <c r="B2639" s="64" t="s">
        <v>395</v>
      </c>
      <c r="C2639" s="64">
        <v>2075.5300000000002</v>
      </c>
      <c r="D2639" s="64">
        <v>124</v>
      </c>
      <c r="E2639" s="64">
        <v>164.75</v>
      </c>
      <c r="F2639" s="64">
        <v>163.79</v>
      </c>
      <c r="H2639" s="64">
        <f t="shared" si="341"/>
        <v>-0.96000000000000796</v>
      </c>
      <c r="J2639" s="64">
        <f t="shared" si="342"/>
        <v>44</v>
      </c>
      <c r="K2639" s="64">
        <f t="shared" ref="K2639:K2702" si="343">IF($B2639=K$2253,K2638+1,K2638)</f>
        <v>54</v>
      </c>
      <c r="L2639" s="64">
        <f t="shared" ref="L2639:L2702" si="344">IF($B2639=L$2253,L2638+1,L2638)</f>
        <v>212</v>
      </c>
      <c r="M2639" s="64">
        <f t="shared" ref="M2639:M2702" si="345">IF($B2639=M$2253,M2638+1,M2638)</f>
        <v>75</v>
      </c>
    </row>
    <row r="2640" spans="1:13" outlineLevel="1" x14ac:dyDescent="0.35">
      <c r="A2640" s="64">
        <v>3673507</v>
      </c>
      <c r="B2640" s="64" t="s">
        <v>183</v>
      </c>
      <c r="C2640" s="64">
        <v>3225.22</v>
      </c>
      <c r="D2640" s="64">
        <v>182</v>
      </c>
      <c r="E2640" s="64">
        <v>260.75</v>
      </c>
      <c r="F2640" s="64">
        <v>0</v>
      </c>
      <c r="H2640" s="64">
        <f t="shared" ref="H2640:H2703" si="346">F2640-E2640</f>
        <v>-260.75</v>
      </c>
      <c r="J2640" s="64">
        <f t="shared" ref="J2640:J2703" si="347">IF($B2640=J$2253,J2639+1,J2639)</f>
        <v>44</v>
      </c>
      <c r="K2640" s="64">
        <f t="shared" si="343"/>
        <v>54</v>
      </c>
      <c r="L2640" s="64">
        <f t="shared" si="344"/>
        <v>213</v>
      </c>
      <c r="M2640" s="64">
        <f t="shared" si="345"/>
        <v>75</v>
      </c>
    </row>
    <row r="2641" spans="1:13" outlineLevel="1" x14ac:dyDescent="0.35">
      <c r="A2641" s="64">
        <v>3702942</v>
      </c>
      <c r="B2641" s="64" t="s">
        <v>395</v>
      </c>
      <c r="C2641" s="64">
        <v>2345.63</v>
      </c>
      <c r="D2641" s="64">
        <v>154</v>
      </c>
      <c r="E2641" s="64">
        <v>193.62</v>
      </c>
      <c r="F2641" s="64">
        <v>192.05</v>
      </c>
      <c r="H2641" s="64">
        <f t="shared" si="346"/>
        <v>-1.5699999999999932</v>
      </c>
      <c r="J2641" s="64">
        <f t="shared" si="347"/>
        <v>44</v>
      </c>
      <c r="K2641" s="64">
        <f t="shared" si="343"/>
        <v>55</v>
      </c>
      <c r="L2641" s="64">
        <f t="shared" si="344"/>
        <v>213</v>
      </c>
      <c r="M2641" s="64">
        <f t="shared" si="345"/>
        <v>75</v>
      </c>
    </row>
    <row r="2642" spans="1:13" outlineLevel="1" x14ac:dyDescent="0.35">
      <c r="A2642" s="64">
        <v>3705714</v>
      </c>
      <c r="B2642" s="64" t="s">
        <v>101</v>
      </c>
      <c r="C2642" s="64">
        <v>6672.92</v>
      </c>
      <c r="D2642" s="64">
        <v>182</v>
      </c>
      <c r="E2642" s="64">
        <v>546.13</v>
      </c>
      <c r="F2642" s="64">
        <v>534.28</v>
      </c>
      <c r="H2642" s="64">
        <f t="shared" si="346"/>
        <v>-11.850000000000023</v>
      </c>
      <c r="J2642" s="64">
        <f t="shared" si="347"/>
        <v>45</v>
      </c>
      <c r="K2642" s="64">
        <f t="shared" si="343"/>
        <v>55</v>
      </c>
      <c r="L2642" s="64">
        <f t="shared" si="344"/>
        <v>213</v>
      </c>
      <c r="M2642" s="64">
        <f t="shared" si="345"/>
        <v>75</v>
      </c>
    </row>
    <row r="2643" spans="1:13" outlineLevel="1" x14ac:dyDescent="0.35">
      <c r="A2643" s="64">
        <v>3706738</v>
      </c>
      <c r="B2643" s="64" t="s">
        <v>183</v>
      </c>
      <c r="C2643" s="64">
        <v>1304.4000000000001</v>
      </c>
      <c r="D2643" s="64">
        <v>182</v>
      </c>
      <c r="E2643" s="64">
        <v>107.63</v>
      </c>
      <c r="F2643" s="64">
        <v>0</v>
      </c>
      <c r="H2643" s="64">
        <f t="shared" si="346"/>
        <v>-107.63</v>
      </c>
      <c r="J2643" s="64">
        <f t="shared" si="347"/>
        <v>45</v>
      </c>
      <c r="K2643" s="64">
        <f t="shared" si="343"/>
        <v>55</v>
      </c>
      <c r="L2643" s="64">
        <f t="shared" si="344"/>
        <v>214</v>
      </c>
      <c r="M2643" s="64">
        <f t="shared" si="345"/>
        <v>75</v>
      </c>
    </row>
    <row r="2644" spans="1:13" outlineLevel="1" x14ac:dyDescent="0.35">
      <c r="A2644" s="64">
        <v>3710408</v>
      </c>
      <c r="B2644" s="64" t="s">
        <v>183</v>
      </c>
      <c r="C2644" s="64">
        <v>6418.58</v>
      </c>
      <c r="D2644" s="64">
        <v>182</v>
      </c>
      <c r="E2644" s="64">
        <v>514.24</v>
      </c>
      <c r="F2644" s="64">
        <v>0</v>
      </c>
      <c r="H2644" s="64">
        <f t="shared" si="346"/>
        <v>-514.24</v>
      </c>
      <c r="J2644" s="64">
        <f t="shared" si="347"/>
        <v>45</v>
      </c>
      <c r="K2644" s="64">
        <f t="shared" si="343"/>
        <v>55</v>
      </c>
      <c r="L2644" s="64">
        <f t="shared" si="344"/>
        <v>215</v>
      </c>
      <c r="M2644" s="64">
        <f t="shared" si="345"/>
        <v>75</v>
      </c>
    </row>
    <row r="2645" spans="1:13" outlineLevel="1" x14ac:dyDescent="0.35">
      <c r="A2645" s="64">
        <v>3710896</v>
      </c>
      <c r="B2645" s="64" t="s">
        <v>406</v>
      </c>
      <c r="C2645" s="64">
        <v>1657.57</v>
      </c>
      <c r="D2645" s="64">
        <v>151</v>
      </c>
      <c r="E2645" s="64">
        <v>130.94999999999999</v>
      </c>
      <c r="F2645" s="64">
        <v>0</v>
      </c>
      <c r="H2645" s="64">
        <f t="shared" si="346"/>
        <v>-130.94999999999999</v>
      </c>
      <c r="J2645" s="64">
        <f t="shared" si="347"/>
        <v>45</v>
      </c>
      <c r="K2645" s="64">
        <f t="shared" si="343"/>
        <v>55</v>
      </c>
      <c r="L2645" s="64">
        <f t="shared" si="344"/>
        <v>215</v>
      </c>
      <c r="M2645" s="64">
        <f t="shared" si="345"/>
        <v>76</v>
      </c>
    </row>
    <row r="2646" spans="1:13" outlineLevel="1" x14ac:dyDescent="0.35">
      <c r="A2646" s="64">
        <v>3711969</v>
      </c>
      <c r="B2646" s="64" t="s">
        <v>395</v>
      </c>
      <c r="C2646" s="64">
        <v>2109.5700000000002</v>
      </c>
      <c r="D2646" s="64">
        <v>154</v>
      </c>
      <c r="E2646" s="64">
        <v>174.41</v>
      </c>
      <c r="F2646" s="64">
        <v>173.66</v>
      </c>
      <c r="H2646" s="64">
        <f t="shared" si="346"/>
        <v>-0.75</v>
      </c>
      <c r="J2646" s="64">
        <f t="shared" si="347"/>
        <v>45</v>
      </c>
      <c r="K2646" s="64">
        <f t="shared" si="343"/>
        <v>56</v>
      </c>
      <c r="L2646" s="64">
        <f t="shared" si="344"/>
        <v>215</v>
      </c>
      <c r="M2646" s="64">
        <f t="shared" si="345"/>
        <v>76</v>
      </c>
    </row>
    <row r="2647" spans="1:13" outlineLevel="1" x14ac:dyDescent="0.35">
      <c r="A2647" s="64">
        <v>3712412</v>
      </c>
      <c r="B2647" s="64" t="s">
        <v>395</v>
      </c>
      <c r="C2647" s="64">
        <v>5020.26</v>
      </c>
      <c r="D2647" s="64">
        <v>182</v>
      </c>
      <c r="E2647" s="64">
        <v>396.58</v>
      </c>
      <c r="F2647" s="64">
        <v>392.79</v>
      </c>
      <c r="H2647" s="64">
        <f t="shared" si="346"/>
        <v>-3.7899999999999636</v>
      </c>
      <c r="J2647" s="64">
        <f t="shared" si="347"/>
        <v>45</v>
      </c>
      <c r="K2647" s="64">
        <f t="shared" si="343"/>
        <v>57</v>
      </c>
      <c r="L2647" s="64">
        <f t="shared" si="344"/>
        <v>215</v>
      </c>
      <c r="M2647" s="64">
        <f t="shared" si="345"/>
        <v>76</v>
      </c>
    </row>
    <row r="2648" spans="1:13" outlineLevel="1" x14ac:dyDescent="0.35">
      <c r="A2648" s="64">
        <v>3712545</v>
      </c>
      <c r="B2648" s="64" t="s">
        <v>395</v>
      </c>
      <c r="C2648" s="64">
        <v>3605.37</v>
      </c>
      <c r="D2648" s="64">
        <v>182</v>
      </c>
      <c r="E2648" s="64">
        <v>291.14999999999998</v>
      </c>
      <c r="F2648" s="64">
        <v>287.87</v>
      </c>
      <c r="H2648" s="64">
        <f t="shared" si="346"/>
        <v>-3.2799999999999727</v>
      </c>
      <c r="J2648" s="64">
        <f t="shared" si="347"/>
        <v>45</v>
      </c>
      <c r="K2648" s="64">
        <f t="shared" si="343"/>
        <v>58</v>
      </c>
      <c r="L2648" s="64">
        <f t="shared" si="344"/>
        <v>215</v>
      </c>
      <c r="M2648" s="64">
        <f t="shared" si="345"/>
        <v>76</v>
      </c>
    </row>
    <row r="2649" spans="1:13" outlineLevel="1" x14ac:dyDescent="0.35">
      <c r="A2649" s="64">
        <v>3712876</v>
      </c>
      <c r="B2649" s="64" t="s">
        <v>183</v>
      </c>
      <c r="C2649" s="64">
        <v>5784.11</v>
      </c>
      <c r="D2649" s="64">
        <v>182</v>
      </c>
      <c r="E2649" s="64">
        <v>479.89</v>
      </c>
      <c r="F2649" s="64">
        <v>0</v>
      </c>
      <c r="H2649" s="64">
        <f t="shared" si="346"/>
        <v>-479.89</v>
      </c>
      <c r="J2649" s="64">
        <f t="shared" si="347"/>
        <v>45</v>
      </c>
      <c r="K2649" s="64">
        <f t="shared" si="343"/>
        <v>58</v>
      </c>
      <c r="L2649" s="64">
        <f t="shared" si="344"/>
        <v>216</v>
      </c>
      <c r="M2649" s="64">
        <f t="shared" si="345"/>
        <v>76</v>
      </c>
    </row>
    <row r="2650" spans="1:13" outlineLevel="1" x14ac:dyDescent="0.35">
      <c r="A2650" s="64">
        <v>3713329</v>
      </c>
      <c r="B2650" s="64" t="s">
        <v>183</v>
      </c>
      <c r="C2650" s="64">
        <v>11828.08</v>
      </c>
      <c r="D2650" s="64">
        <v>182</v>
      </c>
      <c r="E2650" s="64">
        <v>958.18</v>
      </c>
      <c r="F2650" s="64">
        <v>0</v>
      </c>
      <c r="H2650" s="64">
        <f t="shared" si="346"/>
        <v>-958.18</v>
      </c>
      <c r="J2650" s="64">
        <f t="shared" si="347"/>
        <v>45</v>
      </c>
      <c r="K2650" s="64">
        <f t="shared" si="343"/>
        <v>58</v>
      </c>
      <c r="L2650" s="64">
        <f t="shared" si="344"/>
        <v>217</v>
      </c>
      <c r="M2650" s="64">
        <f t="shared" si="345"/>
        <v>76</v>
      </c>
    </row>
    <row r="2651" spans="1:13" outlineLevel="1" x14ac:dyDescent="0.35">
      <c r="A2651" s="64">
        <v>3714187</v>
      </c>
      <c r="B2651" s="64" t="s">
        <v>101</v>
      </c>
      <c r="C2651" s="64">
        <v>7086.87</v>
      </c>
      <c r="D2651" s="64">
        <v>182</v>
      </c>
      <c r="E2651" s="64">
        <v>567.86</v>
      </c>
      <c r="F2651" s="64">
        <v>560.92999999999995</v>
      </c>
      <c r="H2651" s="64">
        <f t="shared" si="346"/>
        <v>-6.9300000000000637</v>
      </c>
      <c r="J2651" s="64">
        <f t="shared" si="347"/>
        <v>46</v>
      </c>
      <c r="K2651" s="64">
        <f t="shared" si="343"/>
        <v>58</v>
      </c>
      <c r="L2651" s="64">
        <f t="shared" si="344"/>
        <v>217</v>
      </c>
      <c r="M2651" s="64">
        <f t="shared" si="345"/>
        <v>76</v>
      </c>
    </row>
    <row r="2652" spans="1:13" outlineLevel="1" x14ac:dyDescent="0.35">
      <c r="A2652" s="64">
        <v>3716927</v>
      </c>
      <c r="B2652" s="64" t="s">
        <v>406</v>
      </c>
      <c r="C2652" s="64">
        <v>8656.4500000000007</v>
      </c>
      <c r="D2652" s="64">
        <v>151</v>
      </c>
      <c r="E2652" s="64">
        <v>714.27</v>
      </c>
      <c r="F2652" s="64">
        <v>0</v>
      </c>
      <c r="H2652" s="64">
        <f t="shared" si="346"/>
        <v>-714.27</v>
      </c>
      <c r="J2652" s="64">
        <f t="shared" si="347"/>
        <v>46</v>
      </c>
      <c r="K2652" s="64">
        <f t="shared" si="343"/>
        <v>58</v>
      </c>
      <c r="L2652" s="64">
        <f t="shared" si="344"/>
        <v>217</v>
      </c>
      <c r="M2652" s="64">
        <f t="shared" si="345"/>
        <v>77</v>
      </c>
    </row>
    <row r="2653" spans="1:13" outlineLevel="1" x14ac:dyDescent="0.35">
      <c r="A2653" s="64">
        <v>3717884</v>
      </c>
      <c r="B2653" s="64" t="s">
        <v>183</v>
      </c>
      <c r="C2653" s="64">
        <v>9655.77</v>
      </c>
      <c r="D2653" s="64">
        <v>182</v>
      </c>
      <c r="E2653" s="64">
        <v>775.65</v>
      </c>
      <c r="F2653" s="64">
        <v>0</v>
      </c>
      <c r="H2653" s="64">
        <f t="shared" si="346"/>
        <v>-775.65</v>
      </c>
      <c r="J2653" s="64">
        <f t="shared" si="347"/>
        <v>46</v>
      </c>
      <c r="K2653" s="64">
        <f t="shared" si="343"/>
        <v>58</v>
      </c>
      <c r="L2653" s="64">
        <f t="shared" si="344"/>
        <v>218</v>
      </c>
      <c r="M2653" s="64">
        <f t="shared" si="345"/>
        <v>77</v>
      </c>
    </row>
    <row r="2654" spans="1:13" outlineLevel="1" x14ac:dyDescent="0.35">
      <c r="A2654" s="64">
        <v>3722312</v>
      </c>
      <c r="B2654" s="64" t="s">
        <v>183</v>
      </c>
      <c r="C2654" s="64">
        <v>3722.77</v>
      </c>
      <c r="D2654" s="64">
        <v>179</v>
      </c>
      <c r="E2654" s="64">
        <v>307.56</v>
      </c>
      <c r="F2654" s="64">
        <v>0</v>
      </c>
      <c r="H2654" s="64">
        <f t="shared" si="346"/>
        <v>-307.56</v>
      </c>
      <c r="J2654" s="64">
        <f t="shared" si="347"/>
        <v>46</v>
      </c>
      <c r="K2654" s="64">
        <f t="shared" si="343"/>
        <v>58</v>
      </c>
      <c r="L2654" s="64">
        <f t="shared" si="344"/>
        <v>219</v>
      </c>
      <c r="M2654" s="64">
        <f t="shared" si="345"/>
        <v>77</v>
      </c>
    </row>
    <row r="2655" spans="1:13" outlineLevel="1" x14ac:dyDescent="0.35">
      <c r="A2655" s="64">
        <v>3727304</v>
      </c>
      <c r="B2655" s="64" t="s">
        <v>183</v>
      </c>
      <c r="C2655" s="64">
        <v>1720.84</v>
      </c>
      <c r="D2655" s="64">
        <v>182</v>
      </c>
      <c r="E2655" s="64">
        <v>145.35</v>
      </c>
      <c r="F2655" s="64">
        <v>0</v>
      </c>
      <c r="H2655" s="64">
        <f t="shared" si="346"/>
        <v>-145.35</v>
      </c>
      <c r="J2655" s="64">
        <f t="shared" si="347"/>
        <v>46</v>
      </c>
      <c r="K2655" s="64">
        <f t="shared" si="343"/>
        <v>58</v>
      </c>
      <c r="L2655" s="64">
        <f t="shared" si="344"/>
        <v>220</v>
      </c>
      <c r="M2655" s="64">
        <f t="shared" si="345"/>
        <v>77</v>
      </c>
    </row>
    <row r="2656" spans="1:13" outlineLevel="1" x14ac:dyDescent="0.35">
      <c r="A2656" s="64">
        <v>3727578</v>
      </c>
      <c r="B2656" s="64" t="s">
        <v>183</v>
      </c>
      <c r="C2656" s="64">
        <v>4783.24</v>
      </c>
      <c r="D2656" s="64">
        <v>182</v>
      </c>
      <c r="E2656" s="64">
        <v>398.34</v>
      </c>
      <c r="F2656" s="64">
        <v>0</v>
      </c>
      <c r="H2656" s="64">
        <f t="shared" si="346"/>
        <v>-398.34</v>
      </c>
      <c r="J2656" s="64">
        <f t="shared" si="347"/>
        <v>46</v>
      </c>
      <c r="K2656" s="64">
        <f t="shared" si="343"/>
        <v>58</v>
      </c>
      <c r="L2656" s="64">
        <f t="shared" si="344"/>
        <v>221</v>
      </c>
      <c r="M2656" s="64">
        <f t="shared" si="345"/>
        <v>77</v>
      </c>
    </row>
    <row r="2657" spans="1:13" outlineLevel="1" x14ac:dyDescent="0.35">
      <c r="A2657" s="64">
        <v>3730258</v>
      </c>
      <c r="B2657" s="64" t="s">
        <v>183</v>
      </c>
      <c r="C2657" s="64">
        <v>1864.36</v>
      </c>
      <c r="D2657" s="64">
        <v>182</v>
      </c>
      <c r="E2657" s="64">
        <v>153.79</v>
      </c>
      <c r="F2657" s="64">
        <v>0</v>
      </c>
      <c r="H2657" s="64">
        <f t="shared" si="346"/>
        <v>-153.79</v>
      </c>
      <c r="J2657" s="64">
        <f t="shared" si="347"/>
        <v>46</v>
      </c>
      <c r="K2657" s="64">
        <f t="shared" si="343"/>
        <v>58</v>
      </c>
      <c r="L2657" s="64">
        <f t="shared" si="344"/>
        <v>222</v>
      </c>
      <c r="M2657" s="64">
        <f t="shared" si="345"/>
        <v>77</v>
      </c>
    </row>
    <row r="2658" spans="1:13" outlineLevel="1" x14ac:dyDescent="0.35">
      <c r="A2658" s="64">
        <v>3731610</v>
      </c>
      <c r="B2658" s="64" t="s">
        <v>395</v>
      </c>
      <c r="C2658" s="64">
        <v>2791.8</v>
      </c>
      <c r="D2658" s="64">
        <v>182</v>
      </c>
      <c r="E2658" s="64">
        <v>229.46</v>
      </c>
      <c r="F2658" s="64">
        <v>227.48</v>
      </c>
      <c r="H2658" s="64">
        <f t="shared" si="346"/>
        <v>-1.9800000000000182</v>
      </c>
      <c r="J2658" s="64">
        <f t="shared" si="347"/>
        <v>46</v>
      </c>
      <c r="K2658" s="64">
        <f t="shared" si="343"/>
        <v>59</v>
      </c>
      <c r="L2658" s="64">
        <f t="shared" si="344"/>
        <v>222</v>
      </c>
      <c r="M2658" s="64">
        <f t="shared" si="345"/>
        <v>77</v>
      </c>
    </row>
    <row r="2659" spans="1:13" outlineLevel="1" x14ac:dyDescent="0.35">
      <c r="A2659" s="64">
        <v>3734549</v>
      </c>
      <c r="B2659" s="64" t="s">
        <v>183</v>
      </c>
      <c r="C2659" s="64">
        <v>1238.68</v>
      </c>
      <c r="D2659" s="64">
        <v>182</v>
      </c>
      <c r="E2659" s="64">
        <v>99.42</v>
      </c>
      <c r="F2659" s="64">
        <v>0</v>
      </c>
      <c r="H2659" s="64">
        <f t="shared" si="346"/>
        <v>-99.42</v>
      </c>
      <c r="J2659" s="64">
        <f t="shared" si="347"/>
        <v>46</v>
      </c>
      <c r="K2659" s="64">
        <f t="shared" si="343"/>
        <v>59</v>
      </c>
      <c r="L2659" s="64">
        <f t="shared" si="344"/>
        <v>223</v>
      </c>
      <c r="M2659" s="64">
        <f t="shared" si="345"/>
        <v>77</v>
      </c>
    </row>
    <row r="2660" spans="1:13" outlineLevel="1" x14ac:dyDescent="0.35">
      <c r="A2660" s="64">
        <v>3773555</v>
      </c>
      <c r="B2660" s="64" t="s">
        <v>183</v>
      </c>
      <c r="C2660" s="64">
        <v>7852.62</v>
      </c>
      <c r="D2660" s="64">
        <v>182</v>
      </c>
      <c r="E2660" s="64">
        <v>635.07000000000005</v>
      </c>
      <c r="F2660" s="64">
        <v>0</v>
      </c>
      <c r="H2660" s="64">
        <f t="shared" si="346"/>
        <v>-635.07000000000005</v>
      </c>
      <c r="J2660" s="64">
        <f t="shared" si="347"/>
        <v>46</v>
      </c>
      <c r="K2660" s="64">
        <f t="shared" si="343"/>
        <v>59</v>
      </c>
      <c r="L2660" s="64">
        <f t="shared" si="344"/>
        <v>224</v>
      </c>
      <c r="M2660" s="64">
        <f t="shared" si="345"/>
        <v>77</v>
      </c>
    </row>
    <row r="2661" spans="1:13" outlineLevel="1" x14ac:dyDescent="0.35">
      <c r="A2661" s="64">
        <v>3773612</v>
      </c>
      <c r="B2661" s="64" t="s">
        <v>406</v>
      </c>
      <c r="C2661" s="64">
        <v>3242.97</v>
      </c>
      <c r="D2661" s="64">
        <v>152</v>
      </c>
      <c r="E2661" s="64">
        <v>261.69</v>
      </c>
      <c r="F2661" s="64">
        <v>0</v>
      </c>
      <c r="H2661" s="64">
        <f t="shared" si="346"/>
        <v>-261.69</v>
      </c>
      <c r="J2661" s="64">
        <f t="shared" si="347"/>
        <v>46</v>
      </c>
      <c r="K2661" s="64">
        <f t="shared" si="343"/>
        <v>59</v>
      </c>
      <c r="L2661" s="64">
        <f t="shared" si="344"/>
        <v>224</v>
      </c>
      <c r="M2661" s="64">
        <f t="shared" si="345"/>
        <v>78</v>
      </c>
    </row>
    <row r="2662" spans="1:13" outlineLevel="1" x14ac:dyDescent="0.35">
      <c r="A2662" s="64">
        <v>3775593</v>
      </c>
      <c r="B2662" s="64" t="s">
        <v>406</v>
      </c>
      <c r="C2662" s="64">
        <v>7036.03</v>
      </c>
      <c r="D2662" s="64">
        <v>152</v>
      </c>
      <c r="E2662" s="64">
        <v>555.39</v>
      </c>
      <c r="F2662" s="64">
        <v>0</v>
      </c>
      <c r="H2662" s="64">
        <f t="shared" si="346"/>
        <v>-555.39</v>
      </c>
      <c r="J2662" s="64">
        <f t="shared" si="347"/>
        <v>46</v>
      </c>
      <c r="K2662" s="64">
        <f t="shared" si="343"/>
        <v>59</v>
      </c>
      <c r="L2662" s="64">
        <f t="shared" si="344"/>
        <v>224</v>
      </c>
      <c r="M2662" s="64">
        <f t="shared" si="345"/>
        <v>79</v>
      </c>
    </row>
    <row r="2663" spans="1:13" outlineLevel="1" x14ac:dyDescent="0.35">
      <c r="A2663" s="64">
        <v>3775618</v>
      </c>
      <c r="B2663" s="64" t="s">
        <v>183</v>
      </c>
      <c r="C2663" s="64">
        <v>2704.43</v>
      </c>
      <c r="D2663" s="64">
        <v>182</v>
      </c>
      <c r="E2663" s="64">
        <v>217.47</v>
      </c>
      <c r="F2663" s="64">
        <v>0</v>
      </c>
      <c r="H2663" s="64">
        <f t="shared" si="346"/>
        <v>-217.47</v>
      </c>
      <c r="J2663" s="64">
        <f t="shared" si="347"/>
        <v>46</v>
      </c>
      <c r="K2663" s="64">
        <f t="shared" si="343"/>
        <v>59</v>
      </c>
      <c r="L2663" s="64">
        <f t="shared" si="344"/>
        <v>225</v>
      </c>
      <c r="M2663" s="64">
        <f t="shared" si="345"/>
        <v>79</v>
      </c>
    </row>
    <row r="2664" spans="1:13" outlineLevel="1" x14ac:dyDescent="0.35">
      <c r="A2664" s="64">
        <v>3777424</v>
      </c>
      <c r="B2664" s="64" t="s">
        <v>183</v>
      </c>
      <c r="C2664" s="64">
        <v>3272.4</v>
      </c>
      <c r="D2664" s="64">
        <v>182</v>
      </c>
      <c r="E2664" s="64">
        <v>264.89999999999998</v>
      </c>
      <c r="F2664" s="64">
        <v>0</v>
      </c>
      <c r="H2664" s="64">
        <f t="shared" si="346"/>
        <v>-264.89999999999998</v>
      </c>
      <c r="J2664" s="64">
        <f t="shared" si="347"/>
        <v>46</v>
      </c>
      <c r="K2664" s="64">
        <f t="shared" si="343"/>
        <v>59</v>
      </c>
      <c r="L2664" s="64">
        <f t="shared" si="344"/>
        <v>226</v>
      </c>
      <c r="M2664" s="64">
        <f t="shared" si="345"/>
        <v>79</v>
      </c>
    </row>
    <row r="2665" spans="1:13" outlineLevel="1" x14ac:dyDescent="0.35">
      <c r="A2665" s="64">
        <v>3792042</v>
      </c>
      <c r="B2665" s="64" t="s">
        <v>183</v>
      </c>
      <c r="C2665" s="64">
        <v>5292.31</v>
      </c>
      <c r="D2665" s="64">
        <v>182</v>
      </c>
      <c r="E2665" s="64">
        <v>394.26</v>
      </c>
      <c r="F2665" s="64">
        <v>0</v>
      </c>
      <c r="H2665" s="64">
        <f t="shared" si="346"/>
        <v>-394.26</v>
      </c>
      <c r="J2665" s="64">
        <f t="shared" si="347"/>
        <v>46</v>
      </c>
      <c r="K2665" s="64">
        <f t="shared" si="343"/>
        <v>59</v>
      </c>
      <c r="L2665" s="64">
        <f t="shared" si="344"/>
        <v>227</v>
      </c>
      <c r="M2665" s="64">
        <f t="shared" si="345"/>
        <v>79</v>
      </c>
    </row>
    <row r="2666" spans="1:13" outlineLevel="1" x14ac:dyDescent="0.35">
      <c r="A2666" s="64">
        <v>3793298</v>
      </c>
      <c r="B2666" s="64" t="s">
        <v>183</v>
      </c>
      <c r="C2666" s="64">
        <v>2234.25</v>
      </c>
      <c r="D2666" s="64">
        <v>182</v>
      </c>
      <c r="E2666" s="64">
        <v>174.73</v>
      </c>
      <c r="F2666" s="64">
        <v>0</v>
      </c>
      <c r="H2666" s="64">
        <f t="shared" si="346"/>
        <v>-174.73</v>
      </c>
      <c r="J2666" s="64">
        <f t="shared" si="347"/>
        <v>46</v>
      </c>
      <c r="K2666" s="64">
        <f t="shared" si="343"/>
        <v>59</v>
      </c>
      <c r="L2666" s="64">
        <f t="shared" si="344"/>
        <v>228</v>
      </c>
      <c r="M2666" s="64">
        <f t="shared" si="345"/>
        <v>79</v>
      </c>
    </row>
    <row r="2667" spans="1:13" outlineLevel="1" x14ac:dyDescent="0.35">
      <c r="A2667" s="64">
        <v>3797555</v>
      </c>
      <c r="B2667" s="64" t="s">
        <v>183</v>
      </c>
      <c r="C2667" s="64">
        <v>1468.21</v>
      </c>
      <c r="D2667" s="64">
        <v>182</v>
      </c>
      <c r="E2667" s="64">
        <v>111.92</v>
      </c>
      <c r="F2667" s="64">
        <v>0</v>
      </c>
      <c r="H2667" s="64">
        <f t="shared" si="346"/>
        <v>-111.92</v>
      </c>
      <c r="J2667" s="64">
        <f t="shared" si="347"/>
        <v>46</v>
      </c>
      <c r="K2667" s="64">
        <f t="shared" si="343"/>
        <v>59</v>
      </c>
      <c r="L2667" s="64">
        <f t="shared" si="344"/>
        <v>229</v>
      </c>
      <c r="M2667" s="64">
        <f t="shared" si="345"/>
        <v>79</v>
      </c>
    </row>
    <row r="2668" spans="1:13" outlineLevel="1" x14ac:dyDescent="0.35">
      <c r="A2668" s="64">
        <v>3807536</v>
      </c>
      <c r="B2668" s="64" t="s">
        <v>395</v>
      </c>
      <c r="C2668" s="64">
        <v>3532.85</v>
      </c>
      <c r="D2668" s="64">
        <v>149</v>
      </c>
      <c r="E2668" s="64">
        <v>288.14</v>
      </c>
      <c r="F2668" s="64">
        <v>285.77</v>
      </c>
      <c r="H2668" s="64">
        <f t="shared" si="346"/>
        <v>-2.3700000000000045</v>
      </c>
      <c r="J2668" s="64">
        <f t="shared" si="347"/>
        <v>46</v>
      </c>
      <c r="K2668" s="64">
        <f t="shared" si="343"/>
        <v>60</v>
      </c>
      <c r="L2668" s="64">
        <f t="shared" si="344"/>
        <v>229</v>
      </c>
      <c r="M2668" s="64">
        <f t="shared" si="345"/>
        <v>79</v>
      </c>
    </row>
    <row r="2669" spans="1:13" outlineLevel="1" x14ac:dyDescent="0.35">
      <c r="A2669" s="64">
        <v>3813038</v>
      </c>
      <c r="B2669" s="64" t="s">
        <v>101</v>
      </c>
      <c r="C2669" s="64">
        <v>1904.34</v>
      </c>
      <c r="D2669" s="64">
        <v>119</v>
      </c>
      <c r="E2669" s="64">
        <v>150.86000000000001</v>
      </c>
      <c r="F2669" s="64">
        <v>148.65</v>
      </c>
      <c r="H2669" s="64">
        <f t="shared" si="346"/>
        <v>-2.210000000000008</v>
      </c>
      <c r="J2669" s="64">
        <f t="shared" si="347"/>
        <v>47</v>
      </c>
      <c r="K2669" s="64">
        <f t="shared" si="343"/>
        <v>60</v>
      </c>
      <c r="L2669" s="64">
        <f t="shared" si="344"/>
        <v>229</v>
      </c>
      <c r="M2669" s="64">
        <f t="shared" si="345"/>
        <v>79</v>
      </c>
    </row>
    <row r="2670" spans="1:13" outlineLevel="1" x14ac:dyDescent="0.35">
      <c r="A2670" s="64">
        <v>3821536</v>
      </c>
      <c r="B2670" s="64" t="s">
        <v>183</v>
      </c>
      <c r="C2670" s="64">
        <v>5400.39</v>
      </c>
      <c r="D2670" s="64">
        <v>182</v>
      </c>
      <c r="E2670" s="64">
        <v>430.2</v>
      </c>
      <c r="F2670" s="64">
        <v>0</v>
      </c>
      <c r="H2670" s="64">
        <f t="shared" si="346"/>
        <v>-430.2</v>
      </c>
      <c r="J2670" s="64">
        <f t="shared" si="347"/>
        <v>47</v>
      </c>
      <c r="K2670" s="64">
        <f t="shared" si="343"/>
        <v>60</v>
      </c>
      <c r="L2670" s="64">
        <f t="shared" si="344"/>
        <v>230</v>
      </c>
      <c r="M2670" s="64">
        <f t="shared" si="345"/>
        <v>79</v>
      </c>
    </row>
    <row r="2671" spans="1:13" outlineLevel="1" x14ac:dyDescent="0.35">
      <c r="A2671" s="64">
        <v>3825025</v>
      </c>
      <c r="B2671" s="64" t="s">
        <v>101</v>
      </c>
      <c r="C2671" s="64">
        <v>3243.19</v>
      </c>
      <c r="D2671" s="64">
        <v>182</v>
      </c>
      <c r="E2671" s="64">
        <v>265.08</v>
      </c>
      <c r="F2671" s="64">
        <v>263.74</v>
      </c>
      <c r="H2671" s="64">
        <f t="shared" si="346"/>
        <v>-1.339999999999975</v>
      </c>
      <c r="J2671" s="64">
        <f t="shared" si="347"/>
        <v>48</v>
      </c>
      <c r="K2671" s="64">
        <f t="shared" si="343"/>
        <v>60</v>
      </c>
      <c r="L2671" s="64">
        <f t="shared" si="344"/>
        <v>230</v>
      </c>
      <c r="M2671" s="64">
        <f t="shared" si="345"/>
        <v>79</v>
      </c>
    </row>
    <row r="2672" spans="1:13" outlineLevel="1" x14ac:dyDescent="0.35">
      <c r="A2672" s="64">
        <v>3825306</v>
      </c>
      <c r="B2672" s="64" t="s">
        <v>183</v>
      </c>
      <c r="C2672" s="64">
        <v>2946.73</v>
      </c>
      <c r="D2672" s="64">
        <v>182</v>
      </c>
      <c r="E2672" s="64">
        <v>246.16</v>
      </c>
      <c r="F2672" s="64">
        <v>0</v>
      </c>
      <c r="H2672" s="64">
        <f t="shared" si="346"/>
        <v>-246.16</v>
      </c>
      <c r="J2672" s="64">
        <f t="shared" si="347"/>
        <v>48</v>
      </c>
      <c r="K2672" s="64">
        <f t="shared" si="343"/>
        <v>60</v>
      </c>
      <c r="L2672" s="64">
        <f t="shared" si="344"/>
        <v>231</v>
      </c>
      <c r="M2672" s="64">
        <f t="shared" si="345"/>
        <v>79</v>
      </c>
    </row>
    <row r="2673" spans="1:13" outlineLevel="1" x14ac:dyDescent="0.35">
      <c r="A2673" s="64">
        <v>3825629</v>
      </c>
      <c r="B2673" s="64" t="s">
        <v>101</v>
      </c>
      <c r="C2673" s="64">
        <v>3284.25</v>
      </c>
      <c r="D2673" s="64">
        <v>151</v>
      </c>
      <c r="E2673" s="64">
        <v>269.2</v>
      </c>
      <c r="F2673" s="64">
        <v>264.05</v>
      </c>
      <c r="H2673" s="64">
        <f t="shared" si="346"/>
        <v>-5.1499999999999773</v>
      </c>
      <c r="J2673" s="64">
        <f t="shared" si="347"/>
        <v>49</v>
      </c>
      <c r="K2673" s="64">
        <f t="shared" si="343"/>
        <v>60</v>
      </c>
      <c r="L2673" s="64">
        <f t="shared" si="344"/>
        <v>231</v>
      </c>
      <c r="M2673" s="64">
        <f t="shared" si="345"/>
        <v>79</v>
      </c>
    </row>
    <row r="2674" spans="1:13" outlineLevel="1" x14ac:dyDescent="0.35">
      <c r="A2674" s="64">
        <v>3835016</v>
      </c>
      <c r="B2674" s="64" t="s">
        <v>183</v>
      </c>
      <c r="C2674" s="64">
        <v>3370.5</v>
      </c>
      <c r="D2674" s="64">
        <v>182</v>
      </c>
      <c r="E2674" s="64">
        <v>267.3</v>
      </c>
      <c r="F2674" s="64">
        <v>0</v>
      </c>
      <c r="H2674" s="64">
        <f t="shared" si="346"/>
        <v>-267.3</v>
      </c>
      <c r="J2674" s="64">
        <f t="shared" si="347"/>
        <v>49</v>
      </c>
      <c r="K2674" s="64">
        <f t="shared" si="343"/>
        <v>60</v>
      </c>
      <c r="L2674" s="64">
        <f t="shared" si="344"/>
        <v>232</v>
      </c>
      <c r="M2674" s="64">
        <f t="shared" si="345"/>
        <v>79</v>
      </c>
    </row>
    <row r="2675" spans="1:13" outlineLevel="1" x14ac:dyDescent="0.35">
      <c r="A2675" s="64">
        <v>3839571</v>
      </c>
      <c r="B2675" s="64" t="s">
        <v>183</v>
      </c>
      <c r="C2675" s="64">
        <v>3586.45</v>
      </c>
      <c r="D2675" s="64">
        <v>179</v>
      </c>
      <c r="E2675" s="64">
        <v>293.64</v>
      </c>
      <c r="F2675" s="64">
        <v>0</v>
      </c>
      <c r="H2675" s="64">
        <f t="shared" si="346"/>
        <v>-293.64</v>
      </c>
      <c r="J2675" s="64">
        <f t="shared" si="347"/>
        <v>49</v>
      </c>
      <c r="K2675" s="64">
        <f t="shared" si="343"/>
        <v>60</v>
      </c>
      <c r="L2675" s="64">
        <f t="shared" si="344"/>
        <v>233</v>
      </c>
      <c r="M2675" s="64">
        <f t="shared" si="345"/>
        <v>79</v>
      </c>
    </row>
    <row r="2676" spans="1:13" outlineLevel="1" x14ac:dyDescent="0.35">
      <c r="A2676" s="64">
        <v>3842607</v>
      </c>
      <c r="B2676" s="64" t="s">
        <v>183</v>
      </c>
      <c r="C2676" s="64">
        <v>3383.25</v>
      </c>
      <c r="D2676" s="64">
        <v>183</v>
      </c>
      <c r="E2676" s="64">
        <v>276.67</v>
      </c>
      <c r="F2676" s="64">
        <v>0</v>
      </c>
      <c r="H2676" s="64">
        <f t="shared" si="346"/>
        <v>-276.67</v>
      </c>
      <c r="J2676" s="64">
        <f t="shared" si="347"/>
        <v>49</v>
      </c>
      <c r="K2676" s="64">
        <f t="shared" si="343"/>
        <v>60</v>
      </c>
      <c r="L2676" s="64">
        <f t="shared" si="344"/>
        <v>234</v>
      </c>
      <c r="M2676" s="64">
        <f t="shared" si="345"/>
        <v>79</v>
      </c>
    </row>
    <row r="2677" spans="1:13" outlineLevel="1" x14ac:dyDescent="0.35">
      <c r="A2677" s="64">
        <v>3843499</v>
      </c>
      <c r="B2677" s="64" t="s">
        <v>183</v>
      </c>
      <c r="C2677" s="64">
        <v>6188.57</v>
      </c>
      <c r="D2677" s="64">
        <v>182</v>
      </c>
      <c r="E2677" s="64">
        <v>468.73</v>
      </c>
      <c r="F2677" s="64">
        <v>0</v>
      </c>
      <c r="H2677" s="64">
        <f t="shared" si="346"/>
        <v>-468.73</v>
      </c>
      <c r="J2677" s="64">
        <f t="shared" si="347"/>
        <v>49</v>
      </c>
      <c r="K2677" s="64">
        <f t="shared" si="343"/>
        <v>60</v>
      </c>
      <c r="L2677" s="64">
        <f t="shared" si="344"/>
        <v>235</v>
      </c>
      <c r="M2677" s="64">
        <f t="shared" si="345"/>
        <v>79</v>
      </c>
    </row>
    <row r="2678" spans="1:13" outlineLevel="1" x14ac:dyDescent="0.35">
      <c r="A2678" s="64">
        <v>3847673</v>
      </c>
      <c r="B2678" s="64" t="s">
        <v>183</v>
      </c>
      <c r="C2678" s="64">
        <v>4681.22</v>
      </c>
      <c r="D2678" s="64">
        <v>182</v>
      </c>
      <c r="E2678" s="64">
        <v>376.75</v>
      </c>
      <c r="F2678" s="64">
        <v>0</v>
      </c>
      <c r="H2678" s="64">
        <f t="shared" si="346"/>
        <v>-376.75</v>
      </c>
      <c r="J2678" s="64">
        <f t="shared" si="347"/>
        <v>49</v>
      </c>
      <c r="K2678" s="64">
        <f t="shared" si="343"/>
        <v>60</v>
      </c>
      <c r="L2678" s="64">
        <f t="shared" si="344"/>
        <v>236</v>
      </c>
      <c r="M2678" s="64">
        <f t="shared" si="345"/>
        <v>79</v>
      </c>
    </row>
    <row r="2679" spans="1:13" outlineLevel="1" x14ac:dyDescent="0.35">
      <c r="A2679" s="64">
        <v>3851484</v>
      </c>
      <c r="B2679" s="64" t="s">
        <v>183</v>
      </c>
      <c r="C2679" s="64">
        <v>4607.58</v>
      </c>
      <c r="D2679" s="64">
        <v>182</v>
      </c>
      <c r="E2679" s="64">
        <v>373.49</v>
      </c>
      <c r="F2679" s="64">
        <v>0</v>
      </c>
      <c r="H2679" s="64">
        <f t="shared" si="346"/>
        <v>-373.49</v>
      </c>
      <c r="J2679" s="64">
        <f t="shared" si="347"/>
        <v>49</v>
      </c>
      <c r="K2679" s="64">
        <f t="shared" si="343"/>
        <v>60</v>
      </c>
      <c r="L2679" s="64">
        <f t="shared" si="344"/>
        <v>237</v>
      </c>
      <c r="M2679" s="64">
        <f t="shared" si="345"/>
        <v>79</v>
      </c>
    </row>
    <row r="2680" spans="1:13" outlineLevel="1" x14ac:dyDescent="0.35">
      <c r="A2680" s="64">
        <v>3852797</v>
      </c>
      <c r="B2680" s="64" t="s">
        <v>101</v>
      </c>
      <c r="C2680" s="64">
        <v>3241.83</v>
      </c>
      <c r="D2680" s="64">
        <v>182</v>
      </c>
      <c r="E2680" s="64">
        <v>229.92</v>
      </c>
      <c r="F2680" s="64">
        <v>216.93</v>
      </c>
      <c r="H2680" s="64">
        <f t="shared" si="346"/>
        <v>-12.989999999999981</v>
      </c>
      <c r="J2680" s="64">
        <f t="shared" si="347"/>
        <v>50</v>
      </c>
      <c r="K2680" s="64">
        <f t="shared" si="343"/>
        <v>60</v>
      </c>
      <c r="L2680" s="64">
        <f t="shared" si="344"/>
        <v>237</v>
      </c>
      <c r="M2680" s="64">
        <f t="shared" si="345"/>
        <v>79</v>
      </c>
    </row>
    <row r="2681" spans="1:13" outlineLevel="1" x14ac:dyDescent="0.35">
      <c r="A2681" s="64">
        <v>3883916</v>
      </c>
      <c r="B2681" s="64" t="s">
        <v>183</v>
      </c>
      <c r="C2681" s="64">
        <v>8815.42</v>
      </c>
      <c r="D2681" s="64">
        <v>182</v>
      </c>
      <c r="E2681" s="64">
        <v>716.58</v>
      </c>
      <c r="F2681" s="64">
        <v>0</v>
      </c>
      <c r="H2681" s="64">
        <f t="shared" si="346"/>
        <v>-716.58</v>
      </c>
      <c r="J2681" s="64">
        <f t="shared" si="347"/>
        <v>50</v>
      </c>
      <c r="K2681" s="64">
        <f t="shared" si="343"/>
        <v>60</v>
      </c>
      <c r="L2681" s="64">
        <f t="shared" si="344"/>
        <v>238</v>
      </c>
      <c r="M2681" s="64">
        <f t="shared" si="345"/>
        <v>79</v>
      </c>
    </row>
    <row r="2682" spans="1:13" outlineLevel="1" x14ac:dyDescent="0.35">
      <c r="A2682" s="64">
        <v>3888479</v>
      </c>
      <c r="B2682" s="64" t="s">
        <v>395</v>
      </c>
      <c r="C2682" s="64">
        <v>2116.65</v>
      </c>
      <c r="D2682" s="64">
        <v>181</v>
      </c>
      <c r="E2682" s="64">
        <v>173.54</v>
      </c>
      <c r="F2682" s="64">
        <v>171.01</v>
      </c>
      <c r="H2682" s="64">
        <f t="shared" si="346"/>
        <v>-2.5300000000000011</v>
      </c>
      <c r="J2682" s="64">
        <f t="shared" si="347"/>
        <v>50</v>
      </c>
      <c r="K2682" s="64">
        <f t="shared" si="343"/>
        <v>61</v>
      </c>
      <c r="L2682" s="64">
        <f t="shared" si="344"/>
        <v>238</v>
      </c>
      <c r="M2682" s="64">
        <f t="shared" si="345"/>
        <v>79</v>
      </c>
    </row>
    <row r="2683" spans="1:13" outlineLevel="1" x14ac:dyDescent="0.35">
      <c r="A2683" s="64">
        <v>3890391</v>
      </c>
      <c r="B2683" s="64" t="s">
        <v>406</v>
      </c>
      <c r="C2683" s="64">
        <v>1964.47</v>
      </c>
      <c r="D2683" s="64">
        <v>153</v>
      </c>
      <c r="E2683" s="64">
        <v>157.69</v>
      </c>
      <c r="F2683" s="64">
        <v>0</v>
      </c>
      <c r="H2683" s="64">
        <f t="shared" si="346"/>
        <v>-157.69</v>
      </c>
      <c r="J2683" s="64">
        <f t="shared" si="347"/>
        <v>50</v>
      </c>
      <c r="K2683" s="64">
        <f t="shared" si="343"/>
        <v>61</v>
      </c>
      <c r="L2683" s="64">
        <f t="shared" si="344"/>
        <v>238</v>
      </c>
      <c r="M2683" s="64">
        <f t="shared" si="345"/>
        <v>80</v>
      </c>
    </row>
    <row r="2684" spans="1:13" outlineLevel="1" x14ac:dyDescent="0.35">
      <c r="A2684" s="64">
        <v>3930668</v>
      </c>
      <c r="B2684" s="64" t="s">
        <v>183</v>
      </c>
      <c r="C2684" s="64">
        <v>2048.0300000000002</v>
      </c>
      <c r="D2684" s="64">
        <v>179</v>
      </c>
      <c r="E2684" s="64">
        <v>168.99</v>
      </c>
      <c r="F2684" s="64">
        <v>0</v>
      </c>
      <c r="H2684" s="64">
        <f t="shared" si="346"/>
        <v>-168.99</v>
      </c>
      <c r="J2684" s="64">
        <f t="shared" si="347"/>
        <v>50</v>
      </c>
      <c r="K2684" s="64">
        <f t="shared" si="343"/>
        <v>61</v>
      </c>
      <c r="L2684" s="64">
        <f t="shared" si="344"/>
        <v>239</v>
      </c>
      <c r="M2684" s="64">
        <f t="shared" si="345"/>
        <v>80</v>
      </c>
    </row>
    <row r="2685" spans="1:13" outlineLevel="1" x14ac:dyDescent="0.35">
      <c r="A2685" s="64">
        <v>3932127</v>
      </c>
      <c r="B2685" s="64" t="s">
        <v>406</v>
      </c>
      <c r="C2685" s="64">
        <v>13983.15</v>
      </c>
      <c r="D2685" s="64">
        <v>151</v>
      </c>
      <c r="E2685" s="64">
        <v>1175.1600000000001</v>
      </c>
      <c r="F2685" s="64">
        <v>0</v>
      </c>
      <c r="H2685" s="64">
        <f t="shared" si="346"/>
        <v>-1175.1600000000001</v>
      </c>
      <c r="J2685" s="64">
        <f t="shared" si="347"/>
        <v>50</v>
      </c>
      <c r="K2685" s="64">
        <f t="shared" si="343"/>
        <v>61</v>
      </c>
      <c r="L2685" s="64">
        <f t="shared" si="344"/>
        <v>239</v>
      </c>
      <c r="M2685" s="64">
        <f t="shared" si="345"/>
        <v>81</v>
      </c>
    </row>
    <row r="2686" spans="1:13" outlineLevel="1" x14ac:dyDescent="0.35">
      <c r="A2686" s="64">
        <v>3932135</v>
      </c>
      <c r="B2686" s="64" t="s">
        <v>101</v>
      </c>
      <c r="C2686" s="64">
        <v>2758.66</v>
      </c>
      <c r="D2686" s="64">
        <v>149</v>
      </c>
      <c r="E2686" s="64">
        <v>217.91</v>
      </c>
      <c r="F2686" s="64">
        <v>214.41</v>
      </c>
      <c r="H2686" s="64">
        <f t="shared" si="346"/>
        <v>-3.5</v>
      </c>
      <c r="J2686" s="64">
        <f t="shared" si="347"/>
        <v>51</v>
      </c>
      <c r="K2686" s="64">
        <f t="shared" si="343"/>
        <v>61</v>
      </c>
      <c r="L2686" s="64">
        <f t="shared" si="344"/>
        <v>239</v>
      </c>
      <c r="M2686" s="64">
        <f t="shared" si="345"/>
        <v>81</v>
      </c>
    </row>
    <row r="2687" spans="1:13" outlineLevel="1" x14ac:dyDescent="0.35">
      <c r="A2687" s="64">
        <v>3939082</v>
      </c>
      <c r="B2687" s="64" t="s">
        <v>101</v>
      </c>
      <c r="C2687" s="64">
        <v>10340.69</v>
      </c>
      <c r="D2687" s="64">
        <v>181</v>
      </c>
      <c r="E2687" s="64">
        <v>843.99</v>
      </c>
      <c r="F2687" s="64">
        <v>815.6</v>
      </c>
      <c r="H2687" s="64">
        <f t="shared" si="346"/>
        <v>-28.389999999999986</v>
      </c>
      <c r="J2687" s="64">
        <f t="shared" si="347"/>
        <v>52</v>
      </c>
      <c r="K2687" s="64">
        <f t="shared" si="343"/>
        <v>61</v>
      </c>
      <c r="L2687" s="64">
        <f t="shared" si="344"/>
        <v>239</v>
      </c>
      <c r="M2687" s="64">
        <f t="shared" si="345"/>
        <v>81</v>
      </c>
    </row>
    <row r="2688" spans="1:13" outlineLevel="1" x14ac:dyDescent="0.35">
      <c r="A2688" s="64">
        <v>3939280</v>
      </c>
      <c r="B2688" s="64" t="s">
        <v>183</v>
      </c>
      <c r="C2688" s="64">
        <v>3078.22</v>
      </c>
      <c r="D2688" s="64">
        <v>179</v>
      </c>
      <c r="E2688" s="64">
        <v>259.58</v>
      </c>
      <c r="F2688" s="64">
        <v>0</v>
      </c>
      <c r="H2688" s="64">
        <f t="shared" si="346"/>
        <v>-259.58</v>
      </c>
      <c r="J2688" s="64">
        <f t="shared" si="347"/>
        <v>52</v>
      </c>
      <c r="K2688" s="64">
        <f t="shared" si="343"/>
        <v>61</v>
      </c>
      <c r="L2688" s="64">
        <f t="shared" si="344"/>
        <v>240</v>
      </c>
      <c r="M2688" s="64">
        <f t="shared" si="345"/>
        <v>81</v>
      </c>
    </row>
    <row r="2689" spans="1:13" outlineLevel="1" x14ac:dyDescent="0.35">
      <c r="A2689" s="64">
        <v>3939686</v>
      </c>
      <c r="B2689" s="64" t="s">
        <v>406</v>
      </c>
      <c r="C2689" s="64">
        <v>3025.68</v>
      </c>
      <c r="D2689" s="64">
        <v>182</v>
      </c>
      <c r="E2689" s="64">
        <v>244.42</v>
      </c>
      <c r="F2689" s="64">
        <v>0</v>
      </c>
      <c r="H2689" s="64">
        <f t="shared" si="346"/>
        <v>-244.42</v>
      </c>
      <c r="J2689" s="64">
        <f t="shared" si="347"/>
        <v>52</v>
      </c>
      <c r="K2689" s="64">
        <f t="shared" si="343"/>
        <v>61</v>
      </c>
      <c r="L2689" s="64">
        <f t="shared" si="344"/>
        <v>240</v>
      </c>
      <c r="M2689" s="64">
        <f t="shared" si="345"/>
        <v>82</v>
      </c>
    </row>
    <row r="2690" spans="1:13" outlineLevel="1" x14ac:dyDescent="0.35">
      <c r="A2690" s="64">
        <v>3939917</v>
      </c>
      <c r="B2690" s="64" t="s">
        <v>406</v>
      </c>
      <c r="C2690" s="64">
        <v>14574.98</v>
      </c>
      <c r="D2690" s="64">
        <v>151</v>
      </c>
      <c r="E2690" s="64">
        <v>1184.4100000000001</v>
      </c>
      <c r="F2690" s="64">
        <v>0</v>
      </c>
      <c r="H2690" s="64">
        <f t="shared" si="346"/>
        <v>-1184.4100000000001</v>
      </c>
      <c r="J2690" s="64">
        <f t="shared" si="347"/>
        <v>52</v>
      </c>
      <c r="K2690" s="64">
        <f t="shared" si="343"/>
        <v>61</v>
      </c>
      <c r="L2690" s="64">
        <f t="shared" si="344"/>
        <v>240</v>
      </c>
      <c r="M2690" s="64">
        <f t="shared" si="345"/>
        <v>83</v>
      </c>
    </row>
    <row r="2691" spans="1:13" outlineLevel="1" x14ac:dyDescent="0.35">
      <c r="A2691" s="64">
        <v>3950038</v>
      </c>
      <c r="B2691" s="64" t="s">
        <v>395</v>
      </c>
      <c r="C2691" s="64">
        <v>5472.34</v>
      </c>
      <c r="D2691" s="64">
        <v>118</v>
      </c>
      <c r="E2691" s="64">
        <v>436.28</v>
      </c>
      <c r="F2691" s="64">
        <v>432.46</v>
      </c>
      <c r="H2691" s="64">
        <f t="shared" si="346"/>
        <v>-3.8199999999999932</v>
      </c>
      <c r="J2691" s="64">
        <f t="shared" si="347"/>
        <v>52</v>
      </c>
      <c r="K2691" s="64">
        <f t="shared" si="343"/>
        <v>62</v>
      </c>
      <c r="L2691" s="64">
        <f t="shared" si="344"/>
        <v>240</v>
      </c>
      <c r="M2691" s="64">
        <f t="shared" si="345"/>
        <v>83</v>
      </c>
    </row>
    <row r="2692" spans="1:13" outlineLevel="1" x14ac:dyDescent="0.35">
      <c r="A2692" s="64">
        <v>3950426</v>
      </c>
      <c r="B2692" s="64" t="s">
        <v>183</v>
      </c>
      <c r="C2692" s="64">
        <v>2924.43</v>
      </c>
      <c r="D2692" s="64">
        <v>179</v>
      </c>
      <c r="E2692" s="64">
        <v>243.23</v>
      </c>
      <c r="F2692" s="64">
        <v>0</v>
      </c>
      <c r="H2692" s="64">
        <f t="shared" si="346"/>
        <v>-243.23</v>
      </c>
      <c r="J2692" s="64">
        <f t="shared" si="347"/>
        <v>52</v>
      </c>
      <c r="K2692" s="64">
        <f t="shared" si="343"/>
        <v>62</v>
      </c>
      <c r="L2692" s="64">
        <f t="shared" si="344"/>
        <v>241</v>
      </c>
      <c r="M2692" s="64">
        <f t="shared" si="345"/>
        <v>83</v>
      </c>
    </row>
    <row r="2693" spans="1:13" outlineLevel="1" x14ac:dyDescent="0.35">
      <c r="A2693" s="64">
        <v>3950492</v>
      </c>
      <c r="B2693" s="64" t="s">
        <v>183</v>
      </c>
      <c r="C2693" s="64">
        <v>3420.35</v>
      </c>
      <c r="D2693" s="64">
        <v>182</v>
      </c>
      <c r="E2693" s="64">
        <v>277.13</v>
      </c>
      <c r="F2693" s="64">
        <v>0</v>
      </c>
      <c r="H2693" s="64">
        <f t="shared" si="346"/>
        <v>-277.13</v>
      </c>
      <c r="J2693" s="64">
        <f t="shared" si="347"/>
        <v>52</v>
      </c>
      <c r="K2693" s="64">
        <f t="shared" si="343"/>
        <v>62</v>
      </c>
      <c r="L2693" s="64">
        <f t="shared" si="344"/>
        <v>242</v>
      </c>
      <c r="M2693" s="64">
        <f t="shared" si="345"/>
        <v>83</v>
      </c>
    </row>
    <row r="2694" spans="1:13" outlineLevel="1" x14ac:dyDescent="0.35">
      <c r="A2694" s="64">
        <v>3962041</v>
      </c>
      <c r="B2694" s="64" t="s">
        <v>395</v>
      </c>
      <c r="C2694" s="64">
        <v>3260.57</v>
      </c>
      <c r="D2694" s="64">
        <v>179</v>
      </c>
      <c r="E2694" s="64">
        <v>268.42</v>
      </c>
      <c r="F2694" s="64">
        <v>265.52999999999997</v>
      </c>
      <c r="H2694" s="64">
        <f t="shared" si="346"/>
        <v>-2.8900000000000432</v>
      </c>
      <c r="J2694" s="64">
        <f t="shared" si="347"/>
        <v>52</v>
      </c>
      <c r="K2694" s="64">
        <f t="shared" si="343"/>
        <v>63</v>
      </c>
      <c r="L2694" s="64">
        <f t="shared" si="344"/>
        <v>242</v>
      </c>
      <c r="M2694" s="64">
        <f t="shared" si="345"/>
        <v>83</v>
      </c>
    </row>
    <row r="2695" spans="1:13" outlineLevel="1" x14ac:dyDescent="0.35">
      <c r="A2695" s="64">
        <v>3962885</v>
      </c>
      <c r="B2695" s="64" t="s">
        <v>183</v>
      </c>
      <c r="C2695" s="64">
        <v>1454.29</v>
      </c>
      <c r="D2695" s="64">
        <v>179</v>
      </c>
      <c r="E2695" s="64">
        <v>117.22</v>
      </c>
      <c r="F2695" s="64">
        <v>0</v>
      </c>
      <c r="H2695" s="64">
        <f t="shared" si="346"/>
        <v>-117.22</v>
      </c>
      <c r="J2695" s="64">
        <f t="shared" si="347"/>
        <v>52</v>
      </c>
      <c r="K2695" s="64">
        <f t="shared" si="343"/>
        <v>63</v>
      </c>
      <c r="L2695" s="64">
        <f t="shared" si="344"/>
        <v>243</v>
      </c>
      <c r="M2695" s="64">
        <f t="shared" si="345"/>
        <v>83</v>
      </c>
    </row>
    <row r="2696" spans="1:13" outlineLevel="1" x14ac:dyDescent="0.35">
      <c r="A2696" s="64">
        <v>3966374</v>
      </c>
      <c r="B2696" s="64" t="s">
        <v>183</v>
      </c>
      <c r="C2696" s="64">
        <v>4106.58</v>
      </c>
      <c r="D2696" s="64">
        <v>179</v>
      </c>
      <c r="E2696" s="64">
        <v>329.72</v>
      </c>
      <c r="F2696" s="64">
        <v>0</v>
      </c>
      <c r="H2696" s="64">
        <f t="shared" si="346"/>
        <v>-329.72</v>
      </c>
      <c r="J2696" s="64">
        <f t="shared" si="347"/>
        <v>52</v>
      </c>
      <c r="K2696" s="64">
        <f t="shared" si="343"/>
        <v>63</v>
      </c>
      <c r="L2696" s="64">
        <f t="shared" si="344"/>
        <v>244</v>
      </c>
      <c r="M2696" s="64">
        <f t="shared" si="345"/>
        <v>83</v>
      </c>
    </row>
    <row r="2697" spans="1:13" outlineLevel="1" x14ac:dyDescent="0.35">
      <c r="A2697" s="64">
        <v>3968099</v>
      </c>
      <c r="B2697" s="64" t="s">
        <v>183</v>
      </c>
      <c r="C2697" s="64">
        <v>2930.48</v>
      </c>
      <c r="D2697" s="64">
        <v>179</v>
      </c>
      <c r="E2697" s="64">
        <v>243.25</v>
      </c>
      <c r="F2697" s="64">
        <v>0</v>
      </c>
      <c r="H2697" s="64">
        <f t="shared" si="346"/>
        <v>-243.25</v>
      </c>
      <c r="J2697" s="64">
        <f t="shared" si="347"/>
        <v>52</v>
      </c>
      <c r="K2697" s="64">
        <f t="shared" si="343"/>
        <v>63</v>
      </c>
      <c r="L2697" s="64">
        <f t="shared" si="344"/>
        <v>245</v>
      </c>
      <c r="M2697" s="64">
        <f t="shared" si="345"/>
        <v>83</v>
      </c>
    </row>
    <row r="2698" spans="1:13" outlineLevel="1" x14ac:dyDescent="0.35">
      <c r="A2698" s="64">
        <v>3968172</v>
      </c>
      <c r="B2698" s="64" t="s">
        <v>406</v>
      </c>
      <c r="C2698" s="64">
        <v>2343.69</v>
      </c>
      <c r="D2698" s="64">
        <v>151</v>
      </c>
      <c r="E2698" s="64">
        <v>188.89</v>
      </c>
      <c r="F2698" s="64">
        <v>0</v>
      </c>
      <c r="H2698" s="64">
        <f t="shared" si="346"/>
        <v>-188.89</v>
      </c>
      <c r="J2698" s="64">
        <f t="shared" si="347"/>
        <v>52</v>
      </c>
      <c r="K2698" s="64">
        <f t="shared" si="343"/>
        <v>63</v>
      </c>
      <c r="L2698" s="64">
        <f t="shared" si="344"/>
        <v>245</v>
      </c>
      <c r="M2698" s="64">
        <f t="shared" si="345"/>
        <v>84</v>
      </c>
    </row>
    <row r="2699" spans="1:13" outlineLevel="1" x14ac:dyDescent="0.35">
      <c r="A2699" s="64">
        <v>3969667</v>
      </c>
      <c r="B2699" s="64" t="s">
        <v>101</v>
      </c>
      <c r="C2699" s="64">
        <v>1500.13</v>
      </c>
      <c r="D2699" s="64">
        <v>182</v>
      </c>
      <c r="E2699" s="64">
        <v>121.62</v>
      </c>
      <c r="F2699" s="64">
        <v>120.37</v>
      </c>
      <c r="H2699" s="64">
        <f t="shared" si="346"/>
        <v>-1.25</v>
      </c>
      <c r="J2699" s="64">
        <f t="shared" si="347"/>
        <v>53</v>
      </c>
      <c r="K2699" s="64">
        <f t="shared" si="343"/>
        <v>63</v>
      </c>
      <c r="L2699" s="64">
        <f t="shared" si="344"/>
        <v>245</v>
      </c>
      <c r="M2699" s="64">
        <f t="shared" si="345"/>
        <v>84</v>
      </c>
    </row>
    <row r="2700" spans="1:13" outlineLevel="1" x14ac:dyDescent="0.35">
      <c r="A2700" s="64">
        <v>3970432</v>
      </c>
      <c r="B2700" s="64" t="s">
        <v>395</v>
      </c>
      <c r="C2700" s="64">
        <v>3926.64</v>
      </c>
      <c r="D2700" s="64">
        <v>179</v>
      </c>
      <c r="E2700" s="64">
        <v>316.89999999999998</v>
      </c>
      <c r="F2700" s="64">
        <v>312.25</v>
      </c>
      <c r="H2700" s="64">
        <f t="shared" si="346"/>
        <v>-4.6499999999999773</v>
      </c>
      <c r="J2700" s="64">
        <f t="shared" si="347"/>
        <v>53</v>
      </c>
      <c r="K2700" s="64">
        <f t="shared" si="343"/>
        <v>64</v>
      </c>
      <c r="L2700" s="64">
        <f t="shared" si="344"/>
        <v>245</v>
      </c>
      <c r="M2700" s="64">
        <f t="shared" si="345"/>
        <v>84</v>
      </c>
    </row>
    <row r="2701" spans="1:13" outlineLevel="1" x14ac:dyDescent="0.35">
      <c r="A2701" s="64">
        <v>3971810</v>
      </c>
      <c r="B2701" s="64" t="s">
        <v>183</v>
      </c>
      <c r="C2701" s="64">
        <v>4360.63</v>
      </c>
      <c r="D2701" s="64">
        <v>179</v>
      </c>
      <c r="E2701" s="64">
        <v>351.19</v>
      </c>
      <c r="F2701" s="64">
        <v>0</v>
      </c>
      <c r="H2701" s="64">
        <f t="shared" si="346"/>
        <v>-351.19</v>
      </c>
      <c r="J2701" s="64">
        <f t="shared" si="347"/>
        <v>53</v>
      </c>
      <c r="K2701" s="64">
        <f t="shared" si="343"/>
        <v>64</v>
      </c>
      <c r="L2701" s="64">
        <f t="shared" si="344"/>
        <v>246</v>
      </c>
      <c r="M2701" s="64">
        <f t="shared" si="345"/>
        <v>84</v>
      </c>
    </row>
    <row r="2702" spans="1:13" outlineLevel="1" x14ac:dyDescent="0.35">
      <c r="A2702" s="64">
        <v>3973329</v>
      </c>
      <c r="B2702" s="64" t="s">
        <v>406</v>
      </c>
      <c r="C2702" s="64">
        <v>1264.98</v>
      </c>
      <c r="D2702" s="64">
        <v>151</v>
      </c>
      <c r="E2702" s="64">
        <v>101.37</v>
      </c>
      <c r="F2702" s="64">
        <v>0</v>
      </c>
      <c r="H2702" s="64">
        <f t="shared" si="346"/>
        <v>-101.37</v>
      </c>
      <c r="J2702" s="64">
        <f t="shared" si="347"/>
        <v>53</v>
      </c>
      <c r="K2702" s="64">
        <f t="shared" si="343"/>
        <v>64</v>
      </c>
      <c r="L2702" s="64">
        <f t="shared" si="344"/>
        <v>246</v>
      </c>
      <c r="M2702" s="64">
        <f t="shared" si="345"/>
        <v>85</v>
      </c>
    </row>
    <row r="2703" spans="1:13" outlineLevel="1" x14ac:dyDescent="0.35">
      <c r="A2703" s="64">
        <v>3974096</v>
      </c>
      <c r="B2703" s="64" t="s">
        <v>395</v>
      </c>
      <c r="C2703" s="64">
        <v>25011.26</v>
      </c>
      <c r="D2703" s="64">
        <v>179</v>
      </c>
      <c r="E2703" s="64">
        <v>2008.61</v>
      </c>
      <c r="F2703" s="64">
        <v>1971.04</v>
      </c>
      <c r="H2703" s="64">
        <f t="shared" si="346"/>
        <v>-37.569999999999936</v>
      </c>
      <c r="J2703" s="64">
        <f t="shared" si="347"/>
        <v>53</v>
      </c>
      <c r="K2703" s="64">
        <f t="shared" ref="K2703:K2766" si="348">IF($B2703=K$2253,K2702+1,K2702)</f>
        <v>65</v>
      </c>
      <c r="L2703" s="64">
        <f t="shared" ref="L2703:L2766" si="349">IF($B2703=L$2253,L2702+1,L2702)</f>
        <v>246</v>
      </c>
      <c r="M2703" s="64">
        <f t="shared" ref="M2703:M2766" si="350">IF($B2703=M$2253,M2702+1,M2702)</f>
        <v>85</v>
      </c>
    </row>
    <row r="2704" spans="1:13" outlineLevel="1" x14ac:dyDescent="0.35">
      <c r="A2704" s="64">
        <v>3974509</v>
      </c>
      <c r="B2704" s="64" t="s">
        <v>395</v>
      </c>
      <c r="C2704" s="64">
        <v>2744.39</v>
      </c>
      <c r="D2704" s="64">
        <v>179</v>
      </c>
      <c r="E2704" s="64">
        <v>225.01</v>
      </c>
      <c r="F2704" s="64">
        <v>220.49</v>
      </c>
      <c r="H2704" s="64">
        <f t="shared" ref="H2704:H2767" si="351">F2704-E2704</f>
        <v>-4.5199999999999818</v>
      </c>
      <c r="J2704" s="64">
        <f t="shared" ref="J2704:J2767" si="352">IF($B2704=J$2253,J2703+1,J2703)</f>
        <v>53</v>
      </c>
      <c r="K2704" s="64">
        <f t="shared" si="348"/>
        <v>66</v>
      </c>
      <c r="L2704" s="64">
        <f t="shared" si="349"/>
        <v>246</v>
      </c>
      <c r="M2704" s="64">
        <f t="shared" si="350"/>
        <v>85</v>
      </c>
    </row>
    <row r="2705" spans="1:13" outlineLevel="1" x14ac:dyDescent="0.35">
      <c r="A2705" s="64">
        <v>3974939</v>
      </c>
      <c r="B2705" s="64" t="s">
        <v>183</v>
      </c>
      <c r="C2705" s="64">
        <v>3750.55</v>
      </c>
      <c r="D2705" s="64">
        <v>179</v>
      </c>
      <c r="E2705" s="64">
        <v>306</v>
      </c>
      <c r="F2705" s="64">
        <v>0</v>
      </c>
      <c r="H2705" s="64">
        <f t="shared" si="351"/>
        <v>-306</v>
      </c>
      <c r="J2705" s="64">
        <f t="shared" si="352"/>
        <v>53</v>
      </c>
      <c r="K2705" s="64">
        <f t="shared" si="348"/>
        <v>66</v>
      </c>
      <c r="L2705" s="64">
        <f t="shared" si="349"/>
        <v>247</v>
      </c>
      <c r="M2705" s="64">
        <f t="shared" si="350"/>
        <v>85</v>
      </c>
    </row>
    <row r="2706" spans="1:13" outlineLevel="1" x14ac:dyDescent="0.35">
      <c r="A2706" s="64">
        <v>3989061</v>
      </c>
      <c r="B2706" s="64" t="s">
        <v>101</v>
      </c>
      <c r="C2706" s="64">
        <v>2177.1</v>
      </c>
      <c r="D2706" s="64">
        <v>94</v>
      </c>
      <c r="E2706" s="64">
        <v>171.74</v>
      </c>
      <c r="F2706" s="64">
        <v>166.12</v>
      </c>
      <c r="H2706" s="64">
        <f t="shared" si="351"/>
        <v>-5.6200000000000045</v>
      </c>
      <c r="J2706" s="64">
        <f t="shared" si="352"/>
        <v>54</v>
      </c>
      <c r="K2706" s="64">
        <f t="shared" si="348"/>
        <v>66</v>
      </c>
      <c r="L2706" s="64">
        <f t="shared" si="349"/>
        <v>247</v>
      </c>
      <c r="M2706" s="64">
        <f t="shared" si="350"/>
        <v>85</v>
      </c>
    </row>
    <row r="2707" spans="1:13" outlineLevel="1" x14ac:dyDescent="0.35">
      <c r="A2707" s="64">
        <v>4003159</v>
      </c>
      <c r="B2707" s="64" t="s">
        <v>101</v>
      </c>
      <c r="C2707" s="64">
        <v>3818.4</v>
      </c>
      <c r="D2707" s="64">
        <v>153</v>
      </c>
      <c r="E2707" s="64">
        <v>312.74</v>
      </c>
      <c r="F2707" s="64">
        <v>308.11</v>
      </c>
      <c r="H2707" s="64">
        <f t="shared" si="351"/>
        <v>-4.6299999999999955</v>
      </c>
      <c r="J2707" s="64">
        <f t="shared" si="352"/>
        <v>55</v>
      </c>
      <c r="K2707" s="64">
        <f t="shared" si="348"/>
        <v>66</v>
      </c>
      <c r="L2707" s="64">
        <f t="shared" si="349"/>
        <v>247</v>
      </c>
      <c r="M2707" s="64">
        <f t="shared" si="350"/>
        <v>85</v>
      </c>
    </row>
    <row r="2708" spans="1:13" outlineLevel="1" x14ac:dyDescent="0.35">
      <c r="A2708" s="64">
        <v>4021565</v>
      </c>
      <c r="B2708" s="64" t="s">
        <v>183</v>
      </c>
      <c r="C2708" s="64">
        <v>4704.28</v>
      </c>
      <c r="D2708" s="64">
        <v>179</v>
      </c>
      <c r="E2708" s="64">
        <v>376.28</v>
      </c>
      <c r="F2708" s="64">
        <v>0</v>
      </c>
      <c r="H2708" s="64">
        <f t="shared" si="351"/>
        <v>-376.28</v>
      </c>
      <c r="J2708" s="64">
        <f t="shared" si="352"/>
        <v>55</v>
      </c>
      <c r="K2708" s="64">
        <f t="shared" si="348"/>
        <v>66</v>
      </c>
      <c r="L2708" s="64">
        <f t="shared" si="349"/>
        <v>248</v>
      </c>
      <c r="M2708" s="64">
        <f t="shared" si="350"/>
        <v>85</v>
      </c>
    </row>
    <row r="2709" spans="1:13" outlineLevel="1" x14ac:dyDescent="0.35">
      <c r="A2709" s="64">
        <v>4034211</v>
      </c>
      <c r="B2709" s="64" t="s">
        <v>183</v>
      </c>
      <c r="C2709" s="64">
        <v>5363.76</v>
      </c>
      <c r="D2709" s="64">
        <v>182</v>
      </c>
      <c r="E2709" s="64">
        <v>447.66</v>
      </c>
      <c r="F2709" s="64">
        <v>0</v>
      </c>
      <c r="H2709" s="64">
        <f t="shared" si="351"/>
        <v>-447.66</v>
      </c>
      <c r="J2709" s="64">
        <f t="shared" si="352"/>
        <v>55</v>
      </c>
      <c r="K2709" s="64">
        <f t="shared" si="348"/>
        <v>66</v>
      </c>
      <c r="L2709" s="64">
        <f t="shared" si="349"/>
        <v>249</v>
      </c>
      <c r="M2709" s="64">
        <f t="shared" si="350"/>
        <v>85</v>
      </c>
    </row>
    <row r="2710" spans="1:13" outlineLevel="1" x14ac:dyDescent="0.35">
      <c r="A2710" s="64">
        <v>4037900</v>
      </c>
      <c r="B2710" s="64" t="s">
        <v>101</v>
      </c>
      <c r="C2710" s="64">
        <v>1562.87</v>
      </c>
      <c r="D2710" s="64">
        <v>121</v>
      </c>
      <c r="E2710" s="64">
        <v>124.96</v>
      </c>
      <c r="F2710" s="64">
        <v>124.56</v>
      </c>
      <c r="H2710" s="64">
        <f t="shared" si="351"/>
        <v>-0.39999999999999147</v>
      </c>
      <c r="J2710" s="64">
        <f t="shared" si="352"/>
        <v>56</v>
      </c>
      <c r="K2710" s="64">
        <f t="shared" si="348"/>
        <v>66</v>
      </c>
      <c r="L2710" s="64">
        <f t="shared" si="349"/>
        <v>249</v>
      </c>
      <c r="M2710" s="64">
        <f t="shared" si="350"/>
        <v>85</v>
      </c>
    </row>
    <row r="2711" spans="1:13" outlineLevel="1" x14ac:dyDescent="0.35">
      <c r="A2711" s="64">
        <v>4043353</v>
      </c>
      <c r="B2711" s="64" t="s">
        <v>101</v>
      </c>
      <c r="C2711" s="64">
        <v>3035.32</v>
      </c>
      <c r="D2711" s="64">
        <v>150</v>
      </c>
      <c r="E2711" s="64">
        <v>245.61</v>
      </c>
      <c r="F2711" s="64">
        <v>242.09</v>
      </c>
      <c r="H2711" s="64">
        <f t="shared" si="351"/>
        <v>-3.5200000000000102</v>
      </c>
      <c r="J2711" s="64">
        <f t="shared" si="352"/>
        <v>57</v>
      </c>
      <c r="K2711" s="64">
        <f t="shared" si="348"/>
        <v>66</v>
      </c>
      <c r="L2711" s="64">
        <f t="shared" si="349"/>
        <v>249</v>
      </c>
      <c r="M2711" s="64">
        <f t="shared" si="350"/>
        <v>85</v>
      </c>
    </row>
    <row r="2712" spans="1:13" outlineLevel="1" x14ac:dyDescent="0.35">
      <c r="A2712" s="64">
        <v>4044616</v>
      </c>
      <c r="B2712" s="64" t="s">
        <v>183</v>
      </c>
      <c r="C2712" s="64">
        <v>8173.15</v>
      </c>
      <c r="D2712" s="64">
        <v>181</v>
      </c>
      <c r="E2712" s="64">
        <v>674.11</v>
      </c>
      <c r="F2712" s="64">
        <v>0</v>
      </c>
      <c r="H2712" s="64">
        <f t="shared" si="351"/>
        <v>-674.11</v>
      </c>
      <c r="J2712" s="64">
        <f t="shared" si="352"/>
        <v>57</v>
      </c>
      <c r="K2712" s="64">
        <f t="shared" si="348"/>
        <v>66</v>
      </c>
      <c r="L2712" s="64">
        <f t="shared" si="349"/>
        <v>250</v>
      </c>
      <c r="M2712" s="64">
        <f t="shared" si="350"/>
        <v>85</v>
      </c>
    </row>
    <row r="2713" spans="1:13" outlineLevel="1" x14ac:dyDescent="0.35">
      <c r="A2713" s="64">
        <v>4047272</v>
      </c>
      <c r="B2713" s="64" t="s">
        <v>183</v>
      </c>
      <c r="C2713" s="64">
        <v>4150.3100000000004</v>
      </c>
      <c r="D2713" s="64">
        <v>181</v>
      </c>
      <c r="E2713" s="64">
        <v>348.15</v>
      </c>
      <c r="F2713" s="64">
        <v>0</v>
      </c>
      <c r="H2713" s="64">
        <f t="shared" si="351"/>
        <v>-348.15</v>
      </c>
      <c r="J2713" s="64">
        <f t="shared" si="352"/>
        <v>57</v>
      </c>
      <c r="K2713" s="64">
        <f t="shared" si="348"/>
        <v>66</v>
      </c>
      <c r="L2713" s="64">
        <f t="shared" si="349"/>
        <v>251</v>
      </c>
      <c r="M2713" s="64">
        <f t="shared" si="350"/>
        <v>85</v>
      </c>
    </row>
    <row r="2714" spans="1:13" outlineLevel="1" x14ac:dyDescent="0.35">
      <c r="A2714" s="64">
        <v>4050168</v>
      </c>
      <c r="B2714" s="64" t="s">
        <v>101</v>
      </c>
      <c r="C2714" s="64">
        <v>2491.0500000000002</v>
      </c>
      <c r="D2714" s="64">
        <v>149</v>
      </c>
      <c r="E2714" s="64">
        <v>202.94</v>
      </c>
      <c r="F2714" s="64">
        <v>200.78</v>
      </c>
      <c r="H2714" s="64">
        <f t="shared" si="351"/>
        <v>-2.1599999999999966</v>
      </c>
      <c r="J2714" s="64">
        <f t="shared" si="352"/>
        <v>58</v>
      </c>
      <c r="K2714" s="64">
        <f t="shared" si="348"/>
        <v>66</v>
      </c>
      <c r="L2714" s="64">
        <f t="shared" si="349"/>
        <v>251</v>
      </c>
      <c r="M2714" s="64">
        <f t="shared" si="350"/>
        <v>85</v>
      </c>
    </row>
    <row r="2715" spans="1:13" outlineLevel="1" x14ac:dyDescent="0.35">
      <c r="A2715" s="64">
        <v>4052289</v>
      </c>
      <c r="B2715" s="64" t="s">
        <v>101</v>
      </c>
      <c r="C2715" s="64">
        <v>5041.46</v>
      </c>
      <c r="D2715" s="64">
        <v>151</v>
      </c>
      <c r="E2715" s="64">
        <v>407.54</v>
      </c>
      <c r="F2715" s="64">
        <v>403.67</v>
      </c>
      <c r="H2715" s="64">
        <f t="shared" si="351"/>
        <v>-3.8700000000000045</v>
      </c>
      <c r="J2715" s="64">
        <f t="shared" si="352"/>
        <v>59</v>
      </c>
      <c r="K2715" s="64">
        <f t="shared" si="348"/>
        <v>66</v>
      </c>
      <c r="L2715" s="64">
        <f t="shared" si="349"/>
        <v>251</v>
      </c>
      <c r="M2715" s="64">
        <f t="shared" si="350"/>
        <v>85</v>
      </c>
    </row>
    <row r="2716" spans="1:13" outlineLevel="1" x14ac:dyDescent="0.35">
      <c r="A2716" s="64">
        <v>4052619</v>
      </c>
      <c r="B2716" s="64" t="s">
        <v>406</v>
      </c>
      <c r="C2716" s="64">
        <v>1844.74</v>
      </c>
      <c r="D2716" s="64">
        <v>151</v>
      </c>
      <c r="E2716" s="64">
        <v>156.30000000000001</v>
      </c>
      <c r="F2716" s="64">
        <v>0</v>
      </c>
      <c r="H2716" s="64">
        <f t="shared" si="351"/>
        <v>-156.30000000000001</v>
      </c>
      <c r="J2716" s="64">
        <f t="shared" si="352"/>
        <v>59</v>
      </c>
      <c r="K2716" s="64">
        <f t="shared" si="348"/>
        <v>66</v>
      </c>
      <c r="L2716" s="64">
        <f t="shared" si="349"/>
        <v>251</v>
      </c>
      <c r="M2716" s="64">
        <f t="shared" si="350"/>
        <v>86</v>
      </c>
    </row>
    <row r="2717" spans="1:13" outlineLevel="1" x14ac:dyDescent="0.35">
      <c r="A2717" s="64">
        <v>4052817</v>
      </c>
      <c r="B2717" s="64" t="s">
        <v>183</v>
      </c>
      <c r="C2717" s="64">
        <v>3151.83</v>
      </c>
      <c r="D2717" s="64">
        <v>181</v>
      </c>
      <c r="E2717" s="64">
        <v>258.48</v>
      </c>
      <c r="F2717" s="64">
        <v>0</v>
      </c>
      <c r="H2717" s="64">
        <f t="shared" si="351"/>
        <v>-258.48</v>
      </c>
      <c r="J2717" s="64">
        <f t="shared" si="352"/>
        <v>59</v>
      </c>
      <c r="K2717" s="64">
        <f t="shared" si="348"/>
        <v>66</v>
      </c>
      <c r="L2717" s="64">
        <f t="shared" si="349"/>
        <v>252</v>
      </c>
      <c r="M2717" s="64">
        <f t="shared" si="350"/>
        <v>86</v>
      </c>
    </row>
    <row r="2718" spans="1:13" outlineLevel="1" x14ac:dyDescent="0.35">
      <c r="A2718" s="64">
        <v>4054475</v>
      </c>
      <c r="B2718" s="64" t="s">
        <v>183</v>
      </c>
      <c r="C2718" s="64">
        <v>2892.6</v>
      </c>
      <c r="D2718" s="64">
        <v>182</v>
      </c>
      <c r="E2718" s="64">
        <v>240.12</v>
      </c>
      <c r="F2718" s="64">
        <v>0</v>
      </c>
      <c r="H2718" s="64">
        <f t="shared" si="351"/>
        <v>-240.12</v>
      </c>
      <c r="J2718" s="64">
        <f t="shared" si="352"/>
        <v>59</v>
      </c>
      <c r="K2718" s="64">
        <f t="shared" si="348"/>
        <v>66</v>
      </c>
      <c r="L2718" s="64">
        <f t="shared" si="349"/>
        <v>253</v>
      </c>
      <c r="M2718" s="64">
        <f t="shared" si="350"/>
        <v>86</v>
      </c>
    </row>
    <row r="2719" spans="1:13" outlineLevel="1" x14ac:dyDescent="0.35">
      <c r="A2719" s="64">
        <v>4054615</v>
      </c>
      <c r="B2719" s="64" t="s">
        <v>183</v>
      </c>
      <c r="C2719" s="64">
        <v>2807.4</v>
      </c>
      <c r="D2719" s="64">
        <v>181</v>
      </c>
      <c r="E2719" s="64">
        <v>226.64</v>
      </c>
      <c r="F2719" s="64">
        <v>0</v>
      </c>
      <c r="H2719" s="64">
        <f t="shared" si="351"/>
        <v>-226.64</v>
      </c>
      <c r="J2719" s="64">
        <f t="shared" si="352"/>
        <v>59</v>
      </c>
      <c r="K2719" s="64">
        <f t="shared" si="348"/>
        <v>66</v>
      </c>
      <c r="L2719" s="64">
        <f t="shared" si="349"/>
        <v>254</v>
      </c>
      <c r="M2719" s="64">
        <f t="shared" si="350"/>
        <v>86</v>
      </c>
    </row>
    <row r="2720" spans="1:13" outlineLevel="1" x14ac:dyDescent="0.35">
      <c r="A2720" s="64">
        <v>4056827</v>
      </c>
      <c r="B2720" s="64" t="s">
        <v>101</v>
      </c>
      <c r="C2720" s="64">
        <v>3598.47</v>
      </c>
      <c r="D2720" s="64">
        <v>90</v>
      </c>
      <c r="E2720" s="64">
        <v>293.49</v>
      </c>
      <c r="F2720" s="64">
        <v>291.25</v>
      </c>
      <c r="H2720" s="64">
        <f t="shared" si="351"/>
        <v>-2.2400000000000091</v>
      </c>
      <c r="J2720" s="64">
        <f t="shared" si="352"/>
        <v>60</v>
      </c>
      <c r="K2720" s="64">
        <f t="shared" si="348"/>
        <v>66</v>
      </c>
      <c r="L2720" s="64">
        <f t="shared" si="349"/>
        <v>254</v>
      </c>
      <c r="M2720" s="64">
        <f t="shared" si="350"/>
        <v>86</v>
      </c>
    </row>
    <row r="2721" spans="1:13" outlineLevel="1" x14ac:dyDescent="0.35">
      <c r="A2721" s="64">
        <v>4056835</v>
      </c>
      <c r="B2721" s="64" t="s">
        <v>101</v>
      </c>
      <c r="C2721" s="64">
        <v>4080.58</v>
      </c>
      <c r="D2721" s="64">
        <v>181</v>
      </c>
      <c r="E2721" s="64">
        <v>334.79</v>
      </c>
      <c r="F2721" s="64">
        <v>331.82</v>
      </c>
      <c r="H2721" s="64">
        <f t="shared" si="351"/>
        <v>-2.9700000000000273</v>
      </c>
      <c r="J2721" s="64">
        <f t="shared" si="352"/>
        <v>61</v>
      </c>
      <c r="K2721" s="64">
        <f t="shared" si="348"/>
        <v>66</v>
      </c>
      <c r="L2721" s="64">
        <f t="shared" si="349"/>
        <v>254</v>
      </c>
      <c r="M2721" s="64">
        <f t="shared" si="350"/>
        <v>86</v>
      </c>
    </row>
    <row r="2722" spans="1:13" outlineLevel="1" x14ac:dyDescent="0.35">
      <c r="A2722" s="64">
        <v>4057578</v>
      </c>
      <c r="B2722" s="64" t="s">
        <v>395</v>
      </c>
      <c r="C2722" s="64">
        <v>6065.42</v>
      </c>
      <c r="D2722" s="64">
        <v>182</v>
      </c>
      <c r="E2722" s="64">
        <v>495.38</v>
      </c>
      <c r="F2722" s="64">
        <v>491.4</v>
      </c>
      <c r="H2722" s="64">
        <f t="shared" si="351"/>
        <v>-3.9800000000000182</v>
      </c>
      <c r="J2722" s="64">
        <f t="shared" si="352"/>
        <v>61</v>
      </c>
      <c r="K2722" s="64">
        <f t="shared" si="348"/>
        <v>67</v>
      </c>
      <c r="L2722" s="64">
        <f t="shared" si="349"/>
        <v>254</v>
      </c>
      <c r="M2722" s="64">
        <f t="shared" si="350"/>
        <v>86</v>
      </c>
    </row>
    <row r="2723" spans="1:13" outlineLevel="1" x14ac:dyDescent="0.35">
      <c r="A2723" s="64">
        <v>4059194</v>
      </c>
      <c r="B2723" s="64" t="s">
        <v>183</v>
      </c>
      <c r="C2723" s="64">
        <v>3852.56</v>
      </c>
      <c r="D2723" s="64">
        <v>181</v>
      </c>
      <c r="E2723" s="64">
        <v>312.27</v>
      </c>
      <c r="F2723" s="64">
        <v>0</v>
      </c>
      <c r="H2723" s="64">
        <f t="shared" si="351"/>
        <v>-312.27</v>
      </c>
      <c r="J2723" s="64">
        <f t="shared" si="352"/>
        <v>61</v>
      </c>
      <c r="K2723" s="64">
        <f t="shared" si="348"/>
        <v>67</v>
      </c>
      <c r="L2723" s="64">
        <f t="shared" si="349"/>
        <v>255</v>
      </c>
      <c r="M2723" s="64">
        <f t="shared" si="350"/>
        <v>86</v>
      </c>
    </row>
    <row r="2724" spans="1:13" outlineLevel="1" x14ac:dyDescent="0.35">
      <c r="A2724" s="64">
        <v>4064185</v>
      </c>
      <c r="B2724" s="64" t="s">
        <v>406</v>
      </c>
      <c r="C2724" s="64">
        <v>6052.74</v>
      </c>
      <c r="D2724" s="64">
        <v>152</v>
      </c>
      <c r="E2724" s="64">
        <v>488.11</v>
      </c>
      <c r="F2724" s="64">
        <v>0</v>
      </c>
      <c r="H2724" s="64">
        <f t="shared" si="351"/>
        <v>-488.11</v>
      </c>
      <c r="J2724" s="64">
        <f t="shared" si="352"/>
        <v>61</v>
      </c>
      <c r="K2724" s="64">
        <f t="shared" si="348"/>
        <v>67</v>
      </c>
      <c r="L2724" s="64">
        <f t="shared" si="349"/>
        <v>255</v>
      </c>
      <c r="M2724" s="64">
        <f t="shared" si="350"/>
        <v>87</v>
      </c>
    </row>
    <row r="2725" spans="1:13" outlineLevel="1" x14ac:dyDescent="0.35">
      <c r="A2725" s="64">
        <v>4064440</v>
      </c>
      <c r="B2725" s="64" t="s">
        <v>183</v>
      </c>
      <c r="C2725" s="64">
        <v>5367.72</v>
      </c>
      <c r="D2725" s="64">
        <v>182</v>
      </c>
      <c r="E2725" s="64">
        <v>423.43</v>
      </c>
      <c r="F2725" s="64">
        <v>0</v>
      </c>
      <c r="H2725" s="64">
        <f t="shared" si="351"/>
        <v>-423.43</v>
      </c>
      <c r="J2725" s="64">
        <f t="shared" si="352"/>
        <v>61</v>
      </c>
      <c r="K2725" s="64">
        <f t="shared" si="348"/>
        <v>67</v>
      </c>
      <c r="L2725" s="64">
        <f t="shared" si="349"/>
        <v>256</v>
      </c>
      <c r="M2725" s="64">
        <f t="shared" si="350"/>
        <v>87</v>
      </c>
    </row>
    <row r="2726" spans="1:13" outlineLevel="1" x14ac:dyDescent="0.35">
      <c r="A2726" s="64">
        <v>4064482</v>
      </c>
      <c r="B2726" s="64" t="s">
        <v>183</v>
      </c>
      <c r="C2726" s="64">
        <v>2164.9</v>
      </c>
      <c r="D2726" s="64">
        <v>182</v>
      </c>
      <c r="E2726" s="64">
        <v>178.11</v>
      </c>
      <c r="F2726" s="64">
        <v>0</v>
      </c>
      <c r="H2726" s="64">
        <f t="shared" si="351"/>
        <v>-178.11</v>
      </c>
      <c r="J2726" s="64">
        <f t="shared" si="352"/>
        <v>61</v>
      </c>
      <c r="K2726" s="64">
        <f t="shared" si="348"/>
        <v>67</v>
      </c>
      <c r="L2726" s="64">
        <f t="shared" si="349"/>
        <v>257</v>
      </c>
      <c r="M2726" s="64">
        <f t="shared" si="350"/>
        <v>87</v>
      </c>
    </row>
    <row r="2727" spans="1:13" outlineLevel="1" x14ac:dyDescent="0.35">
      <c r="A2727" s="64">
        <v>4070108</v>
      </c>
      <c r="B2727" s="64" t="s">
        <v>406</v>
      </c>
      <c r="C2727" s="64">
        <v>3691.35</v>
      </c>
      <c r="D2727" s="64">
        <v>182</v>
      </c>
      <c r="E2727" s="64">
        <v>309.83999999999997</v>
      </c>
      <c r="F2727" s="64">
        <v>0</v>
      </c>
      <c r="H2727" s="64">
        <f t="shared" si="351"/>
        <v>-309.83999999999997</v>
      </c>
      <c r="J2727" s="64">
        <f t="shared" si="352"/>
        <v>61</v>
      </c>
      <c r="K2727" s="64">
        <f t="shared" si="348"/>
        <v>67</v>
      </c>
      <c r="L2727" s="64">
        <f t="shared" si="349"/>
        <v>257</v>
      </c>
      <c r="M2727" s="64">
        <f t="shared" si="350"/>
        <v>88</v>
      </c>
    </row>
    <row r="2728" spans="1:13" outlineLevel="1" x14ac:dyDescent="0.35">
      <c r="A2728" s="64">
        <v>4070330</v>
      </c>
      <c r="B2728" s="64" t="s">
        <v>395</v>
      </c>
      <c r="C2728" s="64">
        <v>5870.85</v>
      </c>
      <c r="D2728" s="64">
        <v>182</v>
      </c>
      <c r="E2728" s="64">
        <v>489.59</v>
      </c>
      <c r="F2728" s="64">
        <v>479.29</v>
      </c>
      <c r="H2728" s="64">
        <f t="shared" si="351"/>
        <v>-10.299999999999955</v>
      </c>
      <c r="J2728" s="64">
        <f t="shared" si="352"/>
        <v>61</v>
      </c>
      <c r="K2728" s="64">
        <f t="shared" si="348"/>
        <v>68</v>
      </c>
      <c r="L2728" s="64">
        <f t="shared" si="349"/>
        <v>257</v>
      </c>
      <c r="M2728" s="64">
        <f t="shared" si="350"/>
        <v>88</v>
      </c>
    </row>
    <row r="2729" spans="1:13" outlineLevel="1" x14ac:dyDescent="0.35">
      <c r="A2729" s="64">
        <v>4072005</v>
      </c>
      <c r="B2729" s="64" t="s">
        <v>183</v>
      </c>
      <c r="C2729" s="64">
        <v>4496.8999999999996</v>
      </c>
      <c r="D2729" s="64">
        <v>182</v>
      </c>
      <c r="E2729" s="64">
        <v>370.17</v>
      </c>
      <c r="F2729" s="64">
        <v>0</v>
      </c>
      <c r="H2729" s="64">
        <f t="shared" si="351"/>
        <v>-370.17</v>
      </c>
      <c r="J2729" s="64">
        <f t="shared" si="352"/>
        <v>61</v>
      </c>
      <c r="K2729" s="64">
        <f t="shared" si="348"/>
        <v>68</v>
      </c>
      <c r="L2729" s="64">
        <f t="shared" si="349"/>
        <v>258</v>
      </c>
      <c r="M2729" s="64">
        <f t="shared" si="350"/>
        <v>88</v>
      </c>
    </row>
    <row r="2730" spans="1:13" outlineLevel="1" x14ac:dyDescent="0.35">
      <c r="A2730" s="64">
        <v>4079647</v>
      </c>
      <c r="B2730" s="64" t="s">
        <v>395</v>
      </c>
      <c r="C2730" s="64">
        <v>3016.81</v>
      </c>
      <c r="D2730" s="64">
        <v>151</v>
      </c>
      <c r="E2730" s="64">
        <v>247.84</v>
      </c>
      <c r="F2730" s="64">
        <v>249.89</v>
      </c>
      <c r="H2730" s="64">
        <f t="shared" si="351"/>
        <v>2.0499999999999829</v>
      </c>
      <c r="J2730" s="64">
        <f t="shared" si="352"/>
        <v>61</v>
      </c>
      <c r="K2730" s="64">
        <f t="shared" si="348"/>
        <v>69</v>
      </c>
      <c r="L2730" s="64">
        <f t="shared" si="349"/>
        <v>258</v>
      </c>
      <c r="M2730" s="64">
        <f t="shared" si="350"/>
        <v>88</v>
      </c>
    </row>
    <row r="2731" spans="1:13" outlineLevel="1" x14ac:dyDescent="0.35">
      <c r="A2731" s="64">
        <v>4080248</v>
      </c>
      <c r="B2731" s="64" t="s">
        <v>406</v>
      </c>
      <c r="C2731" s="64">
        <v>3815.85</v>
      </c>
      <c r="D2731" s="64">
        <v>152</v>
      </c>
      <c r="E2731" s="64">
        <v>309.91000000000003</v>
      </c>
      <c r="F2731" s="64">
        <v>0</v>
      </c>
      <c r="H2731" s="64">
        <f t="shared" si="351"/>
        <v>-309.91000000000003</v>
      </c>
      <c r="J2731" s="64">
        <f t="shared" si="352"/>
        <v>61</v>
      </c>
      <c r="K2731" s="64">
        <f t="shared" si="348"/>
        <v>69</v>
      </c>
      <c r="L2731" s="64">
        <f t="shared" si="349"/>
        <v>258</v>
      </c>
      <c r="M2731" s="64">
        <f t="shared" si="350"/>
        <v>89</v>
      </c>
    </row>
    <row r="2732" spans="1:13" outlineLevel="1" x14ac:dyDescent="0.35">
      <c r="A2732" s="64">
        <v>4088614</v>
      </c>
      <c r="B2732" s="64" t="s">
        <v>183</v>
      </c>
      <c r="C2732" s="64">
        <v>2937.21</v>
      </c>
      <c r="D2732" s="64">
        <v>179</v>
      </c>
      <c r="E2732" s="64">
        <v>239.62</v>
      </c>
      <c r="F2732" s="64">
        <v>0</v>
      </c>
      <c r="H2732" s="64">
        <f t="shared" si="351"/>
        <v>-239.62</v>
      </c>
      <c r="J2732" s="64">
        <f t="shared" si="352"/>
        <v>61</v>
      </c>
      <c r="K2732" s="64">
        <f t="shared" si="348"/>
        <v>69</v>
      </c>
      <c r="L2732" s="64">
        <f t="shared" si="349"/>
        <v>259</v>
      </c>
      <c r="M2732" s="64">
        <f t="shared" si="350"/>
        <v>89</v>
      </c>
    </row>
    <row r="2733" spans="1:13" outlineLevel="1" x14ac:dyDescent="0.35">
      <c r="A2733" s="64">
        <v>4113114</v>
      </c>
      <c r="B2733" s="64" t="s">
        <v>183</v>
      </c>
      <c r="C2733" s="64">
        <v>3693.31</v>
      </c>
      <c r="D2733" s="64">
        <v>182</v>
      </c>
      <c r="E2733" s="64">
        <v>312.7</v>
      </c>
      <c r="F2733" s="64">
        <v>0</v>
      </c>
      <c r="H2733" s="64">
        <f t="shared" si="351"/>
        <v>-312.7</v>
      </c>
      <c r="J2733" s="64">
        <f t="shared" si="352"/>
        <v>61</v>
      </c>
      <c r="K2733" s="64">
        <f t="shared" si="348"/>
        <v>69</v>
      </c>
      <c r="L2733" s="64">
        <f t="shared" si="349"/>
        <v>260</v>
      </c>
      <c r="M2733" s="64">
        <f t="shared" si="350"/>
        <v>89</v>
      </c>
    </row>
    <row r="2734" spans="1:13" outlineLevel="1" x14ac:dyDescent="0.35">
      <c r="A2734" s="64">
        <v>4114352</v>
      </c>
      <c r="B2734" s="64" t="s">
        <v>101</v>
      </c>
      <c r="C2734" s="64">
        <v>3423.88</v>
      </c>
      <c r="D2734" s="64">
        <v>151</v>
      </c>
      <c r="E2734" s="64">
        <v>281.5</v>
      </c>
      <c r="F2734" s="64">
        <v>275.26</v>
      </c>
      <c r="H2734" s="64">
        <f t="shared" si="351"/>
        <v>-6.2400000000000091</v>
      </c>
      <c r="J2734" s="64">
        <f t="shared" si="352"/>
        <v>62</v>
      </c>
      <c r="K2734" s="64">
        <f t="shared" si="348"/>
        <v>69</v>
      </c>
      <c r="L2734" s="64">
        <f t="shared" si="349"/>
        <v>260</v>
      </c>
      <c r="M2734" s="64">
        <f t="shared" si="350"/>
        <v>89</v>
      </c>
    </row>
    <row r="2735" spans="1:13" outlineLevel="1" x14ac:dyDescent="0.35">
      <c r="A2735" s="64">
        <v>4115623</v>
      </c>
      <c r="B2735" s="64" t="s">
        <v>101</v>
      </c>
      <c r="C2735" s="64">
        <v>1898.64</v>
      </c>
      <c r="D2735" s="64">
        <v>94</v>
      </c>
      <c r="E2735" s="64">
        <v>153.59</v>
      </c>
      <c r="F2735" s="64">
        <v>150.84</v>
      </c>
      <c r="H2735" s="64">
        <f t="shared" si="351"/>
        <v>-2.75</v>
      </c>
      <c r="J2735" s="64">
        <f t="shared" si="352"/>
        <v>63</v>
      </c>
      <c r="K2735" s="64">
        <f t="shared" si="348"/>
        <v>69</v>
      </c>
      <c r="L2735" s="64">
        <f t="shared" si="349"/>
        <v>260</v>
      </c>
      <c r="M2735" s="64">
        <f t="shared" si="350"/>
        <v>89</v>
      </c>
    </row>
    <row r="2736" spans="1:13" outlineLevel="1" x14ac:dyDescent="0.35">
      <c r="A2736" s="64">
        <v>4117140</v>
      </c>
      <c r="B2736" s="64" t="s">
        <v>183</v>
      </c>
      <c r="C2736" s="64">
        <v>7993.75</v>
      </c>
      <c r="D2736" s="64">
        <v>182</v>
      </c>
      <c r="E2736" s="64">
        <v>653.37</v>
      </c>
      <c r="F2736" s="64">
        <v>0</v>
      </c>
      <c r="H2736" s="64">
        <f t="shared" si="351"/>
        <v>-653.37</v>
      </c>
      <c r="J2736" s="64">
        <f t="shared" si="352"/>
        <v>63</v>
      </c>
      <c r="K2736" s="64">
        <f t="shared" si="348"/>
        <v>69</v>
      </c>
      <c r="L2736" s="64">
        <f t="shared" si="349"/>
        <v>261</v>
      </c>
      <c r="M2736" s="64">
        <f t="shared" si="350"/>
        <v>89</v>
      </c>
    </row>
    <row r="2737" spans="1:13" outlineLevel="1" x14ac:dyDescent="0.35">
      <c r="A2737" s="64">
        <v>4117546</v>
      </c>
      <c r="B2737" s="64" t="s">
        <v>183</v>
      </c>
      <c r="C2737" s="64">
        <v>2284.25</v>
      </c>
      <c r="D2737" s="64">
        <v>179</v>
      </c>
      <c r="E2737" s="64">
        <v>185.03</v>
      </c>
      <c r="F2737" s="64">
        <v>0</v>
      </c>
      <c r="H2737" s="64">
        <f t="shared" si="351"/>
        <v>-185.03</v>
      </c>
      <c r="J2737" s="64">
        <f t="shared" si="352"/>
        <v>63</v>
      </c>
      <c r="K2737" s="64">
        <f t="shared" si="348"/>
        <v>69</v>
      </c>
      <c r="L2737" s="64">
        <f t="shared" si="349"/>
        <v>262</v>
      </c>
      <c r="M2737" s="64">
        <f t="shared" si="350"/>
        <v>89</v>
      </c>
    </row>
    <row r="2738" spans="1:13" outlineLevel="1" x14ac:dyDescent="0.35">
      <c r="A2738" s="64">
        <v>4117984</v>
      </c>
      <c r="B2738" s="64" t="s">
        <v>183</v>
      </c>
      <c r="C2738" s="64">
        <v>6416.96</v>
      </c>
      <c r="D2738" s="64">
        <v>182</v>
      </c>
      <c r="E2738" s="64">
        <v>523.74</v>
      </c>
      <c r="F2738" s="64">
        <v>0</v>
      </c>
      <c r="H2738" s="64">
        <f t="shared" si="351"/>
        <v>-523.74</v>
      </c>
      <c r="J2738" s="64">
        <f t="shared" si="352"/>
        <v>63</v>
      </c>
      <c r="K2738" s="64">
        <f t="shared" si="348"/>
        <v>69</v>
      </c>
      <c r="L2738" s="64">
        <f t="shared" si="349"/>
        <v>263</v>
      </c>
      <c r="M2738" s="64">
        <f t="shared" si="350"/>
        <v>89</v>
      </c>
    </row>
    <row r="2739" spans="1:13" outlineLevel="1" x14ac:dyDescent="0.35">
      <c r="A2739" s="64">
        <v>4118338</v>
      </c>
      <c r="B2739" s="64" t="s">
        <v>395</v>
      </c>
      <c r="C2739" s="64">
        <v>2928.49</v>
      </c>
      <c r="D2739" s="64">
        <v>181</v>
      </c>
      <c r="E2739" s="64">
        <v>222.97</v>
      </c>
      <c r="F2739" s="64">
        <v>216.05</v>
      </c>
      <c r="H2739" s="64">
        <f t="shared" si="351"/>
        <v>-6.9199999999999875</v>
      </c>
      <c r="J2739" s="64">
        <f t="shared" si="352"/>
        <v>63</v>
      </c>
      <c r="K2739" s="64">
        <f t="shared" si="348"/>
        <v>70</v>
      </c>
      <c r="L2739" s="64">
        <f t="shared" si="349"/>
        <v>263</v>
      </c>
      <c r="M2739" s="64">
        <f t="shared" si="350"/>
        <v>89</v>
      </c>
    </row>
    <row r="2740" spans="1:13" outlineLevel="1" x14ac:dyDescent="0.35">
      <c r="A2740" s="64">
        <v>4118982</v>
      </c>
      <c r="B2740" s="64" t="s">
        <v>406</v>
      </c>
      <c r="C2740" s="64">
        <v>7883.52</v>
      </c>
      <c r="D2740" s="64">
        <v>150</v>
      </c>
      <c r="E2740" s="64">
        <v>635.05999999999995</v>
      </c>
      <c r="F2740" s="64">
        <v>0</v>
      </c>
      <c r="H2740" s="64">
        <f t="shared" si="351"/>
        <v>-635.05999999999995</v>
      </c>
      <c r="J2740" s="64">
        <f t="shared" si="352"/>
        <v>63</v>
      </c>
      <c r="K2740" s="64">
        <f t="shared" si="348"/>
        <v>70</v>
      </c>
      <c r="L2740" s="64">
        <f t="shared" si="349"/>
        <v>263</v>
      </c>
      <c r="M2740" s="64">
        <f t="shared" si="350"/>
        <v>90</v>
      </c>
    </row>
    <row r="2741" spans="1:13" outlineLevel="1" x14ac:dyDescent="0.35">
      <c r="A2741" s="64">
        <v>4119873</v>
      </c>
      <c r="B2741" s="64" t="s">
        <v>183</v>
      </c>
      <c r="C2741" s="64">
        <v>2509.6799999999998</v>
      </c>
      <c r="D2741" s="64">
        <v>182</v>
      </c>
      <c r="E2741" s="64">
        <v>205.34</v>
      </c>
      <c r="F2741" s="64">
        <v>0</v>
      </c>
      <c r="H2741" s="64">
        <f t="shared" si="351"/>
        <v>-205.34</v>
      </c>
      <c r="J2741" s="64">
        <f t="shared" si="352"/>
        <v>63</v>
      </c>
      <c r="K2741" s="64">
        <f t="shared" si="348"/>
        <v>70</v>
      </c>
      <c r="L2741" s="64">
        <f t="shared" si="349"/>
        <v>264</v>
      </c>
      <c r="M2741" s="64">
        <f t="shared" si="350"/>
        <v>90</v>
      </c>
    </row>
    <row r="2742" spans="1:13" outlineLevel="1" x14ac:dyDescent="0.35">
      <c r="A2742" s="64">
        <v>4121521</v>
      </c>
      <c r="B2742" s="64" t="s">
        <v>183</v>
      </c>
      <c r="C2742" s="64">
        <v>2630.1</v>
      </c>
      <c r="D2742" s="64">
        <v>181</v>
      </c>
      <c r="E2742" s="64">
        <v>218.5</v>
      </c>
      <c r="F2742" s="64">
        <v>0</v>
      </c>
      <c r="H2742" s="64">
        <f t="shared" si="351"/>
        <v>-218.5</v>
      </c>
      <c r="J2742" s="64">
        <f t="shared" si="352"/>
        <v>63</v>
      </c>
      <c r="K2742" s="64">
        <f t="shared" si="348"/>
        <v>70</v>
      </c>
      <c r="L2742" s="64">
        <f t="shared" si="349"/>
        <v>265</v>
      </c>
      <c r="M2742" s="64">
        <f t="shared" si="350"/>
        <v>90</v>
      </c>
    </row>
    <row r="2743" spans="1:13" outlineLevel="1" x14ac:dyDescent="0.35">
      <c r="A2743" s="64">
        <v>4125755</v>
      </c>
      <c r="B2743" s="64" t="s">
        <v>395</v>
      </c>
      <c r="C2743" s="64">
        <v>5027.37</v>
      </c>
      <c r="D2743" s="64">
        <v>179</v>
      </c>
      <c r="E2743" s="64">
        <v>408.53</v>
      </c>
      <c r="F2743" s="64">
        <v>405.12</v>
      </c>
      <c r="H2743" s="64">
        <f t="shared" si="351"/>
        <v>-3.4099999999999682</v>
      </c>
      <c r="J2743" s="64">
        <f t="shared" si="352"/>
        <v>63</v>
      </c>
      <c r="K2743" s="64">
        <f t="shared" si="348"/>
        <v>71</v>
      </c>
      <c r="L2743" s="64">
        <f t="shared" si="349"/>
        <v>265</v>
      </c>
      <c r="M2743" s="64">
        <f t="shared" si="350"/>
        <v>90</v>
      </c>
    </row>
    <row r="2744" spans="1:13" outlineLevel="1" x14ac:dyDescent="0.35">
      <c r="A2744" s="64">
        <v>4127941</v>
      </c>
      <c r="B2744" s="64" t="s">
        <v>101</v>
      </c>
      <c r="C2744" s="64">
        <v>5081.29</v>
      </c>
      <c r="D2744" s="64">
        <v>182</v>
      </c>
      <c r="E2744" s="64">
        <v>407.99</v>
      </c>
      <c r="F2744" s="64">
        <v>404.55</v>
      </c>
      <c r="H2744" s="64">
        <f t="shared" si="351"/>
        <v>-3.4399999999999977</v>
      </c>
      <c r="J2744" s="64">
        <f t="shared" si="352"/>
        <v>64</v>
      </c>
      <c r="K2744" s="64">
        <f t="shared" si="348"/>
        <v>71</v>
      </c>
      <c r="L2744" s="64">
        <f t="shared" si="349"/>
        <v>265</v>
      </c>
      <c r="M2744" s="64">
        <f t="shared" si="350"/>
        <v>90</v>
      </c>
    </row>
    <row r="2745" spans="1:13" outlineLevel="1" x14ac:dyDescent="0.35">
      <c r="A2745" s="64">
        <v>4130663</v>
      </c>
      <c r="B2745" s="64" t="s">
        <v>406</v>
      </c>
      <c r="C2745" s="64">
        <v>2626.96</v>
      </c>
      <c r="D2745" s="64">
        <v>152</v>
      </c>
      <c r="E2745" s="64">
        <v>216.45</v>
      </c>
      <c r="F2745" s="64">
        <v>0</v>
      </c>
      <c r="H2745" s="64">
        <f t="shared" si="351"/>
        <v>-216.45</v>
      </c>
      <c r="J2745" s="64">
        <f t="shared" si="352"/>
        <v>64</v>
      </c>
      <c r="K2745" s="64">
        <f t="shared" si="348"/>
        <v>71</v>
      </c>
      <c r="L2745" s="64">
        <f t="shared" si="349"/>
        <v>265</v>
      </c>
      <c r="M2745" s="64">
        <f t="shared" si="350"/>
        <v>91</v>
      </c>
    </row>
    <row r="2746" spans="1:13" outlineLevel="1" x14ac:dyDescent="0.35">
      <c r="A2746" s="64">
        <v>4132114</v>
      </c>
      <c r="B2746" s="64" t="s">
        <v>101</v>
      </c>
      <c r="C2746" s="64">
        <v>3230.95</v>
      </c>
      <c r="D2746" s="64">
        <v>149</v>
      </c>
      <c r="E2746" s="64">
        <v>267.2</v>
      </c>
      <c r="F2746" s="64">
        <v>266.99</v>
      </c>
      <c r="H2746" s="64">
        <f t="shared" si="351"/>
        <v>-0.20999999999997954</v>
      </c>
      <c r="J2746" s="64">
        <f t="shared" si="352"/>
        <v>65</v>
      </c>
      <c r="K2746" s="64">
        <f t="shared" si="348"/>
        <v>71</v>
      </c>
      <c r="L2746" s="64">
        <f t="shared" si="349"/>
        <v>265</v>
      </c>
      <c r="M2746" s="64">
        <f t="shared" si="350"/>
        <v>91</v>
      </c>
    </row>
    <row r="2747" spans="1:13" outlineLevel="1" x14ac:dyDescent="0.35">
      <c r="A2747" s="64">
        <v>4179132</v>
      </c>
      <c r="B2747" s="64" t="s">
        <v>183</v>
      </c>
      <c r="C2747" s="64">
        <v>2794.07</v>
      </c>
      <c r="D2747" s="64">
        <v>182</v>
      </c>
      <c r="E2747" s="64">
        <v>222.42</v>
      </c>
      <c r="F2747" s="64">
        <v>0</v>
      </c>
      <c r="H2747" s="64">
        <f t="shared" si="351"/>
        <v>-222.42</v>
      </c>
      <c r="J2747" s="64">
        <f t="shared" si="352"/>
        <v>65</v>
      </c>
      <c r="K2747" s="64">
        <f t="shared" si="348"/>
        <v>71</v>
      </c>
      <c r="L2747" s="64">
        <f t="shared" si="349"/>
        <v>266</v>
      </c>
      <c r="M2747" s="64">
        <f t="shared" si="350"/>
        <v>91</v>
      </c>
    </row>
    <row r="2748" spans="1:13" outlineLevel="1" x14ac:dyDescent="0.35">
      <c r="A2748" s="64">
        <v>4180824</v>
      </c>
      <c r="B2748" s="64" t="s">
        <v>183</v>
      </c>
      <c r="C2748" s="64">
        <v>2627.29</v>
      </c>
      <c r="D2748" s="64">
        <v>181</v>
      </c>
      <c r="E2748" s="64">
        <v>216.32</v>
      </c>
      <c r="F2748" s="64">
        <v>0</v>
      </c>
      <c r="H2748" s="64">
        <f t="shared" si="351"/>
        <v>-216.32</v>
      </c>
      <c r="J2748" s="64">
        <f t="shared" si="352"/>
        <v>65</v>
      </c>
      <c r="K2748" s="64">
        <f t="shared" si="348"/>
        <v>71</v>
      </c>
      <c r="L2748" s="64">
        <f t="shared" si="349"/>
        <v>267</v>
      </c>
      <c r="M2748" s="64">
        <f t="shared" si="350"/>
        <v>91</v>
      </c>
    </row>
    <row r="2749" spans="1:13" outlineLevel="1" x14ac:dyDescent="0.35">
      <c r="A2749" s="64">
        <v>4181070</v>
      </c>
      <c r="B2749" s="64" t="s">
        <v>183</v>
      </c>
      <c r="C2749" s="64">
        <v>2607.48</v>
      </c>
      <c r="D2749" s="64">
        <v>179</v>
      </c>
      <c r="E2749" s="64">
        <v>212.27</v>
      </c>
      <c r="F2749" s="64">
        <v>0</v>
      </c>
      <c r="H2749" s="64">
        <f t="shared" si="351"/>
        <v>-212.27</v>
      </c>
      <c r="J2749" s="64">
        <f t="shared" si="352"/>
        <v>65</v>
      </c>
      <c r="K2749" s="64">
        <f t="shared" si="348"/>
        <v>71</v>
      </c>
      <c r="L2749" s="64">
        <f t="shared" si="349"/>
        <v>268</v>
      </c>
      <c r="M2749" s="64">
        <f t="shared" si="350"/>
        <v>91</v>
      </c>
    </row>
    <row r="2750" spans="1:13" outlineLevel="1" x14ac:dyDescent="0.35">
      <c r="A2750" s="64">
        <v>4181939</v>
      </c>
      <c r="B2750" s="64" t="s">
        <v>183</v>
      </c>
      <c r="C2750" s="64">
        <v>2222.6400100000001</v>
      </c>
      <c r="D2750" s="64">
        <v>181</v>
      </c>
      <c r="E2750" s="64">
        <v>184.31</v>
      </c>
      <c r="F2750" s="64">
        <v>0</v>
      </c>
      <c r="H2750" s="64">
        <f t="shared" si="351"/>
        <v>-184.31</v>
      </c>
      <c r="J2750" s="64">
        <f t="shared" si="352"/>
        <v>65</v>
      </c>
      <c r="K2750" s="64">
        <f t="shared" si="348"/>
        <v>71</v>
      </c>
      <c r="L2750" s="64">
        <f t="shared" si="349"/>
        <v>269</v>
      </c>
      <c r="M2750" s="64">
        <f t="shared" si="350"/>
        <v>91</v>
      </c>
    </row>
    <row r="2751" spans="1:13" outlineLevel="1" x14ac:dyDescent="0.35">
      <c r="A2751" s="64">
        <v>4182739</v>
      </c>
      <c r="B2751" s="64" t="s">
        <v>183</v>
      </c>
      <c r="C2751" s="64">
        <v>4507.04</v>
      </c>
      <c r="D2751" s="64">
        <v>181</v>
      </c>
      <c r="E2751" s="64">
        <v>361.04</v>
      </c>
      <c r="F2751" s="64">
        <v>0</v>
      </c>
      <c r="H2751" s="64">
        <f t="shared" si="351"/>
        <v>-361.04</v>
      </c>
      <c r="J2751" s="64">
        <f t="shared" si="352"/>
        <v>65</v>
      </c>
      <c r="K2751" s="64">
        <f t="shared" si="348"/>
        <v>71</v>
      </c>
      <c r="L2751" s="64">
        <f t="shared" si="349"/>
        <v>270</v>
      </c>
      <c r="M2751" s="64">
        <f t="shared" si="350"/>
        <v>91</v>
      </c>
    </row>
    <row r="2752" spans="1:13" outlineLevel="1" x14ac:dyDescent="0.35">
      <c r="A2752" s="64">
        <v>4183191</v>
      </c>
      <c r="B2752" s="64" t="s">
        <v>406</v>
      </c>
      <c r="C2752" s="64">
        <v>1737.03</v>
      </c>
      <c r="D2752" s="64">
        <v>181</v>
      </c>
      <c r="E2752" s="64">
        <v>142.84</v>
      </c>
      <c r="F2752" s="64">
        <v>0</v>
      </c>
      <c r="H2752" s="64">
        <f t="shared" si="351"/>
        <v>-142.84</v>
      </c>
      <c r="J2752" s="64">
        <f t="shared" si="352"/>
        <v>65</v>
      </c>
      <c r="K2752" s="64">
        <f t="shared" si="348"/>
        <v>71</v>
      </c>
      <c r="L2752" s="64">
        <f t="shared" si="349"/>
        <v>270</v>
      </c>
      <c r="M2752" s="64">
        <f t="shared" si="350"/>
        <v>92</v>
      </c>
    </row>
    <row r="2753" spans="1:13" outlineLevel="1" x14ac:dyDescent="0.35">
      <c r="A2753" s="64">
        <v>4183258</v>
      </c>
      <c r="B2753" s="64" t="s">
        <v>183</v>
      </c>
      <c r="C2753" s="64">
        <v>1570.58</v>
      </c>
      <c r="D2753" s="64">
        <v>181</v>
      </c>
      <c r="E2753" s="64">
        <v>126.66</v>
      </c>
      <c r="F2753" s="64">
        <v>0</v>
      </c>
      <c r="H2753" s="64">
        <f t="shared" si="351"/>
        <v>-126.66</v>
      </c>
      <c r="J2753" s="64">
        <f t="shared" si="352"/>
        <v>65</v>
      </c>
      <c r="K2753" s="64">
        <f t="shared" si="348"/>
        <v>71</v>
      </c>
      <c r="L2753" s="64">
        <f t="shared" si="349"/>
        <v>271</v>
      </c>
      <c r="M2753" s="64">
        <f t="shared" si="350"/>
        <v>92</v>
      </c>
    </row>
    <row r="2754" spans="1:13" outlineLevel="1" x14ac:dyDescent="0.35">
      <c r="A2754" s="64">
        <v>4188456</v>
      </c>
      <c r="B2754" s="64" t="s">
        <v>183</v>
      </c>
      <c r="C2754" s="64">
        <v>3910.11</v>
      </c>
      <c r="D2754" s="64">
        <v>181</v>
      </c>
      <c r="E2754" s="64">
        <v>313.2</v>
      </c>
      <c r="F2754" s="64">
        <v>0</v>
      </c>
      <c r="H2754" s="64">
        <f t="shared" si="351"/>
        <v>-313.2</v>
      </c>
      <c r="J2754" s="64">
        <f t="shared" si="352"/>
        <v>65</v>
      </c>
      <c r="K2754" s="64">
        <f t="shared" si="348"/>
        <v>71</v>
      </c>
      <c r="L2754" s="64">
        <f t="shared" si="349"/>
        <v>272</v>
      </c>
      <c r="M2754" s="64">
        <f t="shared" si="350"/>
        <v>92</v>
      </c>
    </row>
    <row r="2755" spans="1:13" outlineLevel="1" x14ac:dyDescent="0.35">
      <c r="A2755" s="64">
        <v>4189024</v>
      </c>
      <c r="B2755" s="64" t="s">
        <v>183</v>
      </c>
      <c r="C2755" s="64">
        <v>2162.5100000000002</v>
      </c>
      <c r="D2755" s="64">
        <v>181</v>
      </c>
      <c r="E2755" s="64">
        <v>174.07</v>
      </c>
      <c r="F2755" s="64">
        <v>0</v>
      </c>
      <c r="H2755" s="64">
        <f t="shared" si="351"/>
        <v>-174.07</v>
      </c>
      <c r="J2755" s="64">
        <f t="shared" si="352"/>
        <v>65</v>
      </c>
      <c r="K2755" s="64">
        <f t="shared" si="348"/>
        <v>71</v>
      </c>
      <c r="L2755" s="64">
        <f t="shared" si="349"/>
        <v>273</v>
      </c>
      <c r="M2755" s="64">
        <f t="shared" si="350"/>
        <v>92</v>
      </c>
    </row>
    <row r="2756" spans="1:13" outlineLevel="1" x14ac:dyDescent="0.35">
      <c r="A2756" s="64">
        <v>4189222</v>
      </c>
      <c r="B2756" s="64" t="s">
        <v>183</v>
      </c>
      <c r="C2756" s="64">
        <v>5078.46</v>
      </c>
      <c r="D2756" s="64">
        <v>179</v>
      </c>
      <c r="E2756" s="64">
        <v>409.3</v>
      </c>
      <c r="F2756" s="64">
        <v>0</v>
      </c>
      <c r="H2756" s="64">
        <f t="shared" si="351"/>
        <v>-409.3</v>
      </c>
      <c r="J2756" s="64">
        <f t="shared" si="352"/>
        <v>65</v>
      </c>
      <c r="K2756" s="64">
        <f t="shared" si="348"/>
        <v>71</v>
      </c>
      <c r="L2756" s="64">
        <f t="shared" si="349"/>
        <v>274</v>
      </c>
      <c r="M2756" s="64">
        <f t="shared" si="350"/>
        <v>92</v>
      </c>
    </row>
    <row r="2757" spans="1:13" outlineLevel="1" x14ac:dyDescent="0.35">
      <c r="A2757" s="64">
        <v>4191326</v>
      </c>
      <c r="B2757" s="64" t="s">
        <v>183</v>
      </c>
      <c r="C2757" s="64">
        <v>1183.23</v>
      </c>
      <c r="D2757" s="64">
        <v>181</v>
      </c>
      <c r="E2757" s="64">
        <v>96.3</v>
      </c>
      <c r="F2757" s="64">
        <v>0</v>
      </c>
      <c r="H2757" s="64">
        <f t="shared" si="351"/>
        <v>-96.3</v>
      </c>
      <c r="J2757" s="64">
        <f t="shared" si="352"/>
        <v>65</v>
      </c>
      <c r="K2757" s="64">
        <f t="shared" si="348"/>
        <v>71</v>
      </c>
      <c r="L2757" s="64">
        <f t="shared" si="349"/>
        <v>275</v>
      </c>
      <c r="M2757" s="64">
        <f t="shared" si="350"/>
        <v>92</v>
      </c>
    </row>
    <row r="2758" spans="1:13" outlineLevel="1" x14ac:dyDescent="0.35">
      <c r="A2758" s="64">
        <v>4192019</v>
      </c>
      <c r="B2758" s="64" t="s">
        <v>101</v>
      </c>
      <c r="C2758" s="64">
        <v>2978.99</v>
      </c>
      <c r="D2758" s="64">
        <v>179</v>
      </c>
      <c r="E2758" s="64">
        <v>238.63</v>
      </c>
      <c r="F2758" s="64">
        <v>235.53</v>
      </c>
      <c r="H2758" s="64">
        <f t="shared" si="351"/>
        <v>-3.0999999999999943</v>
      </c>
      <c r="J2758" s="64">
        <f t="shared" si="352"/>
        <v>66</v>
      </c>
      <c r="K2758" s="64">
        <f t="shared" si="348"/>
        <v>71</v>
      </c>
      <c r="L2758" s="64">
        <f t="shared" si="349"/>
        <v>275</v>
      </c>
      <c r="M2758" s="64">
        <f t="shared" si="350"/>
        <v>92</v>
      </c>
    </row>
    <row r="2759" spans="1:13" outlineLevel="1" x14ac:dyDescent="0.35">
      <c r="A2759" s="64">
        <v>4192225</v>
      </c>
      <c r="B2759" s="64" t="s">
        <v>183</v>
      </c>
      <c r="C2759" s="64">
        <v>4897.3300099999997</v>
      </c>
      <c r="D2759" s="64">
        <v>182</v>
      </c>
      <c r="E2759" s="64">
        <v>418.03</v>
      </c>
      <c r="F2759" s="64">
        <v>0</v>
      </c>
      <c r="H2759" s="64">
        <f t="shared" si="351"/>
        <v>-418.03</v>
      </c>
      <c r="J2759" s="64">
        <f t="shared" si="352"/>
        <v>66</v>
      </c>
      <c r="K2759" s="64">
        <f t="shared" si="348"/>
        <v>71</v>
      </c>
      <c r="L2759" s="64">
        <f t="shared" si="349"/>
        <v>276</v>
      </c>
      <c r="M2759" s="64">
        <f t="shared" si="350"/>
        <v>92</v>
      </c>
    </row>
    <row r="2760" spans="1:13" outlineLevel="1" x14ac:dyDescent="0.35">
      <c r="A2760" s="64">
        <v>4192423</v>
      </c>
      <c r="B2760" s="64" t="s">
        <v>183</v>
      </c>
      <c r="C2760" s="64">
        <v>5431.59</v>
      </c>
      <c r="D2760" s="64">
        <v>181</v>
      </c>
      <c r="E2760" s="64">
        <v>447.7</v>
      </c>
      <c r="F2760" s="64">
        <v>0</v>
      </c>
      <c r="H2760" s="64">
        <f t="shared" si="351"/>
        <v>-447.7</v>
      </c>
      <c r="J2760" s="64">
        <f t="shared" si="352"/>
        <v>66</v>
      </c>
      <c r="K2760" s="64">
        <f t="shared" si="348"/>
        <v>71</v>
      </c>
      <c r="L2760" s="64">
        <f t="shared" si="349"/>
        <v>277</v>
      </c>
      <c r="M2760" s="64">
        <f t="shared" si="350"/>
        <v>92</v>
      </c>
    </row>
    <row r="2761" spans="1:13" outlineLevel="1" x14ac:dyDescent="0.35">
      <c r="A2761" s="64">
        <v>4203171</v>
      </c>
      <c r="B2761" s="64" t="s">
        <v>101</v>
      </c>
      <c r="C2761" s="64">
        <v>7168.1</v>
      </c>
      <c r="D2761" s="64">
        <v>150</v>
      </c>
      <c r="E2761" s="64">
        <v>574.20000000000005</v>
      </c>
      <c r="F2761" s="64">
        <v>566.66999999999996</v>
      </c>
      <c r="H2761" s="64">
        <f t="shared" si="351"/>
        <v>-7.5300000000000864</v>
      </c>
      <c r="J2761" s="64">
        <f t="shared" si="352"/>
        <v>67</v>
      </c>
      <c r="K2761" s="64">
        <f t="shared" si="348"/>
        <v>71</v>
      </c>
      <c r="L2761" s="64">
        <f t="shared" si="349"/>
        <v>277</v>
      </c>
      <c r="M2761" s="64">
        <f t="shared" si="350"/>
        <v>92</v>
      </c>
    </row>
    <row r="2762" spans="1:13" outlineLevel="1" x14ac:dyDescent="0.35">
      <c r="A2762" s="64">
        <v>4223393</v>
      </c>
      <c r="B2762" s="64" t="s">
        <v>406</v>
      </c>
      <c r="C2762" s="64">
        <v>2834.04</v>
      </c>
      <c r="D2762" s="64">
        <v>150</v>
      </c>
      <c r="E2762" s="64">
        <v>233.42</v>
      </c>
      <c r="F2762" s="64">
        <v>0</v>
      </c>
      <c r="H2762" s="64">
        <f t="shared" si="351"/>
        <v>-233.42</v>
      </c>
      <c r="J2762" s="64">
        <f t="shared" si="352"/>
        <v>67</v>
      </c>
      <c r="K2762" s="64">
        <f t="shared" si="348"/>
        <v>71</v>
      </c>
      <c r="L2762" s="64">
        <f t="shared" si="349"/>
        <v>277</v>
      </c>
      <c r="M2762" s="64">
        <f t="shared" si="350"/>
        <v>93</v>
      </c>
    </row>
    <row r="2763" spans="1:13" outlineLevel="1" x14ac:dyDescent="0.35">
      <c r="A2763" s="64">
        <v>4225167</v>
      </c>
      <c r="B2763" s="64" t="s">
        <v>183</v>
      </c>
      <c r="C2763" s="64">
        <v>4068.05</v>
      </c>
      <c r="D2763" s="64">
        <v>181</v>
      </c>
      <c r="E2763" s="64">
        <v>331.04</v>
      </c>
      <c r="F2763" s="64">
        <v>0</v>
      </c>
      <c r="H2763" s="64">
        <f t="shared" si="351"/>
        <v>-331.04</v>
      </c>
      <c r="J2763" s="64">
        <f t="shared" si="352"/>
        <v>67</v>
      </c>
      <c r="K2763" s="64">
        <f t="shared" si="348"/>
        <v>71</v>
      </c>
      <c r="L2763" s="64">
        <f t="shared" si="349"/>
        <v>278</v>
      </c>
      <c r="M2763" s="64">
        <f t="shared" si="350"/>
        <v>93</v>
      </c>
    </row>
    <row r="2764" spans="1:13" outlineLevel="1" x14ac:dyDescent="0.35">
      <c r="A2764" s="64">
        <v>4226892</v>
      </c>
      <c r="B2764" s="64" t="s">
        <v>183</v>
      </c>
      <c r="C2764" s="64">
        <v>1891.75</v>
      </c>
      <c r="D2764" s="64">
        <v>181</v>
      </c>
      <c r="E2764" s="64">
        <v>158.38</v>
      </c>
      <c r="F2764" s="64">
        <v>0</v>
      </c>
      <c r="H2764" s="64">
        <f t="shared" si="351"/>
        <v>-158.38</v>
      </c>
      <c r="J2764" s="64">
        <f t="shared" si="352"/>
        <v>67</v>
      </c>
      <c r="K2764" s="64">
        <f t="shared" si="348"/>
        <v>71</v>
      </c>
      <c r="L2764" s="64">
        <f t="shared" si="349"/>
        <v>279</v>
      </c>
      <c r="M2764" s="64">
        <f t="shared" si="350"/>
        <v>93</v>
      </c>
    </row>
    <row r="2765" spans="1:13" outlineLevel="1" x14ac:dyDescent="0.35">
      <c r="A2765" s="64">
        <v>4226909</v>
      </c>
      <c r="B2765" s="64" t="s">
        <v>183</v>
      </c>
      <c r="C2765" s="64">
        <v>3229.37</v>
      </c>
      <c r="D2765" s="64">
        <v>181</v>
      </c>
      <c r="E2765" s="64">
        <v>259.44</v>
      </c>
      <c r="F2765" s="64">
        <v>0</v>
      </c>
      <c r="H2765" s="64">
        <f t="shared" si="351"/>
        <v>-259.44</v>
      </c>
      <c r="J2765" s="64">
        <f t="shared" si="352"/>
        <v>67</v>
      </c>
      <c r="K2765" s="64">
        <f t="shared" si="348"/>
        <v>71</v>
      </c>
      <c r="L2765" s="64">
        <f t="shared" si="349"/>
        <v>280</v>
      </c>
      <c r="M2765" s="64">
        <f t="shared" si="350"/>
        <v>93</v>
      </c>
    </row>
    <row r="2766" spans="1:13" outlineLevel="1" x14ac:dyDescent="0.35">
      <c r="A2766" s="64">
        <v>4234530</v>
      </c>
      <c r="B2766" s="64" t="s">
        <v>183</v>
      </c>
      <c r="C2766" s="64">
        <v>6413.24</v>
      </c>
      <c r="D2766" s="64">
        <v>182</v>
      </c>
      <c r="E2766" s="64">
        <v>522.61</v>
      </c>
      <c r="F2766" s="64">
        <v>0</v>
      </c>
      <c r="H2766" s="64">
        <f t="shared" si="351"/>
        <v>-522.61</v>
      </c>
      <c r="J2766" s="64">
        <f t="shared" si="352"/>
        <v>67</v>
      </c>
      <c r="K2766" s="64">
        <f t="shared" si="348"/>
        <v>71</v>
      </c>
      <c r="L2766" s="64">
        <f t="shared" si="349"/>
        <v>281</v>
      </c>
      <c r="M2766" s="64">
        <f t="shared" si="350"/>
        <v>93</v>
      </c>
    </row>
    <row r="2767" spans="1:13" outlineLevel="1" x14ac:dyDescent="0.35">
      <c r="A2767" s="64">
        <v>4242400</v>
      </c>
      <c r="B2767" s="64" t="s">
        <v>406</v>
      </c>
      <c r="C2767" s="64">
        <v>2843.02</v>
      </c>
      <c r="D2767" s="64">
        <v>150</v>
      </c>
      <c r="E2767" s="64">
        <v>228.9</v>
      </c>
      <c r="F2767" s="64">
        <v>0</v>
      </c>
      <c r="H2767" s="64">
        <f t="shared" si="351"/>
        <v>-228.9</v>
      </c>
      <c r="J2767" s="64">
        <f t="shared" si="352"/>
        <v>67</v>
      </c>
      <c r="K2767" s="64">
        <f t="shared" ref="K2767:K2830" si="353">IF($B2767=K$2253,K2766+1,K2766)</f>
        <v>71</v>
      </c>
      <c r="L2767" s="64">
        <f t="shared" ref="L2767:L2830" si="354">IF($B2767=L$2253,L2766+1,L2766)</f>
        <v>281</v>
      </c>
      <c r="M2767" s="64">
        <f t="shared" ref="M2767:M2830" si="355">IF($B2767=M$2253,M2766+1,M2766)</f>
        <v>94</v>
      </c>
    </row>
    <row r="2768" spans="1:13" outlineLevel="1" x14ac:dyDescent="0.35">
      <c r="A2768" s="64">
        <v>4242913</v>
      </c>
      <c r="B2768" s="64" t="s">
        <v>395</v>
      </c>
      <c r="C2768" s="64">
        <v>2464.56</v>
      </c>
      <c r="D2768" s="64">
        <v>124</v>
      </c>
      <c r="E2768" s="64">
        <v>199.49</v>
      </c>
      <c r="F2768" s="64">
        <v>193.74</v>
      </c>
      <c r="H2768" s="64">
        <f t="shared" ref="H2768:H2831" si="356">F2768-E2768</f>
        <v>-5.75</v>
      </c>
      <c r="J2768" s="64">
        <f t="shared" ref="J2768:J2831" si="357">IF($B2768=J$2253,J2767+1,J2767)</f>
        <v>67</v>
      </c>
      <c r="K2768" s="64">
        <f t="shared" si="353"/>
        <v>72</v>
      </c>
      <c r="L2768" s="64">
        <f t="shared" si="354"/>
        <v>281</v>
      </c>
      <c r="M2768" s="64">
        <f t="shared" si="355"/>
        <v>94</v>
      </c>
    </row>
    <row r="2769" spans="1:13" outlineLevel="1" x14ac:dyDescent="0.35">
      <c r="A2769" s="64">
        <v>4243945</v>
      </c>
      <c r="B2769" s="64" t="s">
        <v>183</v>
      </c>
      <c r="C2769" s="64">
        <v>3360.26</v>
      </c>
      <c r="D2769" s="64">
        <v>181</v>
      </c>
      <c r="E2769" s="64">
        <v>271.88</v>
      </c>
      <c r="F2769" s="64">
        <v>0</v>
      </c>
      <c r="H2769" s="64">
        <f t="shared" si="356"/>
        <v>-271.88</v>
      </c>
      <c r="J2769" s="64">
        <f t="shared" si="357"/>
        <v>67</v>
      </c>
      <c r="K2769" s="64">
        <f t="shared" si="353"/>
        <v>72</v>
      </c>
      <c r="L2769" s="64">
        <f t="shared" si="354"/>
        <v>282</v>
      </c>
      <c r="M2769" s="64">
        <f t="shared" si="355"/>
        <v>94</v>
      </c>
    </row>
    <row r="2770" spans="1:13" outlineLevel="1" x14ac:dyDescent="0.35">
      <c r="A2770" s="64">
        <v>4248854</v>
      </c>
      <c r="B2770" s="64" t="s">
        <v>406</v>
      </c>
      <c r="C2770" s="64">
        <v>2829.53</v>
      </c>
      <c r="D2770" s="64">
        <v>150</v>
      </c>
      <c r="E2770" s="64">
        <v>230.6</v>
      </c>
      <c r="F2770" s="64">
        <v>0</v>
      </c>
      <c r="H2770" s="64">
        <f t="shared" si="356"/>
        <v>-230.6</v>
      </c>
      <c r="J2770" s="64">
        <f t="shared" si="357"/>
        <v>67</v>
      </c>
      <c r="K2770" s="64">
        <f t="shared" si="353"/>
        <v>72</v>
      </c>
      <c r="L2770" s="64">
        <f t="shared" si="354"/>
        <v>282</v>
      </c>
      <c r="M2770" s="64">
        <f t="shared" si="355"/>
        <v>95</v>
      </c>
    </row>
    <row r="2771" spans="1:13" outlineLevel="1" x14ac:dyDescent="0.35">
      <c r="A2771" s="64">
        <v>4250289</v>
      </c>
      <c r="B2771" s="64" t="s">
        <v>183</v>
      </c>
      <c r="C2771" s="64">
        <v>3094.9</v>
      </c>
      <c r="D2771" s="64">
        <v>181</v>
      </c>
      <c r="E2771" s="64">
        <v>248.31</v>
      </c>
      <c r="F2771" s="64">
        <v>0</v>
      </c>
      <c r="H2771" s="64">
        <f t="shared" si="356"/>
        <v>-248.31</v>
      </c>
      <c r="J2771" s="64">
        <f t="shared" si="357"/>
        <v>67</v>
      </c>
      <c r="K2771" s="64">
        <f t="shared" si="353"/>
        <v>72</v>
      </c>
      <c r="L2771" s="64">
        <f t="shared" si="354"/>
        <v>283</v>
      </c>
      <c r="M2771" s="64">
        <f t="shared" si="355"/>
        <v>95</v>
      </c>
    </row>
    <row r="2772" spans="1:13" outlineLevel="1" x14ac:dyDescent="0.35">
      <c r="A2772" s="64">
        <v>4251188</v>
      </c>
      <c r="B2772" s="64" t="s">
        <v>395</v>
      </c>
      <c r="C2772" s="64">
        <v>3840.84</v>
      </c>
      <c r="D2772" s="64">
        <v>181</v>
      </c>
      <c r="E2772" s="64">
        <v>314.31</v>
      </c>
      <c r="F2772" s="64">
        <v>312.74</v>
      </c>
      <c r="H2772" s="64">
        <f t="shared" si="356"/>
        <v>-1.5699999999999932</v>
      </c>
      <c r="J2772" s="64">
        <f t="shared" si="357"/>
        <v>67</v>
      </c>
      <c r="K2772" s="64">
        <f t="shared" si="353"/>
        <v>73</v>
      </c>
      <c r="L2772" s="64">
        <f t="shared" si="354"/>
        <v>283</v>
      </c>
      <c r="M2772" s="64">
        <f t="shared" si="355"/>
        <v>95</v>
      </c>
    </row>
    <row r="2773" spans="1:13" outlineLevel="1" x14ac:dyDescent="0.35">
      <c r="A2773" s="64">
        <v>4253522</v>
      </c>
      <c r="B2773" s="64" t="s">
        <v>395</v>
      </c>
      <c r="C2773" s="64">
        <v>4304.1099999999997</v>
      </c>
      <c r="D2773" s="64">
        <v>151</v>
      </c>
      <c r="E2773" s="64">
        <v>351.37</v>
      </c>
      <c r="F2773" s="64">
        <v>346.62</v>
      </c>
      <c r="H2773" s="64">
        <f t="shared" si="356"/>
        <v>-4.75</v>
      </c>
      <c r="J2773" s="64">
        <f t="shared" si="357"/>
        <v>67</v>
      </c>
      <c r="K2773" s="64">
        <f t="shared" si="353"/>
        <v>74</v>
      </c>
      <c r="L2773" s="64">
        <f t="shared" si="354"/>
        <v>283</v>
      </c>
      <c r="M2773" s="64">
        <f t="shared" si="355"/>
        <v>95</v>
      </c>
    </row>
    <row r="2774" spans="1:13" outlineLevel="1" x14ac:dyDescent="0.35">
      <c r="A2774" s="64">
        <v>4253564</v>
      </c>
      <c r="B2774" s="64" t="s">
        <v>183</v>
      </c>
      <c r="C2774" s="64">
        <v>7134.38</v>
      </c>
      <c r="D2774" s="64">
        <v>181</v>
      </c>
      <c r="E2774" s="64">
        <v>575.59</v>
      </c>
      <c r="F2774" s="64">
        <v>0</v>
      </c>
      <c r="H2774" s="64">
        <f t="shared" si="356"/>
        <v>-575.59</v>
      </c>
      <c r="J2774" s="64">
        <f t="shared" si="357"/>
        <v>67</v>
      </c>
      <c r="K2774" s="64">
        <f t="shared" si="353"/>
        <v>74</v>
      </c>
      <c r="L2774" s="64">
        <f t="shared" si="354"/>
        <v>284</v>
      </c>
      <c r="M2774" s="64">
        <f t="shared" si="355"/>
        <v>95</v>
      </c>
    </row>
    <row r="2775" spans="1:13" outlineLevel="1" x14ac:dyDescent="0.35">
      <c r="A2775" s="64">
        <v>4254257</v>
      </c>
      <c r="B2775" s="64" t="s">
        <v>395</v>
      </c>
      <c r="C2775" s="64">
        <v>1818.67</v>
      </c>
      <c r="D2775" s="64">
        <v>119</v>
      </c>
      <c r="E2775" s="64">
        <v>147.07</v>
      </c>
      <c r="F2775" s="64">
        <v>143.93</v>
      </c>
      <c r="H2775" s="64">
        <f t="shared" si="356"/>
        <v>-3.1399999999999864</v>
      </c>
      <c r="J2775" s="64">
        <f t="shared" si="357"/>
        <v>67</v>
      </c>
      <c r="K2775" s="64">
        <f t="shared" si="353"/>
        <v>75</v>
      </c>
      <c r="L2775" s="64">
        <f t="shared" si="354"/>
        <v>284</v>
      </c>
      <c r="M2775" s="64">
        <f t="shared" si="355"/>
        <v>95</v>
      </c>
    </row>
    <row r="2776" spans="1:13" outlineLevel="1" x14ac:dyDescent="0.35">
      <c r="A2776" s="64">
        <v>4257780</v>
      </c>
      <c r="B2776" s="64" t="s">
        <v>406</v>
      </c>
      <c r="C2776" s="64">
        <v>5921.9</v>
      </c>
      <c r="D2776" s="64">
        <v>149</v>
      </c>
      <c r="E2776" s="64">
        <v>485.39</v>
      </c>
      <c r="F2776" s="64">
        <v>0</v>
      </c>
      <c r="H2776" s="64">
        <f t="shared" si="356"/>
        <v>-485.39</v>
      </c>
      <c r="J2776" s="64">
        <f t="shared" si="357"/>
        <v>67</v>
      </c>
      <c r="K2776" s="64">
        <f t="shared" si="353"/>
        <v>75</v>
      </c>
      <c r="L2776" s="64">
        <f t="shared" si="354"/>
        <v>284</v>
      </c>
      <c r="M2776" s="64">
        <f t="shared" si="355"/>
        <v>96</v>
      </c>
    </row>
    <row r="2777" spans="1:13" outlineLevel="1" x14ac:dyDescent="0.35">
      <c r="A2777" s="64">
        <v>4257847</v>
      </c>
      <c r="B2777" s="64" t="s">
        <v>101</v>
      </c>
      <c r="C2777" s="64">
        <v>3451.74</v>
      </c>
      <c r="D2777" s="64">
        <v>152</v>
      </c>
      <c r="E2777" s="64">
        <v>273.81</v>
      </c>
      <c r="F2777" s="64">
        <v>274.45999999999998</v>
      </c>
      <c r="H2777" s="64">
        <f t="shared" si="356"/>
        <v>0.64999999999997726</v>
      </c>
      <c r="J2777" s="64">
        <f t="shared" si="357"/>
        <v>68</v>
      </c>
      <c r="K2777" s="64">
        <f t="shared" si="353"/>
        <v>75</v>
      </c>
      <c r="L2777" s="64">
        <f t="shared" si="354"/>
        <v>284</v>
      </c>
      <c r="M2777" s="64">
        <f t="shared" si="355"/>
        <v>96</v>
      </c>
    </row>
    <row r="2778" spans="1:13" outlineLevel="1" x14ac:dyDescent="0.35">
      <c r="A2778" s="64">
        <v>4257954</v>
      </c>
      <c r="B2778" s="64" t="s">
        <v>406</v>
      </c>
      <c r="C2778" s="64">
        <v>3966.95</v>
      </c>
      <c r="D2778" s="64">
        <v>149</v>
      </c>
      <c r="E2778" s="64">
        <v>324.99</v>
      </c>
      <c r="F2778" s="64">
        <v>0</v>
      </c>
      <c r="H2778" s="64">
        <f t="shared" si="356"/>
        <v>-324.99</v>
      </c>
      <c r="J2778" s="64">
        <f t="shared" si="357"/>
        <v>68</v>
      </c>
      <c r="K2778" s="64">
        <f t="shared" si="353"/>
        <v>75</v>
      </c>
      <c r="L2778" s="64">
        <f t="shared" si="354"/>
        <v>284</v>
      </c>
      <c r="M2778" s="64">
        <f t="shared" si="355"/>
        <v>97</v>
      </c>
    </row>
    <row r="2779" spans="1:13" outlineLevel="1" x14ac:dyDescent="0.35">
      <c r="A2779" s="64">
        <v>4260478</v>
      </c>
      <c r="B2779" s="64" t="s">
        <v>183</v>
      </c>
      <c r="C2779" s="64">
        <v>4154.1000000000004</v>
      </c>
      <c r="D2779" s="64">
        <v>181</v>
      </c>
      <c r="E2779" s="64">
        <v>335.58</v>
      </c>
      <c r="F2779" s="64">
        <v>0</v>
      </c>
      <c r="H2779" s="64">
        <f t="shared" si="356"/>
        <v>-335.58</v>
      </c>
      <c r="J2779" s="64">
        <f t="shared" si="357"/>
        <v>68</v>
      </c>
      <c r="K2779" s="64">
        <f t="shared" si="353"/>
        <v>75</v>
      </c>
      <c r="L2779" s="64">
        <f t="shared" si="354"/>
        <v>285</v>
      </c>
      <c r="M2779" s="64">
        <f t="shared" si="355"/>
        <v>97</v>
      </c>
    </row>
    <row r="2780" spans="1:13" outlineLevel="1" x14ac:dyDescent="0.35">
      <c r="A2780" s="64">
        <v>4262127</v>
      </c>
      <c r="B2780" s="64" t="s">
        <v>406</v>
      </c>
      <c r="C2780" s="64">
        <v>2929.19</v>
      </c>
      <c r="D2780" s="64">
        <v>150</v>
      </c>
      <c r="E2780" s="64">
        <v>237.64</v>
      </c>
      <c r="F2780" s="64">
        <v>0</v>
      </c>
      <c r="H2780" s="64">
        <f t="shared" si="356"/>
        <v>-237.64</v>
      </c>
      <c r="J2780" s="64">
        <f t="shared" si="357"/>
        <v>68</v>
      </c>
      <c r="K2780" s="64">
        <f t="shared" si="353"/>
        <v>75</v>
      </c>
      <c r="L2780" s="64">
        <f t="shared" si="354"/>
        <v>285</v>
      </c>
      <c r="M2780" s="64">
        <f t="shared" si="355"/>
        <v>98</v>
      </c>
    </row>
    <row r="2781" spans="1:13" outlineLevel="1" x14ac:dyDescent="0.35">
      <c r="A2781" s="64">
        <v>4263068</v>
      </c>
      <c r="B2781" s="64" t="s">
        <v>183</v>
      </c>
      <c r="C2781" s="64">
        <v>2986.45</v>
      </c>
      <c r="D2781" s="64">
        <v>181</v>
      </c>
      <c r="E2781" s="64">
        <v>250.06</v>
      </c>
      <c r="F2781" s="64">
        <v>0</v>
      </c>
      <c r="H2781" s="64">
        <f t="shared" si="356"/>
        <v>-250.06</v>
      </c>
      <c r="J2781" s="64">
        <f t="shared" si="357"/>
        <v>68</v>
      </c>
      <c r="K2781" s="64">
        <f t="shared" si="353"/>
        <v>75</v>
      </c>
      <c r="L2781" s="64">
        <f t="shared" si="354"/>
        <v>286</v>
      </c>
      <c r="M2781" s="64">
        <f t="shared" si="355"/>
        <v>98</v>
      </c>
    </row>
    <row r="2782" spans="1:13" outlineLevel="1" x14ac:dyDescent="0.35">
      <c r="A2782" s="64">
        <v>4266989</v>
      </c>
      <c r="B2782" s="64" t="s">
        <v>101</v>
      </c>
      <c r="C2782" s="64">
        <v>2125.48</v>
      </c>
      <c r="D2782" s="64">
        <v>181</v>
      </c>
      <c r="E2782" s="64">
        <v>177.08</v>
      </c>
      <c r="F2782" s="64">
        <v>176.68</v>
      </c>
      <c r="H2782" s="64">
        <f t="shared" si="356"/>
        <v>-0.40000000000000568</v>
      </c>
      <c r="J2782" s="64">
        <f t="shared" si="357"/>
        <v>69</v>
      </c>
      <c r="K2782" s="64">
        <f t="shared" si="353"/>
        <v>75</v>
      </c>
      <c r="L2782" s="64">
        <f t="shared" si="354"/>
        <v>286</v>
      </c>
      <c r="M2782" s="64">
        <f t="shared" si="355"/>
        <v>98</v>
      </c>
    </row>
    <row r="2783" spans="1:13" outlineLevel="1" x14ac:dyDescent="0.35">
      <c r="A2783" s="64">
        <v>4267614</v>
      </c>
      <c r="B2783" s="64" t="s">
        <v>406</v>
      </c>
      <c r="C2783" s="64">
        <v>2605.17</v>
      </c>
      <c r="D2783" s="64">
        <v>149</v>
      </c>
      <c r="E2783" s="64">
        <v>212.58</v>
      </c>
      <c r="F2783" s="64">
        <v>0</v>
      </c>
      <c r="H2783" s="64">
        <f t="shared" si="356"/>
        <v>-212.58</v>
      </c>
      <c r="J2783" s="64">
        <f t="shared" si="357"/>
        <v>69</v>
      </c>
      <c r="K2783" s="64">
        <f t="shared" si="353"/>
        <v>75</v>
      </c>
      <c r="L2783" s="64">
        <f t="shared" si="354"/>
        <v>286</v>
      </c>
      <c r="M2783" s="64">
        <f t="shared" si="355"/>
        <v>99</v>
      </c>
    </row>
    <row r="2784" spans="1:13" outlineLevel="1" x14ac:dyDescent="0.35">
      <c r="A2784" s="64">
        <v>4286846</v>
      </c>
      <c r="B2784" s="64" t="s">
        <v>406</v>
      </c>
      <c r="C2784" s="64">
        <v>1124.22</v>
      </c>
      <c r="D2784" s="64">
        <v>150</v>
      </c>
      <c r="E2784" s="64">
        <v>89.75</v>
      </c>
      <c r="F2784" s="64">
        <v>0</v>
      </c>
      <c r="H2784" s="64">
        <f t="shared" si="356"/>
        <v>-89.75</v>
      </c>
      <c r="J2784" s="64">
        <f t="shared" si="357"/>
        <v>69</v>
      </c>
      <c r="K2784" s="64">
        <f t="shared" si="353"/>
        <v>75</v>
      </c>
      <c r="L2784" s="64">
        <f t="shared" si="354"/>
        <v>286</v>
      </c>
      <c r="M2784" s="64">
        <f t="shared" si="355"/>
        <v>100</v>
      </c>
    </row>
    <row r="2785" spans="1:13" outlineLevel="1" x14ac:dyDescent="0.35">
      <c r="A2785" s="64">
        <v>4298974</v>
      </c>
      <c r="B2785" s="64" t="s">
        <v>406</v>
      </c>
      <c r="C2785" s="64">
        <v>2893.34</v>
      </c>
      <c r="D2785" s="64">
        <v>182</v>
      </c>
      <c r="E2785" s="64">
        <v>234.53</v>
      </c>
      <c r="F2785" s="64">
        <v>0</v>
      </c>
      <c r="H2785" s="64">
        <f t="shared" si="356"/>
        <v>-234.53</v>
      </c>
      <c r="J2785" s="64">
        <f t="shared" si="357"/>
        <v>69</v>
      </c>
      <c r="K2785" s="64">
        <f t="shared" si="353"/>
        <v>75</v>
      </c>
      <c r="L2785" s="64">
        <f t="shared" si="354"/>
        <v>286</v>
      </c>
      <c r="M2785" s="64">
        <f t="shared" si="355"/>
        <v>101</v>
      </c>
    </row>
    <row r="2786" spans="1:13" outlineLevel="1" x14ac:dyDescent="0.35">
      <c r="A2786" s="64">
        <v>4306404</v>
      </c>
      <c r="B2786" s="64" t="s">
        <v>183</v>
      </c>
      <c r="C2786" s="64">
        <v>3879.92</v>
      </c>
      <c r="D2786" s="64">
        <v>181</v>
      </c>
      <c r="E2786" s="64">
        <v>314.57</v>
      </c>
      <c r="F2786" s="64">
        <v>0</v>
      </c>
      <c r="H2786" s="64">
        <f t="shared" si="356"/>
        <v>-314.57</v>
      </c>
      <c r="J2786" s="64">
        <f t="shared" si="357"/>
        <v>69</v>
      </c>
      <c r="K2786" s="64">
        <f t="shared" si="353"/>
        <v>75</v>
      </c>
      <c r="L2786" s="64">
        <f t="shared" si="354"/>
        <v>287</v>
      </c>
      <c r="M2786" s="64">
        <f t="shared" si="355"/>
        <v>101</v>
      </c>
    </row>
    <row r="2787" spans="1:13" outlineLevel="1" x14ac:dyDescent="0.35">
      <c r="A2787" s="64">
        <v>4309177</v>
      </c>
      <c r="B2787" s="64" t="s">
        <v>395</v>
      </c>
      <c r="C2787" s="64">
        <v>3200.39</v>
      </c>
      <c r="D2787" s="64">
        <v>181</v>
      </c>
      <c r="E2787" s="64">
        <v>258.05</v>
      </c>
      <c r="F2787" s="64">
        <v>255.48</v>
      </c>
      <c r="H2787" s="64">
        <f t="shared" si="356"/>
        <v>-2.5700000000000216</v>
      </c>
      <c r="J2787" s="64">
        <f t="shared" si="357"/>
        <v>69</v>
      </c>
      <c r="K2787" s="64">
        <f t="shared" si="353"/>
        <v>76</v>
      </c>
      <c r="L2787" s="64">
        <f t="shared" si="354"/>
        <v>287</v>
      </c>
      <c r="M2787" s="64">
        <f t="shared" si="355"/>
        <v>101</v>
      </c>
    </row>
    <row r="2788" spans="1:13" outlineLevel="1" x14ac:dyDescent="0.35">
      <c r="A2788" s="64">
        <v>4322210</v>
      </c>
      <c r="B2788" s="64" t="s">
        <v>395</v>
      </c>
      <c r="C2788" s="64">
        <v>3608.94</v>
      </c>
      <c r="D2788" s="64">
        <v>181</v>
      </c>
      <c r="E2788" s="64">
        <v>294.66000000000003</v>
      </c>
      <c r="F2788" s="64">
        <v>290.58999999999997</v>
      </c>
      <c r="H2788" s="64">
        <f t="shared" si="356"/>
        <v>-4.07000000000005</v>
      </c>
      <c r="J2788" s="64">
        <f t="shared" si="357"/>
        <v>69</v>
      </c>
      <c r="K2788" s="64">
        <f t="shared" si="353"/>
        <v>77</v>
      </c>
      <c r="L2788" s="64">
        <f t="shared" si="354"/>
        <v>287</v>
      </c>
      <c r="M2788" s="64">
        <f t="shared" si="355"/>
        <v>101</v>
      </c>
    </row>
    <row r="2789" spans="1:13" outlineLevel="1" x14ac:dyDescent="0.35">
      <c r="A2789" s="64">
        <v>4337384</v>
      </c>
      <c r="B2789" s="64" t="s">
        <v>183</v>
      </c>
      <c r="C2789" s="64">
        <v>3739.84</v>
      </c>
      <c r="D2789" s="64">
        <v>181</v>
      </c>
      <c r="E2789" s="64">
        <v>307.68</v>
      </c>
      <c r="F2789" s="64">
        <v>0</v>
      </c>
      <c r="H2789" s="64">
        <f t="shared" si="356"/>
        <v>-307.68</v>
      </c>
      <c r="J2789" s="64">
        <f t="shared" si="357"/>
        <v>69</v>
      </c>
      <c r="K2789" s="64">
        <f t="shared" si="353"/>
        <v>77</v>
      </c>
      <c r="L2789" s="64">
        <f t="shared" si="354"/>
        <v>288</v>
      </c>
      <c r="M2789" s="64">
        <f t="shared" si="355"/>
        <v>101</v>
      </c>
    </row>
    <row r="2790" spans="1:13" outlineLevel="1" x14ac:dyDescent="0.35">
      <c r="A2790" s="64">
        <v>4355047</v>
      </c>
      <c r="B2790" s="64" t="s">
        <v>183</v>
      </c>
      <c r="C2790" s="64">
        <v>2274.3200000000002</v>
      </c>
      <c r="D2790" s="64">
        <v>178</v>
      </c>
      <c r="E2790" s="64">
        <v>183.72</v>
      </c>
      <c r="F2790" s="64">
        <v>0</v>
      </c>
      <c r="H2790" s="64">
        <f t="shared" si="356"/>
        <v>-183.72</v>
      </c>
      <c r="J2790" s="64">
        <f t="shared" si="357"/>
        <v>69</v>
      </c>
      <c r="K2790" s="64">
        <f t="shared" si="353"/>
        <v>77</v>
      </c>
      <c r="L2790" s="64">
        <f t="shared" si="354"/>
        <v>289</v>
      </c>
      <c r="M2790" s="64">
        <f t="shared" si="355"/>
        <v>101</v>
      </c>
    </row>
    <row r="2791" spans="1:13" outlineLevel="1" x14ac:dyDescent="0.35">
      <c r="A2791" s="64">
        <v>4356491</v>
      </c>
      <c r="B2791" s="64" t="s">
        <v>183</v>
      </c>
      <c r="C2791" s="64">
        <v>2855.09</v>
      </c>
      <c r="D2791" s="64">
        <v>181</v>
      </c>
      <c r="E2791" s="64">
        <v>233.4</v>
      </c>
      <c r="F2791" s="64">
        <v>0</v>
      </c>
      <c r="H2791" s="64">
        <f t="shared" si="356"/>
        <v>-233.4</v>
      </c>
      <c r="J2791" s="64">
        <f t="shared" si="357"/>
        <v>69</v>
      </c>
      <c r="K2791" s="64">
        <f t="shared" si="353"/>
        <v>77</v>
      </c>
      <c r="L2791" s="64">
        <f t="shared" si="354"/>
        <v>290</v>
      </c>
      <c r="M2791" s="64">
        <f t="shared" si="355"/>
        <v>101</v>
      </c>
    </row>
    <row r="2792" spans="1:13" outlineLevel="1" x14ac:dyDescent="0.35">
      <c r="A2792" s="64">
        <v>4356970</v>
      </c>
      <c r="B2792" s="64" t="s">
        <v>183</v>
      </c>
      <c r="C2792" s="64">
        <v>2702.37</v>
      </c>
      <c r="D2792" s="64">
        <v>181</v>
      </c>
      <c r="E2792" s="64">
        <v>214.77</v>
      </c>
      <c r="F2792" s="64">
        <v>0</v>
      </c>
      <c r="H2792" s="64">
        <f t="shared" si="356"/>
        <v>-214.77</v>
      </c>
      <c r="J2792" s="64">
        <f t="shared" si="357"/>
        <v>69</v>
      </c>
      <c r="K2792" s="64">
        <f t="shared" si="353"/>
        <v>77</v>
      </c>
      <c r="L2792" s="64">
        <f t="shared" si="354"/>
        <v>291</v>
      </c>
      <c r="M2792" s="64">
        <f t="shared" si="355"/>
        <v>101</v>
      </c>
    </row>
    <row r="2793" spans="1:13" outlineLevel="1" x14ac:dyDescent="0.35">
      <c r="A2793" s="64">
        <v>4358984</v>
      </c>
      <c r="B2793" s="64" t="s">
        <v>183</v>
      </c>
      <c r="C2793" s="64">
        <v>4827.29</v>
      </c>
      <c r="D2793" s="64">
        <v>181</v>
      </c>
      <c r="E2793" s="64">
        <v>400.45</v>
      </c>
      <c r="F2793" s="64">
        <v>0</v>
      </c>
      <c r="H2793" s="64">
        <f t="shared" si="356"/>
        <v>-400.45</v>
      </c>
      <c r="J2793" s="64">
        <f t="shared" si="357"/>
        <v>69</v>
      </c>
      <c r="K2793" s="64">
        <f t="shared" si="353"/>
        <v>77</v>
      </c>
      <c r="L2793" s="64">
        <f t="shared" si="354"/>
        <v>292</v>
      </c>
      <c r="M2793" s="64">
        <f t="shared" si="355"/>
        <v>101</v>
      </c>
    </row>
    <row r="2794" spans="1:13" outlineLevel="1" x14ac:dyDescent="0.35">
      <c r="A2794" s="64">
        <v>4361929</v>
      </c>
      <c r="B2794" s="64" t="s">
        <v>101</v>
      </c>
      <c r="C2794" s="64">
        <v>1837.07</v>
      </c>
      <c r="D2794" s="64">
        <v>181</v>
      </c>
      <c r="E2794" s="64">
        <v>147.56</v>
      </c>
      <c r="F2794" s="64">
        <v>146.81</v>
      </c>
      <c r="H2794" s="64">
        <f t="shared" si="356"/>
        <v>-0.75</v>
      </c>
      <c r="J2794" s="64">
        <f t="shared" si="357"/>
        <v>70</v>
      </c>
      <c r="K2794" s="64">
        <f t="shared" si="353"/>
        <v>77</v>
      </c>
      <c r="L2794" s="64">
        <f t="shared" si="354"/>
        <v>292</v>
      </c>
      <c r="M2794" s="64">
        <f t="shared" si="355"/>
        <v>101</v>
      </c>
    </row>
    <row r="2795" spans="1:13" outlineLevel="1" x14ac:dyDescent="0.35">
      <c r="A2795" s="64">
        <v>4364238</v>
      </c>
      <c r="B2795" s="64" t="s">
        <v>101</v>
      </c>
      <c r="C2795" s="64">
        <v>10747.45</v>
      </c>
      <c r="D2795" s="64">
        <v>181</v>
      </c>
      <c r="E2795" s="64">
        <v>872.74</v>
      </c>
      <c r="F2795" s="64">
        <v>862.83</v>
      </c>
      <c r="H2795" s="64">
        <f t="shared" si="356"/>
        <v>-9.9099999999999682</v>
      </c>
      <c r="J2795" s="64">
        <f t="shared" si="357"/>
        <v>71</v>
      </c>
      <c r="K2795" s="64">
        <f t="shared" si="353"/>
        <v>77</v>
      </c>
      <c r="L2795" s="64">
        <f t="shared" si="354"/>
        <v>292</v>
      </c>
      <c r="M2795" s="64">
        <f t="shared" si="355"/>
        <v>101</v>
      </c>
    </row>
    <row r="2796" spans="1:13" outlineLevel="1" x14ac:dyDescent="0.35">
      <c r="A2796" s="64">
        <v>4371332</v>
      </c>
      <c r="B2796" s="64" t="s">
        <v>183</v>
      </c>
      <c r="C2796" s="64">
        <v>2028.19</v>
      </c>
      <c r="D2796" s="64">
        <v>179</v>
      </c>
      <c r="E2796" s="64">
        <v>168.14</v>
      </c>
      <c r="F2796" s="64">
        <v>0</v>
      </c>
      <c r="H2796" s="64">
        <f t="shared" si="356"/>
        <v>-168.14</v>
      </c>
      <c r="J2796" s="64">
        <f t="shared" si="357"/>
        <v>71</v>
      </c>
      <c r="K2796" s="64">
        <f t="shared" si="353"/>
        <v>77</v>
      </c>
      <c r="L2796" s="64">
        <f t="shared" si="354"/>
        <v>293</v>
      </c>
      <c r="M2796" s="64">
        <f t="shared" si="355"/>
        <v>101</v>
      </c>
    </row>
    <row r="2797" spans="1:13" outlineLevel="1" x14ac:dyDescent="0.35">
      <c r="A2797" s="64">
        <v>4373239</v>
      </c>
      <c r="B2797" s="64" t="s">
        <v>183</v>
      </c>
      <c r="C2797" s="64">
        <v>5564.19</v>
      </c>
      <c r="D2797" s="64">
        <v>179</v>
      </c>
      <c r="E2797" s="64">
        <v>459.93</v>
      </c>
      <c r="F2797" s="64">
        <v>0</v>
      </c>
      <c r="H2797" s="64">
        <f t="shared" si="356"/>
        <v>-459.93</v>
      </c>
      <c r="J2797" s="64">
        <f t="shared" si="357"/>
        <v>71</v>
      </c>
      <c r="K2797" s="64">
        <f t="shared" si="353"/>
        <v>77</v>
      </c>
      <c r="L2797" s="64">
        <f t="shared" si="354"/>
        <v>294</v>
      </c>
      <c r="M2797" s="64">
        <f t="shared" si="355"/>
        <v>101</v>
      </c>
    </row>
    <row r="2798" spans="1:13" outlineLevel="1" x14ac:dyDescent="0.35">
      <c r="A2798" s="64">
        <v>4373734</v>
      </c>
      <c r="B2798" s="64" t="s">
        <v>101</v>
      </c>
      <c r="C2798" s="64">
        <v>2710.55</v>
      </c>
      <c r="D2798" s="64">
        <v>147</v>
      </c>
      <c r="E2798" s="64">
        <v>224</v>
      </c>
      <c r="F2798" s="64">
        <v>219.47</v>
      </c>
      <c r="H2798" s="64">
        <f t="shared" si="356"/>
        <v>-4.5300000000000011</v>
      </c>
      <c r="J2798" s="64">
        <f t="shared" si="357"/>
        <v>72</v>
      </c>
      <c r="K2798" s="64">
        <f t="shared" si="353"/>
        <v>77</v>
      </c>
      <c r="L2798" s="64">
        <f t="shared" si="354"/>
        <v>294</v>
      </c>
      <c r="M2798" s="64">
        <f t="shared" si="355"/>
        <v>101</v>
      </c>
    </row>
    <row r="2799" spans="1:13" outlineLevel="1" x14ac:dyDescent="0.35">
      <c r="A2799" s="64">
        <v>4373916</v>
      </c>
      <c r="B2799" s="64" t="s">
        <v>183</v>
      </c>
      <c r="C2799" s="64">
        <v>3149.31</v>
      </c>
      <c r="D2799" s="64">
        <v>179</v>
      </c>
      <c r="E2799" s="64">
        <v>249.84</v>
      </c>
      <c r="F2799" s="64">
        <v>0</v>
      </c>
      <c r="H2799" s="64">
        <f t="shared" si="356"/>
        <v>-249.84</v>
      </c>
      <c r="J2799" s="64">
        <f t="shared" si="357"/>
        <v>72</v>
      </c>
      <c r="K2799" s="64">
        <f t="shared" si="353"/>
        <v>77</v>
      </c>
      <c r="L2799" s="64">
        <f t="shared" si="354"/>
        <v>295</v>
      </c>
      <c r="M2799" s="64">
        <f t="shared" si="355"/>
        <v>101</v>
      </c>
    </row>
    <row r="2800" spans="1:13" outlineLevel="1" x14ac:dyDescent="0.35">
      <c r="A2800" s="64">
        <v>4374451</v>
      </c>
      <c r="B2800" s="64" t="s">
        <v>101</v>
      </c>
      <c r="C2800" s="64">
        <v>4144.78</v>
      </c>
      <c r="D2800" s="64">
        <v>179</v>
      </c>
      <c r="E2800" s="64">
        <v>358.93</v>
      </c>
      <c r="F2800" s="64">
        <v>356.62</v>
      </c>
      <c r="H2800" s="64">
        <f t="shared" si="356"/>
        <v>-2.3100000000000023</v>
      </c>
      <c r="J2800" s="64">
        <f t="shared" si="357"/>
        <v>73</v>
      </c>
      <c r="K2800" s="64">
        <f t="shared" si="353"/>
        <v>77</v>
      </c>
      <c r="L2800" s="64">
        <f t="shared" si="354"/>
        <v>295</v>
      </c>
      <c r="M2800" s="64">
        <f t="shared" si="355"/>
        <v>101</v>
      </c>
    </row>
    <row r="2801" spans="1:13" outlineLevel="1" x14ac:dyDescent="0.35">
      <c r="A2801" s="64">
        <v>4374534</v>
      </c>
      <c r="B2801" s="64" t="s">
        <v>101</v>
      </c>
      <c r="C2801" s="64">
        <v>3438.1</v>
      </c>
      <c r="D2801" s="64">
        <v>149</v>
      </c>
      <c r="E2801" s="64">
        <v>284.05</v>
      </c>
      <c r="F2801" s="64">
        <v>282.27</v>
      </c>
      <c r="H2801" s="64">
        <f t="shared" si="356"/>
        <v>-1.7800000000000296</v>
      </c>
      <c r="J2801" s="64">
        <f t="shared" si="357"/>
        <v>74</v>
      </c>
      <c r="K2801" s="64">
        <f t="shared" si="353"/>
        <v>77</v>
      </c>
      <c r="L2801" s="64">
        <f t="shared" si="354"/>
        <v>295</v>
      </c>
      <c r="M2801" s="64">
        <f t="shared" si="355"/>
        <v>101</v>
      </c>
    </row>
    <row r="2802" spans="1:13" outlineLevel="1" x14ac:dyDescent="0.35">
      <c r="A2802" s="64">
        <v>4374906</v>
      </c>
      <c r="B2802" s="64" t="s">
        <v>183</v>
      </c>
      <c r="C2802" s="64">
        <v>5811.4</v>
      </c>
      <c r="D2802" s="64">
        <v>182</v>
      </c>
      <c r="E2802" s="64">
        <v>487.64</v>
      </c>
      <c r="F2802" s="64">
        <v>0</v>
      </c>
      <c r="H2802" s="64">
        <f t="shared" si="356"/>
        <v>-487.64</v>
      </c>
      <c r="J2802" s="64">
        <f t="shared" si="357"/>
        <v>74</v>
      </c>
      <c r="K2802" s="64">
        <f t="shared" si="353"/>
        <v>77</v>
      </c>
      <c r="L2802" s="64">
        <f t="shared" si="354"/>
        <v>296</v>
      </c>
      <c r="M2802" s="64">
        <f t="shared" si="355"/>
        <v>101</v>
      </c>
    </row>
    <row r="2803" spans="1:13" outlineLevel="1" x14ac:dyDescent="0.35">
      <c r="A2803" s="64">
        <v>4374972</v>
      </c>
      <c r="B2803" s="64" t="s">
        <v>183</v>
      </c>
      <c r="C2803" s="64">
        <v>9269.6299999999992</v>
      </c>
      <c r="D2803" s="64">
        <v>179</v>
      </c>
      <c r="E2803" s="64">
        <v>742.49</v>
      </c>
      <c r="F2803" s="64">
        <v>0</v>
      </c>
      <c r="H2803" s="64">
        <f t="shared" si="356"/>
        <v>-742.49</v>
      </c>
      <c r="J2803" s="64">
        <f t="shared" si="357"/>
        <v>74</v>
      </c>
      <c r="K2803" s="64">
        <f t="shared" si="353"/>
        <v>77</v>
      </c>
      <c r="L2803" s="64">
        <f t="shared" si="354"/>
        <v>297</v>
      </c>
      <c r="M2803" s="64">
        <f t="shared" si="355"/>
        <v>101</v>
      </c>
    </row>
    <row r="2804" spans="1:13" outlineLevel="1" x14ac:dyDescent="0.35">
      <c r="A2804" s="64">
        <v>4375475</v>
      </c>
      <c r="B2804" s="64" t="s">
        <v>183</v>
      </c>
      <c r="C2804" s="64">
        <v>2963.67</v>
      </c>
      <c r="D2804" s="64">
        <v>179</v>
      </c>
      <c r="E2804" s="64">
        <v>241.97</v>
      </c>
      <c r="F2804" s="64">
        <v>0</v>
      </c>
      <c r="H2804" s="64">
        <f t="shared" si="356"/>
        <v>-241.97</v>
      </c>
      <c r="J2804" s="64">
        <f t="shared" si="357"/>
        <v>74</v>
      </c>
      <c r="K2804" s="64">
        <f t="shared" si="353"/>
        <v>77</v>
      </c>
      <c r="L2804" s="64">
        <f t="shared" si="354"/>
        <v>298</v>
      </c>
      <c r="M2804" s="64">
        <f t="shared" si="355"/>
        <v>101</v>
      </c>
    </row>
    <row r="2805" spans="1:13" outlineLevel="1" x14ac:dyDescent="0.35">
      <c r="A2805" s="64">
        <v>4376340</v>
      </c>
      <c r="B2805" s="64" t="s">
        <v>183</v>
      </c>
      <c r="C2805" s="64">
        <v>6524.72</v>
      </c>
      <c r="D2805" s="64">
        <v>179</v>
      </c>
      <c r="E2805" s="64">
        <v>531.33000000000004</v>
      </c>
      <c r="F2805" s="64">
        <v>0</v>
      </c>
      <c r="H2805" s="64">
        <f t="shared" si="356"/>
        <v>-531.33000000000004</v>
      </c>
      <c r="J2805" s="64">
        <f t="shared" si="357"/>
        <v>74</v>
      </c>
      <c r="K2805" s="64">
        <f t="shared" si="353"/>
        <v>77</v>
      </c>
      <c r="L2805" s="64">
        <f t="shared" si="354"/>
        <v>299</v>
      </c>
      <c r="M2805" s="64">
        <f t="shared" si="355"/>
        <v>101</v>
      </c>
    </row>
    <row r="2806" spans="1:13" outlineLevel="1" x14ac:dyDescent="0.35">
      <c r="A2806" s="64">
        <v>4392445</v>
      </c>
      <c r="B2806" s="64" t="s">
        <v>406</v>
      </c>
      <c r="C2806" s="64">
        <v>5804.99</v>
      </c>
      <c r="D2806" s="64">
        <v>151</v>
      </c>
      <c r="E2806" s="64">
        <v>453.74</v>
      </c>
      <c r="F2806" s="64">
        <v>0</v>
      </c>
      <c r="H2806" s="64">
        <f t="shared" si="356"/>
        <v>-453.74</v>
      </c>
      <c r="J2806" s="64">
        <f t="shared" si="357"/>
        <v>74</v>
      </c>
      <c r="K2806" s="64">
        <f t="shared" si="353"/>
        <v>77</v>
      </c>
      <c r="L2806" s="64">
        <f t="shared" si="354"/>
        <v>299</v>
      </c>
      <c r="M2806" s="64">
        <f t="shared" si="355"/>
        <v>102</v>
      </c>
    </row>
    <row r="2807" spans="1:13" outlineLevel="1" x14ac:dyDescent="0.35">
      <c r="A2807" s="64">
        <v>4408929</v>
      </c>
      <c r="B2807" s="64" t="s">
        <v>183</v>
      </c>
      <c r="C2807" s="64">
        <v>3448.25</v>
      </c>
      <c r="D2807" s="64">
        <v>181</v>
      </c>
      <c r="E2807" s="64">
        <v>278.95999999999998</v>
      </c>
      <c r="F2807" s="64">
        <v>0</v>
      </c>
      <c r="H2807" s="64">
        <f t="shared" si="356"/>
        <v>-278.95999999999998</v>
      </c>
      <c r="J2807" s="64">
        <f t="shared" si="357"/>
        <v>74</v>
      </c>
      <c r="K2807" s="64">
        <f t="shared" si="353"/>
        <v>77</v>
      </c>
      <c r="L2807" s="64">
        <f t="shared" si="354"/>
        <v>300</v>
      </c>
      <c r="M2807" s="64">
        <f t="shared" si="355"/>
        <v>102</v>
      </c>
    </row>
    <row r="2808" spans="1:13" outlineLevel="1" x14ac:dyDescent="0.35">
      <c r="A2808" s="64">
        <v>4420204</v>
      </c>
      <c r="B2808" s="64" t="s">
        <v>406</v>
      </c>
      <c r="C2808" s="64">
        <v>1986.14</v>
      </c>
      <c r="D2808" s="64">
        <v>182</v>
      </c>
      <c r="E2808" s="64">
        <v>162.47</v>
      </c>
      <c r="F2808" s="64">
        <v>0</v>
      </c>
      <c r="H2808" s="64">
        <f t="shared" si="356"/>
        <v>-162.47</v>
      </c>
      <c r="J2808" s="64">
        <f t="shared" si="357"/>
        <v>74</v>
      </c>
      <c r="K2808" s="64">
        <f t="shared" si="353"/>
        <v>77</v>
      </c>
      <c r="L2808" s="64">
        <f t="shared" si="354"/>
        <v>300</v>
      </c>
      <c r="M2808" s="64">
        <f t="shared" si="355"/>
        <v>103</v>
      </c>
    </row>
    <row r="2809" spans="1:13" outlineLevel="1" x14ac:dyDescent="0.35">
      <c r="A2809" s="64">
        <v>4423042</v>
      </c>
      <c r="B2809" s="64" t="s">
        <v>183</v>
      </c>
      <c r="C2809" s="64">
        <v>2961.86</v>
      </c>
      <c r="D2809" s="64">
        <v>182</v>
      </c>
      <c r="E2809" s="64">
        <v>235.25</v>
      </c>
      <c r="F2809" s="64">
        <v>0</v>
      </c>
      <c r="H2809" s="64">
        <f t="shared" si="356"/>
        <v>-235.25</v>
      </c>
      <c r="J2809" s="64">
        <f t="shared" si="357"/>
        <v>74</v>
      </c>
      <c r="K2809" s="64">
        <f t="shared" si="353"/>
        <v>77</v>
      </c>
      <c r="L2809" s="64">
        <f t="shared" si="354"/>
        <v>301</v>
      </c>
      <c r="M2809" s="64">
        <f t="shared" si="355"/>
        <v>103</v>
      </c>
    </row>
    <row r="2810" spans="1:13" outlineLevel="1" x14ac:dyDescent="0.35">
      <c r="A2810" s="64">
        <v>4432100</v>
      </c>
      <c r="B2810" s="64" t="s">
        <v>183</v>
      </c>
      <c r="C2810" s="64">
        <v>4096.6000000000004</v>
      </c>
      <c r="D2810" s="64">
        <v>181</v>
      </c>
      <c r="E2810" s="64">
        <v>317.93</v>
      </c>
      <c r="F2810" s="64">
        <v>0</v>
      </c>
      <c r="H2810" s="64">
        <f t="shared" si="356"/>
        <v>-317.93</v>
      </c>
      <c r="J2810" s="64">
        <f t="shared" si="357"/>
        <v>74</v>
      </c>
      <c r="K2810" s="64">
        <f t="shared" si="353"/>
        <v>77</v>
      </c>
      <c r="L2810" s="64">
        <f t="shared" si="354"/>
        <v>302</v>
      </c>
      <c r="M2810" s="64">
        <f t="shared" si="355"/>
        <v>103</v>
      </c>
    </row>
    <row r="2811" spans="1:13" outlineLevel="1" x14ac:dyDescent="0.35">
      <c r="A2811" s="64">
        <v>4463428</v>
      </c>
      <c r="B2811" s="64" t="s">
        <v>183</v>
      </c>
      <c r="C2811" s="64">
        <v>1299.6300000000001</v>
      </c>
      <c r="D2811" s="64">
        <v>181</v>
      </c>
      <c r="E2811" s="64">
        <v>108.8</v>
      </c>
      <c r="F2811" s="64">
        <v>0</v>
      </c>
      <c r="H2811" s="64">
        <f t="shared" si="356"/>
        <v>-108.8</v>
      </c>
      <c r="J2811" s="64">
        <f t="shared" si="357"/>
        <v>74</v>
      </c>
      <c r="K2811" s="64">
        <f t="shared" si="353"/>
        <v>77</v>
      </c>
      <c r="L2811" s="64">
        <f t="shared" si="354"/>
        <v>303</v>
      </c>
      <c r="M2811" s="64">
        <f t="shared" si="355"/>
        <v>103</v>
      </c>
    </row>
    <row r="2812" spans="1:13" outlineLevel="1" x14ac:dyDescent="0.35">
      <c r="A2812" s="64">
        <v>4502606</v>
      </c>
      <c r="B2812" s="64" t="s">
        <v>183</v>
      </c>
      <c r="C2812" s="64">
        <v>5014.3500000000004</v>
      </c>
      <c r="D2812" s="64">
        <v>179</v>
      </c>
      <c r="E2812" s="64">
        <v>401.31</v>
      </c>
      <c r="F2812" s="64">
        <v>0</v>
      </c>
      <c r="H2812" s="64">
        <f t="shared" si="356"/>
        <v>-401.31</v>
      </c>
      <c r="J2812" s="64">
        <f t="shared" si="357"/>
        <v>74</v>
      </c>
      <c r="K2812" s="64">
        <f t="shared" si="353"/>
        <v>77</v>
      </c>
      <c r="L2812" s="64">
        <f t="shared" si="354"/>
        <v>304</v>
      </c>
      <c r="M2812" s="64">
        <f t="shared" si="355"/>
        <v>103</v>
      </c>
    </row>
    <row r="2813" spans="1:13" outlineLevel="1" x14ac:dyDescent="0.35">
      <c r="A2813" s="64">
        <v>4505733</v>
      </c>
      <c r="B2813" s="64" t="s">
        <v>183</v>
      </c>
      <c r="C2813" s="64">
        <v>6516.64</v>
      </c>
      <c r="D2813" s="64">
        <v>179</v>
      </c>
      <c r="E2813" s="64">
        <v>529.9</v>
      </c>
      <c r="F2813" s="64">
        <v>0</v>
      </c>
      <c r="H2813" s="64">
        <f t="shared" si="356"/>
        <v>-529.9</v>
      </c>
      <c r="J2813" s="64">
        <f t="shared" si="357"/>
        <v>74</v>
      </c>
      <c r="K2813" s="64">
        <f t="shared" si="353"/>
        <v>77</v>
      </c>
      <c r="L2813" s="64">
        <f t="shared" si="354"/>
        <v>305</v>
      </c>
      <c r="M2813" s="64">
        <f t="shared" si="355"/>
        <v>103</v>
      </c>
    </row>
    <row r="2814" spans="1:13" outlineLevel="1" x14ac:dyDescent="0.35">
      <c r="A2814" s="64">
        <v>4514247</v>
      </c>
      <c r="B2814" s="64" t="s">
        <v>183</v>
      </c>
      <c r="C2814" s="64">
        <v>3273.63</v>
      </c>
      <c r="D2814" s="64">
        <v>179</v>
      </c>
      <c r="E2814" s="64">
        <v>266.81</v>
      </c>
      <c r="F2814" s="64">
        <v>0</v>
      </c>
      <c r="H2814" s="64">
        <f t="shared" si="356"/>
        <v>-266.81</v>
      </c>
      <c r="J2814" s="64">
        <f t="shared" si="357"/>
        <v>74</v>
      </c>
      <c r="K2814" s="64">
        <f t="shared" si="353"/>
        <v>77</v>
      </c>
      <c r="L2814" s="64">
        <f t="shared" si="354"/>
        <v>306</v>
      </c>
      <c r="M2814" s="64">
        <f t="shared" si="355"/>
        <v>103</v>
      </c>
    </row>
    <row r="2815" spans="1:13" outlineLevel="1" x14ac:dyDescent="0.35">
      <c r="A2815" s="64">
        <v>4534972</v>
      </c>
      <c r="B2815" s="64" t="s">
        <v>406</v>
      </c>
      <c r="C2815" s="64">
        <v>2255.3000000000002</v>
      </c>
      <c r="D2815" s="64">
        <v>151</v>
      </c>
      <c r="E2815" s="64">
        <v>185.59</v>
      </c>
      <c r="F2815" s="64">
        <v>0</v>
      </c>
      <c r="H2815" s="64">
        <f t="shared" si="356"/>
        <v>-185.59</v>
      </c>
      <c r="J2815" s="64">
        <f t="shared" si="357"/>
        <v>74</v>
      </c>
      <c r="K2815" s="64">
        <f t="shared" si="353"/>
        <v>77</v>
      </c>
      <c r="L2815" s="64">
        <f t="shared" si="354"/>
        <v>306</v>
      </c>
      <c r="M2815" s="64">
        <f t="shared" si="355"/>
        <v>104</v>
      </c>
    </row>
    <row r="2816" spans="1:13" outlineLevel="1" x14ac:dyDescent="0.35">
      <c r="A2816" s="64">
        <v>4552833</v>
      </c>
      <c r="B2816" s="64" t="s">
        <v>406</v>
      </c>
      <c r="C2816" s="64">
        <v>2730.35</v>
      </c>
      <c r="D2816" s="64">
        <v>153</v>
      </c>
      <c r="E2816" s="64">
        <v>220.68</v>
      </c>
      <c r="F2816" s="64">
        <v>0</v>
      </c>
      <c r="H2816" s="64">
        <f t="shared" si="356"/>
        <v>-220.68</v>
      </c>
      <c r="J2816" s="64">
        <f t="shared" si="357"/>
        <v>74</v>
      </c>
      <c r="K2816" s="64">
        <f t="shared" si="353"/>
        <v>77</v>
      </c>
      <c r="L2816" s="64">
        <f t="shared" si="354"/>
        <v>306</v>
      </c>
      <c r="M2816" s="64">
        <f t="shared" si="355"/>
        <v>105</v>
      </c>
    </row>
    <row r="2817" spans="1:13" outlineLevel="1" x14ac:dyDescent="0.35">
      <c r="A2817" s="64">
        <v>4555259</v>
      </c>
      <c r="B2817" s="64" t="s">
        <v>183</v>
      </c>
      <c r="C2817" s="64">
        <v>4072.78</v>
      </c>
      <c r="D2817" s="64">
        <v>182</v>
      </c>
      <c r="E2817" s="64">
        <v>313.51</v>
      </c>
      <c r="F2817" s="64">
        <v>0</v>
      </c>
      <c r="H2817" s="64">
        <f t="shared" si="356"/>
        <v>-313.51</v>
      </c>
      <c r="J2817" s="64">
        <f t="shared" si="357"/>
        <v>74</v>
      </c>
      <c r="K2817" s="64">
        <f t="shared" si="353"/>
        <v>77</v>
      </c>
      <c r="L2817" s="64">
        <f t="shared" si="354"/>
        <v>307</v>
      </c>
      <c r="M2817" s="64">
        <f t="shared" si="355"/>
        <v>105</v>
      </c>
    </row>
    <row r="2818" spans="1:13" outlineLevel="1" x14ac:dyDescent="0.35">
      <c r="A2818" s="64">
        <v>4567543</v>
      </c>
      <c r="B2818" s="64" t="s">
        <v>395</v>
      </c>
      <c r="C2818" s="64">
        <v>3117.83</v>
      </c>
      <c r="D2818" s="64">
        <v>182</v>
      </c>
      <c r="E2818" s="64">
        <v>261.20999999999998</v>
      </c>
      <c r="F2818" s="64">
        <v>259.91000000000003</v>
      </c>
      <c r="H2818" s="64">
        <f t="shared" si="356"/>
        <v>-1.2999999999999545</v>
      </c>
      <c r="J2818" s="64">
        <f t="shared" si="357"/>
        <v>74</v>
      </c>
      <c r="K2818" s="64">
        <f t="shared" si="353"/>
        <v>78</v>
      </c>
      <c r="L2818" s="64">
        <f t="shared" si="354"/>
        <v>307</v>
      </c>
      <c r="M2818" s="64">
        <f t="shared" si="355"/>
        <v>105</v>
      </c>
    </row>
    <row r="2819" spans="1:13" outlineLevel="1" x14ac:dyDescent="0.35">
      <c r="A2819" s="64">
        <v>4573417</v>
      </c>
      <c r="B2819" s="64" t="s">
        <v>406</v>
      </c>
      <c r="C2819" s="64">
        <v>4077.44</v>
      </c>
      <c r="D2819" s="64">
        <v>151</v>
      </c>
      <c r="E2819" s="64">
        <v>325.81</v>
      </c>
      <c r="F2819" s="64">
        <v>0</v>
      </c>
      <c r="H2819" s="64">
        <f t="shared" si="356"/>
        <v>-325.81</v>
      </c>
      <c r="J2819" s="64">
        <f t="shared" si="357"/>
        <v>74</v>
      </c>
      <c r="K2819" s="64">
        <f t="shared" si="353"/>
        <v>78</v>
      </c>
      <c r="L2819" s="64">
        <f t="shared" si="354"/>
        <v>307</v>
      </c>
      <c r="M2819" s="64">
        <f t="shared" si="355"/>
        <v>106</v>
      </c>
    </row>
    <row r="2820" spans="1:13" outlineLevel="1" x14ac:dyDescent="0.35">
      <c r="A2820" s="64">
        <v>4577352</v>
      </c>
      <c r="B2820" s="64" t="s">
        <v>183</v>
      </c>
      <c r="C2820" s="64">
        <v>3423.7</v>
      </c>
      <c r="D2820" s="64">
        <v>181</v>
      </c>
      <c r="E2820" s="64">
        <v>262.07</v>
      </c>
      <c r="F2820" s="64">
        <v>0</v>
      </c>
      <c r="H2820" s="64">
        <f t="shared" si="356"/>
        <v>-262.07</v>
      </c>
      <c r="J2820" s="64">
        <f t="shared" si="357"/>
        <v>74</v>
      </c>
      <c r="K2820" s="64">
        <f t="shared" si="353"/>
        <v>78</v>
      </c>
      <c r="L2820" s="64">
        <f t="shared" si="354"/>
        <v>308</v>
      </c>
      <c r="M2820" s="64">
        <f t="shared" si="355"/>
        <v>106</v>
      </c>
    </row>
    <row r="2821" spans="1:13" outlineLevel="1" x14ac:dyDescent="0.35">
      <c r="A2821" s="64">
        <v>4582038</v>
      </c>
      <c r="B2821" s="64" t="s">
        <v>101</v>
      </c>
      <c r="C2821" s="64">
        <v>5926.9</v>
      </c>
      <c r="D2821" s="64">
        <v>181</v>
      </c>
      <c r="E2821" s="64">
        <v>479.11</v>
      </c>
      <c r="F2821" s="64">
        <v>472.63</v>
      </c>
      <c r="H2821" s="64">
        <f t="shared" si="356"/>
        <v>-6.4800000000000182</v>
      </c>
      <c r="J2821" s="64">
        <f t="shared" si="357"/>
        <v>75</v>
      </c>
      <c r="K2821" s="64">
        <f t="shared" si="353"/>
        <v>78</v>
      </c>
      <c r="L2821" s="64">
        <f t="shared" si="354"/>
        <v>308</v>
      </c>
      <c r="M2821" s="64">
        <f t="shared" si="355"/>
        <v>106</v>
      </c>
    </row>
    <row r="2822" spans="1:13" outlineLevel="1" x14ac:dyDescent="0.35">
      <c r="A2822" s="64">
        <v>4584175</v>
      </c>
      <c r="B2822" s="64" t="s">
        <v>183</v>
      </c>
      <c r="C2822" s="64">
        <v>6163.2</v>
      </c>
      <c r="D2822" s="64">
        <v>179</v>
      </c>
      <c r="E2822" s="64">
        <v>481.45</v>
      </c>
      <c r="F2822" s="64">
        <v>0</v>
      </c>
      <c r="H2822" s="64">
        <f t="shared" si="356"/>
        <v>-481.45</v>
      </c>
      <c r="J2822" s="64">
        <f t="shared" si="357"/>
        <v>75</v>
      </c>
      <c r="K2822" s="64">
        <f t="shared" si="353"/>
        <v>78</v>
      </c>
      <c r="L2822" s="64">
        <f t="shared" si="354"/>
        <v>309</v>
      </c>
      <c r="M2822" s="64">
        <f t="shared" si="355"/>
        <v>106</v>
      </c>
    </row>
    <row r="2823" spans="1:13" outlineLevel="1" x14ac:dyDescent="0.35">
      <c r="A2823" s="64">
        <v>4586501</v>
      </c>
      <c r="B2823" s="64" t="s">
        <v>101</v>
      </c>
      <c r="C2823" s="64">
        <v>2853.72</v>
      </c>
      <c r="D2823" s="64">
        <v>181</v>
      </c>
      <c r="E2823" s="64">
        <v>231.86</v>
      </c>
      <c r="F2823" s="64">
        <v>228.92</v>
      </c>
      <c r="H2823" s="64">
        <f t="shared" si="356"/>
        <v>-2.9400000000000261</v>
      </c>
      <c r="J2823" s="64">
        <f t="shared" si="357"/>
        <v>76</v>
      </c>
      <c r="K2823" s="64">
        <f t="shared" si="353"/>
        <v>78</v>
      </c>
      <c r="L2823" s="64">
        <f t="shared" si="354"/>
        <v>309</v>
      </c>
      <c r="M2823" s="64">
        <f t="shared" si="355"/>
        <v>106</v>
      </c>
    </row>
    <row r="2824" spans="1:13" outlineLevel="1" x14ac:dyDescent="0.35">
      <c r="A2824" s="64">
        <v>4588200</v>
      </c>
      <c r="B2824" s="64" t="s">
        <v>183</v>
      </c>
      <c r="C2824" s="64">
        <v>7273.39</v>
      </c>
      <c r="D2824" s="64">
        <v>179</v>
      </c>
      <c r="E2824" s="64">
        <v>585.41999999999996</v>
      </c>
      <c r="F2824" s="64">
        <v>0</v>
      </c>
      <c r="H2824" s="64">
        <f t="shared" si="356"/>
        <v>-585.41999999999996</v>
      </c>
      <c r="J2824" s="64">
        <f t="shared" si="357"/>
        <v>76</v>
      </c>
      <c r="K2824" s="64">
        <f t="shared" si="353"/>
        <v>78</v>
      </c>
      <c r="L2824" s="64">
        <f t="shared" si="354"/>
        <v>310</v>
      </c>
      <c r="M2824" s="64">
        <f t="shared" si="355"/>
        <v>106</v>
      </c>
    </row>
    <row r="2825" spans="1:13" outlineLevel="1" x14ac:dyDescent="0.35">
      <c r="A2825" s="64">
        <v>4588284</v>
      </c>
      <c r="B2825" s="64" t="s">
        <v>183</v>
      </c>
      <c r="C2825" s="64">
        <v>5333.05</v>
      </c>
      <c r="D2825" s="64">
        <v>179</v>
      </c>
      <c r="E2825" s="64">
        <v>444.08</v>
      </c>
      <c r="F2825" s="64">
        <v>0</v>
      </c>
      <c r="H2825" s="64">
        <f t="shared" si="356"/>
        <v>-444.08</v>
      </c>
      <c r="J2825" s="64">
        <f t="shared" si="357"/>
        <v>76</v>
      </c>
      <c r="K2825" s="64">
        <f t="shared" si="353"/>
        <v>78</v>
      </c>
      <c r="L2825" s="64">
        <f t="shared" si="354"/>
        <v>311</v>
      </c>
      <c r="M2825" s="64">
        <f t="shared" si="355"/>
        <v>106</v>
      </c>
    </row>
    <row r="2826" spans="1:13" outlineLevel="1" x14ac:dyDescent="0.35">
      <c r="A2826" s="64">
        <v>4588325</v>
      </c>
      <c r="B2826" s="64" t="s">
        <v>183</v>
      </c>
      <c r="C2826" s="64">
        <v>4367.53</v>
      </c>
      <c r="D2826" s="64">
        <v>179</v>
      </c>
      <c r="E2826" s="64">
        <v>354.53</v>
      </c>
      <c r="F2826" s="64">
        <v>0</v>
      </c>
      <c r="H2826" s="64">
        <f t="shared" si="356"/>
        <v>-354.53</v>
      </c>
      <c r="J2826" s="64">
        <f t="shared" si="357"/>
        <v>76</v>
      </c>
      <c r="K2826" s="64">
        <f t="shared" si="353"/>
        <v>78</v>
      </c>
      <c r="L2826" s="64">
        <f t="shared" si="354"/>
        <v>312</v>
      </c>
      <c r="M2826" s="64">
        <f t="shared" si="355"/>
        <v>106</v>
      </c>
    </row>
    <row r="2827" spans="1:13" outlineLevel="1" x14ac:dyDescent="0.35">
      <c r="A2827" s="64">
        <v>4588664</v>
      </c>
      <c r="B2827" s="64" t="s">
        <v>101</v>
      </c>
      <c r="C2827" s="64">
        <v>5116.72</v>
      </c>
      <c r="D2827" s="64">
        <v>179</v>
      </c>
      <c r="E2827" s="64">
        <v>417.72</v>
      </c>
      <c r="F2827" s="64">
        <v>415.09</v>
      </c>
      <c r="H2827" s="64">
        <f t="shared" si="356"/>
        <v>-2.6300000000000523</v>
      </c>
      <c r="J2827" s="64">
        <f t="shared" si="357"/>
        <v>77</v>
      </c>
      <c r="K2827" s="64">
        <f t="shared" si="353"/>
        <v>78</v>
      </c>
      <c r="L2827" s="64">
        <f t="shared" si="354"/>
        <v>312</v>
      </c>
      <c r="M2827" s="64">
        <f t="shared" si="355"/>
        <v>106</v>
      </c>
    </row>
    <row r="2828" spans="1:13" outlineLevel="1" x14ac:dyDescent="0.35">
      <c r="A2828" s="64">
        <v>4588995</v>
      </c>
      <c r="B2828" s="64" t="s">
        <v>101</v>
      </c>
      <c r="C2828" s="64">
        <v>1912.67</v>
      </c>
      <c r="D2828" s="64">
        <v>149</v>
      </c>
      <c r="E2828" s="64">
        <v>155.83000000000001</v>
      </c>
      <c r="F2828" s="64">
        <v>154.85</v>
      </c>
      <c r="H2828" s="64">
        <f t="shared" si="356"/>
        <v>-0.98000000000001819</v>
      </c>
      <c r="J2828" s="64">
        <f t="shared" si="357"/>
        <v>78</v>
      </c>
      <c r="K2828" s="64">
        <f t="shared" si="353"/>
        <v>78</v>
      </c>
      <c r="L2828" s="64">
        <f t="shared" si="354"/>
        <v>312</v>
      </c>
      <c r="M2828" s="64">
        <f t="shared" si="355"/>
        <v>106</v>
      </c>
    </row>
    <row r="2829" spans="1:13" outlineLevel="1" x14ac:dyDescent="0.35">
      <c r="A2829" s="64">
        <v>4593796</v>
      </c>
      <c r="B2829" s="64" t="s">
        <v>406</v>
      </c>
      <c r="C2829" s="64">
        <v>1392.97</v>
      </c>
      <c r="D2829" s="64">
        <v>151</v>
      </c>
      <c r="E2829" s="64">
        <v>111.73</v>
      </c>
      <c r="F2829" s="64">
        <v>0</v>
      </c>
      <c r="H2829" s="64">
        <f t="shared" si="356"/>
        <v>-111.73</v>
      </c>
      <c r="J2829" s="64">
        <f t="shared" si="357"/>
        <v>78</v>
      </c>
      <c r="K2829" s="64">
        <f t="shared" si="353"/>
        <v>78</v>
      </c>
      <c r="L2829" s="64">
        <f t="shared" si="354"/>
        <v>312</v>
      </c>
      <c r="M2829" s="64">
        <f t="shared" si="355"/>
        <v>107</v>
      </c>
    </row>
    <row r="2830" spans="1:13" outlineLevel="1" x14ac:dyDescent="0.35">
      <c r="A2830" s="64">
        <v>4596823</v>
      </c>
      <c r="B2830" s="64" t="s">
        <v>395</v>
      </c>
      <c r="C2830" s="64">
        <v>6102.13</v>
      </c>
      <c r="D2830" s="64">
        <v>151</v>
      </c>
      <c r="E2830" s="64">
        <v>498.4</v>
      </c>
      <c r="F2830" s="64">
        <v>494.85</v>
      </c>
      <c r="H2830" s="64">
        <f t="shared" si="356"/>
        <v>-3.5499999999999545</v>
      </c>
      <c r="J2830" s="64">
        <f t="shared" si="357"/>
        <v>78</v>
      </c>
      <c r="K2830" s="64">
        <f t="shared" si="353"/>
        <v>79</v>
      </c>
      <c r="L2830" s="64">
        <f t="shared" si="354"/>
        <v>312</v>
      </c>
      <c r="M2830" s="64">
        <f t="shared" si="355"/>
        <v>107</v>
      </c>
    </row>
    <row r="2831" spans="1:13" outlineLevel="1" x14ac:dyDescent="0.35">
      <c r="A2831" s="64">
        <v>4604171</v>
      </c>
      <c r="B2831" s="64" t="s">
        <v>183</v>
      </c>
      <c r="C2831" s="64">
        <v>3641.51</v>
      </c>
      <c r="D2831" s="64">
        <v>182</v>
      </c>
      <c r="E2831" s="64">
        <v>297.64</v>
      </c>
      <c r="F2831" s="64">
        <v>0</v>
      </c>
      <c r="H2831" s="64">
        <f t="shared" si="356"/>
        <v>-297.64</v>
      </c>
      <c r="J2831" s="64">
        <f t="shared" si="357"/>
        <v>78</v>
      </c>
      <c r="K2831" s="64">
        <f t="shared" ref="K2831:K2894" si="358">IF($B2831=K$2253,K2830+1,K2830)</f>
        <v>79</v>
      </c>
      <c r="L2831" s="64">
        <f t="shared" ref="L2831:L2894" si="359">IF($B2831=L$2253,L2830+1,L2830)</f>
        <v>313</v>
      </c>
      <c r="M2831" s="64">
        <f t="shared" ref="M2831:M2894" si="360">IF($B2831=M$2253,M2830+1,M2830)</f>
        <v>107</v>
      </c>
    </row>
    <row r="2832" spans="1:13" outlineLevel="1" x14ac:dyDescent="0.35">
      <c r="A2832" s="64">
        <v>4610524</v>
      </c>
      <c r="B2832" s="64" t="s">
        <v>406</v>
      </c>
      <c r="C2832" s="64">
        <v>20876.66</v>
      </c>
      <c r="D2832" s="64">
        <v>181</v>
      </c>
      <c r="E2832" s="64">
        <v>1710.32</v>
      </c>
      <c r="F2832" s="64">
        <v>0</v>
      </c>
      <c r="H2832" s="64">
        <f t="shared" ref="H2832:H2895" si="361">F2832-E2832</f>
        <v>-1710.32</v>
      </c>
      <c r="J2832" s="64">
        <f t="shared" ref="J2832:J2895" si="362">IF($B2832=J$2253,J2831+1,J2831)</f>
        <v>78</v>
      </c>
      <c r="K2832" s="64">
        <f t="shared" si="358"/>
        <v>79</v>
      </c>
      <c r="L2832" s="64">
        <f t="shared" si="359"/>
        <v>313</v>
      </c>
      <c r="M2832" s="64">
        <f t="shared" si="360"/>
        <v>108</v>
      </c>
    </row>
    <row r="2833" spans="1:13" outlineLevel="1" x14ac:dyDescent="0.35">
      <c r="A2833" s="64">
        <v>4683620</v>
      </c>
      <c r="B2833" s="64" t="s">
        <v>406</v>
      </c>
      <c r="C2833" s="64">
        <v>3902.74</v>
      </c>
      <c r="D2833" s="64">
        <v>150</v>
      </c>
      <c r="E2833" s="64">
        <v>322.82</v>
      </c>
      <c r="F2833" s="64">
        <v>0</v>
      </c>
      <c r="H2833" s="64">
        <f t="shared" si="361"/>
        <v>-322.82</v>
      </c>
      <c r="J2833" s="64">
        <f t="shared" si="362"/>
        <v>78</v>
      </c>
      <c r="K2833" s="64">
        <f t="shared" si="358"/>
        <v>79</v>
      </c>
      <c r="L2833" s="64">
        <f t="shared" si="359"/>
        <v>313</v>
      </c>
      <c r="M2833" s="64">
        <f t="shared" si="360"/>
        <v>109</v>
      </c>
    </row>
    <row r="2834" spans="1:13" outlineLevel="1" x14ac:dyDescent="0.35">
      <c r="A2834" s="64">
        <v>4688703</v>
      </c>
      <c r="B2834" s="64" t="s">
        <v>183</v>
      </c>
      <c r="C2834" s="64">
        <v>4326.3100000000004</v>
      </c>
      <c r="D2834" s="64">
        <v>179</v>
      </c>
      <c r="E2834" s="64">
        <v>348.2</v>
      </c>
      <c r="F2834" s="64">
        <v>0</v>
      </c>
      <c r="H2834" s="64">
        <f t="shared" si="361"/>
        <v>-348.2</v>
      </c>
      <c r="J2834" s="64">
        <f t="shared" si="362"/>
        <v>78</v>
      </c>
      <c r="K2834" s="64">
        <f t="shared" si="358"/>
        <v>79</v>
      </c>
      <c r="L2834" s="64">
        <f t="shared" si="359"/>
        <v>314</v>
      </c>
      <c r="M2834" s="64">
        <f t="shared" si="360"/>
        <v>109</v>
      </c>
    </row>
    <row r="2835" spans="1:13" outlineLevel="1" x14ac:dyDescent="0.35">
      <c r="A2835" s="64">
        <v>4689818</v>
      </c>
      <c r="B2835" s="64" t="s">
        <v>183</v>
      </c>
      <c r="C2835" s="64">
        <v>8248.7099999999991</v>
      </c>
      <c r="D2835" s="64">
        <v>181</v>
      </c>
      <c r="E2835" s="64">
        <v>677.99</v>
      </c>
      <c r="F2835" s="64">
        <v>0</v>
      </c>
      <c r="H2835" s="64">
        <f t="shared" si="361"/>
        <v>-677.99</v>
      </c>
      <c r="J2835" s="64">
        <f t="shared" si="362"/>
        <v>78</v>
      </c>
      <c r="K2835" s="64">
        <f t="shared" si="358"/>
        <v>79</v>
      </c>
      <c r="L2835" s="64">
        <f t="shared" si="359"/>
        <v>315</v>
      </c>
      <c r="M2835" s="64">
        <f t="shared" si="360"/>
        <v>109</v>
      </c>
    </row>
    <row r="2836" spans="1:13" outlineLevel="1" x14ac:dyDescent="0.35">
      <c r="A2836" s="64">
        <v>4690790</v>
      </c>
      <c r="B2836" s="64" t="s">
        <v>183</v>
      </c>
      <c r="C2836" s="64">
        <v>4584.25</v>
      </c>
      <c r="D2836" s="64">
        <v>181</v>
      </c>
      <c r="E2836" s="64">
        <v>367.64</v>
      </c>
      <c r="F2836" s="64">
        <v>0</v>
      </c>
      <c r="H2836" s="64">
        <f t="shared" si="361"/>
        <v>-367.64</v>
      </c>
      <c r="J2836" s="64">
        <f t="shared" si="362"/>
        <v>78</v>
      </c>
      <c r="K2836" s="64">
        <f t="shared" si="358"/>
        <v>79</v>
      </c>
      <c r="L2836" s="64">
        <f t="shared" si="359"/>
        <v>316</v>
      </c>
      <c r="M2836" s="64">
        <f t="shared" si="360"/>
        <v>109</v>
      </c>
    </row>
    <row r="2837" spans="1:13" outlineLevel="1" x14ac:dyDescent="0.35">
      <c r="A2837" s="64">
        <v>4691368</v>
      </c>
      <c r="B2837" s="64" t="s">
        <v>101</v>
      </c>
      <c r="C2837" s="64">
        <v>3475.1</v>
      </c>
      <c r="D2837" s="64">
        <v>181</v>
      </c>
      <c r="E2837" s="64">
        <v>280.33999999999997</v>
      </c>
      <c r="F2837" s="64">
        <v>273.61</v>
      </c>
      <c r="H2837" s="64">
        <f t="shared" si="361"/>
        <v>-6.7299999999999613</v>
      </c>
      <c r="J2837" s="64">
        <f t="shared" si="362"/>
        <v>79</v>
      </c>
      <c r="K2837" s="64">
        <f t="shared" si="358"/>
        <v>79</v>
      </c>
      <c r="L2837" s="64">
        <f t="shared" si="359"/>
        <v>316</v>
      </c>
      <c r="M2837" s="64">
        <f t="shared" si="360"/>
        <v>109</v>
      </c>
    </row>
    <row r="2838" spans="1:13" outlineLevel="1" x14ac:dyDescent="0.35">
      <c r="A2838" s="64">
        <v>4702371</v>
      </c>
      <c r="B2838" s="64" t="s">
        <v>183</v>
      </c>
      <c r="C2838" s="64">
        <v>6967.99</v>
      </c>
      <c r="D2838" s="64">
        <v>181</v>
      </c>
      <c r="E2838" s="64">
        <v>568.97</v>
      </c>
      <c r="F2838" s="64">
        <v>0</v>
      </c>
      <c r="H2838" s="64">
        <f t="shared" si="361"/>
        <v>-568.97</v>
      </c>
      <c r="J2838" s="64">
        <f t="shared" si="362"/>
        <v>79</v>
      </c>
      <c r="K2838" s="64">
        <f t="shared" si="358"/>
        <v>79</v>
      </c>
      <c r="L2838" s="64">
        <f t="shared" si="359"/>
        <v>317</v>
      </c>
      <c r="M2838" s="64">
        <f t="shared" si="360"/>
        <v>109</v>
      </c>
    </row>
    <row r="2839" spans="1:13" outlineLevel="1" x14ac:dyDescent="0.35">
      <c r="A2839" s="64">
        <v>4713823</v>
      </c>
      <c r="B2839" s="64" t="s">
        <v>183</v>
      </c>
      <c r="C2839" s="64">
        <v>6219.9</v>
      </c>
      <c r="D2839" s="64">
        <v>182</v>
      </c>
      <c r="E2839" s="64">
        <v>498.8</v>
      </c>
      <c r="F2839" s="64">
        <v>0</v>
      </c>
      <c r="H2839" s="64">
        <f t="shared" si="361"/>
        <v>-498.8</v>
      </c>
      <c r="J2839" s="64">
        <f t="shared" si="362"/>
        <v>79</v>
      </c>
      <c r="K2839" s="64">
        <f t="shared" si="358"/>
        <v>79</v>
      </c>
      <c r="L2839" s="64">
        <f t="shared" si="359"/>
        <v>318</v>
      </c>
      <c r="M2839" s="64">
        <f t="shared" si="360"/>
        <v>109</v>
      </c>
    </row>
    <row r="2840" spans="1:13" outlineLevel="1" x14ac:dyDescent="0.35">
      <c r="A2840" s="64">
        <v>4718584</v>
      </c>
      <c r="B2840" s="64" t="s">
        <v>183</v>
      </c>
      <c r="C2840" s="64">
        <v>2908.55</v>
      </c>
      <c r="D2840" s="64">
        <v>178</v>
      </c>
      <c r="E2840" s="64">
        <v>239.84</v>
      </c>
      <c r="F2840" s="64">
        <v>0</v>
      </c>
      <c r="H2840" s="64">
        <f t="shared" si="361"/>
        <v>-239.84</v>
      </c>
      <c r="J2840" s="64">
        <f t="shared" si="362"/>
        <v>79</v>
      </c>
      <c r="K2840" s="64">
        <f t="shared" si="358"/>
        <v>79</v>
      </c>
      <c r="L2840" s="64">
        <f t="shared" si="359"/>
        <v>319</v>
      </c>
      <c r="M2840" s="64">
        <f t="shared" si="360"/>
        <v>109</v>
      </c>
    </row>
    <row r="2841" spans="1:13" outlineLevel="1" x14ac:dyDescent="0.35">
      <c r="A2841" s="64">
        <v>4723567</v>
      </c>
      <c r="B2841" s="64" t="s">
        <v>101</v>
      </c>
      <c r="C2841" s="64">
        <v>3680.15</v>
      </c>
      <c r="D2841" s="64">
        <v>153</v>
      </c>
      <c r="E2841" s="64">
        <v>296.33999999999997</v>
      </c>
      <c r="F2841" s="64">
        <v>299.91000000000003</v>
      </c>
      <c r="H2841" s="64">
        <f t="shared" si="361"/>
        <v>3.57000000000005</v>
      </c>
      <c r="J2841" s="64">
        <f t="shared" si="362"/>
        <v>80</v>
      </c>
      <c r="K2841" s="64">
        <f t="shared" si="358"/>
        <v>79</v>
      </c>
      <c r="L2841" s="64">
        <f t="shared" si="359"/>
        <v>319</v>
      </c>
      <c r="M2841" s="64">
        <f t="shared" si="360"/>
        <v>109</v>
      </c>
    </row>
    <row r="2842" spans="1:13" outlineLevel="1" x14ac:dyDescent="0.35">
      <c r="A2842" s="64">
        <v>4731437</v>
      </c>
      <c r="B2842" s="64" t="s">
        <v>183</v>
      </c>
      <c r="C2842" s="64">
        <v>3229.16</v>
      </c>
      <c r="D2842" s="64">
        <v>182</v>
      </c>
      <c r="E2842" s="64">
        <v>261.5</v>
      </c>
      <c r="F2842" s="64">
        <v>0</v>
      </c>
      <c r="H2842" s="64">
        <f t="shared" si="361"/>
        <v>-261.5</v>
      </c>
      <c r="J2842" s="64">
        <f t="shared" si="362"/>
        <v>80</v>
      </c>
      <c r="K2842" s="64">
        <f t="shared" si="358"/>
        <v>79</v>
      </c>
      <c r="L2842" s="64">
        <f t="shared" si="359"/>
        <v>320</v>
      </c>
      <c r="M2842" s="64">
        <f t="shared" si="360"/>
        <v>109</v>
      </c>
    </row>
    <row r="2843" spans="1:13" outlineLevel="1" x14ac:dyDescent="0.35">
      <c r="A2843" s="64">
        <v>4733855</v>
      </c>
      <c r="B2843" s="64" t="s">
        <v>183</v>
      </c>
      <c r="C2843" s="64">
        <v>3023.21</v>
      </c>
      <c r="D2843" s="64">
        <v>182</v>
      </c>
      <c r="E2843" s="64">
        <v>240.61</v>
      </c>
      <c r="F2843" s="64">
        <v>0</v>
      </c>
      <c r="H2843" s="64">
        <f t="shared" si="361"/>
        <v>-240.61</v>
      </c>
      <c r="J2843" s="64">
        <f t="shared" si="362"/>
        <v>80</v>
      </c>
      <c r="K2843" s="64">
        <f t="shared" si="358"/>
        <v>79</v>
      </c>
      <c r="L2843" s="64">
        <f t="shared" si="359"/>
        <v>321</v>
      </c>
      <c r="M2843" s="64">
        <f t="shared" si="360"/>
        <v>109</v>
      </c>
    </row>
    <row r="2844" spans="1:13" outlineLevel="1" x14ac:dyDescent="0.35">
      <c r="A2844" s="64">
        <v>4735322</v>
      </c>
      <c r="B2844" s="64" t="s">
        <v>183</v>
      </c>
      <c r="C2844" s="64">
        <v>3952.79</v>
      </c>
      <c r="D2844" s="64">
        <v>182</v>
      </c>
      <c r="E2844" s="64">
        <v>325.39</v>
      </c>
      <c r="F2844" s="64">
        <v>0</v>
      </c>
      <c r="H2844" s="64">
        <f t="shared" si="361"/>
        <v>-325.39</v>
      </c>
      <c r="J2844" s="64">
        <f t="shared" si="362"/>
        <v>80</v>
      </c>
      <c r="K2844" s="64">
        <f t="shared" si="358"/>
        <v>79</v>
      </c>
      <c r="L2844" s="64">
        <f t="shared" si="359"/>
        <v>322</v>
      </c>
      <c r="M2844" s="64">
        <f t="shared" si="360"/>
        <v>109</v>
      </c>
    </row>
    <row r="2845" spans="1:13" outlineLevel="1" x14ac:dyDescent="0.35">
      <c r="A2845" s="64">
        <v>4738285</v>
      </c>
      <c r="B2845" s="64" t="s">
        <v>395</v>
      </c>
      <c r="C2845" s="64">
        <v>5054.5</v>
      </c>
      <c r="D2845" s="64">
        <v>182</v>
      </c>
      <c r="E2845" s="64">
        <v>405.12</v>
      </c>
      <c r="F2845" s="64">
        <v>403.58</v>
      </c>
      <c r="H2845" s="64">
        <f t="shared" si="361"/>
        <v>-1.5400000000000205</v>
      </c>
      <c r="J2845" s="64">
        <f t="shared" si="362"/>
        <v>80</v>
      </c>
      <c r="K2845" s="64">
        <f t="shared" si="358"/>
        <v>80</v>
      </c>
      <c r="L2845" s="64">
        <f t="shared" si="359"/>
        <v>322</v>
      </c>
      <c r="M2845" s="64">
        <f t="shared" si="360"/>
        <v>109</v>
      </c>
    </row>
    <row r="2846" spans="1:13" outlineLevel="1" x14ac:dyDescent="0.35">
      <c r="A2846" s="64">
        <v>4740321</v>
      </c>
      <c r="B2846" s="64" t="s">
        <v>101</v>
      </c>
      <c r="C2846" s="64">
        <v>5603.91</v>
      </c>
      <c r="D2846" s="64">
        <v>151</v>
      </c>
      <c r="E2846" s="64">
        <v>457.64</v>
      </c>
      <c r="F2846" s="64">
        <v>452.63</v>
      </c>
      <c r="H2846" s="64">
        <f t="shared" si="361"/>
        <v>-5.0099999999999909</v>
      </c>
      <c r="J2846" s="64">
        <f t="shared" si="362"/>
        <v>81</v>
      </c>
      <c r="K2846" s="64">
        <f t="shared" si="358"/>
        <v>80</v>
      </c>
      <c r="L2846" s="64">
        <f t="shared" si="359"/>
        <v>322</v>
      </c>
      <c r="M2846" s="64">
        <f t="shared" si="360"/>
        <v>109</v>
      </c>
    </row>
    <row r="2847" spans="1:13" outlineLevel="1" x14ac:dyDescent="0.35">
      <c r="A2847" s="64">
        <v>4759231</v>
      </c>
      <c r="B2847" s="64" t="s">
        <v>183</v>
      </c>
      <c r="C2847" s="64">
        <v>2146.27</v>
      </c>
      <c r="D2847" s="64">
        <v>181</v>
      </c>
      <c r="E2847" s="64">
        <v>177.8</v>
      </c>
      <c r="F2847" s="64">
        <v>0</v>
      </c>
      <c r="H2847" s="64">
        <f t="shared" si="361"/>
        <v>-177.8</v>
      </c>
      <c r="J2847" s="64">
        <f t="shared" si="362"/>
        <v>81</v>
      </c>
      <c r="K2847" s="64">
        <f t="shared" si="358"/>
        <v>80</v>
      </c>
      <c r="L2847" s="64">
        <f t="shared" si="359"/>
        <v>323</v>
      </c>
      <c r="M2847" s="64">
        <f t="shared" si="360"/>
        <v>109</v>
      </c>
    </row>
    <row r="2848" spans="1:13" outlineLevel="1" x14ac:dyDescent="0.35">
      <c r="A2848" s="64">
        <v>4759637</v>
      </c>
      <c r="B2848" s="64" t="s">
        <v>406</v>
      </c>
      <c r="C2848" s="64">
        <v>2302.25</v>
      </c>
      <c r="D2848" s="64">
        <v>151</v>
      </c>
      <c r="E2848" s="64">
        <v>188.31</v>
      </c>
      <c r="F2848" s="64">
        <v>0</v>
      </c>
      <c r="H2848" s="64">
        <f t="shared" si="361"/>
        <v>-188.31</v>
      </c>
      <c r="J2848" s="64">
        <f t="shared" si="362"/>
        <v>81</v>
      </c>
      <c r="K2848" s="64">
        <f t="shared" si="358"/>
        <v>80</v>
      </c>
      <c r="L2848" s="64">
        <f t="shared" si="359"/>
        <v>323</v>
      </c>
      <c r="M2848" s="64">
        <f t="shared" si="360"/>
        <v>110</v>
      </c>
    </row>
    <row r="2849" spans="1:13" outlineLevel="1" x14ac:dyDescent="0.35">
      <c r="A2849" s="64">
        <v>4761468</v>
      </c>
      <c r="B2849" s="64" t="s">
        <v>183</v>
      </c>
      <c r="C2849" s="64">
        <v>3908.89</v>
      </c>
      <c r="D2849" s="64">
        <v>182</v>
      </c>
      <c r="E2849" s="64">
        <v>312.52</v>
      </c>
      <c r="F2849" s="64">
        <v>0</v>
      </c>
      <c r="H2849" s="64">
        <f t="shared" si="361"/>
        <v>-312.52</v>
      </c>
      <c r="J2849" s="64">
        <f t="shared" si="362"/>
        <v>81</v>
      </c>
      <c r="K2849" s="64">
        <f t="shared" si="358"/>
        <v>80</v>
      </c>
      <c r="L2849" s="64">
        <f t="shared" si="359"/>
        <v>324</v>
      </c>
      <c r="M2849" s="64">
        <f t="shared" si="360"/>
        <v>110</v>
      </c>
    </row>
    <row r="2850" spans="1:13" outlineLevel="1" x14ac:dyDescent="0.35">
      <c r="A2850" s="64">
        <v>4774750</v>
      </c>
      <c r="B2850" s="64" t="s">
        <v>101</v>
      </c>
      <c r="C2850" s="64">
        <v>2254.59</v>
      </c>
      <c r="D2850" s="64">
        <v>151</v>
      </c>
      <c r="E2850" s="64">
        <v>183.13</v>
      </c>
      <c r="F2850" s="64">
        <v>180.57</v>
      </c>
      <c r="H2850" s="64">
        <f t="shared" si="361"/>
        <v>-2.5600000000000023</v>
      </c>
      <c r="J2850" s="64">
        <f t="shared" si="362"/>
        <v>82</v>
      </c>
      <c r="K2850" s="64">
        <f t="shared" si="358"/>
        <v>80</v>
      </c>
      <c r="L2850" s="64">
        <f t="shared" si="359"/>
        <v>324</v>
      </c>
      <c r="M2850" s="64">
        <f t="shared" si="360"/>
        <v>110</v>
      </c>
    </row>
    <row r="2851" spans="1:13" outlineLevel="1" x14ac:dyDescent="0.35">
      <c r="A2851" s="64">
        <v>4774867</v>
      </c>
      <c r="B2851" s="64" t="s">
        <v>183</v>
      </c>
      <c r="C2851" s="64">
        <v>3357.9</v>
      </c>
      <c r="D2851" s="64">
        <v>178</v>
      </c>
      <c r="E2851" s="64">
        <v>267.06</v>
      </c>
      <c r="F2851" s="64">
        <v>0</v>
      </c>
      <c r="H2851" s="64">
        <f t="shared" si="361"/>
        <v>-267.06</v>
      </c>
      <c r="J2851" s="64">
        <f t="shared" si="362"/>
        <v>82</v>
      </c>
      <c r="K2851" s="64">
        <f t="shared" si="358"/>
        <v>80</v>
      </c>
      <c r="L2851" s="64">
        <f t="shared" si="359"/>
        <v>325</v>
      </c>
      <c r="M2851" s="64">
        <f t="shared" si="360"/>
        <v>110</v>
      </c>
    </row>
    <row r="2852" spans="1:13" outlineLevel="1" x14ac:dyDescent="0.35">
      <c r="A2852" s="64">
        <v>4795764</v>
      </c>
      <c r="B2852" s="64" t="s">
        <v>395</v>
      </c>
      <c r="C2852" s="64">
        <v>5498.19</v>
      </c>
      <c r="D2852" s="64">
        <v>122</v>
      </c>
      <c r="E2852" s="64">
        <v>443.69</v>
      </c>
      <c r="F2852" s="64">
        <v>435.3</v>
      </c>
      <c r="H2852" s="64">
        <f t="shared" si="361"/>
        <v>-8.3899999999999864</v>
      </c>
      <c r="J2852" s="64">
        <f t="shared" si="362"/>
        <v>82</v>
      </c>
      <c r="K2852" s="64">
        <f t="shared" si="358"/>
        <v>81</v>
      </c>
      <c r="L2852" s="64">
        <f t="shared" si="359"/>
        <v>325</v>
      </c>
      <c r="M2852" s="64">
        <f t="shared" si="360"/>
        <v>110</v>
      </c>
    </row>
    <row r="2853" spans="1:13" outlineLevel="1" x14ac:dyDescent="0.35">
      <c r="A2853" s="64">
        <v>4810132</v>
      </c>
      <c r="B2853" s="64" t="s">
        <v>183</v>
      </c>
      <c r="C2853" s="64">
        <v>5137.99</v>
      </c>
      <c r="D2853" s="64">
        <v>182</v>
      </c>
      <c r="E2853" s="64">
        <v>411.84</v>
      </c>
      <c r="F2853" s="64">
        <v>0</v>
      </c>
      <c r="H2853" s="64">
        <f t="shared" si="361"/>
        <v>-411.84</v>
      </c>
      <c r="J2853" s="64">
        <f t="shared" si="362"/>
        <v>82</v>
      </c>
      <c r="K2853" s="64">
        <f t="shared" si="358"/>
        <v>81</v>
      </c>
      <c r="L2853" s="64">
        <f t="shared" si="359"/>
        <v>326</v>
      </c>
      <c r="M2853" s="64">
        <f t="shared" si="360"/>
        <v>110</v>
      </c>
    </row>
    <row r="2854" spans="1:13" outlineLevel="1" x14ac:dyDescent="0.35">
      <c r="A2854" s="64">
        <v>4811841</v>
      </c>
      <c r="B2854" s="64" t="s">
        <v>183</v>
      </c>
      <c r="C2854" s="64">
        <v>11609.86</v>
      </c>
      <c r="D2854" s="64">
        <v>182</v>
      </c>
      <c r="E2854" s="64">
        <v>947.91</v>
      </c>
      <c r="F2854" s="64">
        <v>0</v>
      </c>
      <c r="H2854" s="64">
        <f t="shared" si="361"/>
        <v>-947.91</v>
      </c>
      <c r="J2854" s="64">
        <f t="shared" si="362"/>
        <v>82</v>
      </c>
      <c r="K2854" s="64">
        <f t="shared" si="358"/>
        <v>81</v>
      </c>
      <c r="L2854" s="64">
        <f t="shared" si="359"/>
        <v>327</v>
      </c>
      <c r="M2854" s="64">
        <f t="shared" si="360"/>
        <v>110</v>
      </c>
    </row>
    <row r="2855" spans="1:13" outlineLevel="1" x14ac:dyDescent="0.35">
      <c r="A2855" s="64">
        <v>4814829</v>
      </c>
      <c r="B2855" s="64" t="s">
        <v>183</v>
      </c>
      <c r="C2855" s="64">
        <v>6911.06</v>
      </c>
      <c r="D2855" s="64">
        <v>181</v>
      </c>
      <c r="E2855" s="64">
        <v>541.29999999999995</v>
      </c>
      <c r="F2855" s="64">
        <v>0</v>
      </c>
      <c r="H2855" s="64">
        <f t="shared" si="361"/>
        <v>-541.29999999999995</v>
      </c>
      <c r="J2855" s="64">
        <f t="shared" si="362"/>
        <v>82</v>
      </c>
      <c r="K2855" s="64">
        <f t="shared" si="358"/>
        <v>81</v>
      </c>
      <c r="L2855" s="64">
        <f t="shared" si="359"/>
        <v>328</v>
      </c>
      <c r="M2855" s="64">
        <f t="shared" si="360"/>
        <v>110</v>
      </c>
    </row>
    <row r="2856" spans="1:13" outlineLevel="1" x14ac:dyDescent="0.35">
      <c r="A2856" s="64">
        <v>4822161</v>
      </c>
      <c r="B2856" s="64" t="s">
        <v>183</v>
      </c>
      <c r="C2856" s="64">
        <v>3267.42</v>
      </c>
      <c r="D2856" s="64">
        <v>181</v>
      </c>
      <c r="E2856" s="64">
        <v>264.74</v>
      </c>
      <c r="F2856" s="64">
        <v>0</v>
      </c>
      <c r="H2856" s="64">
        <f t="shared" si="361"/>
        <v>-264.74</v>
      </c>
      <c r="J2856" s="64">
        <f t="shared" si="362"/>
        <v>82</v>
      </c>
      <c r="K2856" s="64">
        <f t="shared" si="358"/>
        <v>81</v>
      </c>
      <c r="L2856" s="64">
        <f t="shared" si="359"/>
        <v>329</v>
      </c>
      <c r="M2856" s="64">
        <f t="shared" si="360"/>
        <v>110</v>
      </c>
    </row>
    <row r="2857" spans="1:13" outlineLevel="1" x14ac:dyDescent="0.35">
      <c r="A2857" s="64">
        <v>4822963</v>
      </c>
      <c r="B2857" s="64" t="s">
        <v>395</v>
      </c>
      <c r="C2857" s="64">
        <v>2853.05</v>
      </c>
      <c r="D2857" s="64">
        <v>123</v>
      </c>
      <c r="E2857" s="64">
        <v>229.67</v>
      </c>
      <c r="F2857" s="64">
        <v>227.29</v>
      </c>
      <c r="H2857" s="64">
        <f t="shared" si="361"/>
        <v>-2.3799999999999955</v>
      </c>
      <c r="J2857" s="64">
        <f t="shared" si="362"/>
        <v>82</v>
      </c>
      <c r="K2857" s="64">
        <f t="shared" si="358"/>
        <v>82</v>
      </c>
      <c r="L2857" s="64">
        <f t="shared" si="359"/>
        <v>329</v>
      </c>
      <c r="M2857" s="64">
        <f t="shared" si="360"/>
        <v>110</v>
      </c>
    </row>
    <row r="2858" spans="1:13" outlineLevel="1" x14ac:dyDescent="0.35">
      <c r="A2858" s="64">
        <v>4827236</v>
      </c>
      <c r="B2858" s="64" t="s">
        <v>395</v>
      </c>
      <c r="C2858" s="64">
        <v>3149.44</v>
      </c>
      <c r="D2858" s="64">
        <v>153</v>
      </c>
      <c r="E2858" s="64">
        <v>242.64</v>
      </c>
      <c r="F2858" s="64">
        <v>234.99</v>
      </c>
      <c r="H2858" s="64">
        <f t="shared" si="361"/>
        <v>-7.6499999999999773</v>
      </c>
      <c r="J2858" s="64">
        <f t="shared" si="362"/>
        <v>82</v>
      </c>
      <c r="K2858" s="64">
        <f t="shared" si="358"/>
        <v>83</v>
      </c>
      <c r="L2858" s="64">
        <f t="shared" si="359"/>
        <v>329</v>
      </c>
      <c r="M2858" s="64">
        <f t="shared" si="360"/>
        <v>110</v>
      </c>
    </row>
    <row r="2859" spans="1:13" outlineLevel="1" x14ac:dyDescent="0.35">
      <c r="A2859" s="64">
        <v>4876150</v>
      </c>
      <c r="B2859" s="64" t="s">
        <v>395</v>
      </c>
      <c r="C2859" s="64">
        <v>1566.761</v>
      </c>
      <c r="D2859" s="64">
        <v>122</v>
      </c>
      <c r="E2859" s="64">
        <v>121.79</v>
      </c>
      <c r="F2859" s="64">
        <v>121.37</v>
      </c>
      <c r="H2859" s="64">
        <f t="shared" si="361"/>
        <v>-0.42000000000000171</v>
      </c>
      <c r="J2859" s="64">
        <f t="shared" si="362"/>
        <v>82</v>
      </c>
      <c r="K2859" s="64">
        <f t="shared" si="358"/>
        <v>84</v>
      </c>
      <c r="L2859" s="64">
        <f t="shared" si="359"/>
        <v>329</v>
      </c>
      <c r="M2859" s="64">
        <f t="shared" si="360"/>
        <v>110</v>
      </c>
    </row>
    <row r="2860" spans="1:13" outlineLevel="1" x14ac:dyDescent="0.35">
      <c r="A2860" s="64">
        <v>4891447</v>
      </c>
      <c r="B2860" s="64" t="s">
        <v>183</v>
      </c>
      <c r="C2860" s="64">
        <v>4321.37</v>
      </c>
      <c r="D2860" s="64">
        <v>182</v>
      </c>
      <c r="E2860" s="64">
        <v>345.09</v>
      </c>
      <c r="F2860" s="64">
        <v>0</v>
      </c>
      <c r="H2860" s="64">
        <f t="shared" si="361"/>
        <v>-345.09</v>
      </c>
      <c r="J2860" s="64">
        <f t="shared" si="362"/>
        <v>82</v>
      </c>
      <c r="K2860" s="64">
        <f t="shared" si="358"/>
        <v>84</v>
      </c>
      <c r="L2860" s="64">
        <f t="shared" si="359"/>
        <v>330</v>
      </c>
      <c r="M2860" s="64">
        <f t="shared" si="360"/>
        <v>110</v>
      </c>
    </row>
    <row r="2861" spans="1:13" outlineLevel="1" x14ac:dyDescent="0.35">
      <c r="A2861" s="64">
        <v>4892528</v>
      </c>
      <c r="B2861" s="64" t="s">
        <v>406</v>
      </c>
      <c r="C2861" s="64">
        <v>4666.04</v>
      </c>
      <c r="D2861" s="64">
        <v>151</v>
      </c>
      <c r="E2861" s="64">
        <v>380.02</v>
      </c>
      <c r="F2861" s="64">
        <v>0</v>
      </c>
      <c r="H2861" s="64">
        <f t="shared" si="361"/>
        <v>-380.02</v>
      </c>
      <c r="J2861" s="64">
        <f t="shared" si="362"/>
        <v>82</v>
      </c>
      <c r="K2861" s="64">
        <f t="shared" si="358"/>
        <v>84</v>
      </c>
      <c r="L2861" s="64">
        <f t="shared" si="359"/>
        <v>330</v>
      </c>
      <c r="M2861" s="64">
        <f t="shared" si="360"/>
        <v>111</v>
      </c>
    </row>
    <row r="2862" spans="1:13" outlineLevel="1" x14ac:dyDescent="0.35">
      <c r="A2862" s="64">
        <v>4896174</v>
      </c>
      <c r="B2862" s="64" t="s">
        <v>395</v>
      </c>
      <c r="C2862" s="64">
        <v>11906.35</v>
      </c>
      <c r="D2862" s="64">
        <v>150</v>
      </c>
      <c r="E2862" s="64">
        <v>972.23</v>
      </c>
      <c r="F2862" s="64">
        <v>968.97</v>
      </c>
      <c r="H2862" s="64">
        <f t="shared" si="361"/>
        <v>-3.2599999999999909</v>
      </c>
      <c r="J2862" s="64">
        <f t="shared" si="362"/>
        <v>82</v>
      </c>
      <c r="K2862" s="64">
        <f t="shared" si="358"/>
        <v>85</v>
      </c>
      <c r="L2862" s="64">
        <f t="shared" si="359"/>
        <v>330</v>
      </c>
      <c r="M2862" s="64">
        <f t="shared" si="360"/>
        <v>111</v>
      </c>
    </row>
    <row r="2863" spans="1:13" outlineLevel="1" x14ac:dyDescent="0.35">
      <c r="A2863" s="64">
        <v>4898443</v>
      </c>
      <c r="B2863" s="64" t="s">
        <v>395</v>
      </c>
      <c r="C2863" s="64">
        <v>2362.6999999999998</v>
      </c>
      <c r="D2863" s="64">
        <v>121</v>
      </c>
      <c r="E2863" s="64">
        <v>188.92</v>
      </c>
      <c r="F2863" s="64">
        <v>187.86</v>
      </c>
      <c r="H2863" s="64">
        <f t="shared" si="361"/>
        <v>-1.0599999999999739</v>
      </c>
      <c r="J2863" s="64">
        <f t="shared" si="362"/>
        <v>82</v>
      </c>
      <c r="K2863" s="64">
        <f t="shared" si="358"/>
        <v>86</v>
      </c>
      <c r="L2863" s="64">
        <f t="shared" si="359"/>
        <v>330</v>
      </c>
      <c r="M2863" s="64">
        <f t="shared" si="360"/>
        <v>111</v>
      </c>
    </row>
    <row r="2864" spans="1:13" outlineLevel="1" x14ac:dyDescent="0.35">
      <c r="A2864" s="64">
        <v>4898865</v>
      </c>
      <c r="B2864" s="64" t="s">
        <v>183</v>
      </c>
      <c r="C2864" s="64">
        <v>6539.54</v>
      </c>
      <c r="D2864" s="64">
        <v>178</v>
      </c>
      <c r="E2864" s="64">
        <v>507.36</v>
      </c>
      <c r="F2864" s="64">
        <v>0</v>
      </c>
      <c r="H2864" s="64">
        <f t="shared" si="361"/>
        <v>-507.36</v>
      </c>
      <c r="J2864" s="64">
        <f t="shared" si="362"/>
        <v>82</v>
      </c>
      <c r="K2864" s="64">
        <f t="shared" si="358"/>
        <v>86</v>
      </c>
      <c r="L2864" s="64">
        <f t="shared" si="359"/>
        <v>331</v>
      </c>
      <c r="M2864" s="64">
        <f t="shared" si="360"/>
        <v>111</v>
      </c>
    </row>
    <row r="2865" spans="1:13" outlineLevel="1" x14ac:dyDescent="0.35">
      <c r="A2865" s="64">
        <v>4906080</v>
      </c>
      <c r="B2865" s="64" t="s">
        <v>406</v>
      </c>
      <c r="C2865" s="64">
        <v>2794.82</v>
      </c>
      <c r="D2865" s="64">
        <v>151</v>
      </c>
      <c r="E2865" s="64">
        <v>233.93</v>
      </c>
      <c r="F2865" s="64">
        <v>0</v>
      </c>
      <c r="H2865" s="64">
        <f t="shared" si="361"/>
        <v>-233.93</v>
      </c>
      <c r="J2865" s="64">
        <f t="shared" si="362"/>
        <v>82</v>
      </c>
      <c r="K2865" s="64">
        <f t="shared" si="358"/>
        <v>86</v>
      </c>
      <c r="L2865" s="64">
        <f t="shared" si="359"/>
        <v>331</v>
      </c>
      <c r="M2865" s="64">
        <f t="shared" si="360"/>
        <v>112</v>
      </c>
    </row>
    <row r="2866" spans="1:13" outlineLevel="1" x14ac:dyDescent="0.35">
      <c r="A2866" s="64">
        <v>4907963</v>
      </c>
      <c r="B2866" s="64" t="s">
        <v>395</v>
      </c>
      <c r="C2866" s="64">
        <v>1716.09</v>
      </c>
      <c r="D2866" s="64">
        <v>90</v>
      </c>
      <c r="E2866" s="64">
        <v>134.04</v>
      </c>
      <c r="F2866" s="64">
        <v>130.88999999999999</v>
      </c>
      <c r="H2866" s="64">
        <f t="shared" si="361"/>
        <v>-3.1500000000000057</v>
      </c>
      <c r="J2866" s="64">
        <f t="shared" si="362"/>
        <v>82</v>
      </c>
      <c r="K2866" s="64">
        <f t="shared" si="358"/>
        <v>87</v>
      </c>
      <c r="L2866" s="64">
        <f t="shared" si="359"/>
        <v>331</v>
      </c>
      <c r="M2866" s="64">
        <f t="shared" si="360"/>
        <v>112</v>
      </c>
    </row>
    <row r="2867" spans="1:13" outlineLevel="1" x14ac:dyDescent="0.35">
      <c r="A2867" s="64">
        <v>4909620</v>
      </c>
      <c r="B2867" s="64" t="s">
        <v>406</v>
      </c>
      <c r="C2867" s="64">
        <v>4166.0600000000004</v>
      </c>
      <c r="D2867" s="64">
        <v>150</v>
      </c>
      <c r="E2867" s="64">
        <v>338.74</v>
      </c>
      <c r="F2867" s="64">
        <v>0</v>
      </c>
      <c r="H2867" s="64">
        <f t="shared" si="361"/>
        <v>-338.74</v>
      </c>
      <c r="J2867" s="64">
        <f t="shared" si="362"/>
        <v>82</v>
      </c>
      <c r="K2867" s="64">
        <f t="shared" si="358"/>
        <v>87</v>
      </c>
      <c r="L2867" s="64">
        <f t="shared" si="359"/>
        <v>331</v>
      </c>
      <c r="M2867" s="64">
        <f t="shared" si="360"/>
        <v>113</v>
      </c>
    </row>
    <row r="2868" spans="1:13" outlineLevel="1" x14ac:dyDescent="0.35">
      <c r="A2868" s="64">
        <v>4910213</v>
      </c>
      <c r="B2868" s="64" t="s">
        <v>183</v>
      </c>
      <c r="C2868" s="64">
        <v>2665.74</v>
      </c>
      <c r="D2868" s="64">
        <v>182</v>
      </c>
      <c r="E2868" s="64">
        <v>215.17</v>
      </c>
      <c r="F2868" s="64">
        <v>0</v>
      </c>
      <c r="H2868" s="64">
        <f t="shared" si="361"/>
        <v>-215.17</v>
      </c>
      <c r="J2868" s="64">
        <f t="shared" si="362"/>
        <v>82</v>
      </c>
      <c r="K2868" s="64">
        <f t="shared" si="358"/>
        <v>87</v>
      </c>
      <c r="L2868" s="64">
        <f t="shared" si="359"/>
        <v>332</v>
      </c>
      <c r="M2868" s="64">
        <f t="shared" si="360"/>
        <v>113</v>
      </c>
    </row>
    <row r="2869" spans="1:13" outlineLevel="1" x14ac:dyDescent="0.35">
      <c r="A2869" s="64">
        <v>4913126</v>
      </c>
      <c r="B2869" s="64" t="s">
        <v>406</v>
      </c>
      <c r="C2869" s="64">
        <v>12299.43</v>
      </c>
      <c r="D2869" s="64">
        <v>151</v>
      </c>
      <c r="E2869" s="64">
        <v>972.97</v>
      </c>
      <c r="F2869" s="64">
        <v>0</v>
      </c>
      <c r="H2869" s="64">
        <f t="shared" si="361"/>
        <v>-972.97</v>
      </c>
      <c r="J2869" s="64">
        <f t="shared" si="362"/>
        <v>82</v>
      </c>
      <c r="K2869" s="64">
        <f t="shared" si="358"/>
        <v>87</v>
      </c>
      <c r="L2869" s="64">
        <f t="shared" si="359"/>
        <v>332</v>
      </c>
      <c r="M2869" s="64">
        <f t="shared" si="360"/>
        <v>114</v>
      </c>
    </row>
    <row r="2870" spans="1:13" outlineLevel="1" x14ac:dyDescent="0.35">
      <c r="A2870" s="64">
        <v>4935881</v>
      </c>
      <c r="B2870" s="64" t="s">
        <v>183</v>
      </c>
      <c r="C2870" s="64">
        <v>2907.48</v>
      </c>
      <c r="D2870" s="64">
        <v>181</v>
      </c>
      <c r="E2870" s="64">
        <v>252.28</v>
      </c>
      <c r="F2870" s="64">
        <v>0</v>
      </c>
      <c r="H2870" s="64">
        <f t="shared" si="361"/>
        <v>-252.28</v>
      </c>
      <c r="J2870" s="64">
        <f t="shared" si="362"/>
        <v>82</v>
      </c>
      <c r="K2870" s="64">
        <f t="shared" si="358"/>
        <v>87</v>
      </c>
      <c r="L2870" s="64">
        <f t="shared" si="359"/>
        <v>333</v>
      </c>
      <c r="M2870" s="64">
        <f t="shared" si="360"/>
        <v>114</v>
      </c>
    </row>
    <row r="2871" spans="1:13" outlineLevel="1" x14ac:dyDescent="0.35">
      <c r="A2871" s="64">
        <v>4949006</v>
      </c>
      <c r="B2871" s="64" t="s">
        <v>395</v>
      </c>
      <c r="C2871" s="64">
        <v>3898.68</v>
      </c>
      <c r="D2871" s="64">
        <v>182</v>
      </c>
      <c r="E2871" s="64">
        <v>324.29000000000002</v>
      </c>
      <c r="F2871" s="64">
        <v>322.91000000000003</v>
      </c>
      <c r="H2871" s="64">
        <f t="shared" si="361"/>
        <v>-1.3799999999999955</v>
      </c>
      <c r="J2871" s="64">
        <f t="shared" si="362"/>
        <v>82</v>
      </c>
      <c r="K2871" s="64">
        <f t="shared" si="358"/>
        <v>88</v>
      </c>
      <c r="L2871" s="64">
        <f t="shared" si="359"/>
        <v>333</v>
      </c>
      <c r="M2871" s="64">
        <f t="shared" si="360"/>
        <v>114</v>
      </c>
    </row>
    <row r="2872" spans="1:13" outlineLevel="1" x14ac:dyDescent="0.35">
      <c r="A2872" s="64">
        <v>4956431</v>
      </c>
      <c r="B2872" s="64" t="s">
        <v>183</v>
      </c>
      <c r="C2872" s="64">
        <v>7261.84</v>
      </c>
      <c r="D2872" s="64">
        <v>182</v>
      </c>
      <c r="E2872" s="64">
        <v>586.21</v>
      </c>
      <c r="F2872" s="64">
        <v>0</v>
      </c>
      <c r="H2872" s="64">
        <f t="shared" si="361"/>
        <v>-586.21</v>
      </c>
      <c r="J2872" s="64">
        <f t="shared" si="362"/>
        <v>82</v>
      </c>
      <c r="K2872" s="64">
        <f t="shared" si="358"/>
        <v>88</v>
      </c>
      <c r="L2872" s="64">
        <f t="shared" si="359"/>
        <v>334</v>
      </c>
      <c r="M2872" s="64">
        <f t="shared" si="360"/>
        <v>114</v>
      </c>
    </row>
    <row r="2873" spans="1:13" outlineLevel="1" x14ac:dyDescent="0.35">
      <c r="A2873" s="64">
        <v>4960135</v>
      </c>
      <c r="B2873" s="64" t="s">
        <v>183</v>
      </c>
      <c r="C2873" s="64">
        <v>2487.64</v>
      </c>
      <c r="D2873" s="64">
        <v>181</v>
      </c>
      <c r="E2873" s="64">
        <v>202.08</v>
      </c>
      <c r="F2873" s="64">
        <v>0</v>
      </c>
      <c r="H2873" s="64">
        <f t="shared" si="361"/>
        <v>-202.08</v>
      </c>
      <c r="J2873" s="64">
        <f t="shared" si="362"/>
        <v>82</v>
      </c>
      <c r="K2873" s="64">
        <f t="shared" si="358"/>
        <v>88</v>
      </c>
      <c r="L2873" s="64">
        <f t="shared" si="359"/>
        <v>335</v>
      </c>
      <c r="M2873" s="64">
        <f t="shared" si="360"/>
        <v>114</v>
      </c>
    </row>
    <row r="2874" spans="1:13" outlineLevel="1" x14ac:dyDescent="0.35">
      <c r="A2874" s="64">
        <v>4962917</v>
      </c>
      <c r="B2874" s="64" t="s">
        <v>183</v>
      </c>
      <c r="C2874" s="64">
        <v>1701.56</v>
      </c>
      <c r="D2874" s="64">
        <v>182</v>
      </c>
      <c r="E2874" s="64">
        <v>144.63999999999999</v>
      </c>
      <c r="F2874" s="64">
        <v>0</v>
      </c>
      <c r="H2874" s="64">
        <f t="shared" si="361"/>
        <v>-144.63999999999999</v>
      </c>
      <c r="J2874" s="64">
        <f t="shared" si="362"/>
        <v>82</v>
      </c>
      <c r="K2874" s="64">
        <f t="shared" si="358"/>
        <v>88</v>
      </c>
      <c r="L2874" s="64">
        <f t="shared" si="359"/>
        <v>336</v>
      </c>
      <c r="M2874" s="64">
        <f t="shared" si="360"/>
        <v>114</v>
      </c>
    </row>
    <row r="2875" spans="1:13" outlineLevel="1" x14ac:dyDescent="0.35">
      <c r="A2875" s="64">
        <v>4967561</v>
      </c>
      <c r="B2875" s="64" t="s">
        <v>406</v>
      </c>
      <c r="C2875" s="64">
        <v>3871.22</v>
      </c>
      <c r="D2875" s="64">
        <v>152</v>
      </c>
      <c r="E2875" s="64">
        <v>321.27</v>
      </c>
      <c r="F2875" s="64">
        <v>0</v>
      </c>
      <c r="H2875" s="64">
        <f t="shared" si="361"/>
        <v>-321.27</v>
      </c>
      <c r="J2875" s="64">
        <f t="shared" si="362"/>
        <v>82</v>
      </c>
      <c r="K2875" s="64">
        <f t="shared" si="358"/>
        <v>88</v>
      </c>
      <c r="L2875" s="64">
        <f t="shared" si="359"/>
        <v>336</v>
      </c>
      <c r="M2875" s="64">
        <f t="shared" si="360"/>
        <v>115</v>
      </c>
    </row>
    <row r="2876" spans="1:13" outlineLevel="1" x14ac:dyDescent="0.35">
      <c r="A2876" s="64">
        <v>4973451</v>
      </c>
      <c r="B2876" s="64" t="s">
        <v>395</v>
      </c>
      <c r="C2876" s="64">
        <v>3785.99</v>
      </c>
      <c r="D2876" s="64">
        <v>151</v>
      </c>
      <c r="E2876" s="64">
        <v>303.51</v>
      </c>
      <c r="F2876" s="64">
        <v>301.52999999999997</v>
      </c>
      <c r="H2876" s="64">
        <f t="shared" si="361"/>
        <v>-1.9800000000000182</v>
      </c>
      <c r="J2876" s="64">
        <f t="shared" si="362"/>
        <v>82</v>
      </c>
      <c r="K2876" s="64">
        <f t="shared" si="358"/>
        <v>89</v>
      </c>
      <c r="L2876" s="64">
        <f t="shared" si="359"/>
        <v>336</v>
      </c>
      <c r="M2876" s="64">
        <f t="shared" si="360"/>
        <v>115</v>
      </c>
    </row>
    <row r="2877" spans="1:13" outlineLevel="1" x14ac:dyDescent="0.35">
      <c r="A2877" s="64">
        <v>4984606</v>
      </c>
      <c r="B2877" s="64" t="s">
        <v>406</v>
      </c>
      <c r="C2877" s="64">
        <v>3509.61</v>
      </c>
      <c r="D2877" s="64">
        <v>149</v>
      </c>
      <c r="E2877" s="64">
        <v>286.74</v>
      </c>
      <c r="F2877" s="64">
        <v>0</v>
      </c>
      <c r="H2877" s="64">
        <f t="shared" si="361"/>
        <v>-286.74</v>
      </c>
      <c r="J2877" s="64">
        <f t="shared" si="362"/>
        <v>82</v>
      </c>
      <c r="K2877" s="64">
        <f t="shared" si="358"/>
        <v>89</v>
      </c>
      <c r="L2877" s="64">
        <f t="shared" si="359"/>
        <v>336</v>
      </c>
      <c r="M2877" s="64">
        <f t="shared" si="360"/>
        <v>116</v>
      </c>
    </row>
    <row r="2878" spans="1:13" outlineLevel="1" x14ac:dyDescent="0.35">
      <c r="A2878" s="64">
        <v>4986032</v>
      </c>
      <c r="B2878" s="64" t="s">
        <v>101</v>
      </c>
      <c r="C2878" s="64">
        <v>4587.91</v>
      </c>
      <c r="D2878" s="64">
        <v>117</v>
      </c>
      <c r="E2878" s="64">
        <v>388.89</v>
      </c>
      <c r="F2878" s="64">
        <v>387.41</v>
      </c>
      <c r="H2878" s="64">
        <f t="shared" si="361"/>
        <v>-1.4799999999999613</v>
      </c>
      <c r="J2878" s="64">
        <f t="shared" si="362"/>
        <v>83</v>
      </c>
      <c r="K2878" s="64">
        <f t="shared" si="358"/>
        <v>89</v>
      </c>
      <c r="L2878" s="64">
        <f t="shared" si="359"/>
        <v>336</v>
      </c>
      <c r="M2878" s="64">
        <f t="shared" si="360"/>
        <v>116</v>
      </c>
    </row>
    <row r="2879" spans="1:13" outlineLevel="1" x14ac:dyDescent="0.35">
      <c r="A2879" s="64">
        <v>4996768</v>
      </c>
      <c r="B2879" s="64" t="s">
        <v>183</v>
      </c>
      <c r="C2879" s="64">
        <v>4005.1</v>
      </c>
      <c r="D2879" s="64">
        <v>182</v>
      </c>
      <c r="E2879" s="64">
        <v>335.38</v>
      </c>
      <c r="F2879" s="64">
        <v>0</v>
      </c>
      <c r="H2879" s="64">
        <f t="shared" si="361"/>
        <v>-335.38</v>
      </c>
      <c r="J2879" s="64">
        <f t="shared" si="362"/>
        <v>83</v>
      </c>
      <c r="K2879" s="64">
        <f t="shared" si="358"/>
        <v>89</v>
      </c>
      <c r="L2879" s="64">
        <f t="shared" si="359"/>
        <v>337</v>
      </c>
      <c r="M2879" s="64">
        <f t="shared" si="360"/>
        <v>116</v>
      </c>
    </row>
    <row r="2880" spans="1:13" outlineLevel="1" x14ac:dyDescent="0.35">
      <c r="A2880" s="64">
        <v>4997568</v>
      </c>
      <c r="B2880" s="64" t="s">
        <v>406</v>
      </c>
      <c r="C2880" s="64">
        <v>3436.54</v>
      </c>
      <c r="D2880" s="64">
        <v>149</v>
      </c>
      <c r="E2880" s="64">
        <v>285.12</v>
      </c>
      <c r="F2880" s="64">
        <v>0</v>
      </c>
      <c r="H2880" s="64">
        <f t="shared" si="361"/>
        <v>-285.12</v>
      </c>
      <c r="J2880" s="64">
        <f t="shared" si="362"/>
        <v>83</v>
      </c>
      <c r="K2880" s="64">
        <f t="shared" si="358"/>
        <v>89</v>
      </c>
      <c r="L2880" s="64">
        <f t="shared" si="359"/>
        <v>337</v>
      </c>
      <c r="M2880" s="64">
        <f t="shared" si="360"/>
        <v>117</v>
      </c>
    </row>
    <row r="2881" spans="1:13" outlineLevel="1" x14ac:dyDescent="0.35">
      <c r="A2881" s="64">
        <v>5020318</v>
      </c>
      <c r="B2881" s="64" t="s">
        <v>101</v>
      </c>
      <c r="C2881" s="64">
        <v>4973.6099999999997</v>
      </c>
      <c r="D2881" s="64">
        <v>181</v>
      </c>
      <c r="E2881" s="64">
        <v>413.14</v>
      </c>
      <c r="F2881" s="64">
        <v>411.5</v>
      </c>
      <c r="H2881" s="64">
        <f t="shared" si="361"/>
        <v>-1.6399999999999864</v>
      </c>
      <c r="J2881" s="64">
        <f t="shared" si="362"/>
        <v>84</v>
      </c>
      <c r="K2881" s="64">
        <f t="shared" si="358"/>
        <v>89</v>
      </c>
      <c r="L2881" s="64">
        <f t="shared" si="359"/>
        <v>337</v>
      </c>
      <c r="M2881" s="64">
        <f t="shared" si="360"/>
        <v>117</v>
      </c>
    </row>
    <row r="2882" spans="1:13" outlineLevel="1" x14ac:dyDescent="0.35">
      <c r="A2882" s="64">
        <v>5028429</v>
      </c>
      <c r="B2882" s="64" t="s">
        <v>395</v>
      </c>
      <c r="C2882" s="64">
        <v>4355.3599999999997</v>
      </c>
      <c r="D2882" s="64">
        <v>181</v>
      </c>
      <c r="E2882" s="64">
        <v>328.02</v>
      </c>
      <c r="F2882" s="64">
        <v>316.77</v>
      </c>
      <c r="H2882" s="64">
        <f t="shared" si="361"/>
        <v>-11.25</v>
      </c>
      <c r="J2882" s="64">
        <f t="shared" si="362"/>
        <v>84</v>
      </c>
      <c r="K2882" s="64">
        <f t="shared" si="358"/>
        <v>90</v>
      </c>
      <c r="L2882" s="64">
        <f t="shared" si="359"/>
        <v>337</v>
      </c>
      <c r="M2882" s="64">
        <f t="shared" si="360"/>
        <v>117</v>
      </c>
    </row>
    <row r="2883" spans="1:13" outlineLevel="1" x14ac:dyDescent="0.35">
      <c r="A2883" s="64">
        <v>5035177</v>
      </c>
      <c r="B2883" s="64" t="s">
        <v>183</v>
      </c>
      <c r="C2883" s="64">
        <v>6355.32</v>
      </c>
      <c r="D2883" s="64">
        <v>181</v>
      </c>
      <c r="E2883" s="64">
        <v>518.04999999999995</v>
      </c>
      <c r="F2883" s="64">
        <v>0</v>
      </c>
      <c r="H2883" s="64">
        <f t="shared" si="361"/>
        <v>-518.04999999999995</v>
      </c>
      <c r="J2883" s="64">
        <f t="shared" si="362"/>
        <v>84</v>
      </c>
      <c r="K2883" s="64">
        <f t="shared" si="358"/>
        <v>90</v>
      </c>
      <c r="L2883" s="64">
        <f t="shared" si="359"/>
        <v>338</v>
      </c>
      <c r="M2883" s="64">
        <f t="shared" si="360"/>
        <v>117</v>
      </c>
    </row>
    <row r="2884" spans="1:13" outlineLevel="1" x14ac:dyDescent="0.35">
      <c r="A2884" s="64">
        <v>5037743</v>
      </c>
      <c r="B2884" s="64" t="s">
        <v>395</v>
      </c>
      <c r="C2884" s="64">
        <v>2115.15</v>
      </c>
      <c r="D2884" s="64">
        <v>153</v>
      </c>
      <c r="E2884" s="64">
        <v>175.83</v>
      </c>
      <c r="F2884" s="64">
        <v>171.52</v>
      </c>
      <c r="H2884" s="64">
        <f t="shared" si="361"/>
        <v>-4.3100000000000023</v>
      </c>
      <c r="J2884" s="64">
        <f t="shared" si="362"/>
        <v>84</v>
      </c>
      <c r="K2884" s="64">
        <f t="shared" si="358"/>
        <v>91</v>
      </c>
      <c r="L2884" s="64">
        <f t="shared" si="359"/>
        <v>338</v>
      </c>
      <c r="M2884" s="64">
        <f t="shared" si="360"/>
        <v>117</v>
      </c>
    </row>
    <row r="2885" spans="1:13" outlineLevel="1" x14ac:dyDescent="0.35">
      <c r="A2885" s="64">
        <v>5040267</v>
      </c>
      <c r="B2885" s="64" t="s">
        <v>395</v>
      </c>
      <c r="C2885" s="64">
        <v>8956.76</v>
      </c>
      <c r="D2885" s="64">
        <v>182</v>
      </c>
      <c r="E2885" s="64">
        <v>719.51</v>
      </c>
      <c r="F2885" s="64">
        <v>707.45</v>
      </c>
      <c r="H2885" s="64">
        <f t="shared" si="361"/>
        <v>-12.059999999999945</v>
      </c>
      <c r="J2885" s="64">
        <f t="shared" si="362"/>
        <v>84</v>
      </c>
      <c r="K2885" s="64">
        <f t="shared" si="358"/>
        <v>92</v>
      </c>
      <c r="L2885" s="64">
        <f t="shared" si="359"/>
        <v>338</v>
      </c>
      <c r="M2885" s="64">
        <f t="shared" si="360"/>
        <v>117</v>
      </c>
    </row>
    <row r="2886" spans="1:13" outlineLevel="1" x14ac:dyDescent="0.35">
      <c r="A2886" s="64">
        <v>5041736</v>
      </c>
      <c r="B2886" s="64" t="s">
        <v>101</v>
      </c>
      <c r="C2886" s="64">
        <v>1403.74</v>
      </c>
      <c r="D2886" s="64">
        <v>151</v>
      </c>
      <c r="E2886" s="64">
        <v>105.57</v>
      </c>
      <c r="F2886" s="64">
        <v>101.38</v>
      </c>
      <c r="H2886" s="64">
        <f t="shared" si="361"/>
        <v>-4.1899999999999977</v>
      </c>
      <c r="J2886" s="64">
        <f t="shared" si="362"/>
        <v>85</v>
      </c>
      <c r="K2886" s="64">
        <f t="shared" si="358"/>
        <v>92</v>
      </c>
      <c r="L2886" s="64">
        <f t="shared" si="359"/>
        <v>338</v>
      </c>
      <c r="M2886" s="64">
        <f t="shared" si="360"/>
        <v>117</v>
      </c>
    </row>
    <row r="2887" spans="1:13" outlineLevel="1" x14ac:dyDescent="0.35">
      <c r="A2887" s="64">
        <v>5044368</v>
      </c>
      <c r="B2887" s="64" t="s">
        <v>406</v>
      </c>
      <c r="C2887" s="64">
        <v>3406.83</v>
      </c>
      <c r="D2887" s="64">
        <v>149</v>
      </c>
      <c r="E2887" s="64">
        <v>262.75</v>
      </c>
      <c r="F2887" s="64">
        <v>0</v>
      </c>
      <c r="H2887" s="64">
        <f t="shared" si="361"/>
        <v>-262.75</v>
      </c>
      <c r="J2887" s="64">
        <f t="shared" si="362"/>
        <v>85</v>
      </c>
      <c r="K2887" s="64">
        <f t="shared" si="358"/>
        <v>92</v>
      </c>
      <c r="L2887" s="64">
        <f t="shared" si="359"/>
        <v>338</v>
      </c>
      <c r="M2887" s="64">
        <f t="shared" si="360"/>
        <v>118</v>
      </c>
    </row>
    <row r="2888" spans="1:13" outlineLevel="1" x14ac:dyDescent="0.35">
      <c r="A2888" s="64">
        <v>5044516</v>
      </c>
      <c r="B2888" s="64" t="s">
        <v>406</v>
      </c>
      <c r="C2888" s="64">
        <v>3491.42</v>
      </c>
      <c r="D2888" s="64">
        <v>153</v>
      </c>
      <c r="E2888" s="64">
        <v>281.49</v>
      </c>
      <c r="F2888" s="64">
        <v>0</v>
      </c>
      <c r="H2888" s="64">
        <f t="shared" si="361"/>
        <v>-281.49</v>
      </c>
      <c r="J2888" s="64">
        <f t="shared" si="362"/>
        <v>85</v>
      </c>
      <c r="K2888" s="64">
        <f t="shared" si="358"/>
        <v>92</v>
      </c>
      <c r="L2888" s="64">
        <f t="shared" si="359"/>
        <v>338</v>
      </c>
      <c r="M2888" s="64">
        <f t="shared" si="360"/>
        <v>119</v>
      </c>
    </row>
    <row r="2889" spans="1:13" outlineLevel="1" x14ac:dyDescent="0.35">
      <c r="A2889" s="64">
        <v>5045217</v>
      </c>
      <c r="B2889" s="64" t="s">
        <v>101</v>
      </c>
      <c r="C2889" s="64">
        <v>2523.17</v>
      </c>
      <c r="D2889" s="64">
        <v>179</v>
      </c>
      <c r="E2889" s="64">
        <v>208.99</v>
      </c>
      <c r="F2889" s="64">
        <v>207.09</v>
      </c>
      <c r="H2889" s="64">
        <f t="shared" si="361"/>
        <v>-1.9000000000000057</v>
      </c>
      <c r="J2889" s="64">
        <f t="shared" si="362"/>
        <v>86</v>
      </c>
      <c r="K2889" s="64">
        <f t="shared" si="358"/>
        <v>92</v>
      </c>
      <c r="L2889" s="64">
        <f t="shared" si="359"/>
        <v>338</v>
      </c>
      <c r="M2889" s="64">
        <f t="shared" si="360"/>
        <v>119</v>
      </c>
    </row>
    <row r="2890" spans="1:13" outlineLevel="1" x14ac:dyDescent="0.35">
      <c r="A2890" s="64">
        <v>5049102</v>
      </c>
      <c r="B2890" s="64" t="s">
        <v>183</v>
      </c>
      <c r="C2890" s="64">
        <v>4024.13</v>
      </c>
      <c r="D2890" s="64">
        <v>182</v>
      </c>
      <c r="E2890" s="64">
        <v>343.16</v>
      </c>
      <c r="F2890" s="64">
        <v>0</v>
      </c>
      <c r="H2890" s="64">
        <f t="shared" si="361"/>
        <v>-343.16</v>
      </c>
      <c r="J2890" s="64">
        <f t="shared" si="362"/>
        <v>86</v>
      </c>
      <c r="K2890" s="64">
        <f t="shared" si="358"/>
        <v>92</v>
      </c>
      <c r="L2890" s="64">
        <f t="shared" si="359"/>
        <v>339</v>
      </c>
      <c r="M2890" s="64">
        <f t="shared" si="360"/>
        <v>119</v>
      </c>
    </row>
    <row r="2891" spans="1:13" outlineLevel="1" x14ac:dyDescent="0.35">
      <c r="A2891" s="64">
        <v>5056488</v>
      </c>
      <c r="B2891" s="64" t="s">
        <v>183</v>
      </c>
      <c r="C2891" s="64">
        <v>2556.1799999999998</v>
      </c>
      <c r="D2891" s="64">
        <v>179</v>
      </c>
      <c r="E2891" s="64">
        <v>203.48</v>
      </c>
      <c r="F2891" s="64">
        <v>0</v>
      </c>
      <c r="H2891" s="64">
        <f t="shared" si="361"/>
        <v>-203.48</v>
      </c>
      <c r="J2891" s="64">
        <f t="shared" si="362"/>
        <v>86</v>
      </c>
      <c r="K2891" s="64">
        <f t="shared" si="358"/>
        <v>92</v>
      </c>
      <c r="L2891" s="64">
        <f t="shared" si="359"/>
        <v>340</v>
      </c>
      <c r="M2891" s="64">
        <f t="shared" si="360"/>
        <v>119</v>
      </c>
    </row>
    <row r="2892" spans="1:13" outlineLevel="1" x14ac:dyDescent="0.35">
      <c r="A2892" s="64">
        <v>5057197</v>
      </c>
      <c r="B2892" s="64" t="s">
        <v>183</v>
      </c>
      <c r="C2892" s="64">
        <v>6875.03</v>
      </c>
      <c r="D2892" s="64">
        <v>182</v>
      </c>
      <c r="E2892" s="64">
        <v>537.89</v>
      </c>
      <c r="F2892" s="64">
        <v>0</v>
      </c>
      <c r="H2892" s="64">
        <f t="shared" si="361"/>
        <v>-537.89</v>
      </c>
      <c r="J2892" s="64">
        <f t="shared" si="362"/>
        <v>86</v>
      </c>
      <c r="K2892" s="64">
        <f t="shared" si="358"/>
        <v>92</v>
      </c>
      <c r="L2892" s="64">
        <f t="shared" si="359"/>
        <v>341</v>
      </c>
      <c r="M2892" s="64">
        <f t="shared" si="360"/>
        <v>119</v>
      </c>
    </row>
    <row r="2893" spans="1:13" outlineLevel="1" x14ac:dyDescent="0.35">
      <c r="A2893" s="64">
        <v>5074662</v>
      </c>
      <c r="B2893" s="64" t="s">
        <v>183</v>
      </c>
      <c r="C2893" s="64">
        <v>3004.21</v>
      </c>
      <c r="D2893" s="64">
        <v>182</v>
      </c>
      <c r="E2893" s="64">
        <v>250.65</v>
      </c>
      <c r="F2893" s="64">
        <v>0</v>
      </c>
      <c r="H2893" s="64">
        <f t="shared" si="361"/>
        <v>-250.65</v>
      </c>
      <c r="J2893" s="64">
        <f t="shared" si="362"/>
        <v>86</v>
      </c>
      <c r="K2893" s="64">
        <f t="shared" si="358"/>
        <v>92</v>
      </c>
      <c r="L2893" s="64">
        <f t="shared" si="359"/>
        <v>342</v>
      </c>
      <c r="M2893" s="64">
        <f t="shared" si="360"/>
        <v>119</v>
      </c>
    </row>
    <row r="2894" spans="1:13" outlineLevel="1" x14ac:dyDescent="0.35">
      <c r="A2894" s="64">
        <v>5078325</v>
      </c>
      <c r="B2894" s="64" t="s">
        <v>406</v>
      </c>
      <c r="C2894" s="64">
        <v>4552.62</v>
      </c>
      <c r="D2894" s="64">
        <v>151</v>
      </c>
      <c r="E2894" s="64">
        <v>360.08</v>
      </c>
      <c r="F2894" s="64">
        <v>0</v>
      </c>
      <c r="H2894" s="64">
        <f t="shared" si="361"/>
        <v>-360.08</v>
      </c>
      <c r="J2894" s="64">
        <f t="shared" si="362"/>
        <v>86</v>
      </c>
      <c r="K2894" s="64">
        <f t="shared" si="358"/>
        <v>92</v>
      </c>
      <c r="L2894" s="64">
        <f t="shared" si="359"/>
        <v>342</v>
      </c>
      <c r="M2894" s="64">
        <f t="shared" si="360"/>
        <v>120</v>
      </c>
    </row>
    <row r="2895" spans="1:13" outlineLevel="1" x14ac:dyDescent="0.35">
      <c r="A2895" s="64">
        <v>5078656</v>
      </c>
      <c r="B2895" s="64" t="s">
        <v>183</v>
      </c>
      <c r="C2895" s="64">
        <v>5199.72</v>
      </c>
      <c r="D2895" s="64">
        <v>182</v>
      </c>
      <c r="E2895" s="64">
        <v>433.25</v>
      </c>
      <c r="F2895" s="64">
        <v>0</v>
      </c>
      <c r="H2895" s="64">
        <f t="shared" si="361"/>
        <v>-433.25</v>
      </c>
      <c r="J2895" s="64">
        <f t="shared" si="362"/>
        <v>86</v>
      </c>
      <c r="K2895" s="64">
        <f t="shared" ref="K2895:K2958" si="363">IF($B2895=K$2253,K2894+1,K2894)</f>
        <v>92</v>
      </c>
      <c r="L2895" s="64">
        <f t="shared" ref="L2895:L2958" si="364">IF($B2895=L$2253,L2894+1,L2894)</f>
        <v>343</v>
      </c>
      <c r="M2895" s="64">
        <f t="shared" ref="M2895:M2958" si="365">IF($B2895=M$2253,M2894+1,M2894)</f>
        <v>120</v>
      </c>
    </row>
    <row r="2896" spans="1:13" outlineLevel="1" x14ac:dyDescent="0.35">
      <c r="A2896" s="64">
        <v>5079315</v>
      </c>
      <c r="B2896" s="64" t="s">
        <v>406</v>
      </c>
      <c r="C2896" s="64">
        <v>4258.6899999999996</v>
      </c>
      <c r="D2896" s="64">
        <v>150</v>
      </c>
      <c r="E2896" s="64">
        <v>348.74</v>
      </c>
      <c r="F2896" s="64">
        <v>0</v>
      </c>
      <c r="H2896" s="64">
        <f t="shared" ref="H2896:H2959" si="366">F2896-E2896</f>
        <v>-348.74</v>
      </c>
      <c r="J2896" s="64">
        <f t="shared" ref="J2896:J2959" si="367">IF($B2896=J$2253,J2895+1,J2895)</f>
        <v>86</v>
      </c>
      <c r="K2896" s="64">
        <f t="shared" si="363"/>
        <v>92</v>
      </c>
      <c r="L2896" s="64">
        <f t="shared" si="364"/>
        <v>343</v>
      </c>
      <c r="M2896" s="64">
        <f t="shared" si="365"/>
        <v>121</v>
      </c>
    </row>
    <row r="2897" spans="1:13" outlineLevel="1" x14ac:dyDescent="0.35">
      <c r="A2897" s="64">
        <v>5082938</v>
      </c>
      <c r="B2897" s="64" t="s">
        <v>406</v>
      </c>
      <c r="C2897" s="64">
        <v>9850.32</v>
      </c>
      <c r="D2897" s="64">
        <v>153</v>
      </c>
      <c r="E2897" s="64">
        <v>743.48</v>
      </c>
      <c r="F2897" s="64">
        <v>0</v>
      </c>
      <c r="H2897" s="64">
        <f t="shared" si="366"/>
        <v>-743.48</v>
      </c>
      <c r="J2897" s="64">
        <f t="shared" si="367"/>
        <v>86</v>
      </c>
      <c r="K2897" s="64">
        <f t="shared" si="363"/>
        <v>92</v>
      </c>
      <c r="L2897" s="64">
        <f t="shared" si="364"/>
        <v>343</v>
      </c>
      <c r="M2897" s="64">
        <f t="shared" si="365"/>
        <v>122</v>
      </c>
    </row>
    <row r="2898" spans="1:13" outlineLevel="1" x14ac:dyDescent="0.35">
      <c r="A2898" s="64">
        <v>5087607</v>
      </c>
      <c r="B2898" s="64" t="s">
        <v>183</v>
      </c>
      <c r="C2898" s="64">
        <v>7507.91</v>
      </c>
      <c r="D2898" s="64">
        <v>181</v>
      </c>
      <c r="E2898" s="64">
        <v>608</v>
      </c>
      <c r="F2898" s="64">
        <v>0</v>
      </c>
      <c r="H2898" s="64">
        <f t="shared" si="366"/>
        <v>-608</v>
      </c>
      <c r="J2898" s="64">
        <f t="shared" si="367"/>
        <v>86</v>
      </c>
      <c r="K2898" s="64">
        <f t="shared" si="363"/>
        <v>92</v>
      </c>
      <c r="L2898" s="64">
        <f t="shared" si="364"/>
        <v>344</v>
      </c>
      <c r="M2898" s="64">
        <f t="shared" si="365"/>
        <v>122</v>
      </c>
    </row>
    <row r="2899" spans="1:13" outlineLevel="1" x14ac:dyDescent="0.35">
      <c r="A2899" s="64">
        <v>5088944</v>
      </c>
      <c r="B2899" s="64" t="s">
        <v>395</v>
      </c>
      <c r="C2899" s="64">
        <v>4452.17</v>
      </c>
      <c r="D2899" s="64">
        <v>179</v>
      </c>
      <c r="E2899" s="64">
        <v>360.68</v>
      </c>
      <c r="F2899" s="64">
        <v>356.56</v>
      </c>
      <c r="H2899" s="64">
        <f t="shared" si="366"/>
        <v>-4.1200000000000045</v>
      </c>
      <c r="J2899" s="64">
        <f t="shared" si="367"/>
        <v>86</v>
      </c>
      <c r="K2899" s="64">
        <f t="shared" si="363"/>
        <v>93</v>
      </c>
      <c r="L2899" s="64">
        <f t="shared" si="364"/>
        <v>344</v>
      </c>
      <c r="M2899" s="64">
        <f t="shared" si="365"/>
        <v>122</v>
      </c>
    </row>
    <row r="2900" spans="1:13" outlineLevel="1" x14ac:dyDescent="0.35">
      <c r="A2900" s="64">
        <v>5089140</v>
      </c>
      <c r="B2900" s="64" t="s">
        <v>101</v>
      </c>
      <c r="C2900" s="64">
        <v>3107.09</v>
      </c>
      <c r="D2900" s="64">
        <v>149</v>
      </c>
      <c r="E2900" s="64">
        <v>257.44</v>
      </c>
      <c r="F2900" s="64">
        <v>255.59</v>
      </c>
      <c r="H2900" s="64">
        <f t="shared" si="366"/>
        <v>-1.8499999999999943</v>
      </c>
      <c r="J2900" s="64">
        <f t="shared" si="367"/>
        <v>87</v>
      </c>
      <c r="K2900" s="64">
        <f t="shared" si="363"/>
        <v>93</v>
      </c>
      <c r="L2900" s="64">
        <f t="shared" si="364"/>
        <v>344</v>
      </c>
      <c r="M2900" s="64">
        <f t="shared" si="365"/>
        <v>122</v>
      </c>
    </row>
    <row r="2901" spans="1:13" outlineLevel="1" x14ac:dyDescent="0.35">
      <c r="A2901" s="64">
        <v>5094751</v>
      </c>
      <c r="B2901" s="64" t="s">
        <v>406</v>
      </c>
      <c r="C2901" s="64">
        <v>6778.42</v>
      </c>
      <c r="D2901" s="64">
        <v>153</v>
      </c>
      <c r="E2901" s="64">
        <v>567.86</v>
      </c>
      <c r="F2901" s="64">
        <v>0</v>
      </c>
      <c r="H2901" s="64">
        <f t="shared" si="366"/>
        <v>-567.86</v>
      </c>
      <c r="J2901" s="64">
        <f t="shared" si="367"/>
        <v>87</v>
      </c>
      <c r="K2901" s="64">
        <f t="shared" si="363"/>
        <v>93</v>
      </c>
      <c r="L2901" s="64">
        <f t="shared" si="364"/>
        <v>344</v>
      </c>
      <c r="M2901" s="64">
        <f t="shared" si="365"/>
        <v>123</v>
      </c>
    </row>
    <row r="2902" spans="1:13" outlineLevel="1" x14ac:dyDescent="0.35">
      <c r="A2902" s="64">
        <v>5098034</v>
      </c>
      <c r="B2902" s="64" t="s">
        <v>101</v>
      </c>
      <c r="C2902" s="64">
        <v>6064.73</v>
      </c>
      <c r="D2902" s="64">
        <v>181</v>
      </c>
      <c r="E2902" s="64">
        <v>485.63</v>
      </c>
      <c r="F2902" s="64">
        <v>475.99</v>
      </c>
      <c r="H2902" s="64">
        <f t="shared" si="366"/>
        <v>-9.6399999999999864</v>
      </c>
      <c r="J2902" s="64">
        <f t="shared" si="367"/>
        <v>88</v>
      </c>
      <c r="K2902" s="64">
        <f t="shared" si="363"/>
        <v>93</v>
      </c>
      <c r="L2902" s="64">
        <f t="shared" si="364"/>
        <v>344</v>
      </c>
      <c r="M2902" s="64">
        <f t="shared" si="365"/>
        <v>123</v>
      </c>
    </row>
    <row r="2903" spans="1:13" outlineLevel="1" x14ac:dyDescent="0.35">
      <c r="A2903" s="64">
        <v>5108601</v>
      </c>
      <c r="B2903" s="64" t="s">
        <v>183</v>
      </c>
      <c r="C2903" s="64">
        <v>6516.28</v>
      </c>
      <c r="D2903" s="64">
        <v>179</v>
      </c>
      <c r="E2903" s="64">
        <v>521.76</v>
      </c>
      <c r="F2903" s="64">
        <v>0</v>
      </c>
      <c r="H2903" s="64">
        <f t="shared" si="366"/>
        <v>-521.76</v>
      </c>
      <c r="J2903" s="64">
        <f t="shared" si="367"/>
        <v>88</v>
      </c>
      <c r="K2903" s="64">
        <f t="shared" si="363"/>
        <v>93</v>
      </c>
      <c r="L2903" s="64">
        <f t="shared" si="364"/>
        <v>345</v>
      </c>
      <c r="M2903" s="64">
        <f t="shared" si="365"/>
        <v>123</v>
      </c>
    </row>
    <row r="2904" spans="1:13" outlineLevel="1" x14ac:dyDescent="0.35">
      <c r="A2904" s="64">
        <v>5114848</v>
      </c>
      <c r="B2904" s="64" t="s">
        <v>406</v>
      </c>
      <c r="C2904" s="64">
        <v>3057.75</v>
      </c>
      <c r="D2904" s="64">
        <v>182</v>
      </c>
      <c r="E2904" s="64">
        <v>250.63</v>
      </c>
      <c r="F2904" s="64">
        <v>0</v>
      </c>
      <c r="H2904" s="64">
        <f t="shared" si="366"/>
        <v>-250.63</v>
      </c>
      <c r="J2904" s="64">
        <f t="shared" si="367"/>
        <v>88</v>
      </c>
      <c r="K2904" s="64">
        <f t="shared" si="363"/>
        <v>93</v>
      </c>
      <c r="L2904" s="64">
        <f t="shared" si="364"/>
        <v>345</v>
      </c>
      <c r="M2904" s="64">
        <f t="shared" si="365"/>
        <v>124</v>
      </c>
    </row>
    <row r="2905" spans="1:13" outlineLevel="1" x14ac:dyDescent="0.35">
      <c r="A2905" s="64">
        <v>5132999</v>
      </c>
      <c r="B2905" s="64" t="s">
        <v>406</v>
      </c>
      <c r="C2905" s="64">
        <v>1884.02</v>
      </c>
      <c r="D2905" s="64">
        <v>151</v>
      </c>
      <c r="E2905" s="64">
        <v>155.11000000000001</v>
      </c>
      <c r="F2905" s="64">
        <v>0</v>
      </c>
      <c r="H2905" s="64">
        <f t="shared" si="366"/>
        <v>-155.11000000000001</v>
      </c>
      <c r="J2905" s="64">
        <f t="shared" si="367"/>
        <v>88</v>
      </c>
      <c r="K2905" s="64">
        <f t="shared" si="363"/>
        <v>93</v>
      </c>
      <c r="L2905" s="64">
        <f t="shared" si="364"/>
        <v>345</v>
      </c>
      <c r="M2905" s="64">
        <f t="shared" si="365"/>
        <v>125</v>
      </c>
    </row>
    <row r="2906" spans="1:13" outlineLevel="1" x14ac:dyDescent="0.35">
      <c r="A2906" s="64">
        <v>5137113</v>
      </c>
      <c r="B2906" s="64" t="s">
        <v>101</v>
      </c>
      <c r="C2906" s="64">
        <v>9143.3799999999992</v>
      </c>
      <c r="D2906" s="64">
        <v>181</v>
      </c>
      <c r="E2906" s="64">
        <v>737.03</v>
      </c>
      <c r="F2906" s="64">
        <v>730.22</v>
      </c>
      <c r="H2906" s="64">
        <f t="shared" si="366"/>
        <v>-6.8099999999999454</v>
      </c>
      <c r="J2906" s="64">
        <f t="shared" si="367"/>
        <v>89</v>
      </c>
      <c r="K2906" s="64">
        <f t="shared" si="363"/>
        <v>93</v>
      </c>
      <c r="L2906" s="64">
        <f t="shared" si="364"/>
        <v>345</v>
      </c>
      <c r="M2906" s="64">
        <f t="shared" si="365"/>
        <v>125</v>
      </c>
    </row>
    <row r="2907" spans="1:13" outlineLevel="1" x14ac:dyDescent="0.35">
      <c r="A2907" s="64">
        <v>5137121</v>
      </c>
      <c r="B2907" s="64" t="s">
        <v>406</v>
      </c>
      <c r="C2907" s="64">
        <v>2892.98</v>
      </c>
      <c r="D2907" s="64">
        <v>151</v>
      </c>
      <c r="E2907" s="64">
        <v>237.07</v>
      </c>
      <c r="F2907" s="64">
        <v>0</v>
      </c>
      <c r="H2907" s="64">
        <f t="shared" si="366"/>
        <v>-237.07</v>
      </c>
      <c r="J2907" s="64">
        <f t="shared" si="367"/>
        <v>89</v>
      </c>
      <c r="K2907" s="64">
        <f t="shared" si="363"/>
        <v>93</v>
      </c>
      <c r="L2907" s="64">
        <f t="shared" si="364"/>
        <v>345</v>
      </c>
      <c r="M2907" s="64">
        <f t="shared" si="365"/>
        <v>126</v>
      </c>
    </row>
    <row r="2908" spans="1:13" outlineLevel="1" x14ac:dyDescent="0.35">
      <c r="A2908" s="64">
        <v>5150446</v>
      </c>
      <c r="B2908" s="64" t="s">
        <v>183</v>
      </c>
      <c r="C2908" s="64">
        <v>3238.32</v>
      </c>
      <c r="D2908" s="64">
        <v>182</v>
      </c>
      <c r="E2908" s="64">
        <v>257.14999999999998</v>
      </c>
      <c r="F2908" s="64">
        <v>0</v>
      </c>
      <c r="H2908" s="64">
        <f t="shared" si="366"/>
        <v>-257.14999999999998</v>
      </c>
      <c r="J2908" s="64">
        <f t="shared" si="367"/>
        <v>89</v>
      </c>
      <c r="K2908" s="64">
        <f t="shared" si="363"/>
        <v>93</v>
      </c>
      <c r="L2908" s="64">
        <f t="shared" si="364"/>
        <v>346</v>
      </c>
      <c r="M2908" s="64">
        <f t="shared" si="365"/>
        <v>126</v>
      </c>
    </row>
    <row r="2909" spans="1:13" outlineLevel="1" x14ac:dyDescent="0.35">
      <c r="A2909" s="64">
        <v>5159711</v>
      </c>
      <c r="B2909" s="64" t="s">
        <v>395</v>
      </c>
      <c r="C2909" s="64">
        <v>2806.19</v>
      </c>
      <c r="D2909" s="64">
        <v>148</v>
      </c>
      <c r="E2909" s="64">
        <v>231.16</v>
      </c>
      <c r="F2909" s="64">
        <v>229.62</v>
      </c>
      <c r="H2909" s="64">
        <f t="shared" si="366"/>
        <v>-1.539999999999992</v>
      </c>
      <c r="J2909" s="64">
        <f t="shared" si="367"/>
        <v>89</v>
      </c>
      <c r="K2909" s="64">
        <f t="shared" si="363"/>
        <v>94</v>
      </c>
      <c r="L2909" s="64">
        <f t="shared" si="364"/>
        <v>346</v>
      </c>
      <c r="M2909" s="64">
        <f t="shared" si="365"/>
        <v>126</v>
      </c>
    </row>
    <row r="2910" spans="1:13" outlineLevel="1" x14ac:dyDescent="0.35">
      <c r="A2910" s="64">
        <v>5170030</v>
      </c>
      <c r="B2910" s="64" t="s">
        <v>101</v>
      </c>
      <c r="C2910" s="64">
        <v>2694.55</v>
      </c>
      <c r="D2910" s="64">
        <v>151</v>
      </c>
      <c r="E2910" s="64">
        <v>222.6</v>
      </c>
      <c r="F2910" s="64">
        <v>222.97</v>
      </c>
      <c r="H2910" s="64">
        <f t="shared" si="366"/>
        <v>0.37000000000000455</v>
      </c>
      <c r="J2910" s="64">
        <f t="shared" si="367"/>
        <v>90</v>
      </c>
      <c r="K2910" s="64">
        <f t="shared" si="363"/>
        <v>94</v>
      </c>
      <c r="L2910" s="64">
        <f t="shared" si="364"/>
        <v>346</v>
      </c>
      <c r="M2910" s="64">
        <f t="shared" si="365"/>
        <v>126</v>
      </c>
    </row>
    <row r="2911" spans="1:13" outlineLevel="1" x14ac:dyDescent="0.35">
      <c r="A2911" s="64">
        <v>5177846</v>
      </c>
      <c r="B2911" s="64" t="s">
        <v>101</v>
      </c>
      <c r="C2911" s="64">
        <v>2747.24</v>
      </c>
      <c r="D2911" s="64">
        <v>182</v>
      </c>
      <c r="E2911" s="64">
        <v>227.79</v>
      </c>
      <c r="F2911" s="64">
        <v>227.71</v>
      </c>
      <c r="H2911" s="64">
        <f t="shared" si="366"/>
        <v>-7.9999999999984084E-2</v>
      </c>
      <c r="J2911" s="64">
        <f t="shared" si="367"/>
        <v>91</v>
      </c>
      <c r="K2911" s="64">
        <f t="shared" si="363"/>
        <v>94</v>
      </c>
      <c r="L2911" s="64">
        <f t="shared" si="364"/>
        <v>346</v>
      </c>
      <c r="M2911" s="64">
        <f t="shared" si="365"/>
        <v>126</v>
      </c>
    </row>
    <row r="2912" spans="1:13" outlineLevel="1" x14ac:dyDescent="0.35">
      <c r="A2912" s="64">
        <v>5190898</v>
      </c>
      <c r="B2912" s="64" t="s">
        <v>406</v>
      </c>
      <c r="C2912" s="64">
        <v>3385.07</v>
      </c>
      <c r="D2912" s="64">
        <v>151</v>
      </c>
      <c r="E2912" s="64">
        <v>276.57</v>
      </c>
      <c r="F2912" s="64">
        <v>0</v>
      </c>
      <c r="H2912" s="64">
        <f t="shared" si="366"/>
        <v>-276.57</v>
      </c>
      <c r="J2912" s="64">
        <f t="shared" si="367"/>
        <v>91</v>
      </c>
      <c r="K2912" s="64">
        <f t="shared" si="363"/>
        <v>94</v>
      </c>
      <c r="L2912" s="64">
        <f t="shared" si="364"/>
        <v>346</v>
      </c>
      <c r="M2912" s="64">
        <f t="shared" si="365"/>
        <v>127</v>
      </c>
    </row>
    <row r="2913" spans="1:13" outlineLevel="1" x14ac:dyDescent="0.35">
      <c r="A2913" s="64">
        <v>5205001</v>
      </c>
      <c r="B2913" s="64" t="s">
        <v>395</v>
      </c>
      <c r="C2913" s="64">
        <v>5459.66</v>
      </c>
      <c r="D2913" s="64">
        <v>151</v>
      </c>
      <c r="E2913" s="64">
        <v>439.79</v>
      </c>
      <c r="F2913" s="64">
        <v>430.12</v>
      </c>
      <c r="H2913" s="64">
        <f t="shared" si="366"/>
        <v>-9.6700000000000159</v>
      </c>
      <c r="J2913" s="64">
        <f t="shared" si="367"/>
        <v>91</v>
      </c>
      <c r="K2913" s="64">
        <f t="shared" si="363"/>
        <v>95</v>
      </c>
      <c r="L2913" s="64">
        <f t="shared" si="364"/>
        <v>346</v>
      </c>
      <c r="M2913" s="64">
        <f t="shared" si="365"/>
        <v>127</v>
      </c>
    </row>
    <row r="2914" spans="1:13" outlineLevel="1" x14ac:dyDescent="0.35">
      <c r="A2914" s="64">
        <v>5207750</v>
      </c>
      <c r="B2914" s="64" t="s">
        <v>183</v>
      </c>
      <c r="C2914" s="64">
        <v>4565.28</v>
      </c>
      <c r="D2914" s="64">
        <v>181</v>
      </c>
      <c r="E2914" s="64">
        <v>368.4</v>
      </c>
      <c r="F2914" s="64">
        <v>0</v>
      </c>
      <c r="H2914" s="64">
        <f t="shared" si="366"/>
        <v>-368.4</v>
      </c>
      <c r="J2914" s="64">
        <f t="shared" si="367"/>
        <v>91</v>
      </c>
      <c r="K2914" s="64">
        <f t="shared" si="363"/>
        <v>95</v>
      </c>
      <c r="L2914" s="64">
        <f t="shared" si="364"/>
        <v>347</v>
      </c>
      <c r="M2914" s="64">
        <f t="shared" si="365"/>
        <v>127</v>
      </c>
    </row>
    <row r="2915" spans="1:13" outlineLevel="1" x14ac:dyDescent="0.35">
      <c r="A2915" s="64">
        <v>5208675</v>
      </c>
      <c r="B2915" s="64" t="s">
        <v>101</v>
      </c>
      <c r="C2915" s="64">
        <v>4100.6099999999997</v>
      </c>
      <c r="D2915" s="64">
        <v>181</v>
      </c>
      <c r="E2915" s="64">
        <v>332.65</v>
      </c>
      <c r="F2915" s="64">
        <v>325.16000000000003</v>
      </c>
      <c r="H2915" s="64">
        <f t="shared" si="366"/>
        <v>-7.4899999999999523</v>
      </c>
      <c r="J2915" s="64">
        <f t="shared" si="367"/>
        <v>92</v>
      </c>
      <c r="K2915" s="64">
        <f t="shared" si="363"/>
        <v>95</v>
      </c>
      <c r="L2915" s="64">
        <f t="shared" si="364"/>
        <v>347</v>
      </c>
      <c r="M2915" s="64">
        <f t="shared" si="365"/>
        <v>127</v>
      </c>
    </row>
    <row r="2916" spans="1:13" outlineLevel="1" x14ac:dyDescent="0.35">
      <c r="A2916" s="64">
        <v>5226289</v>
      </c>
      <c r="B2916" s="64" t="s">
        <v>406</v>
      </c>
      <c r="C2916" s="64">
        <v>6279.53</v>
      </c>
      <c r="D2916" s="64">
        <v>182</v>
      </c>
      <c r="E2916" s="64">
        <v>514.32000000000005</v>
      </c>
      <c r="F2916" s="64">
        <v>0</v>
      </c>
      <c r="H2916" s="64">
        <f t="shared" si="366"/>
        <v>-514.32000000000005</v>
      </c>
      <c r="J2916" s="64">
        <f t="shared" si="367"/>
        <v>92</v>
      </c>
      <c r="K2916" s="64">
        <f t="shared" si="363"/>
        <v>95</v>
      </c>
      <c r="L2916" s="64">
        <f t="shared" si="364"/>
        <v>347</v>
      </c>
      <c r="M2916" s="64">
        <f t="shared" si="365"/>
        <v>128</v>
      </c>
    </row>
    <row r="2917" spans="1:13" outlineLevel="1" x14ac:dyDescent="0.35">
      <c r="A2917" s="64">
        <v>5227154</v>
      </c>
      <c r="B2917" s="64" t="s">
        <v>406</v>
      </c>
      <c r="C2917" s="64">
        <v>3273.02</v>
      </c>
      <c r="D2917" s="64">
        <v>153</v>
      </c>
      <c r="E2917" s="64">
        <v>261.39999999999998</v>
      </c>
      <c r="F2917" s="64">
        <v>0</v>
      </c>
      <c r="H2917" s="64">
        <f t="shared" si="366"/>
        <v>-261.39999999999998</v>
      </c>
      <c r="J2917" s="64">
        <f t="shared" si="367"/>
        <v>92</v>
      </c>
      <c r="K2917" s="64">
        <f t="shared" si="363"/>
        <v>95</v>
      </c>
      <c r="L2917" s="64">
        <f t="shared" si="364"/>
        <v>347</v>
      </c>
      <c r="M2917" s="64">
        <f t="shared" si="365"/>
        <v>129</v>
      </c>
    </row>
    <row r="2918" spans="1:13" outlineLevel="1" x14ac:dyDescent="0.35">
      <c r="A2918" s="64">
        <v>5227998</v>
      </c>
      <c r="B2918" s="64" t="s">
        <v>183</v>
      </c>
      <c r="C2918" s="64">
        <v>4198.66</v>
      </c>
      <c r="D2918" s="64">
        <v>182</v>
      </c>
      <c r="E2918" s="64">
        <v>340.02</v>
      </c>
      <c r="F2918" s="64">
        <v>0</v>
      </c>
      <c r="H2918" s="64">
        <f t="shared" si="366"/>
        <v>-340.02</v>
      </c>
      <c r="J2918" s="64">
        <f t="shared" si="367"/>
        <v>92</v>
      </c>
      <c r="K2918" s="64">
        <f t="shared" si="363"/>
        <v>95</v>
      </c>
      <c r="L2918" s="64">
        <f t="shared" si="364"/>
        <v>348</v>
      </c>
      <c r="M2918" s="64">
        <f t="shared" si="365"/>
        <v>129</v>
      </c>
    </row>
    <row r="2919" spans="1:13" outlineLevel="1" x14ac:dyDescent="0.35">
      <c r="A2919" s="64">
        <v>5228433</v>
      </c>
      <c r="B2919" s="64" t="s">
        <v>183</v>
      </c>
      <c r="C2919" s="64">
        <v>7693.92</v>
      </c>
      <c r="D2919" s="64">
        <v>181</v>
      </c>
      <c r="E2919" s="64">
        <v>607.1</v>
      </c>
      <c r="F2919" s="64">
        <v>0</v>
      </c>
      <c r="H2919" s="64">
        <f t="shared" si="366"/>
        <v>-607.1</v>
      </c>
      <c r="J2919" s="64">
        <f t="shared" si="367"/>
        <v>92</v>
      </c>
      <c r="K2919" s="64">
        <f t="shared" si="363"/>
        <v>95</v>
      </c>
      <c r="L2919" s="64">
        <f t="shared" si="364"/>
        <v>349</v>
      </c>
      <c r="M2919" s="64">
        <f t="shared" si="365"/>
        <v>129</v>
      </c>
    </row>
    <row r="2920" spans="1:13" outlineLevel="1" x14ac:dyDescent="0.35">
      <c r="A2920" s="64">
        <v>5229316</v>
      </c>
      <c r="B2920" s="64" t="s">
        <v>406</v>
      </c>
      <c r="C2920" s="64">
        <v>12393.32</v>
      </c>
      <c r="D2920" s="64">
        <v>151</v>
      </c>
      <c r="E2920" s="64">
        <v>1001.99</v>
      </c>
      <c r="F2920" s="64">
        <v>0</v>
      </c>
      <c r="H2920" s="64">
        <f t="shared" si="366"/>
        <v>-1001.99</v>
      </c>
      <c r="J2920" s="64">
        <f t="shared" si="367"/>
        <v>92</v>
      </c>
      <c r="K2920" s="64">
        <f t="shared" si="363"/>
        <v>95</v>
      </c>
      <c r="L2920" s="64">
        <f t="shared" si="364"/>
        <v>349</v>
      </c>
      <c r="M2920" s="64">
        <f t="shared" si="365"/>
        <v>130</v>
      </c>
    </row>
    <row r="2921" spans="1:13" outlineLevel="1" x14ac:dyDescent="0.35">
      <c r="A2921" s="64">
        <v>5230131</v>
      </c>
      <c r="B2921" s="64" t="s">
        <v>183</v>
      </c>
      <c r="C2921" s="64">
        <v>6948.27</v>
      </c>
      <c r="D2921" s="64">
        <v>182</v>
      </c>
      <c r="E2921" s="64">
        <v>550.26</v>
      </c>
      <c r="F2921" s="64">
        <v>0</v>
      </c>
      <c r="H2921" s="64">
        <f t="shared" si="366"/>
        <v>-550.26</v>
      </c>
      <c r="J2921" s="64">
        <f t="shared" si="367"/>
        <v>92</v>
      </c>
      <c r="K2921" s="64">
        <f t="shared" si="363"/>
        <v>95</v>
      </c>
      <c r="L2921" s="64">
        <f t="shared" si="364"/>
        <v>350</v>
      </c>
      <c r="M2921" s="64">
        <f t="shared" si="365"/>
        <v>130</v>
      </c>
    </row>
    <row r="2922" spans="1:13" outlineLevel="1" x14ac:dyDescent="0.35">
      <c r="A2922" s="64">
        <v>5231204</v>
      </c>
      <c r="B2922" s="64" t="s">
        <v>183</v>
      </c>
      <c r="C2922" s="64">
        <v>6813.85</v>
      </c>
      <c r="D2922" s="64">
        <v>182</v>
      </c>
      <c r="E2922" s="64">
        <v>540.72</v>
      </c>
      <c r="F2922" s="64">
        <v>0</v>
      </c>
      <c r="H2922" s="64">
        <f t="shared" si="366"/>
        <v>-540.72</v>
      </c>
      <c r="J2922" s="64">
        <f t="shared" si="367"/>
        <v>92</v>
      </c>
      <c r="K2922" s="64">
        <f t="shared" si="363"/>
        <v>95</v>
      </c>
      <c r="L2922" s="64">
        <f t="shared" si="364"/>
        <v>351</v>
      </c>
      <c r="M2922" s="64">
        <f t="shared" si="365"/>
        <v>130</v>
      </c>
    </row>
    <row r="2923" spans="1:13" outlineLevel="1" x14ac:dyDescent="0.35">
      <c r="A2923" s="64">
        <v>5239985</v>
      </c>
      <c r="B2923" s="64" t="s">
        <v>183</v>
      </c>
      <c r="C2923" s="64">
        <v>5851.5</v>
      </c>
      <c r="D2923" s="64">
        <v>182</v>
      </c>
      <c r="E2923" s="64">
        <v>470.23</v>
      </c>
      <c r="F2923" s="64">
        <v>0</v>
      </c>
      <c r="H2923" s="64">
        <f t="shared" si="366"/>
        <v>-470.23</v>
      </c>
      <c r="J2923" s="64">
        <f t="shared" si="367"/>
        <v>92</v>
      </c>
      <c r="K2923" s="64">
        <f t="shared" si="363"/>
        <v>95</v>
      </c>
      <c r="L2923" s="64">
        <f t="shared" si="364"/>
        <v>352</v>
      </c>
      <c r="M2923" s="64">
        <f t="shared" si="365"/>
        <v>130</v>
      </c>
    </row>
    <row r="2924" spans="1:13" outlineLevel="1" x14ac:dyDescent="0.35">
      <c r="A2924" s="64">
        <v>5240057</v>
      </c>
      <c r="B2924" s="64" t="s">
        <v>101</v>
      </c>
      <c r="C2924" s="64">
        <v>3502.24</v>
      </c>
      <c r="D2924" s="64">
        <v>182</v>
      </c>
      <c r="E2924" s="64">
        <v>287.95</v>
      </c>
      <c r="F2924" s="64">
        <v>287.08</v>
      </c>
      <c r="H2924" s="64">
        <f t="shared" si="366"/>
        <v>-0.87000000000000455</v>
      </c>
      <c r="J2924" s="64">
        <f t="shared" si="367"/>
        <v>93</v>
      </c>
      <c r="K2924" s="64">
        <f t="shared" si="363"/>
        <v>95</v>
      </c>
      <c r="L2924" s="64">
        <f t="shared" si="364"/>
        <v>352</v>
      </c>
      <c r="M2924" s="64">
        <f t="shared" si="365"/>
        <v>130</v>
      </c>
    </row>
    <row r="2925" spans="1:13" outlineLevel="1" x14ac:dyDescent="0.35">
      <c r="A2925" s="64">
        <v>5255189</v>
      </c>
      <c r="B2925" s="64" t="s">
        <v>395</v>
      </c>
      <c r="C2925" s="64">
        <v>7311.37</v>
      </c>
      <c r="D2925" s="64">
        <v>182</v>
      </c>
      <c r="E2925" s="64">
        <v>622.5</v>
      </c>
      <c r="F2925" s="64">
        <v>622.96</v>
      </c>
      <c r="H2925" s="64">
        <f t="shared" si="366"/>
        <v>0.46000000000003638</v>
      </c>
      <c r="J2925" s="64">
        <f t="shared" si="367"/>
        <v>93</v>
      </c>
      <c r="K2925" s="64">
        <f t="shared" si="363"/>
        <v>96</v>
      </c>
      <c r="L2925" s="64">
        <f t="shared" si="364"/>
        <v>352</v>
      </c>
      <c r="M2925" s="64">
        <f t="shared" si="365"/>
        <v>130</v>
      </c>
    </row>
    <row r="2926" spans="1:13" outlineLevel="1" x14ac:dyDescent="0.35">
      <c r="A2926" s="64">
        <v>5267720</v>
      </c>
      <c r="B2926" s="64" t="s">
        <v>406</v>
      </c>
      <c r="C2926" s="64">
        <v>2040.2</v>
      </c>
      <c r="D2926" s="64">
        <v>151</v>
      </c>
      <c r="E2926" s="64">
        <v>164.79</v>
      </c>
      <c r="F2926" s="64">
        <v>0</v>
      </c>
      <c r="H2926" s="64">
        <f t="shared" si="366"/>
        <v>-164.79</v>
      </c>
      <c r="J2926" s="64">
        <f t="shared" si="367"/>
        <v>93</v>
      </c>
      <c r="K2926" s="64">
        <f t="shared" si="363"/>
        <v>96</v>
      </c>
      <c r="L2926" s="64">
        <f t="shared" si="364"/>
        <v>352</v>
      </c>
      <c r="M2926" s="64">
        <f t="shared" si="365"/>
        <v>131</v>
      </c>
    </row>
    <row r="2927" spans="1:13" outlineLevel="1" x14ac:dyDescent="0.35">
      <c r="A2927" s="64">
        <v>5286837</v>
      </c>
      <c r="B2927" s="64" t="s">
        <v>395</v>
      </c>
      <c r="C2927" s="64">
        <v>5629.6</v>
      </c>
      <c r="D2927" s="64">
        <v>149</v>
      </c>
      <c r="E2927" s="64">
        <v>435.68</v>
      </c>
      <c r="F2927" s="64">
        <v>429.25</v>
      </c>
      <c r="H2927" s="64">
        <f t="shared" si="366"/>
        <v>-6.4300000000000068</v>
      </c>
      <c r="J2927" s="64">
        <f t="shared" si="367"/>
        <v>93</v>
      </c>
      <c r="K2927" s="64">
        <f t="shared" si="363"/>
        <v>97</v>
      </c>
      <c r="L2927" s="64">
        <f t="shared" si="364"/>
        <v>352</v>
      </c>
      <c r="M2927" s="64">
        <f t="shared" si="365"/>
        <v>131</v>
      </c>
    </row>
    <row r="2928" spans="1:13" outlineLevel="1" x14ac:dyDescent="0.35">
      <c r="A2928" s="64">
        <v>5287588</v>
      </c>
      <c r="B2928" s="64" t="s">
        <v>183</v>
      </c>
      <c r="C2928" s="64">
        <v>3206.28</v>
      </c>
      <c r="D2928" s="64">
        <v>182</v>
      </c>
      <c r="E2928" s="64">
        <v>265.37</v>
      </c>
      <c r="F2928" s="64">
        <v>0</v>
      </c>
      <c r="H2928" s="64">
        <f t="shared" si="366"/>
        <v>-265.37</v>
      </c>
      <c r="J2928" s="64">
        <f t="shared" si="367"/>
        <v>93</v>
      </c>
      <c r="K2928" s="64">
        <f t="shared" si="363"/>
        <v>97</v>
      </c>
      <c r="L2928" s="64">
        <f t="shared" si="364"/>
        <v>353</v>
      </c>
      <c r="M2928" s="64">
        <f t="shared" si="365"/>
        <v>131</v>
      </c>
    </row>
    <row r="2929" spans="1:13" outlineLevel="1" x14ac:dyDescent="0.35">
      <c r="A2929" s="64">
        <v>5291216</v>
      </c>
      <c r="B2929" s="64" t="s">
        <v>406</v>
      </c>
      <c r="C2929" s="64">
        <v>5113.09</v>
      </c>
      <c r="D2929" s="64">
        <v>149</v>
      </c>
      <c r="E2929" s="64">
        <v>426.69</v>
      </c>
      <c r="F2929" s="64">
        <v>0</v>
      </c>
      <c r="H2929" s="64">
        <f t="shared" si="366"/>
        <v>-426.69</v>
      </c>
      <c r="J2929" s="64">
        <f t="shared" si="367"/>
        <v>93</v>
      </c>
      <c r="K2929" s="64">
        <f t="shared" si="363"/>
        <v>97</v>
      </c>
      <c r="L2929" s="64">
        <f t="shared" si="364"/>
        <v>353</v>
      </c>
      <c r="M2929" s="64">
        <f t="shared" si="365"/>
        <v>132</v>
      </c>
    </row>
    <row r="2930" spans="1:13" outlineLevel="1" x14ac:dyDescent="0.35">
      <c r="A2930" s="64">
        <v>5304126</v>
      </c>
      <c r="B2930" s="64" t="s">
        <v>183</v>
      </c>
      <c r="C2930" s="64">
        <v>2297.6799999999998</v>
      </c>
      <c r="D2930" s="64">
        <v>182</v>
      </c>
      <c r="E2930" s="64">
        <v>182.52</v>
      </c>
      <c r="F2930" s="64">
        <v>0</v>
      </c>
      <c r="H2930" s="64">
        <f t="shared" si="366"/>
        <v>-182.52</v>
      </c>
      <c r="J2930" s="64">
        <f t="shared" si="367"/>
        <v>93</v>
      </c>
      <c r="K2930" s="64">
        <f t="shared" si="363"/>
        <v>97</v>
      </c>
      <c r="L2930" s="64">
        <f t="shared" si="364"/>
        <v>354</v>
      </c>
      <c r="M2930" s="64">
        <f t="shared" si="365"/>
        <v>132</v>
      </c>
    </row>
    <row r="2931" spans="1:13" outlineLevel="1" x14ac:dyDescent="0.35">
      <c r="A2931" s="64">
        <v>5306297</v>
      </c>
      <c r="B2931" s="64" t="s">
        <v>183</v>
      </c>
      <c r="C2931" s="64">
        <v>2676.91</v>
      </c>
      <c r="D2931" s="64">
        <v>182</v>
      </c>
      <c r="E2931" s="64">
        <v>209.16</v>
      </c>
      <c r="F2931" s="64">
        <v>0</v>
      </c>
      <c r="H2931" s="64">
        <f t="shared" si="366"/>
        <v>-209.16</v>
      </c>
      <c r="J2931" s="64">
        <f t="shared" si="367"/>
        <v>93</v>
      </c>
      <c r="K2931" s="64">
        <f t="shared" si="363"/>
        <v>97</v>
      </c>
      <c r="L2931" s="64">
        <f t="shared" si="364"/>
        <v>355</v>
      </c>
      <c r="M2931" s="64">
        <f t="shared" si="365"/>
        <v>132</v>
      </c>
    </row>
    <row r="2932" spans="1:13" outlineLevel="1" x14ac:dyDescent="0.35">
      <c r="A2932" s="64">
        <v>5314133</v>
      </c>
      <c r="B2932" s="64" t="s">
        <v>183</v>
      </c>
      <c r="C2932" s="64">
        <v>2953.52</v>
      </c>
      <c r="D2932" s="64">
        <v>179</v>
      </c>
      <c r="E2932" s="64">
        <v>238.81</v>
      </c>
      <c r="F2932" s="64">
        <v>0</v>
      </c>
      <c r="H2932" s="64">
        <f t="shared" si="366"/>
        <v>-238.81</v>
      </c>
      <c r="J2932" s="64">
        <f t="shared" si="367"/>
        <v>93</v>
      </c>
      <c r="K2932" s="64">
        <f t="shared" si="363"/>
        <v>97</v>
      </c>
      <c r="L2932" s="64">
        <f t="shared" si="364"/>
        <v>356</v>
      </c>
      <c r="M2932" s="64">
        <f t="shared" si="365"/>
        <v>132</v>
      </c>
    </row>
    <row r="2933" spans="1:13" outlineLevel="1" x14ac:dyDescent="0.35">
      <c r="A2933" s="64">
        <v>5323126</v>
      </c>
      <c r="B2933" s="64" t="s">
        <v>183</v>
      </c>
      <c r="C2933" s="64">
        <v>1865.76</v>
      </c>
      <c r="D2933" s="64">
        <v>182</v>
      </c>
      <c r="E2933" s="64">
        <v>155.88</v>
      </c>
      <c r="F2933" s="64">
        <v>0</v>
      </c>
      <c r="H2933" s="64">
        <f t="shared" si="366"/>
        <v>-155.88</v>
      </c>
      <c r="J2933" s="64">
        <f t="shared" si="367"/>
        <v>93</v>
      </c>
      <c r="K2933" s="64">
        <f t="shared" si="363"/>
        <v>97</v>
      </c>
      <c r="L2933" s="64">
        <f t="shared" si="364"/>
        <v>357</v>
      </c>
      <c r="M2933" s="64">
        <f t="shared" si="365"/>
        <v>132</v>
      </c>
    </row>
    <row r="2934" spans="1:13" outlineLevel="1" x14ac:dyDescent="0.35">
      <c r="A2934" s="64">
        <v>5330717</v>
      </c>
      <c r="B2934" s="64" t="s">
        <v>101</v>
      </c>
      <c r="C2934" s="64">
        <v>3498.06</v>
      </c>
      <c r="D2934" s="64">
        <v>181</v>
      </c>
      <c r="E2934" s="64">
        <v>287.18</v>
      </c>
      <c r="F2934" s="64">
        <v>283.39</v>
      </c>
      <c r="H2934" s="64">
        <f t="shared" si="366"/>
        <v>-3.7900000000000205</v>
      </c>
      <c r="J2934" s="64">
        <f t="shared" si="367"/>
        <v>94</v>
      </c>
      <c r="K2934" s="64">
        <f t="shared" si="363"/>
        <v>97</v>
      </c>
      <c r="L2934" s="64">
        <f t="shared" si="364"/>
        <v>357</v>
      </c>
      <c r="M2934" s="64">
        <f t="shared" si="365"/>
        <v>132</v>
      </c>
    </row>
    <row r="2935" spans="1:13" outlineLevel="1" x14ac:dyDescent="0.35">
      <c r="A2935" s="64">
        <v>5341350</v>
      </c>
      <c r="B2935" s="64" t="s">
        <v>406</v>
      </c>
      <c r="C2935" s="64">
        <v>2269.0300000000002</v>
      </c>
      <c r="D2935" s="64">
        <v>150</v>
      </c>
      <c r="E2935" s="64">
        <v>181.83</v>
      </c>
      <c r="F2935" s="64">
        <v>0</v>
      </c>
      <c r="H2935" s="64">
        <f t="shared" si="366"/>
        <v>-181.83</v>
      </c>
      <c r="J2935" s="64">
        <f t="shared" si="367"/>
        <v>94</v>
      </c>
      <c r="K2935" s="64">
        <f t="shared" si="363"/>
        <v>97</v>
      </c>
      <c r="L2935" s="64">
        <f t="shared" si="364"/>
        <v>357</v>
      </c>
      <c r="M2935" s="64">
        <f t="shared" si="365"/>
        <v>133</v>
      </c>
    </row>
    <row r="2936" spans="1:13" outlineLevel="1" x14ac:dyDescent="0.35">
      <c r="A2936" s="64">
        <v>5354577</v>
      </c>
      <c r="B2936" s="64" t="s">
        <v>406</v>
      </c>
      <c r="C2936" s="64">
        <v>1302.9100000000001</v>
      </c>
      <c r="D2936" s="64">
        <v>153</v>
      </c>
      <c r="E2936" s="64">
        <v>105.21</v>
      </c>
      <c r="F2936" s="64">
        <v>0</v>
      </c>
      <c r="H2936" s="64">
        <f t="shared" si="366"/>
        <v>-105.21</v>
      </c>
      <c r="J2936" s="64">
        <f t="shared" si="367"/>
        <v>94</v>
      </c>
      <c r="K2936" s="64">
        <f t="shared" si="363"/>
        <v>97</v>
      </c>
      <c r="L2936" s="64">
        <f t="shared" si="364"/>
        <v>357</v>
      </c>
      <c r="M2936" s="64">
        <f t="shared" si="365"/>
        <v>134</v>
      </c>
    </row>
    <row r="2937" spans="1:13" outlineLevel="1" x14ac:dyDescent="0.35">
      <c r="A2937" s="64">
        <v>5355400</v>
      </c>
      <c r="B2937" s="64" t="s">
        <v>395</v>
      </c>
      <c r="C2937" s="64">
        <v>4451.32</v>
      </c>
      <c r="D2937" s="64">
        <v>182</v>
      </c>
      <c r="E2937" s="64">
        <v>357.89</v>
      </c>
      <c r="F2937" s="64">
        <v>352.22</v>
      </c>
      <c r="H2937" s="64">
        <f t="shared" si="366"/>
        <v>-5.6699999999999591</v>
      </c>
      <c r="J2937" s="64">
        <f t="shared" si="367"/>
        <v>94</v>
      </c>
      <c r="K2937" s="64">
        <f t="shared" si="363"/>
        <v>98</v>
      </c>
      <c r="L2937" s="64">
        <f t="shared" si="364"/>
        <v>357</v>
      </c>
      <c r="M2937" s="64">
        <f t="shared" si="365"/>
        <v>134</v>
      </c>
    </row>
    <row r="2938" spans="1:13" outlineLevel="1" x14ac:dyDescent="0.35">
      <c r="A2938" s="64">
        <v>5364550</v>
      </c>
      <c r="B2938" s="64" t="s">
        <v>183</v>
      </c>
      <c r="C2938" s="64">
        <v>2893.26</v>
      </c>
      <c r="D2938" s="64">
        <v>181</v>
      </c>
      <c r="E2938" s="64">
        <v>235.45</v>
      </c>
      <c r="F2938" s="64">
        <v>0</v>
      </c>
      <c r="H2938" s="64">
        <f t="shared" si="366"/>
        <v>-235.45</v>
      </c>
      <c r="J2938" s="64">
        <f t="shared" si="367"/>
        <v>94</v>
      </c>
      <c r="K2938" s="64">
        <f t="shared" si="363"/>
        <v>98</v>
      </c>
      <c r="L2938" s="64">
        <f t="shared" si="364"/>
        <v>358</v>
      </c>
      <c r="M2938" s="64">
        <f t="shared" si="365"/>
        <v>134</v>
      </c>
    </row>
    <row r="2939" spans="1:13" outlineLevel="1" x14ac:dyDescent="0.35">
      <c r="A2939" s="64">
        <v>5376117</v>
      </c>
      <c r="B2939" s="64" t="s">
        <v>183</v>
      </c>
      <c r="C2939" s="64">
        <v>2877.36</v>
      </c>
      <c r="D2939" s="64">
        <v>182</v>
      </c>
      <c r="E2939" s="64">
        <v>223.47</v>
      </c>
      <c r="F2939" s="64">
        <v>0</v>
      </c>
      <c r="H2939" s="64">
        <f t="shared" si="366"/>
        <v>-223.47</v>
      </c>
      <c r="J2939" s="64">
        <f t="shared" si="367"/>
        <v>94</v>
      </c>
      <c r="K2939" s="64">
        <f t="shared" si="363"/>
        <v>98</v>
      </c>
      <c r="L2939" s="64">
        <f t="shared" si="364"/>
        <v>359</v>
      </c>
      <c r="M2939" s="64">
        <f t="shared" si="365"/>
        <v>134</v>
      </c>
    </row>
    <row r="2940" spans="1:13" outlineLevel="1" x14ac:dyDescent="0.35">
      <c r="A2940" s="64">
        <v>5376521</v>
      </c>
      <c r="B2940" s="64" t="s">
        <v>395</v>
      </c>
      <c r="C2940" s="64">
        <v>2042.97</v>
      </c>
      <c r="D2940" s="64">
        <v>152</v>
      </c>
      <c r="E2940" s="64">
        <v>159.84</v>
      </c>
      <c r="F2940" s="64">
        <v>158.47</v>
      </c>
      <c r="H2940" s="64">
        <f t="shared" si="366"/>
        <v>-1.3700000000000045</v>
      </c>
      <c r="J2940" s="64">
        <f t="shared" si="367"/>
        <v>94</v>
      </c>
      <c r="K2940" s="64">
        <f t="shared" si="363"/>
        <v>99</v>
      </c>
      <c r="L2940" s="64">
        <f t="shared" si="364"/>
        <v>359</v>
      </c>
      <c r="M2940" s="64">
        <f t="shared" si="365"/>
        <v>134</v>
      </c>
    </row>
    <row r="2941" spans="1:13" outlineLevel="1" x14ac:dyDescent="0.35">
      <c r="A2941" s="64">
        <v>5377800</v>
      </c>
      <c r="B2941" s="64" t="s">
        <v>183</v>
      </c>
      <c r="C2941" s="64">
        <v>2137.84</v>
      </c>
      <c r="D2941" s="64">
        <v>182</v>
      </c>
      <c r="E2941" s="64">
        <v>179.2</v>
      </c>
      <c r="F2941" s="64">
        <v>0</v>
      </c>
      <c r="H2941" s="64">
        <f t="shared" si="366"/>
        <v>-179.2</v>
      </c>
      <c r="J2941" s="64">
        <f t="shared" si="367"/>
        <v>94</v>
      </c>
      <c r="K2941" s="64">
        <f t="shared" si="363"/>
        <v>99</v>
      </c>
      <c r="L2941" s="64">
        <f t="shared" si="364"/>
        <v>360</v>
      </c>
      <c r="M2941" s="64">
        <f t="shared" si="365"/>
        <v>134</v>
      </c>
    </row>
    <row r="2942" spans="1:13" outlineLevel="1" x14ac:dyDescent="0.35">
      <c r="A2942" s="64">
        <v>5377991</v>
      </c>
      <c r="B2942" s="64" t="s">
        <v>183</v>
      </c>
      <c r="C2942" s="64">
        <v>2451.8200000000002</v>
      </c>
      <c r="D2942" s="64">
        <v>182</v>
      </c>
      <c r="E2942" s="64">
        <v>196.09</v>
      </c>
      <c r="F2942" s="64">
        <v>0</v>
      </c>
      <c r="H2942" s="64">
        <f t="shared" si="366"/>
        <v>-196.09</v>
      </c>
      <c r="J2942" s="64">
        <f t="shared" si="367"/>
        <v>94</v>
      </c>
      <c r="K2942" s="64">
        <f t="shared" si="363"/>
        <v>99</v>
      </c>
      <c r="L2942" s="64">
        <f t="shared" si="364"/>
        <v>361</v>
      </c>
      <c r="M2942" s="64">
        <f t="shared" si="365"/>
        <v>134</v>
      </c>
    </row>
    <row r="2943" spans="1:13" outlineLevel="1" x14ac:dyDescent="0.35">
      <c r="A2943" s="64">
        <v>5378551</v>
      </c>
      <c r="B2943" s="64" t="s">
        <v>406</v>
      </c>
      <c r="C2943" s="64">
        <v>4265.7299999999996</v>
      </c>
      <c r="D2943" s="64">
        <v>150</v>
      </c>
      <c r="E2943" s="64">
        <v>381.09</v>
      </c>
      <c r="F2943" s="64">
        <v>0</v>
      </c>
      <c r="H2943" s="64">
        <f t="shared" si="366"/>
        <v>-381.09</v>
      </c>
      <c r="J2943" s="64">
        <f t="shared" si="367"/>
        <v>94</v>
      </c>
      <c r="K2943" s="64">
        <f t="shared" si="363"/>
        <v>99</v>
      </c>
      <c r="L2943" s="64">
        <f t="shared" si="364"/>
        <v>361</v>
      </c>
      <c r="M2943" s="64">
        <f t="shared" si="365"/>
        <v>135</v>
      </c>
    </row>
    <row r="2944" spans="1:13" outlineLevel="1" x14ac:dyDescent="0.35">
      <c r="A2944" s="64">
        <v>5382940</v>
      </c>
      <c r="B2944" s="64" t="s">
        <v>101</v>
      </c>
      <c r="C2944" s="64">
        <v>2078.5100000000002</v>
      </c>
      <c r="D2944" s="64">
        <v>181</v>
      </c>
      <c r="E2944" s="64">
        <v>171.37</v>
      </c>
      <c r="F2944" s="64">
        <v>172.28</v>
      </c>
      <c r="H2944" s="64">
        <f t="shared" si="366"/>
        <v>0.90999999999999659</v>
      </c>
      <c r="J2944" s="64">
        <f t="shared" si="367"/>
        <v>95</v>
      </c>
      <c r="K2944" s="64">
        <f t="shared" si="363"/>
        <v>99</v>
      </c>
      <c r="L2944" s="64">
        <f t="shared" si="364"/>
        <v>361</v>
      </c>
      <c r="M2944" s="64">
        <f t="shared" si="365"/>
        <v>135</v>
      </c>
    </row>
    <row r="2945" spans="1:13" outlineLevel="1" x14ac:dyDescent="0.35">
      <c r="A2945" s="64">
        <v>5388401</v>
      </c>
      <c r="B2945" s="64" t="s">
        <v>395</v>
      </c>
      <c r="C2945" s="64">
        <v>1107.3499999999999</v>
      </c>
      <c r="D2945" s="64">
        <v>150</v>
      </c>
      <c r="E2945" s="64">
        <v>94.31</v>
      </c>
      <c r="F2945" s="64">
        <v>94.51</v>
      </c>
      <c r="H2945" s="64">
        <f t="shared" si="366"/>
        <v>0.20000000000000284</v>
      </c>
      <c r="J2945" s="64">
        <f t="shared" si="367"/>
        <v>95</v>
      </c>
      <c r="K2945" s="64">
        <f t="shared" si="363"/>
        <v>100</v>
      </c>
      <c r="L2945" s="64">
        <f t="shared" si="364"/>
        <v>361</v>
      </c>
      <c r="M2945" s="64">
        <f t="shared" si="365"/>
        <v>135</v>
      </c>
    </row>
    <row r="2946" spans="1:13" outlineLevel="1" x14ac:dyDescent="0.35">
      <c r="A2946" s="64">
        <v>5397460</v>
      </c>
      <c r="B2946" s="64" t="s">
        <v>183</v>
      </c>
      <c r="C2946" s="64">
        <v>2152.2199999999998</v>
      </c>
      <c r="D2946" s="64">
        <v>182</v>
      </c>
      <c r="E2946" s="64">
        <v>187.65</v>
      </c>
      <c r="F2946" s="64">
        <v>0</v>
      </c>
      <c r="H2946" s="64">
        <f t="shared" si="366"/>
        <v>-187.65</v>
      </c>
      <c r="J2946" s="64">
        <f t="shared" si="367"/>
        <v>95</v>
      </c>
      <c r="K2946" s="64">
        <f t="shared" si="363"/>
        <v>100</v>
      </c>
      <c r="L2946" s="64">
        <f t="shared" si="364"/>
        <v>362</v>
      </c>
      <c r="M2946" s="64">
        <f t="shared" si="365"/>
        <v>135</v>
      </c>
    </row>
    <row r="2947" spans="1:13" outlineLevel="1" x14ac:dyDescent="0.35">
      <c r="A2947" s="64">
        <v>5399838</v>
      </c>
      <c r="B2947" s="64" t="s">
        <v>183</v>
      </c>
      <c r="C2947" s="64">
        <v>9405.3700000000008</v>
      </c>
      <c r="D2947" s="64">
        <v>181</v>
      </c>
      <c r="E2947" s="64">
        <v>833.34</v>
      </c>
      <c r="F2947" s="64">
        <v>0</v>
      </c>
      <c r="H2947" s="64">
        <f t="shared" si="366"/>
        <v>-833.34</v>
      </c>
      <c r="J2947" s="64">
        <f t="shared" si="367"/>
        <v>95</v>
      </c>
      <c r="K2947" s="64">
        <f t="shared" si="363"/>
        <v>100</v>
      </c>
      <c r="L2947" s="64">
        <f t="shared" si="364"/>
        <v>363</v>
      </c>
      <c r="M2947" s="64">
        <f t="shared" si="365"/>
        <v>135</v>
      </c>
    </row>
    <row r="2948" spans="1:13" outlineLevel="1" x14ac:dyDescent="0.35">
      <c r="A2948" s="64">
        <v>5401469</v>
      </c>
      <c r="B2948" s="64" t="s">
        <v>406</v>
      </c>
      <c r="C2948" s="64">
        <v>1207.5</v>
      </c>
      <c r="D2948" s="64">
        <v>149</v>
      </c>
      <c r="E2948" s="64">
        <v>100.23</v>
      </c>
      <c r="F2948" s="64">
        <v>0</v>
      </c>
      <c r="H2948" s="64">
        <f t="shared" si="366"/>
        <v>-100.23</v>
      </c>
      <c r="J2948" s="64">
        <f t="shared" si="367"/>
        <v>95</v>
      </c>
      <c r="K2948" s="64">
        <f t="shared" si="363"/>
        <v>100</v>
      </c>
      <c r="L2948" s="64">
        <f t="shared" si="364"/>
        <v>363</v>
      </c>
      <c r="M2948" s="64">
        <f t="shared" si="365"/>
        <v>136</v>
      </c>
    </row>
    <row r="2949" spans="1:13" outlineLevel="1" x14ac:dyDescent="0.35">
      <c r="A2949" s="64">
        <v>5403093</v>
      </c>
      <c r="B2949" s="64" t="s">
        <v>183</v>
      </c>
      <c r="C2949" s="64">
        <v>3137.44</v>
      </c>
      <c r="D2949" s="64">
        <v>182</v>
      </c>
      <c r="E2949" s="64">
        <v>260.47000000000003</v>
      </c>
      <c r="F2949" s="64">
        <v>0</v>
      </c>
      <c r="H2949" s="64">
        <f t="shared" si="366"/>
        <v>-260.47000000000003</v>
      </c>
      <c r="J2949" s="64">
        <f t="shared" si="367"/>
        <v>95</v>
      </c>
      <c r="K2949" s="64">
        <f t="shared" si="363"/>
        <v>100</v>
      </c>
      <c r="L2949" s="64">
        <f t="shared" si="364"/>
        <v>364</v>
      </c>
      <c r="M2949" s="64">
        <f t="shared" si="365"/>
        <v>136</v>
      </c>
    </row>
    <row r="2950" spans="1:13" outlineLevel="1" x14ac:dyDescent="0.35">
      <c r="A2950" s="64">
        <v>5403423</v>
      </c>
      <c r="B2950" s="64" t="s">
        <v>395</v>
      </c>
      <c r="C2950" s="64">
        <v>5573.48</v>
      </c>
      <c r="D2950" s="64">
        <v>122</v>
      </c>
      <c r="E2950" s="64">
        <v>454.93</v>
      </c>
      <c r="F2950" s="64">
        <v>449.21</v>
      </c>
      <c r="H2950" s="64">
        <f t="shared" si="366"/>
        <v>-5.7200000000000273</v>
      </c>
      <c r="J2950" s="64">
        <f t="shared" si="367"/>
        <v>95</v>
      </c>
      <c r="K2950" s="64">
        <f t="shared" si="363"/>
        <v>101</v>
      </c>
      <c r="L2950" s="64">
        <f t="shared" si="364"/>
        <v>364</v>
      </c>
      <c r="M2950" s="64">
        <f t="shared" si="365"/>
        <v>136</v>
      </c>
    </row>
    <row r="2951" spans="1:13" outlineLevel="1" x14ac:dyDescent="0.35">
      <c r="A2951" s="64">
        <v>5405817</v>
      </c>
      <c r="B2951" s="64" t="s">
        <v>183</v>
      </c>
      <c r="C2951" s="64">
        <v>2080.12</v>
      </c>
      <c r="D2951" s="64">
        <v>182</v>
      </c>
      <c r="E2951" s="64">
        <v>170.45</v>
      </c>
      <c r="F2951" s="64">
        <v>0</v>
      </c>
      <c r="H2951" s="64">
        <f t="shared" si="366"/>
        <v>-170.45</v>
      </c>
      <c r="J2951" s="64">
        <f t="shared" si="367"/>
        <v>95</v>
      </c>
      <c r="K2951" s="64">
        <f t="shared" si="363"/>
        <v>101</v>
      </c>
      <c r="L2951" s="64">
        <f t="shared" si="364"/>
        <v>365</v>
      </c>
      <c r="M2951" s="64">
        <f t="shared" si="365"/>
        <v>136</v>
      </c>
    </row>
    <row r="2952" spans="1:13" outlineLevel="1" x14ac:dyDescent="0.35">
      <c r="A2952" s="64">
        <v>5407483</v>
      </c>
      <c r="B2952" s="64" t="s">
        <v>183</v>
      </c>
      <c r="C2952" s="64">
        <v>2604.98</v>
      </c>
      <c r="D2952" s="64">
        <v>179</v>
      </c>
      <c r="E2952" s="64">
        <v>211.58</v>
      </c>
      <c r="F2952" s="64">
        <v>0</v>
      </c>
      <c r="H2952" s="64">
        <f t="shared" si="366"/>
        <v>-211.58</v>
      </c>
      <c r="J2952" s="64">
        <f t="shared" si="367"/>
        <v>95</v>
      </c>
      <c r="K2952" s="64">
        <f t="shared" si="363"/>
        <v>101</v>
      </c>
      <c r="L2952" s="64">
        <f t="shared" si="364"/>
        <v>366</v>
      </c>
      <c r="M2952" s="64">
        <f t="shared" si="365"/>
        <v>136</v>
      </c>
    </row>
    <row r="2953" spans="1:13" outlineLevel="1" x14ac:dyDescent="0.35">
      <c r="A2953" s="64">
        <v>5409827</v>
      </c>
      <c r="B2953" s="64" t="s">
        <v>406</v>
      </c>
      <c r="C2953" s="64">
        <v>4996.42</v>
      </c>
      <c r="D2953" s="64">
        <v>149</v>
      </c>
      <c r="E2953" s="64">
        <v>409.61</v>
      </c>
      <c r="F2953" s="64">
        <v>0</v>
      </c>
      <c r="H2953" s="64">
        <f t="shared" si="366"/>
        <v>-409.61</v>
      </c>
      <c r="J2953" s="64">
        <f t="shared" si="367"/>
        <v>95</v>
      </c>
      <c r="K2953" s="64">
        <f t="shared" si="363"/>
        <v>101</v>
      </c>
      <c r="L2953" s="64">
        <f t="shared" si="364"/>
        <v>366</v>
      </c>
      <c r="M2953" s="64">
        <f t="shared" si="365"/>
        <v>137</v>
      </c>
    </row>
    <row r="2954" spans="1:13" outlineLevel="1" x14ac:dyDescent="0.35">
      <c r="A2954" s="64">
        <v>5425823</v>
      </c>
      <c r="B2954" s="64" t="s">
        <v>406</v>
      </c>
      <c r="C2954" s="64">
        <v>3578.65</v>
      </c>
      <c r="D2954" s="64">
        <v>151</v>
      </c>
      <c r="E2954" s="64">
        <v>287.08999999999997</v>
      </c>
      <c r="F2954" s="64">
        <v>0</v>
      </c>
      <c r="H2954" s="64">
        <f t="shared" si="366"/>
        <v>-287.08999999999997</v>
      </c>
      <c r="J2954" s="64">
        <f t="shared" si="367"/>
        <v>95</v>
      </c>
      <c r="K2954" s="64">
        <f t="shared" si="363"/>
        <v>101</v>
      </c>
      <c r="L2954" s="64">
        <f t="shared" si="364"/>
        <v>366</v>
      </c>
      <c r="M2954" s="64">
        <f t="shared" si="365"/>
        <v>138</v>
      </c>
    </row>
    <row r="2955" spans="1:13" outlineLevel="1" x14ac:dyDescent="0.35">
      <c r="A2955" s="64">
        <v>5445110</v>
      </c>
      <c r="B2955" s="64" t="s">
        <v>183</v>
      </c>
      <c r="C2955" s="64">
        <v>5690.05</v>
      </c>
      <c r="D2955" s="64">
        <v>178</v>
      </c>
      <c r="E2955" s="64">
        <v>452.16</v>
      </c>
      <c r="F2955" s="64">
        <v>0</v>
      </c>
      <c r="H2955" s="64">
        <f t="shared" si="366"/>
        <v>-452.16</v>
      </c>
      <c r="J2955" s="64">
        <f t="shared" si="367"/>
        <v>95</v>
      </c>
      <c r="K2955" s="64">
        <f t="shared" si="363"/>
        <v>101</v>
      </c>
      <c r="L2955" s="64">
        <f t="shared" si="364"/>
        <v>367</v>
      </c>
      <c r="M2955" s="64">
        <f t="shared" si="365"/>
        <v>138</v>
      </c>
    </row>
    <row r="2956" spans="1:13" outlineLevel="1" x14ac:dyDescent="0.35">
      <c r="A2956" s="64">
        <v>5465233</v>
      </c>
      <c r="B2956" s="64" t="s">
        <v>183</v>
      </c>
      <c r="C2956" s="64">
        <v>2901.26</v>
      </c>
      <c r="D2956" s="64">
        <v>182</v>
      </c>
      <c r="E2956" s="64">
        <v>225.72</v>
      </c>
      <c r="F2956" s="64">
        <v>0</v>
      </c>
      <c r="H2956" s="64">
        <f t="shared" si="366"/>
        <v>-225.72</v>
      </c>
      <c r="J2956" s="64">
        <f t="shared" si="367"/>
        <v>95</v>
      </c>
      <c r="K2956" s="64">
        <f t="shared" si="363"/>
        <v>101</v>
      </c>
      <c r="L2956" s="64">
        <f t="shared" si="364"/>
        <v>368</v>
      </c>
      <c r="M2956" s="64">
        <f t="shared" si="365"/>
        <v>138</v>
      </c>
    </row>
    <row r="2957" spans="1:13" outlineLevel="1" x14ac:dyDescent="0.35">
      <c r="A2957" s="64">
        <v>5465746</v>
      </c>
      <c r="B2957" s="64" t="s">
        <v>183</v>
      </c>
      <c r="C2957" s="64">
        <v>3103.15</v>
      </c>
      <c r="D2957" s="64">
        <v>182</v>
      </c>
      <c r="E2957" s="64">
        <v>245.68</v>
      </c>
      <c r="F2957" s="64">
        <v>0</v>
      </c>
      <c r="H2957" s="64">
        <f t="shared" si="366"/>
        <v>-245.68</v>
      </c>
      <c r="J2957" s="64">
        <f t="shared" si="367"/>
        <v>95</v>
      </c>
      <c r="K2957" s="64">
        <f t="shared" si="363"/>
        <v>101</v>
      </c>
      <c r="L2957" s="64">
        <f t="shared" si="364"/>
        <v>369</v>
      </c>
      <c r="M2957" s="64">
        <f t="shared" si="365"/>
        <v>138</v>
      </c>
    </row>
    <row r="2958" spans="1:13" outlineLevel="1" x14ac:dyDescent="0.35">
      <c r="A2958" s="64">
        <v>5484564</v>
      </c>
      <c r="B2958" s="64" t="s">
        <v>183</v>
      </c>
      <c r="C2958" s="64">
        <v>1469.32</v>
      </c>
      <c r="D2958" s="64">
        <v>181</v>
      </c>
      <c r="E2958" s="64">
        <v>117.55</v>
      </c>
      <c r="F2958" s="64">
        <v>0</v>
      </c>
      <c r="H2958" s="64">
        <f t="shared" si="366"/>
        <v>-117.55</v>
      </c>
      <c r="J2958" s="64">
        <f t="shared" si="367"/>
        <v>95</v>
      </c>
      <c r="K2958" s="64">
        <f t="shared" si="363"/>
        <v>101</v>
      </c>
      <c r="L2958" s="64">
        <f t="shared" si="364"/>
        <v>370</v>
      </c>
      <c r="M2958" s="64">
        <f t="shared" si="365"/>
        <v>138</v>
      </c>
    </row>
    <row r="2959" spans="1:13" outlineLevel="1" x14ac:dyDescent="0.35">
      <c r="A2959" s="64">
        <v>5484572</v>
      </c>
      <c r="B2959" s="64" t="s">
        <v>101</v>
      </c>
      <c r="C2959" s="64">
        <v>4095.92</v>
      </c>
      <c r="D2959" s="64">
        <v>154</v>
      </c>
      <c r="E2959" s="64">
        <v>334.66</v>
      </c>
      <c r="F2959" s="64">
        <v>330.73</v>
      </c>
      <c r="H2959" s="64">
        <f t="shared" si="366"/>
        <v>-3.9300000000000068</v>
      </c>
      <c r="J2959" s="64">
        <f t="shared" si="367"/>
        <v>96</v>
      </c>
      <c r="K2959" s="64">
        <f t="shared" ref="K2959:K3022" si="368">IF($B2959=K$2253,K2958+1,K2958)</f>
        <v>101</v>
      </c>
      <c r="L2959" s="64">
        <f t="shared" ref="L2959:L3022" si="369">IF($B2959=L$2253,L2958+1,L2958)</f>
        <v>370</v>
      </c>
      <c r="M2959" s="64">
        <f t="shared" ref="M2959:M3022" si="370">IF($B2959=M$2253,M2958+1,M2958)</f>
        <v>138</v>
      </c>
    </row>
    <row r="2960" spans="1:13" outlineLevel="1" x14ac:dyDescent="0.35">
      <c r="A2960" s="64">
        <v>5489952</v>
      </c>
      <c r="B2960" s="64" t="s">
        <v>406</v>
      </c>
      <c r="C2960" s="64">
        <v>3210.56</v>
      </c>
      <c r="D2960" s="64">
        <v>151</v>
      </c>
      <c r="E2960" s="64">
        <v>262.95999999999998</v>
      </c>
      <c r="F2960" s="64">
        <v>0</v>
      </c>
      <c r="H2960" s="64">
        <f t="shared" ref="H2960:H3023" si="371">F2960-E2960</f>
        <v>-262.95999999999998</v>
      </c>
      <c r="J2960" s="64">
        <f t="shared" ref="J2960:J3023" si="372">IF($B2960=J$2253,J2959+1,J2959)</f>
        <v>96</v>
      </c>
      <c r="K2960" s="64">
        <f t="shared" si="368"/>
        <v>101</v>
      </c>
      <c r="L2960" s="64">
        <f t="shared" si="369"/>
        <v>370</v>
      </c>
      <c r="M2960" s="64">
        <f t="shared" si="370"/>
        <v>139</v>
      </c>
    </row>
    <row r="2961" spans="1:13" outlineLevel="1" x14ac:dyDescent="0.35">
      <c r="A2961" s="64">
        <v>5514197</v>
      </c>
      <c r="B2961" s="64" t="s">
        <v>101</v>
      </c>
      <c r="C2961" s="64">
        <v>5720.33</v>
      </c>
      <c r="D2961" s="64">
        <v>181</v>
      </c>
      <c r="E2961" s="64">
        <v>450.15</v>
      </c>
      <c r="F2961" s="64">
        <v>446.62</v>
      </c>
      <c r="H2961" s="64">
        <f t="shared" si="371"/>
        <v>-3.5299999999999727</v>
      </c>
      <c r="J2961" s="64">
        <f t="shared" si="372"/>
        <v>97</v>
      </c>
      <c r="K2961" s="64">
        <f t="shared" si="368"/>
        <v>101</v>
      </c>
      <c r="L2961" s="64">
        <f t="shared" si="369"/>
        <v>370</v>
      </c>
      <c r="M2961" s="64">
        <f t="shared" si="370"/>
        <v>139</v>
      </c>
    </row>
    <row r="2962" spans="1:13" outlineLevel="1" x14ac:dyDescent="0.35">
      <c r="A2962" s="64">
        <v>5515707</v>
      </c>
      <c r="B2962" s="64" t="s">
        <v>406</v>
      </c>
      <c r="C2962" s="64">
        <v>1458.16</v>
      </c>
      <c r="D2962" s="64">
        <v>149</v>
      </c>
      <c r="E2962" s="64">
        <v>116.65</v>
      </c>
      <c r="F2962" s="64">
        <v>0</v>
      </c>
      <c r="H2962" s="64">
        <f t="shared" si="371"/>
        <v>-116.65</v>
      </c>
      <c r="J2962" s="64">
        <f t="shared" si="372"/>
        <v>97</v>
      </c>
      <c r="K2962" s="64">
        <f t="shared" si="368"/>
        <v>101</v>
      </c>
      <c r="L2962" s="64">
        <f t="shared" si="369"/>
        <v>370</v>
      </c>
      <c r="M2962" s="64">
        <f t="shared" si="370"/>
        <v>140</v>
      </c>
    </row>
    <row r="2963" spans="1:13" outlineLevel="1" x14ac:dyDescent="0.35">
      <c r="A2963" s="64">
        <v>5518173</v>
      </c>
      <c r="B2963" s="64" t="s">
        <v>183</v>
      </c>
      <c r="C2963" s="64">
        <v>3033.61</v>
      </c>
      <c r="D2963" s="64">
        <v>182</v>
      </c>
      <c r="E2963" s="64">
        <v>254.92</v>
      </c>
      <c r="F2963" s="64">
        <v>0</v>
      </c>
      <c r="H2963" s="64">
        <f t="shared" si="371"/>
        <v>-254.92</v>
      </c>
      <c r="J2963" s="64">
        <f t="shared" si="372"/>
        <v>97</v>
      </c>
      <c r="K2963" s="64">
        <f t="shared" si="368"/>
        <v>101</v>
      </c>
      <c r="L2963" s="64">
        <f t="shared" si="369"/>
        <v>371</v>
      </c>
      <c r="M2963" s="64">
        <f t="shared" si="370"/>
        <v>140</v>
      </c>
    </row>
    <row r="2964" spans="1:13" outlineLevel="1" x14ac:dyDescent="0.35">
      <c r="A2964" s="64">
        <v>5523247</v>
      </c>
      <c r="B2964" s="64" t="s">
        <v>183</v>
      </c>
      <c r="C2964" s="64">
        <v>6039.82</v>
      </c>
      <c r="D2964" s="64">
        <v>181</v>
      </c>
      <c r="E2964" s="64">
        <v>495.03</v>
      </c>
      <c r="F2964" s="64">
        <v>0</v>
      </c>
      <c r="H2964" s="64">
        <f t="shared" si="371"/>
        <v>-495.03</v>
      </c>
      <c r="J2964" s="64">
        <f t="shared" si="372"/>
        <v>97</v>
      </c>
      <c r="K2964" s="64">
        <f t="shared" si="368"/>
        <v>101</v>
      </c>
      <c r="L2964" s="64">
        <f t="shared" si="369"/>
        <v>372</v>
      </c>
      <c r="M2964" s="64">
        <f t="shared" si="370"/>
        <v>140</v>
      </c>
    </row>
    <row r="2965" spans="1:13" outlineLevel="1" x14ac:dyDescent="0.35">
      <c r="A2965" s="64">
        <v>5531018</v>
      </c>
      <c r="B2965" s="64" t="s">
        <v>183</v>
      </c>
      <c r="C2965" s="64">
        <v>1841.75</v>
      </c>
      <c r="D2965" s="64">
        <v>181</v>
      </c>
      <c r="E2965" s="64">
        <v>150.28</v>
      </c>
      <c r="F2965" s="64">
        <v>0</v>
      </c>
      <c r="H2965" s="64">
        <f t="shared" si="371"/>
        <v>-150.28</v>
      </c>
      <c r="J2965" s="64">
        <f t="shared" si="372"/>
        <v>97</v>
      </c>
      <c r="K2965" s="64">
        <f t="shared" si="368"/>
        <v>101</v>
      </c>
      <c r="L2965" s="64">
        <f t="shared" si="369"/>
        <v>373</v>
      </c>
      <c r="M2965" s="64">
        <f t="shared" si="370"/>
        <v>140</v>
      </c>
    </row>
    <row r="2966" spans="1:13" outlineLevel="1" x14ac:dyDescent="0.35">
      <c r="A2966" s="64">
        <v>5540580</v>
      </c>
      <c r="B2966" s="64" t="s">
        <v>101</v>
      </c>
      <c r="C2966" s="64">
        <v>2441.65</v>
      </c>
      <c r="D2966" s="64">
        <v>153</v>
      </c>
      <c r="E2966" s="64">
        <v>199.87</v>
      </c>
      <c r="F2966" s="64">
        <v>199.35</v>
      </c>
      <c r="H2966" s="64">
        <f t="shared" si="371"/>
        <v>-0.52000000000001023</v>
      </c>
      <c r="J2966" s="64">
        <f t="shared" si="372"/>
        <v>98</v>
      </c>
      <c r="K2966" s="64">
        <f t="shared" si="368"/>
        <v>101</v>
      </c>
      <c r="L2966" s="64">
        <f t="shared" si="369"/>
        <v>373</v>
      </c>
      <c r="M2966" s="64">
        <f t="shared" si="370"/>
        <v>140</v>
      </c>
    </row>
    <row r="2967" spans="1:13" outlineLevel="1" x14ac:dyDescent="0.35">
      <c r="A2967" s="64">
        <v>5549037</v>
      </c>
      <c r="B2967" s="64" t="s">
        <v>183</v>
      </c>
      <c r="C2967" s="64">
        <v>8319.06</v>
      </c>
      <c r="D2967" s="64">
        <v>181</v>
      </c>
      <c r="E2967" s="64">
        <v>678.34</v>
      </c>
      <c r="F2967" s="64">
        <v>0</v>
      </c>
      <c r="H2967" s="64">
        <f t="shared" si="371"/>
        <v>-678.34</v>
      </c>
      <c r="J2967" s="64">
        <f t="shared" si="372"/>
        <v>98</v>
      </c>
      <c r="K2967" s="64">
        <f t="shared" si="368"/>
        <v>101</v>
      </c>
      <c r="L2967" s="64">
        <f t="shared" si="369"/>
        <v>374</v>
      </c>
      <c r="M2967" s="64">
        <f t="shared" si="370"/>
        <v>140</v>
      </c>
    </row>
    <row r="2968" spans="1:13" outlineLevel="1" x14ac:dyDescent="0.35">
      <c r="A2968" s="64">
        <v>5549897</v>
      </c>
      <c r="B2968" s="64" t="s">
        <v>183</v>
      </c>
      <c r="C2968" s="64">
        <v>3582.49</v>
      </c>
      <c r="D2968" s="64">
        <v>182</v>
      </c>
      <c r="E2968" s="64">
        <v>296.56</v>
      </c>
      <c r="F2968" s="64">
        <v>0</v>
      </c>
      <c r="H2968" s="64">
        <f t="shared" si="371"/>
        <v>-296.56</v>
      </c>
      <c r="J2968" s="64">
        <f t="shared" si="372"/>
        <v>98</v>
      </c>
      <c r="K2968" s="64">
        <f t="shared" si="368"/>
        <v>101</v>
      </c>
      <c r="L2968" s="64">
        <f t="shared" si="369"/>
        <v>375</v>
      </c>
      <c r="M2968" s="64">
        <f t="shared" si="370"/>
        <v>140</v>
      </c>
    </row>
    <row r="2969" spans="1:13" outlineLevel="1" x14ac:dyDescent="0.35">
      <c r="A2969" s="64">
        <v>5554846</v>
      </c>
      <c r="B2969" s="64" t="s">
        <v>101</v>
      </c>
      <c r="C2969" s="64">
        <v>4628.3500000000004</v>
      </c>
      <c r="D2969" s="64">
        <v>182</v>
      </c>
      <c r="E2969" s="64">
        <v>368.59</v>
      </c>
      <c r="F2969" s="64">
        <v>360.82</v>
      </c>
      <c r="H2969" s="64">
        <f t="shared" si="371"/>
        <v>-7.7699999999999818</v>
      </c>
      <c r="J2969" s="64">
        <f t="shared" si="372"/>
        <v>99</v>
      </c>
      <c r="K2969" s="64">
        <f t="shared" si="368"/>
        <v>101</v>
      </c>
      <c r="L2969" s="64">
        <f t="shared" si="369"/>
        <v>375</v>
      </c>
      <c r="M2969" s="64">
        <f t="shared" si="370"/>
        <v>140</v>
      </c>
    </row>
    <row r="2970" spans="1:13" outlineLevel="1" x14ac:dyDescent="0.35">
      <c r="A2970" s="64">
        <v>5567097</v>
      </c>
      <c r="B2970" s="64" t="s">
        <v>406</v>
      </c>
      <c r="C2970" s="64">
        <v>1803.52</v>
      </c>
      <c r="D2970" s="64">
        <v>151</v>
      </c>
      <c r="E2970" s="64">
        <v>142.35</v>
      </c>
      <c r="F2970" s="64">
        <v>0</v>
      </c>
      <c r="H2970" s="64">
        <f t="shared" si="371"/>
        <v>-142.35</v>
      </c>
      <c r="J2970" s="64">
        <f t="shared" si="372"/>
        <v>99</v>
      </c>
      <c r="K2970" s="64">
        <f t="shared" si="368"/>
        <v>101</v>
      </c>
      <c r="L2970" s="64">
        <f t="shared" si="369"/>
        <v>375</v>
      </c>
      <c r="M2970" s="64">
        <f t="shared" si="370"/>
        <v>141</v>
      </c>
    </row>
    <row r="2971" spans="1:13" outlineLevel="1" x14ac:dyDescent="0.35">
      <c r="A2971" s="64">
        <v>5567104</v>
      </c>
      <c r="B2971" s="64" t="s">
        <v>406</v>
      </c>
      <c r="C2971" s="64">
        <v>1008.15</v>
      </c>
      <c r="D2971" s="64">
        <v>151</v>
      </c>
      <c r="E2971" s="64">
        <v>82.75</v>
      </c>
      <c r="F2971" s="64">
        <v>0</v>
      </c>
      <c r="H2971" s="64">
        <f t="shared" si="371"/>
        <v>-82.75</v>
      </c>
      <c r="J2971" s="64">
        <f t="shared" si="372"/>
        <v>99</v>
      </c>
      <c r="K2971" s="64">
        <f t="shared" si="368"/>
        <v>101</v>
      </c>
      <c r="L2971" s="64">
        <f t="shared" si="369"/>
        <v>375</v>
      </c>
      <c r="M2971" s="64">
        <f t="shared" si="370"/>
        <v>142</v>
      </c>
    </row>
    <row r="2972" spans="1:13" outlineLevel="1" x14ac:dyDescent="0.35">
      <c r="A2972" s="64">
        <v>5568508</v>
      </c>
      <c r="B2972" s="64" t="s">
        <v>183</v>
      </c>
      <c r="C2972" s="64">
        <v>16860.86</v>
      </c>
      <c r="D2972" s="64">
        <v>182</v>
      </c>
      <c r="E2972" s="64">
        <v>1366.21</v>
      </c>
      <c r="F2972" s="64">
        <v>0</v>
      </c>
      <c r="H2972" s="64">
        <f t="shared" si="371"/>
        <v>-1366.21</v>
      </c>
      <c r="J2972" s="64">
        <f t="shared" si="372"/>
        <v>99</v>
      </c>
      <c r="K2972" s="64">
        <f t="shared" si="368"/>
        <v>101</v>
      </c>
      <c r="L2972" s="64">
        <f t="shared" si="369"/>
        <v>376</v>
      </c>
      <c r="M2972" s="64">
        <f t="shared" si="370"/>
        <v>142</v>
      </c>
    </row>
    <row r="2973" spans="1:13" outlineLevel="1" x14ac:dyDescent="0.35">
      <c r="A2973" s="64">
        <v>5589158</v>
      </c>
      <c r="B2973" s="64" t="s">
        <v>395</v>
      </c>
      <c r="C2973" s="64">
        <v>3497.74</v>
      </c>
      <c r="D2973" s="64">
        <v>150</v>
      </c>
      <c r="E2973" s="64">
        <v>289.75</v>
      </c>
      <c r="F2973" s="64">
        <v>289.74</v>
      </c>
      <c r="H2973" s="64">
        <f t="shared" si="371"/>
        <v>-9.9999999999909051E-3</v>
      </c>
      <c r="J2973" s="64">
        <f t="shared" si="372"/>
        <v>99</v>
      </c>
      <c r="K2973" s="64">
        <f t="shared" si="368"/>
        <v>102</v>
      </c>
      <c r="L2973" s="64">
        <f t="shared" si="369"/>
        <v>376</v>
      </c>
      <c r="M2973" s="64">
        <f t="shared" si="370"/>
        <v>142</v>
      </c>
    </row>
    <row r="2974" spans="1:13" outlineLevel="1" x14ac:dyDescent="0.35">
      <c r="A2974" s="64">
        <v>5593365</v>
      </c>
      <c r="B2974" s="64" t="s">
        <v>183</v>
      </c>
      <c r="C2974" s="64">
        <v>4920.54</v>
      </c>
      <c r="D2974" s="64">
        <v>181</v>
      </c>
      <c r="E2974" s="64">
        <v>394.01</v>
      </c>
      <c r="F2974" s="64">
        <v>0</v>
      </c>
      <c r="H2974" s="64">
        <f t="shared" si="371"/>
        <v>-394.01</v>
      </c>
      <c r="J2974" s="64">
        <f t="shared" si="372"/>
        <v>99</v>
      </c>
      <c r="K2974" s="64">
        <f t="shared" si="368"/>
        <v>102</v>
      </c>
      <c r="L2974" s="64">
        <f t="shared" si="369"/>
        <v>377</v>
      </c>
      <c r="M2974" s="64">
        <f t="shared" si="370"/>
        <v>142</v>
      </c>
    </row>
    <row r="2975" spans="1:13" outlineLevel="1" x14ac:dyDescent="0.35">
      <c r="A2975" s="64">
        <v>5599660</v>
      </c>
      <c r="B2975" s="64" t="s">
        <v>406</v>
      </c>
      <c r="C2975" s="64">
        <v>2713.34</v>
      </c>
      <c r="D2975" s="64">
        <v>181</v>
      </c>
      <c r="E2975" s="64">
        <v>219.49</v>
      </c>
      <c r="F2975" s="64">
        <v>0</v>
      </c>
      <c r="H2975" s="64">
        <f t="shared" si="371"/>
        <v>-219.49</v>
      </c>
      <c r="J2975" s="64">
        <f t="shared" si="372"/>
        <v>99</v>
      </c>
      <c r="K2975" s="64">
        <f t="shared" si="368"/>
        <v>102</v>
      </c>
      <c r="L2975" s="64">
        <f t="shared" si="369"/>
        <v>377</v>
      </c>
      <c r="M2975" s="64">
        <f t="shared" si="370"/>
        <v>143</v>
      </c>
    </row>
    <row r="2976" spans="1:13" outlineLevel="1" x14ac:dyDescent="0.35">
      <c r="A2976" s="64">
        <v>5606259</v>
      </c>
      <c r="B2976" s="64" t="s">
        <v>183</v>
      </c>
      <c r="C2976" s="64">
        <v>10701.07</v>
      </c>
      <c r="D2976" s="64">
        <v>181</v>
      </c>
      <c r="E2976" s="64">
        <v>879.07</v>
      </c>
      <c r="F2976" s="64">
        <v>0</v>
      </c>
      <c r="H2976" s="64">
        <f t="shared" si="371"/>
        <v>-879.07</v>
      </c>
      <c r="J2976" s="64">
        <f t="shared" si="372"/>
        <v>99</v>
      </c>
      <c r="K2976" s="64">
        <f t="shared" si="368"/>
        <v>102</v>
      </c>
      <c r="L2976" s="64">
        <f t="shared" si="369"/>
        <v>378</v>
      </c>
      <c r="M2976" s="64">
        <f t="shared" si="370"/>
        <v>143</v>
      </c>
    </row>
    <row r="2977" spans="1:13" outlineLevel="1" x14ac:dyDescent="0.35">
      <c r="A2977" s="64">
        <v>5608817</v>
      </c>
      <c r="B2977" s="64" t="s">
        <v>406</v>
      </c>
      <c r="C2977" s="64">
        <v>5780.46</v>
      </c>
      <c r="D2977" s="64">
        <v>182</v>
      </c>
      <c r="E2977" s="64">
        <v>480.51</v>
      </c>
      <c r="F2977" s="64">
        <v>0</v>
      </c>
      <c r="H2977" s="64">
        <f t="shared" si="371"/>
        <v>-480.51</v>
      </c>
      <c r="J2977" s="64">
        <f t="shared" si="372"/>
        <v>99</v>
      </c>
      <c r="K2977" s="64">
        <f t="shared" si="368"/>
        <v>102</v>
      </c>
      <c r="L2977" s="64">
        <f t="shared" si="369"/>
        <v>378</v>
      </c>
      <c r="M2977" s="64">
        <f t="shared" si="370"/>
        <v>144</v>
      </c>
    </row>
    <row r="2978" spans="1:13" outlineLevel="1" x14ac:dyDescent="0.35">
      <c r="A2978" s="64">
        <v>5610953</v>
      </c>
      <c r="B2978" s="64" t="s">
        <v>395</v>
      </c>
      <c r="C2978" s="64">
        <v>4173.6099999999997</v>
      </c>
      <c r="D2978" s="64">
        <v>149</v>
      </c>
      <c r="E2978" s="64">
        <v>333.19</v>
      </c>
      <c r="F2978" s="64">
        <v>328.98</v>
      </c>
      <c r="H2978" s="64">
        <f t="shared" si="371"/>
        <v>-4.2099999999999795</v>
      </c>
      <c r="J2978" s="64">
        <f t="shared" si="372"/>
        <v>99</v>
      </c>
      <c r="K2978" s="64">
        <f t="shared" si="368"/>
        <v>103</v>
      </c>
      <c r="L2978" s="64">
        <f t="shared" si="369"/>
        <v>378</v>
      </c>
      <c r="M2978" s="64">
        <f t="shared" si="370"/>
        <v>144</v>
      </c>
    </row>
    <row r="2979" spans="1:13" outlineLevel="1" x14ac:dyDescent="0.35">
      <c r="A2979" s="64">
        <v>5614583</v>
      </c>
      <c r="B2979" s="64" t="s">
        <v>406</v>
      </c>
      <c r="C2979" s="64">
        <v>1837.03</v>
      </c>
      <c r="D2979" s="64">
        <v>151</v>
      </c>
      <c r="E2979" s="64">
        <v>148.22999999999999</v>
      </c>
      <c r="F2979" s="64">
        <v>0</v>
      </c>
      <c r="H2979" s="64">
        <f t="shared" si="371"/>
        <v>-148.22999999999999</v>
      </c>
      <c r="J2979" s="64">
        <f t="shared" si="372"/>
        <v>99</v>
      </c>
      <c r="K2979" s="64">
        <f t="shared" si="368"/>
        <v>103</v>
      </c>
      <c r="L2979" s="64">
        <f t="shared" si="369"/>
        <v>378</v>
      </c>
      <c r="M2979" s="64">
        <f t="shared" si="370"/>
        <v>145</v>
      </c>
    </row>
    <row r="2980" spans="1:13" outlineLevel="1" x14ac:dyDescent="0.35">
      <c r="A2980" s="64">
        <v>5618022</v>
      </c>
      <c r="B2980" s="64" t="s">
        <v>406</v>
      </c>
      <c r="C2980" s="64">
        <v>2660.59</v>
      </c>
      <c r="D2980" s="64">
        <v>153</v>
      </c>
      <c r="E2980" s="64">
        <v>222.76</v>
      </c>
      <c r="F2980" s="64">
        <v>0</v>
      </c>
      <c r="H2980" s="64">
        <f t="shared" si="371"/>
        <v>-222.76</v>
      </c>
      <c r="J2980" s="64">
        <f t="shared" si="372"/>
        <v>99</v>
      </c>
      <c r="K2980" s="64">
        <f t="shared" si="368"/>
        <v>103</v>
      </c>
      <c r="L2980" s="64">
        <f t="shared" si="369"/>
        <v>378</v>
      </c>
      <c r="M2980" s="64">
        <f t="shared" si="370"/>
        <v>146</v>
      </c>
    </row>
    <row r="2981" spans="1:13" outlineLevel="1" x14ac:dyDescent="0.35">
      <c r="A2981" s="64">
        <v>5645075</v>
      </c>
      <c r="B2981" s="64" t="s">
        <v>101</v>
      </c>
      <c r="C2981" s="64">
        <v>2957.22</v>
      </c>
      <c r="D2981" s="64">
        <v>182</v>
      </c>
      <c r="E2981" s="64">
        <v>235.12</v>
      </c>
      <c r="F2981" s="64">
        <v>231.26</v>
      </c>
      <c r="H2981" s="64">
        <f t="shared" si="371"/>
        <v>-3.8600000000000136</v>
      </c>
      <c r="J2981" s="64">
        <f t="shared" si="372"/>
        <v>100</v>
      </c>
      <c r="K2981" s="64">
        <f t="shared" si="368"/>
        <v>103</v>
      </c>
      <c r="L2981" s="64">
        <f t="shared" si="369"/>
        <v>378</v>
      </c>
      <c r="M2981" s="64">
        <f t="shared" si="370"/>
        <v>146</v>
      </c>
    </row>
    <row r="2982" spans="1:13" outlineLevel="1" x14ac:dyDescent="0.35">
      <c r="A2982" s="64">
        <v>5646859</v>
      </c>
      <c r="B2982" s="64" t="s">
        <v>183</v>
      </c>
      <c r="C2982" s="64">
        <v>8606.91</v>
      </c>
      <c r="D2982" s="64">
        <v>182</v>
      </c>
      <c r="E2982" s="64">
        <v>702.54</v>
      </c>
      <c r="F2982" s="64">
        <v>0</v>
      </c>
      <c r="H2982" s="64">
        <f t="shared" si="371"/>
        <v>-702.54</v>
      </c>
      <c r="J2982" s="64">
        <f t="shared" si="372"/>
        <v>100</v>
      </c>
      <c r="K2982" s="64">
        <f t="shared" si="368"/>
        <v>103</v>
      </c>
      <c r="L2982" s="64">
        <f t="shared" si="369"/>
        <v>379</v>
      </c>
      <c r="M2982" s="64">
        <f t="shared" si="370"/>
        <v>146</v>
      </c>
    </row>
    <row r="2983" spans="1:13" outlineLevel="1" x14ac:dyDescent="0.35">
      <c r="A2983" s="64">
        <v>5648871</v>
      </c>
      <c r="B2983" s="64" t="s">
        <v>183</v>
      </c>
      <c r="C2983" s="64">
        <v>4146.3500000000004</v>
      </c>
      <c r="D2983" s="64">
        <v>182</v>
      </c>
      <c r="E2983" s="64">
        <v>337.62</v>
      </c>
      <c r="F2983" s="64">
        <v>0</v>
      </c>
      <c r="H2983" s="64">
        <f t="shared" si="371"/>
        <v>-337.62</v>
      </c>
      <c r="J2983" s="64">
        <f t="shared" si="372"/>
        <v>100</v>
      </c>
      <c r="K2983" s="64">
        <f t="shared" si="368"/>
        <v>103</v>
      </c>
      <c r="L2983" s="64">
        <f t="shared" si="369"/>
        <v>380</v>
      </c>
      <c r="M2983" s="64">
        <f t="shared" si="370"/>
        <v>146</v>
      </c>
    </row>
    <row r="2984" spans="1:13" outlineLevel="1" x14ac:dyDescent="0.35">
      <c r="A2984" s="64">
        <v>5657921</v>
      </c>
      <c r="B2984" s="64" t="s">
        <v>395</v>
      </c>
      <c r="C2984" s="64">
        <v>2389.2600000000002</v>
      </c>
      <c r="D2984" s="64">
        <v>181</v>
      </c>
      <c r="E2984" s="64">
        <v>188.73</v>
      </c>
      <c r="F2984" s="64">
        <v>186.96</v>
      </c>
      <c r="H2984" s="64">
        <f t="shared" si="371"/>
        <v>-1.7699999999999818</v>
      </c>
      <c r="J2984" s="64">
        <f t="shared" si="372"/>
        <v>100</v>
      </c>
      <c r="K2984" s="64">
        <f t="shared" si="368"/>
        <v>104</v>
      </c>
      <c r="L2984" s="64">
        <f t="shared" si="369"/>
        <v>380</v>
      </c>
      <c r="M2984" s="64">
        <f t="shared" si="370"/>
        <v>146</v>
      </c>
    </row>
    <row r="2985" spans="1:13" outlineLevel="1" x14ac:dyDescent="0.35">
      <c r="A2985" s="64">
        <v>5665461</v>
      </c>
      <c r="B2985" s="64" t="s">
        <v>183</v>
      </c>
      <c r="C2985" s="64">
        <v>4551.96</v>
      </c>
      <c r="D2985" s="64">
        <v>182</v>
      </c>
      <c r="E2985" s="64">
        <v>365.44</v>
      </c>
      <c r="F2985" s="64">
        <v>0</v>
      </c>
      <c r="H2985" s="64">
        <f t="shared" si="371"/>
        <v>-365.44</v>
      </c>
      <c r="J2985" s="64">
        <f t="shared" si="372"/>
        <v>100</v>
      </c>
      <c r="K2985" s="64">
        <f t="shared" si="368"/>
        <v>104</v>
      </c>
      <c r="L2985" s="64">
        <f t="shared" si="369"/>
        <v>381</v>
      </c>
      <c r="M2985" s="64">
        <f t="shared" si="370"/>
        <v>146</v>
      </c>
    </row>
    <row r="2986" spans="1:13" outlineLevel="1" x14ac:dyDescent="0.35">
      <c r="A2986" s="64">
        <v>5674115</v>
      </c>
      <c r="B2986" s="64" t="s">
        <v>101</v>
      </c>
      <c r="C2986" s="64">
        <v>2463.6999999999998</v>
      </c>
      <c r="D2986" s="64">
        <v>182</v>
      </c>
      <c r="E2986" s="64">
        <v>194.61</v>
      </c>
      <c r="F2986" s="64">
        <v>188.62</v>
      </c>
      <c r="H2986" s="64">
        <f t="shared" si="371"/>
        <v>-5.9900000000000091</v>
      </c>
      <c r="J2986" s="64">
        <f t="shared" si="372"/>
        <v>101</v>
      </c>
      <c r="K2986" s="64">
        <f t="shared" si="368"/>
        <v>104</v>
      </c>
      <c r="L2986" s="64">
        <f t="shared" si="369"/>
        <v>381</v>
      </c>
      <c r="M2986" s="64">
        <f t="shared" si="370"/>
        <v>146</v>
      </c>
    </row>
    <row r="2987" spans="1:13" outlineLevel="1" x14ac:dyDescent="0.35">
      <c r="A2987" s="64">
        <v>5677094</v>
      </c>
      <c r="B2987" s="64" t="s">
        <v>183</v>
      </c>
      <c r="C2987" s="64">
        <v>2276.65</v>
      </c>
      <c r="D2987" s="64">
        <v>182</v>
      </c>
      <c r="E2987" s="64">
        <v>188.66</v>
      </c>
      <c r="F2987" s="64">
        <v>0</v>
      </c>
      <c r="H2987" s="64">
        <f t="shared" si="371"/>
        <v>-188.66</v>
      </c>
      <c r="J2987" s="64">
        <f t="shared" si="372"/>
        <v>101</v>
      </c>
      <c r="K2987" s="64">
        <f t="shared" si="368"/>
        <v>104</v>
      </c>
      <c r="L2987" s="64">
        <f t="shared" si="369"/>
        <v>382</v>
      </c>
      <c r="M2987" s="64">
        <f t="shared" si="370"/>
        <v>146</v>
      </c>
    </row>
    <row r="2988" spans="1:13" outlineLevel="1" x14ac:dyDescent="0.35">
      <c r="A2988" s="64">
        <v>5695575</v>
      </c>
      <c r="B2988" s="64" t="s">
        <v>183</v>
      </c>
      <c r="C2988" s="64">
        <v>6039.04</v>
      </c>
      <c r="D2988" s="64">
        <v>182</v>
      </c>
      <c r="E2988" s="64">
        <v>485.03</v>
      </c>
      <c r="F2988" s="64">
        <v>0</v>
      </c>
      <c r="H2988" s="64">
        <f t="shared" si="371"/>
        <v>-485.03</v>
      </c>
      <c r="J2988" s="64">
        <f t="shared" si="372"/>
        <v>101</v>
      </c>
      <c r="K2988" s="64">
        <f t="shared" si="368"/>
        <v>104</v>
      </c>
      <c r="L2988" s="64">
        <f t="shared" si="369"/>
        <v>383</v>
      </c>
      <c r="M2988" s="64">
        <f t="shared" si="370"/>
        <v>146</v>
      </c>
    </row>
    <row r="2989" spans="1:13" outlineLevel="1" x14ac:dyDescent="0.35">
      <c r="A2989" s="64">
        <v>5696359</v>
      </c>
      <c r="B2989" s="64" t="s">
        <v>183</v>
      </c>
      <c r="C2989" s="64">
        <v>3275.57</v>
      </c>
      <c r="D2989" s="64">
        <v>178</v>
      </c>
      <c r="E2989" s="64">
        <v>267.52999999999997</v>
      </c>
      <c r="F2989" s="64">
        <v>0</v>
      </c>
      <c r="H2989" s="64">
        <f t="shared" si="371"/>
        <v>-267.52999999999997</v>
      </c>
      <c r="J2989" s="64">
        <f t="shared" si="372"/>
        <v>101</v>
      </c>
      <c r="K2989" s="64">
        <f t="shared" si="368"/>
        <v>104</v>
      </c>
      <c r="L2989" s="64">
        <f t="shared" si="369"/>
        <v>384</v>
      </c>
      <c r="M2989" s="64">
        <f t="shared" si="370"/>
        <v>146</v>
      </c>
    </row>
    <row r="2990" spans="1:13" outlineLevel="1" x14ac:dyDescent="0.35">
      <c r="A2990" s="64">
        <v>5701562</v>
      </c>
      <c r="B2990" s="64" t="s">
        <v>395</v>
      </c>
      <c r="C2990" s="64">
        <v>4822.71</v>
      </c>
      <c r="D2990" s="64">
        <v>182</v>
      </c>
      <c r="E2990" s="64">
        <v>400.13</v>
      </c>
      <c r="F2990" s="64">
        <v>399.49</v>
      </c>
      <c r="H2990" s="64">
        <f t="shared" si="371"/>
        <v>-0.63999999999998636</v>
      </c>
      <c r="J2990" s="64">
        <f t="shared" si="372"/>
        <v>101</v>
      </c>
      <c r="K2990" s="64">
        <f t="shared" si="368"/>
        <v>105</v>
      </c>
      <c r="L2990" s="64">
        <f t="shared" si="369"/>
        <v>384</v>
      </c>
      <c r="M2990" s="64">
        <f t="shared" si="370"/>
        <v>146</v>
      </c>
    </row>
    <row r="2991" spans="1:13" outlineLevel="1" x14ac:dyDescent="0.35">
      <c r="A2991" s="64">
        <v>5717345</v>
      </c>
      <c r="B2991" s="64" t="s">
        <v>101</v>
      </c>
      <c r="C2991" s="64">
        <v>6160.14</v>
      </c>
      <c r="D2991" s="64">
        <v>151</v>
      </c>
      <c r="E2991" s="64">
        <v>499.88</v>
      </c>
      <c r="F2991" s="64">
        <v>500.04</v>
      </c>
      <c r="H2991" s="64">
        <f t="shared" si="371"/>
        <v>0.16000000000002501</v>
      </c>
      <c r="J2991" s="64">
        <f t="shared" si="372"/>
        <v>102</v>
      </c>
      <c r="K2991" s="64">
        <f t="shared" si="368"/>
        <v>105</v>
      </c>
      <c r="L2991" s="64">
        <f t="shared" si="369"/>
        <v>384</v>
      </c>
      <c r="M2991" s="64">
        <f t="shared" si="370"/>
        <v>146</v>
      </c>
    </row>
    <row r="2992" spans="1:13" outlineLevel="1" x14ac:dyDescent="0.35">
      <c r="A2992" s="64">
        <v>5721255</v>
      </c>
      <c r="B2992" s="64" t="s">
        <v>406</v>
      </c>
      <c r="C2992" s="64">
        <v>20776.54</v>
      </c>
      <c r="D2992" s="64">
        <v>151</v>
      </c>
      <c r="E2992" s="64">
        <v>1690.84</v>
      </c>
      <c r="F2992" s="64">
        <v>0</v>
      </c>
      <c r="H2992" s="64">
        <f t="shared" si="371"/>
        <v>-1690.84</v>
      </c>
      <c r="J2992" s="64">
        <f t="shared" si="372"/>
        <v>102</v>
      </c>
      <c r="K2992" s="64">
        <f t="shared" si="368"/>
        <v>105</v>
      </c>
      <c r="L2992" s="64">
        <f t="shared" si="369"/>
        <v>384</v>
      </c>
      <c r="M2992" s="64">
        <f t="shared" si="370"/>
        <v>147</v>
      </c>
    </row>
    <row r="2993" spans="1:13" outlineLevel="1" x14ac:dyDescent="0.35">
      <c r="A2993" s="64">
        <v>5726635</v>
      </c>
      <c r="B2993" s="64" t="s">
        <v>183</v>
      </c>
      <c r="C2993" s="64">
        <v>3512.19</v>
      </c>
      <c r="D2993" s="64">
        <v>182</v>
      </c>
      <c r="E2993" s="64">
        <v>282.89999999999998</v>
      </c>
      <c r="F2993" s="64">
        <v>0</v>
      </c>
      <c r="H2993" s="64">
        <f t="shared" si="371"/>
        <v>-282.89999999999998</v>
      </c>
      <c r="J2993" s="64">
        <f t="shared" si="372"/>
        <v>102</v>
      </c>
      <c r="K2993" s="64">
        <f t="shared" si="368"/>
        <v>105</v>
      </c>
      <c r="L2993" s="64">
        <f t="shared" si="369"/>
        <v>385</v>
      </c>
      <c r="M2993" s="64">
        <f t="shared" si="370"/>
        <v>147</v>
      </c>
    </row>
    <row r="2994" spans="1:13" outlineLevel="1" x14ac:dyDescent="0.35">
      <c r="A2994" s="64">
        <v>5740130</v>
      </c>
      <c r="B2994" s="64" t="s">
        <v>395</v>
      </c>
      <c r="C2994" s="64">
        <v>3411.73</v>
      </c>
      <c r="D2994" s="64">
        <v>181</v>
      </c>
      <c r="E2994" s="64">
        <v>283.19</v>
      </c>
      <c r="F2994" s="64">
        <v>285.37</v>
      </c>
      <c r="H2994" s="64">
        <f t="shared" si="371"/>
        <v>2.1800000000000068</v>
      </c>
      <c r="J2994" s="64">
        <f t="shared" si="372"/>
        <v>102</v>
      </c>
      <c r="K2994" s="64">
        <f t="shared" si="368"/>
        <v>106</v>
      </c>
      <c r="L2994" s="64">
        <f t="shared" si="369"/>
        <v>385</v>
      </c>
      <c r="M2994" s="64">
        <f t="shared" si="370"/>
        <v>147</v>
      </c>
    </row>
    <row r="2995" spans="1:13" outlineLevel="1" x14ac:dyDescent="0.35">
      <c r="A2995" s="64">
        <v>5756799</v>
      </c>
      <c r="B2995" s="64" t="s">
        <v>183</v>
      </c>
      <c r="C2995" s="64">
        <v>3128.22</v>
      </c>
      <c r="D2995" s="64">
        <v>178</v>
      </c>
      <c r="E2995" s="64">
        <v>251.02</v>
      </c>
      <c r="F2995" s="64">
        <v>0</v>
      </c>
      <c r="H2995" s="64">
        <f t="shared" si="371"/>
        <v>-251.02</v>
      </c>
      <c r="J2995" s="64">
        <f t="shared" si="372"/>
        <v>102</v>
      </c>
      <c r="K2995" s="64">
        <f t="shared" si="368"/>
        <v>106</v>
      </c>
      <c r="L2995" s="64">
        <f t="shared" si="369"/>
        <v>386</v>
      </c>
      <c r="M2995" s="64">
        <f t="shared" si="370"/>
        <v>147</v>
      </c>
    </row>
    <row r="2996" spans="1:13" outlineLevel="1" x14ac:dyDescent="0.35">
      <c r="A2996" s="64">
        <v>5764726</v>
      </c>
      <c r="B2996" s="64" t="s">
        <v>406</v>
      </c>
      <c r="C2996" s="64">
        <v>3543.84</v>
      </c>
      <c r="D2996" s="64">
        <v>151</v>
      </c>
      <c r="E2996" s="64">
        <v>281.33</v>
      </c>
      <c r="F2996" s="64">
        <v>0</v>
      </c>
      <c r="H2996" s="64">
        <f t="shared" si="371"/>
        <v>-281.33</v>
      </c>
      <c r="J2996" s="64">
        <f t="shared" si="372"/>
        <v>102</v>
      </c>
      <c r="K2996" s="64">
        <f t="shared" si="368"/>
        <v>106</v>
      </c>
      <c r="L2996" s="64">
        <f t="shared" si="369"/>
        <v>386</v>
      </c>
      <c r="M2996" s="64">
        <f t="shared" si="370"/>
        <v>148</v>
      </c>
    </row>
    <row r="2997" spans="1:13" outlineLevel="1" x14ac:dyDescent="0.35">
      <c r="A2997" s="64">
        <v>5764776</v>
      </c>
      <c r="B2997" s="64" t="s">
        <v>183</v>
      </c>
      <c r="C2997" s="64">
        <v>5654.26</v>
      </c>
      <c r="D2997" s="64">
        <v>181</v>
      </c>
      <c r="E2997" s="64">
        <v>452.38</v>
      </c>
      <c r="F2997" s="64">
        <v>0</v>
      </c>
      <c r="H2997" s="64">
        <f t="shared" si="371"/>
        <v>-452.38</v>
      </c>
      <c r="J2997" s="64">
        <f t="shared" si="372"/>
        <v>102</v>
      </c>
      <c r="K2997" s="64">
        <f t="shared" si="368"/>
        <v>106</v>
      </c>
      <c r="L2997" s="64">
        <f t="shared" si="369"/>
        <v>387</v>
      </c>
      <c r="M2997" s="64">
        <f t="shared" si="370"/>
        <v>148</v>
      </c>
    </row>
    <row r="2998" spans="1:13" outlineLevel="1" x14ac:dyDescent="0.35">
      <c r="A2998" s="64">
        <v>5766392</v>
      </c>
      <c r="B2998" s="64" t="s">
        <v>406</v>
      </c>
      <c r="C2998" s="64">
        <v>4519.9799999999996</v>
      </c>
      <c r="D2998" s="64">
        <v>181</v>
      </c>
      <c r="E2998" s="64">
        <v>361.58</v>
      </c>
      <c r="F2998" s="64">
        <v>0</v>
      </c>
      <c r="H2998" s="64">
        <f t="shared" si="371"/>
        <v>-361.58</v>
      </c>
      <c r="J2998" s="64">
        <f t="shared" si="372"/>
        <v>102</v>
      </c>
      <c r="K2998" s="64">
        <f t="shared" si="368"/>
        <v>106</v>
      </c>
      <c r="L2998" s="64">
        <f t="shared" si="369"/>
        <v>387</v>
      </c>
      <c r="M2998" s="64">
        <f t="shared" si="370"/>
        <v>149</v>
      </c>
    </row>
    <row r="2999" spans="1:13" outlineLevel="1" x14ac:dyDescent="0.35">
      <c r="A2999" s="64">
        <v>5773305</v>
      </c>
      <c r="B2999" s="64" t="s">
        <v>183</v>
      </c>
      <c r="C2999" s="64">
        <v>4747.6000000000004</v>
      </c>
      <c r="D2999" s="64">
        <v>182</v>
      </c>
      <c r="E2999" s="64">
        <v>387.18</v>
      </c>
      <c r="F2999" s="64">
        <v>0</v>
      </c>
      <c r="H2999" s="64">
        <f t="shared" si="371"/>
        <v>-387.18</v>
      </c>
      <c r="J2999" s="64">
        <f t="shared" si="372"/>
        <v>102</v>
      </c>
      <c r="K2999" s="64">
        <f t="shared" si="368"/>
        <v>106</v>
      </c>
      <c r="L2999" s="64">
        <f t="shared" si="369"/>
        <v>388</v>
      </c>
      <c r="M2999" s="64">
        <f t="shared" si="370"/>
        <v>149</v>
      </c>
    </row>
    <row r="3000" spans="1:13" outlineLevel="1" x14ac:dyDescent="0.35">
      <c r="A3000" s="64">
        <v>5774965</v>
      </c>
      <c r="B3000" s="64" t="s">
        <v>406</v>
      </c>
      <c r="C3000" s="64">
        <v>4447.49</v>
      </c>
      <c r="D3000" s="64">
        <v>151</v>
      </c>
      <c r="E3000" s="64">
        <v>356.79</v>
      </c>
      <c r="F3000" s="64">
        <v>0</v>
      </c>
      <c r="H3000" s="64">
        <f t="shared" si="371"/>
        <v>-356.79</v>
      </c>
      <c r="J3000" s="64">
        <f t="shared" si="372"/>
        <v>102</v>
      </c>
      <c r="K3000" s="64">
        <f t="shared" si="368"/>
        <v>106</v>
      </c>
      <c r="L3000" s="64">
        <f t="shared" si="369"/>
        <v>388</v>
      </c>
      <c r="M3000" s="64">
        <f t="shared" si="370"/>
        <v>150</v>
      </c>
    </row>
    <row r="3001" spans="1:13" outlineLevel="1" x14ac:dyDescent="0.35">
      <c r="A3001" s="64">
        <v>5779048</v>
      </c>
      <c r="B3001" s="64" t="s">
        <v>183</v>
      </c>
      <c r="C3001" s="64">
        <v>2913.13</v>
      </c>
      <c r="D3001" s="64">
        <v>182</v>
      </c>
      <c r="E3001" s="64">
        <v>241.4</v>
      </c>
      <c r="F3001" s="64">
        <v>0</v>
      </c>
      <c r="H3001" s="64">
        <f t="shared" si="371"/>
        <v>-241.4</v>
      </c>
      <c r="J3001" s="64">
        <f t="shared" si="372"/>
        <v>102</v>
      </c>
      <c r="K3001" s="64">
        <f t="shared" si="368"/>
        <v>106</v>
      </c>
      <c r="L3001" s="64">
        <f t="shared" si="369"/>
        <v>389</v>
      </c>
      <c r="M3001" s="64">
        <f t="shared" si="370"/>
        <v>150</v>
      </c>
    </row>
    <row r="3002" spans="1:13" outlineLevel="1" x14ac:dyDescent="0.35">
      <c r="A3002" s="64">
        <v>5783817</v>
      </c>
      <c r="B3002" s="64" t="s">
        <v>183</v>
      </c>
      <c r="C3002" s="64">
        <v>3088.42</v>
      </c>
      <c r="D3002" s="64">
        <v>182</v>
      </c>
      <c r="E3002" s="64">
        <v>249.4</v>
      </c>
      <c r="F3002" s="64">
        <v>0</v>
      </c>
      <c r="H3002" s="64">
        <f t="shared" si="371"/>
        <v>-249.4</v>
      </c>
      <c r="J3002" s="64">
        <f t="shared" si="372"/>
        <v>102</v>
      </c>
      <c r="K3002" s="64">
        <f t="shared" si="368"/>
        <v>106</v>
      </c>
      <c r="L3002" s="64">
        <f t="shared" si="369"/>
        <v>390</v>
      </c>
      <c r="M3002" s="64">
        <f t="shared" si="370"/>
        <v>150</v>
      </c>
    </row>
    <row r="3003" spans="1:13" outlineLevel="1" x14ac:dyDescent="0.35">
      <c r="A3003" s="64">
        <v>5787455</v>
      </c>
      <c r="B3003" s="64" t="s">
        <v>395</v>
      </c>
      <c r="C3003" s="64">
        <v>2152.1889999999999</v>
      </c>
      <c r="D3003" s="64">
        <v>121</v>
      </c>
      <c r="E3003" s="64">
        <v>175.27</v>
      </c>
      <c r="F3003" s="64">
        <v>171.65</v>
      </c>
      <c r="H3003" s="64">
        <f t="shared" si="371"/>
        <v>-3.6200000000000045</v>
      </c>
      <c r="J3003" s="64">
        <f t="shared" si="372"/>
        <v>102</v>
      </c>
      <c r="K3003" s="64">
        <f t="shared" si="368"/>
        <v>107</v>
      </c>
      <c r="L3003" s="64">
        <f t="shared" si="369"/>
        <v>390</v>
      </c>
      <c r="M3003" s="64">
        <f t="shared" si="370"/>
        <v>150</v>
      </c>
    </row>
    <row r="3004" spans="1:13" outlineLevel="1" x14ac:dyDescent="0.35">
      <c r="A3004" s="64">
        <v>5790557</v>
      </c>
      <c r="B3004" s="64" t="s">
        <v>101</v>
      </c>
      <c r="C3004" s="64">
        <v>3298.56</v>
      </c>
      <c r="D3004" s="64">
        <v>182</v>
      </c>
      <c r="E3004" s="64">
        <v>265.8</v>
      </c>
      <c r="F3004" s="64">
        <v>265.89</v>
      </c>
      <c r="H3004" s="64">
        <f t="shared" si="371"/>
        <v>8.9999999999974989E-2</v>
      </c>
      <c r="J3004" s="64">
        <f t="shared" si="372"/>
        <v>103</v>
      </c>
      <c r="K3004" s="64">
        <f t="shared" si="368"/>
        <v>107</v>
      </c>
      <c r="L3004" s="64">
        <f t="shared" si="369"/>
        <v>390</v>
      </c>
      <c r="M3004" s="64">
        <f t="shared" si="370"/>
        <v>150</v>
      </c>
    </row>
    <row r="3005" spans="1:13" outlineLevel="1" x14ac:dyDescent="0.35">
      <c r="A3005" s="64">
        <v>5795789</v>
      </c>
      <c r="B3005" s="64" t="s">
        <v>406</v>
      </c>
      <c r="C3005" s="64">
        <v>2572.9299999999998</v>
      </c>
      <c r="D3005" s="64">
        <v>149</v>
      </c>
      <c r="E3005" s="64">
        <v>211.08</v>
      </c>
      <c r="F3005" s="64">
        <v>0</v>
      </c>
      <c r="H3005" s="64">
        <f t="shared" si="371"/>
        <v>-211.08</v>
      </c>
      <c r="J3005" s="64">
        <f t="shared" si="372"/>
        <v>103</v>
      </c>
      <c r="K3005" s="64">
        <f t="shared" si="368"/>
        <v>107</v>
      </c>
      <c r="L3005" s="64">
        <f t="shared" si="369"/>
        <v>390</v>
      </c>
      <c r="M3005" s="64">
        <f t="shared" si="370"/>
        <v>151</v>
      </c>
    </row>
    <row r="3006" spans="1:13" outlineLevel="1" x14ac:dyDescent="0.35">
      <c r="A3006" s="64">
        <v>5798543</v>
      </c>
      <c r="B3006" s="64" t="s">
        <v>101</v>
      </c>
      <c r="C3006" s="64">
        <v>3269.84</v>
      </c>
      <c r="D3006" s="64">
        <v>179</v>
      </c>
      <c r="E3006" s="64">
        <v>271.07</v>
      </c>
      <c r="F3006" s="64">
        <v>268.47000000000003</v>
      </c>
      <c r="H3006" s="64">
        <f t="shared" si="371"/>
        <v>-2.5999999999999659</v>
      </c>
      <c r="J3006" s="64">
        <f t="shared" si="372"/>
        <v>104</v>
      </c>
      <c r="K3006" s="64">
        <f t="shared" si="368"/>
        <v>107</v>
      </c>
      <c r="L3006" s="64">
        <f t="shared" si="369"/>
        <v>390</v>
      </c>
      <c r="M3006" s="64">
        <f t="shared" si="370"/>
        <v>151</v>
      </c>
    </row>
    <row r="3007" spans="1:13" outlineLevel="1" x14ac:dyDescent="0.35">
      <c r="A3007" s="64">
        <v>5798866</v>
      </c>
      <c r="B3007" s="64" t="s">
        <v>395</v>
      </c>
      <c r="C3007" s="64">
        <v>1254.1400000000001</v>
      </c>
      <c r="D3007" s="64">
        <v>122</v>
      </c>
      <c r="E3007" s="64">
        <v>102.86</v>
      </c>
      <c r="F3007" s="64">
        <v>104.49</v>
      </c>
      <c r="H3007" s="64">
        <f t="shared" si="371"/>
        <v>1.6299999999999955</v>
      </c>
      <c r="J3007" s="64">
        <f t="shared" si="372"/>
        <v>104</v>
      </c>
      <c r="K3007" s="64">
        <f t="shared" si="368"/>
        <v>108</v>
      </c>
      <c r="L3007" s="64">
        <f t="shared" si="369"/>
        <v>390</v>
      </c>
      <c r="M3007" s="64">
        <f t="shared" si="370"/>
        <v>151</v>
      </c>
    </row>
    <row r="3008" spans="1:13" outlineLevel="1" x14ac:dyDescent="0.35">
      <c r="A3008" s="64">
        <v>5810040</v>
      </c>
      <c r="B3008" s="64" t="s">
        <v>183</v>
      </c>
      <c r="C3008" s="64">
        <v>5792.21</v>
      </c>
      <c r="D3008" s="64">
        <v>181</v>
      </c>
      <c r="E3008" s="64">
        <v>479.35</v>
      </c>
      <c r="F3008" s="64">
        <v>0</v>
      </c>
      <c r="H3008" s="64">
        <f t="shared" si="371"/>
        <v>-479.35</v>
      </c>
      <c r="J3008" s="64">
        <f t="shared" si="372"/>
        <v>104</v>
      </c>
      <c r="K3008" s="64">
        <f t="shared" si="368"/>
        <v>108</v>
      </c>
      <c r="L3008" s="64">
        <f t="shared" si="369"/>
        <v>391</v>
      </c>
      <c r="M3008" s="64">
        <f t="shared" si="370"/>
        <v>151</v>
      </c>
    </row>
    <row r="3009" spans="1:13" outlineLevel="1" x14ac:dyDescent="0.35">
      <c r="A3009" s="64">
        <v>5814430</v>
      </c>
      <c r="B3009" s="64" t="s">
        <v>183</v>
      </c>
      <c r="C3009" s="64">
        <v>4247.93</v>
      </c>
      <c r="D3009" s="64">
        <v>179</v>
      </c>
      <c r="E3009" s="64">
        <v>342.32</v>
      </c>
      <c r="F3009" s="64">
        <v>0</v>
      </c>
      <c r="H3009" s="64">
        <f t="shared" si="371"/>
        <v>-342.32</v>
      </c>
      <c r="J3009" s="64">
        <f t="shared" si="372"/>
        <v>104</v>
      </c>
      <c r="K3009" s="64">
        <f t="shared" si="368"/>
        <v>108</v>
      </c>
      <c r="L3009" s="64">
        <f t="shared" si="369"/>
        <v>392</v>
      </c>
      <c r="M3009" s="64">
        <f t="shared" si="370"/>
        <v>151</v>
      </c>
    </row>
    <row r="3010" spans="1:13" outlineLevel="1" x14ac:dyDescent="0.35">
      <c r="A3010" s="64">
        <v>5815305</v>
      </c>
      <c r="B3010" s="64" t="s">
        <v>183</v>
      </c>
      <c r="C3010" s="64">
        <v>4507.54</v>
      </c>
      <c r="D3010" s="64">
        <v>181</v>
      </c>
      <c r="E3010" s="64">
        <v>353.1</v>
      </c>
      <c r="F3010" s="64">
        <v>0</v>
      </c>
      <c r="H3010" s="64">
        <f t="shared" si="371"/>
        <v>-353.1</v>
      </c>
      <c r="J3010" s="64">
        <f t="shared" si="372"/>
        <v>104</v>
      </c>
      <c r="K3010" s="64">
        <f t="shared" si="368"/>
        <v>108</v>
      </c>
      <c r="L3010" s="64">
        <f t="shared" si="369"/>
        <v>393</v>
      </c>
      <c r="M3010" s="64">
        <f t="shared" si="370"/>
        <v>151</v>
      </c>
    </row>
    <row r="3011" spans="1:13" outlineLevel="1" x14ac:dyDescent="0.35">
      <c r="A3011" s="64">
        <v>5815743</v>
      </c>
      <c r="B3011" s="64" t="s">
        <v>183</v>
      </c>
      <c r="C3011" s="64">
        <v>7843.92</v>
      </c>
      <c r="D3011" s="64">
        <v>182</v>
      </c>
      <c r="E3011" s="64">
        <v>608.59</v>
      </c>
      <c r="F3011" s="64">
        <v>0</v>
      </c>
      <c r="H3011" s="64">
        <f t="shared" si="371"/>
        <v>-608.59</v>
      </c>
      <c r="J3011" s="64">
        <f t="shared" si="372"/>
        <v>104</v>
      </c>
      <c r="K3011" s="64">
        <f t="shared" si="368"/>
        <v>108</v>
      </c>
      <c r="L3011" s="64">
        <f t="shared" si="369"/>
        <v>394</v>
      </c>
      <c r="M3011" s="64">
        <f t="shared" si="370"/>
        <v>151</v>
      </c>
    </row>
    <row r="3012" spans="1:13" outlineLevel="1" x14ac:dyDescent="0.35">
      <c r="A3012" s="64">
        <v>5816717</v>
      </c>
      <c r="B3012" s="64" t="s">
        <v>101</v>
      </c>
      <c r="C3012" s="64">
        <v>5545.83</v>
      </c>
      <c r="D3012" s="64">
        <v>121</v>
      </c>
      <c r="E3012" s="64">
        <v>455.58</v>
      </c>
      <c r="F3012" s="64">
        <v>443.29</v>
      </c>
      <c r="H3012" s="64">
        <f t="shared" si="371"/>
        <v>-12.289999999999964</v>
      </c>
      <c r="J3012" s="64">
        <f t="shared" si="372"/>
        <v>105</v>
      </c>
      <c r="K3012" s="64">
        <f t="shared" si="368"/>
        <v>108</v>
      </c>
      <c r="L3012" s="64">
        <f t="shared" si="369"/>
        <v>394</v>
      </c>
      <c r="M3012" s="64">
        <f t="shared" si="370"/>
        <v>151</v>
      </c>
    </row>
    <row r="3013" spans="1:13" outlineLevel="1" x14ac:dyDescent="0.35">
      <c r="A3013" s="64">
        <v>5823655</v>
      </c>
      <c r="B3013" s="64" t="s">
        <v>406</v>
      </c>
      <c r="C3013" s="64">
        <v>1375.3</v>
      </c>
      <c r="D3013" s="64">
        <v>151</v>
      </c>
      <c r="E3013" s="64">
        <v>108.18</v>
      </c>
      <c r="F3013" s="64">
        <v>0</v>
      </c>
      <c r="H3013" s="64">
        <f t="shared" si="371"/>
        <v>-108.18</v>
      </c>
      <c r="J3013" s="64">
        <f t="shared" si="372"/>
        <v>105</v>
      </c>
      <c r="K3013" s="64">
        <f t="shared" si="368"/>
        <v>108</v>
      </c>
      <c r="L3013" s="64">
        <f t="shared" si="369"/>
        <v>394</v>
      </c>
      <c r="M3013" s="64">
        <f t="shared" si="370"/>
        <v>152</v>
      </c>
    </row>
    <row r="3014" spans="1:13" outlineLevel="1" x14ac:dyDescent="0.35">
      <c r="A3014" s="64">
        <v>5824554</v>
      </c>
      <c r="B3014" s="64" t="s">
        <v>406</v>
      </c>
      <c r="C3014" s="64">
        <v>2820.33</v>
      </c>
      <c r="D3014" s="64">
        <v>182</v>
      </c>
      <c r="E3014" s="64">
        <v>231.74</v>
      </c>
      <c r="F3014" s="64">
        <v>0</v>
      </c>
      <c r="H3014" s="64">
        <f t="shared" si="371"/>
        <v>-231.74</v>
      </c>
      <c r="J3014" s="64">
        <f t="shared" si="372"/>
        <v>105</v>
      </c>
      <c r="K3014" s="64">
        <f t="shared" si="368"/>
        <v>108</v>
      </c>
      <c r="L3014" s="64">
        <f t="shared" si="369"/>
        <v>394</v>
      </c>
      <c r="M3014" s="64">
        <f t="shared" si="370"/>
        <v>153</v>
      </c>
    </row>
    <row r="3015" spans="1:13" outlineLevel="1" x14ac:dyDescent="0.35">
      <c r="A3015" s="64">
        <v>5827590</v>
      </c>
      <c r="B3015" s="64" t="s">
        <v>183</v>
      </c>
      <c r="C3015" s="64">
        <v>2698.66</v>
      </c>
      <c r="D3015" s="64">
        <v>181</v>
      </c>
      <c r="E3015" s="64">
        <v>216.64</v>
      </c>
      <c r="F3015" s="64">
        <v>0</v>
      </c>
      <c r="H3015" s="64">
        <f t="shared" si="371"/>
        <v>-216.64</v>
      </c>
      <c r="J3015" s="64">
        <f t="shared" si="372"/>
        <v>105</v>
      </c>
      <c r="K3015" s="64">
        <f t="shared" si="368"/>
        <v>108</v>
      </c>
      <c r="L3015" s="64">
        <f t="shared" si="369"/>
        <v>395</v>
      </c>
      <c r="M3015" s="64">
        <f t="shared" si="370"/>
        <v>153</v>
      </c>
    </row>
    <row r="3016" spans="1:13" outlineLevel="1" x14ac:dyDescent="0.35">
      <c r="A3016" s="64">
        <v>5832820</v>
      </c>
      <c r="B3016" s="64" t="s">
        <v>183</v>
      </c>
      <c r="C3016" s="64">
        <v>3369.01</v>
      </c>
      <c r="D3016" s="64">
        <v>179</v>
      </c>
      <c r="E3016" s="64">
        <v>274.47000000000003</v>
      </c>
      <c r="F3016" s="64">
        <v>0</v>
      </c>
      <c r="H3016" s="64">
        <f t="shared" si="371"/>
        <v>-274.47000000000003</v>
      </c>
      <c r="J3016" s="64">
        <f t="shared" si="372"/>
        <v>105</v>
      </c>
      <c r="K3016" s="64">
        <f t="shared" si="368"/>
        <v>108</v>
      </c>
      <c r="L3016" s="64">
        <f t="shared" si="369"/>
        <v>396</v>
      </c>
      <c r="M3016" s="64">
        <f t="shared" si="370"/>
        <v>153</v>
      </c>
    </row>
    <row r="3017" spans="1:13" outlineLevel="1" x14ac:dyDescent="0.35">
      <c r="A3017" s="64">
        <v>5844619</v>
      </c>
      <c r="B3017" s="64" t="s">
        <v>183</v>
      </c>
      <c r="C3017" s="64">
        <v>5173.17</v>
      </c>
      <c r="D3017" s="64">
        <v>182</v>
      </c>
      <c r="E3017" s="64">
        <v>417.33</v>
      </c>
      <c r="F3017" s="64">
        <v>0</v>
      </c>
      <c r="H3017" s="64">
        <f t="shared" si="371"/>
        <v>-417.33</v>
      </c>
      <c r="J3017" s="64">
        <f t="shared" si="372"/>
        <v>105</v>
      </c>
      <c r="K3017" s="64">
        <f t="shared" si="368"/>
        <v>108</v>
      </c>
      <c r="L3017" s="64">
        <f t="shared" si="369"/>
        <v>397</v>
      </c>
      <c r="M3017" s="64">
        <f t="shared" si="370"/>
        <v>153</v>
      </c>
    </row>
    <row r="3018" spans="1:13" outlineLevel="1" x14ac:dyDescent="0.35">
      <c r="A3018" s="64">
        <v>5847233</v>
      </c>
      <c r="B3018" s="64" t="s">
        <v>406</v>
      </c>
      <c r="C3018" s="64">
        <v>8442.5400000000009</v>
      </c>
      <c r="D3018" s="64">
        <v>181</v>
      </c>
      <c r="E3018" s="64">
        <v>706.27</v>
      </c>
      <c r="F3018" s="64">
        <v>0</v>
      </c>
      <c r="H3018" s="64">
        <f t="shared" si="371"/>
        <v>-706.27</v>
      </c>
      <c r="J3018" s="64">
        <f t="shared" si="372"/>
        <v>105</v>
      </c>
      <c r="K3018" s="64">
        <f t="shared" si="368"/>
        <v>108</v>
      </c>
      <c r="L3018" s="64">
        <f t="shared" si="369"/>
        <v>397</v>
      </c>
      <c r="M3018" s="64">
        <f t="shared" si="370"/>
        <v>154</v>
      </c>
    </row>
    <row r="3019" spans="1:13" outlineLevel="1" x14ac:dyDescent="0.35">
      <c r="A3019" s="64">
        <v>5848033</v>
      </c>
      <c r="B3019" s="64" t="s">
        <v>406</v>
      </c>
      <c r="C3019" s="64">
        <v>2248.71</v>
      </c>
      <c r="D3019" s="64">
        <v>152</v>
      </c>
      <c r="E3019" s="64">
        <v>181.03</v>
      </c>
      <c r="F3019" s="64">
        <v>0</v>
      </c>
      <c r="H3019" s="64">
        <f t="shared" si="371"/>
        <v>-181.03</v>
      </c>
      <c r="J3019" s="64">
        <f t="shared" si="372"/>
        <v>105</v>
      </c>
      <c r="K3019" s="64">
        <f t="shared" si="368"/>
        <v>108</v>
      </c>
      <c r="L3019" s="64">
        <f t="shared" si="369"/>
        <v>397</v>
      </c>
      <c r="M3019" s="64">
        <f t="shared" si="370"/>
        <v>155</v>
      </c>
    </row>
    <row r="3020" spans="1:13" outlineLevel="1" x14ac:dyDescent="0.35">
      <c r="A3020" s="64">
        <v>5848223</v>
      </c>
      <c r="B3020" s="64" t="s">
        <v>183</v>
      </c>
      <c r="C3020" s="64">
        <v>4276.3</v>
      </c>
      <c r="D3020" s="64">
        <v>181</v>
      </c>
      <c r="E3020" s="64">
        <v>344.62</v>
      </c>
      <c r="F3020" s="64">
        <v>0</v>
      </c>
      <c r="H3020" s="64">
        <f t="shared" si="371"/>
        <v>-344.62</v>
      </c>
      <c r="J3020" s="64">
        <f t="shared" si="372"/>
        <v>105</v>
      </c>
      <c r="K3020" s="64">
        <f t="shared" si="368"/>
        <v>108</v>
      </c>
      <c r="L3020" s="64">
        <f t="shared" si="369"/>
        <v>398</v>
      </c>
      <c r="M3020" s="64">
        <f t="shared" si="370"/>
        <v>155</v>
      </c>
    </row>
    <row r="3021" spans="1:13" outlineLevel="1" x14ac:dyDescent="0.35">
      <c r="A3021" s="64">
        <v>5849817</v>
      </c>
      <c r="B3021" s="64" t="s">
        <v>183</v>
      </c>
      <c r="C3021" s="64">
        <v>2197.9299999999998</v>
      </c>
      <c r="D3021" s="64">
        <v>181</v>
      </c>
      <c r="E3021" s="64">
        <v>180.04</v>
      </c>
      <c r="F3021" s="64">
        <v>0</v>
      </c>
      <c r="H3021" s="64">
        <f t="shared" si="371"/>
        <v>-180.04</v>
      </c>
      <c r="J3021" s="64">
        <f t="shared" si="372"/>
        <v>105</v>
      </c>
      <c r="K3021" s="64">
        <f t="shared" si="368"/>
        <v>108</v>
      </c>
      <c r="L3021" s="64">
        <f t="shared" si="369"/>
        <v>399</v>
      </c>
      <c r="M3021" s="64">
        <f t="shared" si="370"/>
        <v>155</v>
      </c>
    </row>
    <row r="3022" spans="1:13" outlineLevel="1" x14ac:dyDescent="0.35">
      <c r="A3022" s="64">
        <v>5852050</v>
      </c>
      <c r="B3022" s="64" t="s">
        <v>395</v>
      </c>
      <c r="C3022" s="64">
        <v>3905.18</v>
      </c>
      <c r="D3022" s="64">
        <v>150</v>
      </c>
      <c r="E3022" s="64">
        <v>331.75</v>
      </c>
      <c r="F3022" s="64">
        <v>327.20999999999998</v>
      </c>
      <c r="H3022" s="64">
        <f t="shared" si="371"/>
        <v>-4.5400000000000205</v>
      </c>
      <c r="J3022" s="64">
        <f t="shared" si="372"/>
        <v>105</v>
      </c>
      <c r="K3022" s="64">
        <f t="shared" si="368"/>
        <v>109</v>
      </c>
      <c r="L3022" s="64">
        <f t="shared" si="369"/>
        <v>399</v>
      </c>
      <c r="M3022" s="64">
        <f t="shared" si="370"/>
        <v>155</v>
      </c>
    </row>
    <row r="3023" spans="1:13" outlineLevel="1" x14ac:dyDescent="0.35">
      <c r="A3023" s="64">
        <v>5856383</v>
      </c>
      <c r="B3023" s="64" t="s">
        <v>395</v>
      </c>
      <c r="C3023" s="64">
        <v>6294.45</v>
      </c>
      <c r="D3023" s="64">
        <v>182</v>
      </c>
      <c r="E3023" s="64">
        <v>516.44000000000005</v>
      </c>
      <c r="F3023" s="64">
        <v>513.98</v>
      </c>
      <c r="H3023" s="64">
        <f t="shared" si="371"/>
        <v>-2.4600000000000364</v>
      </c>
      <c r="J3023" s="64">
        <f t="shared" si="372"/>
        <v>105</v>
      </c>
      <c r="K3023" s="64">
        <f t="shared" ref="K3023:K3086" si="373">IF($B3023=K$2253,K3022+1,K3022)</f>
        <v>110</v>
      </c>
      <c r="L3023" s="64">
        <f t="shared" ref="L3023:L3086" si="374">IF($B3023=L$2253,L3022+1,L3022)</f>
        <v>399</v>
      </c>
      <c r="M3023" s="64">
        <f t="shared" ref="M3023:M3086" si="375">IF($B3023=M$2253,M3022+1,M3022)</f>
        <v>155</v>
      </c>
    </row>
    <row r="3024" spans="1:13" outlineLevel="1" x14ac:dyDescent="0.35">
      <c r="A3024" s="64">
        <v>5858636</v>
      </c>
      <c r="B3024" s="64" t="s">
        <v>183</v>
      </c>
      <c r="C3024" s="64">
        <v>4542.78</v>
      </c>
      <c r="D3024" s="64">
        <v>182</v>
      </c>
      <c r="E3024" s="64">
        <v>367.13</v>
      </c>
      <c r="F3024" s="64">
        <v>0</v>
      </c>
      <c r="H3024" s="64">
        <f t="shared" ref="H3024:H3087" si="376">F3024-E3024</f>
        <v>-367.13</v>
      </c>
      <c r="J3024" s="64">
        <f t="shared" ref="J3024:J3087" si="377">IF($B3024=J$2253,J3023+1,J3023)</f>
        <v>105</v>
      </c>
      <c r="K3024" s="64">
        <f t="shared" si="373"/>
        <v>110</v>
      </c>
      <c r="L3024" s="64">
        <f t="shared" si="374"/>
        <v>400</v>
      </c>
      <c r="M3024" s="64">
        <f t="shared" si="375"/>
        <v>155</v>
      </c>
    </row>
    <row r="3025" spans="1:13" outlineLevel="1" x14ac:dyDescent="0.35">
      <c r="A3025" s="64">
        <v>5861803</v>
      </c>
      <c r="B3025" s="64" t="s">
        <v>406</v>
      </c>
      <c r="C3025" s="64">
        <v>2521.34</v>
      </c>
      <c r="D3025" s="64">
        <v>151</v>
      </c>
      <c r="E3025" s="64">
        <v>195.98</v>
      </c>
      <c r="F3025" s="64">
        <v>0</v>
      </c>
      <c r="H3025" s="64">
        <f t="shared" si="376"/>
        <v>-195.98</v>
      </c>
      <c r="J3025" s="64">
        <f t="shared" si="377"/>
        <v>105</v>
      </c>
      <c r="K3025" s="64">
        <f t="shared" si="373"/>
        <v>110</v>
      </c>
      <c r="L3025" s="64">
        <f t="shared" si="374"/>
        <v>400</v>
      </c>
      <c r="M3025" s="64">
        <f t="shared" si="375"/>
        <v>156</v>
      </c>
    </row>
    <row r="3026" spans="1:13" outlineLevel="1" x14ac:dyDescent="0.35">
      <c r="A3026" s="64">
        <v>5865649</v>
      </c>
      <c r="B3026" s="64" t="s">
        <v>183</v>
      </c>
      <c r="C3026" s="64">
        <v>5050.55</v>
      </c>
      <c r="D3026" s="64">
        <v>182</v>
      </c>
      <c r="E3026" s="64">
        <v>416.59</v>
      </c>
      <c r="F3026" s="64">
        <v>0</v>
      </c>
      <c r="H3026" s="64">
        <f t="shared" si="376"/>
        <v>-416.59</v>
      </c>
      <c r="J3026" s="64">
        <f t="shared" si="377"/>
        <v>105</v>
      </c>
      <c r="K3026" s="64">
        <f t="shared" si="373"/>
        <v>110</v>
      </c>
      <c r="L3026" s="64">
        <f t="shared" si="374"/>
        <v>401</v>
      </c>
      <c r="M3026" s="64">
        <f t="shared" si="375"/>
        <v>156</v>
      </c>
    </row>
    <row r="3027" spans="1:13" outlineLevel="1" x14ac:dyDescent="0.35">
      <c r="A3027" s="64">
        <v>5868635</v>
      </c>
      <c r="B3027" s="64" t="s">
        <v>183</v>
      </c>
      <c r="C3027" s="64">
        <v>6806.27</v>
      </c>
      <c r="D3027" s="64">
        <v>182</v>
      </c>
      <c r="E3027" s="64">
        <v>564.72</v>
      </c>
      <c r="F3027" s="64">
        <v>0</v>
      </c>
      <c r="H3027" s="64">
        <f t="shared" si="376"/>
        <v>-564.72</v>
      </c>
      <c r="J3027" s="64">
        <f t="shared" si="377"/>
        <v>105</v>
      </c>
      <c r="K3027" s="64">
        <f t="shared" si="373"/>
        <v>110</v>
      </c>
      <c r="L3027" s="64">
        <f t="shared" si="374"/>
        <v>402</v>
      </c>
      <c r="M3027" s="64">
        <f t="shared" si="375"/>
        <v>156</v>
      </c>
    </row>
    <row r="3028" spans="1:13" outlineLevel="1" x14ac:dyDescent="0.35">
      <c r="A3028" s="64">
        <v>5873262</v>
      </c>
      <c r="B3028" s="64" t="s">
        <v>183</v>
      </c>
      <c r="C3028" s="64">
        <v>4378.79</v>
      </c>
      <c r="D3028" s="64">
        <v>181</v>
      </c>
      <c r="E3028" s="64">
        <v>349.11</v>
      </c>
      <c r="F3028" s="64">
        <v>0</v>
      </c>
      <c r="H3028" s="64">
        <f t="shared" si="376"/>
        <v>-349.11</v>
      </c>
      <c r="J3028" s="64">
        <f t="shared" si="377"/>
        <v>105</v>
      </c>
      <c r="K3028" s="64">
        <f t="shared" si="373"/>
        <v>110</v>
      </c>
      <c r="L3028" s="64">
        <f t="shared" si="374"/>
        <v>403</v>
      </c>
      <c r="M3028" s="64">
        <f t="shared" si="375"/>
        <v>156</v>
      </c>
    </row>
    <row r="3029" spans="1:13" outlineLevel="1" x14ac:dyDescent="0.35">
      <c r="A3029" s="64">
        <v>5884037</v>
      </c>
      <c r="B3029" s="64" t="s">
        <v>183</v>
      </c>
      <c r="C3029" s="64">
        <v>4325.3599999999997</v>
      </c>
      <c r="D3029" s="64">
        <v>181</v>
      </c>
      <c r="E3029" s="64">
        <v>358.82</v>
      </c>
      <c r="F3029" s="64">
        <v>0</v>
      </c>
      <c r="H3029" s="64">
        <f t="shared" si="376"/>
        <v>-358.82</v>
      </c>
      <c r="J3029" s="64">
        <f t="shared" si="377"/>
        <v>105</v>
      </c>
      <c r="K3029" s="64">
        <f t="shared" si="373"/>
        <v>110</v>
      </c>
      <c r="L3029" s="64">
        <f t="shared" si="374"/>
        <v>404</v>
      </c>
      <c r="M3029" s="64">
        <f t="shared" si="375"/>
        <v>156</v>
      </c>
    </row>
    <row r="3030" spans="1:13" outlineLevel="1" x14ac:dyDescent="0.35">
      <c r="A3030" s="64">
        <v>5884871</v>
      </c>
      <c r="B3030" s="64" t="s">
        <v>183</v>
      </c>
      <c r="C3030" s="64">
        <v>2235.75</v>
      </c>
      <c r="D3030" s="64">
        <v>181</v>
      </c>
      <c r="E3030" s="64">
        <v>181.14</v>
      </c>
      <c r="F3030" s="64">
        <v>0</v>
      </c>
      <c r="H3030" s="64">
        <f t="shared" si="376"/>
        <v>-181.14</v>
      </c>
      <c r="J3030" s="64">
        <f t="shared" si="377"/>
        <v>105</v>
      </c>
      <c r="K3030" s="64">
        <f t="shared" si="373"/>
        <v>110</v>
      </c>
      <c r="L3030" s="64">
        <f t="shared" si="374"/>
        <v>405</v>
      </c>
      <c r="M3030" s="64">
        <f t="shared" si="375"/>
        <v>156</v>
      </c>
    </row>
    <row r="3031" spans="1:13" outlineLevel="1" x14ac:dyDescent="0.35">
      <c r="A3031" s="64">
        <v>5885093</v>
      </c>
      <c r="B3031" s="64" t="s">
        <v>406</v>
      </c>
      <c r="C3031" s="64">
        <v>1849.57</v>
      </c>
      <c r="D3031" s="64">
        <v>151</v>
      </c>
      <c r="E3031" s="64">
        <v>150.31</v>
      </c>
      <c r="F3031" s="64">
        <v>0</v>
      </c>
      <c r="H3031" s="64">
        <f t="shared" si="376"/>
        <v>-150.31</v>
      </c>
      <c r="J3031" s="64">
        <f t="shared" si="377"/>
        <v>105</v>
      </c>
      <c r="K3031" s="64">
        <f t="shared" si="373"/>
        <v>110</v>
      </c>
      <c r="L3031" s="64">
        <f t="shared" si="374"/>
        <v>405</v>
      </c>
      <c r="M3031" s="64">
        <f t="shared" si="375"/>
        <v>157</v>
      </c>
    </row>
    <row r="3032" spans="1:13" outlineLevel="1" x14ac:dyDescent="0.35">
      <c r="A3032" s="64">
        <v>5907417</v>
      </c>
      <c r="B3032" s="64" t="s">
        <v>183</v>
      </c>
      <c r="C3032" s="64">
        <v>3133.19</v>
      </c>
      <c r="D3032" s="64">
        <v>181</v>
      </c>
      <c r="E3032" s="64">
        <v>252.72</v>
      </c>
      <c r="F3032" s="64">
        <v>0</v>
      </c>
      <c r="H3032" s="64">
        <f t="shared" si="376"/>
        <v>-252.72</v>
      </c>
      <c r="J3032" s="64">
        <f t="shared" si="377"/>
        <v>105</v>
      </c>
      <c r="K3032" s="64">
        <f t="shared" si="373"/>
        <v>110</v>
      </c>
      <c r="L3032" s="64">
        <f t="shared" si="374"/>
        <v>406</v>
      </c>
      <c r="M3032" s="64">
        <f t="shared" si="375"/>
        <v>157</v>
      </c>
    </row>
    <row r="3033" spans="1:13" outlineLevel="1" x14ac:dyDescent="0.35">
      <c r="A3033" s="64">
        <v>5917630</v>
      </c>
      <c r="B3033" s="64" t="s">
        <v>406</v>
      </c>
      <c r="C3033" s="64">
        <v>6828.47</v>
      </c>
      <c r="D3033" s="64">
        <v>182</v>
      </c>
      <c r="E3033" s="64">
        <v>557.63</v>
      </c>
      <c r="F3033" s="64">
        <v>0</v>
      </c>
      <c r="H3033" s="64">
        <f t="shared" si="376"/>
        <v>-557.63</v>
      </c>
      <c r="J3033" s="64">
        <f t="shared" si="377"/>
        <v>105</v>
      </c>
      <c r="K3033" s="64">
        <f t="shared" si="373"/>
        <v>110</v>
      </c>
      <c r="L3033" s="64">
        <f t="shared" si="374"/>
        <v>406</v>
      </c>
      <c r="M3033" s="64">
        <f t="shared" si="375"/>
        <v>158</v>
      </c>
    </row>
    <row r="3034" spans="1:13" outlineLevel="1" x14ac:dyDescent="0.35">
      <c r="A3034" s="64">
        <v>5919313</v>
      </c>
      <c r="B3034" s="64" t="s">
        <v>183</v>
      </c>
      <c r="C3034" s="64">
        <v>4474.07</v>
      </c>
      <c r="D3034" s="64">
        <v>182</v>
      </c>
      <c r="E3034" s="64">
        <v>358.41</v>
      </c>
      <c r="F3034" s="64">
        <v>0</v>
      </c>
      <c r="H3034" s="64">
        <f t="shared" si="376"/>
        <v>-358.41</v>
      </c>
      <c r="J3034" s="64">
        <f t="shared" si="377"/>
        <v>105</v>
      </c>
      <c r="K3034" s="64">
        <f t="shared" si="373"/>
        <v>110</v>
      </c>
      <c r="L3034" s="64">
        <f t="shared" si="374"/>
        <v>407</v>
      </c>
      <c r="M3034" s="64">
        <f t="shared" si="375"/>
        <v>158</v>
      </c>
    </row>
    <row r="3035" spans="1:13" outlineLevel="1" x14ac:dyDescent="0.35">
      <c r="A3035" s="64">
        <v>5921889</v>
      </c>
      <c r="B3035" s="64" t="s">
        <v>183</v>
      </c>
      <c r="C3035" s="64">
        <v>4402.78</v>
      </c>
      <c r="D3035" s="64">
        <v>181</v>
      </c>
      <c r="E3035" s="64">
        <v>356.63</v>
      </c>
      <c r="F3035" s="64">
        <v>0</v>
      </c>
      <c r="H3035" s="64">
        <f t="shared" si="376"/>
        <v>-356.63</v>
      </c>
      <c r="J3035" s="64">
        <f t="shared" si="377"/>
        <v>105</v>
      </c>
      <c r="K3035" s="64">
        <f t="shared" si="373"/>
        <v>110</v>
      </c>
      <c r="L3035" s="64">
        <f t="shared" si="374"/>
        <v>408</v>
      </c>
      <c r="M3035" s="64">
        <f t="shared" si="375"/>
        <v>158</v>
      </c>
    </row>
    <row r="3036" spans="1:13" outlineLevel="1" x14ac:dyDescent="0.35">
      <c r="A3036" s="64">
        <v>5924669</v>
      </c>
      <c r="B3036" s="64" t="s">
        <v>101</v>
      </c>
      <c r="C3036" s="64">
        <v>5074.26</v>
      </c>
      <c r="D3036" s="64">
        <v>153</v>
      </c>
      <c r="E3036" s="64">
        <v>406.99</v>
      </c>
      <c r="F3036" s="64">
        <v>399.38</v>
      </c>
      <c r="H3036" s="64">
        <f t="shared" si="376"/>
        <v>-7.6100000000000136</v>
      </c>
      <c r="J3036" s="64">
        <f t="shared" si="377"/>
        <v>106</v>
      </c>
      <c r="K3036" s="64">
        <f t="shared" si="373"/>
        <v>110</v>
      </c>
      <c r="L3036" s="64">
        <f t="shared" si="374"/>
        <v>408</v>
      </c>
      <c r="M3036" s="64">
        <f t="shared" si="375"/>
        <v>158</v>
      </c>
    </row>
    <row r="3037" spans="1:13" outlineLevel="1" x14ac:dyDescent="0.35">
      <c r="A3037" s="64">
        <v>5936606</v>
      </c>
      <c r="B3037" s="64" t="s">
        <v>183</v>
      </c>
      <c r="C3037" s="64">
        <v>4451.41</v>
      </c>
      <c r="D3037" s="64">
        <v>181</v>
      </c>
      <c r="E3037" s="64">
        <v>365.43</v>
      </c>
      <c r="F3037" s="64">
        <v>0</v>
      </c>
      <c r="H3037" s="64">
        <f t="shared" si="376"/>
        <v>-365.43</v>
      </c>
      <c r="J3037" s="64">
        <f t="shared" si="377"/>
        <v>106</v>
      </c>
      <c r="K3037" s="64">
        <f t="shared" si="373"/>
        <v>110</v>
      </c>
      <c r="L3037" s="64">
        <f t="shared" si="374"/>
        <v>409</v>
      </c>
      <c r="M3037" s="64">
        <f t="shared" si="375"/>
        <v>158</v>
      </c>
    </row>
    <row r="3038" spans="1:13" outlineLevel="1" x14ac:dyDescent="0.35">
      <c r="A3038" s="64">
        <v>5947786</v>
      </c>
      <c r="B3038" s="64" t="s">
        <v>406</v>
      </c>
      <c r="C3038" s="64">
        <v>1183.42</v>
      </c>
      <c r="D3038" s="64">
        <v>150</v>
      </c>
      <c r="E3038" s="64">
        <v>97.15</v>
      </c>
      <c r="F3038" s="64">
        <v>0</v>
      </c>
      <c r="H3038" s="64">
        <f t="shared" si="376"/>
        <v>-97.15</v>
      </c>
      <c r="J3038" s="64">
        <f t="shared" si="377"/>
        <v>106</v>
      </c>
      <c r="K3038" s="64">
        <f t="shared" si="373"/>
        <v>110</v>
      </c>
      <c r="L3038" s="64">
        <f t="shared" si="374"/>
        <v>409</v>
      </c>
      <c r="M3038" s="64">
        <f t="shared" si="375"/>
        <v>159</v>
      </c>
    </row>
    <row r="3039" spans="1:13" outlineLevel="1" x14ac:dyDescent="0.35">
      <c r="A3039" s="64">
        <v>5954244</v>
      </c>
      <c r="B3039" s="64" t="s">
        <v>183</v>
      </c>
      <c r="C3039" s="64">
        <v>7386.33</v>
      </c>
      <c r="D3039" s="64">
        <v>181</v>
      </c>
      <c r="E3039" s="64">
        <v>622.63</v>
      </c>
      <c r="F3039" s="64">
        <v>0</v>
      </c>
      <c r="H3039" s="64">
        <f t="shared" si="376"/>
        <v>-622.63</v>
      </c>
      <c r="J3039" s="64">
        <f t="shared" si="377"/>
        <v>106</v>
      </c>
      <c r="K3039" s="64">
        <f t="shared" si="373"/>
        <v>110</v>
      </c>
      <c r="L3039" s="64">
        <f t="shared" si="374"/>
        <v>410</v>
      </c>
      <c r="M3039" s="64">
        <f t="shared" si="375"/>
        <v>159</v>
      </c>
    </row>
    <row r="3040" spans="1:13" outlineLevel="1" x14ac:dyDescent="0.35">
      <c r="A3040" s="64">
        <v>5954286</v>
      </c>
      <c r="B3040" s="64" t="s">
        <v>395</v>
      </c>
      <c r="C3040" s="64">
        <v>4399.92</v>
      </c>
      <c r="D3040" s="64">
        <v>182</v>
      </c>
      <c r="E3040" s="64">
        <v>351.48</v>
      </c>
      <c r="F3040" s="64">
        <v>345.85</v>
      </c>
      <c r="H3040" s="64">
        <f t="shared" si="376"/>
        <v>-5.6299999999999955</v>
      </c>
      <c r="J3040" s="64">
        <f t="shared" si="377"/>
        <v>106</v>
      </c>
      <c r="K3040" s="64">
        <f t="shared" si="373"/>
        <v>111</v>
      </c>
      <c r="L3040" s="64">
        <f t="shared" si="374"/>
        <v>410</v>
      </c>
      <c r="M3040" s="64">
        <f t="shared" si="375"/>
        <v>159</v>
      </c>
    </row>
    <row r="3041" spans="1:13" outlineLevel="1" x14ac:dyDescent="0.35">
      <c r="A3041" s="64">
        <v>5957983</v>
      </c>
      <c r="B3041" s="64" t="s">
        <v>395</v>
      </c>
      <c r="C3041" s="64">
        <v>2647.43</v>
      </c>
      <c r="D3041" s="64">
        <v>153</v>
      </c>
      <c r="E3041" s="64">
        <v>212.69</v>
      </c>
      <c r="F3041" s="64">
        <v>207.08</v>
      </c>
      <c r="H3041" s="64">
        <f t="shared" si="376"/>
        <v>-5.6099999999999852</v>
      </c>
      <c r="J3041" s="64">
        <f t="shared" si="377"/>
        <v>106</v>
      </c>
      <c r="K3041" s="64">
        <f t="shared" si="373"/>
        <v>112</v>
      </c>
      <c r="L3041" s="64">
        <f t="shared" si="374"/>
        <v>410</v>
      </c>
      <c r="M3041" s="64">
        <f t="shared" si="375"/>
        <v>159</v>
      </c>
    </row>
    <row r="3042" spans="1:13" outlineLevel="1" x14ac:dyDescent="0.35">
      <c r="A3042" s="64">
        <v>5969904</v>
      </c>
      <c r="B3042" s="64" t="s">
        <v>183</v>
      </c>
      <c r="C3042" s="64">
        <v>11868.58</v>
      </c>
      <c r="D3042" s="64">
        <v>181</v>
      </c>
      <c r="E3042" s="64">
        <v>982.9</v>
      </c>
      <c r="F3042" s="64">
        <v>0</v>
      </c>
      <c r="H3042" s="64">
        <f t="shared" si="376"/>
        <v>-982.9</v>
      </c>
      <c r="J3042" s="64">
        <f t="shared" si="377"/>
        <v>106</v>
      </c>
      <c r="K3042" s="64">
        <f t="shared" si="373"/>
        <v>112</v>
      </c>
      <c r="L3042" s="64">
        <f t="shared" si="374"/>
        <v>411</v>
      </c>
      <c r="M3042" s="64">
        <f t="shared" si="375"/>
        <v>159</v>
      </c>
    </row>
    <row r="3043" spans="1:13" outlineLevel="1" x14ac:dyDescent="0.35">
      <c r="A3043" s="64">
        <v>5971149</v>
      </c>
      <c r="B3043" s="64" t="s">
        <v>406</v>
      </c>
      <c r="C3043" s="64">
        <v>4761.24</v>
      </c>
      <c r="D3043" s="64">
        <v>153</v>
      </c>
      <c r="E3043" s="64">
        <v>388.78</v>
      </c>
      <c r="F3043" s="64">
        <v>0</v>
      </c>
      <c r="H3043" s="64">
        <f t="shared" si="376"/>
        <v>-388.78</v>
      </c>
      <c r="J3043" s="64">
        <f t="shared" si="377"/>
        <v>106</v>
      </c>
      <c r="K3043" s="64">
        <f t="shared" si="373"/>
        <v>112</v>
      </c>
      <c r="L3043" s="64">
        <f t="shared" si="374"/>
        <v>411</v>
      </c>
      <c r="M3043" s="64">
        <f t="shared" si="375"/>
        <v>160</v>
      </c>
    </row>
    <row r="3044" spans="1:13" outlineLevel="1" x14ac:dyDescent="0.35">
      <c r="A3044" s="64">
        <v>5974622</v>
      </c>
      <c r="B3044" s="64" t="s">
        <v>101</v>
      </c>
      <c r="C3044" s="64">
        <v>1797.83</v>
      </c>
      <c r="D3044" s="64">
        <v>151</v>
      </c>
      <c r="E3044" s="64">
        <v>145.11000000000001</v>
      </c>
      <c r="F3044" s="64">
        <v>142.94999999999999</v>
      </c>
      <c r="H3044" s="64">
        <f t="shared" si="376"/>
        <v>-2.160000000000025</v>
      </c>
      <c r="J3044" s="64">
        <f t="shared" si="377"/>
        <v>107</v>
      </c>
      <c r="K3044" s="64">
        <f t="shared" si="373"/>
        <v>112</v>
      </c>
      <c r="L3044" s="64">
        <f t="shared" si="374"/>
        <v>411</v>
      </c>
      <c r="M3044" s="64">
        <f t="shared" si="375"/>
        <v>160</v>
      </c>
    </row>
    <row r="3045" spans="1:13" outlineLevel="1" x14ac:dyDescent="0.35">
      <c r="A3045" s="64">
        <v>6000062</v>
      </c>
      <c r="B3045" s="64" t="s">
        <v>406</v>
      </c>
      <c r="C3045" s="64">
        <v>4931.7299999999996</v>
      </c>
      <c r="D3045" s="64">
        <v>150</v>
      </c>
      <c r="E3045" s="64">
        <v>414.44</v>
      </c>
      <c r="F3045" s="64">
        <v>0</v>
      </c>
      <c r="H3045" s="64">
        <f t="shared" si="376"/>
        <v>-414.44</v>
      </c>
      <c r="J3045" s="64">
        <f t="shared" si="377"/>
        <v>107</v>
      </c>
      <c r="K3045" s="64">
        <f t="shared" si="373"/>
        <v>112</v>
      </c>
      <c r="L3045" s="64">
        <f t="shared" si="374"/>
        <v>411</v>
      </c>
      <c r="M3045" s="64">
        <f t="shared" si="375"/>
        <v>161</v>
      </c>
    </row>
    <row r="3046" spans="1:13" outlineLevel="1" x14ac:dyDescent="0.35">
      <c r="A3046" s="64">
        <v>6010227</v>
      </c>
      <c r="B3046" s="64" t="s">
        <v>406</v>
      </c>
      <c r="C3046" s="64">
        <v>3489.4</v>
      </c>
      <c r="D3046" s="64">
        <v>151</v>
      </c>
      <c r="E3046" s="64">
        <v>283.75</v>
      </c>
      <c r="F3046" s="64">
        <v>0</v>
      </c>
      <c r="H3046" s="64">
        <f t="shared" si="376"/>
        <v>-283.75</v>
      </c>
      <c r="J3046" s="64">
        <f t="shared" si="377"/>
        <v>107</v>
      </c>
      <c r="K3046" s="64">
        <f t="shared" si="373"/>
        <v>112</v>
      </c>
      <c r="L3046" s="64">
        <f t="shared" si="374"/>
        <v>411</v>
      </c>
      <c r="M3046" s="64">
        <f t="shared" si="375"/>
        <v>162</v>
      </c>
    </row>
    <row r="3047" spans="1:13" outlineLevel="1" x14ac:dyDescent="0.35">
      <c r="A3047" s="64">
        <v>6015277</v>
      </c>
      <c r="B3047" s="64" t="s">
        <v>395</v>
      </c>
      <c r="C3047" s="64">
        <v>2333.34</v>
      </c>
      <c r="D3047" s="64">
        <v>94</v>
      </c>
      <c r="E3047" s="64">
        <v>186.53</v>
      </c>
      <c r="F3047" s="64">
        <v>181.3</v>
      </c>
      <c r="H3047" s="64">
        <f t="shared" si="376"/>
        <v>-5.2299999999999898</v>
      </c>
      <c r="J3047" s="64">
        <f t="shared" si="377"/>
        <v>107</v>
      </c>
      <c r="K3047" s="64">
        <f t="shared" si="373"/>
        <v>113</v>
      </c>
      <c r="L3047" s="64">
        <f t="shared" si="374"/>
        <v>411</v>
      </c>
      <c r="M3047" s="64">
        <f t="shared" si="375"/>
        <v>162</v>
      </c>
    </row>
    <row r="3048" spans="1:13" outlineLevel="1" x14ac:dyDescent="0.35">
      <c r="A3048" s="64">
        <v>6027008</v>
      </c>
      <c r="B3048" s="64" t="s">
        <v>101</v>
      </c>
      <c r="C3048" s="64">
        <v>4728.0200000000004</v>
      </c>
      <c r="D3048" s="64">
        <v>151</v>
      </c>
      <c r="E3048" s="64">
        <v>370.33</v>
      </c>
      <c r="F3048" s="64">
        <v>371.1</v>
      </c>
      <c r="H3048" s="64">
        <f t="shared" si="376"/>
        <v>0.77000000000003865</v>
      </c>
      <c r="J3048" s="64">
        <f t="shared" si="377"/>
        <v>108</v>
      </c>
      <c r="K3048" s="64">
        <f t="shared" si="373"/>
        <v>113</v>
      </c>
      <c r="L3048" s="64">
        <f t="shared" si="374"/>
        <v>411</v>
      </c>
      <c r="M3048" s="64">
        <f t="shared" si="375"/>
        <v>162</v>
      </c>
    </row>
    <row r="3049" spans="1:13" outlineLevel="1" x14ac:dyDescent="0.35">
      <c r="A3049" s="64">
        <v>6028577</v>
      </c>
      <c r="B3049" s="64" t="s">
        <v>183</v>
      </c>
      <c r="C3049" s="64">
        <v>2723</v>
      </c>
      <c r="D3049" s="64">
        <v>179</v>
      </c>
      <c r="E3049" s="64">
        <v>221.46</v>
      </c>
      <c r="F3049" s="64">
        <v>0</v>
      </c>
      <c r="H3049" s="64">
        <f t="shared" si="376"/>
        <v>-221.46</v>
      </c>
      <c r="J3049" s="64">
        <f t="shared" si="377"/>
        <v>108</v>
      </c>
      <c r="K3049" s="64">
        <f t="shared" si="373"/>
        <v>113</v>
      </c>
      <c r="L3049" s="64">
        <f t="shared" si="374"/>
        <v>412</v>
      </c>
      <c r="M3049" s="64">
        <f t="shared" si="375"/>
        <v>162</v>
      </c>
    </row>
    <row r="3050" spans="1:13" outlineLevel="1" x14ac:dyDescent="0.35">
      <c r="A3050" s="64">
        <v>6030176</v>
      </c>
      <c r="B3050" s="64" t="s">
        <v>183</v>
      </c>
      <c r="C3050" s="64">
        <v>5176.8400099999999</v>
      </c>
      <c r="D3050" s="64">
        <v>182</v>
      </c>
      <c r="E3050" s="64">
        <v>416.06</v>
      </c>
      <c r="F3050" s="64">
        <v>0</v>
      </c>
      <c r="H3050" s="64">
        <f t="shared" si="376"/>
        <v>-416.06</v>
      </c>
      <c r="J3050" s="64">
        <f t="shared" si="377"/>
        <v>108</v>
      </c>
      <c r="K3050" s="64">
        <f t="shared" si="373"/>
        <v>113</v>
      </c>
      <c r="L3050" s="64">
        <f t="shared" si="374"/>
        <v>413</v>
      </c>
      <c r="M3050" s="64">
        <f t="shared" si="375"/>
        <v>162</v>
      </c>
    </row>
    <row r="3051" spans="1:13" outlineLevel="1" x14ac:dyDescent="0.35">
      <c r="A3051" s="64">
        <v>6030689</v>
      </c>
      <c r="B3051" s="64" t="s">
        <v>183</v>
      </c>
      <c r="C3051" s="64">
        <v>7648.79</v>
      </c>
      <c r="D3051" s="64">
        <v>182</v>
      </c>
      <c r="E3051" s="64">
        <v>627.62</v>
      </c>
      <c r="F3051" s="64">
        <v>0</v>
      </c>
      <c r="H3051" s="64">
        <f t="shared" si="376"/>
        <v>-627.62</v>
      </c>
      <c r="J3051" s="64">
        <f t="shared" si="377"/>
        <v>108</v>
      </c>
      <c r="K3051" s="64">
        <f t="shared" si="373"/>
        <v>113</v>
      </c>
      <c r="L3051" s="64">
        <f t="shared" si="374"/>
        <v>414</v>
      </c>
      <c r="M3051" s="64">
        <f t="shared" si="375"/>
        <v>162</v>
      </c>
    </row>
    <row r="3052" spans="1:13" outlineLevel="1" x14ac:dyDescent="0.35">
      <c r="A3052" s="64">
        <v>6031801</v>
      </c>
      <c r="B3052" s="64" t="s">
        <v>101</v>
      </c>
      <c r="C3052" s="64">
        <v>4387.63</v>
      </c>
      <c r="D3052" s="64">
        <v>182</v>
      </c>
      <c r="E3052" s="64">
        <v>355.13</v>
      </c>
      <c r="F3052" s="64">
        <v>354.08</v>
      </c>
      <c r="H3052" s="64">
        <f t="shared" si="376"/>
        <v>-1.0500000000000114</v>
      </c>
      <c r="J3052" s="64">
        <f t="shared" si="377"/>
        <v>109</v>
      </c>
      <c r="K3052" s="64">
        <f t="shared" si="373"/>
        <v>113</v>
      </c>
      <c r="L3052" s="64">
        <f t="shared" si="374"/>
        <v>414</v>
      </c>
      <c r="M3052" s="64">
        <f t="shared" si="375"/>
        <v>162</v>
      </c>
    </row>
    <row r="3053" spans="1:13" outlineLevel="1" x14ac:dyDescent="0.35">
      <c r="A3053" s="64">
        <v>6036299</v>
      </c>
      <c r="B3053" s="64" t="s">
        <v>183</v>
      </c>
      <c r="C3053" s="64">
        <v>5098.6400000000003</v>
      </c>
      <c r="D3053" s="64">
        <v>182</v>
      </c>
      <c r="E3053" s="64">
        <v>415.99</v>
      </c>
      <c r="F3053" s="64">
        <v>0</v>
      </c>
      <c r="H3053" s="64">
        <f t="shared" si="376"/>
        <v>-415.99</v>
      </c>
      <c r="J3053" s="64">
        <f t="shared" si="377"/>
        <v>109</v>
      </c>
      <c r="K3053" s="64">
        <f t="shared" si="373"/>
        <v>113</v>
      </c>
      <c r="L3053" s="64">
        <f t="shared" si="374"/>
        <v>415</v>
      </c>
      <c r="M3053" s="64">
        <f t="shared" si="375"/>
        <v>162</v>
      </c>
    </row>
    <row r="3054" spans="1:13" outlineLevel="1" x14ac:dyDescent="0.35">
      <c r="A3054" s="64">
        <v>6038378</v>
      </c>
      <c r="B3054" s="64" t="s">
        <v>395</v>
      </c>
      <c r="C3054" s="64">
        <v>5125.9399999999996</v>
      </c>
      <c r="D3054" s="64">
        <v>148</v>
      </c>
      <c r="E3054" s="64">
        <v>422.88</v>
      </c>
      <c r="F3054" s="64">
        <v>419.32</v>
      </c>
      <c r="H3054" s="64">
        <f t="shared" si="376"/>
        <v>-3.5600000000000023</v>
      </c>
      <c r="J3054" s="64">
        <f t="shared" si="377"/>
        <v>109</v>
      </c>
      <c r="K3054" s="64">
        <f t="shared" si="373"/>
        <v>114</v>
      </c>
      <c r="L3054" s="64">
        <f t="shared" si="374"/>
        <v>415</v>
      </c>
      <c r="M3054" s="64">
        <f t="shared" si="375"/>
        <v>162</v>
      </c>
    </row>
    <row r="3055" spans="1:13" outlineLevel="1" x14ac:dyDescent="0.35">
      <c r="A3055" s="64">
        <v>6038881</v>
      </c>
      <c r="B3055" s="64" t="s">
        <v>183</v>
      </c>
      <c r="C3055" s="64">
        <v>7089.9</v>
      </c>
      <c r="D3055" s="64">
        <v>182</v>
      </c>
      <c r="E3055" s="64">
        <v>576.28</v>
      </c>
      <c r="F3055" s="64">
        <v>0</v>
      </c>
      <c r="H3055" s="64">
        <f t="shared" si="376"/>
        <v>-576.28</v>
      </c>
      <c r="J3055" s="64">
        <f t="shared" si="377"/>
        <v>109</v>
      </c>
      <c r="K3055" s="64">
        <f t="shared" si="373"/>
        <v>114</v>
      </c>
      <c r="L3055" s="64">
        <f t="shared" si="374"/>
        <v>416</v>
      </c>
      <c r="M3055" s="64">
        <f t="shared" si="375"/>
        <v>162</v>
      </c>
    </row>
    <row r="3056" spans="1:13" outlineLevel="1" x14ac:dyDescent="0.35">
      <c r="A3056" s="64">
        <v>6040290</v>
      </c>
      <c r="B3056" s="64" t="s">
        <v>406</v>
      </c>
      <c r="C3056" s="64">
        <v>2676.87</v>
      </c>
      <c r="D3056" s="64">
        <v>152</v>
      </c>
      <c r="E3056" s="64">
        <v>224.87</v>
      </c>
      <c r="F3056" s="64">
        <v>0</v>
      </c>
      <c r="H3056" s="64">
        <f t="shared" si="376"/>
        <v>-224.87</v>
      </c>
      <c r="J3056" s="64">
        <f t="shared" si="377"/>
        <v>109</v>
      </c>
      <c r="K3056" s="64">
        <f t="shared" si="373"/>
        <v>114</v>
      </c>
      <c r="L3056" s="64">
        <f t="shared" si="374"/>
        <v>416</v>
      </c>
      <c r="M3056" s="64">
        <f t="shared" si="375"/>
        <v>163</v>
      </c>
    </row>
    <row r="3057" spans="1:13" outlineLevel="1" x14ac:dyDescent="0.35">
      <c r="A3057" s="64">
        <v>6040638</v>
      </c>
      <c r="B3057" s="64" t="s">
        <v>183</v>
      </c>
      <c r="C3057" s="64">
        <v>2498.88</v>
      </c>
      <c r="D3057" s="64">
        <v>179</v>
      </c>
      <c r="E3057" s="64">
        <v>201.97</v>
      </c>
      <c r="F3057" s="64">
        <v>0</v>
      </c>
      <c r="H3057" s="64">
        <f t="shared" si="376"/>
        <v>-201.97</v>
      </c>
      <c r="J3057" s="64">
        <f t="shared" si="377"/>
        <v>109</v>
      </c>
      <c r="K3057" s="64">
        <f t="shared" si="373"/>
        <v>114</v>
      </c>
      <c r="L3057" s="64">
        <f t="shared" si="374"/>
        <v>417</v>
      </c>
      <c r="M3057" s="64">
        <f t="shared" si="375"/>
        <v>163</v>
      </c>
    </row>
    <row r="3058" spans="1:13" outlineLevel="1" x14ac:dyDescent="0.35">
      <c r="A3058" s="64">
        <v>6041032</v>
      </c>
      <c r="B3058" s="64" t="s">
        <v>395</v>
      </c>
      <c r="C3058" s="64">
        <v>3770.21</v>
      </c>
      <c r="D3058" s="64">
        <v>182</v>
      </c>
      <c r="E3058" s="64">
        <v>307.49</v>
      </c>
      <c r="F3058" s="64">
        <v>301.05</v>
      </c>
      <c r="H3058" s="64">
        <f t="shared" si="376"/>
        <v>-6.4399999999999977</v>
      </c>
      <c r="J3058" s="64">
        <f t="shared" si="377"/>
        <v>109</v>
      </c>
      <c r="K3058" s="64">
        <f t="shared" si="373"/>
        <v>115</v>
      </c>
      <c r="L3058" s="64">
        <f t="shared" si="374"/>
        <v>417</v>
      </c>
      <c r="M3058" s="64">
        <f t="shared" si="375"/>
        <v>163</v>
      </c>
    </row>
    <row r="3059" spans="1:13" outlineLevel="1" x14ac:dyDescent="0.35">
      <c r="A3059" s="64">
        <v>6042858</v>
      </c>
      <c r="B3059" s="64" t="s">
        <v>406</v>
      </c>
      <c r="C3059" s="64">
        <v>2931.1</v>
      </c>
      <c r="D3059" s="64">
        <v>182</v>
      </c>
      <c r="E3059" s="64">
        <v>232.19</v>
      </c>
      <c r="F3059" s="64">
        <v>0</v>
      </c>
      <c r="H3059" s="64">
        <f t="shared" si="376"/>
        <v>-232.19</v>
      </c>
      <c r="J3059" s="64">
        <f t="shared" si="377"/>
        <v>109</v>
      </c>
      <c r="K3059" s="64">
        <f t="shared" si="373"/>
        <v>115</v>
      </c>
      <c r="L3059" s="64">
        <f t="shared" si="374"/>
        <v>417</v>
      </c>
      <c r="M3059" s="64">
        <f t="shared" si="375"/>
        <v>164</v>
      </c>
    </row>
    <row r="3060" spans="1:13" outlineLevel="1" x14ac:dyDescent="0.35">
      <c r="A3060" s="64">
        <v>6050546</v>
      </c>
      <c r="B3060" s="64" t="s">
        <v>183</v>
      </c>
      <c r="C3060" s="64">
        <v>2490.58</v>
      </c>
      <c r="D3060" s="64">
        <v>182</v>
      </c>
      <c r="E3060" s="64">
        <v>207.74</v>
      </c>
      <c r="F3060" s="64">
        <v>0</v>
      </c>
      <c r="H3060" s="64">
        <f t="shared" si="376"/>
        <v>-207.74</v>
      </c>
      <c r="J3060" s="64">
        <f t="shared" si="377"/>
        <v>109</v>
      </c>
      <c r="K3060" s="64">
        <f t="shared" si="373"/>
        <v>115</v>
      </c>
      <c r="L3060" s="64">
        <f t="shared" si="374"/>
        <v>418</v>
      </c>
      <c r="M3060" s="64">
        <f t="shared" si="375"/>
        <v>164</v>
      </c>
    </row>
    <row r="3061" spans="1:13" outlineLevel="1" x14ac:dyDescent="0.35">
      <c r="A3061" s="64">
        <v>6058748</v>
      </c>
      <c r="B3061" s="64" t="s">
        <v>183</v>
      </c>
      <c r="C3061" s="64">
        <v>3671.4</v>
      </c>
      <c r="D3061" s="64">
        <v>182</v>
      </c>
      <c r="E3061" s="64">
        <v>290.95999999999998</v>
      </c>
      <c r="F3061" s="64">
        <v>0</v>
      </c>
      <c r="H3061" s="64">
        <f t="shared" si="376"/>
        <v>-290.95999999999998</v>
      </c>
      <c r="J3061" s="64">
        <f t="shared" si="377"/>
        <v>109</v>
      </c>
      <c r="K3061" s="64">
        <f t="shared" si="373"/>
        <v>115</v>
      </c>
      <c r="L3061" s="64">
        <f t="shared" si="374"/>
        <v>419</v>
      </c>
      <c r="M3061" s="64">
        <f t="shared" si="375"/>
        <v>164</v>
      </c>
    </row>
    <row r="3062" spans="1:13" outlineLevel="1" x14ac:dyDescent="0.35">
      <c r="A3062" s="64">
        <v>6062848</v>
      </c>
      <c r="B3062" s="64" t="s">
        <v>183</v>
      </c>
      <c r="C3062" s="64">
        <v>5702.53</v>
      </c>
      <c r="D3062" s="64">
        <v>181</v>
      </c>
      <c r="E3062" s="64">
        <v>466.33</v>
      </c>
      <c r="F3062" s="64">
        <v>0</v>
      </c>
      <c r="H3062" s="64">
        <f t="shared" si="376"/>
        <v>-466.33</v>
      </c>
      <c r="J3062" s="64">
        <f t="shared" si="377"/>
        <v>109</v>
      </c>
      <c r="K3062" s="64">
        <f t="shared" si="373"/>
        <v>115</v>
      </c>
      <c r="L3062" s="64">
        <f t="shared" si="374"/>
        <v>420</v>
      </c>
      <c r="M3062" s="64">
        <f t="shared" si="375"/>
        <v>164</v>
      </c>
    </row>
    <row r="3063" spans="1:13" outlineLevel="1" x14ac:dyDescent="0.35">
      <c r="A3063" s="64">
        <v>6067682</v>
      </c>
      <c r="B3063" s="64" t="s">
        <v>183</v>
      </c>
      <c r="C3063" s="64">
        <v>3155.73</v>
      </c>
      <c r="D3063" s="64">
        <v>181</v>
      </c>
      <c r="E3063" s="64">
        <v>257.69</v>
      </c>
      <c r="F3063" s="64">
        <v>0</v>
      </c>
      <c r="H3063" s="64">
        <f t="shared" si="376"/>
        <v>-257.69</v>
      </c>
      <c r="J3063" s="64">
        <f t="shared" si="377"/>
        <v>109</v>
      </c>
      <c r="K3063" s="64">
        <f t="shared" si="373"/>
        <v>115</v>
      </c>
      <c r="L3063" s="64">
        <f t="shared" si="374"/>
        <v>421</v>
      </c>
      <c r="M3063" s="64">
        <f t="shared" si="375"/>
        <v>164</v>
      </c>
    </row>
    <row r="3064" spans="1:13" outlineLevel="1" x14ac:dyDescent="0.35">
      <c r="A3064" s="64">
        <v>6068565</v>
      </c>
      <c r="B3064" s="64" t="s">
        <v>183</v>
      </c>
      <c r="C3064" s="64">
        <v>3507.03</v>
      </c>
      <c r="D3064" s="64">
        <v>182</v>
      </c>
      <c r="E3064" s="64">
        <v>301.17</v>
      </c>
      <c r="F3064" s="64">
        <v>0</v>
      </c>
      <c r="H3064" s="64">
        <f t="shared" si="376"/>
        <v>-301.17</v>
      </c>
      <c r="J3064" s="64">
        <f t="shared" si="377"/>
        <v>109</v>
      </c>
      <c r="K3064" s="64">
        <f t="shared" si="373"/>
        <v>115</v>
      </c>
      <c r="L3064" s="64">
        <f t="shared" si="374"/>
        <v>422</v>
      </c>
      <c r="M3064" s="64">
        <f t="shared" si="375"/>
        <v>164</v>
      </c>
    </row>
    <row r="3065" spans="1:13" outlineLevel="1" x14ac:dyDescent="0.35">
      <c r="A3065" s="64">
        <v>6069208</v>
      </c>
      <c r="B3065" s="64" t="s">
        <v>406</v>
      </c>
      <c r="C3065" s="64">
        <v>2890.28</v>
      </c>
      <c r="D3065" s="64">
        <v>151</v>
      </c>
      <c r="E3065" s="64">
        <v>233.4</v>
      </c>
      <c r="F3065" s="64">
        <v>0</v>
      </c>
      <c r="H3065" s="64">
        <f t="shared" si="376"/>
        <v>-233.4</v>
      </c>
      <c r="J3065" s="64">
        <f t="shared" si="377"/>
        <v>109</v>
      </c>
      <c r="K3065" s="64">
        <f t="shared" si="373"/>
        <v>115</v>
      </c>
      <c r="L3065" s="64">
        <f t="shared" si="374"/>
        <v>422</v>
      </c>
      <c r="M3065" s="64">
        <f t="shared" si="375"/>
        <v>165</v>
      </c>
    </row>
    <row r="3066" spans="1:13" outlineLevel="1" x14ac:dyDescent="0.35">
      <c r="A3066" s="64">
        <v>6073019</v>
      </c>
      <c r="B3066" s="64" t="s">
        <v>183</v>
      </c>
      <c r="C3066" s="64">
        <v>8211.65</v>
      </c>
      <c r="D3066" s="64">
        <v>181</v>
      </c>
      <c r="E3066" s="64">
        <v>663.72</v>
      </c>
      <c r="F3066" s="64">
        <v>0</v>
      </c>
      <c r="H3066" s="64">
        <f t="shared" si="376"/>
        <v>-663.72</v>
      </c>
      <c r="J3066" s="64">
        <f t="shared" si="377"/>
        <v>109</v>
      </c>
      <c r="K3066" s="64">
        <f t="shared" si="373"/>
        <v>115</v>
      </c>
      <c r="L3066" s="64">
        <f t="shared" si="374"/>
        <v>423</v>
      </c>
      <c r="M3066" s="64">
        <f t="shared" si="375"/>
        <v>165</v>
      </c>
    </row>
    <row r="3067" spans="1:13" outlineLevel="1" x14ac:dyDescent="0.35">
      <c r="A3067" s="64">
        <v>6077243</v>
      </c>
      <c r="B3067" s="64" t="s">
        <v>183</v>
      </c>
      <c r="C3067" s="64">
        <v>3231.58</v>
      </c>
      <c r="D3067" s="64">
        <v>181</v>
      </c>
      <c r="E3067" s="64">
        <v>251.16</v>
      </c>
      <c r="F3067" s="64">
        <v>0</v>
      </c>
      <c r="H3067" s="64">
        <f t="shared" si="376"/>
        <v>-251.16</v>
      </c>
      <c r="J3067" s="64">
        <f t="shared" si="377"/>
        <v>109</v>
      </c>
      <c r="K3067" s="64">
        <f t="shared" si="373"/>
        <v>115</v>
      </c>
      <c r="L3067" s="64">
        <f t="shared" si="374"/>
        <v>424</v>
      </c>
      <c r="M3067" s="64">
        <f t="shared" si="375"/>
        <v>165</v>
      </c>
    </row>
    <row r="3068" spans="1:13" outlineLevel="1" x14ac:dyDescent="0.35">
      <c r="A3068" s="64">
        <v>6082771</v>
      </c>
      <c r="B3068" s="64" t="s">
        <v>395</v>
      </c>
      <c r="C3068" s="64">
        <v>1041.24</v>
      </c>
      <c r="D3068" s="64">
        <v>151</v>
      </c>
      <c r="E3068" s="64">
        <v>80.23</v>
      </c>
      <c r="F3068" s="64">
        <v>77.2</v>
      </c>
      <c r="H3068" s="64">
        <f t="shared" si="376"/>
        <v>-3.0300000000000011</v>
      </c>
      <c r="J3068" s="64">
        <f t="shared" si="377"/>
        <v>109</v>
      </c>
      <c r="K3068" s="64">
        <f t="shared" si="373"/>
        <v>116</v>
      </c>
      <c r="L3068" s="64">
        <f t="shared" si="374"/>
        <v>424</v>
      </c>
      <c r="M3068" s="64">
        <f t="shared" si="375"/>
        <v>165</v>
      </c>
    </row>
    <row r="3069" spans="1:13" outlineLevel="1" x14ac:dyDescent="0.35">
      <c r="A3069" s="64">
        <v>6083018</v>
      </c>
      <c r="B3069" s="64" t="s">
        <v>101</v>
      </c>
      <c r="C3069" s="64">
        <v>8335.26</v>
      </c>
      <c r="D3069" s="64">
        <v>182</v>
      </c>
      <c r="E3069" s="64">
        <v>684.78</v>
      </c>
      <c r="F3069" s="64">
        <v>673.31</v>
      </c>
      <c r="H3069" s="64">
        <f t="shared" si="376"/>
        <v>-11.470000000000027</v>
      </c>
      <c r="J3069" s="64">
        <f t="shared" si="377"/>
        <v>110</v>
      </c>
      <c r="K3069" s="64">
        <f t="shared" si="373"/>
        <v>116</v>
      </c>
      <c r="L3069" s="64">
        <f t="shared" si="374"/>
        <v>424</v>
      </c>
      <c r="M3069" s="64">
        <f t="shared" si="375"/>
        <v>165</v>
      </c>
    </row>
    <row r="3070" spans="1:13" outlineLevel="1" x14ac:dyDescent="0.35">
      <c r="A3070" s="64">
        <v>6084735</v>
      </c>
      <c r="B3070" s="64" t="s">
        <v>406</v>
      </c>
      <c r="C3070" s="64">
        <v>2795.07</v>
      </c>
      <c r="D3070" s="64">
        <v>152</v>
      </c>
      <c r="E3070" s="64">
        <v>222.18</v>
      </c>
      <c r="F3070" s="64">
        <v>0</v>
      </c>
      <c r="H3070" s="64">
        <f t="shared" si="376"/>
        <v>-222.18</v>
      </c>
      <c r="J3070" s="64">
        <f t="shared" si="377"/>
        <v>110</v>
      </c>
      <c r="K3070" s="64">
        <f t="shared" si="373"/>
        <v>116</v>
      </c>
      <c r="L3070" s="64">
        <f t="shared" si="374"/>
        <v>424</v>
      </c>
      <c r="M3070" s="64">
        <f t="shared" si="375"/>
        <v>166</v>
      </c>
    </row>
    <row r="3071" spans="1:13" outlineLevel="1" x14ac:dyDescent="0.35">
      <c r="A3071" s="64">
        <v>6087862</v>
      </c>
      <c r="B3071" s="64" t="s">
        <v>406</v>
      </c>
      <c r="C3071" s="64">
        <v>6896.75</v>
      </c>
      <c r="D3071" s="64">
        <v>182</v>
      </c>
      <c r="E3071" s="64">
        <v>584.88</v>
      </c>
      <c r="F3071" s="64">
        <v>0</v>
      </c>
      <c r="H3071" s="64">
        <f t="shared" si="376"/>
        <v>-584.88</v>
      </c>
      <c r="J3071" s="64">
        <f t="shared" si="377"/>
        <v>110</v>
      </c>
      <c r="K3071" s="64">
        <f t="shared" si="373"/>
        <v>116</v>
      </c>
      <c r="L3071" s="64">
        <f t="shared" si="374"/>
        <v>424</v>
      </c>
      <c r="M3071" s="64">
        <f t="shared" si="375"/>
        <v>167</v>
      </c>
    </row>
    <row r="3072" spans="1:13" outlineLevel="1" x14ac:dyDescent="0.35">
      <c r="A3072" s="64">
        <v>6090906</v>
      </c>
      <c r="B3072" s="64" t="s">
        <v>183</v>
      </c>
      <c r="C3072" s="64">
        <v>2201.41</v>
      </c>
      <c r="D3072" s="64">
        <v>153</v>
      </c>
      <c r="E3072" s="64">
        <v>177.97</v>
      </c>
      <c r="F3072" s="64">
        <v>0</v>
      </c>
      <c r="H3072" s="64">
        <f t="shared" si="376"/>
        <v>-177.97</v>
      </c>
      <c r="J3072" s="64">
        <f t="shared" si="377"/>
        <v>110</v>
      </c>
      <c r="K3072" s="64">
        <f t="shared" si="373"/>
        <v>116</v>
      </c>
      <c r="L3072" s="64">
        <f t="shared" si="374"/>
        <v>425</v>
      </c>
      <c r="M3072" s="64">
        <f t="shared" si="375"/>
        <v>167</v>
      </c>
    </row>
    <row r="3073" spans="1:13" outlineLevel="1" x14ac:dyDescent="0.35">
      <c r="A3073" s="64">
        <v>6091136</v>
      </c>
      <c r="B3073" s="64" t="s">
        <v>183</v>
      </c>
      <c r="C3073" s="64">
        <v>3372.79</v>
      </c>
      <c r="D3073" s="64">
        <v>181</v>
      </c>
      <c r="E3073" s="64">
        <v>268.79000000000002</v>
      </c>
      <c r="F3073" s="64">
        <v>0</v>
      </c>
      <c r="H3073" s="64">
        <f t="shared" si="376"/>
        <v>-268.79000000000002</v>
      </c>
      <c r="J3073" s="64">
        <f t="shared" si="377"/>
        <v>110</v>
      </c>
      <c r="K3073" s="64">
        <f t="shared" si="373"/>
        <v>116</v>
      </c>
      <c r="L3073" s="64">
        <f t="shared" si="374"/>
        <v>426</v>
      </c>
      <c r="M3073" s="64">
        <f t="shared" si="375"/>
        <v>167</v>
      </c>
    </row>
    <row r="3074" spans="1:13" outlineLevel="1" x14ac:dyDescent="0.35">
      <c r="A3074" s="64">
        <v>6093083</v>
      </c>
      <c r="B3074" s="64" t="s">
        <v>395</v>
      </c>
      <c r="C3074" s="64">
        <v>4295.4399999999996</v>
      </c>
      <c r="D3074" s="64">
        <v>182</v>
      </c>
      <c r="E3074" s="64">
        <v>350.81</v>
      </c>
      <c r="F3074" s="64">
        <v>346.97</v>
      </c>
      <c r="H3074" s="64">
        <f t="shared" si="376"/>
        <v>-3.839999999999975</v>
      </c>
      <c r="J3074" s="64">
        <f t="shared" si="377"/>
        <v>110</v>
      </c>
      <c r="K3074" s="64">
        <f t="shared" si="373"/>
        <v>117</v>
      </c>
      <c r="L3074" s="64">
        <f t="shared" si="374"/>
        <v>426</v>
      </c>
      <c r="M3074" s="64">
        <f t="shared" si="375"/>
        <v>167</v>
      </c>
    </row>
    <row r="3075" spans="1:13" outlineLevel="1" x14ac:dyDescent="0.35">
      <c r="A3075" s="64">
        <v>6098934</v>
      </c>
      <c r="B3075" s="64" t="s">
        <v>395</v>
      </c>
      <c r="C3075" s="64">
        <v>3028.46</v>
      </c>
      <c r="D3075" s="64">
        <v>181</v>
      </c>
      <c r="E3075" s="64">
        <v>238.05</v>
      </c>
      <c r="F3075" s="64">
        <v>231.88</v>
      </c>
      <c r="H3075" s="64">
        <f t="shared" si="376"/>
        <v>-6.1700000000000159</v>
      </c>
      <c r="J3075" s="64">
        <f t="shared" si="377"/>
        <v>110</v>
      </c>
      <c r="K3075" s="64">
        <f t="shared" si="373"/>
        <v>118</v>
      </c>
      <c r="L3075" s="64">
        <f t="shared" si="374"/>
        <v>426</v>
      </c>
      <c r="M3075" s="64">
        <f t="shared" si="375"/>
        <v>167</v>
      </c>
    </row>
    <row r="3076" spans="1:13" outlineLevel="1" x14ac:dyDescent="0.35">
      <c r="A3076" s="64">
        <v>6101737</v>
      </c>
      <c r="B3076" s="64" t="s">
        <v>183</v>
      </c>
      <c r="C3076" s="64">
        <v>7163.31</v>
      </c>
      <c r="D3076" s="64">
        <v>179</v>
      </c>
      <c r="E3076" s="64">
        <v>574.09</v>
      </c>
      <c r="F3076" s="64">
        <v>0</v>
      </c>
      <c r="H3076" s="64">
        <f t="shared" si="376"/>
        <v>-574.09</v>
      </c>
      <c r="J3076" s="64">
        <f t="shared" si="377"/>
        <v>110</v>
      </c>
      <c r="K3076" s="64">
        <f t="shared" si="373"/>
        <v>118</v>
      </c>
      <c r="L3076" s="64">
        <f t="shared" si="374"/>
        <v>427</v>
      </c>
      <c r="M3076" s="64">
        <f t="shared" si="375"/>
        <v>167</v>
      </c>
    </row>
    <row r="3077" spans="1:13" outlineLevel="1" x14ac:dyDescent="0.35">
      <c r="A3077" s="64">
        <v>6106571</v>
      </c>
      <c r="B3077" s="64" t="s">
        <v>183</v>
      </c>
      <c r="C3077" s="64">
        <v>6518.47</v>
      </c>
      <c r="D3077" s="64">
        <v>181</v>
      </c>
      <c r="E3077" s="64">
        <v>531.70000000000005</v>
      </c>
      <c r="F3077" s="64">
        <v>0</v>
      </c>
      <c r="H3077" s="64">
        <f t="shared" si="376"/>
        <v>-531.70000000000005</v>
      </c>
      <c r="J3077" s="64">
        <f t="shared" si="377"/>
        <v>110</v>
      </c>
      <c r="K3077" s="64">
        <f t="shared" si="373"/>
        <v>118</v>
      </c>
      <c r="L3077" s="64">
        <f t="shared" si="374"/>
        <v>428</v>
      </c>
      <c r="M3077" s="64">
        <f t="shared" si="375"/>
        <v>167</v>
      </c>
    </row>
    <row r="3078" spans="1:13" outlineLevel="1" x14ac:dyDescent="0.35">
      <c r="A3078" s="64">
        <v>6107892</v>
      </c>
      <c r="B3078" s="64" t="s">
        <v>183</v>
      </c>
      <c r="C3078" s="64">
        <v>4839.3</v>
      </c>
      <c r="D3078" s="64">
        <v>182</v>
      </c>
      <c r="E3078" s="64">
        <v>378.39</v>
      </c>
      <c r="F3078" s="64">
        <v>0</v>
      </c>
      <c r="H3078" s="64">
        <f t="shared" si="376"/>
        <v>-378.39</v>
      </c>
      <c r="J3078" s="64">
        <f t="shared" si="377"/>
        <v>110</v>
      </c>
      <c r="K3078" s="64">
        <f t="shared" si="373"/>
        <v>118</v>
      </c>
      <c r="L3078" s="64">
        <f t="shared" si="374"/>
        <v>429</v>
      </c>
      <c r="M3078" s="64">
        <f t="shared" si="375"/>
        <v>167</v>
      </c>
    </row>
    <row r="3079" spans="1:13" outlineLevel="1" x14ac:dyDescent="0.35">
      <c r="A3079" s="64">
        <v>6108668</v>
      </c>
      <c r="B3079" s="64" t="s">
        <v>183</v>
      </c>
      <c r="C3079" s="64">
        <v>4102.63</v>
      </c>
      <c r="D3079" s="64">
        <v>179</v>
      </c>
      <c r="E3079" s="64">
        <v>333.91</v>
      </c>
      <c r="F3079" s="64">
        <v>0</v>
      </c>
      <c r="H3079" s="64">
        <f t="shared" si="376"/>
        <v>-333.91</v>
      </c>
      <c r="J3079" s="64">
        <f t="shared" si="377"/>
        <v>110</v>
      </c>
      <c r="K3079" s="64">
        <f t="shared" si="373"/>
        <v>118</v>
      </c>
      <c r="L3079" s="64">
        <f t="shared" si="374"/>
        <v>430</v>
      </c>
      <c r="M3079" s="64">
        <f t="shared" si="375"/>
        <v>167</v>
      </c>
    </row>
    <row r="3080" spans="1:13" outlineLevel="1" x14ac:dyDescent="0.35">
      <c r="A3080" s="64">
        <v>6119491</v>
      </c>
      <c r="B3080" s="64" t="s">
        <v>101</v>
      </c>
      <c r="C3080" s="64">
        <v>3701.91</v>
      </c>
      <c r="D3080" s="64">
        <v>150</v>
      </c>
      <c r="E3080" s="64">
        <v>297.73</v>
      </c>
      <c r="F3080" s="64">
        <v>291.58</v>
      </c>
      <c r="H3080" s="64">
        <f t="shared" si="376"/>
        <v>-6.1500000000000341</v>
      </c>
      <c r="J3080" s="64">
        <f t="shared" si="377"/>
        <v>111</v>
      </c>
      <c r="K3080" s="64">
        <f t="shared" si="373"/>
        <v>118</v>
      </c>
      <c r="L3080" s="64">
        <f t="shared" si="374"/>
        <v>430</v>
      </c>
      <c r="M3080" s="64">
        <f t="shared" si="375"/>
        <v>167</v>
      </c>
    </row>
    <row r="3081" spans="1:13" outlineLevel="1" x14ac:dyDescent="0.35">
      <c r="A3081" s="64">
        <v>6123799</v>
      </c>
      <c r="B3081" s="64" t="s">
        <v>101</v>
      </c>
      <c r="C3081" s="64">
        <v>1745.96</v>
      </c>
      <c r="D3081" s="64">
        <v>148</v>
      </c>
      <c r="E3081" s="64">
        <v>139.97999999999999</v>
      </c>
      <c r="F3081" s="64">
        <v>138.88999999999999</v>
      </c>
      <c r="H3081" s="64">
        <f t="shared" si="376"/>
        <v>-1.0900000000000034</v>
      </c>
      <c r="J3081" s="64">
        <f t="shared" si="377"/>
        <v>112</v>
      </c>
      <c r="K3081" s="64">
        <f t="shared" si="373"/>
        <v>118</v>
      </c>
      <c r="L3081" s="64">
        <f t="shared" si="374"/>
        <v>430</v>
      </c>
      <c r="M3081" s="64">
        <f t="shared" si="375"/>
        <v>167</v>
      </c>
    </row>
    <row r="3082" spans="1:13" outlineLevel="1" x14ac:dyDescent="0.35">
      <c r="A3082" s="64">
        <v>6135033</v>
      </c>
      <c r="B3082" s="64" t="s">
        <v>101</v>
      </c>
      <c r="C3082" s="64">
        <v>2027.14</v>
      </c>
      <c r="D3082" s="64">
        <v>154</v>
      </c>
      <c r="E3082" s="64">
        <v>162.88</v>
      </c>
      <c r="F3082" s="64">
        <v>158.01</v>
      </c>
      <c r="H3082" s="64">
        <f t="shared" si="376"/>
        <v>-4.8700000000000045</v>
      </c>
      <c r="J3082" s="64">
        <f t="shared" si="377"/>
        <v>113</v>
      </c>
      <c r="K3082" s="64">
        <f t="shared" si="373"/>
        <v>118</v>
      </c>
      <c r="L3082" s="64">
        <f t="shared" si="374"/>
        <v>430</v>
      </c>
      <c r="M3082" s="64">
        <f t="shared" si="375"/>
        <v>167</v>
      </c>
    </row>
    <row r="3083" spans="1:13" outlineLevel="1" x14ac:dyDescent="0.35">
      <c r="A3083" s="64">
        <v>6136974</v>
      </c>
      <c r="B3083" s="64" t="s">
        <v>183</v>
      </c>
      <c r="C3083" s="64">
        <v>3044.01</v>
      </c>
      <c r="D3083" s="64">
        <v>181</v>
      </c>
      <c r="E3083" s="64">
        <v>252.61</v>
      </c>
      <c r="F3083" s="64">
        <v>0</v>
      </c>
      <c r="H3083" s="64">
        <f t="shared" si="376"/>
        <v>-252.61</v>
      </c>
      <c r="J3083" s="64">
        <f t="shared" si="377"/>
        <v>113</v>
      </c>
      <c r="K3083" s="64">
        <f t="shared" si="373"/>
        <v>118</v>
      </c>
      <c r="L3083" s="64">
        <f t="shared" si="374"/>
        <v>431</v>
      </c>
      <c r="M3083" s="64">
        <f t="shared" si="375"/>
        <v>167</v>
      </c>
    </row>
    <row r="3084" spans="1:13" outlineLevel="1" x14ac:dyDescent="0.35">
      <c r="A3084" s="64">
        <v>6140389</v>
      </c>
      <c r="B3084" s="64" t="s">
        <v>183</v>
      </c>
      <c r="C3084" s="64">
        <v>2863.77</v>
      </c>
      <c r="D3084" s="64">
        <v>181</v>
      </c>
      <c r="E3084" s="64">
        <v>226.16</v>
      </c>
      <c r="F3084" s="64">
        <v>0</v>
      </c>
      <c r="H3084" s="64">
        <f t="shared" si="376"/>
        <v>-226.16</v>
      </c>
      <c r="J3084" s="64">
        <f t="shared" si="377"/>
        <v>113</v>
      </c>
      <c r="K3084" s="64">
        <f t="shared" si="373"/>
        <v>118</v>
      </c>
      <c r="L3084" s="64">
        <f t="shared" si="374"/>
        <v>432</v>
      </c>
      <c r="M3084" s="64">
        <f t="shared" si="375"/>
        <v>167</v>
      </c>
    </row>
    <row r="3085" spans="1:13" outlineLevel="1" x14ac:dyDescent="0.35">
      <c r="A3085" s="64">
        <v>6154637</v>
      </c>
      <c r="B3085" s="64" t="s">
        <v>183</v>
      </c>
      <c r="C3085" s="64">
        <v>4917.8599999999997</v>
      </c>
      <c r="D3085" s="64">
        <v>181</v>
      </c>
      <c r="E3085" s="64">
        <v>418.89</v>
      </c>
      <c r="F3085" s="64">
        <v>0</v>
      </c>
      <c r="H3085" s="64">
        <f t="shared" si="376"/>
        <v>-418.89</v>
      </c>
      <c r="J3085" s="64">
        <f t="shared" si="377"/>
        <v>113</v>
      </c>
      <c r="K3085" s="64">
        <f t="shared" si="373"/>
        <v>118</v>
      </c>
      <c r="L3085" s="64">
        <f t="shared" si="374"/>
        <v>433</v>
      </c>
      <c r="M3085" s="64">
        <f t="shared" si="375"/>
        <v>167</v>
      </c>
    </row>
    <row r="3086" spans="1:13" outlineLevel="1" x14ac:dyDescent="0.35">
      <c r="A3086" s="64">
        <v>6159322</v>
      </c>
      <c r="B3086" s="64" t="s">
        <v>406</v>
      </c>
      <c r="C3086" s="64">
        <v>5303.81</v>
      </c>
      <c r="D3086" s="64">
        <v>151</v>
      </c>
      <c r="E3086" s="64">
        <v>422.36</v>
      </c>
      <c r="F3086" s="64">
        <v>0</v>
      </c>
      <c r="H3086" s="64">
        <f t="shared" si="376"/>
        <v>-422.36</v>
      </c>
      <c r="J3086" s="64">
        <f t="shared" si="377"/>
        <v>113</v>
      </c>
      <c r="K3086" s="64">
        <f t="shared" si="373"/>
        <v>118</v>
      </c>
      <c r="L3086" s="64">
        <f t="shared" si="374"/>
        <v>433</v>
      </c>
      <c r="M3086" s="64">
        <f t="shared" si="375"/>
        <v>168</v>
      </c>
    </row>
    <row r="3087" spans="1:13" outlineLevel="1" x14ac:dyDescent="0.35">
      <c r="A3087" s="64">
        <v>6167565</v>
      </c>
      <c r="B3087" s="64" t="s">
        <v>183</v>
      </c>
      <c r="C3087" s="64">
        <v>4581.62</v>
      </c>
      <c r="D3087" s="64">
        <v>182</v>
      </c>
      <c r="E3087" s="64">
        <v>361.52</v>
      </c>
      <c r="F3087" s="64">
        <v>0</v>
      </c>
      <c r="H3087" s="64">
        <f t="shared" si="376"/>
        <v>-361.52</v>
      </c>
      <c r="J3087" s="64">
        <f t="shared" si="377"/>
        <v>113</v>
      </c>
      <c r="K3087" s="64">
        <f t="shared" ref="K3087:K3150" si="378">IF($B3087=K$2253,K3086+1,K3086)</f>
        <v>118</v>
      </c>
      <c r="L3087" s="64">
        <f t="shared" ref="L3087:L3150" si="379">IF($B3087=L$2253,L3086+1,L3086)</f>
        <v>434</v>
      </c>
      <c r="M3087" s="64">
        <f t="shared" ref="M3087:M3150" si="380">IF($B3087=M$2253,M3086+1,M3086)</f>
        <v>168</v>
      </c>
    </row>
    <row r="3088" spans="1:13" outlineLevel="1" x14ac:dyDescent="0.35">
      <c r="A3088" s="64">
        <v>6178520</v>
      </c>
      <c r="B3088" s="64" t="s">
        <v>406</v>
      </c>
      <c r="C3088" s="64">
        <v>2086.25</v>
      </c>
      <c r="D3088" s="64">
        <v>113</v>
      </c>
      <c r="E3088" s="64">
        <v>167.95</v>
      </c>
      <c r="F3088" s="64">
        <v>0</v>
      </c>
      <c r="H3088" s="64">
        <f t="shared" ref="H3088:H3151" si="381">F3088-E3088</f>
        <v>-167.95</v>
      </c>
      <c r="J3088" s="64">
        <f t="shared" ref="J3088:J3151" si="382">IF($B3088=J$2253,J3087+1,J3087)</f>
        <v>113</v>
      </c>
      <c r="K3088" s="64">
        <f t="shared" si="378"/>
        <v>118</v>
      </c>
      <c r="L3088" s="64">
        <f t="shared" si="379"/>
        <v>434</v>
      </c>
      <c r="M3088" s="64">
        <f t="shared" si="380"/>
        <v>169</v>
      </c>
    </row>
    <row r="3089" spans="1:13" outlineLevel="1" x14ac:dyDescent="0.35">
      <c r="A3089" s="64">
        <v>6180468</v>
      </c>
      <c r="B3089" s="64" t="s">
        <v>101</v>
      </c>
      <c r="C3089" s="64">
        <v>2436.9499999999998</v>
      </c>
      <c r="D3089" s="64">
        <v>150</v>
      </c>
      <c r="E3089" s="64">
        <v>197.38</v>
      </c>
      <c r="F3089" s="64">
        <v>193.18</v>
      </c>
      <c r="H3089" s="64">
        <f t="shared" si="381"/>
        <v>-4.1999999999999886</v>
      </c>
      <c r="J3089" s="64">
        <f t="shared" si="382"/>
        <v>114</v>
      </c>
      <c r="K3089" s="64">
        <f t="shared" si="378"/>
        <v>118</v>
      </c>
      <c r="L3089" s="64">
        <f t="shared" si="379"/>
        <v>434</v>
      </c>
      <c r="M3089" s="64">
        <f t="shared" si="380"/>
        <v>169</v>
      </c>
    </row>
    <row r="3090" spans="1:13" outlineLevel="1" x14ac:dyDescent="0.35">
      <c r="A3090" s="64">
        <v>6188735</v>
      </c>
      <c r="B3090" s="64" t="s">
        <v>183</v>
      </c>
      <c r="C3090" s="64">
        <v>3716.59</v>
      </c>
      <c r="D3090" s="64">
        <v>178</v>
      </c>
      <c r="E3090" s="64">
        <v>312.26</v>
      </c>
      <c r="F3090" s="64">
        <v>0</v>
      </c>
      <c r="H3090" s="64">
        <f t="shared" si="381"/>
        <v>-312.26</v>
      </c>
      <c r="J3090" s="64">
        <f t="shared" si="382"/>
        <v>114</v>
      </c>
      <c r="K3090" s="64">
        <f t="shared" si="378"/>
        <v>118</v>
      </c>
      <c r="L3090" s="64">
        <f t="shared" si="379"/>
        <v>435</v>
      </c>
      <c r="M3090" s="64">
        <f t="shared" si="380"/>
        <v>169</v>
      </c>
    </row>
    <row r="3091" spans="1:13" outlineLevel="1" x14ac:dyDescent="0.35">
      <c r="A3091" s="64">
        <v>6189163</v>
      </c>
      <c r="B3091" s="64" t="s">
        <v>183</v>
      </c>
      <c r="C3091" s="64">
        <v>8893.6</v>
      </c>
      <c r="D3091" s="64">
        <v>182</v>
      </c>
      <c r="E3091" s="64">
        <v>733.34</v>
      </c>
      <c r="F3091" s="64">
        <v>0</v>
      </c>
      <c r="H3091" s="64">
        <f t="shared" si="381"/>
        <v>-733.34</v>
      </c>
      <c r="J3091" s="64">
        <f t="shared" si="382"/>
        <v>114</v>
      </c>
      <c r="K3091" s="64">
        <f t="shared" si="378"/>
        <v>118</v>
      </c>
      <c r="L3091" s="64">
        <f t="shared" si="379"/>
        <v>436</v>
      </c>
      <c r="M3091" s="64">
        <f t="shared" si="380"/>
        <v>169</v>
      </c>
    </row>
    <row r="3092" spans="1:13" outlineLevel="1" x14ac:dyDescent="0.35">
      <c r="A3092" s="64">
        <v>6190053</v>
      </c>
      <c r="B3092" s="64" t="s">
        <v>101</v>
      </c>
      <c r="C3092" s="64">
        <v>2472.42</v>
      </c>
      <c r="D3092" s="64">
        <v>181</v>
      </c>
      <c r="E3092" s="64">
        <v>197.25</v>
      </c>
      <c r="F3092" s="64">
        <v>197.04</v>
      </c>
      <c r="H3092" s="64">
        <f t="shared" si="381"/>
        <v>-0.21000000000000796</v>
      </c>
      <c r="J3092" s="64">
        <f t="shared" si="382"/>
        <v>115</v>
      </c>
      <c r="K3092" s="64">
        <f t="shared" si="378"/>
        <v>118</v>
      </c>
      <c r="L3092" s="64">
        <f t="shared" si="379"/>
        <v>436</v>
      </c>
      <c r="M3092" s="64">
        <f t="shared" si="380"/>
        <v>169</v>
      </c>
    </row>
    <row r="3093" spans="1:13" outlineLevel="1" x14ac:dyDescent="0.35">
      <c r="A3093" s="64">
        <v>6190409</v>
      </c>
      <c r="B3093" s="64" t="s">
        <v>406</v>
      </c>
      <c r="C3093" s="64">
        <v>788.89</v>
      </c>
      <c r="D3093" s="64">
        <v>150</v>
      </c>
      <c r="E3093" s="64">
        <v>65.05</v>
      </c>
      <c r="F3093" s="64">
        <v>0</v>
      </c>
      <c r="H3093" s="64">
        <f t="shared" si="381"/>
        <v>-65.05</v>
      </c>
      <c r="J3093" s="64">
        <f t="shared" si="382"/>
        <v>115</v>
      </c>
      <c r="K3093" s="64">
        <f t="shared" si="378"/>
        <v>118</v>
      </c>
      <c r="L3093" s="64">
        <f t="shared" si="379"/>
        <v>436</v>
      </c>
      <c r="M3093" s="64">
        <f t="shared" si="380"/>
        <v>170</v>
      </c>
    </row>
    <row r="3094" spans="1:13" outlineLevel="1" x14ac:dyDescent="0.35">
      <c r="A3094" s="64">
        <v>6193263</v>
      </c>
      <c r="B3094" s="64" t="s">
        <v>395</v>
      </c>
      <c r="C3094" s="64">
        <v>2074.71</v>
      </c>
      <c r="D3094" s="64">
        <v>148</v>
      </c>
      <c r="E3094" s="64">
        <v>171.07</v>
      </c>
      <c r="F3094" s="64">
        <v>169.76</v>
      </c>
      <c r="H3094" s="64">
        <f t="shared" si="381"/>
        <v>-1.3100000000000023</v>
      </c>
      <c r="J3094" s="64">
        <f t="shared" si="382"/>
        <v>115</v>
      </c>
      <c r="K3094" s="64">
        <f t="shared" si="378"/>
        <v>119</v>
      </c>
      <c r="L3094" s="64">
        <f t="shared" si="379"/>
        <v>436</v>
      </c>
      <c r="M3094" s="64">
        <f t="shared" si="380"/>
        <v>170</v>
      </c>
    </row>
    <row r="3095" spans="1:13" outlineLevel="1" x14ac:dyDescent="0.35">
      <c r="A3095" s="64">
        <v>6195665</v>
      </c>
      <c r="B3095" s="64" t="s">
        <v>183</v>
      </c>
      <c r="C3095" s="64">
        <v>5537.49</v>
      </c>
      <c r="D3095" s="64">
        <v>182</v>
      </c>
      <c r="E3095" s="64">
        <v>454.81</v>
      </c>
      <c r="F3095" s="64">
        <v>0</v>
      </c>
      <c r="H3095" s="64">
        <f t="shared" si="381"/>
        <v>-454.81</v>
      </c>
      <c r="J3095" s="64">
        <f t="shared" si="382"/>
        <v>115</v>
      </c>
      <c r="K3095" s="64">
        <f t="shared" si="378"/>
        <v>119</v>
      </c>
      <c r="L3095" s="64">
        <f t="shared" si="379"/>
        <v>437</v>
      </c>
      <c r="M3095" s="64">
        <f t="shared" si="380"/>
        <v>170</v>
      </c>
    </row>
    <row r="3096" spans="1:13" outlineLevel="1" x14ac:dyDescent="0.35">
      <c r="A3096" s="64">
        <v>6197554</v>
      </c>
      <c r="B3096" s="64" t="s">
        <v>101</v>
      </c>
      <c r="C3096" s="64">
        <v>5796.6</v>
      </c>
      <c r="D3096" s="64">
        <v>148</v>
      </c>
      <c r="E3096" s="64">
        <v>468.66</v>
      </c>
      <c r="F3096" s="64">
        <v>466.99</v>
      </c>
      <c r="H3096" s="64">
        <f t="shared" si="381"/>
        <v>-1.6700000000000159</v>
      </c>
      <c r="J3096" s="64">
        <f t="shared" si="382"/>
        <v>116</v>
      </c>
      <c r="K3096" s="64">
        <f t="shared" si="378"/>
        <v>119</v>
      </c>
      <c r="L3096" s="64">
        <f t="shared" si="379"/>
        <v>437</v>
      </c>
      <c r="M3096" s="64">
        <f t="shared" si="380"/>
        <v>170</v>
      </c>
    </row>
    <row r="3097" spans="1:13" outlineLevel="1" x14ac:dyDescent="0.35">
      <c r="A3097" s="64">
        <v>6202882</v>
      </c>
      <c r="B3097" s="64" t="s">
        <v>395</v>
      </c>
      <c r="C3097" s="64">
        <v>2917.94</v>
      </c>
      <c r="D3097" s="64">
        <v>118</v>
      </c>
      <c r="E3097" s="64">
        <v>233.48</v>
      </c>
      <c r="F3097" s="64">
        <v>230.82</v>
      </c>
      <c r="H3097" s="64">
        <f t="shared" si="381"/>
        <v>-2.6599999999999966</v>
      </c>
      <c r="J3097" s="64">
        <f t="shared" si="382"/>
        <v>116</v>
      </c>
      <c r="K3097" s="64">
        <f t="shared" si="378"/>
        <v>120</v>
      </c>
      <c r="L3097" s="64">
        <f t="shared" si="379"/>
        <v>437</v>
      </c>
      <c r="M3097" s="64">
        <f t="shared" si="380"/>
        <v>170</v>
      </c>
    </row>
    <row r="3098" spans="1:13" outlineLevel="1" x14ac:dyDescent="0.35">
      <c r="A3098" s="64">
        <v>6203187</v>
      </c>
      <c r="B3098" s="64" t="s">
        <v>101</v>
      </c>
      <c r="C3098" s="64">
        <v>2173.98</v>
      </c>
      <c r="D3098" s="64">
        <v>118</v>
      </c>
      <c r="E3098" s="64">
        <v>179.28</v>
      </c>
      <c r="F3098" s="64">
        <v>177.51</v>
      </c>
      <c r="H3098" s="64">
        <f t="shared" si="381"/>
        <v>-1.7700000000000102</v>
      </c>
      <c r="J3098" s="64">
        <f t="shared" si="382"/>
        <v>117</v>
      </c>
      <c r="K3098" s="64">
        <f t="shared" si="378"/>
        <v>120</v>
      </c>
      <c r="L3098" s="64">
        <f t="shared" si="379"/>
        <v>437</v>
      </c>
      <c r="M3098" s="64">
        <f t="shared" si="380"/>
        <v>170</v>
      </c>
    </row>
    <row r="3099" spans="1:13" outlineLevel="1" x14ac:dyDescent="0.35">
      <c r="A3099" s="64">
        <v>6212857</v>
      </c>
      <c r="B3099" s="64" t="s">
        <v>183</v>
      </c>
      <c r="C3099" s="64">
        <v>3126.79</v>
      </c>
      <c r="D3099" s="64">
        <v>179</v>
      </c>
      <c r="E3099" s="64">
        <v>258.36</v>
      </c>
      <c r="F3099" s="64">
        <v>0</v>
      </c>
      <c r="H3099" s="64">
        <f t="shared" si="381"/>
        <v>-258.36</v>
      </c>
      <c r="J3099" s="64">
        <f t="shared" si="382"/>
        <v>117</v>
      </c>
      <c r="K3099" s="64">
        <f t="shared" si="378"/>
        <v>120</v>
      </c>
      <c r="L3099" s="64">
        <f t="shared" si="379"/>
        <v>438</v>
      </c>
      <c r="M3099" s="64">
        <f t="shared" si="380"/>
        <v>170</v>
      </c>
    </row>
    <row r="3100" spans="1:13" outlineLevel="1" x14ac:dyDescent="0.35">
      <c r="A3100" s="64">
        <v>6225157</v>
      </c>
      <c r="B3100" s="64" t="s">
        <v>101</v>
      </c>
      <c r="C3100" s="64">
        <v>5100.99</v>
      </c>
      <c r="D3100" s="64">
        <v>151</v>
      </c>
      <c r="E3100" s="64">
        <v>411.15</v>
      </c>
      <c r="F3100" s="64">
        <v>407.04</v>
      </c>
      <c r="H3100" s="64">
        <f t="shared" si="381"/>
        <v>-4.1099999999999568</v>
      </c>
      <c r="J3100" s="64">
        <f t="shared" si="382"/>
        <v>118</v>
      </c>
      <c r="K3100" s="64">
        <f t="shared" si="378"/>
        <v>120</v>
      </c>
      <c r="L3100" s="64">
        <f t="shared" si="379"/>
        <v>438</v>
      </c>
      <c r="M3100" s="64">
        <f t="shared" si="380"/>
        <v>170</v>
      </c>
    </row>
    <row r="3101" spans="1:13" outlineLevel="1" x14ac:dyDescent="0.35">
      <c r="A3101" s="64">
        <v>6227666</v>
      </c>
      <c r="B3101" s="64" t="s">
        <v>406</v>
      </c>
      <c r="C3101" s="64">
        <v>5945.53</v>
      </c>
      <c r="D3101" s="64">
        <v>149</v>
      </c>
      <c r="E3101" s="64">
        <v>479.73</v>
      </c>
      <c r="F3101" s="64">
        <v>0</v>
      </c>
      <c r="H3101" s="64">
        <f t="shared" si="381"/>
        <v>-479.73</v>
      </c>
      <c r="J3101" s="64">
        <f t="shared" si="382"/>
        <v>118</v>
      </c>
      <c r="K3101" s="64">
        <f t="shared" si="378"/>
        <v>120</v>
      </c>
      <c r="L3101" s="64">
        <f t="shared" si="379"/>
        <v>438</v>
      </c>
      <c r="M3101" s="64">
        <f t="shared" si="380"/>
        <v>171</v>
      </c>
    </row>
    <row r="3102" spans="1:13" outlineLevel="1" x14ac:dyDescent="0.35">
      <c r="A3102" s="64">
        <v>6230560</v>
      </c>
      <c r="B3102" s="64" t="s">
        <v>406</v>
      </c>
      <c r="C3102" s="64">
        <v>3594.72</v>
      </c>
      <c r="D3102" s="64">
        <v>149</v>
      </c>
      <c r="E3102" s="64">
        <v>297.16000000000003</v>
      </c>
      <c r="F3102" s="64">
        <v>0</v>
      </c>
      <c r="H3102" s="64">
        <f t="shared" si="381"/>
        <v>-297.16000000000003</v>
      </c>
      <c r="J3102" s="64">
        <f t="shared" si="382"/>
        <v>118</v>
      </c>
      <c r="K3102" s="64">
        <f t="shared" si="378"/>
        <v>120</v>
      </c>
      <c r="L3102" s="64">
        <f t="shared" si="379"/>
        <v>438</v>
      </c>
      <c r="M3102" s="64">
        <f t="shared" si="380"/>
        <v>172</v>
      </c>
    </row>
    <row r="3103" spans="1:13" outlineLevel="1" x14ac:dyDescent="0.35">
      <c r="A3103" s="64">
        <v>6231914</v>
      </c>
      <c r="B3103" s="64" t="s">
        <v>183</v>
      </c>
      <c r="C3103" s="64">
        <v>4757.33</v>
      </c>
      <c r="D3103" s="64">
        <v>179</v>
      </c>
      <c r="E3103" s="64">
        <v>389.41</v>
      </c>
      <c r="F3103" s="64">
        <v>0</v>
      </c>
      <c r="H3103" s="64">
        <f t="shared" si="381"/>
        <v>-389.41</v>
      </c>
      <c r="J3103" s="64">
        <f t="shared" si="382"/>
        <v>118</v>
      </c>
      <c r="K3103" s="64">
        <f t="shared" si="378"/>
        <v>120</v>
      </c>
      <c r="L3103" s="64">
        <f t="shared" si="379"/>
        <v>439</v>
      </c>
      <c r="M3103" s="64">
        <f t="shared" si="380"/>
        <v>172</v>
      </c>
    </row>
    <row r="3104" spans="1:13" outlineLevel="1" x14ac:dyDescent="0.35">
      <c r="A3104" s="64">
        <v>6234091</v>
      </c>
      <c r="B3104" s="64" t="s">
        <v>183</v>
      </c>
      <c r="C3104" s="64">
        <v>5975.81</v>
      </c>
      <c r="D3104" s="64">
        <v>182</v>
      </c>
      <c r="E3104" s="64">
        <v>477.91</v>
      </c>
      <c r="F3104" s="64">
        <v>0</v>
      </c>
      <c r="H3104" s="64">
        <f t="shared" si="381"/>
        <v>-477.91</v>
      </c>
      <c r="J3104" s="64">
        <f t="shared" si="382"/>
        <v>118</v>
      </c>
      <c r="K3104" s="64">
        <f t="shared" si="378"/>
        <v>120</v>
      </c>
      <c r="L3104" s="64">
        <f t="shared" si="379"/>
        <v>440</v>
      </c>
      <c r="M3104" s="64">
        <f t="shared" si="380"/>
        <v>172</v>
      </c>
    </row>
    <row r="3105" spans="1:13" outlineLevel="1" x14ac:dyDescent="0.35">
      <c r="A3105" s="64">
        <v>6244371</v>
      </c>
      <c r="B3105" s="64" t="s">
        <v>183</v>
      </c>
      <c r="C3105" s="64">
        <v>3922.39</v>
      </c>
      <c r="D3105" s="64">
        <v>182</v>
      </c>
      <c r="E3105" s="64">
        <v>319.31</v>
      </c>
      <c r="F3105" s="64">
        <v>0</v>
      </c>
      <c r="H3105" s="64">
        <f t="shared" si="381"/>
        <v>-319.31</v>
      </c>
      <c r="J3105" s="64">
        <f t="shared" si="382"/>
        <v>118</v>
      </c>
      <c r="K3105" s="64">
        <f t="shared" si="378"/>
        <v>120</v>
      </c>
      <c r="L3105" s="64">
        <f t="shared" si="379"/>
        <v>441</v>
      </c>
      <c r="M3105" s="64">
        <f t="shared" si="380"/>
        <v>172</v>
      </c>
    </row>
    <row r="3106" spans="1:13" outlineLevel="1" x14ac:dyDescent="0.35">
      <c r="A3106" s="64">
        <v>6246541</v>
      </c>
      <c r="B3106" s="64" t="s">
        <v>183</v>
      </c>
      <c r="C3106" s="64">
        <v>5315.99</v>
      </c>
      <c r="D3106" s="64">
        <v>182</v>
      </c>
      <c r="E3106" s="64">
        <v>428.23</v>
      </c>
      <c r="F3106" s="64">
        <v>0</v>
      </c>
      <c r="H3106" s="64">
        <f t="shared" si="381"/>
        <v>-428.23</v>
      </c>
      <c r="J3106" s="64">
        <f t="shared" si="382"/>
        <v>118</v>
      </c>
      <c r="K3106" s="64">
        <f t="shared" si="378"/>
        <v>120</v>
      </c>
      <c r="L3106" s="64">
        <f t="shared" si="379"/>
        <v>442</v>
      </c>
      <c r="M3106" s="64">
        <f t="shared" si="380"/>
        <v>172</v>
      </c>
    </row>
    <row r="3107" spans="1:13" outlineLevel="1" x14ac:dyDescent="0.35">
      <c r="A3107" s="64">
        <v>6247862</v>
      </c>
      <c r="B3107" s="64" t="s">
        <v>183</v>
      </c>
      <c r="C3107" s="64">
        <v>3143.84</v>
      </c>
      <c r="D3107" s="64">
        <v>181</v>
      </c>
      <c r="E3107" s="64">
        <v>241.48</v>
      </c>
      <c r="F3107" s="64">
        <v>0</v>
      </c>
      <c r="H3107" s="64">
        <f t="shared" si="381"/>
        <v>-241.48</v>
      </c>
      <c r="J3107" s="64">
        <f t="shared" si="382"/>
        <v>118</v>
      </c>
      <c r="K3107" s="64">
        <f t="shared" si="378"/>
        <v>120</v>
      </c>
      <c r="L3107" s="64">
        <f t="shared" si="379"/>
        <v>443</v>
      </c>
      <c r="M3107" s="64">
        <f t="shared" si="380"/>
        <v>172</v>
      </c>
    </row>
    <row r="3108" spans="1:13" outlineLevel="1" x14ac:dyDescent="0.35">
      <c r="A3108" s="64">
        <v>6261432</v>
      </c>
      <c r="B3108" s="64" t="s">
        <v>395</v>
      </c>
      <c r="C3108" s="64">
        <v>4615.2700000000004</v>
      </c>
      <c r="D3108" s="64">
        <v>148</v>
      </c>
      <c r="E3108" s="64">
        <v>370.46</v>
      </c>
      <c r="F3108" s="64">
        <v>362.06</v>
      </c>
      <c r="H3108" s="64">
        <f t="shared" si="381"/>
        <v>-8.3999999999999773</v>
      </c>
      <c r="J3108" s="64">
        <f t="shared" si="382"/>
        <v>118</v>
      </c>
      <c r="K3108" s="64">
        <f t="shared" si="378"/>
        <v>121</v>
      </c>
      <c r="L3108" s="64">
        <f t="shared" si="379"/>
        <v>443</v>
      </c>
      <c r="M3108" s="64">
        <f t="shared" si="380"/>
        <v>172</v>
      </c>
    </row>
    <row r="3109" spans="1:13" outlineLevel="1" x14ac:dyDescent="0.35">
      <c r="A3109" s="64">
        <v>6261812</v>
      </c>
      <c r="B3109" s="64" t="s">
        <v>406</v>
      </c>
      <c r="C3109" s="64">
        <v>2776.84</v>
      </c>
      <c r="D3109" s="64">
        <v>151</v>
      </c>
      <c r="E3109" s="64">
        <v>223.26</v>
      </c>
      <c r="F3109" s="64">
        <v>0</v>
      </c>
      <c r="H3109" s="64">
        <f t="shared" si="381"/>
        <v>-223.26</v>
      </c>
      <c r="J3109" s="64">
        <f t="shared" si="382"/>
        <v>118</v>
      </c>
      <c r="K3109" s="64">
        <f t="shared" si="378"/>
        <v>121</v>
      </c>
      <c r="L3109" s="64">
        <f t="shared" si="379"/>
        <v>443</v>
      </c>
      <c r="M3109" s="64">
        <f t="shared" si="380"/>
        <v>173</v>
      </c>
    </row>
    <row r="3110" spans="1:13" outlineLevel="1" x14ac:dyDescent="0.35">
      <c r="A3110" s="64">
        <v>6267935</v>
      </c>
      <c r="B3110" s="64" t="s">
        <v>183</v>
      </c>
      <c r="C3110" s="64">
        <v>7158.2</v>
      </c>
      <c r="D3110" s="64">
        <v>179</v>
      </c>
      <c r="E3110" s="64">
        <v>579.58000000000004</v>
      </c>
      <c r="F3110" s="64">
        <v>0</v>
      </c>
      <c r="H3110" s="64">
        <f t="shared" si="381"/>
        <v>-579.58000000000004</v>
      </c>
      <c r="J3110" s="64">
        <f t="shared" si="382"/>
        <v>118</v>
      </c>
      <c r="K3110" s="64">
        <f t="shared" si="378"/>
        <v>121</v>
      </c>
      <c r="L3110" s="64">
        <f t="shared" si="379"/>
        <v>444</v>
      </c>
      <c r="M3110" s="64">
        <f t="shared" si="380"/>
        <v>173</v>
      </c>
    </row>
    <row r="3111" spans="1:13" outlineLevel="1" x14ac:dyDescent="0.35">
      <c r="A3111" s="64">
        <v>6272330</v>
      </c>
      <c r="B3111" s="64" t="s">
        <v>183</v>
      </c>
      <c r="C3111" s="64">
        <v>5078.92</v>
      </c>
      <c r="D3111" s="64">
        <v>182</v>
      </c>
      <c r="E3111" s="64">
        <v>403.96</v>
      </c>
      <c r="F3111" s="64">
        <v>0</v>
      </c>
      <c r="H3111" s="64">
        <f t="shared" si="381"/>
        <v>-403.96</v>
      </c>
      <c r="J3111" s="64">
        <f t="shared" si="382"/>
        <v>118</v>
      </c>
      <c r="K3111" s="64">
        <f t="shared" si="378"/>
        <v>121</v>
      </c>
      <c r="L3111" s="64">
        <f t="shared" si="379"/>
        <v>445</v>
      </c>
      <c r="M3111" s="64">
        <f t="shared" si="380"/>
        <v>173</v>
      </c>
    </row>
    <row r="3112" spans="1:13" outlineLevel="1" x14ac:dyDescent="0.35">
      <c r="A3112" s="64">
        <v>6274980</v>
      </c>
      <c r="B3112" s="64" t="s">
        <v>183</v>
      </c>
      <c r="C3112" s="64">
        <v>3050.88</v>
      </c>
      <c r="D3112" s="64">
        <v>181</v>
      </c>
      <c r="E3112" s="64">
        <v>237.7</v>
      </c>
      <c r="F3112" s="64">
        <v>0</v>
      </c>
      <c r="H3112" s="64">
        <f t="shared" si="381"/>
        <v>-237.7</v>
      </c>
      <c r="J3112" s="64">
        <f t="shared" si="382"/>
        <v>118</v>
      </c>
      <c r="K3112" s="64">
        <f t="shared" si="378"/>
        <v>121</v>
      </c>
      <c r="L3112" s="64">
        <f t="shared" si="379"/>
        <v>446</v>
      </c>
      <c r="M3112" s="64">
        <f t="shared" si="380"/>
        <v>173</v>
      </c>
    </row>
    <row r="3113" spans="1:13" outlineLevel="1" x14ac:dyDescent="0.35">
      <c r="A3113" s="64">
        <v>6275350</v>
      </c>
      <c r="B3113" s="64" t="s">
        <v>183</v>
      </c>
      <c r="C3113" s="64">
        <v>10905.4</v>
      </c>
      <c r="D3113" s="64">
        <v>182</v>
      </c>
      <c r="E3113" s="64">
        <v>892.11</v>
      </c>
      <c r="F3113" s="64">
        <v>0</v>
      </c>
      <c r="H3113" s="64">
        <f t="shared" si="381"/>
        <v>-892.11</v>
      </c>
      <c r="J3113" s="64">
        <f t="shared" si="382"/>
        <v>118</v>
      </c>
      <c r="K3113" s="64">
        <f t="shared" si="378"/>
        <v>121</v>
      </c>
      <c r="L3113" s="64">
        <f t="shared" si="379"/>
        <v>447</v>
      </c>
      <c r="M3113" s="64">
        <f t="shared" si="380"/>
        <v>173</v>
      </c>
    </row>
    <row r="3114" spans="1:13" outlineLevel="1" x14ac:dyDescent="0.35">
      <c r="A3114" s="64">
        <v>6281240</v>
      </c>
      <c r="B3114" s="64" t="s">
        <v>183</v>
      </c>
      <c r="C3114" s="64">
        <v>4310.92</v>
      </c>
      <c r="D3114" s="64">
        <v>181</v>
      </c>
      <c r="E3114" s="64">
        <v>347.38</v>
      </c>
      <c r="F3114" s="64">
        <v>0</v>
      </c>
      <c r="H3114" s="64">
        <f t="shared" si="381"/>
        <v>-347.38</v>
      </c>
      <c r="J3114" s="64">
        <f t="shared" si="382"/>
        <v>118</v>
      </c>
      <c r="K3114" s="64">
        <f t="shared" si="378"/>
        <v>121</v>
      </c>
      <c r="L3114" s="64">
        <f t="shared" si="379"/>
        <v>448</v>
      </c>
      <c r="M3114" s="64">
        <f t="shared" si="380"/>
        <v>173</v>
      </c>
    </row>
    <row r="3115" spans="1:13" outlineLevel="1" x14ac:dyDescent="0.35">
      <c r="A3115" s="64">
        <v>6286464</v>
      </c>
      <c r="B3115" s="64" t="s">
        <v>395</v>
      </c>
      <c r="C3115" s="64">
        <v>2097.19</v>
      </c>
      <c r="D3115" s="64">
        <v>152</v>
      </c>
      <c r="E3115" s="64">
        <v>165.02</v>
      </c>
      <c r="F3115" s="64">
        <v>163.93</v>
      </c>
      <c r="H3115" s="64">
        <f t="shared" si="381"/>
        <v>-1.0900000000000034</v>
      </c>
      <c r="J3115" s="64">
        <f t="shared" si="382"/>
        <v>118</v>
      </c>
      <c r="K3115" s="64">
        <f t="shared" si="378"/>
        <v>122</v>
      </c>
      <c r="L3115" s="64">
        <f t="shared" si="379"/>
        <v>448</v>
      </c>
      <c r="M3115" s="64">
        <f t="shared" si="380"/>
        <v>173</v>
      </c>
    </row>
    <row r="3116" spans="1:13" outlineLevel="1" x14ac:dyDescent="0.35">
      <c r="A3116" s="64">
        <v>6290960</v>
      </c>
      <c r="B3116" s="64" t="s">
        <v>395</v>
      </c>
      <c r="C3116" s="64">
        <v>3154.02</v>
      </c>
      <c r="D3116" s="64">
        <v>182</v>
      </c>
      <c r="E3116" s="64">
        <v>259.58</v>
      </c>
      <c r="F3116" s="64">
        <v>254.09</v>
      </c>
      <c r="H3116" s="64">
        <f t="shared" si="381"/>
        <v>-5.4899999999999807</v>
      </c>
      <c r="J3116" s="64">
        <f t="shared" si="382"/>
        <v>118</v>
      </c>
      <c r="K3116" s="64">
        <f t="shared" si="378"/>
        <v>123</v>
      </c>
      <c r="L3116" s="64">
        <f t="shared" si="379"/>
        <v>448</v>
      </c>
      <c r="M3116" s="64">
        <f t="shared" si="380"/>
        <v>173</v>
      </c>
    </row>
    <row r="3117" spans="1:13" outlineLevel="1" x14ac:dyDescent="0.35">
      <c r="A3117" s="64">
        <v>6294988</v>
      </c>
      <c r="B3117" s="64" t="s">
        <v>406</v>
      </c>
      <c r="C3117" s="64">
        <v>11340.15</v>
      </c>
      <c r="D3117" s="64">
        <v>153</v>
      </c>
      <c r="E3117" s="64">
        <v>925.36</v>
      </c>
      <c r="F3117" s="64">
        <v>0</v>
      </c>
      <c r="H3117" s="64">
        <f t="shared" si="381"/>
        <v>-925.36</v>
      </c>
      <c r="J3117" s="64">
        <f t="shared" si="382"/>
        <v>118</v>
      </c>
      <c r="K3117" s="64">
        <f t="shared" si="378"/>
        <v>123</v>
      </c>
      <c r="L3117" s="64">
        <f t="shared" si="379"/>
        <v>448</v>
      </c>
      <c r="M3117" s="64">
        <f t="shared" si="380"/>
        <v>174</v>
      </c>
    </row>
    <row r="3118" spans="1:13" outlineLevel="1" x14ac:dyDescent="0.35">
      <c r="A3118" s="64">
        <v>6301337</v>
      </c>
      <c r="B3118" s="64" t="s">
        <v>183</v>
      </c>
      <c r="C3118" s="64">
        <v>5700.85</v>
      </c>
      <c r="D3118" s="64">
        <v>182</v>
      </c>
      <c r="E3118" s="64">
        <v>470.05</v>
      </c>
      <c r="F3118" s="64">
        <v>0</v>
      </c>
      <c r="H3118" s="64">
        <f t="shared" si="381"/>
        <v>-470.05</v>
      </c>
      <c r="J3118" s="64">
        <f t="shared" si="382"/>
        <v>118</v>
      </c>
      <c r="K3118" s="64">
        <f t="shared" si="378"/>
        <v>123</v>
      </c>
      <c r="L3118" s="64">
        <f t="shared" si="379"/>
        <v>449</v>
      </c>
      <c r="M3118" s="64">
        <f t="shared" si="380"/>
        <v>174</v>
      </c>
    </row>
    <row r="3119" spans="1:13" outlineLevel="1" x14ac:dyDescent="0.35">
      <c r="A3119" s="64">
        <v>6320428</v>
      </c>
      <c r="B3119" s="64" t="s">
        <v>183</v>
      </c>
      <c r="C3119" s="64">
        <v>3231.89</v>
      </c>
      <c r="D3119" s="64">
        <v>182</v>
      </c>
      <c r="E3119" s="64">
        <v>262.89999999999998</v>
      </c>
      <c r="F3119" s="64">
        <v>0</v>
      </c>
      <c r="H3119" s="64">
        <f t="shared" si="381"/>
        <v>-262.89999999999998</v>
      </c>
      <c r="J3119" s="64">
        <f t="shared" si="382"/>
        <v>118</v>
      </c>
      <c r="K3119" s="64">
        <f t="shared" si="378"/>
        <v>123</v>
      </c>
      <c r="L3119" s="64">
        <f t="shared" si="379"/>
        <v>450</v>
      </c>
      <c r="M3119" s="64">
        <f t="shared" si="380"/>
        <v>174</v>
      </c>
    </row>
    <row r="3120" spans="1:13" outlineLevel="1" x14ac:dyDescent="0.35">
      <c r="A3120" s="64">
        <v>6322903</v>
      </c>
      <c r="B3120" s="64" t="s">
        <v>183</v>
      </c>
      <c r="C3120" s="64">
        <v>6653.18</v>
      </c>
      <c r="D3120" s="64">
        <v>178</v>
      </c>
      <c r="E3120" s="64">
        <v>519.29999999999995</v>
      </c>
      <c r="F3120" s="64">
        <v>0</v>
      </c>
      <c r="H3120" s="64">
        <f t="shared" si="381"/>
        <v>-519.29999999999995</v>
      </c>
      <c r="J3120" s="64">
        <f t="shared" si="382"/>
        <v>118</v>
      </c>
      <c r="K3120" s="64">
        <f t="shared" si="378"/>
        <v>123</v>
      </c>
      <c r="L3120" s="64">
        <f t="shared" si="379"/>
        <v>451</v>
      </c>
      <c r="M3120" s="64">
        <f t="shared" si="380"/>
        <v>174</v>
      </c>
    </row>
    <row r="3121" spans="1:13" outlineLevel="1" x14ac:dyDescent="0.35">
      <c r="A3121" s="64">
        <v>6324694</v>
      </c>
      <c r="B3121" s="64" t="s">
        <v>395</v>
      </c>
      <c r="C3121" s="64">
        <v>1690.53</v>
      </c>
      <c r="D3121" s="64">
        <v>121</v>
      </c>
      <c r="E3121" s="64">
        <v>138.03</v>
      </c>
      <c r="F3121" s="64">
        <v>135.22999999999999</v>
      </c>
      <c r="H3121" s="64">
        <f t="shared" si="381"/>
        <v>-2.8000000000000114</v>
      </c>
      <c r="J3121" s="64">
        <f t="shared" si="382"/>
        <v>118</v>
      </c>
      <c r="K3121" s="64">
        <f t="shared" si="378"/>
        <v>124</v>
      </c>
      <c r="L3121" s="64">
        <f t="shared" si="379"/>
        <v>451</v>
      </c>
      <c r="M3121" s="64">
        <f t="shared" si="380"/>
        <v>174</v>
      </c>
    </row>
    <row r="3122" spans="1:13" outlineLevel="1" x14ac:dyDescent="0.35">
      <c r="A3122" s="64">
        <v>6326020</v>
      </c>
      <c r="B3122" s="64" t="s">
        <v>406</v>
      </c>
      <c r="C3122" s="64">
        <v>5315.59</v>
      </c>
      <c r="D3122" s="64">
        <v>151</v>
      </c>
      <c r="E3122" s="64">
        <v>429.98</v>
      </c>
      <c r="F3122" s="64">
        <v>0</v>
      </c>
      <c r="H3122" s="64">
        <f t="shared" si="381"/>
        <v>-429.98</v>
      </c>
      <c r="J3122" s="64">
        <f t="shared" si="382"/>
        <v>118</v>
      </c>
      <c r="K3122" s="64">
        <f t="shared" si="378"/>
        <v>124</v>
      </c>
      <c r="L3122" s="64">
        <f t="shared" si="379"/>
        <v>451</v>
      </c>
      <c r="M3122" s="64">
        <f t="shared" si="380"/>
        <v>175</v>
      </c>
    </row>
    <row r="3123" spans="1:13" outlineLevel="1" x14ac:dyDescent="0.35">
      <c r="A3123" s="64">
        <v>6330104</v>
      </c>
      <c r="B3123" s="64" t="s">
        <v>183</v>
      </c>
      <c r="C3123" s="64">
        <v>5250.28</v>
      </c>
      <c r="D3123" s="64">
        <v>182</v>
      </c>
      <c r="E3123" s="64">
        <v>419.55</v>
      </c>
      <c r="F3123" s="64">
        <v>0</v>
      </c>
      <c r="H3123" s="64">
        <f t="shared" si="381"/>
        <v>-419.55</v>
      </c>
      <c r="J3123" s="64">
        <f t="shared" si="382"/>
        <v>118</v>
      </c>
      <c r="K3123" s="64">
        <f t="shared" si="378"/>
        <v>124</v>
      </c>
      <c r="L3123" s="64">
        <f t="shared" si="379"/>
        <v>452</v>
      </c>
      <c r="M3123" s="64">
        <f t="shared" si="380"/>
        <v>175</v>
      </c>
    </row>
    <row r="3124" spans="1:13" outlineLevel="1" x14ac:dyDescent="0.35">
      <c r="A3124" s="64">
        <v>6330964</v>
      </c>
      <c r="B3124" s="64" t="s">
        <v>183</v>
      </c>
      <c r="C3124" s="64">
        <v>4120.7700000000004</v>
      </c>
      <c r="D3124" s="64">
        <v>182</v>
      </c>
      <c r="E3124" s="64">
        <v>342.6</v>
      </c>
      <c r="F3124" s="64">
        <v>0</v>
      </c>
      <c r="H3124" s="64">
        <f t="shared" si="381"/>
        <v>-342.6</v>
      </c>
      <c r="J3124" s="64">
        <f t="shared" si="382"/>
        <v>118</v>
      </c>
      <c r="K3124" s="64">
        <f t="shared" si="378"/>
        <v>124</v>
      </c>
      <c r="L3124" s="64">
        <f t="shared" si="379"/>
        <v>453</v>
      </c>
      <c r="M3124" s="64">
        <f t="shared" si="380"/>
        <v>175</v>
      </c>
    </row>
    <row r="3125" spans="1:13" outlineLevel="1" x14ac:dyDescent="0.35">
      <c r="A3125" s="64">
        <v>6331269</v>
      </c>
      <c r="B3125" s="64" t="s">
        <v>183</v>
      </c>
      <c r="C3125" s="64">
        <v>14138.72</v>
      </c>
      <c r="D3125" s="64">
        <v>182</v>
      </c>
      <c r="E3125" s="64">
        <v>1118.28</v>
      </c>
      <c r="F3125" s="64">
        <v>0</v>
      </c>
      <c r="H3125" s="64">
        <f t="shared" si="381"/>
        <v>-1118.28</v>
      </c>
      <c r="J3125" s="64">
        <f t="shared" si="382"/>
        <v>118</v>
      </c>
      <c r="K3125" s="64">
        <f t="shared" si="378"/>
        <v>124</v>
      </c>
      <c r="L3125" s="64">
        <f t="shared" si="379"/>
        <v>454</v>
      </c>
      <c r="M3125" s="64">
        <f t="shared" si="380"/>
        <v>175</v>
      </c>
    </row>
    <row r="3126" spans="1:13" outlineLevel="1" x14ac:dyDescent="0.35">
      <c r="A3126" s="64">
        <v>6335279</v>
      </c>
      <c r="B3126" s="64" t="s">
        <v>183</v>
      </c>
      <c r="C3126" s="64">
        <v>3899.09</v>
      </c>
      <c r="D3126" s="64">
        <v>182</v>
      </c>
      <c r="E3126" s="64">
        <v>315.85000000000002</v>
      </c>
      <c r="F3126" s="64">
        <v>0</v>
      </c>
      <c r="H3126" s="64">
        <f t="shared" si="381"/>
        <v>-315.85000000000002</v>
      </c>
      <c r="J3126" s="64">
        <f t="shared" si="382"/>
        <v>118</v>
      </c>
      <c r="K3126" s="64">
        <f t="shared" si="378"/>
        <v>124</v>
      </c>
      <c r="L3126" s="64">
        <f t="shared" si="379"/>
        <v>455</v>
      </c>
      <c r="M3126" s="64">
        <f t="shared" si="380"/>
        <v>175</v>
      </c>
    </row>
    <row r="3127" spans="1:13" outlineLevel="1" x14ac:dyDescent="0.35">
      <c r="A3127" s="64">
        <v>6335469</v>
      </c>
      <c r="B3127" s="64" t="s">
        <v>406</v>
      </c>
      <c r="C3127" s="64">
        <v>3786.34</v>
      </c>
      <c r="D3127" s="64">
        <v>151</v>
      </c>
      <c r="E3127" s="64">
        <v>311.95</v>
      </c>
      <c r="F3127" s="64">
        <v>0</v>
      </c>
      <c r="H3127" s="64">
        <f t="shared" si="381"/>
        <v>-311.95</v>
      </c>
      <c r="J3127" s="64">
        <f t="shared" si="382"/>
        <v>118</v>
      </c>
      <c r="K3127" s="64">
        <f t="shared" si="378"/>
        <v>124</v>
      </c>
      <c r="L3127" s="64">
        <f t="shared" si="379"/>
        <v>455</v>
      </c>
      <c r="M3127" s="64">
        <f t="shared" si="380"/>
        <v>176</v>
      </c>
    </row>
    <row r="3128" spans="1:13" outlineLevel="1" x14ac:dyDescent="0.35">
      <c r="A3128" s="64">
        <v>6339924</v>
      </c>
      <c r="B3128" s="64" t="s">
        <v>183</v>
      </c>
      <c r="C3128" s="64">
        <v>2306.5300000000002</v>
      </c>
      <c r="D3128" s="64">
        <v>182</v>
      </c>
      <c r="E3128" s="64">
        <v>187.95</v>
      </c>
      <c r="F3128" s="64">
        <v>0</v>
      </c>
      <c r="H3128" s="64">
        <f t="shared" si="381"/>
        <v>-187.95</v>
      </c>
      <c r="J3128" s="64">
        <f t="shared" si="382"/>
        <v>118</v>
      </c>
      <c r="K3128" s="64">
        <f t="shared" si="378"/>
        <v>124</v>
      </c>
      <c r="L3128" s="64">
        <f t="shared" si="379"/>
        <v>456</v>
      </c>
      <c r="M3128" s="64">
        <f t="shared" si="380"/>
        <v>176</v>
      </c>
    </row>
    <row r="3129" spans="1:13" outlineLevel="1" x14ac:dyDescent="0.35">
      <c r="A3129" s="64">
        <v>6348602</v>
      </c>
      <c r="B3129" s="64" t="s">
        <v>101</v>
      </c>
      <c r="C3129" s="64">
        <v>3174.09</v>
      </c>
      <c r="D3129" s="64">
        <v>182</v>
      </c>
      <c r="E3129" s="64">
        <v>256.87</v>
      </c>
      <c r="F3129" s="64">
        <v>253.35</v>
      </c>
      <c r="H3129" s="64">
        <f t="shared" si="381"/>
        <v>-3.5200000000000102</v>
      </c>
      <c r="J3129" s="64">
        <f t="shared" si="382"/>
        <v>119</v>
      </c>
      <c r="K3129" s="64">
        <f t="shared" si="378"/>
        <v>124</v>
      </c>
      <c r="L3129" s="64">
        <f t="shared" si="379"/>
        <v>456</v>
      </c>
      <c r="M3129" s="64">
        <f t="shared" si="380"/>
        <v>176</v>
      </c>
    </row>
    <row r="3130" spans="1:13" outlineLevel="1" x14ac:dyDescent="0.35">
      <c r="A3130" s="64">
        <v>6353081</v>
      </c>
      <c r="B3130" s="64" t="s">
        <v>183</v>
      </c>
      <c r="C3130" s="64">
        <v>3842.45</v>
      </c>
      <c r="D3130" s="64">
        <v>182</v>
      </c>
      <c r="E3130" s="64">
        <v>311.32</v>
      </c>
      <c r="F3130" s="64">
        <v>0</v>
      </c>
      <c r="H3130" s="64">
        <f t="shared" si="381"/>
        <v>-311.32</v>
      </c>
      <c r="J3130" s="64">
        <f t="shared" si="382"/>
        <v>119</v>
      </c>
      <c r="K3130" s="64">
        <f t="shared" si="378"/>
        <v>124</v>
      </c>
      <c r="L3130" s="64">
        <f t="shared" si="379"/>
        <v>457</v>
      </c>
      <c r="M3130" s="64">
        <f t="shared" si="380"/>
        <v>176</v>
      </c>
    </row>
    <row r="3131" spans="1:13" outlineLevel="1" x14ac:dyDescent="0.35">
      <c r="A3131" s="64">
        <v>6353312</v>
      </c>
      <c r="B3131" s="64" t="s">
        <v>395</v>
      </c>
      <c r="C3131" s="64">
        <v>351.38</v>
      </c>
      <c r="D3131" s="64">
        <v>182</v>
      </c>
      <c r="E3131" s="64">
        <v>29.17</v>
      </c>
      <c r="F3131" s="64">
        <v>28.99</v>
      </c>
      <c r="H3131" s="64">
        <f t="shared" si="381"/>
        <v>-0.18000000000000327</v>
      </c>
      <c r="J3131" s="64">
        <f t="shared" si="382"/>
        <v>119</v>
      </c>
      <c r="K3131" s="64">
        <f t="shared" si="378"/>
        <v>125</v>
      </c>
      <c r="L3131" s="64">
        <f t="shared" si="379"/>
        <v>457</v>
      </c>
      <c r="M3131" s="64">
        <f t="shared" si="380"/>
        <v>176</v>
      </c>
    </row>
    <row r="3132" spans="1:13" outlineLevel="1" x14ac:dyDescent="0.35">
      <c r="A3132" s="64">
        <v>6354360</v>
      </c>
      <c r="B3132" s="64" t="s">
        <v>183</v>
      </c>
      <c r="C3132" s="64">
        <v>5463.33</v>
      </c>
      <c r="D3132" s="64">
        <v>181</v>
      </c>
      <c r="E3132" s="64">
        <v>443.46</v>
      </c>
      <c r="F3132" s="64">
        <v>0</v>
      </c>
      <c r="H3132" s="64">
        <f t="shared" si="381"/>
        <v>-443.46</v>
      </c>
      <c r="J3132" s="64">
        <f t="shared" si="382"/>
        <v>119</v>
      </c>
      <c r="K3132" s="64">
        <f t="shared" si="378"/>
        <v>125</v>
      </c>
      <c r="L3132" s="64">
        <f t="shared" si="379"/>
        <v>458</v>
      </c>
      <c r="M3132" s="64">
        <f t="shared" si="380"/>
        <v>176</v>
      </c>
    </row>
    <row r="3133" spans="1:13" outlineLevel="1" x14ac:dyDescent="0.35">
      <c r="A3133" s="64">
        <v>6356340</v>
      </c>
      <c r="B3133" s="64" t="s">
        <v>395</v>
      </c>
      <c r="C3133" s="64">
        <v>1949.29</v>
      </c>
      <c r="D3133" s="64">
        <v>154</v>
      </c>
      <c r="E3133" s="64">
        <v>164.61</v>
      </c>
      <c r="F3133" s="64">
        <v>163.41</v>
      </c>
      <c r="H3133" s="64">
        <f t="shared" si="381"/>
        <v>-1.2000000000000171</v>
      </c>
      <c r="J3133" s="64">
        <f t="shared" si="382"/>
        <v>119</v>
      </c>
      <c r="K3133" s="64">
        <f t="shared" si="378"/>
        <v>126</v>
      </c>
      <c r="L3133" s="64">
        <f t="shared" si="379"/>
        <v>458</v>
      </c>
      <c r="M3133" s="64">
        <f t="shared" si="380"/>
        <v>176</v>
      </c>
    </row>
    <row r="3134" spans="1:13" outlineLevel="1" x14ac:dyDescent="0.35">
      <c r="A3134" s="64">
        <v>6369731</v>
      </c>
      <c r="B3134" s="64" t="s">
        <v>406</v>
      </c>
      <c r="C3134" s="64">
        <v>2549.0700000000002</v>
      </c>
      <c r="D3134" s="64">
        <v>182</v>
      </c>
      <c r="E3134" s="64">
        <v>209.41</v>
      </c>
      <c r="F3134" s="64">
        <v>0</v>
      </c>
      <c r="H3134" s="64">
        <f t="shared" si="381"/>
        <v>-209.41</v>
      </c>
      <c r="J3134" s="64">
        <f t="shared" si="382"/>
        <v>119</v>
      </c>
      <c r="K3134" s="64">
        <f t="shared" si="378"/>
        <v>126</v>
      </c>
      <c r="L3134" s="64">
        <f t="shared" si="379"/>
        <v>458</v>
      </c>
      <c r="M3134" s="64">
        <f t="shared" si="380"/>
        <v>177</v>
      </c>
    </row>
    <row r="3135" spans="1:13" outlineLevel="1" x14ac:dyDescent="0.35">
      <c r="A3135" s="64">
        <v>6371819</v>
      </c>
      <c r="B3135" s="64" t="s">
        <v>183</v>
      </c>
      <c r="C3135" s="64">
        <v>3858.93</v>
      </c>
      <c r="D3135" s="64">
        <v>182</v>
      </c>
      <c r="E3135" s="64">
        <v>310.87</v>
      </c>
      <c r="F3135" s="64">
        <v>0</v>
      </c>
      <c r="H3135" s="64">
        <f t="shared" si="381"/>
        <v>-310.87</v>
      </c>
      <c r="J3135" s="64">
        <f t="shared" si="382"/>
        <v>119</v>
      </c>
      <c r="K3135" s="64">
        <f t="shared" si="378"/>
        <v>126</v>
      </c>
      <c r="L3135" s="64">
        <f t="shared" si="379"/>
        <v>459</v>
      </c>
      <c r="M3135" s="64">
        <f t="shared" si="380"/>
        <v>177</v>
      </c>
    </row>
    <row r="3136" spans="1:13" outlineLevel="1" x14ac:dyDescent="0.35">
      <c r="A3136" s="64">
        <v>6375035</v>
      </c>
      <c r="B3136" s="64" t="s">
        <v>183</v>
      </c>
      <c r="C3136" s="64">
        <v>7638.79</v>
      </c>
      <c r="D3136" s="64">
        <v>182</v>
      </c>
      <c r="E3136" s="64">
        <v>628.11</v>
      </c>
      <c r="F3136" s="64">
        <v>0</v>
      </c>
      <c r="H3136" s="64">
        <f t="shared" si="381"/>
        <v>-628.11</v>
      </c>
      <c r="J3136" s="64">
        <f t="shared" si="382"/>
        <v>119</v>
      </c>
      <c r="K3136" s="64">
        <f t="shared" si="378"/>
        <v>126</v>
      </c>
      <c r="L3136" s="64">
        <f t="shared" si="379"/>
        <v>460</v>
      </c>
      <c r="M3136" s="64">
        <f t="shared" si="380"/>
        <v>177</v>
      </c>
    </row>
    <row r="3137" spans="1:13" outlineLevel="1" x14ac:dyDescent="0.35">
      <c r="A3137" s="64">
        <v>6380331</v>
      </c>
      <c r="B3137" s="64" t="s">
        <v>183</v>
      </c>
      <c r="C3137" s="64">
        <v>2107.34</v>
      </c>
      <c r="D3137" s="64">
        <v>182</v>
      </c>
      <c r="E3137" s="64">
        <v>170.94</v>
      </c>
      <c r="F3137" s="64">
        <v>0</v>
      </c>
      <c r="H3137" s="64">
        <f t="shared" si="381"/>
        <v>-170.94</v>
      </c>
      <c r="J3137" s="64">
        <f t="shared" si="382"/>
        <v>119</v>
      </c>
      <c r="K3137" s="64">
        <f t="shared" si="378"/>
        <v>126</v>
      </c>
      <c r="L3137" s="64">
        <f t="shared" si="379"/>
        <v>461</v>
      </c>
      <c r="M3137" s="64">
        <f t="shared" si="380"/>
        <v>177</v>
      </c>
    </row>
    <row r="3138" spans="1:13" outlineLevel="1" x14ac:dyDescent="0.35">
      <c r="A3138" s="64">
        <v>6383038</v>
      </c>
      <c r="B3138" s="64" t="s">
        <v>183</v>
      </c>
      <c r="C3138" s="64">
        <v>11941.95</v>
      </c>
      <c r="D3138" s="64">
        <v>182</v>
      </c>
      <c r="E3138" s="64">
        <v>971.39</v>
      </c>
      <c r="F3138" s="64">
        <v>0</v>
      </c>
      <c r="H3138" s="64">
        <f t="shared" si="381"/>
        <v>-971.39</v>
      </c>
      <c r="J3138" s="64">
        <f t="shared" si="382"/>
        <v>119</v>
      </c>
      <c r="K3138" s="64">
        <f t="shared" si="378"/>
        <v>126</v>
      </c>
      <c r="L3138" s="64">
        <f t="shared" si="379"/>
        <v>462</v>
      </c>
      <c r="M3138" s="64">
        <f t="shared" si="380"/>
        <v>177</v>
      </c>
    </row>
    <row r="3139" spans="1:13" outlineLevel="1" x14ac:dyDescent="0.35">
      <c r="A3139" s="64">
        <v>6387212</v>
      </c>
      <c r="B3139" s="64" t="s">
        <v>101</v>
      </c>
      <c r="C3139" s="64">
        <v>2539.41</v>
      </c>
      <c r="D3139" s="64">
        <v>181</v>
      </c>
      <c r="E3139" s="64">
        <v>207.87</v>
      </c>
      <c r="F3139" s="64">
        <v>205.77</v>
      </c>
      <c r="H3139" s="64">
        <f t="shared" si="381"/>
        <v>-2.0999999999999943</v>
      </c>
      <c r="J3139" s="64">
        <f t="shared" si="382"/>
        <v>120</v>
      </c>
      <c r="K3139" s="64">
        <f t="shared" si="378"/>
        <v>126</v>
      </c>
      <c r="L3139" s="64">
        <f t="shared" si="379"/>
        <v>462</v>
      </c>
      <c r="M3139" s="64">
        <f t="shared" si="380"/>
        <v>177</v>
      </c>
    </row>
    <row r="3140" spans="1:13" outlineLevel="1" x14ac:dyDescent="0.35">
      <c r="A3140" s="64">
        <v>6387329</v>
      </c>
      <c r="B3140" s="64" t="s">
        <v>183</v>
      </c>
      <c r="C3140" s="64">
        <v>8128.9</v>
      </c>
      <c r="D3140" s="64">
        <v>182</v>
      </c>
      <c r="E3140" s="64">
        <v>661.65</v>
      </c>
      <c r="F3140" s="64">
        <v>0</v>
      </c>
      <c r="H3140" s="64">
        <f t="shared" si="381"/>
        <v>-661.65</v>
      </c>
      <c r="J3140" s="64">
        <f t="shared" si="382"/>
        <v>120</v>
      </c>
      <c r="K3140" s="64">
        <f t="shared" si="378"/>
        <v>126</v>
      </c>
      <c r="L3140" s="64">
        <f t="shared" si="379"/>
        <v>463</v>
      </c>
      <c r="M3140" s="64">
        <f t="shared" si="380"/>
        <v>177</v>
      </c>
    </row>
    <row r="3141" spans="1:13" outlineLevel="1" x14ac:dyDescent="0.35">
      <c r="A3141" s="64">
        <v>6392922</v>
      </c>
      <c r="B3141" s="64" t="s">
        <v>395</v>
      </c>
      <c r="C3141" s="64">
        <v>1524.56</v>
      </c>
      <c r="D3141" s="64">
        <v>151</v>
      </c>
      <c r="E3141" s="64">
        <v>130.96</v>
      </c>
      <c r="F3141" s="64">
        <v>130.74</v>
      </c>
      <c r="H3141" s="64">
        <f t="shared" si="381"/>
        <v>-0.21999999999999886</v>
      </c>
      <c r="J3141" s="64">
        <f t="shared" si="382"/>
        <v>120</v>
      </c>
      <c r="K3141" s="64">
        <f t="shared" si="378"/>
        <v>127</v>
      </c>
      <c r="L3141" s="64">
        <f t="shared" si="379"/>
        <v>463</v>
      </c>
      <c r="M3141" s="64">
        <f t="shared" si="380"/>
        <v>177</v>
      </c>
    </row>
    <row r="3142" spans="1:13" outlineLevel="1" x14ac:dyDescent="0.35">
      <c r="A3142" s="64">
        <v>6393904</v>
      </c>
      <c r="B3142" s="64" t="s">
        <v>183</v>
      </c>
      <c r="C3142" s="64">
        <v>1673.03</v>
      </c>
      <c r="D3142" s="64">
        <v>181</v>
      </c>
      <c r="E3142" s="64">
        <v>135.72</v>
      </c>
      <c r="F3142" s="64">
        <v>0</v>
      </c>
      <c r="H3142" s="64">
        <f t="shared" si="381"/>
        <v>-135.72</v>
      </c>
      <c r="J3142" s="64">
        <f t="shared" si="382"/>
        <v>120</v>
      </c>
      <c r="K3142" s="64">
        <f t="shared" si="378"/>
        <v>127</v>
      </c>
      <c r="L3142" s="64">
        <f t="shared" si="379"/>
        <v>464</v>
      </c>
      <c r="M3142" s="64">
        <f t="shared" si="380"/>
        <v>177</v>
      </c>
    </row>
    <row r="3143" spans="1:13" outlineLevel="1" x14ac:dyDescent="0.35">
      <c r="A3143" s="64">
        <v>6395950</v>
      </c>
      <c r="B3143" s="64" t="s">
        <v>183</v>
      </c>
      <c r="C3143" s="64">
        <v>2898.64</v>
      </c>
      <c r="D3143" s="64">
        <v>182</v>
      </c>
      <c r="E3143" s="64">
        <v>232.74</v>
      </c>
      <c r="F3143" s="64">
        <v>0</v>
      </c>
      <c r="H3143" s="64">
        <f t="shared" si="381"/>
        <v>-232.74</v>
      </c>
      <c r="J3143" s="64">
        <f t="shared" si="382"/>
        <v>120</v>
      </c>
      <c r="K3143" s="64">
        <f t="shared" si="378"/>
        <v>127</v>
      </c>
      <c r="L3143" s="64">
        <f t="shared" si="379"/>
        <v>465</v>
      </c>
      <c r="M3143" s="64">
        <f t="shared" si="380"/>
        <v>177</v>
      </c>
    </row>
    <row r="3144" spans="1:13" outlineLevel="1" x14ac:dyDescent="0.35">
      <c r="A3144" s="64">
        <v>6413348</v>
      </c>
      <c r="B3144" s="64" t="s">
        <v>395</v>
      </c>
      <c r="C3144" s="64">
        <v>4220.28</v>
      </c>
      <c r="D3144" s="64">
        <v>154</v>
      </c>
      <c r="E3144" s="64">
        <v>322.08999999999997</v>
      </c>
      <c r="F3144" s="64">
        <v>314.17</v>
      </c>
      <c r="H3144" s="64">
        <f t="shared" si="381"/>
        <v>-7.9199999999999591</v>
      </c>
      <c r="J3144" s="64">
        <f t="shared" si="382"/>
        <v>120</v>
      </c>
      <c r="K3144" s="64">
        <f t="shared" si="378"/>
        <v>128</v>
      </c>
      <c r="L3144" s="64">
        <f t="shared" si="379"/>
        <v>465</v>
      </c>
      <c r="M3144" s="64">
        <f t="shared" si="380"/>
        <v>177</v>
      </c>
    </row>
    <row r="3145" spans="1:13" outlineLevel="1" x14ac:dyDescent="0.35">
      <c r="A3145" s="64">
        <v>6417506</v>
      </c>
      <c r="B3145" s="64" t="s">
        <v>183</v>
      </c>
      <c r="C3145" s="64">
        <v>5234.45</v>
      </c>
      <c r="D3145" s="64">
        <v>182</v>
      </c>
      <c r="E3145" s="64">
        <v>427.6</v>
      </c>
      <c r="F3145" s="64">
        <v>0</v>
      </c>
      <c r="H3145" s="64">
        <f t="shared" si="381"/>
        <v>-427.6</v>
      </c>
      <c r="J3145" s="64">
        <f t="shared" si="382"/>
        <v>120</v>
      </c>
      <c r="K3145" s="64">
        <f t="shared" si="378"/>
        <v>128</v>
      </c>
      <c r="L3145" s="64">
        <f t="shared" si="379"/>
        <v>466</v>
      </c>
      <c r="M3145" s="64">
        <f t="shared" si="380"/>
        <v>177</v>
      </c>
    </row>
    <row r="3146" spans="1:13" outlineLevel="1" x14ac:dyDescent="0.35">
      <c r="A3146" s="64">
        <v>6425161</v>
      </c>
      <c r="B3146" s="64" t="s">
        <v>406</v>
      </c>
      <c r="C3146" s="64">
        <v>1602.2</v>
      </c>
      <c r="D3146" s="64">
        <v>151</v>
      </c>
      <c r="E3146" s="64">
        <v>126.78</v>
      </c>
      <c r="F3146" s="64">
        <v>0</v>
      </c>
      <c r="H3146" s="64">
        <f t="shared" si="381"/>
        <v>-126.78</v>
      </c>
      <c r="J3146" s="64">
        <f t="shared" si="382"/>
        <v>120</v>
      </c>
      <c r="K3146" s="64">
        <f t="shared" si="378"/>
        <v>128</v>
      </c>
      <c r="L3146" s="64">
        <f t="shared" si="379"/>
        <v>466</v>
      </c>
      <c r="M3146" s="64">
        <f t="shared" si="380"/>
        <v>178</v>
      </c>
    </row>
    <row r="3147" spans="1:13" outlineLevel="1" x14ac:dyDescent="0.35">
      <c r="A3147" s="64">
        <v>6427266</v>
      </c>
      <c r="B3147" s="64" t="s">
        <v>183</v>
      </c>
      <c r="C3147" s="64">
        <v>3065.99</v>
      </c>
      <c r="D3147" s="64">
        <v>181</v>
      </c>
      <c r="E3147" s="64">
        <v>258.89999999999998</v>
      </c>
      <c r="F3147" s="64">
        <v>0</v>
      </c>
      <c r="H3147" s="64">
        <f t="shared" si="381"/>
        <v>-258.89999999999998</v>
      </c>
      <c r="J3147" s="64">
        <f t="shared" si="382"/>
        <v>120</v>
      </c>
      <c r="K3147" s="64">
        <f t="shared" si="378"/>
        <v>128</v>
      </c>
      <c r="L3147" s="64">
        <f t="shared" si="379"/>
        <v>467</v>
      </c>
      <c r="M3147" s="64">
        <f t="shared" si="380"/>
        <v>178</v>
      </c>
    </row>
    <row r="3148" spans="1:13" outlineLevel="1" x14ac:dyDescent="0.35">
      <c r="A3148" s="64">
        <v>6428652</v>
      </c>
      <c r="B3148" s="64" t="s">
        <v>406</v>
      </c>
      <c r="C3148" s="64">
        <v>1802.47</v>
      </c>
      <c r="D3148" s="64">
        <v>182</v>
      </c>
      <c r="E3148" s="64">
        <v>146.30000000000001</v>
      </c>
      <c r="F3148" s="64">
        <v>0</v>
      </c>
      <c r="H3148" s="64">
        <f t="shared" si="381"/>
        <v>-146.30000000000001</v>
      </c>
      <c r="J3148" s="64">
        <f t="shared" si="382"/>
        <v>120</v>
      </c>
      <c r="K3148" s="64">
        <f t="shared" si="378"/>
        <v>128</v>
      </c>
      <c r="L3148" s="64">
        <f t="shared" si="379"/>
        <v>467</v>
      </c>
      <c r="M3148" s="64">
        <f t="shared" si="380"/>
        <v>179</v>
      </c>
    </row>
    <row r="3149" spans="1:13" outlineLevel="1" x14ac:dyDescent="0.35">
      <c r="A3149" s="64">
        <v>6440101</v>
      </c>
      <c r="B3149" s="64" t="s">
        <v>183</v>
      </c>
      <c r="C3149" s="64">
        <v>5403.58</v>
      </c>
      <c r="D3149" s="64">
        <v>181</v>
      </c>
      <c r="E3149" s="64">
        <v>403.02</v>
      </c>
      <c r="F3149" s="64">
        <v>0</v>
      </c>
      <c r="H3149" s="64">
        <f t="shared" si="381"/>
        <v>-403.02</v>
      </c>
      <c r="J3149" s="64">
        <f t="shared" si="382"/>
        <v>120</v>
      </c>
      <c r="K3149" s="64">
        <f t="shared" si="378"/>
        <v>128</v>
      </c>
      <c r="L3149" s="64">
        <f t="shared" si="379"/>
        <v>468</v>
      </c>
      <c r="M3149" s="64">
        <f t="shared" si="380"/>
        <v>179</v>
      </c>
    </row>
    <row r="3150" spans="1:13" outlineLevel="1" x14ac:dyDescent="0.35">
      <c r="A3150" s="64">
        <v>6440705</v>
      </c>
      <c r="B3150" s="64" t="s">
        <v>183</v>
      </c>
      <c r="C3150" s="64">
        <v>11273.18</v>
      </c>
      <c r="D3150" s="64">
        <v>181</v>
      </c>
      <c r="E3150" s="64">
        <v>943.59</v>
      </c>
      <c r="F3150" s="64">
        <v>0</v>
      </c>
      <c r="H3150" s="64">
        <f t="shared" si="381"/>
        <v>-943.59</v>
      </c>
      <c r="J3150" s="64">
        <f t="shared" si="382"/>
        <v>120</v>
      </c>
      <c r="K3150" s="64">
        <f t="shared" si="378"/>
        <v>128</v>
      </c>
      <c r="L3150" s="64">
        <f t="shared" si="379"/>
        <v>469</v>
      </c>
      <c r="M3150" s="64">
        <f t="shared" si="380"/>
        <v>179</v>
      </c>
    </row>
    <row r="3151" spans="1:13" outlineLevel="1" x14ac:dyDescent="0.35">
      <c r="A3151" s="64">
        <v>6456900</v>
      </c>
      <c r="B3151" s="64" t="s">
        <v>406</v>
      </c>
      <c r="C3151" s="64">
        <v>7039.45</v>
      </c>
      <c r="D3151" s="64">
        <v>153</v>
      </c>
      <c r="E3151" s="64">
        <v>565.58000000000004</v>
      </c>
      <c r="F3151" s="64">
        <v>0</v>
      </c>
      <c r="H3151" s="64">
        <f t="shared" si="381"/>
        <v>-565.58000000000004</v>
      </c>
      <c r="J3151" s="64">
        <f t="shared" si="382"/>
        <v>120</v>
      </c>
      <c r="K3151" s="64">
        <f t="shared" ref="K3151:K3214" si="383">IF($B3151=K$2253,K3150+1,K3150)</f>
        <v>128</v>
      </c>
      <c r="L3151" s="64">
        <f t="shared" ref="L3151:L3214" si="384">IF($B3151=L$2253,L3150+1,L3150)</f>
        <v>469</v>
      </c>
      <c r="M3151" s="64">
        <f t="shared" ref="M3151:M3214" si="385">IF($B3151=M$2253,M3150+1,M3150)</f>
        <v>180</v>
      </c>
    </row>
    <row r="3152" spans="1:13" outlineLevel="1" x14ac:dyDescent="0.35">
      <c r="A3152" s="64">
        <v>6460406</v>
      </c>
      <c r="B3152" s="64" t="s">
        <v>406</v>
      </c>
      <c r="C3152" s="64">
        <v>2714.52</v>
      </c>
      <c r="D3152" s="64">
        <v>151</v>
      </c>
      <c r="E3152" s="64">
        <v>221.09</v>
      </c>
      <c r="F3152" s="64">
        <v>0</v>
      </c>
      <c r="H3152" s="64">
        <f t="shared" ref="H3152:H3215" si="386">F3152-E3152</f>
        <v>-221.09</v>
      </c>
      <c r="J3152" s="64">
        <f t="shared" ref="J3152:J3215" si="387">IF($B3152=J$2253,J3151+1,J3151)</f>
        <v>120</v>
      </c>
      <c r="K3152" s="64">
        <f t="shared" si="383"/>
        <v>128</v>
      </c>
      <c r="L3152" s="64">
        <f t="shared" si="384"/>
        <v>469</v>
      </c>
      <c r="M3152" s="64">
        <f t="shared" si="385"/>
        <v>181</v>
      </c>
    </row>
    <row r="3153" spans="1:13" outlineLevel="1" x14ac:dyDescent="0.35">
      <c r="A3153" s="64">
        <v>6461959</v>
      </c>
      <c r="B3153" s="64" t="s">
        <v>406</v>
      </c>
      <c r="C3153" s="64">
        <v>2596.35</v>
      </c>
      <c r="D3153" s="64">
        <v>149</v>
      </c>
      <c r="E3153" s="64">
        <v>209.67</v>
      </c>
      <c r="F3153" s="64">
        <v>0</v>
      </c>
      <c r="H3153" s="64">
        <f t="shared" si="386"/>
        <v>-209.67</v>
      </c>
      <c r="J3153" s="64">
        <f t="shared" si="387"/>
        <v>120</v>
      </c>
      <c r="K3153" s="64">
        <f t="shared" si="383"/>
        <v>128</v>
      </c>
      <c r="L3153" s="64">
        <f t="shared" si="384"/>
        <v>469</v>
      </c>
      <c r="M3153" s="64">
        <f t="shared" si="385"/>
        <v>182</v>
      </c>
    </row>
    <row r="3154" spans="1:13" outlineLevel="1" x14ac:dyDescent="0.35">
      <c r="A3154" s="64">
        <v>6464771</v>
      </c>
      <c r="B3154" s="64" t="s">
        <v>183</v>
      </c>
      <c r="C3154" s="64">
        <v>3536.05</v>
      </c>
      <c r="D3154" s="64">
        <v>182</v>
      </c>
      <c r="E3154" s="64">
        <v>288.7</v>
      </c>
      <c r="F3154" s="64">
        <v>0</v>
      </c>
      <c r="H3154" s="64">
        <f t="shared" si="386"/>
        <v>-288.7</v>
      </c>
      <c r="J3154" s="64">
        <f t="shared" si="387"/>
        <v>120</v>
      </c>
      <c r="K3154" s="64">
        <f t="shared" si="383"/>
        <v>128</v>
      </c>
      <c r="L3154" s="64">
        <f t="shared" si="384"/>
        <v>470</v>
      </c>
      <c r="M3154" s="64">
        <f t="shared" si="385"/>
        <v>182</v>
      </c>
    </row>
    <row r="3155" spans="1:13" outlineLevel="1" x14ac:dyDescent="0.35">
      <c r="A3155" s="64">
        <v>6474407</v>
      </c>
      <c r="B3155" s="64" t="s">
        <v>101</v>
      </c>
      <c r="C3155" s="64">
        <v>2787.47</v>
      </c>
      <c r="D3155" s="64">
        <v>182</v>
      </c>
      <c r="E3155" s="64">
        <v>234.47</v>
      </c>
      <c r="F3155" s="64">
        <v>234.25</v>
      </c>
      <c r="H3155" s="64">
        <f t="shared" si="386"/>
        <v>-0.21999999999999886</v>
      </c>
      <c r="J3155" s="64">
        <f t="shared" si="387"/>
        <v>121</v>
      </c>
      <c r="K3155" s="64">
        <f t="shared" si="383"/>
        <v>128</v>
      </c>
      <c r="L3155" s="64">
        <f t="shared" si="384"/>
        <v>470</v>
      </c>
      <c r="M3155" s="64">
        <f t="shared" si="385"/>
        <v>182</v>
      </c>
    </row>
    <row r="3156" spans="1:13" outlineLevel="1" x14ac:dyDescent="0.35">
      <c r="A3156" s="64">
        <v>6474457</v>
      </c>
      <c r="B3156" s="64" t="s">
        <v>183</v>
      </c>
      <c r="C3156" s="64">
        <v>6298.3499899999997</v>
      </c>
      <c r="D3156" s="64">
        <v>182</v>
      </c>
      <c r="E3156" s="64">
        <v>524.29</v>
      </c>
      <c r="F3156" s="64">
        <v>0</v>
      </c>
      <c r="H3156" s="64">
        <f t="shared" si="386"/>
        <v>-524.29</v>
      </c>
      <c r="J3156" s="64">
        <f t="shared" si="387"/>
        <v>121</v>
      </c>
      <c r="K3156" s="64">
        <f t="shared" si="383"/>
        <v>128</v>
      </c>
      <c r="L3156" s="64">
        <f t="shared" si="384"/>
        <v>471</v>
      </c>
      <c r="M3156" s="64">
        <f t="shared" si="385"/>
        <v>182</v>
      </c>
    </row>
    <row r="3157" spans="1:13" outlineLevel="1" x14ac:dyDescent="0.35">
      <c r="A3157" s="64">
        <v>6478483</v>
      </c>
      <c r="B3157" s="64" t="s">
        <v>406</v>
      </c>
      <c r="C3157" s="64">
        <v>3243.27</v>
      </c>
      <c r="D3157" s="64">
        <v>150</v>
      </c>
      <c r="E3157" s="64">
        <v>266.75</v>
      </c>
      <c r="F3157" s="64">
        <v>0</v>
      </c>
      <c r="H3157" s="64">
        <f t="shared" si="386"/>
        <v>-266.75</v>
      </c>
      <c r="J3157" s="64">
        <f t="shared" si="387"/>
        <v>121</v>
      </c>
      <c r="K3157" s="64">
        <f t="shared" si="383"/>
        <v>128</v>
      </c>
      <c r="L3157" s="64">
        <f t="shared" si="384"/>
        <v>471</v>
      </c>
      <c r="M3157" s="64">
        <f t="shared" si="385"/>
        <v>183</v>
      </c>
    </row>
    <row r="3158" spans="1:13" outlineLevel="1" x14ac:dyDescent="0.35">
      <c r="A3158" s="64">
        <v>6479879</v>
      </c>
      <c r="B3158" s="64" t="s">
        <v>101</v>
      </c>
      <c r="C3158" s="64">
        <v>847.56</v>
      </c>
      <c r="D3158" s="64">
        <v>151</v>
      </c>
      <c r="E3158" s="64">
        <v>64.84</v>
      </c>
      <c r="F3158" s="64">
        <v>63.07</v>
      </c>
      <c r="H3158" s="64">
        <f t="shared" si="386"/>
        <v>-1.7700000000000031</v>
      </c>
      <c r="J3158" s="64">
        <f t="shared" si="387"/>
        <v>122</v>
      </c>
      <c r="K3158" s="64">
        <f t="shared" si="383"/>
        <v>128</v>
      </c>
      <c r="L3158" s="64">
        <f t="shared" si="384"/>
        <v>471</v>
      </c>
      <c r="M3158" s="64">
        <f t="shared" si="385"/>
        <v>183</v>
      </c>
    </row>
    <row r="3159" spans="1:13" outlineLevel="1" x14ac:dyDescent="0.35">
      <c r="A3159" s="64">
        <v>6480537</v>
      </c>
      <c r="B3159" s="64" t="s">
        <v>406</v>
      </c>
      <c r="C3159" s="64">
        <v>3515.7</v>
      </c>
      <c r="D3159" s="64">
        <v>181</v>
      </c>
      <c r="E3159" s="64">
        <v>279.49</v>
      </c>
      <c r="F3159" s="64">
        <v>0</v>
      </c>
      <c r="H3159" s="64">
        <f t="shared" si="386"/>
        <v>-279.49</v>
      </c>
      <c r="J3159" s="64">
        <f t="shared" si="387"/>
        <v>122</v>
      </c>
      <c r="K3159" s="64">
        <f t="shared" si="383"/>
        <v>128</v>
      </c>
      <c r="L3159" s="64">
        <f t="shared" si="384"/>
        <v>471</v>
      </c>
      <c r="M3159" s="64">
        <f t="shared" si="385"/>
        <v>184</v>
      </c>
    </row>
    <row r="3160" spans="1:13" outlineLevel="1" x14ac:dyDescent="0.35">
      <c r="A3160" s="64">
        <v>6481535</v>
      </c>
      <c r="B3160" s="64" t="s">
        <v>395</v>
      </c>
      <c r="C3160" s="64">
        <v>2714.32</v>
      </c>
      <c r="D3160" s="64">
        <v>148</v>
      </c>
      <c r="E3160" s="64">
        <v>219.3</v>
      </c>
      <c r="F3160" s="64">
        <v>218.22</v>
      </c>
      <c r="H3160" s="64">
        <f t="shared" si="386"/>
        <v>-1.0800000000000125</v>
      </c>
      <c r="J3160" s="64">
        <f t="shared" si="387"/>
        <v>122</v>
      </c>
      <c r="K3160" s="64">
        <f t="shared" si="383"/>
        <v>129</v>
      </c>
      <c r="L3160" s="64">
        <f t="shared" si="384"/>
        <v>471</v>
      </c>
      <c r="M3160" s="64">
        <f t="shared" si="385"/>
        <v>184</v>
      </c>
    </row>
    <row r="3161" spans="1:13" outlineLevel="1" x14ac:dyDescent="0.35">
      <c r="A3161" s="64">
        <v>6485751</v>
      </c>
      <c r="B3161" s="64" t="s">
        <v>406</v>
      </c>
      <c r="C3161" s="64">
        <v>5311.23</v>
      </c>
      <c r="D3161" s="64">
        <v>151</v>
      </c>
      <c r="E3161" s="64">
        <v>435.34</v>
      </c>
      <c r="F3161" s="64">
        <v>0</v>
      </c>
      <c r="H3161" s="64">
        <f t="shared" si="386"/>
        <v>-435.34</v>
      </c>
      <c r="J3161" s="64">
        <f t="shared" si="387"/>
        <v>122</v>
      </c>
      <c r="K3161" s="64">
        <f t="shared" si="383"/>
        <v>129</v>
      </c>
      <c r="L3161" s="64">
        <f t="shared" si="384"/>
        <v>471</v>
      </c>
      <c r="M3161" s="64">
        <f t="shared" si="385"/>
        <v>185</v>
      </c>
    </row>
    <row r="3162" spans="1:13" outlineLevel="1" x14ac:dyDescent="0.35">
      <c r="A3162" s="64">
        <v>6487377</v>
      </c>
      <c r="B3162" s="64" t="s">
        <v>406</v>
      </c>
      <c r="C3162" s="64">
        <v>6170.65</v>
      </c>
      <c r="D3162" s="64">
        <v>151</v>
      </c>
      <c r="E3162" s="64">
        <v>493.9</v>
      </c>
      <c r="F3162" s="64">
        <v>0</v>
      </c>
      <c r="H3162" s="64">
        <f t="shared" si="386"/>
        <v>-493.9</v>
      </c>
      <c r="J3162" s="64">
        <f t="shared" si="387"/>
        <v>122</v>
      </c>
      <c r="K3162" s="64">
        <f t="shared" si="383"/>
        <v>129</v>
      </c>
      <c r="L3162" s="64">
        <f t="shared" si="384"/>
        <v>471</v>
      </c>
      <c r="M3162" s="64">
        <f t="shared" si="385"/>
        <v>186</v>
      </c>
    </row>
    <row r="3163" spans="1:13" outlineLevel="1" x14ac:dyDescent="0.35">
      <c r="A3163" s="64">
        <v>6488979</v>
      </c>
      <c r="B3163" s="64" t="s">
        <v>101</v>
      </c>
      <c r="C3163" s="64">
        <v>2700.38</v>
      </c>
      <c r="D3163" s="64">
        <v>151</v>
      </c>
      <c r="E3163" s="64">
        <v>212.72</v>
      </c>
      <c r="F3163" s="64">
        <v>209.82</v>
      </c>
      <c r="H3163" s="64">
        <f t="shared" si="386"/>
        <v>-2.9000000000000057</v>
      </c>
      <c r="J3163" s="64">
        <f t="shared" si="387"/>
        <v>123</v>
      </c>
      <c r="K3163" s="64">
        <f t="shared" si="383"/>
        <v>129</v>
      </c>
      <c r="L3163" s="64">
        <f t="shared" si="384"/>
        <v>471</v>
      </c>
      <c r="M3163" s="64">
        <f t="shared" si="385"/>
        <v>186</v>
      </c>
    </row>
    <row r="3164" spans="1:13" outlineLevel="1" x14ac:dyDescent="0.35">
      <c r="A3164" s="64">
        <v>6490320</v>
      </c>
      <c r="B3164" s="64" t="s">
        <v>395</v>
      </c>
      <c r="C3164" s="64">
        <v>1965.54</v>
      </c>
      <c r="D3164" s="64">
        <v>122</v>
      </c>
      <c r="E3164" s="64">
        <v>161.52000000000001</v>
      </c>
      <c r="F3164" s="64">
        <v>160.38999999999999</v>
      </c>
      <c r="H3164" s="64">
        <f t="shared" si="386"/>
        <v>-1.1300000000000239</v>
      </c>
      <c r="J3164" s="64">
        <f t="shared" si="387"/>
        <v>123</v>
      </c>
      <c r="K3164" s="64">
        <f t="shared" si="383"/>
        <v>130</v>
      </c>
      <c r="L3164" s="64">
        <f t="shared" si="384"/>
        <v>471</v>
      </c>
      <c r="M3164" s="64">
        <f t="shared" si="385"/>
        <v>186</v>
      </c>
    </row>
    <row r="3165" spans="1:13" outlineLevel="1" x14ac:dyDescent="0.35">
      <c r="A3165" s="64">
        <v>6491237</v>
      </c>
      <c r="B3165" s="64" t="s">
        <v>406</v>
      </c>
      <c r="C3165" s="64">
        <v>2320.56</v>
      </c>
      <c r="D3165" s="64">
        <v>151</v>
      </c>
      <c r="E3165" s="64">
        <v>197.57</v>
      </c>
      <c r="F3165" s="64">
        <v>0</v>
      </c>
      <c r="H3165" s="64">
        <f t="shared" si="386"/>
        <v>-197.57</v>
      </c>
      <c r="J3165" s="64">
        <f t="shared" si="387"/>
        <v>123</v>
      </c>
      <c r="K3165" s="64">
        <f t="shared" si="383"/>
        <v>130</v>
      </c>
      <c r="L3165" s="64">
        <f t="shared" si="384"/>
        <v>471</v>
      </c>
      <c r="M3165" s="64">
        <f t="shared" si="385"/>
        <v>187</v>
      </c>
    </row>
    <row r="3166" spans="1:13" outlineLevel="1" x14ac:dyDescent="0.35">
      <c r="A3166" s="64">
        <v>6493449</v>
      </c>
      <c r="B3166" s="64" t="s">
        <v>101</v>
      </c>
      <c r="C3166" s="64">
        <v>4011.17</v>
      </c>
      <c r="D3166" s="64">
        <v>182</v>
      </c>
      <c r="E3166" s="64">
        <v>327.88</v>
      </c>
      <c r="F3166" s="64">
        <v>328.06</v>
      </c>
      <c r="H3166" s="64">
        <f t="shared" si="386"/>
        <v>0.18000000000000682</v>
      </c>
      <c r="J3166" s="64">
        <f t="shared" si="387"/>
        <v>124</v>
      </c>
      <c r="K3166" s="64">
        <f t="shared" si="383"/>
        <v>130</v>
      </c>
      <c r="L3166" s="64">
        <f t="shared" si="384"/>
        <v>471</v>
      </c>
      <c r="M3166" s="64">
        <f t="shared" si="385"/>
        <v>187</v>
      </c>
    </row>
    <row r="3167" spans="1:13" outlineLevel="1" x14ac:dyDescent="0.35">
      <c r="A3167" s="64">
        <v>6494637</v>
      </c>
      <c r="B3167" s="64" t="s">
        <v>101</v>
      </c>
      <c r="C3167" s="64">
        <v>2599.34</v>
      </c>
      <c r="D3167" s="64">
        <v>150</v>
      </c>
      <c r="E3167" s="64">
        <v>213.67</v>
      </c>
      <c r="F3167" s="64">
        <v>210.75</v>
      </c>
      <c r="H3167" s="64">
        <f t="shared" si="386"/>
        <v>-2.9199999999999875</v>
      </c>
      <c r="J3167" s="64">
        <f t="shared" si="387"/>
        <v>125</v>
      </c>
      <c r="K3167" s="64">
        <f t="shared" si="383"/>
        <v>130</v>
      </c>
      <c r="L3167" s="64">
        <f t="shared" si="384"/>
        <v>471</v>
      </c>
      <c r="M3167" s="64">
        <f t="shared" si="385"/>
        <v>187</v>
      </c>
    </row>
    <row r="3168" spans="1:13" outlineLevel="1" x14ac:dyDescent="0.35">
      <c r="A3168" s="64">
        <v>6495453</v>
      </c>
      <c r="B3168" s="64" t="s">
        <v>183</v>
      </c>
      <c r="C3168" s="64">
        <v>3522.1</v>
      </c>
      <c r="D3168" s="64">
        <v>181</v>
      </c>
      <c r="E3168" s="64">
        <v>283.48</v>
      </c>
      <c r="F3168" s="64">
        <v>0</v>
      </c>
      <c r="H3168" s="64">
        <f t="shared" si="386"/>
        <v>-283.48</v>
      </c>
      <c r="J3168" s="64">
        <f t="shared" si="387"/>
        <v>125</v>
      </c>
      <c r="K3168" s="64">
        <f t="shared" si="383"/>
        <v>130</v>
      </c>
      <c r="L3168" s="64">
        <f t="shared" si="384"/>
        <v>472</v>
      </c>
      <c r="M3168" s="64">
        <f t="shared" si="385"/>
        <v>187</v>
      </c>
    </row>
    <row r="3169" spans="1:13" outlineLevel="1" x14ac:dyDescent="0.35">
      <c r="A3169" s="64">
        <v>6497441</v>
      </c>
      <c r="B3169" s="64" t="s">
        <v>406</v>
      </c>
      <c r="C3169" s="64">
        <v>5123.0600000000004</v>
      </c>
      <c r="D3169" s="64">
        <v>151</v>
      </c>
      <c r="E3169" s="64">
        <v>444.45</v>
      </c>
      <c r="F3169" s="64">
        <v>0</v>
      </c>
      <c r="H3169" s="64">
        <f t="shared" si="386"/>
        <v>-444.45</v>
      </c>
      <c r="J3169" s="64">
        <f t="shared" si="387"/>
        <v>125</v>
      </c>
      <c r="K3169" s="64">
        <f t="shared" si="383"/>
        <v>130</v>
      </c>
      <c r="L3169" s="64">
        <f t="shared" si="384"/>
        <v>472</v>
      </c>
      <c r="M3169" s="64">
        <f t="shared" si="385"/>
        <v>188</v>
      </c>
    </row>
    <row r="3170" spans="1:13" outlineLevel="1" x14ac:dyDescent="0.35">
      <c r="A3170" s="64">
        <v>6504577</v>
      </c>
      <c r="B3170" s="64" t="s">
        <v>395</v>
      </c>
      <c r="C3170" s="64">
        <v>2286.66</v>
      </c>
      <c r="D3170" s="64">
        <v>149</v>
      </c>
      <c r="E3170" s="64">
        <v>190.17</v>
      </c>
      <c r="F3170" s="64">
        <v>190.37</v>
      </c>
      <c r="H3170" s="64">
        <f t="shared" si="386"/>
        <v>0.20000000000001705</v>
      </c>
      <c r="J3170" s="64">
        <f t="shared" si="387"/>
        <v>125</v>
      </c>
      <c r="K3170" s="64">
        <f t="shared" si="383"/>
        <v>131</v>
      </c>
      <c r="L3170" s="64">
        <f t="shared" si="384"/>
        <v>472</v>
      </c>
      <c r="M3170" s="64">
        <f t="shared" si="385"/>
        <v>188</v>
      </c>
    </row>
    <row r="3171" spans="1:13" outlineLevel="1" x14ac:dyDescent="0.35">
      <c r="A3171" s="64">
        <v>6508868</v>
      </c>
      <c r="B3171" s="64" t="s">
        <v>395</v>
      </c>
      <c r="C3171" s="64">
        <v>5773.22</v>
      </c>
      <c r="D3171" s="64">
        <v>152</v>
      </c>
      <c r="E3171" s="64">
        <v>466.4</v>
      </c>
      <c r="F3171" s="64">
        <v>465.02</v>
      </c>
      <c r="H3171" s="64">
        <f t="shared" si="386"/>
        <v>-1.3799999999999955</v>
      </c>
      <c r="J3171" s="64">
        <f t="shared" si="387"/>
        <v>125</v>
      </c>
      <c r="K3171" s="64">
        <f t="shared" si="383"/>
        <v>132</v>
      </c>
      <c r="L3171" s="64">
        <f t="shared" si="384"/>
        <v>472</v>
      </c>
      <c r="M3171" s="64">
        <f t="shared" si="385"/>
        <v>188</v>
      </c>
    </row>
    <row r="3172" spans="1:13" outlineLevel="1" x14ac:dyDescent="0.35">
      <c r="A3172" s="64">
        <v>6511176</v>
      </c>
      <c r="B3172" s="64" t="s">
        <v>101</v>
      </c>
      <c r="C3172" s="64">
        <v>1601.81</v>
      </c>
      <c r="D3172" s="64">
        <v>150</v>
      </c>
      <c r="E3172" s="64">
        <v>134.71</v>
      </c>
      <c r="F3172" s="64">
        <v>133.01</v>
      </c>
      <c r="H3172" s="64">
        <f t="shared" si="386"/>
        <v>-1.7000000000000171</v>
      </c>
      <c r="J3172" s="64">
        <f t="shared" si="387"/>
        <v>126</v>
      </c>
      <c r="K3172" s="64">
        <f t="shared" si="383"/>
        <v>132</v>
      </c>
      <c r="L3172" s="64">
        <f t="shared" si="384"/>
        <v>472</v>
      </c>
      <c r="M3172" s="64">
        <f t="shared" si="385"/>
        <v>188</v>
      </c>
    </row>
    <row r="3173" spans="1:13" outlineLevel="1" x14ac:dyDescent="0.35">
      <c r="A3173" s="64">
        <v>6514815</v>
      </c>
      <c r="B3173" s="64" t="s">
        <v>406</v>
      </c>
      <c r="C3173" s="64">
        <v>4176.8900000000003</v>
      </c>
      <c r="D3173" s="64">
        <v>182</v>
      </c>
      <c r="E3173" s="64">
        <v>337.63</v>
      </c>
      <c r="F3173" s="64">
        <v>0</v>
      </c>
      <c r="H3173" s="64">
        <f t="shared" si="386"/>
        <v>-337.63</v>
      </c>
      <c r="J3173" s="64">
        <f t="shared" si="387"/>
        <v>126</v>
      </c>
      <c r="K3173" s="64">
        <f t="shared" si="383"/>
        <v>132</v>
      </c>
      <c r="L3173" s="64">
        <f t="shared" si="384"/>
        <v>472</v>
      </c>
      <c r="M3173" s="64">
        <f t="shared" si="385"/>
        <v>189</v>
      </c>
    </row>
    <row r="3174" spans="1:13" outlineLevel="1" x14ac:dyDescent="0.35">
      <c r="A3174" s="64">
        <v>6515970</v>
      </c>
      <c r="B3174" s="64" t="s">
        <v>406</v>
      </c>
      <c r="C3174" s="64">
        <v>4538.1400000000003</v>
      </c>
      <c r="D3174" s="64">
        <v>151</v>
      </c>
      <c r="E3174" s="64">
        <v>357.67</v>
      </c>
      <c r="F3174" s="64">
        <v>0</v>
      </c>
      <c r="H3174" s="64">
        <f t="shared" si="386"/>
        <v>-357.67</v>
      </c>
      <c r="J3174" s="64">
        <f t="shared" si="387"/>
        <v>126</v>
      </c>
      <c r="K3174" s="64">
        <f t="shared" si="383"/>
        <v>132</v>
      </c>
      <c r="L3174" s="64">
        <f t="shared" si="384"/>
        <v>472</v>
      </c>
      <c r="M3174" s="64">
        <f t="shared" si="385"/>
        <v>190</v>
      </c>
    </row>
    <row r="3175" spans="1:13" outlineLevel="1" x14ac:dyDescent="0.35">
      <c r="A3175" s="64">
        <v>6518586</v>
      </c>
      <c r="B3175" s="64" t="s">
        <v>406</v>
      </c>
      <c r="C3175" s="64">
        <v>4014.08</v>
      </c>
      <c r="D3175" s="64">
        <v>151</v>
      </c>
      <c r="E3175" s="64">
        <v>317.31</v>
      </c>
      <c r="F3175" s="64">
        <v>0</v>
      </c>
      <c r="H3175" s="64">
        <f t="shared" si="386"/>
        <v>-317.31</v>
      </c>
      <c r="J3175" s="64">
        <f t="shared" si="387"/>
        <v>126</v>
      </c>
      <c r="K3175" s="64">
        <f t="shared" si="383"/>
        <v>132</v>
      </c>
      <c r="L3175" s="64">
        <f t="shared" si="384"/>
        <v>472</v>
      </c>
      <c r="M3175" s="64">
        <f t="shared" si="385"/>
        <v>191</v>
      </c>
    </row>
    <row r="3176" spans="1:13" outlineLevel="1" x14ac:dyDescent="0.35">
      <c r="A3176" s="64">
        <v>6520846</v>
      </c>
      <c r="B3176" s="64" t="s">
        <v>183</v>
      </c>
      <c r="C3176" s="64">
        <v>4431.9399999999996</v>
      </c>
      <c r="D3176" s="64">
        <v>179</v>
      </c>
      <c r="E3176" s="64">
        <v>359.29</v>
      </c>
      <c r="F3176" s="64">
        <v>0</v>
      </c>
      <c r="H3176" s="64">
        <f t="shared" si="386"/>
        <v>-359.29</v>
      </c>
      <c r="J3176" s="64">
        <f t="shared" si="387"/>
        <v>126</v>
      </c>
      <c r="K3176" s="64">
        <f t="shared" si="383"/>
        <v>132</v>
      </c>
      <c r="L3176" s="64">
        <f t="shared" si="384"/>
        <v>473</v>
      </c>
      <c r="M3176" s="64">
        <f t="shared" si="385"/>
        <v>191</v>
      </c>
    </row>
    <row r="3177" spans="1:13" outlineLevel="1" x14ac:dyDescent="0.35">
      <c r="A3177" s="64">
        <v>6524187</v>
      </c>
      <c r="B3177" s="64" t="s">
        <v>101</v>
      </c>
      <c r="C3177" s="64">
        <v>2089.9560000000001</v>
      </c>
      <c r="D3177" s="64">
        <v>151</v>
      </c>
      <c r="E3177" s="64">
        <v>171.98</v>
      </c>
      <c r="F3177" s="64">
        <v>169.8</v>
      </c>
      <c r="H3177" s="64">
        <f t="shared" si="386"/>
        <v>-2.1799999999999784</v>
      </c>
      <c r="J3177" s="64">
        <f t="shared" si="387"/>
        <v>127</v>
      </c>
      <c r="K3177" s="64">
        <f t="shared" si="383"/>
        <v>132</v>
      </c>
      <c r="L3177" s="64">
        <f t="shared" si="384"/>
        <v>473</v>
      </c>
      <c r="M3177" s="64">
        <f t="shared" si="385"/>
        <v>191</v>
      </c>
    </row>
    <row r="3178" spans="1:13" outlineLevel="1" x14ac:dyDescent="0.35">
      <c r="A3178" s="64">
        <v>6525276</v>
      </c>
      <c r="B3178" s="64" t="s">
        <v>183</v>
      </c>
      <c r="C3178" s="64">
        <v>2085.27</v>
      </c>
      <c r="D3178" s="64">
        <v>181</v>
      </c>
      <c r="E3178" s="64">
        <v>165.19</v>
      </c>
      <c r="F3178" s="64">
        <v>0</v>
      </c>
      <c r="H3178" s="64">
        <f t="shared" si="386"/>
        <v>-165.19</v>
      </c>
      <c r="J3178" s="64">
        <f t="shared" si="387"/>
        <v>127</v>
      </c>
      <c r="K3178" s="64">
        <f t="shared" si="383"/>
        <v>132</v>
      </c>
      <c r="L3178" s="64">
        <f t="shared" si="384"/>
        <v>474</v>
      </c>
      <c r="M3178" s="64">
        <f t="shared" si="385"/>
        <v>191</v>
      </c>
    </row>
    <row r="3179" spans="1:13" outlineLevel="1" x14ac:dyDescent="0.35">
      <c r="A3179" s="64">
        <v>6533188</v>
      </c>
      <c r="B3179" s="64" t="s">
        <v>395</v>
      </c>
      <c r="C3179" s="64">
        <v>5384.02</v>
      </c>
      <c r="D3179" s="64">
        <v>179</v>
      </c>
      <c r="E3179" s="64">
        <v>429.67</v>
      </c>
      <c r="F3179" s="64">
        <v>420.55</v>
      </c>
      <c r="H3179" s="64">
        <f t="shared" si="386"/>
        <v>-9.1200000000000045</v>
      </c>
      <c r="J3179" s="64">
        <f t="shared" si="387"/>
        <v>127</v>
      </c>
      <c r="K3179" s="64">
        <f t="shared" si="383"/>
        <v>133</v>
      </c>
      <c r="L3179" s="64">
        <f t="shared" si="384"/>
        <v>474</v>
      </c>
      <c r="M3179" s="64">
        <f t="shared" si="385"/>
        <v>191</v>
      </c>
    </row>
    <row r="3180" spans="1:13" outlineLevel="1" x14ac:dyDescent="0.35">
      <c r="A3180" s="64">
        <v>6533592</v>
      </c>
      <c r="B3180" s="64" t="s">
        <v>406</v>
      </c>
      <c r="C3180" s="64">
        <v>4864.9399999999996</v>
      </c>
      <c r="D3180" s="64">
        <v>182</v>
      </c>
      <c r="E3180" s="64">
        <v>397.11</v>
      </c>
      <c r="F3180" s="64">
        <v>0</v>
      </c>
      <c r="H3180" s="64">
        <f t="shared" si="386"/>
        <v>-397.11</v>
      </c>
      <c r="J3180" s="64">
        <f t="shared" si="387"/>
        <v>127</v>
      </c>
      <c r="K3180" s="64">
        <f t="shared" si="383"/>
        <v>133</v>
      </c>
      <c r="L3180" s="64">
        <f t="shared" si="384"/>
        <v>474</v>
      </c>
      <c r="M3180" s="64">
        <f t="shared" si="385"/>
        <v>192</v>
      </c>
    </row>
    <row r="3181" spans="1:13" outlineLevel="1" x14ac:dyDescent="0.35">
      <c r="A3181" s="64">
        <v>6535837</v>
      </c>
      <c r="B3181" s="64" t="s">
        <v>395</v>
      </c>
      <c r="C3181" s="64">
        <v>3188.92</v>
      </c>
      <c r="D3181" s="64">
        <v>154</v>
      </c>
      <c r="E3181" s="64">
        <v>256.5</v>
      </c>
      <c r="F3181" s="64">
        <v>258.58999999999997</v>
      </c>
      <c r="H3181" s="64">
        <f t="shared" si="386"/>
        <v>2.089999999999975</v>
      </c>
      <c r="J3181" s="64">
        <f t="shared" si="387"/>
        <v>127</v>
      </c>
      <c r="K3181" s="64">
        <f t="shared" si="383"/>
        <v>134</v>
      </c>
      <c r="L3181" s="64">
        <f t="shared" si="384"/>
        <v>474</v>
      </c>
      <c r="M3181" s="64">
        <f t="shared" si="385"/>
        <v>192</v>
      </c>
    </row>
    <row r="3182" spans="1:13" outlineLevel="1" x14ac:dyDescent="0.35">
      <c r="A3182" s="64">
        <v>6542676</v>
      </c>
      <c r="B3182" s="64" t="s">
        <v>183</v>
      </c>
      <c r="C3182" s="64">
        <v>10831.81</v>
      </c>
      <c r="D3182" s="64">
        <v>181</v>
      </c>
      <c r="E3182" s="64">
        <v>892.71</v>
      </c>
      <c r="F3182" s="64">
        <v>0</v>
      </c>
      <c r="H3182" s="64">
        <f t="shared" si="386"/>
        <v>-892.71</v>
      </c>
      <c r="J3182" s="64">
        <f t="shared" si="387"/>
        <v>127</v>
      </c>
      <c r="K3182" s="64">
        <f t="shared" si="383"/>
        <v>134</v>
      </c>
      <c r="L3182" s="64">
        <f t="shared" si="384"/>
        <v>475</v>
      </c>
      <c r="M3182" s="64">
        <f t="shared" si="385"/>
        <v>192</v>
      </c>
    </row>
    <row r="3183" spans="1:13" outlineLevel="1" x14ac:dyDescent="0.35">
      <c r="A3183" s="64">
        <v>6547460</v>
      </c>
      <c r="B3183" s="64" t="s">
        <v>183</v>
      </c>
      <c r="C3183" s="64">
        <v>2931.8</v>
      </c>
      <c r="D3183" s="64">
        <v>179</v>
      </c>
      <c r="E3183" s="64">
        <v>236.11</v>
      </c>
      <c r="F3183" s="64">
        <v>0</v>
      </c>
      <c r="H3183" s="64">
        <f t="shared" si="386"/>
        <v>-236.11</v>
      </c>
      <c r="J3183" s="64">
        <f t="shared" si="387"/>
        <v>127</v>
      </c>
      <c r="K3183" s="64">
        <f t="shared" si="383"/>
        <v>134</v>
      </c>
      <c r="L3183" s="64">
        <f t="shared" si="384"/>
        <v>476</v>
      </c>
      <c r="M3183" s="64">
        <f t="shared" si="385"/>
        <v>192</v>
      </c>
    </row>
    <row r="3184" spans="1:13" outlineLevel="1" x14ac:dyDescent="0.35">
      <c r="A3184" s="64">
        <v>6549185</v>
      </c>
      <c r="B3184" s="64" t="s">
        <v>183</v>
      </c>
      <c r="C3184" s="64">
        <v>3752.79</v>
      </c>
      <c r="D3184" s="64">
        <v>179</v>
      </c>
      <c r="E3184" s="64">
        <v>307.52999999999997</v>
      </c>
      <c r="F3184" s="64">
        <v>0</v>
      </c>
      <c r="H3184" s="64">
        <f t="shared" si="386"/>
        <v>-307.52999999999997</v>
      </c>
      <c r="J3184" s="64">
        <f t="shared" si="387"/>
        <v>127</v>
      </c>
      <c r="K3184" s="64">
        <f t="shared" si="383"/>
        <v>134</v>
      </c>
      <c r="L3184" s="64">
        <f t="shared" si="384"/>
        <v>477</v>
      </c>
      <c r="M3184" s="64">
        <f t="shared" si="385"/>
        <v>192</v>
      </c>
    </row>
    <row r="3185" spans="1:13" outlineLevel="1" x14ac:dyDescent="0.35">
      <c r="A3185" s="64">
        <v>6552211</v>
      </c>
      <c r="B3185" s="64" t="s">
        <v>101</v>
      </c>
      <c r="C3185" s="64">
        <v>2297.58</v>
      </c>
      <c r="D3185" s="64">
        <v>181</v>
      </c>
      <c r="E3185" s="64">
        <v>189.82</v>
      </c>
      <c r="F3185" s="64">
        <v>187.34</v>
      </c>
      <c r="H3185" s="64">
        <f t="shared" si="386"/>
        <v>-2.4799999999999898</v>
      </c>
      <c r="J3185" s="64">
        <f t="shared" si="387"/>
        <v>128</v>
      </c>
      <c r="K3185" s="64">
        <f t="shared" si="383"/>
        <v>134</v>
      </c>
      <c r="L3185" s="64">
        <f t="shared" si="384"/>
        <v>477</v>
      </c>
      <c r="M3185" s="64">
        <f t="shared" si="385"/>
        <v>192</v>
      </c>
    </row>
    <row r="3186" spans="1:13" outlineLevel="1" x14ac:dyDescent="0.35">
      <c r="A3186" s="64">
        <v>6558798</v>
      </c>
      <c r="B3186" s="64" t="s">
        <v>183</v>
      </c>
      <c r="C3186" s="64">
        <v>4707.5600000000004</v>
      </c>
      <c r="D3186" s="64">
        <v>182</v>
      </c>
      <c r="E3186" s="64">
        <v>387.01</v>
      </c>
      <c r="F3186" s="64">
        <v>0</v>
      </c>
      <c r="H3186" s="64">
        <f t="shared" si="386"/>
        <v>-387.01</v>
      </c>
      <c r="J3186" s="64">
        <f t="shared" si="387"/>
        <v>128</v>
      </c>
      <c r="K3186" s="64">
        <f t="shared" si="383"/>
        <v>134</v>
      </c>
      <c r="L3186" s="64">
        <f t="shared" si="384"/>
        <v>478</v>
      </c>
      <c r="M3186" s="64">
        <f t="shared" si="385"/>
        <v>192</v>
      </c>
    </row>
    <row r="3187" spans="1:13" outlineLevel="1" x14ac:dyDescent="0.35">
      <c r="A3187" s="64">
        <v>6561551</v>
      </c>
      <c r="B3187" s="64" t="s">
        <v>406</v>
      </c>
      <c r="C3187" s="64">
        <v>2021.57</v>
      </c>
      <c r="D3187" s="64">
        <v>151</v>
      </c>
      <c r="E3187" s="64">
        <v>157.97</v>
      </c>
      <c r="F3187" s="64">
        <v>0</v>
      </c>
      <c r="H3187" s="64">
        <f t="shared" si="386"/>
        <v>-157.97</v>
      </c>
      <c r="J3187" s="64">
        <f t="shared" si="387"/>
        <v>128</v>
      </c>
      <c r="K3187" s="64">
        <f t="shared" si="383"/>
        <v>134</v>
      </c>
      <c r="L3187" s="64">
        <f t="shared" si="384"/>
        <v>478</v>
      </c>
      <c r="M3187" s="64">
        <f t="shared" si="385"/>
        <v>193</v>
      </c>
    </row>
    <row r="3188" spans="1:13" outlineLevel="1" x14ac:dyDescent="0.35">
      <c r="A3188" s="64">
        <v>6582565</v>
      </c>
      <c r="B3188" s="64" t="s">
        <v>183</v>
      </c>
      <c r="C3188" s="64">
        <v>2300.8000000000002</v>
      </c>
      <c r="D3188" s="64">
        <v>182</v>
      </c>
      <c r="E3188" s="64">
        <v>193.68</v>
      </c>
      <c r="F3188" s="64">
        <v>0</v>
      </c>
      <c r="H3188" s="64">
        <f t="shared" si="386"/>
        <v>-193.68</v>
      </c>
      <c r="J3188" s="64">
        <f t="shared" si="387"/>
        <v>128</v>
      </c>
      <c r="K3188" s="64">
        <f t="shared" si="383"/>
        <v>134</v>
      </c>
      <c r="L3188" s="64">
        <f t="shared" si="384"/>
        <v>479</v>
      </c>
      <c r="M3188" s="64">
        <f t="shared" si="385"/>
        <v>193</v>
      </c>
    </row>
    <row r="3189" spans="1:13" outlineLevel="1" x14ac:dyDescent="0.35">
      <c r="A3189" s="64">
        <v>6590443</v>
      </c>
      <c r="B3189" s="64" t="s">
        <v>183</v>
      </c>
      <c r="C3189" s="64">
        <v>3266.61</v>
      </c>
      <c r="D3189" s="64">
        <v>181</v>
      </c>
      <c r="E3189" s="64">
        <v>266.36</v>
      </c>
      <c r="F3189" s="64">
        <v>0</v>
      </c>
      <c r="H3189" s="64">
        <f t="shared" si="386"/>
        <v>-266.36</v>
      </c>
      <c r="J3189" s="64">
        <f t="shared" si="387"/>
        <v>128</v>
      </c>
      <c r="K3189" s="64">
        <f t="shared" si="383"/>
        <v>134</v>
      </c>
      <c r="L3189" s="64">
        <f t="shared" si="384"/>
        <v>480</v>
      </c>
      <c r="M3189" s="64">
        <f t="shared" si="385"/>
        <v>193</v>
      </c>
    </row>
    <row r="3190" spans="1:13" outlineLevel="1" x14ac:dyDescent="0.35">
      <c r="A3190" s="64">
        <v>6591590</v>
      </c>
      <c r="B3190" s="64" t="s">
        <v>406</v>
      </c>
      <c r="C3190" s="64">
        <v>5069.45</v>
      </c>
      <c r="D3190" s="64">
        <v>151</v>
      </c>
      <c r="E3190" s="64">
        <v>401.55</v>
      </c>
      <c r="F3190" s="64">
        <v>0</v>
      </c>
      <c r="H3190" s="64">
        <f t="shared" si="386"/>
        <v>-401.55</v>
      </c>
      <c r="J3190" s="64">
        <f t="shared" si="387"/>
        <v>128</v>
      </c>
      <c r="K3190" s="64">
        <f t="shared" si="383"/>
        <v>134</v>
      </c>
      <c r="L3190" s="64">
        <f t="shared" si="384"/>
        <v>480</v>
      </c>
      <c r="M3190" s="64">
        <f t="shared" si="385"/>
        <v>194</v>
      </c>
    </row>
    <row r="3191" spans="1:13" outlineLevel="1" x14ac:dyDescent="0.35">
      <c r="A3191" s="64">
        <v>6594916</v>
      </c>
      <c r="B3191" s="64" t="s">
        <v>395</v>
      </c>
      <c r="C3191" s="64">
        <v>2367.85</v>
      </c>
      <c r="D3191" s="64">
        <v>152</v>
      </c>
      <c r="E3191" s="64">
        <v>192.17</v>
      </c>
      <c r="F3191" s="64">
        <v>186.88</v>
      </c>
      <c r="H3191" s="64">
        <f t="shared" si="386"/>
        <v>-5.289999999999992</v>
      </c>
      <c r="J3191" s="64">
        <f t="shared" si="387"/>
        <v>128</v>
      </c>
      <c r="K3191" s="64">
        <f t="shared" si="383"/>
        <v>135</v>
      </c>
      <c r="L3191" s="64">
        <f t="shared" si="384"/>
        <v>480</v>
      </c>
      <c r="M3191" s="64">
        <f t="shared" si="385"/>
        <v>194</v>
      </c>
    </row>
    <row r="3192" spans="1:13" outlineLevel="1" x14ac:dyDescent="0.35">
      <c r="A3192" s="64">
        <v>6602719</v>
      </c>
      <c r="B3192" s="64" t="s">
        <v>395</v>
      </c>
      <c r="C3192" s="64">
        <v>4093.36</v>
      </c>
      <c r="D3192" s="64">
        <v>118</v>
      </c>
      <c r="E3192" s="64">
        <v>332.63</v>
      </c>
      <c r="F3192" s="64">
        <v>330.72</v>
      </c>
      <c r="H3192" s="64">
        <f t="shared" si="386"/>
        <v>-1.9099999999999682</v>
      </c>
      <c r="J3192" s="64">
        <f t="shared" si="387"/>
        <v>128</v>
      </c>
      <c r="K3192" s="64">
        <f t="shared" si="383"/>
        <v>136</v>
      </c>
      <c r="L3192" s="64">
        <f t="shared" si="384"/>
        <v>480</v>
      </c>
      <c r="M3192" s="64">
        <f t="shared" si="385"/>
        <v>194</v>
      </c>
    </row>
    <row r="3193" spans="1:13" outlineLevel="1" x14ac:dyDescent="0.35">
      <c r="A3193" s="64">
        <v>6604773</v>
      </c>
      <c r="B3193" s="64" t="s">
        <v>101</v>
      </c>
      <c r="C3193" s="64">
        <v>2355.4699999999998</v>
      </c>
      <c r="D3193" s="64">
        <v>88</v>
      </c>
      <c r="E3193" s="64">
        <v>190.57</v>
      </c>
      <c r="F3193" s="64">
        <v>190.03</v>
      </c>
      <c r="H3193" s="64">
        <f t="shared" si="386"/>
        <v>-0.53999999999999204</v>
      </c>
      <c r="J3193" s="64">
        <f t="shared" si="387"/>
        <v>129</v>
      </c>
      <c r="K3193" s="64">
        <f t="shared" si="383"/>
        <v>136</v>
      </c>
      <c r="L3193" s="64">
        <f t="shared" si="384"/>
        <v>480</v>
      </c>
      <c r="M3193" s="64">
        <f t="shared" si="385"/>
        <v>194</v>
      </c>
    </row>
    <row r="3194" spans="1:13" outlineLevel="1" x14ac:dyDescent="0.35">
      <c r="A3194" s="64">
        <v>6607678</v>
      </c>
      <c r="B3194" s="64" t="s">
        <v>183</v>
      </c>
      <c r="C3194" s="64">
        <v>2698.96</v>
      </c>
      <c r="D3194" s="64">
        <v>182</v>
      </c>
      <c r="E3194" s="64">
        <v>208.1</v>
      </c>
      <c r="F3194" s="64">
        <v>0</v>
      </c>
      <c r="H3194" s="64">
        <f t="shared" si="386"/>
        <v>-208.1</v>
      </c>
      <c r="J3194" s="64">
        <f t="shared" si="387"/>
        <v>129</v>
      </c>
      <c r="K3194" s="64">
        <f t="shared" si="383"/>
        <v>136</v>
      </c>
      <c r="L3194" s="64">
        <f t="shared" si="384"/>
        <v>481</v>
      </c>
      <c r="M3194" s="64">
        <f t="shared" si="385"/>
        <v>194</v>
      </c>
    </row>
    <row r="3195" spans="1:13" outlineLevel="1" x14ac:dyDescent="0.35">
      <c r="A3195" s="64">
        <v>6608139</v>
      </c>
      <c r="B3195" s="64" t="s">
        <v>183</v>
      </c>
      <c r="C3195" s="64">
        <v>10290.59</v>
      </c>
      <c r="D3195" s="64">
        <v>182</v>
      </c>
      <c r="E3195" s="64">
        <v>850.67</v>
      </c>
      <c r="F3195" s="64">
        <v>0</v>
      </c>
      <c r="H3195" s="64">
        <f t="shared" si="386"/>
        <v>-850.67</v>
      </c>
      <c r="J3195" s="64">
        <f t="shared" si="387"/>
        <v>129</v>
      </c>
      <c r="K3195" s="64">
        <f t="shared" si="383"/>
        <v>136</v>
      </c>
      <c r="L3195" s="64">
        <f t="shared" si="384"/>
        <v>482</v>
      </c>
      <c r="M3195" s="64">
        <f t="shared" si="385"/>
        <v>194</v>
      </c>
    </row>
    <row r="3196" spans="1:13" outlineLevel="1" x14ac:dyDescent="0.35">
      <c r="A3196" s="64">
        <v>6608808</v>
      </c>
      <c r="B3196" s="64" t="s">
        <v>395</v>
      </c>
      <c r="C3196" s="64">
        <v>5651.88</v>
      </c>
      <c r="D3196" s="64">
        <v>119</v>
      </c>
      <c r="E3196" s="64">
        <v>460.84</v>
      </c>
      <c r="F3196" s="64">
        <v>455.94</v>
      </c>
      <c r="H3196" s="64">
        <f t="shared" si="386"/>
        <v>-4.8999999999999773</v>
      </c>
      <c r="J3196" s="64">
        <f t="shared" si="387"/>
        <v>129</v>
      </c>
      <c r="K3196" s="64">
        <f t="shared" si="383"/>
        <v>137</v>
      </c>
      <c r="L3196" s="64">
        <f t="shared" si="384"/>
        <v>482</v>
      </c>
      <c r="M3196" s="64">
        <f t="shared" si="385"/>
        <v>194</v>
      </c>
    </row>
    <row r="3197" spans="1:13" outlineLevel="1" x14ac:dyDescent="0.35">
      <c r="A3197" s="64">
        <v>6609947</v>
      </c>
      <c r="B3197" s="64" t="s">
        <v>395</v>
      </c>
      <c r="C3197" s="64">
        <v>5638.01</v>
      </c>
      <c r="D3197" s="64">
        <v>182</v>
      </c>
      <c r="E3197" s="64">
        <v>455.31</v>
      </c>
      <c r="F3197" s="64">
        <v>447.52</v>
      </c>
      <c r="H3197" s="64">
        <f t="shared" si="386"/>
        <v>-7.7900000000000205</v>
      </c>
      <c r="J3197" s="64">
        <f t="shared" si="387"/>
        <v>129</v>
      </c>
      <c r="K3197" s="64">
        <f t="shared" si="383"/>
        <v>138</v>
      </c>
      <c r="L3197" s="64">
        <f t="shared" si="384"/>
        <v>482</v>
      </c>
      <c r="M3197" s="64">
        <f t="shared" si="385"/>
        <v>194</v>
      </c>
    </row>
    <row r="3198" spans="1:13" outlineLevel="1" x14ac:dyDescent="0.35">
      <c r="A3198" s="64">
        <v>6610100</v>
      </c>
      <c r="B3198" s="64" t="s">
        <v>183</v>
      </c>
      <c r="C3198" s="64">
        <v>5386.63</v>
      </c>
      <c r="D3198" s="64">
        <v>181</v>
      </c>
      <c r="E3198" s="64">
        <v>433.33</v>
      </c>
      <c r="F3198" s="64">
        <v>0</v>
      </c>
      <c r="H3198" s="64">
        <f t="shared" si="386"/>
        <v>-433.33</v>
      </c>
      <c r="J3198" s="64">
        <f t="shared" si="387"/>
        <v>129</v>
      </c>
      <c r="K3198" s="64">
        <f t="shared" si="383"/>
        <v>138</v>
      </c>
      <c r="L3198" s="64">
        <f t="shared" si="384"/>
        <v>483</v>
      </c>
      <c r="M3198" s="64">
        <f t="shared" si="385"/>
        <v>194</v>
      </c>
    </row>
    <row r="3199" spans="1:13" outlineLevel="1" x14ac:dyDescent="0.35">
      <c r="A3199" s="64">
        <v>6611942</v>
      </c>
      <c r="B3199" s="64" t="s">
        <v>406</v>
      </c>
      <c r="C3199" s="64">
        <v>6667.28</v>
      </c>
      <c r="D3199" s="64">
        <v>150</v>
      </c>
      <c r="E3199" s="64">
        <v>515.79999999999995</v>
      </c>
      <c r="F3199" s="64">
        <v>0</v>
      </c>
      <c r="H3199" s="64">
        <f t="shared" si="386"/>
        <v>-515.79999999999995</v>
      </c>
      <c r="J3199" s="64">
        <f t="shared" si="387"/>
        <v>129</v>
      </c>
      <c r="K3199" s="64">
        <f t="shared" si="383"/>
        <v>138</v>
      </c>
      <c r="L3199" s="64">
        <f t="shared" si="384"/>
        <v>483</v>
      </c>
      <c r="M3199" s="64">
        <f t="shared" si="385"/>
        <v>195</v>
      </c>
    </row>
    <row r="3200" spans="1:13" outlineLevel="1" x14ac:dyDescent="0.35">
      <c r="A3200" s="64">
        <v>6612792</v>
      </c>
      <c r="B3200" s="64" t="s">
        <v>183</v>
      </c>
      <c r="C3200" s="64">
        <v>3973.99</v>
      </c>
      <c r="D3200" s="64">
        <v>182</v>
      </c>
      <c r="E3200" s="64">
        <v>327.13</v>
      </c>
      <c r="F3200" s="64">
        <v>0</v>
      </c>
      <c r="H3200" s="64">
        <f t="shared" si="386"/>
        <v>-327.13</v>
      </c>
      <c r="J3200" s="64">
        <f t="shared" si="387"/>
        <v>129</v>
      </c>
      <c r="K3200" s="64">
        <f t="shared" si="383"/>
        <v>138</v>
      </c>
      <c r="L3200" s="64">
        <f t="shared" si="384"/>
        <v>484</v>
      </c>
      <c r="M3200" s="64">
        <f t="shared" si="385"/>
        <v>195</v>
      </c>
    </row>
    <row r="3201" spans="1:13" outlineLevel="1" x14ac:dyDescent="0.35">
      <c r="A3201" s="64">
        <v>6613063</v>
      </c>
      <c r="B3201" s="64" t="s">
        <v>406</v>
      </c>
      <c r="C3201" s="64">
        <v>1802.01</v>
      </c>
      <c r="D3201" s="64">
        <v>152</v>
      </c>
      <c r="E3201" s="64">
        <v>142.53</v>
      </c>
      <c r="F3201" s="64">
        <v>0</v>
      </c>
      <c r="H3201" s="64">
        <f t="shared" si="386"/>
        <v>-142.53</v>
      </c>
      <c r="J3201" s="64">
        <f t="shared" si="387"/>
        <v>129</v>
      </c>
      <c r="K3201" s="64">
        <f t="shared" si="383"/>
        <v>138</v>
      </c>
      <c r="L3201" s="64">
        <f t="shared" si="384"/>
        <v>484</v>
      </c>
      <c r="M3201" s="64">
        <f t="shared" si="385"/>
        <v>196</v>
      </c>
    </row>
    <row r="3202" spans="1:13" outlineLevel="1" x14ac:dyDescent="0.35">
      <c r="A3202" s="64">
        <v>6615639</v>
      </c>
      <c r="B3202" s="64" t="s">
        <v>183</v>
      </c>
      <c r="C3202" s="64">
        <v>2187.8000000000002</v>
      </c>
      <c r="D3202" s="64">
        <v>179</v>
      </c>
      <c r="E3202" s="64">
        <v>179.12</v>
      </c>
      <c r="F3202" s="64">
        <v>0</v>
      </c>
      <c r="H3202" s="64">
        <f t="shared" si="386"/>
        <v>-179.12</v>
      </c>
      <c r="J3202" s="64">
        <f t="shared" si="387"/>
        <v>129</v>
      </c>
      <c r="K3202" s="64">
        <f t="shared" si="383"/>
        <v>138</v>
      </c>
      <c r="L3202" s="64">
        <f t="shared" si="384"/>
        <v>485</v>
      </c>
      <c r="M3202" s="64">
        <f t="shared" si="385"/>
        <v>196</v>
      </c>
    </row>
    <row r="3203" spans="1:13" outlineLevel="1" x14ac:dyDescent="0.35">
      <c r="A3203" s="64">
        <v>6617685</v>
      </c>
      <c r="B3203" s="64" t="s">
        <v>406</v>
      </c>
      <c r="C3203" s="64">
        <v>1716.79</v>
      </c>
      <c r="D3203" s="64">
        <v>151</v>
      </c>
      <c r="E3203" s="64">
        <v>135.19</v>
      </c>
      <c r="F3203" s="64">
        <v>0</v>
      </c>
      <c r="H3203" s="64">
        <f t="shared" si="386"/>
        <v>-135.19</v>
      </c>
      <c r="J3203" s="64">
        <f t="shared" si="387"/>
        <v>129</v>
      </c>
      <c r="K3203" s="64">
        <f t="shared" si="383"/>
        <v>138</v>
      </c>
      <c r="L3203" s="64">
        <f t="shared" si="384"/>
        <v>485</v>
      </c>
      <c r="M3203" s="64">
        <f t="shared" si="385"/>
        <v>197</v>
      </c>
    </row>
    <row r="3204" spans="1:13" outlineLevel="1" x14ac:dyDescent="0.35">
      <c r="A3204" s="64">
        <v>6619821</v>
      </c>
      <c r="B3204" s="64" t="s">
        <v>183</v>
      </c>
      <c r="C3204" s="64">
        <v>6243.04</v>
      </c>
      <c r="D3204" s="64">
        <v>179</v>
      </c>
      <c r="E3204" s="64">
        <v>526.82000000000005</v>
      </c>
      <c r="F3204" s="64">
        <v>0</v>
      </c>
      <c r="H3204" s="64">
        <f t="shared" si="386"/>
        <v>-526.82000000000005</v>
      </c>
      <c r="J3204" s="64">
        <f t="shared" si="387"/>
        <v>129</v>
      </c>
      <c r="K3204" s="64">
        <f t="shared" si="383"/>
        <v>138</v>
      </c>
      <c r="L3204" s="64">
        <f t="shared" si="384"/>
        <v>486</v>
      </c>
      <c r="M3204" s="64">
        <f t="shared" si="385"/>
        <v>197</v>
      </c>
    </row>
    <row r="3205" spans="1:13" outlineLevel="1" x14ac:dyDescent="0.35">
      <c r="A3205" s="64">
        <v>6621496</v>
      </c>
      <c r="B3205" s="64" t="s">
        <v>406</v>
      </c>
      <c r="C3205" s="64">
        <v>4246.47</v>
      </c>
      <c r="D3205" s="64">
        <v>151</v>
      </c>
      <c r="E3205" s="64">
        <v>336.58</v>
      </c>
      <c r="F3205" s="64">
        <v>0</v>
      </c>
      <c r="H3205" s="64">
        <f t="shared" si="386"/>
        <v>-336.58</v>
      </c>
      <c r="J3205" s="64">
        <f t="shared" si="387"/>
        <v>129</v>
      </c>
      <c r="K3205" s="64">
        <f t="shared" si="383"/>
        <v>138</v>
      </c>
      <c r="L3205" s="64">
        <f t="shared" si="384"/>
        <v>486</v>
      </c>
      <c r="M3205" s="64">
        <f t="shared" si="385"/>
        <v>198</v>
      </c>
    </row>
    <row r="3206" spans="1:13" outlineLevel="1" x14ac:dyDescent="0.35">
      <c r="A3206" s="64">
        <v>6621719</v>
      </c>
      <c r="B3206" s="64" t="s">
        <v>183</v>
      </c>
      <c r="C3206" s="64">
        <v>3315.7</v>
      </c>
      <c r="D3206" s="64">
        <v>182</v>
      </c>
      <c r="E3206" s="64">
        <v>265.16000000000003</v>
      </c>
      <c r="F3206" s="64">
        <v>0</v>
      </c>
      <c r="H3206" s="64">
        <f t="shared" si="386"/>
        <v>-265.16000000000003</v>
      </c>
      <c r="J3206" s="64">
        <f t="shared" si="387"/>
        <v>129</v>
      </c>
      <c r="K3206" s="64">
        <f t="shared" si="383"/>
        <v>138</v>
      </c>
      <c r="L3206" s="64">
        <f t="shared" si="384"/>
        <v>487</v>
      </c>
      <c r="M3206" s="64">
        <f t="shared" si="385"/>
        <v>198</v>
      </c>
    </row>
    <row r="3207" spans="1:13" outlineLevel="1" x14ac:dyDescent="0.35">
      <c r="A3207" s="64">
        <v>6623591</v>
      </c>
      <c r="B3207" s="64" t="s">
        <v>101</v>
      </c>
      <c r="C3207" s="64">
        <v>1935.47</v>
      </c>
      <c r="D3207" s="64">
        <v>89</v>
      </c>
      <c r="E3207" s="64">
        <v>158.35</v>
      </c>
      <c r="F3207" s="64">
        <v>157.5</v>
      </c>
      <c r="H3207" s="64">
        <f t="shared" si="386"/>
        <v>-0.84999999999999432</v>
      </c>
      <c r="J3207" s="64">
        <f t="shared" si="387"/>
        <v>130</v>
      </c>
      <c r="K3207" s="64">
        <f t="shared" si="383"/>
        <v>138</v>
      </c>
      <c r="L3207" s="64">
        <f t="shared" si="384"/>
        <v>487</v>
      </c>
      <c r="M3207" s="64">
        <f t="shared" si="385"/>
        <v>198</v>
      </c>
    </row>
    <row r="3208" spans="1:13" outlineLevel="1" x14ac:dyDescent="0.35">
      <c r="A3208" s="64">
        <v>6626355</v>
      </c>
      <c r="B3208" s="64" t="s">
        <v>183</v>
      </c>
      <c r="C3208" s="64">
        <v>2501.17</v>
      </c>
      <c r="D3208" s="64">
        <v>182</v>
      </c>
      <c r="E3208" s="64">
        <v>204.69</v>
      </c>
      <c r="F3208" s="64">
        <v>0</v>
      </c>
      <c r="H3208" s="64">
        <f t="shared" si="386"/>
        <v>-204.69</v>
      </c>
      <c r="J3208" s="64">
        <f t="shared" si="387"/>
        <v>130</v>
      </c>
      <c r="K3208" s="64">
        <f t="shared" si="383"/>
        <v>138</v>
      </c>
      <c r="L3208" s="64">
        <f t="shared" si="384"/>
        <v>488</v>
      </c>
      <c r="M3208" s="64">
        <f t="shared" si="385"/>
        <v>198</v>
      </c>
    </row>
    <row r="3209" spans="1:13" outlineLevel="1" x14ac:dyDescent="0.35">
      <c r="A3209" s="64">
        <v>6627634</v>
      </c>
      <c r="B3209" s="64" t="s">
        <v>101</v>
      </c>
      <c r="C3209" s="64">
        <v>4893.84</v>
      </c>
      <c r="D3209" s="64">
        <v>150</v>
      </c>
      <c r="E3209" s="64">
        <v>395.16</v>
      </c>
      <c r="F3209" s="64">
        <v>391.47</v>
      </c>
      <c r="H3209" s="64">
        <f t="shared" si="386"/>
        <v>-3.6899999999999977</v>
      </c>
      <c r="J3209" s="64">
        <f t="shared" si="387"/>
        <v>131</v>
      </c>
      <c r="K3209" s="64">
        <f t="shared" si="383"/>
        <v>138</v>
      </c>
      <c r="L3209" s="64">
        <f t="shared" si="384"/>
        <v>488</v>
      </c>
      <c r="M3209" s="64">
        <f t="shared" si="385"/>
        <v>198</v>
      </c>
    </row>
    <row r="3210" spans="1:13" outlineLevel="1" x14ac:dyDescent="0.35">
      <c r="A3210" s="64">
        <v>6631297</v>
      </c>
      <c r="B3210" s="64" t="s">
        <v>406</v>
      </c>
      <c r="C3210" s="64">
        <v>4118.6899999999996</v>
      </c>
      <c r="D3210" s="64">
        <v>153</v>
      </c>
      <c r="E3210" s="64">
        <v>332.36</v>
      </c>
      <c r="F3210" s="64">
        <v>0</v>
      </c>
      <c r="H3210" s="64">
        <f t="shared" si="386"/>
        <v>-332.36</v>
      </c>
      <c r="J3210" s="64">
        <f t="shared" si="387"/>
        <v>131</v>
      </c>
      <c r="K3210" s="64">
        <f t="shared" si="383"/>
        <v>138</v>
      </c>
      <c r="L3210" s="64">
        <f t="shared" si="384"/>
        <v>488</v>
      </c>
      <c r="M3210" s="64">
        <f t="shared" si="385"/>
        <v>199</v>
      </c>
    </row>
    <row r="3211" spans="1:13" outlineLevel="1" x14ac:dyDescent="0.35">
      <c r="A3211" s="64">
        <v>6637906</v>
      </c>
      <c r="B3211" s="64" t="s">
        <v>101</v>
      </c>
      <c r="C3211" s="64">
        <v>1242.6400000000001</v>
      </c>
      <c r="D3211" s="64">
        <v>181</v>
      </c>
      <c r="E3211" s="64">
        <v>99</v>
      </c>
      <c r="F3211" s="64">
        <v>96.02</v>
      </c>
      <c r="H3211" s="64">
        <f t="shared" si="386"/>
        <v>-2.980000000000004</v>
      </c>
      <c r="J3211" s="64">
        <f t="shared" si="387"/>
        <v>132</v>
      </c>
      <c r="K3211" s="64">
        <f t="shared" si="383"/>
        <v>138</v>
      </c>
      <c r="L3211" s="64">
        <f t="shared" si="384"/>
        <v>488</v>
      </c>
      <c r="M3211" s="64">
        <f t="shared" si="385"/>
        <v>199</v>
      </c>
    </row>
    <row r="3212" spans="1:13" outlineLevel="1" x14ac:dyDescent="0.35">
      <c r="A3212" s="64">
        <v>6649563</v>
      </c>
      <c r="B3212" s="64" t="s">
        <v>183</v>
      </c>
      <c r="C3212" s="64">
        <v>3827.13</v>
      </c>
      <c r="D3212" s="64">
        <v>179</v>
      </c>
      <c r="E3212" s="64">
        <v>314.24</v>
      </c>
      <c r="F3212" s="64">
        <v>0</v>
      </c>
      <c r="H3212" s="64">
        <f t="shared" si="386"/>
        <v>-314.24</v>
      </c>
      <c r="J3212" s="64">
        <f t="shared" si="387"/>
        <v>132</v>
      </c>
      <c r="K3212" s="64">
        <f t="shared" si="383"/>
        <v>138</v>
      </c>
      <c r="L3212" s="64">
        <f t="shared" si="384"/>
        <v>489</v>
      </c>
      <c r="M3212" s="64">
        <f t="shared" si="385"/>
        <v>199</v>
      </c>
    </row>
    <row r="3213" spans="1:13" outlineLevel="1" x14ac:dyDescent="0.35">
      <c r="A3213" s="64">
        <v>6662771</v>
      </c>
      <c r="B3213" s="64" t="s">
        <v>183</v>
      </c>
      <c r="C3213" s="64">
        <v>7939.19</v>
      </c>
      <c r="D3213" s="64">
        <v>182</v>
      </c>
      <c r="E3213" s="64">
        <v>643.4</v>
      </c>
      <c r="F3213" s="64">
        <v>0</v>
      </c>
      <c r="H3213" s="64">
        <f t="shared" si="386"/>
        <v>-643.4</v>
      </c>
      <c r="J3213" s="64">
        <f t="shared" si="387"/>
        <v>132</v>
      </c>
      <c r="K3213" s="64">
        <f t="shared" si="383"/>
        <v>138</v>
      </c>
      <c r="L3213" s="64">
        <f t="shared" si="384"/>
        <v>490</v>
      </c>
      <c r="M3213" s="64">
        <f t="shared" si="385"/>
        <v>199</v>
      </c>
    </row>
    <row r="3214" spans="1:13" outlineLevel="1" x14ac:dyDescent="0.35">
      <c r="A3214" s="64">
        <v>6666905</v>
      </c>
      <c r="B3214" s="64" t="s">
        <v>183</v>
      </c>
      <c r="C3214" s="64">
        <v>3156.68</v>
      </c>
      <c r="D3214" s="64">
        <v>181</v>
      </c>
      <c r="E3214" s="64">
        <v>257.62</v>
      </c>
      <c r="F3214" s="64">
        <v>0</v>
      </c>
      <c r="H3214" s="64">
        <f t="shared" si="386"/>
        <v>-257.62</v>
      </c>
      <c r="J3214" s="64">
        <f t="shared" si="387"/>
        <v>132</v>
      </c>
      <c r="K3214" s="64">
        <f t="shared" si="383"/>
        <v>138</v>
      </c>
      <c r="L3214" s="64">
        <f t="shared" si="384"/>
        <v>491</v>
      </c>
      <c r="M3214" s="64">
        <f t="shared" si="385"/>
        <v>199</v>
      </c>
    </row>
    <row r="3215" spans="1:13" outlineLevel="1" x14ac:dyDescent="0.35">
      <c r="A3215" s="64">
        <v>6673702</v>
      </c>
      <c r="B3215" s="64" t="s">
        <v>183</v>
      </c>
      <c r="C3215" s="64">
        <v>1409.47</v>
      </c>
      <c r="D3215" s="64">
        <v>182</v>
      </c>
      <c r="E3215" s="64">
        <v>112.21</v>
      </c>
      <c r="F3215" s="64">
        <v>0</v>
      </c>
      <c r="H3215" s="64">
        <f t="shared" si="386"/>
        <v>-112.21</v>
      </c>
      <c r="J3215" s="64">
        <f t="shared" si="387"/>
        <v>132</v>
      </c>
      <c r="K3215" s="64">
        <f t="shared" ref="K3215:K3278" si="388">IF($B3215=K$2253,K3214+1,K3214)</f>
        <v>138</v>
      </c>
      <c r="L3215" s="64">
        <f t="shared" ref="L3215:L3278" si="389">IF($B3215=L$2253,L3214+1,L3214)</f>
        <v>492</v>
      </c>
      <c r="M3215" s="64">
        <f t="shared" ref="M3215:M3278" si="390">IF($B3215=M$2253,M3214+1,M3214)</f>
        <v>199</v>
      </c>
    </row>
    <row r="3216" spans="1:13" outlineLevel="1" x14ac:dyDescent="0.35">
      <c r="A3216" s="64">
        <v>6674461</v>
      </c>
      <c r="B3216" s="64" t="s">
        <v>406</v>
      </c>
      <c r="C3216" s="64">
        <v>3946.41</v>
      </c>
      <c r="D3216" s="64">
        <v>151</v>
      </c>
      <c r="E3216" s="64">
        <v>313.25</v>
      </c>
      <c r="F3216" s="64">
        <v>0</v>
      </c>
      <c r="H3216" s="64">
        <f t="shared" ref="H3216:H3279" si="391">F3216-E3216</f>
        <v>-313.25</v>
      </c>
      <c r="J3216" s="64">
        <f t="shared" ref="J3216:J3279" si="392">IF($B3216=J$2253,J3215+1,J3215)</f>
        <v>132</v>
      </c>
      <c r="K3216" s="64">
        <f t="shared" si="388"/>
        <v>138</v>
      </c>
      <c r="L3216" s="64">
        <f t="shared" si="389"/>
        <v>492</v>
      </c>
      <c r="M3216" s="64">
        <f t="shared" si="390"/>
        <v>200</v>
      </c>
    </row>
    <row r="3217" spans="1:13" outlineLevel="1" x14ac:dyDescent="0.35">
      <c r="A3217" s="64">
        <v>6677192</v>
      </c>
      <c r="B3217" s="64" t="s">
        <v>183</v>
      </c>
      <c r="C3217" s="64">
        <v>1562.17</v>
      </c>
      <c r="D3217" s="64">
        <v>179</v>
      </c>
      <c r="E3217" s="64">
        <v>126.64</v>
      </c>
      <c r="F3217" s="64">
        <v>0</v>
      </c>
      <c r="H3217" s="64">
        <f t="shared" si="391"/>
        <v>-126.64</v>
      </c>
      <c r="J3217" s="64">
        <f t="shared" si="392"/>
        <v>132</v>
      </c>
      <c r="K3217" s="64">
        <f t="shared" si="388"/>
        <v>138</v>
      </c>
      <c r="L3217" s="64">
        <f t="shared" si="389"/>
        <v>493</v>
      </c>
      <c r="M3217" s="64">
        <f t="shared" si="390"/>
        <v>200</v>
      </c>
    </row>
    <row r="3218" spans="1:13" outlineLevel="1" x14ac:dyDescent="0.35">
      <c r="A3218" s="64">
        <v>6678140</v>
      </c>
      <c r="B3218" s="64" t="s">
        <v>183</v>
      </c>
      <c r="C3218" s="64">
        <v>2727.55</v>
      </c>
      <c r="D3218" s="64">
        <v>178</v>
      </c>
      <c r="E3218" s="64">
        <v>224.73</v>
      </c>
      <c r="F3218" s="64">
        <v>0</v>
      </c>
      <c r="H3218" s="64">
        <f t="shared" si="391"/>
        <v>-224.73</v>
      </c>
      <c r="J3218" s="64">
        <f t="shared" si="392"/>
        <v>132</v>
      </c>
      <c r="K3218" s="64">
        <f t="shared" si="388"/>
        <v>138</v>
      </c>
      <c r="L3218" s="64">
        <f t="shared" si="389"/>
        <v>494</v>
      </c>
      <c r="M3218" s="64">
        <f t="shared" si="390"/>
        <v>200</v>
      </c>
    </row>
    <row r="3219" spans="1:13" outlineLevel="1" x14ac:dyDescent="0.35">
      <c r="A3219" s="64">
        <v>6678538</v>
      </c>
      <c r="B3219" s="64" t="s">
        <v>101</v>
      </c>
      <c r="C3219" s="64">
        <v>15677.42</v>
      </c>
      <c r="D3219" s="64">
        <v>181</v>
      </c>
      <c r="E3219" s="64">
        <v>1285.93</v>
      </c>
      <c r="F3219" s="64">
        <v>1286.94</v>
      </c>
      <c r="H3219" s="64">
        <f t="shared" si="391"/>
        <v>1.0099999999999909</v>
      </c>
      <c r="J3219" s="64">
        <f t="shared" si="392"/>
        <v>133</v>
      </c>
      <c r="K3219" s="64">
        <f t="shared" si="388"/>
        <v>138</v>
      </c>
      <c r="L3219" s="64">
        <f t="shared" si="389"/>
        <v>494</v>
      </c>
      <c r="M3219" s="64">
        <f t="shared" si="390"/>
        <v>200</v>
      </c>
    </row>
    <row r="3220" spans="1:13" outlineLevel="1" x14ac:dyDescent="0.35">
      <c r="A3220" s="64">
        <v>6681549</v>
      </c>
      <c r="B3220" s="64" t="s">
        <v>406</v>
      </c>
      <c r="C3220" s="64">
        <v>2948.39</v>
      </c>
      <c r="D3220" s="64">
        <v>151</v>
      </c>
      <c r="E3220" s="64">
        <v>231.99</v>
      </c>
      <c r="F3220" s="64">
        <v>0</v>
      </c>
      <c r="H3220" s="64">
        <f t="shared" si="391"/>
        <v>-231.99</v>
      </c>
      <c r="J3220" s="64">
        <f t="shared" si="392"/>
        <v>133</v>
      </c>
      <c r="K3220" s="64">
        <f t="shared" si="388"/>
        <v>138</v>
      </c>
      <c r="L3220" s="64">
        <f t="shared" si="389"/>
        <v>494</v>
      </c>
      <c r="M3220" s="64">
        <f t="shared" si="390"/>
        <v>201</v>
      </c>
    </row>
    <row r="3221" spans="1:13" outlineLevel="1" x14ac:dyDescent="0.35">
      <c r="A3221" s="64">
        <v>6682266</v>
      </c>
      <c r="B3221" s="64" t="s">
        <v>406</v>
      </c>
      <c r="C3221" s="64">
        <v>5774.91</v>
      </c>
      <c r="D3221" s="64">
        <v>153</v>
      </c>
      <c r="E3221" s="64">
        <v>454.81</v>
      </c>
      <c r="F3221" s="64">
        <v>0</v>
      </c>
      <c r="H3221" s="64">
        <f t="shared" si="391"/>
        <v>-454.81</v>
      </c>
      <c r="J3221" s="64">
        <f t="shared" si="392"/>
        <v>133</v>
      </c>
      <c r="K3221" s="64">
        <f t="shared" si="388"/>
        <v>138</v>
      </c>
      <c r="L3221" s="64">
        <f t="shared" si="389"/>
        <v>494</v>
      </c>
      <c r="M3221" s="64">
        <f t="shared" si="390"/>
        <v>202</v>
      </c>
    </row>
    <row r="3222" spans="1:13" outlineLevel="1" x14ac:dyDescent="0.35">
      <c r="A3222" s="64">
        <v>6685096</v>
      </c>
      <c r="B3222" s="64" t="s">
        <v>183</v>
      </c>
      <c r="C3222" s="64">
        <v>2067.71</v>
      </c>
      <c r="D3222" s="64">
        <v>182</v>
      </c>
      <c r="E3222" s="64">
        <v>166.64</v>
      </c>
      <c r="F3222" s="64">
        <v>0</v>
      </c>
      <c r="H3222" s="64">
        <f t="shared" si="391"/>
        <v>-166.64</v>
      </c>
      <c r="J3222" s="64">
        <f t="shared" si="392"/>
        <v>133</v>
      </c>
      <c r="K3222" s="64">
        <f t="shared" si="388"/>
        <v>138</v>
      </c>
      <c r="L3222" s="64">
        <f t="shared" si="389"/>
        <v>495</v>
      </c>
      <c r="M3222" s="64">
        <f t="shared" si="390"/>
        <v>202</v>
      </c>
    </row>
    <row r="3223" spans="1:13" outlineLevel="1" x14ac:dyDescent="0.35">
      <c r="A3223" s="64">
        <v>6685179</v>
      </c>
      <c r="B3223" s="64" t="s">
        <v>406</v>
      </c>
      <c r="C3223" s="64">
        <v>1528.19</v>
      </c>
      <c r="D3223" s="64">
        <v>182</v>
      </c>
      <c r="E3223" s="64">
        <v>118.49</v>
      </c>
      <c r="F3223" s="64">
        <v>0</v>
      </c>
      <c r="H3223" s="64">
        <f t="shared" si="391"/>
        <v>-118.49</v>
      </c>
      <c r="J3223" s="64">
        <f t="shared" si="392"/>
        <v>133</v>
      </c>
      <c r="K3223" s="64">
        <f t="shared" si="388"/>
        <v>138</v>
      </c>
      <c r="L3223" s="64">
        <f t="shared" si="389"/>
        <v>495</v>
      </c>
      <c r="M3223" s="64">
        <f t="shared" si="390"/>
        <v>203</v>
      </c>
    </row>
    <row r="3224" spans="1:13" outlineLevel="1" x14ac:dyDescent="0.35">
      <c r="A3224" s="64">
        <v>6688743</v>
      </c>
      <c r="B3224" s="64" t="s">
        <v>406</v>
      </c>
      <c r="C3224" s="64">
        <v>2010.5</v>
      </c>
      <c r="D3224" s="64">
        <v>151</v>
      </c>
      <c r="E3224" s="64">
        <v>157.82</v>
      </c>
      <c r="F3224" s="64">
        <v>0</v>
      </c>
      <c r="H3224" s="64">
        <f t="shared" si="391"/>
        <v>-157.82</v>
      </c>
      <c r="J3224" s="64">
        <f t="shared" si="392"/>
        <v>133</v>
      </c>
      <c r="K3224" s="64">
        <f t="shared" si="388"/>
        <v>138</v>
      </c>
      <c r="L3224" s="64">
        <f t="shared" si="389"/>
        <v>495</v>
      </c>
      <c r="M3224" s="64">
        <f t="shared" si="390"/>
        <v>204</v>
      </c>
    </row>
    <row r="3225" spans="1:13" outlineLevel="1" x14ac:dyDescent="0.35">
      <c r="A3225" s="64">
        <v>6689163</v>
      </c>
      <c r="B3225" s="64" t="s">
        <v>183</v>
      </c>
      <c r="C3225" s="64">
        <v>3728.08</v>
      </c>
      <c r="D3225" s="64">
        <v>182</v>
      </c>
      <c r="E3225" s="64">
        <v>307.20999999999998</v>
      </c>
      <c r="F3225" s="64">
        <v>0</v>
      </c>
      <c r="H3225" s="64">
        <f t="shared" si="391"/>
        <v>-307.20999999999998</v>
      </c>
      <c r="J3225" s="64">
        <f t="shared" si="392"/>
        <v>133</v>
      </c>
      <c r="K3225" s="64">
        <f t="shared" si="388"/>
        <v>138</v>
      </c>
      <c r="L3225" s="64">
        <f t="shared" si="389"/>
        <v>496</v>
      </c>
      <c r="M3225" s="64">
        <f t="shared" si="390"/>
        <v>204</v>
      </c>
    </row>
    <row r="3226" spans="1:13" outlineLevel="1" x14ac:dyDescent="0.35">
      <c r="A3226" s="64">
        <v>6703939</v>
      </c>
      <c r="B3226" s="64" t="s">
        <v>183</v>
      </c>
      <c r="C3226" s="64">
        <v>11361.46</v>
      </c>
      <c r="D3226" s="64">
        <v>181</v>
      </c>
      <c r="E3226" s="64">
        <v>919.58</v>
      </c>
      <c r="F3226" s="64">
        <v>0</v>
      </c>
      <c r="H3226" s="64">
        <f t="shared" si="391"/>
        <v>-919.58</v>
      </c>
      <c r="J3226" s="64">
        <f t="shared" si="392"/>
        <v>133</v>
      </c>
      <c r="K3226" s="64">
        <f t="shared" si="388"/>
        <v>138</v>
      </c>
      <c r="L3226" s="64">
        <f t="shared" si="389"/>
        <v>497</v>
      </c>
      <c r="M3226" s="64">
        <f t="shared" si="390"/>
        <v>204</v>
      </c>
    </row>
    <row r="3227" spans="1:13" outlineLevel="1" x14ac:dyDescent="0.35">
      <c r="A3227" s="64">
        <v>6709185</v>
      </c>
      <c r="B3227" s="64" t="s">
        <v>406</v>
      </c>
      <c r="C3227" s="64">
        <v>3451.29</v>
      </c>
      <c r="D3227" s="64">
        <v>153</v>
      </c>
      <c r="E3227" s="64">
        <v>280.32</v>
      </c>
      <c r="F3227" s="64">
        <v>0</v>
      </c>
      <c r="H3227" s="64">
        <f t="shared" si="391"/>
        <v>-280.32</v>
      </c>
      <c r="J3227" s="64">
        <f t="shared" si="392"/>
        <v>133</v>
      </c>
      <c r="K3227" s="64">
        <f t="shared" si="388"/>
        <v>138</v>
      </c>
      <c r="L3227" s="64">
        <f t="shared" si="389"/>
        <v>497</v>
      </c>
      <c r="M3227" s="64">
        <f t="shared" si="390"/>
        <v>205</v>
      </c>
    </row>
    <row r="3228" spans="1:13" outlineLevel="1" x14ac:dyDescent="0.35">
      <c r="A3228" s="64">
        <v>6710405</v>
      </c>
      <c r="B3228" s="64" t="s">
        <v>395</v>
      </c>
      <c r="C3228" s="64">
        <v>5654.39</v>
      </c>
      <c r="D3228" s="64">
        <v>150</v>
      </c>
      <c r="E3228" s="64">
        <v>471.83</v>
      </c>
      <c r="F3228" s="64">
        <v>475.39</v>
      </c>
      <c r="H3228" s="64">
        <f t="shared" si="391"/>
        <v>3.5600000000000023</v>
      </c>
      <c r="J3228" s="64">
        <f t="shared" si="392"/>
        <v>133</v>
      </c>
      <c r="K3228" s="64">
        <f t="shared" si="388"/>
        <v>139</v>
      </c>
      <c r="L3228" s="64">
        <f t="shared" si="389"/>
        <v>497</v>
      </c>
      <c r="M3228" s="64">
        <f t="shared" si="390"/>
        <v>205</v>
      </c>
    </row>
    <row r="3229" spans="1:13" outlineLevel="1" x14ac:dyDescent="0.35">
      <c r="A3229" s="64">
        <v>6718889</v>
      </c>
      <c r="B3229" s="64" t="s">
        <v>395</v>
      </c>
      <c r="C3229" s="64">
        <v>6814.4</v>
      </c>
      <c r="D3229" s="64">
        <v>119</v>
      </c>
      <c r="E3229" s="64">
        <v>559.70000000000005</v>
      </c>
      <c r="F3229" s="64">
        <v>544.28</v>
      </c>
      <c r="H3229" s="64">
        <f t="shared" si="391"/>
        <v>-15.420000000000073</v>
      </c>
      <c r="J3229" s="64">
        <f t="shared" si="392"/>
        <v>133</v>
      </c>
      <c r="K3229" s="64">
        <f t="shared" si="388"/>
        <v>140</v>
      </c>
      <c r="L3229" s="64">
        <f t="shared" si="389"/>
        <v>497</v>
      </c>
      <c r="M3229" s="64">
        <f t="shared" si="390"/>
        <v>205</v>
      </c>
    </row>
    <row r="3230" spans="1:13" outlineLevel="1" x14ac:dyDescent="0.35">
      <c r="A3230" s="64">
        <v>6722921</v>
      </c>
      <c r="B3230" s="64" t="s">
        <v>183</v>
      </c>
      <c r="C3230" s="64">
        <v>3592.83</v>
      </c>
      <c r="D3230" s="64">
        <v>182</v>
      </c>
      <c r="E3230" s="64">
        <v>294.54000000000002</v>
      </c>
      <c r="F3230" s="64">
        <v>0</v>
      </c>
      <c r="H3230" s="64">
        <f t="shared" si="391"/>
        <v>-294.54000000000002</v>
      </c>
      <c r="J3230" s="64">
        <f t="shared" si="392"/>
        <v>133</v>
      </c>
      <c r="K3230" s="64">
        <f t="shared" si="388"/>
        <v>140</v>
      </c>
      <c r="L3230" s="64">
        <f t="shared" si="389"/>
        <v>498</v>
      </c>
      <c r="M3230" s="64">
        <f t="shared" si="390"/>
        <v>205</v>
      </c>
    </row>
    <row r="3231" spans="1:13" outlineLevel="1" x14ac:dyDescent="0.35">
      <c r="A3231" s="64">
        <v>6725090</v>
      </c>
      <c r="B3231" s="64" t="s">
        <v>183</v>
      </c>
      <c r="C3231" s="64">
        <v>3010.58</v>
      </c>
      <c r="D3231" s="64">
        <v>182</v>
      </c>
      <c r="E3231" s="64">
        <v>248.12</v>
      </c>
      <c r="F3231" s="64">
        <v>0</v>
      </c>
      <c r="H3231" s="64">
        <f t="shared" si="391"/>
        <v>-248.12</v>
      </c>
      <c r="J3231" s="64">
        <f t="shared" si="392"/>
        <v>133</v>
      </c>
      <c r="K3231" s="64">
        <f t="shared" si="388"/>
        <v>140</v>
      </c>
      <c r="L3231" s="64">
        <f t="shared" si="389"/>
        <v>499</v>
      </c>
      <c r="M3231" s="64">
        <f t="shared" si="390"/>
        <v>205</v>
      </c>
    </row>
    <row r="3232" spans="1:13" outlineLevel="1" x14ac:dyDescent="0.35">
      <c r="A3232" s="64">
        <v>6726212</v>
      </c>
      <c r="B3232" s="64" t="s">
        <v>183</v>
      </c>
      <c r="C3232" s="64">
        <v>2997.95</v>
      </c>
      <c r="D3232" s="64">
        <v>182</v>
      </c>
      <c r="E3232" s="64">
        <v>243.35</v>
      </c>
      <c r="F3232" s="64">
        <v>0</v>
      </c>
      <c r="H3232" s="64">
        <f t="shared" si="391"/>
        <v>-243.35</v>
      </c>
      <c r="J3232" s="64">
        <f t="shared" si="392"/>
        <v>133</v>
      </c>
      <c r="K3232" s="64">
        <f t="shared" si="388"/>
        <v>140</v>
      </c>
      <c r="L3232" s="64">
        <f t="shared" si="389"/>
        <v>500</v>
      </c>
      <c r="M3232" s="64">
        <f t="shared" si="390"/>
        <v>205</v>
      </c>
    </row>
    <row r="3233" spans="1:13" outlineLevel="1" x14ac:dyDescent="0.35">
      <c r="A3233" s="64">
        <v>6729224</v>
      </c>
      <c r="B3233" s="64" t="s">
        <v>406</v>
      </c>
      <c r="C3233" s="64">
        <v>4463.6400000000003</v>
      </c>
      <c r="D3233" s="64">
        <v>153</v>
      </c>
      <c r="E3233" s="64">
        <v>363.29</v>
      </c>
      <c r="F3233" s="64">
        <v>0</v>
      </c>
      <c r="H3233" s="64">
        <f t="shared" si="391"/>
        <v>-363.29</v>
      </c>
      <c r="J3233" s="64">
        <f t="shared" si="392"/>
        <v>133</v>
      </c>
      <c r="K3233" s="64">
        <f t="shared" si="388"/>
        <v>140</v>
      </c>
      <c r="L3233" s="64">
        <f t="shared" si="389"/>
        <v>500</v>
      </c>
      <c r="M3233" s="64">
        <f t="shared" si="390"/>
        <v>206</v>
      </c>
    </row>
    <row r="3234" spans="1:13" outlineLevel="1" x14ac:dyDescent="0.35">
      <c r="A3234" s="64">
        <v>6736378</v>
      </c>
      <c r="B3234" s="64" t="s">
        <v>101</v>
      </c>
      <c r="C3234" s="64">
        <v>7775.23</v>
      </c>
      <c r="D3234" s="64">
        <v>182</v>
      </c>
      <c r="E3234" s="64">
        <v>632.99</v>
      </c>
      <c r="F3234" s="64">
        <v>627.63</v>
      </c>
      <c r="H3234" s="64">
        <f t="shared" si="391"/>
        <v>-5.3600000000000136</v>
      </c>
      <c r="J3234" s="64">
        <f t="shared" si="392"/>
        <v>134</v>
      </c>
      <c r="K3234" s="64">
        <f t="shared" si="388"/>
        <v>140</v>
      </c>
      <c r="L3234" s="64">
        <f t="shared" si="389"/>
        <v>500</v>
      </c>
      <c r="M3234" s="64">
        <f t="shared" si="390"/>
        <v>206</v>
      </c>
    </row>
    <row r="3235" spans="1:13" outlineLevel="1" x14ac:dyDescent="0.35">
      <c r="A3235" s="64">
        <v>6736542</v>
      </c>
      <c r="B3235" s="64" t="s">
        <v>183</v>
      </c>
      <c r="C3235" s="64">
        <v>2473.08</v>
      </c>
      <c r="D3235" s="64">
        <v>182</v>
      </c>
      <c r="E3235" s="64">
        <v>195.54</v>
      </c>
      <c r="F3235" s="64">
        <v>0</v>
      </c>
      <c r="H3235" s="64">
        <f t="shared" si="391"/>
        <v>-195.54</v>
      </c>
      <c r="J3235" s="64">
        <f t="shared" si="392"/>
        <v>134</v>
      </c>
      <c r="K3235" s="64">
        <f t="shared" si="388"/>
        <v>140</v>
      </c>
      <c r="L3235" s="64">
        <f t="shared" si="389"/>
        <v>501</v>
      </c>
      <c r="M3235" s="64">
        <f t="shared" si="390"/>
        <v>206</v>
      </c>
    </row>
    <row r="3236" spans="1:13" outlineLevel="1" x14ac:dyDescent="0.35">
      <c r="A3236" s="64">
        <v>6737053</v>
      </c>
      <c r="B3236" s="64" t="s">
        <v>395</v>
      </c>
      <c r="C3236" s="64">
        <v>2898.39</v>
      </c>
      <c r="D3236" s="64">
        <v>182</v>
      </c>
      <c r="E3236" s="64">
        <v>239.29</v>
      </c>
      <c r="F3236" s="64">
        <v>238.65</v>
      </c>
      <c r="H3236" s="64">
        <f t="shared" si="391"/>
        <v>-0.63999999999998636</v>
      </c>
      <c r="J3236" s="64">
        <f t="shared" si="392"/>
        <v>134</v>
      </c>
      <c r="K3236" s="64">
        <f t="shared" si="388"/>
        <v>141</v>
      </c>
      <c r="L3236" s="64">
        <f t="shared" si="389"/>
        <v>501</v>
      </c>
      <c r="M3236" s="64">
        <f t="shared" si="390"/>
        <v>206</v>
      </c>
    </row>
    <row r="3237" spans="1:13" outlineLevel="1" x14ac:dyDescent="0.35">
      <c r="A3237" s="64">
        <v>6739843</v>
      </c>
      <c r="B3237" s="64" t="s">
        <v>183</v>
      </c>
      <c r="C3237" s="64">
        <v>7175.43</v>
      </c>
      <c r="D3237" s="64">
        <v>181</v>
      </c>
      <c r="E3237" s="64">
        <v>586.22</v>
      </c>
      <c r="F3237" s="64">
        <v>0</v>
      </c>
      <c r="H3237" s="64">
        <f t="shared" si="391"/>
        <v>-586.22</v>
      </c>
      <c r="J3237" s="64">
        <f t="shared" si="392"/>
        <v>134</v>
      </c>
      <c r="K3237" s="64">
        <f t="shared" si="388"/>
        <v>141</v>
      </c>
      <c r="L3237" s="64">
        <f t="shared" si="389"/>
        <v>502</v>
      </c>
      <c r="M3237" s="64">
        <f t="shared" si="390"/>
        <v>206</v>
      </c>
    </row>
    <row r="3238" spans="1:13" outlineLevel="1" x14ac:dyDescent="0.35">
      <c r="A3238" s="64">
        <v>6744991</v>
      </c>
      <c r="B3238" s="64" t="s">
        <v>183</v>
      </c>
      <c r="C3238" s="64">
        <v>2266.87</v>
      </c>
      <c r="D3238" s="64">
        <v>181</v>
      </c>
      <c r="E3238" s="64">
        <v>187.08</v>
      </c>
      <c r="F3238" s="64">
        <v>0</v>
      </c>
      <c r="H3238" s="64">
        <f t="shared" si="391"/>
        <v>-187.08</v>
      </c>
      <c r="J3238" s="64">
        <f t="shared" si="392"/>
        <v>134</v>
      </c>
      <c r="K3238" s="64">
        <f t="shared" si="388"/>
        <v>141</v>
      </c>
      <c r="L3238" s="64">
        <f t="shared" si="389"/>
        <v>503</v>
      </c>
      <c r="M3238" s="64">
        <f t="shared" si="390"/>
        <v>206</v>
      </c>
    </row>
    <row r="3239" spans="1:13" outlineLevel="1" x14ac:dyDescent="0.35">
      <c r="A3239" s="64">
        <v>6750633</v>
      </c>
      <c r="B3239" s="64" t="s">
        <v>406</v>
      </c>
      <c r="C3239" s="64">
        <v>2784.31</v>
      </c>
      <c r="D3239" s="64">
        <v>151</v>
      </c>
      <c r="E3239" s="64">
        <v>226.07</v>
      </c>
      <c r="F3239" s="64">
        <v>0</v>
      </c>
      <c r="H3239" s="64">
        <f t="shared" si="391"/>
        <v>-226.07</v>
      </c>
      <c r="J3239" s="64">
        <f t="shared" si="392"/>
        <v>134</v>
      </c>
      <c r="K3239" s="64">
        <f t="shared" si="388"/>
        <v>141</v>
      </c>
      <c r="L3239" s="64">
        <f t="shared" si="389"/>
        <v>503</v>
      </c>
      <c r="M3239" s="64">
        <f t="shared" si="390"/>
        <v>207</v>
      </c>
    </row>
    <row r="3240" spans="1:13" outlineLevel="1" x14ac:dyDescent="0.35">
      <c r="A3240" s="64">
        <v>6752233</v>
      </c>
      <c r="B3240" s="64" t="s">
        <v>406</v>
      </c>
      <c r="C3240" s="64">
        <v>3198.92</v>
      </c>
      <c r="D3240" s="64">
        <v>150</v>
      </c>
      <c r="E3240" s="64">
        <v>260.24</v>
      </c>
      <c r="F3240" s="64">
        <v>0</v>
      </c>
      <c r="H3240" s="64">
        <f t="shared" si="391"/>
        <v>-260.24</v>
      </c>
      <c r="J3240" s="64">
        <f t="shared" si="392"/>
        <v>134</v>
      </c>
      <c r="K3240" s="64">
        <f t="shared" si="388"/>
        <v>141</v>
      </c>
      <c r="L3240" s="64">
        <f t="shared" si="389"/>
        <v>503</v>
      </c>
      <c r="M3240" s="64">
        <f t="shared" si="390"/>
        <v>208</v>
      </c>
    </row>
    <row r="3241" spans="1:13" outlineLevel="1" x14ac:dyDescent="0.35">
      <c r="A3241" s="64">
        <v>6752704</v>
      </c>
      <c r="B3241" s="64" t="s">
        <v>183</v>
      </c>
      <c r="C3241" s="64">
        <v>3728.3</v>
      </c>
      <c r="D3241" s="64">
        <v>182</v>
      </c>
      <c r="E3241" s="64">
        <v>307.05</v>
      </c>
      <c r="F3241" s="64">
        <v>0</v>
      </c>
      <c r="H3241" s="64">
        <f t="shared" si="391"/>
        <v>-307.05</v>
      </c>
      <c r="J3241" s="64">
        <f t="shared" si="392"/>
        <v>134</v>
      </c>
      <c r="K3241" s="64">
        <f t="shared" si="388"/>
        <v>141</v>
      </c>
      <c r="L3241" s="64">
        <f t="shared" si="389"/>
        <v>504</v>
      </c>
      <c r="M3241" s="64">
        <f t="shared" si="390"/>
        <v>208</v>
      </c>
    </row>
    <row r="3242" spans="1:13" outlineLevel="1" x14ac:dyDescent="0.35">
      <c r="A3242" s="64">
        <v>6753330</v>
      </c>
      <c r="B3242" s="64" t="s">
        <v>183</v>
      </c>
      <c r="C3242" s="64">
        <v>3662.35</v>
      </c>
      <c r="D3242" s="64">
        <v>181</v>
      </c>
      <c r="E3242" s="64">
        <v>280.41000000000003</v>
      </c>
      <c r="F3242" s="64">
        <v>0</v>
      </c>
      <c r="H3242" s="64">
        <f t="shared" si="391"/>
        <v>-280.41000000000003</v>
      </c>
      <c r="J3242" s="64">
        <f t="shared" si="392"/>
        <v>134</v>
      </c>
      <c r="K3242" s="64">
        <f t="shared" si="388"/>
        <v>141</v>
      </c>
      <c r="L3242" s="64">
        <f t="shared" si="389"/>
        <v>505</v>
      </c>
      <c r="M3242" s="64">
        <f t="shared" si="390"/>
        <v>208</v>
      </c>
    </row>
    <row r="3243" spans="1:13" outlineLevel="1" x14ac:dyDescent="0.35">
      <c r="A3243" s="64">
        <v>6761474</v>
      </c>
      <c r="B3243" s="64" t="s">
        <v>395</v>
      </c>
      <c r="C3243" s="64">
        <v>5685.46</v>
      </c>
      <c r="D3243" s="64">
        <v>151</v>
      </c>
      <c r="E3243" s="64">
        <v>460.24</v>
      </c>
      <c r="F3243" s="64">
        <v>459.25</v>
      </c>
      <c r="H3243" s="64">
        <f t="shared" si="391"/>
        <v>-0.99000000000000909</v>
      </c>
      <c r="J3243" s="64">
        <f t="shared" si="392"/>
        <v>134</v>
      </c>
      <c r="K3243" s="64">
        <f t="shared" si="388"/>
        <v>142</v>
      </c>
      <c r="L3243" s="64">
        <f t="shared" si="389"/>
        <v>505</v>
      </c>
      <c r="M3243" s="64">
        <f t="shared" si="390"/>
        <v>208</v>
      </c>
    </row>
    <row r="3244" spans="1:13" outlineLevel="1" x14ac:dyDescent="0.35">
      <c r="A3244" s="64">
        <v>6765252</v>
      </c>
      <c r="B3244" s="64" t="s">
        <v>395</v>
      </c>
      <c r="C3244" s="64">
        <v>6349.02</v>
      </c>
      <c r="D3244" s="64">
        <v>149</v>
      </c>
      <c r="E3244" s="64">
        <v>508.87</v>
      </c>
      <c r="F3244" s="64">
        <v>501.8</v>
      </c>
      <c r="H3244" s="64">
        <f t="shared" si="391"/>
        <v>-7.0699999999999932</v>
      </c>
      <c r="J3244" s="64">
        <f t="shared" si="392"/>
        <v>134</v>
      </c>
      <c r="K3244" s="64">
        <f t="shared" si="388"/>
        <v>143</v>
      </c>
      <c r="L3244" s="64">
        <f t="shared" si="389"/>
        <v>505</v>
      </c>
      <c r="M3244" s="64">
        <f t="shared" si="390"/>
        <v>208</v>
      </c>
    </row>
    <row r="3245" spans="1:13" outlineLevel="1" x14ac:dyDescent="0.35">
      <c r="A3245" s="64">
        <v>6766771</v>
      </c>
      <c r="B3245" s="64" t="s">
        <v>406</v>
      </c>
      <c r="C3245" s="64">
        <v>2848.93</v>
      </c>
      <c r="D3245" s="64">
        <v>151</v>
      </c>
      <c r="E3245" s="64">
        <v>233.73</v>
      </c>
      <c r="F3245" s="64">
        <v>0</v>
      </c>
      <c r="H3245" s="64">
        <f t="shared" si="391"/>
        <v>-233.73</v>
      </c>
      <c r="J3245" s="64">
        <f t="shared" si="392"/>
        <v>134</v>
      </c>
      <c r="K3245" s="64">
        <f t="shared" si="388"/>
        <v>143</v>
      </c>
      <c r="L3245" s="64">
        <f t="shared" si="389"/>
        <v>505</v>
      </c>
      <c r="M3245" s="64">
        <f t="shared" si="390"/>
        <v>209</v>
      </c>
    </row>
    <row r="3246" spans="1:13" outlineLevel="1" x14ac:dyDescent="0.35">
      <c r="A3246" s="64">
        <v>6767018</v>
      </c>
      <c r="B3246" s="64" t="s">
        <v>183</v>
      </c>
      <c r="C3246" s="64">
        <v>4981.79</v>
      </c>
      <c r="D3246" s="64">
        <v>181</v>
      </c>
      <c r="E3246" s="64">
        <v>403.4</v>
      </c>
      <c r="F3246" s="64">
        <v>0</v>
      </c>
      <c r="H3246" s="64">
        <f t="shared" si="391"/>
        <v>-403.4</v>
      </c>
      <c r="J3246" s="64">
        <f t="shared" si="392"/>
        <v>134</v>
      </c>
      <c r="K3246" s="64">
        <f t="shared" si="388"/>
        <v>143</v>
      </c>
      <c r="L3246" s="64">
        <f t="shared" si="389"/>
        <v>506</v>
      </c>
      <c r="M3246" s="64">
        <f t="shared" si="390"/>
        <v>209</v>
      </c>
    </row>
    <row r="3247" spans="1:13" outlineLevel="1" x14ac:dyDescent="0.35">
      <c r="A3247" s="64">
        <v>6769254</v>
      </c>
      <c r="B3247" s="64" t="s">
        <v>395</v>
      </c>
      <c r="C3247" s="64">
        <v>2116.7800000000002</v>
      </c>
      <c r="D3247" s="64">
        <v>181</v>
      </c>
      <c r="E3247" s="64">
        <v>175.84</v>
      </c>
      <c r="F3247" s="64">
        <v>172.63</v>
      </c>
      <c r="H3247" s="64">
        <f t="shared" si="391"/>
        <v>-3.210000000000008</v>
      </c>
      <c r="J3247" s="64">
        <f t="shared" si="392"/>
        <v>134</v>
      </c>
      <c r="K3247" s="64">
        <f t="shared" si="388"/>
        <v>144</v>
      </c>
      <c r="L3247" s="64">
        <f t="shared" si="389"/>
        <v>506</v>
      </c>
      <c r="M3247" s="64">
        <f t="shared" si="390"/>
        <v>209</v>
      </c>
    </row>
    <row r="3248" spans="1:13" outlineLevel="1" x14ac:dyDescent="0.35">
      <c r="A3248" s="64">
        <v>6770475</v>
      </c>
      <c r="B3248" s="64" t="s">
        <v>183</v>
      </c>
      <c r="C3248" s="64">
        <v>2031.23</v>
      </c>
      <c r="D3248" s="64">
        <v>182</v>
      </c>
      <c r="E3248" s="64">
        <v>165.39</v>
      </c>
      <c r="F3248" s="64">
        <v>0</v>
      </c>
      <c r="H3248" s="64">
        <f t="shared" si="391"/>
        <v>-165.39</v>
      </c>
      <c r="J3248" s="64">
        <f t="shared" si="392"/>
        <v>134</v>
      </c>
      <c r="K3248" s="64">
        <f t="shared" si="388"/>
        <v>144</v>
      </c>
      <c r="L3248" s="64">
        <f t="shared" si="389"/>
        <v>507</v>
      </c>
      <c r="M3248" s="64">
        <f t="shared" si="390"/>
        <v>209</v>
      </c>
    </row>
    <row r="3249" spans="1:13" outlineLevel="1" x14ac:dyDescent="0.35">
      <c r="A3249" s="64">
        <v>6773396</v>
      </c>
      <c r="B3249" s="64" t="s">
        <v>406</v>
      </c>
      <c r="C3249" s="64">
        <v>1971.17</v>
      </c>
      <c r="D3249" s="64">
        <v>151</v>
      </c>
      <c r="E3249" s="64">
        <v>160.54</v>
      </c>
      <c r="F3249" s="64">
        <v>0</v>
      </c>
      <c r="H3249" s="64">
        <f t="shared" si="391"/>
        <v>-160.54</v>
      </c>
      <c r="J3249" s="64">
        <f t="shared" si="392"/>
        <v>134</v>
      </c>
      <c r="K3249" s="64">
        <f t="shared" si="388"/>
        <v>144</v>
      </c>
      <c r="L3249" s="64">
        <f t="shared" si="389"/>
        <v>507</v>
      </c>
      <c r="M3249" s="64">
        <f t="shared" si="390"/>
        <v>210</v>
      </c>
    </row>
    <row r="3250" spans="1:13" outlineLevel="1" x14ac:dyDescent="0.35">
      <c r="A3250" s="64">
        <v>6786109</v>
      </c>
      <c r="B3250" s="64" t="s">
        <v>183</v>
      </c>
      <c r="C3250" s="64">
        <v>4757.95</v>
      </c>
      <c r="D3250" s="64">
        <v>182</v>
      </c>
      <c r="E3250" s="64">
        <v>361.91</v>
      </c>
      <c r="F3250" s="64">
        <v>0</v>
      </c>
      <c r="H3250" s="64">
        <f t="shared" si="391"/>
        <v>-361.91</v>
      </c>
      <c r="J3250" s="64">
        <f t="shared" si="392"/>
        <v>134</v>
      </c>
      <c r="K3250" s="64">
        <f t="shared" si="388"/>
        <v>144</v>
      </c>
      <c r="L3250" s="64">
        <f t="shared" si="389"/>
        <v>508</v>
      </c>
      <c r="M3250" s="64">
        <f t="shared" si="390"/>
        <v>210</v>
      </c>
    </row>
    <row r="3251" spans="1:13" outlineLevel="1" x14ac:dyDescent="0.35">
      <c r="A3251" s="64">
        <v>6791637</v>
      </c>
      <c r="B3251" s="64" t="s">
        <v>183</v>
      </c>
      <c r="C3251" s="64">
        <v>4804.21</v>
      </c>
      <c r="D3251" s="64">
        <v>181</v>
      </c>
      <c r="E3251" s="64">
        <v>385.46</v>
      </c>
      <c r="F3251" s="64">
        <v>0</v>
      </c>
      <c r="H3251" s="64">
        <f t="shared" si="391"/>
        <v>-385.46</v>
      </c>
      <c r="J3251" s="64">
        <f t="shared" si="392"/>
        <v>134</v>
      </c>
      <c r="K3251" s="64">
        <f t="shared" si="388"/>
        <v>144</v>
      </c>
      <c r="L3251" s="64">
        <f t="shared" si="389"/>
        <v>509</v>
      </c>
      <c r="M3251" s="64">
        <f t="shared" si="390"/>
        <v>210</v>
      </c>
    </row>
    <row r="3252" spans="1:13" outlineLevel="1" x14ac:dyDescent="0.35">
      <c r="A3252" s="64">
        <v>6797693</v>
      </c>
      <c r="B3252" s="64" t="s">
        <v>183</v>
      </c>
      <c r="C3252" s="64">
        <v>2176.33</v>
      </c>
      <c r="D3252" s="64">
        <v>182</v>
      </c>
      <c r="E3252" s="64">
        <v>175.05</v>
      </c>
      <c r="F3252" s="64">
        <v>0</v>
      </c>
      <c r="H3252" s="64">
        <f t="shared" si="391"/>
        <v>-175.05</v>
      </c>
      <c r="J3252" s="64">
        <f t="shared" si="392"/>
        <v>134</v>
      </c>
      <c r="K3252" s="64">
        <f t="shared" si="388"/>
        <v>144</v>
      </c>
      <c r="L3252" s="64">
        <f t="shared" si="389"/>
        <v>510</v>
      </c>
      <c r="M3252" s="64">
        <f t="shared" si="390"/>
        <v>210</v>
      </c>
    </row>
    <row r="3253" spans="1:13" outlineLevel="1" x14ac:dyDescent="0.35">
      <c r="A3253" s="64">
        <v>6798188</v>
      </c>
      <c r="B3253" s="64" t="s">
        <v>101</v>
      </c>
      <c r="C3253" s="64">
        <v>10231.129999999999</v>
      </c>
      <c r="D3253" s="64">
        <v>179</v>
      </c>
      <c r="E3253" s="64">
        <v>808.7</v>
      </c>
      <c r="F3253" s="64">
        <v>799.61</v>
      </c>
      <c r="H3253" s="64">
        <f t="shared" si="391"/>
        <v>-9.0900000000000318</v>
      </c>
      <c r="J3253" s="64">
        <f t="shared" si="392"/>
        <v>135</v>
      </c>
      <c r="K3253" s="64">
        <f t="shared" si="388"/>
        <v>144</v>
      </c>
      <c r="L3253" s="64">
        <f t="shared" si="389"/>
        <v>510</v>
      </c>
      <c r="M3253" s="64">
        <f t="shared" si="390"/>
        <v>210</v>
      </c>
    </row>
    <row r="3254" spans="1:13" outlineLevel="1" x14ac:dyDescent="0.35">
      <c r="A3254" s="64">
        <v>6801030</v>
      </c>
      <c r="B3254" s="64" t="s">
        <v>183</v>
      </c>
      <c r="C3254" s="64">
        <v>5361.2</v>
      </c>
      <c r="D3254" s="64">
        <v>179</v>
      </c>
      <c r="E3254" s="64">
        <v>433.24</v>
      </c>
      <c r="F3254" s="64">
        <v>0</v>
      </c>
      <c r="H3254" s="64">
        <f t="shared" si="391"/>
        <v>-433.24</v>
      </c>
      <c r="J3254" s="64">
        <f t="shared" si="392"/>
        <v>135</v>
      </c>
      <c r="K3254" s="64">
        <f t="shared" si="388"/>
        <v>144</v>
      </c>
      <c r="L3254" s="64">
        <f t="shared" si="389"/>
        <v>511</v>
      </c>
      <c r="M3254" s="64">
        <f t="shared" si="390"/>
        <v>210</v>
      </c>
    </row>
    <row r="3255" spans="1:13" outlineLevel="1" x14ac:dyDescent="0.35">
      <c r="A3255" s="64">
        <v>6803317</v>
      </c>
      <c r="B3255" s="64" t="s">
        <v>183</v>
      </c>
      <c r="C3255" s="64">
        <v>7113.38</v>
      </c>
      <c r="D3255" s="64">
        <v>181</v>
      </c>
      <c r="E3255" s="64">
        <v>577.01</v>
      </c>
      <c r="F3255" s="64">
        <v>0</v>
      </c>
      <c r="H3255" s="64">
        <f t="shared" si="391"/>
        <v>-577.01</v>
      </c>
      <c r="J3255" s="64">
        <f t="shared" si="392"/>
        <v>135</v>
      </c>
      <c r="K3255" s="64">
        <f t="shared" si="388"/>
        <v>144</v>
      </c>
      <c r="L3255" s="64">
        <f t="shared" si="389"/>
        <v>512</v>
      </c>
      <c r="M3255" s="64">
        <f t="shared" si="390"/>
        <v>210</v>
      </c>
    </row>
    <row r="3256" spans="1:13" outlineLevel="1" x14ac:dyDescent="0.35">
      <c r="A3256" s="64">
        <v>6808044</v>
      </c>
      <c r="B3256" s="64" t="s">
        <v>406</v>
      </c>
      <c r="C3256" s="64">
        <v>4439.68</v>
      </c>
      <c r="D3256" s="64">
        <v>152</v>
      </c>
      <c r="E3256" s="64">
        <v>361.11</v>
      </c>
      <c r="F3256" s="64">
        <v>0</v>
      </c>
      <c r="H3256" s="64">
        <f t="shared" si="391"/>
        <v>-361.11</v>
      </c>
      <c r="J3256" s="64">
        <f t="shared" si="392"/>
        <v>135</v>
      </c>
      <c r="K3256" s="64">
        <f t="shared" si="388"/>
        <v>144</v>
      </c>
      <c r="L3256" s="64">
        <f t="shared" si="389"/>
        <v>512</v>
      </c>
      <c r="M3256" s="64">
        <f t="shared" si="390"/>
        <v>211</v>
      </c>
    </row>
    <row r="3257" spans="1:13" outlineLevel="1" x14ac:dyDescent="0.35">
      <c r="A3257" s="64">
        <v>6808565</v>
      </c>
      <c r="B3257" s="64" t="s">
        <v>101</v>
      </c>
      <c r="C3257" s="64">
        <v>2420.08</v>
      </c>
      <c r="D3257" s="64">
        <v>121</v>
      </c>
      <c r="E3257" s="64">
        <v>189.39</v>
      </c>
      <c r="F3257" s="64">
        <v>182.96</v>
      </c>
      <c r="H3257" s="64">
        <f t="shared" si="391"/>
        <v>-6.4299999999999784</v>
      </c>
      <c r="J3257" s="64">
        <f t="shared" si="392"/>
        <v>136</v>
      </c>
      <c r="K3257" s="64">
        <f t="shared" si="388"/>
        <v>144</v>
      </c>
      <c r="L3257" s="64">
        <f t="shared" si="389"/>
        <v>512</v>
      </c>
      <c r="M3257" s="64">
        <f t="shared" si="390"/>
        <v>211</v>
      </c>
    </row>
    <row r="3258" spans="1:13" outlineLevel="1" x14ac:dyDescent="0.35">
      <c r="A3258" s="64">
        <v>6811170</v>
      </c>
      <c r="B3258" s="64" t="s">
        <v>183</v>
      </c>
      <c r="C3258" s="64">
        <v>3088.08</v>
      </c>
      <c r="D3258" s="64">
        <v>179</v>
      </c>
      <c r="E3258" s="64">
        <v>242.32</v>
      </c>
      <c r="F3258" s="64">
        <v>0</v>
      </c>
      <c r="H3258" s="64">
        <f t="shared" si="391"/>
        <v>-242.32</v>
      </c>
      <c r="J3258" s="64">
        <f t="shared" si="392"/>
        <v>136</v>
      </c>
      <c r="K3258" s="64">
        <f t="shared" si="388"/>
        <v>144</v>
      </c>
      <c r="L3258" s="64">
        <f t="shared" si="389"/>
        <v>513</v>
      </c>
      <c r="M3258" s="64">
        <f t="shared" si="390"/>
        <v>211</v>
      </c>
    </row>
    <row r="3259" spans="1:13" outlineLevel="1" x14ac:dyDescent="0.35">
      <c r="A3259" s="64">
        <v>6812144</v>
      </c>
      <c r="B3259" s="64" t="s">
        <v>183</v>
      </c>
      <c r="C3259" s="64">
        <v>4438.4399999999996</v>
      </c>
      <c r="D3259" s="64">
        <v>182</v>
      </c>
      <c r="E3259" s="64">
        <v>361.29</v>
      </c>
      <c r="F3259" s="64">
        <v>0</v>
      </c>
      <c r="H3259" s="64">
        <f t="shared" si="391"/>
        <v>-361.29</v>
      </c>
      <c r="J3259" s="64">
        <f t="shared" si="392"/>
        <v>136</v>
      </c>
      <c r="K3259" s="64">
        <f t="shared" si="388"/>
        <v>144</v>
      </c>
      <c r="L3259" s="64">
        <f t="shared" si="389"/>
        <v>514</v>
      </c>
      <c r="M3259" s="64">
        <f t="shared" si="390"/>
        <v>211</v>
      </c>
    </row>
    <row r="3260" spans="1:13" outlineLevel="1" x14ac:dyDescent="0.35">
      <c r="A3260" s="64">
        <v>6822060</v>
      </c>
      <c r="B3260" s="64" t="s">
        <v>406</v>
      </c>
      <c r="C3260" s="64">
        <v>5784.59</v>
      </c>
      <c r="D3260" s="64">
        <v>149</v>
      </c>
      <c r="E3260" s="64">
        <v>467.84</v>
      </c>
      <c r="F3260" s="64">
        <v>0</v>
      </c>
      <c r="H3260" s="64">
        <f t="shared" si="391"/>
        <v>-467.84</v>
      </c>
      <c r="J3260" s="64">
        <f t="shared" si="392"/>
        <v>136</v>
      </c>
      <c r="K3260" s="64">
        <f t="shared" si="388"/>
        <v>144</v>
      </c>
      <c r="L3260" s="64">
        <f t="shared" si="389"/>
        <v>514</v>
      </c>
      <c r="M3260" s="64">
        <f t="shared" si="390"/>
        <v>212</v>
      </c>
    </row>
    <row r="3261" spans="1:13" outlineLevel="1" x14ac:dyDescent="0.35">
      <c r="A3261" s="64">
        <v>6836110</v>
      </c>
      <c r="B3261" s="64" t="s">
        <v>101</v>
      </c>
      <c r="C3261" s="64">
        <v>1852.66</v>
      </c>
      <c r="D3261" s="64">
        <v>182</v>
      </c>
      <c r="E3261" s="64">
        <v>153.1</v>
      </c>
      <c r="F3261" s="64">
        <v>151.58000000000001</v>
      </c>
      <c r="H3261" s="64">
        <f t="shared" si="391"/>
        <v>-1.5199999999999818</v>
      </c>
      <c r="J3261" s="64">
        <f t="shared" si="392"/>
        <v>137</v>
      </c>
      <c r="K3261" s="64">
        <f t="shared" si="388"/>
        <v>144</v>
      </c>
      <c r="L3261" s="64">
        <f t="shared" si="389"/>
        <v>514</v>
      </c>
      <c r="M3261" s="64">
        <f t="shared" si="390"/>
        <v>212</v>
      </c>
    </row>
    <row r="3262" spans="1:13" outlineLevel="1" x14ac:dyDescent="0.35">
      <c r="A3262" s="64">
        <v>6837861</v>
      </c>
      <c r="B3262" s="64" t="s">
        <v>183</v>
      </c>
      <c r="C3262" s="64">
        <v>3609.75</v>
      </c>
      <c r="D3262" s="64">
        <v>182</v>
      </c>
      <c r="E3262" s="64">
        <v>305.19</v>
      </c>
      <c r="F3262" s="64">
        <v>0</v>
      </c>
      <c r="H3262" s="64">
        <f t="shared" si="391"/>
        <v>-305.19</v>
      </c>
      <c r="J3262" s="64">
        <f t="shared" si="392"/>
        <v>137</v>
      </c>
      <c r="K3262" s="64">
        <f t="shared" si="388"/>
        <v>144</v>
      </c>
      <c r="L3262" s="64">
        <f t="shared" si="389"/>
        <v>515</v>
      </c>
      <c r="M3262" s="64">
        <f t="shared" si="390"/>
        <v>212</v>
      </c>
    </row>
    <row r="3263" spans="1:13" outlineLevel="1" x14ac:dyDescent="0.35">
      <c r="A3263" s="64">
        <v>6841143</v>
      </c>
      <c r="B3263" s="64" t="s">
        <v>101</v>
      </c>
      <c r="C3263" s="64">
        <v>3357.36</v>
      </c>
      <c r="D3263" s="64">
        <v>179</v>
      </c>
      <c r="E3263" s="64">
        <v>276.89999999999998</v>
      </c>
      <c r="F3263" s="64">
        <v>273.55</v>
      </c>
      <c r="H3263" s="64">
        <f t="shared" si="391"/>
        <v>-3.3499999999999659</v>
      </c>
      <c r="J3263" s="64">
        <f t="shared" si="392"/>
        <v>138</v>
      </c>
      <c r="K3263" s="64">
        <f t="shared" si="388"/>
        <v>144</v>
      </c>
      <c r="L3263" s="64">
        <f t="shared" si="389"/>
        <v>515</v>
      </c>
      <c r="M3263" s="64">
        <f t="shared" si="390"/>
        <v>212</v>
      </c>
    </row>
    <row r="3264" spans="1:13" outlineLevel="1" x14ac:dyDescent="0.35">
      <c r="A3264" s="64">
        <v>6843488</v>
      </c>
      <c r="B3264" s="64" t="s">
        <v>101</v>
      </c>
      <c r="C3264" s="64">
        <v>3180.89</v>
      </c>
      <c r="D3264" s="64">
        <v>181</v>
      </c>
      <c r="E3264" s="64">
        <v>260.67</v>
      </c>
      <c r="F3264" s="64">
        <v>258.54000000000002</v>
      </c>
      <c r="H3264" s="64">
        <f t="shared" si="391"/>
        <v>-2.1299999999999955</v>
      </c>
      <c r="J3264" s="64">
        <f t="shared" si="392"/>
        <v>139</v>
      </c>
      <c r="K3264" s="64">
        <f t="shared" si="388"/>
        <v>144</v>
      </c>
      <c r="L3264" s="64">
        <f t="shared" si="389"/>
        <v>515</v>
      </c>
      <c r="M3264" s="64">
        <f t="shared" si="390"/>
        <v>212</v>
      </c>
    </row>
    <row r="3265" spans="1:13" outlineLevel="1" x14ac:dyDescent="0.35">
      <c r="A3265" s="64">
        <v>6847711</v>
      </c>
      <c r="B3265" s="64" t="s">
        <v>406</v>
      </c>
      <c r="C3265" s="64">
        <v>3070.7</v>
      </c>
      <c r="D3265" s="64">
        <v>182</v>
      </c>
      <c r="E3265" s="64">
        <v>249.28</v>
      </c>
      <c r="F3265" s="64">
        <v>0</v>
      </c>
      <c r="H3265" s="64">
        <f t="shared" si="391"/>
        <v>-249.28</v>
      </c>
      <c r="J3265" s="64">
        <f t="shared" si="392"/>
        <v>139</v>
      </c>
      <c r="K3265" s="64">
        <f t="shared" si="388"/>
        <v>144</v>
      </c>
      <c r="L3265" s="64">
        <f t="shared" si="389"/>
        <v>515</v>
      </c>
      <c r="M3265" s="64">
        <f t="shared" si="390"/>
        <v>213</v>
      </c>
    </row>
    <row r="3266" spans="1:13" outlineLevel="1" x14ac:dyDescent="0.35">
      <c r="A3266" s="64">
        <v>6849410</v>
      </c>
      <c r="B3266" s="64" t="s">
        <v>406</v>
      </c>
      <c r="C3266" s="64">
        <v>6447.02</v>
      </c>
      <c r="D3266" s="64">
        <v>299</v>
      </c>
      <c r="E3266" s="64">
        <v>522.22</v>
      </c>
      <c r="F3266" s="64">
        <v>0</v>
      </c>
      <c r="H3266" s="64">
        <f t="shared" si="391"/>
        <v>-522.22</v>
      </c>
      <c r="J3266" s="64">
        <f t="shared" si="392"/>
        <v>139</v>
      </c>
      <c r="K3266" s="64">
        <f t="shared" si="388"/>
        <v>144</v>
      </c>
      <c r="L3266" s="64">
        <f t="shared" si="389"/>
        <v>515</v>
      </c>
      <c r="M3266" s="64">
        <f t="shared" si="390"/>
        <v>214</v>
      </c>
    </row>
    <row r="3267" spans="1:13" outlineLevel="1" x14ac:dyDescent="0.35">
      <c r="A3267" s="64">
        <v>6858635</v>
      </c>
      <c r="B3267" s="64" t="s">
        <v>101</v>
      </c>
      <c r="C3267" s="64">
        <v>3418.95</v>
      </c>
      <c r="D3267" s="64">
        <v>151</v>
      </c>
      <c r="E3267" s="64">
        <v>270.08</v>
      </c>
      <c r="F3267" s="64">
        <v>265.49</v>
      </c>
      <c r="H3267" s="64">
        <f t="shared" si="391"/>
        <v>-4.589999999999975</v>
      </c>
      <c r="J3267" s="64">
        <f t="shared" si="392"/>
        <v>140</v>
      </c>
      <c r="K3267" s="64">
        <f t="shared" si="388"/>
        <v>144</v>
      </c>
      <c r="L3267" s="64">
        <f t="shared" si="389"/>
        <v>515</v>
      </c>
      <c r="M3267" s="64">
        <f t="shared" si="390"/>
        <v>214</v>
      </c>
    </row>
    <row r="3268" spans="1:13" outlineLevel="1" x14ac:dyDescent="0.35">
      <c r="A3268" s="64">
        <v>6859485</v>
      </c>
      <c r="B3268" s="64" t="s">
        <v>101</v>
      </c>
      <c r="C3268" s="64">
        <v>3275.29</v>
      </c>
      <c r="D3268" s="64">
        <v>178</v>
      </c>
      <c r="E3268" s="64">
        <v>263.01</v>
      </c>
      <c r="F3268" s="64">
        <v>258.88</v>
      </c>
      <c r="H3268" s="64">
        <f t="shared" si="391"/>
        <v>-4.1299999999999955</v>
      </c>
      <c r="J3268" s="64">
        <f t="shared" si="392"/>
        <v>141</v>
      </c>
      <c r="K3268" s="64">
        <f t="shared" si="388"/>
        <v>144</v>
      </c>
      <c r="L3268" s="64">
        <f t="shared" si="389"/>
        <v>515</v>
      </c>
      <c r="M3268" s="64">
        <f t="shared" si="390"/>
        <v>214</v>
      </c>
    </row>
    <row r="3269" spans="1:13" outlineLevel="1" x14ac:dyDescent="0.35">
      <c r="A3269" s="64">
        <v>6866711</v>
      </c>
      <c r="B3269" s="64" t="s">
        <v>183</v>
      </c>
      <c r="C3269" s="64">
        <v>3902.79</v>
      </c>
      <c r="D3269" s="64">
        <v>182</v>
      </c>
      <c r="E3269" s="64">
        <v>317.19</v>
      </c>
      <c r="F3269" s="64">
        <v>0</v>
      </c>
      <c r="H3269" s="64">
        <f t="shared" si="391"/>
        <v>-317.19</v>
      </c>
      <c r="J3269" s="64">
        <f t="shared" si="392"/>
        <v>141</v>
      </c>
      <c r="K3269" s="64">
        <f t="shared" si="388"/>
        <v>144</v>
      </c>
      <c r="L3269" s="64">
        <f t="shared" si="389"/>
        <v>516</v>
      </c>
      <c r="M3269" s="64">
        <f t="shared" si="390"/>
        <v>214</v>
      </c>
    </row>
    <row r="3270" spans="1:13" outlineLevel="1" x14ac:dyDescent="0.35">
      <c r="A3270" s="64">
        <v>6867701</v>
      </c>
      <c r="B3270" s="64" t="s">
        <v>183</v>
      </c>
      <c r="C3270" s="64">
        <v>3295.87</v>
      </c>
      <c r="D3270" s="64">
        <v>182</v>
      </c>
      <c r="E3270" s="64">
        <v>263.94</v>
      </c>
      <c r="F3270" s="64">
        <v>0</v>
      </c>
      <c r="H3270" s="64">
        <f t="shared" si="391"/>
        <v>-263.94</v>
      </c>
      <c r="J3270" s="64">
        <f t="shared" si="392"/>
        <v>141</v>
      </c>
      <c r="K3270" s="64">
        <f t="shared" si="388"/>
        <v>144</v>
      </c>
      <c r="L3270" s="64">
        <f t="shared" si="389"/>
        <v>517</v>
      </c>
      <c r="M3270" s="64">
        <f t="shared" si="390"/>
        <v>214</v>
      </c>
    </row>
    <row r="3271" spans="1:13" outlineLevel="1" x14ac:dyDescent="0.35">
      <c r="A3271" s="64">
        <v>6869468</v>
      </c>
      <c r="B3271" s="64" t="s">
        <v>183</v>
      </c>
      <c r="C3271" s="64">
        <v>2936.45</v>
      </c>
      <c r="D3271" s="64">
        <v>181</v>
      </c>
      <c r="E3271" s="64">
        <v>237.36</v>
      </c>
      <c r="F3271" s="64">
        <v>0</v>
      </c>
      <c r="H3271" s="64">
        <f t="shared" si="391"/>
        <v>-237.36</v>
      </c>
      <c r="J3271" s="64">
        <f t="shared" si="392"/>
        <v>141</v>
      </c>
      <c r="K3271" s="64">
        <f t="shared" si="388"/>
        <v>144</v>
      </c>
      <c r="L3271" s="64">
        <f t="shared" si="389"/>
        <v>518</v>
      </c>
      <c r="M3271" s="64">
        <f t="shared" si="390"/>
        <v>214</v>
      </c>
    </row>
    <row r="3272" spans="1:13" outlineLevel="1" x14ac:dyDescent="0.35">
      <c r="A3272" s="64">
        <v>6870548</v>
      </c>
      <c r="B3272" s="64" t="s">
        <v>395</v>
      </c>
      <c r="C3272" s="64">
        <v>1424.48</v>
      </c>
      <c r="D3272" s="64">
        <v>179</v>
      </c>
      <c r="E3272" s="64">
        <v>115.69</v>
      </c>
      <c r="F3272" s="64">
        <v>115.08</v>
      </c>
      <c r="H3272" s="64">
        <f t="shared" si="391"/>
        <v>-0.60999999999999943</v>
      </c>
      <c r="J3272" s="64">
        <f t="shared" si="392"/>
        <v>141</v>
      </c>
      <c r="K3272" s="64">
        <f t="shared" si="388"/>
        <v>145</v>
      </c>
      <c r="L3272" s="64">
        <f t="shared" si="389"/>
        <v>518</v>
      </c>
      <c r="M3272" s="64">
        <f t="shared" si="390"/>
        <v>214</v>
      </c>
    </row>
    <row r="3273" spans="1:13" outlineLevel="1" x14ac:dyDescent="0.35">
      <c r="A3273" s="64">
        <v>6872510</v>
      </c>
      <c r="B3273" s="64" t="s">
        <v>183</v>
      </c>
      <c r="C3273" s="64">
        <v>2321.71</v>
      </c>
      <c r="D3273" s="64">
        <v>182</v>
      </c>
      <c r="E3273" s="64">
        <v>187.5</v>
      </c>
      <c r="F3273" s="64">
        <v>0</v>
      </c>
      <c r="H3273" s="64">
        <f t="shared" si="391"/>
        <v>-187.5</v>
      </c>
      <c r="J3273" s="64">
        <f t="shared" si="392"/>
        <v>141</v>
      </c>
      <c r="K3273" s="64">
        <f t="shared" si="388"/>
        <v>145</v>
      </c>
      <c r="L3273" s="64">
        <f t="shared" si="389"/>
        <v>519</v>
      </c>
      <c r="M3273" s="64">
        <f t="shared" si="390"/>
        <v>214</v>
      </c>
    </row>
    <row r="3274" spans="1:13" outlineLevel="1" x14ac:dyDescent="0.35">
      <c r="A3274" s="64">
        <v>6878071</v>
      </c>
      <c r="B3274" s="64" t="s">
        <v>183</v>
      </c>
      <c r="C3274" s="64">
        <v>4537.46</v>
      </c>
      <c r="D3274" s="64">
        <v>182</v>
      </c>
      <c r="E3274" s="64">
        <v>357.3</v>
      </c>
      <c r="F3274" s="64">
        <v>0</v>
      </c>
      <c r="H3274" s="64">
        <f t="shared" si="391"/>
        <v>-357.3</v>
      </c>
      <c r="J3274" s="64">
        <f t="shared" si="392"/>
        <v>141</v>
      </c>
      <c r="K3274" s="64">
        <f t="shared" si="388"/>
        <v>145</v>
      </c>
      <c r="L3274" s="64">
        <f t="shared" si="389"/>
        <v>520</v>
      </c>
      <c r="M3274" s="64">
        <f t="shared" si="390"/>
        <v>214</v>
      </c>
    </row>
    <row r="3275" spans="1:13" outlineLevel="1" x14ac:dyDescent="0.35">
      <c r="A3275" s="64">
        <v>6884648</v>
      </c>
      <c r="B3275" s="64" t="s">
        <v>101</v>
      </c>
      <c r="C3275" s="64">
        <v>3230.72</v>
      </c>
      <c r="D3275" s="64">
        <v>149</v>
      </c>
      <c r="E3275" s="64">
        <v>271.36</v>
      </c>
      <c r="F3275" s="64">
        <v>274.14</v>
      </c>
      <c r="H3275" s="64">
        <f t="shared" si="391"/>
        <v>2.7799999999999727</v>
      </c>
      <c r="J3275" s="64">
        <f t="shared" si="392"/>
        <v>142</v>
      </c>
      <c r="K3275" s="64">
        <f t="shared" si="388"/>
        <v>145</v>
      </c>
      <c r="L3275" s="64">
        <f t="shared" si="389"/>
        <v>520</v>
      </c>
      <c r="M3275" s="64">
        <f t="shared" si="390"/>
        <v>214</v>
      </c>
    </row>
    <row r="3276" spans="1:13" outlineLevel="1" x14ac:dyDescent="0.35">
      <c r="A3276" s="64">
        <v>6886545</v>
      </c>
      <c r="B3276" s="64" t="s">
        <v>183</v>
      </c>
      <c r="C3276" s="64">
        <v>3334.21</v>
      </c>
      <c r="D3276" s="64">
        <v>178</v>
      </c>
      <c r="E3276" s="64">
        <v>264.89999999999998</v>
      </c>
      <c r="F3276" s="64">
        <v>0</v>
      </c>
      <c r="H3276" s="64">
        <f t="shared" si="391"/>
        <v>-264.89999999999998</v>
      </c>
      <c r="J3276" s="64">
        <f t="shared" si="392"/>
        <v>142</v>
      </c>
      <c r="K3276" s="64">
        <f t="shared" si="388"/>
        <v>145</v>
      </c>
      <c r="L3276" s="64">
        <f t="shared" si="389"/>
        <v>521</v>
      </c>
      <c r="M3276" s="64">
        <f t="shared" si="390"/>
        <v>214</v>
      </c>
    </row>
    <row r="3277" spans="1:13" outlineLevel="1" x14ac:dyDescent="0.35">
      <c r="A3277" s="64">
        <v>6886826</v>
      </c>
      <c r="B3277" s="64" t="s">
        <v>183</v>
      </c>
      <c r="C3277" s="64">
        <v>3382.07</v>
      </c>
      <c r="D3277" s="64">
        <v>182</v>
      </c>
      <c r="E3277" s="64">
        <v>271.52</v>
      </c>
      <c r="F3277" s="64">
        <v>0</v>
      </c>
      <c r="H3277" s="64">
        <f t="shared" si="391"/>
        <v>-271.52</v>
      </c>
      <c r="J3277" s="64">
        <f t="shared" si="392"/>
        <v>142</v>
      </c>
      <c r="K3277" s="64">
        <f t="shared" si="388"/>
        <v>145</v>
      </c>
      <c r="L3277" s="64">
        <f t="shared" si="389"/>
        <v>522</v>
      </c>
      <c r="M3277" s="64">
        <f t="shared" si="390"/>
        <v>214</v>
      </c>
    </row>
    <row r="3278" spans="1:13" outlineLevel="1" x14ac:dyDescent="0.35">
      <c r="A3278" s="64">
        <v>6890570</v>
      </c>
      <c r="B3278" s="64" t="s">
        <v>395</v>
      </c>
      <c r="C3278" s="64">
        <v>3557.79</v>
      </c>
      <c r="D3278" s="64">
        <v>154</v>
      </c>
      <c r="E3278" s="64">
        <v>284.7</v>
      </c>
      <c r="F3278" s="64">
        <v>277.68</v>
      </c>
      <c r="H3278" s="64">
        <f t="shared" si="391"/>
        <v>-7.0199999999999818</v>
      </c>
      <c r="J3278" s="64">
        <f t="shared" si="392"/>
        <v>142</v>
      </c>
      <c r="K3278" s="64">
        <f t="shared" si="388"/>
        <v>146</v>
      </c>
      <c r="L3278" s="64">
        <f t="shared" si="389"/>
        <v>522</v>
      </c>
      <c r="M3278" s="64">
        <f t="shared" si="390"/>
        <v>214</v>
      </c>
    </row>
    <row r="3279" spans="1:13" outlineLevel="1" x14ac:dyDescent="0.35">
      <c r="A3279" s="64">
        <v>6894077</v>
      </c>
      <c r="B3279" s="64" t="s">
        <v>101</v>
      </c>
      <c r="C3279" s="64">
        <v>4499.5</v>
      </c>
      <c r="D3279" s="64">
        <v>151</v>
      </c>
      <c r="E3279" s="64">
        <v>379.4</v>
      </c>
      <c r="F3279" s="64">
        <v>380.13</v>
      </c>
      <c r="H3279" s="64">
        <f t="shared" si="391"/>
        <v>0.73000000000001819</v>
      </c>
      <c r="J3279" s="64">
        <f t="shared" si="392"/>
        <v>143</v>
      </c>
      <c r="K3279" s="64">
        <f t="shared" ref="K3279:K3342" si="393">IF($B3279=K$2253,K3278+1,K3278)</f>
        <v>146</v>
      </c>
      <c r="L3279" s="64">
        <f t="shared" ref="L3279:L3342" si="394">IF($B3279=L$2253,L3278+1,L3278)</f>
        <v>522</v>
      </c>
      <c r="M3279" s="64">
        <f t="shared" ref="M3279:M3342" si="395">IF($B3279=M$2253,M3278+1,M3278)</f>
        <v>214</v>
      </c>
    </row>
    <row r="3280" spans="1:13" outlineLevel="1" x14ac:dyDescent="0.35">
      <c r="A3280" s="64">
        <v>6896073</v>
      </c>
      <c r="B3280" s="64" t="s">
        <v>183</v>
      </c>
      <c r="C3280" s="64">
        <v>2467.3200000000002</v>
      </c>
      <c r="D3280" s="64">
        <v>182</v>
      </c>
      <c r="E3280" s="64">
        <v>199.18</v>
      </c>
      <c r="F3280" s="64">
        <v>0</v>
      </c>
      <c r="H3280" s="64">
        <f t="shared" ref="H3280:H3343" si="396">F3280-E3280</f>
        <v>-199.18</v>
      </c>
      <c r="J3280" s="64">
        <f t="shared" ref="J3280:J3343" si="397">IF($B3280=J$2253,J3279+1,J3279)</f>
        <v>143</v>
      </c>
      <c r="K3280" s="64">
        <f t="shared" si="393"/>
        <v>146</v>
      </c>
      <c r="L3280" s="64">
        <f t="shared" si="394"/>
        <v>523</v>
      </c>
      <c r="M3280" s="64">
        <f t="shared" si="395"/>
        <v>214</v>
      </c>
    </row>
    <row r="3281" spans="1:13" outlineLevel="1" x14ac:dyDescent="0.35">
      <c r="A3281" s="64">
        <v>6898722</v>
      </c>
      <c r="B3281" s="64" t="s">
        <v>183</v>
      </c>
      <c r="C3281" s="64">
        <v>3030.42</v>
      </c>
      <c r="D3281" s="64">
        <v>182</v>
      </c>
      <c r="E3281" s="64">
        <v>257.18</v>
      </c>
      <c r="F3281" s="64">
        <v>0</v>
      </c>
      <c r="H3281" s="64">
        <f t="shared" si="396"/>
        <v>-257.18</v>
      </c>
      <c r="J3281" s="64">
        <f t="shared" si="397"/>
        <v>143</v>
      </c>
      <c r="K3281" s="64">
        <f t="shared" si="393"/>
        <v>146</v>
      </c>
      <c r="L3281" s="64">
        <f t="shared" si="394"/>
        <v>524</v>
      </c>
      <c r="M3281" s="64">
        <f t="shared" si="395"/>
        <v>214</v>
      </c>
    </row>
    <row r="3282" spans="1:13" outlineLevel="1" x14ac:dyDescent="0.35">
      <c r="A3282" s="64">
        <v>6899340</v>
      </c>
      <c r="B3282" s="64" t="s">
        <v>395</v>
      </c>
      <c r="C3282" s="64">
        <v>7023.58</v>
      </c>
      <c r="D3282" s="64">
        <v>182</v>
      </c>
      <c r="E3282" s="64">
        <v>528.82000000000005</v>
      </c>
      <c r="F3282" s="64">
        <v>520.20000000000005</v>
      </c>
      <c r="H3282" s="64">
        <f t="shared" si="396"/>
        <v>-8.6200000000000045</v>
      </c>
      <c r="J3282" s="64">
        <f t="shared" si="397"/>
        <v>143</v>
      </c>
      <c r="K3282" s="64">
        <f t="shared" si="393"/>
        <v>147</v>
      </c>
      <c r="L3282" s="64">
        <f t="shared" si="394"/>
        <v>524</v>
      </c>
      <c r="M3282" s="64">
        <f t="shared" si="395"/>
        <v>214</v>
      </c>
    </row>
    <row r="3283" spans="1:13" outlineLevel="1" x14ac:dyDescent="0.35">
      <c r="A3283" s="64">
        <v>6903935</v>
      </c>
      <c r="B3283" s="64" t="s">
        <v>101</v>
      </c>
      <c r="C3283" s="64">
        <v>3921.71</v>
      </c>
      <c r="D3283" s="64">
        <v>148</v>
      </c>
      <c r="E3283" s="64">
        <v>329.17</v>
      </c>
      <c r="F3283" s="64">
        <v>329.6</v>
      </c>
      <c r="H3283" s="64">
        <f t="shared" si="396"/>
        <v>0.43000000000000682</v>
      </c>
      <c r="J3283" s="64">
        <f t="shared" si="397"/>
        <v>144</v>
      </c>
      <c r="K3283" s="64">
        <f t="shared" si="393"/>
        <v>147</v>
      </c>
      <c r="L3283" s="64">
        <f t="shared" si="394"/>
        <v>524</v>
      </c>
      <c r="M3283" s="64">
        <f t="shared" si="395"/>
        <v>214</v>
      </c>
    </row>
    <row r="3284" spans="1:13" outlineLevel="1" x14ac:dyDescent="0.35">
      <c r="A3284" s="64">
        <v>6905113</v>
      </c>
      <c r="B3284" s="64" t="s">
        <v>101</v>
      </c>
      <c r="C3284" s="64">
        <v>2350.25</v>
      </c>
      <c r="D3284" s="64">
        <v>153</v>
      </c>
      <c r="E3284" s="64">
        <v>187.58</v>
      </c>
      <c r="F3284" s="64">
        <v>182.95</v>
      </c>
      <c r="H3284" s="64">
        <f t="shared" si="396"/>
        <v>-4.6300000000000239</v>
      </c>
      <c r="J3284" s="64">
        <f t="shared" si="397"/>
        <v>145</v>
      </c>
      <c r="K3284" s="64">
        <f t="shared" si="393"/>
        <v>147</v>
      </c>
      <c r="L3284" s="64">
        <f t="shared" si="394"/>
        <v>524</v>
      </c>
      <c r="M3284" s="64">
        <f t="shared" si="395"/>
        <v>214</v>
      </c>
    </row>
    <row r="3285" spans="1:13" outlineLevel="1" x14ac:dyDescent="0.35">
      <c r="A3285" s="64">
        <v>6912548</v>
      </c>
      <c r="B3285" s="64" t="s">
        <v>183</v>
      </c>
      <c r="C3285" s="64">
        <v>5125.1000000000004</v>
      </c>
      <c r="D3285" s="64">
        <v>182</v>
      </c>
      <c r="E3285" s="64">
        <v>419.98</v>
      </c>
      <c r="F3285" s="64">
        <v>0</v>
      </c>
      <c r="H3285" s="64">
        <f t="shared" si="396"/>
        <v>-419.98</v>
      </c>
      <c r="J3285" s="64">
        <f t="shared" si="397"/>
        <v>145</v>
      </c>
      <c r="K3285" s="64">
        <f t="shared" si="393"/>
        <v>147</v>
      </c>
      <c r="L3285" s="64">
        <f t="shared" si="394"/>
        <v>525</v>
      </c>
      <c r="M3285" s="64">
        <f t="shared" si="395"/>
        <v>214</v>
      </c>
    </row>
    <row r="3286" spans="1:13" outlineLevel="1" x14ac:dyDescent="0.35">
      <c r="A3286" s="64">
        <v>6921606</v>
      </c>
      <c r="B3286" s="64" t="s">
        <v>183</v>
      </c>
      <c r="C3286" s="64">
        <v>4126.9399999999996</v>
      </c>
      <c r="D3286" s="64">
        <v>178</v>
      </c>
      <c r="E3286" s="64">
        <v>335.42</v>
      </c>
      <c r="F3286" s="64">
        <v>0</v>
      </c>
      <c r="H3286" s="64">
        <f t="shared" si="396"/>
        <v>-335.42</v>
      </c>
      <c r="J3286" s="64">
        <f t="shared" si="397"/>
        <v>145</v>
      </c>
      <c r="K3286" s="64">
        <f t="shared" si="393"/>
        <v>147</v>
      </c>
      <c r="L3286" s="64">
        <f t="shared" si="394"/>
        <v>526</v>
      </c>
      <c r="M3286" s="64">
        <f t="shared" si="395"/>
        <v>214</v>
      </c>
    </row>
    <row r="3287" spans="1:13" outlineLevel="1" x14ac:dyDescent="0.35">
      <c r="A3287" s="64">
        <v>6922068</v>
      </c>
      <c r="B3287" s="64" t="s">
        <v>183</v>
      </c>
      <c r="C3287" s="64">
        <v>2326.4</v>
      </c>
      <c r="D3287" s="64">
        <v>182</v>
      </c>
      <c r="E3287" s="64">
        <v>189.15</v>
      </c>
      <c r="F3287" s="64">
        <v>0</v>
      </c>
      <c r="H3287" s="64">
        <f t="shared" si="396"/>
        <v>-189.15</v>
      </c>
      <c r="J3287" s="64">
        <f t="shared" si="397"/>
        <v>145</v>
      </c>
      <c r="K3287" s="64">
        <f t="shared" si="393"/>
        <v>147</v>
      </c>
      <c r="L3287" s="64">
        <f t="shared" si="394"/>
        <v>527</v>
      </c>
      <c r="M3287" s="64">
        <f t="shared" si="395"/>
        <v>214</v>
      </c>
    </row>
    <row r="3288" spans="1:13" outlineLevel="1" x14ac:dyDescent="0.35">
      <c r="A3288" s="64">
        <v>6923579</v>
      </c>
      <c r="B3288" s="64" t="s">
        <v>406</v>
      </c>
      <c r="C3288" s="64">
        <v>2112.4499999999998</v>
      </c>
      <c r="D3288" s="64">
        <v>151</v>
      </c>
      <c r="E3288" s="64">
        <v>169.54</v>
      </c>
      <c r="F3288" s="64">
        <v>0</v>
      </c>
      <c r="H3288" s="64">
        <f t="shared" si="396"/>
        <v>-169.54</v>
      </c>
      <c r="J3288" s="64">
        <f t="shared" si="397"/>
        <v>145</v>
      </c>
      <c r="K3288" s="64">
        <f t="shared" si="393"/>
        <v>147</v>
      </c>
      <c r="L3288" s="64">
        <f t="shared" si="394"/>
        <v>527</v>
      </c>
      <c r="M3288" s="64">
        <f t="shared" si="395"/>
        <v>215</v>
      </c>
    </row>
    <row r="3289" spans="1:13" outlineLevel="1" x14ac:dyDescent="0.35">
      <c r="A3289" s="64">
        <v>6934245</v>
      </c>
      <c r="B3289" s="64" t="s">
        <v>183</v>
      </c>
      <c r="C3289" s="64">
        <v>6341.17</v>
      </c>
      <c r="D3289" s="64">
        <v>182</v>
      </c>
      <c r="E3289" s="64">
        <v>519.30999999999995</v>
      </c>
      <c r="F3289" s="64">
        <v>0</v>
      </c>
      <c r="H3289" s="64">
        <f t="shared" si="396"/>
        <v>-519.30999999999995</v>
      </c>
      <c r="J3289" s="64">
        <f t="shared" si="397"/>
        <v>145</v>
      </c>
      <c r="K3289" s="64">
        <f t="shared" si="393"/>
        <v>147</v>
      </c>
      <c r="L3289" s="64">
        <f t="shared" si="394"/>
        <v>528</v>
      </c>
      <c r="M3289" s="64">
        <f t="shared" si="395"/>
        <v>215</v>
      </c>
    </row>
    <row r="3290" spans="1:13" outlineLevel="1" x14ac:dyDescent="0.35">
      <c r="A3290" s="64">
        <v>6947743</v>
      </c>
      <c r="B3290" s="64" t="s">
        <v>183</v>
      </c>
      <c r="C3290" s="64">
        <v>2777.38</v>
      </c>
      <c r="D3290" s="64">
        <v>182</v>
      </c>
      <c r="E3290" s="64">
        <v>222.3</v>
      </c>
      <c r="F3290" s="64">
        <v>0</v>
      </c>
      <c r="H3290" s="64">
        <f t="shared" si="396"/>
        <v>-222.3</v>
      </c>
      <c r="J3290" s="64">
        <f t="shared" si="397"/>
        <v>145</v>
      </c>
      <c r="K3290" s="64">
        <f t="shared" si="393"/>
        <v>147</v>
      </c>
      <c r="L3290" s="64">
        <f t="shared" si="394"/>
        <v>529</v>
      </c>
      <c r="M3290" s="64">
        <f t="shared" si="395"/>
        <v>215</v>
      </c>
    </row>
    <row r="3291" spans="1:13" outlineLevel="1" x14ac:dyDescent="0.35">
      <c r="A3291" s="64">
        <v>6953203</v>
      </c>
      <c r="B3291" s="64" t="s">
        <v>395</v>
      </c>
      <c r="C3291" s="64">
        <v>3863.37</v>
      </c>
      <c r="D3291" s="64">
        <v>179</v>
      </c>
      <c r="E3291" s="64">
        <v>310.88</v>
      </c>
      <c r="F3291" s="64">
        <v>309.60000000000002</v>
      </c>
      <c r="H3291" s="64">
        <f t="shared" si="396"/>
        <v>-1.2799999999999727</v>
      </c>
      <c r="J3291" s="64">
        <f t="shared" si="397"/>
        <v>145</v>
      </c>
      <c r="K3291" s="64">
        <f t="shared" si="393"/>
        <v>148</v>
      </c>
      <c r="L3291" s="64">
        <f t="shared" si="394"/>
        <v>529</v>
      </c>
      <c r="M3291" s="64">
        <f t="shared" si="395"/>
        <v>215</v>
      </c>
    </row>
    <row r="3292" spans="1:13" outlineLevel="1" x14ac:dyDescent="0.35">
      <c r="A3292" s="64">
        <v>6957817</v>
      </c>
      <c r="B3292" s="64" t="s">
        <v>395</v>
      </c>
      <c r="C3292" s="64">
        <v>7583.63</v>
      </c>
      <c r="D3292" s="64">
        <v>181</v>
      </c>
      <c r="E3292" s="64">
        <v>620.95000000000005</v>
      </c>
      <c r="F3292" s="64">
        <v>615.4</v>
      </c>
      <c r="H3292" s="64">
        <f t="shared" si="396"/>
        <v>-5.5500000000000682</v>
      </c>
      <c r="J3292" s="64">
        <f t="shared" si="397"/>
        <v>145</v>
      </c>
      <c r="K3292" s="64">
        <f t="shared" si="393"/>
        <v>149</v>
      </c>
      <c r="L3292" s="64">
        <f t="shared" si="394"/>
        <v>529</v>
      </c>
      <c r="M3292" s="64">
        <f t="shared" si="395"/>
        <v>215</v>
      </c>
    </row>
    <row r="3293" spans="1:13" outlineLevel="1" x14ac:dyDescent="0.35">
      <c r="A3293" s="64">
        <v>6959300</v>
      </c>
      <c r="B3293" s="64" t="s">
        <v>183</v>
      </c>
      <c r="C3293" s="64">
        <v>6795.31</v>
      </c>
      <c r="D3293" s="64">
        <v>179</v>
      </c>
      <c r="E3293" s="64">
        <v>532.94000000000005</v>
      </c>
      <c r="F3293" s="64">
        <v>0</v>
      </c>
      <c r="H3293" s="64">
        <f t="shared" si="396"/>
        <v>-532.94000000000005</v>
      </c>
      <c r="J3293" s="64">
        <f t="shared" si="397"/>
        <v>145</v>
      </c>
      <c r="K3293" s="64">
        <f t="shared" si="393"/>
        <v>149</v>
      </c>
      <c r="L3293" s="64">
        <f t="shared" si="394"/>
        <v>530</v>
      </c>
      <c r="M3293" s="64">
        <f t="shared" si="395"/>
        <v>215</v>
      </c>
    </row>
    <row r="3294" spans="1:13" outlineLevel="1" x14ac:dyDescent="0.35">
      <c r="A3294" s="64">
        <v>6961131</v>
      </c>
      <c r="B3294" s="64" t="s">
        <v>406</v>
      </c>
      <c r="C3294" s="64">
        <v>3278.66</v>
      </c>
      <c r="D3294" s="64">
        <v>151</v>
      </c>
      <c r="E3294" s="64">
        <v>273.94</v>
      </c>
      <c r="F3294" s="64">
        <v>0</v>
      </c>
      <c r="H3294" s="64">
        <f t="shared" si="396"/>
        <v>-273.94</v>
      </c>
      <c r="J3294" s="64">
        <f t="shared" si="397"/>
        <v>145</v>
      </c>
      <c r="K3294" s="64">
        <f t="shared" si="393"/>
        <v>149</v>
      </c>
      <c r="L3294" s="64">
        <f t="shared" si="394"/>
        <v>530</v>
      </c>
      <c r="M3294" s="64">
        <f t="shared" si="395"/>
        <v>216</v>
      </c>
    </row>
    <row r="3295" spans="1:13" outlineLevel="1" x14ac:dyDescent="0.35">
      <c r="A3295" s="64">
        <v>6964169</v>
      </c>
      <c r="B3295" s="64" t="s">
        <v>395</v>
      </c>
      <c r="C3295" s="64">
        <v>2318.83</v>
      </c>
      <c r="D3295" s="64">
        <v>149</v>
      </c>
      <c r="E3295" s="64">
        <v>186.2</v>
      </c>
      <c r="F3295" s="64">
        <v>182.98</v>
      </c>
      <c r="H3295" s="64">
        <f t="shared" si="396"/>
        <v>-3.2199999999999989</v>
      </c>
      <c r="J3295" s="64">
        <f t="shared" si="397"/>
        <v>145</v>
      </c>
      <c r="K3295" s="64">
        <f t="shared" si="393"/>
        <v>150</v>
      </c>
      <c r="L3295" s="64">
        <f t="shared" si="394"/>
        <v>530</v>
      </c>
      <c r="M3295" s="64">
        <f t="shared" si="395"/>
        <v>216</v>
      </c>
    </row>
    <row r="3296" spans="1:13" outlineLevel="1" x14ac:dyDescent="0.35">
      <c r="A3296" s="64">
        <v>6967642</v>
      </c>
      <c r="B3296" s="64" t="s">
        <v>183</v>
      </c>
      <c r="C3296" s="64">
        <v>3154.75</v>
      </c>
      <c r="D3296" s="64">
        <v>179</v>
      </c>
      <c r="E3296" s="64">
        <v>254.15</v>
      </c>
      <c r="F3296" s="64">
        <v>0</v>
      </c>
      <c r="H3296" s="64">
        <f t="shared" si="396"/>
        <v>-254.15</v>
      </c>
      <c r="J3296" s="64">
        <f t="shared" si="397"/>
        <v>145</v>
      </c>
      <c r="K3296" s="64">
        <f t="shared" si="393"/>
        <v>150</v>
      </c>
      <c r="L3296" s="64">
        <f t="shared" si="394"/>
        <v>531</v>
      </c>
      <c r="M3296" s="64">
        <f t="shared" si="395"/>
        <v>216</v>
      </c>
    </row>
    <row r="3297" spans="1:13" outlineLevel="1" x14ac:dyDescent="0.35">
      <c r="A3297" s="64">
        <v>6970257</v>
      </c>
      <c r="B3297" s="64" t="s">
        <v>183</v>
      </c>
      <c r="C3297" s="64">
        <v>4808.88</v>
      </c>
      <c r="D3297" s="64">
        <v>182</v>
      </c>
      <c r="E3297" s="64">
        <v>400.2</v>
      </c>
      <c r="F3297" s="64">
        <v>0</v>
      </c>
      <c r="H3297" s="64">
        <f t="shared" si="396"/>
        <v>-400.2</v>
      </c>
      <c r="J3297" s="64">
        <f t="shared" si="397"/>
        <v>145</v>
      </c>
      <c r="K3297" s="64">
        <f t="shared" si="393"/>
        <v>150</v>
      </c>
      <c r="L3297" s="64">
        <f t="shared" si="394"/>
        <v>532</v>
      </c>
      <c r="M3297" s="64">
        <f t="shared" si="395"/>
        <v>216</v>
      </c>
    </row>
    <row r="3298" spans="1:13" outlineLevel="1" x14ac:dyDescent="0.35">
      <c r="A3298" s="64">
        <v>6972740</v>
      </c>
      <c r="B3298" s="64" t="s">
        <v>183</v>
      </c>
      <c r="C3298" s="64">
        <v>5980.59</v>
      </c>
      <c r="D3298" s="64">
        <v>182</v>
      </c>
      <c r="E3298" s="64">
        <v>523.44000000000005</v>
      </c>
      <c r="F3298" s="64">
        <v>0</v>
      </c>
      <c r="H3298" s="64">
        <f t="shared" si="396"/>
        <v>-523.44000000000005</v>
      </c>
      <c r="J3298" s="64">
        <f t="shared" si="397"/>
        <v>145</v>
      </c>
      <c r="K3298" s="64">
        <f t="shared" si="393"/>
        <v>150</v>
      </c>
      <c r="L3298" s="64">
        <f t="shared" si="394"/>
        <v>533</v>
      </c>
      <c r="M3298" s="64">
        <f t="shared" si="395"/>
        <v>216</v>
      </c>
    </row>
    <row r="3299" spans="1:13" outlineLevel="1" x14ac:dyDescent="0.35">
      <c r="A3299" s="64">
        <v>6977097</v>
      </c>
      <c r="B3299" s="64" t="s">
        <v>395</v>
      </c>
      <c r="C3299" s="64">
        <v>2565.2800000000002</v>
      </c>
      <c r="D3299" s="64">
        <v>148</v>
      </c>
      <c r="E3299" s="64">
        <v>203.72</v>
      </c>
      <c r="F3299" s="64">
        <v>200.33</v>
      </c>
      <c r="H3299" s="64">
        <f t="shared" si="396"/>
        <v>-3.3899999999999864</v>
      </c>
      <c r="J3299" s="64">
        <f t="shared" si="397"/>
        <v>145</v>
      </c>
      <c r="K3299" s="64">
        <f t="shared" si="393"/>
        <v>151</v>
      </c>
      <c r="L3299" s="64">
        <f t="shared" si="394"/>
        <v>533</v>
      </c>
      <c r="M3299" s="64">
        <f t="shared" si="395"/>
        <v>216</v>
      </c>
    </row>
    <row r="3300" spans="1:13" outlineLevel="1" x14ac:dyDescent="0.35">
      <c r="A3300" s="64">
        <v>6978384</v>
      </c>
      <c r="B3300" s="64" t="s">
        <v>183</v>
      </c>
      <c r="C3300" s="64">
        <v>2585.58</v>
      </c>
      <c r="D3300" s="64">
        <v>181</v>
      </c>
      <c r="E3300" s="64">
        <v>211.66</v>
      </c>
      <c r="F3300" s="64">
        <v>0</v>
      </c>
      <c r="H3300" s="64">
        <f t="shared" si="396"/>
        <v>-211.66</v>
      </c>
      <c r="J3300" s="64">
        <f t="shared" si="397"/>
        <v>145</v>
      </c>
      <c r="K3300" s="64">
        <f t="shared" si="393"/>
        <v>151</v>
      </c>
      <c r="L3300" s="64">
        <f t="shared" si="394"/>
        <v>534</v>
      </c>
      <c r="M3300" s="64">
        <f t="shared" si="395"/>
        <v>216</v>
      </c>
    </row>
    <row r="3301" spans="1:13" outlineLevel="1" x14ac:dyDescent="0.35">
      <c r="A3301" s="64">
        <v>6979738</v>
      </c>
      <c r="B3301" s="64" t="s">
        <v>183</v>
      </c>
      <c r="C3301" s="64">
        <v>2645.17</v>
      </c>
      <c r="D3301" s="64">
        <v>181</v>
      </c>
      <c r="E3301" s="64">
        <v>217.49</v>
      </c>
      <c r="F3301" s="64">
        <v>0</v>
      </c>
      <c r="H3301" s="64">
        <f t="shared" si="396"/>
        <v>-217.49</v>
      </c>
      <c r="J3301" s="64">
        <f t="shared" si="397"/>
        <v>145</v>
      </c>
      <c r="K3301" s="64">
        <f t="shared" si="393"/>
        <v>151</v>
      </c>
      <c r="L3301" s="64">
        <f t="shared" si="394"/>
        <v>535</v>
      </c>
      <c r="M3301" s="64">
        <f t="shared" si="395"/>
        <v>216</v>
      </c>
    </row>
    <row r="3302" spans="1:13" outlineLevel="1" x14ac:dyDescent="0.35">
      <c r="A3302" s="64">
        <v>6983292</v>
      </c>
      <c r="B3302" s="64" t="s">
        <v>183</v>
      </c>
      <c r="C3302" s="64">
        <v>1845.3</v>
      </c>
      <c r="D3302" s="64">
        <v>182</v>
      </c>
      <c r="E3302" s="64">
        <v>156.05000000000001</v>
      </c>
      <c r="F3302" s="64">
        <v>0</v>
      </c>
      <c r="H3302" s="64">
        <f t="shared" si="396"/>
        <v>-156.05000000000001</v>
      </c>
      <c r="J3302" s="64">
        <f t="shared" si="397"/>
        <v>145</v>
      </c>
      <c r="K3302" s="64">
        <f t="shared" si="393"/>
        <v>151</v>
      </c>
      <c r="L3302" s="64">
        <f t="shared" si="394"/>
        <v>536</v>
      </c>
      <c r="M3302" s="64">
        <f t="shared" si="395"/>
        <v>216</v>
      </c>
    </row>
    <row r="3303" spans="1:13" outlineLevel="1" x14ac:dyDescent="0.35">
      <c r="A3303" s="64">
        <v>6984985</v>
      </c>
      <c r="B3303" s="64" t="s">
        <v>406</v>
      </c>
      <c r="C3303" s="64">
        <v>4320.3100000000004</v>
      </c>
      <c r="D3303" s="64">
        <v>181</v>
      </c>
      <c r="E3303" s="64">
        <v>356.22</v>
      </c>
      <c r="F3303" s="64">
        <v>0</v>
      </c>
      <c r="H3303" s="64">
        <f t="shared" si="396"/>
        <v>-356.22</v>
      </c>
      <c r="J3303" s="64">
        <f t="shared" si="397"/>
        <v>145</v>
      </c>
      <c r="K3303" s="64">
        <f t="shared" si="393"/>
        <v>151</v>
      </c>
      <c r="L3303" s="64">
        <f t="shared" si="394"/>
        <v>536</v>
      </c>
      <c r="M3303" s="64">
        <f t="shared" si="395"/>
        <v>217</v>
      </c>
    </row>
    <row r="3304" spans="1:13" outlineLevel="1" x14ac:dyDescent="0.35">
      <c r="A3304" s="64">
        <v>6990015</v>
      </c>
      <c r="B3304" s="64" t="s">
        <v>395</v>
      </c>
      <c r="C3304" s="64">
        <v>2236.0100000000002</v>
      </c>
      <c r="D3304" s="64">
        <v>181</v>
      </c>
      <c r="E3304" s="64">
        <v>183.25</v>
      </c>
      <c r="F3304" s="64">
        <v>181.82</v>
      </c>
      <c r="H3304" s="64">
        <f t="shared" si="396"/>
        <v>-1.4300000000000068</v>
      </c>
      <c r="J3304" s="64">
        <f t="shared" si="397"/>
        <v>145</v>
      </c>
      <c r="K3304" s="64">
        <f t="shared" si="393"/>
        <v>152</v>
      </c>
      <c r="L3304" s="64">
        <f t="shared" si="394"/>
        <v>536</v>
      </c>
      <c r="M3304" s="64">
        <f t="shared" si="395"/>
        <v>217</v>
      </c>
    </row>
    <row r="3305" spans="1:13" outlineLevel="1" x14ac:dyDescent="0.35">
      <c r="A3305" s="64">
        <v>6993861</v>
      </c>
      <c r="B3305" s="64" t="s">
        <v>406</v>
      </c>
      <c r="C3305" s="64">
        <v>2631.31</v>
      </c>
      <c r="D3305" s="64">
        <v>149</v>
      </c>
      <c r="E3305" s="64">
        <v>217.03</v>
      </c>
      <c r="F3305" s="64">
        <v>0</v>
      </c>
      <c r="H3305" s="64">
        <f t="shared" si="396"/>
        <v>-217.03</v>
      </c>
      <c r="J3305" s="64">
        <f t="shared" si="397"/>
        <v>145</v>
      </c>
      <c r="K3305" s="64">
        <f t="shared" si="393"/>
        <v>152</v>
      </c>
      <c r="L3305" s="64">
        <f t="shared" si="394"/>
        <v>536</v>
      </c>
      <c r="M3305" s="64">
        <f t="shared" si="395"/>
        <v>218</v>
      </c>
    </row>
    <row r="3306" spans="1:13" outlineLevel="1" x14ac:dyDescent="0.35">
      <c r="A3306" s="64">
        <v>6999702</v>
      </c>
      <c r="B3306" s="64" t="s">
        <v>183</v>
      </c>
      <c r="C3306" s="64">
        <v>3100.67</v>
      </c>
      <c r="D3306" s="64">
        <v>182</v>
      </c>
      <c r="E3306" s="64">
        <v>250.64</v>
      </c>
      <c r="F3306" s="64">
        <v>0</v>
      </c>
      <c r="H3306" s="64">
        <f t="shared" si="396"/>
        <v>-250.64</v>
      </c>
      <c r="J3306" s="64">
        <f t="shared" si="397"/>
        <v>145</v>
      </c>
      <c r="K3306" s="64">
        <f t="shared" si="393"/>
        <v>152</v>
      </c>
      <c r="L3306" s="64">
        <f t="shared" si="394"/>
        <v>537</v>
      </c>
      <c r="M3306" s="64">
        <f t="shared" si="395"/>
        <v>218</v>
      </c>
    </row>
    <row r="3307" spans="1:13" outlineLevel="1" x14ac:dyDescent="0.35">
      <c r="A3307" s="64">
        <v>7001481</v>
      </c>
      <c r="B3307" s="64" t="s">
        <v>183</v>
      </c>
      <c r="C3307" s="64">
        <v>1889.14</v>
      </c>
      <c r="D3307" s="64">
        <v>181</v>
      </c>
      <c r="E3307" s="64">
        <v>158.44999999999999</v>
      </c>
      <c r="F3307" s="64">
        <v>0</v>
      </c>
      <c r="H3307" s="64">
        <f t="shared" si="396"/>
        <v>-158.44999999999999</v>
      </c>
      <c r="J3307" s="64">
        <f t="shared" si="397"/>
        <v>145</v>
      </c>
      <c r="K3307" s="64">
        <f t="shared" si="393"/>
        <v>152</v>
      </c>
      <c r="L3307" s="64">
        <f t="shared" si="394"/>
        <v>538</v>
      </c>
      <c r="M3307" s="64">
        <f t="shared" si="395"/>
        <v>218</v>
      </c>
    </row>
    <row r="3308" spans="1:13" outlineLevel="1" x14ac:dyDescent="0.35">
      <c r="A3308" s="64">
        <v>7004279</v>
      </c>
      <c r="B3308" s="64" t="s">
        <v>406</v>
      </c>
      <c r="C3308" s="64">
        <v>5866.33</v>
      </c>
      <c r="D3308" s="64">
        <v>151</v>
      </c>
      <c r="E3308" s="64">
        <v>477.06</v>
      </c>
      <c r="F3308" s="64">
        <v>0</v>
      </c>
      <c r="H3308" s="64">
        <f t="shared" si="396"/>
        <v>-477.06</v>
      </c>
      <c r="J3308" s="64">
        <f t="shared" si="397"/>
        <v>145</v>
      </c>
      <c r="K3308" s="64">
        <f t="shared" si="393"/>
        <v>152</v>
      </c>
      <c r="L3308" s="64">
        <f t="shared" si="394"/>
        <v>538</v>
      </c>
      <c r="M3308" s="64">
        <f t="shared" si="395"/>
        <v>219</v>
      </c>
    </row>
    <row r="3309" spans="1:13" outlineLevel="1" x14ac:dyDescent="0.35">
      <c r="A3309" s="64">
        <v>7004576</v>
      </c>
      <c r="B3309" s="64" t="s">
        <v>101</v>
      </c>
      <c r="C3309" s="64">
        <v>6832.36</v>
      </c>
      <c r="D3309" s="64">
        <v>182</v>
      </c>
      <c r="E3309" s="64">
        <v>553.29</v>
      </c>
      <c r="F3309" s="64">
        <v>545.25</v>
      </c>
      <c r="H3309" s="64">
        <f t="shared" si="396"/>
        <v>-8.0399999999999636</v>
      </c>
      <c r="J3309" s="64">
        <f t="shared" si="397"/>
        <v>146</v>
      </c>
      <c r="K3309" s="64">
        <f t="shared" si="393"/>
        <v>152</v>
      </c>
      <c r="L3309" s="64">
        <f t="shared" si="394"/>
        <v>538</v>
      </c>
      <c r="M3309" s="64">
        <f t="shared" si="395"/>
        <v>219</v>
      </c>
    </row>
    <row r="3310" spans="1:13" outlineLevel="1" x14ac:dyDescent="0.35">
      <c r="A3310" s="64">
        <v>7012313</v>
      </c>
      <c r="B3310" s="64" t="s">
        <v>183</v>
      </c>
      <c r="C3310" s="64">
        <v>2449.0300000000002</v>
      </c>
      <c r="D3310" s="64">
        <v>179</v>
      </c>
      <c r="E3310" s="64">
        <v>190.99</v>
      </c>
      <c r="F3310" s="64">
        <v>0</v>
      </c>
      <c r="H3310" s="64">
        <f t="shared" si="396"/>
        <v>-190.99</v>
      </c>
      <c r="J3310" s="64">
        <f t="shared" si="397"/>
        <v>146</v>
      </c>
      <c r="K3310" s="64">
        <f t="shared" si="393"/>
        <v>152</v>
      </c>
      <c r="L3310" s="64">
        <f t="shared" si="394"/>
        <v>539</v>
      </c>
      <c r="M3310" s="64">
        <f t="shared" si="395"/>
        <v>219</v>
      </c>
    </row>
    <row r="3311" spans="1:13" outlineLevel="1" x14ac:dyDescent="0.35">
      <c r="A3311" s="64">
        <v>7015945</v>
      </c>
      <c r="B3311" s="64" t="s">
        <v>183</v>
      </c>
      <c r="C3311" s="64">
        <v>3723.89</v>
      </c>
      <c r="D3311" s="64">
        <v>182</v>
      </c>
      <c r="E3311" s="64">
        <v>298.51</v>
      </c>
      <c r="F3311" s="64">
        <v>0</v>
      </c>
      <c r="H3311" s="64">
        <f t="shared" si="396"/>
        <v>-298.51</v>
      </c>
      <c r="J3311" s="64">
        <f t="shared" si="397"/>
        <v>146</v>
      </c>
      <c r="K3311" s="64">
        <f t="shared" si="393"/>
        <v>152</v>
      </c>
      <c r="L3311" s="64">
        <f t="shared" si="394"/>
        <v>540</v>
      </c>
      <c r="M3311" s="64">
        <f t="shared" si="395"/>
        <v>219</v>
      </c>
    </row>
    <row r="3312" spans="1:13" outlineLevel="1" x14ac:dyDescent="0.35">
      <c r="A3312" s="64">
        <v>7018858</v>
      </c>
      <c r="B3312" s="64" t="s">
        <v>395</v>
      </c>
      <c r="C3312" s="64">
        <v>2013.52</v>
      </c>
      <c r="D3312" s="64">
        <v>182</v>
      </c>
      <c r="E3312" s="64">
        <v>161.05000000000001</v>
      </c>
      <c r="F3312" s="64">
        <v>159.07</v>
      </c>
      <c r="H3312" s="64">
        <f t="shared" si="396"/>
        <v>-1.9800000000000182</v>
      </c>
      <c r="J3312" s="64">
        <f t="shared" si="397"/>
        <v>146</v>
      </c>
      <c r="K3312" s="64">
        <f t="shared" si="393"/>
        <v>153</v>
      </c>
      <c r="L3312" s="64">
        <f t="shared" si="394"/>
        <v>540</v>
      </c>
      <c r="M3312" s="64">
        <f t="shared" si="395"/>
        <v>219</v>
      </c>
    </row>
    <row r="3313" spans="1:13" outlineLevel="1" x14ac:dyDescent="0.35">
      <c r="A3313" s="64">
        <v>7022354</v>
      </c>
      <c r="B3313" s="64" t="s">
        <v>183</v>
      </c>
      <c r="C3313" s="64">
        <v>3789.74</v>
      </c>
      <c r="D3313" s="64">
        <v>179</v>
      </c>
      <c r="E3313" s="64">
        <v>307.76</v>
      </c>
      <c r="F3313" s="64">
        <v>0</v>
      </c>
      <c r="H3313" s="64">
        <f t="shared" si="396"/>
        <v>-307.76</v>
      </c>
      <c r="J3313" s="64">
        <f t="shared" si="397"/>
        <v>146</v>
      </c>
      <c r="K3313" s="64">
        <f t="shared" si="393"/>
        <v>153</v>
      </c>
      <c r="L3313" s="64">
        <f t="shared" si="394"/>
        <v>541</v>
      </c>
      <c r="M3313" s="64">
        <f t="shared" si="395"/>
        <v>219</v>
      </c>
    </row>
    <row r="3314" spans="1:13" outlineLevel="1" x14ac:dyDescent="0.35">
      <c r="A3314" s="64">
        <v>7026942</v>
      </c>
      <c r="B3314" s="64" t="s">
        <v>183</v>
      </c>
      <c r="C3314" s="64">
        <v>4650.22</v>
      </c>
      <c r="D3314" s="64">
        <v>179</v>
      </c>
      <c r="E3314" s="64">
        <v>386.67</v>
      </c>
      <c r="F3314" s="64">
        <v>0</v>
      </c>
      <c r="H3314" s="64">
        <f t="shared" si="396"/>
        <v>-386.67</v>
      </c>
      <c r="J3314" s="64">
        <f t="shared" si="397"/>
        <v>146</v>
      </c>
      <c r="K3314" s="64">
        <f t="shared" si="393"/>
        <v>153</v>
      </c>
      <c r="L3314" s="64">
        <f t="shared" si="394"/>
        <v>542</v>
      </c>
      <c r="M3314" s="64">
        <f t="shared" si="395"/>
        <v>219</v>
      </c>
    </row>
    <row r="3315" spans="1:13" outlineLevel="1" x14ac:dyDescent="0.35">
      <c r="A3315" s="64">
        <v>7035795</v>
      </c>
      <c r="B3315" s="64" t="s">
        <v>101</v>
      </c>
      <c r="C3315" s="64">
        <v>2384.09</v>
      </c>
      <c r="D3315" s="64">
        <v>182</v>
      </c>
      <c r="E3315" s="64">
        <v>194.17</v>
      </c>
      <c r="F3315" s="64">
        <v>192.87</v>
      </c>
      <c r="H3315" s="64">
        <f t="shared" si="396"/>
        <v>-1.2999999999999829</v>
      </c>
      <c r="J3315" s="64">
        <f t="shared" si="397"/>
        <v>147</v>
      </c>
      <c r="K3315" s="64">
        <f t="shared" si="393"/>
        <v>153</v>
      </c>
      <c r="L3315" s="64">
        <f t="shared" si="394"/>
        <v>542</v>
      </c>
      <c r="M3315" s="64">
        <f t="shared" si="395"/>
        <v>219</v>
      </c>
    </row>
    <row r="3316" spans="1:13" outlineLevel="1" x14ac:dyDescent="0.35">
      <c r="A3316" s="64">
        <v>7039078</v>
      </c>
      <c r="B3316" s="64" t="s">
        <v>183</v>
      </c>
      <c r="C3316" s="64">
        <v>2800.75</v>
      </c>
      <c r="D3316" s="64">
        <v>182</v>
      </c>
      <c r="E3316" s="64">
        <v>230.44</v>
      </c>
      <c r="F3316" s="64">
        <v>0</v>
      </c>
      <c r="H3316" s="64">
        <f t="shared" si="396"/>
        <v>-230.44</v>
      </c>
      <c r="J3316" s="64">
        <f t="shared" si="397"/>
        <v>147</v>
      </c>
      <c r="K3316" s="64">
        <f t="shared" si="393"/>
        <v>153</v>
      </c>
      <c r="L3316" s="64">
        <f t="shared" si="394"/>
        <v>543</v>
      </c>
      <c r="M3316" s="64">
        <f t="shared" si="395"/>
        <v>219</v>
      </c>
    </row>
    <row r="3317" spans="1:13" outlineLevel="1" x14ac:dyDescent="0.35">
      <c r="A3317" s="64">
        <v>7048417</v>
      </c>
      <c r="B3317" s="64" t="s">
        <v>183</v>
      </c>
      <c r="C3317" s="64">
        <v>2188.56</v>
      </c>
      <c r="D3317" s="64">
        <v>181</v>
      </c>
      <c r="E3317" s="64">
        <v>175.48</v>
      </c>
      <c r="F3317" s="64">
        <v>0</v>
      </c>
      <c r="H3317" s="64">
        <f t="shared" si="396"/>
        <v>-175.48</v>
      </c>
      <c r="J3317" s="64">
        <f t="shared" si="397"/>
        <v>147</v>
      </c>
      <c r="K3317" s="64">
        <f t="shared" si="393"/>
        <v>153</v>
      </c>
      <c r="L3317" s="64">
        <f t="shared" si="394"/>
        <v>544</v>
      </c>
      <c r="M3317" s="64">
        <f t="shared" si="395"/>
        <v>219</v>
      </c>
    </row>
    <row r="3318" spans="1:13" outlineLevel="1" x14ac:dyDescent="0.35">
      <c r="A3318" s="64">
        <v>7052046</v>
      </c>
      <c r="B3318" s="64" t="s">
        <v>395</v>
      </c>
      <c r="C3318" s="64">
        <v>2248.14</v>
      </c>
      <c r="D3318" s="64">
        <v>179</v>
      </c>
      <c r="E3318" s="64">
        <v>183.08</v>
      </c>
      <c r="F3318" s="64">
        <v>184.23</v>
      </c>
      <c r="H3318" s="64">
        <f t="shared" si="396"/>
        <v>1.1499999999999773</v>
      </c>
      <c r="J3318" s="64">
        <f t="shared" si="397"/>
        <v>147</v>
      </c>
      <c r="K3318" s="64">
        <f t="shared" si="393"/>
        <v>154</v>
      </c>
      <c r="L3318" s="64">
        <f t="shared" si="394"/>
        <v>544</v>
      </c>
      <c r="M3318" s="64">
        <f t="shared" si="395"/>
        <v>219</v>
      </c>
    </row>
    <row r="3319" spans="1:13" outlineLevel="1" x14ac:dyDescent="0.35">
      <c r="A3319" s="64">
        <v>7053268</v>
      </c>
      <c r="B3319" s="64" t="s">
        <v>395</v>
      </c>
      <c r="C3319" s="64">
        <v>1357.42</v>
      </c>
      <c r="D3319" s="64">
        <v>116</v>
      </c>
      <c r="E3319" s="64">
        <v>114.4</v>
      </c>
      <c r="F3319" s="64">
        <v>111.86</v>
      </c>
      <c r="H3319" s="64">
        <f t="shared" si="396"/>
        <v>-2.5400000000000063</v>
      </c>
      <c r="J3319" s="64">
        <f t="shared" si="397"/>
        <v>147</v>
      </c>
      <c r="K3319" s="64">
        <f t="shared" si="393"/>
        <v>155</v>
      </c>
      <c r="L3319" s="64">
        <f t="shared" si="394"/>
        <v>544</v>
      </c>
      <c r="M3319" s="64">
        <f t="shared" si="395"/>
        <v>219</v>
      </c>
    </row>
    <row r="3320" spans="1:13" outlineLevel="1" x14ac:dyDescent="0.35">
      <c r="A3320" s="64">
        <v>7054844</v>
      </c>
      <c r="B3320" s="64" t="s">
        <v>183</v>
      </c>
      <c r="C3320" s="64">
        <v>2596.83</v>
      </c>
      <c r="D3320" s="64">
        <v>182</v>
      </c>
      <c r="E3320" s="64">
        <v>209.97</v>
      </c>
      <c r="F3320" s="64">
        <v>0</v>
      </c>
      <c r="H3320" s="64">
        <f t="shared" si="396"/>
        <v>-209.97</v>
      </c>
      <c r="J3320" s="64">
        <f t="shared" si="397"/>
        <v>147</v>
      </c>
      <c r="K3320" s="64">
        <f t="shared" si="393"/>
        <v>155</v>
      </c>
      <c r="L3320" s="64">
        <f t="shared" si="394"/>
        <v>545</v>
      </c>
      <c r="M3320" s="64">
        <f t="shared" si="395"/>
        <v>219</v>
      </c>
    </row>
    <row r="3321" spans="1:13" outlineLevel="1" x14ac:dyDescent="0.35">
      <c r="A3321" s="64">
        <v>7054993</v>
      </c>
      <c r="B3321" s="64" t="s">
        <v>183</v>
      </c>
      <c r="C3321" s="64">
        <v>4984.05</v>
      </c>
      <c r="D3321" s="64">
        <v>182</v>
      </c>
      <c r="E3321" s="64">
        <v>397.93</v>
      </c>
      <c r="F3321" s="64">
        <v>0</v>
      </c>
      <c r="H3321" s="64">
        <f t="shared" si="396"/>
        <v>-397.93</v>
      </c>
      <c r="J3321" s="64">
        <f t="shared" si="397"/>
        <v>147</v>
      </c>
      <c r="K3321" s="64">
        <f t="shared" si="393"/>
        <v>155</v>
      </c>
      <c r="L3321" s="64">
        <f t="shared" si="394"/>
        <v>546</v>
      </c>
      <c r="M3321" s="64">
        <f t="shared" si="395"/>
        <v>219</v>
      </c>
    </row>
    <row r="3322" spans="1:13" outlineLevel="1" x14ac:dyDescent="0.35">
      <c r="A3322" s="64">
        <v>7058630</v>
      </c>
      <c r="B3322" s="64" t="s">
        <v>183</v>
      </c>
      <c r="C3322" s="64">
        <v>4034.68</v>
      </c>
      <c r="D3322" s="64">
        <v>182</v>
      </c>
      <c r="E3322" s="64">
        <v>331.09</v>
      </c>
      <c r="F3322" s="64">
        <v>0</v>
      </c>
      <c r="H3322" s="64">
        <f t="shared" si="396"/>
        <v>-331.09</v>
      </c>
      <c r="J3322" s="64">
        <f t="shared" si="397"/>
        <v>147</v>
      </c>
      <c r="K3322" s="64">
        <f t="shared" si="393"/>
        <v>155</v>
      </c>
      <c r="L3322" s="64">
        <f t="shared" si="394"/>
        <v>547</v>
      </c>
      <c r="M3322" s="64">
        <f t="shared" si="395"/>
        <v>219</v>
      </c>
    </row>
    <row r="3323" spans="1:13" outlineLevel="1" x14ac:dyDescent="0.35">
      <c r="A3323" s="64">
        <v>7061807</v>
      </c>
      <c r="B3323" s="64" t="s">
        <v>183</v>
      </c>
      <c r="C3323" s="64">
        <v>4265.9399999999996</v>
      </c>
      <c r="D3323" s="64">
        <v>182</v>
      </c>
      <c r="E3323" s="64">
        <v>344.18</v>
      </c>
      <c r="F3323" s="64">
        <v>0</v>
      </c>
      <c r="H3323" s="64">
        <f t="shared" si="396"/>
        <v>-344.18</v>
      </c>
      <c r="J3323" s="64">
        <f t="shared" si="397"/>
        <v>147</v>
      </c>
      <c r="K3323" s="64">
        <f t="shared" si="393"/>
        <v>155</v>
      </c>
      <c r="L3323" s="64">
        <f t="shared" si="394"/>
        <v>548</v>
      </c>
      <c r="M3323" s="64">
        <f t="shared" si="395"/>
        <v>219</v>
      </c>
    </row>
    <row r="3324" spans="1:13" outlineLevel="1" x14ac:dyDescent="0.35">
      <c r="A3324" s="64">
        <v>7066401</v>
      </c>
      <c r="B3324" s="64" t="s">
        <v>406</v>
      </c>
      <c r="C3324" s="64">
        <v>4665.9399999999996</v>
      </c>
      <c r="D3324" s="64">
        <v>151</v>
      </c>
      <c r="E3324" s="64">
        <v>372.88</v>
      </c>
      <c r="F3324" s="64">
        <v>0</v>
      </c>
      <c r="H3324" s="64">
        <f t="shared" si="396"/>
        <v>-372.88</v>
      </c>
      <c r="J3324" s="64">
        <f t="shared" si="397"/>
        <v>147</v>
      </c>
      <c r="K3324" s="64">
        <f t="shared" si="393"/>
        <v>155</v>
      </c>
      <c r="L3324" s="64">
        <f t="shared" si="394"/>
        <v>548</v>
      </c>
      <c r="M3324" s="64">
        <f t="shared" si="395"/>
        <v>220</v>
      </c>
    </row>
    <row r="3325" spans="1:13" outlineLevel="1" x14ac:dyDescent="0.35">
      <c r="A3325" s="64">
        <v>7068572</v>
      </c>
      <c r="B3325" s="64" t="s">
        <v>101</v>
      </c>
      <c r="C3325" s="64">
        <v>3165.84</v>
      </c>
      <c r="D3325" s="64">
        <v>179</v>
      </c>
      <c r="E3325" s="64">
        <v>259.47000000000003</v>
      </c>
      <c r="F3325" s="64">
        <v>257.20999999999998</v>
      </c>
      <c r="H3325" s="64">
        <f t="shared" si="396"/>
        <v>-2.2600000000000477</v>
      </c>
      <c r="J3325" s="64">
        <f t="shared" si="397"/>
        <v>148</v>
      </c>
      <c r="K3325" s="64">
        <f t="shared" si="393"/>
        <v>155</v>
      </c>
      <c r="L3325" s="64">
        <f t="shared" si="394"/>
        <v>548</v>
      </c>
      <c r="M3325" s="64">
        <f t="shared" si="395"/>
        <v>220</v>
      </c>
    </row>
    <row r="3326" spans="1:13" outlineLevel="1" x14ac:dyDescent="0.35">
      <c r="A3326" s="64">
        <v>7075717</v>
      </c>
      <c r="B3326" s="64" t="s">
        <v>183</v>
      </c>
      <c r="C3326" s="64">
        <v>3697.67</v>
      </c>
      <c r="D3326" s="64">
        <v>182</v>
      </c>
      <c r="E3326" s="64">
        <v>299.83</v>
      </c>
      <c r="F3326" s="64">
        <v>0</v>
      </c>
      <c r="H3326" s="64">
        <f t="shared" si="396"/>
        <v>-299.83</v>
      </c>
      <c r="J3326" s="64">
        <f t="shared" si="397"/>
        <v>148</v>
      </c>
      <c r="K3326" s="64">
        <f t="shared" si="393"/>
        <v>155</v>
      </c>
      <c r="L3326" s="64">
        <f t="shared" si="394"/>
        <v>549</v>
      </c>
      <c r="M3326" s="64">
        <f t="shared" si="395"/>
        <v>220</v>
      </c>
    </row>
    <row r="3327" spans="1:13" outlineLevel="1" x14ac:dyDescent="0.35">
      <c r="A3327" s="64">
        <v>7076129</v>
      </c>
      <c r="B3327" s="64" t="s">
        <v>395</v>
      </c>
      <c r="C3327" s="64">
        <v>2987.73</v>
      </c>
      <c r="D3327" s="64">
        <v>152</v>
      </c>
      <c r="E3327" s="64">
        <v>236.7</v>
      </c>
      <c r="F3327" s="64">
        <v>235.21</v>
      </c>
      <c r="H3327" s="64">
        <f t="shared" si="396"/>
        <v>-1.4899999999999807</v>
      </c>
      <c r="J3327" s="64">
        <f t="shared" si="397"/>
        <v>148</v>
      </c>
      <c r="K3327" s="64">
        <f t="shared" si="393"/>
        <v>156</v>
      </c>
      <c r="L3327" s="64">
        <f t="shared" si="394"/>
        <v>549</v>
      </c>
      <c r="M3327" s="64">
        <f t="shared" si="395"/>
        <v>220</v>
      </c>
    </row>
    <row r="3328" spans="1:13" outlineLevel="1" x14ac:dyDescent="0.35">
      <c r="A3328" s="64">
        <v>7076666</v>
      </c>
      <c r="B3328" s="64" t="s">
        <v>183</v>
      </c>
      <c r="C3328" s="64">
        <v>4234.8100000000004</v>
      </c>
      <c r="D3328" s="64">
        <v>181</v>
      </c>
      <c r="E3328" s="64">
        <v>342.67</v>
      </c>
      <c r="F3328" s="64">
        <v>0</v>
      </c>
      <c r="H3328" s="64">
        <f t="shared" si="396"/>
        <v>-342.67</v>
      </c>
      <c r="J3328" s="64">
        <f t="shared" si="397"/>
        <v>148</v>
      </c>
      <c r="K3328" s="64">
        <f t="shared" si="393"/>
        <v>156</v>
      </c>
      <c r="L3328" s="64">
        <f t="shared" si="394"/>
        <v>550</v>
      </c>
      <c r="M3328" s="64">
        <f t="shared" si="395"/>
        <v>220</v>
      </c>
    </row>
    <row r="3329" spans="1:13" outlineLevel="1" x14ac:dyDescent="0.35">
      <c r="A3329" s="64">
        <v>7080766</v>
      </c>
      <c r="B3329" s="64" t="s">
        <v>183</v>
      </c>
      <c r="C3329" s="64">
        <v>5868.48</v>
      </c>
      <c r="D3329" s="64">
        <v>181</v>
      </c>
      <c r="E3329" s="64">
        <v>472.81</v>
      </c>
      <c r="F3329" s="64">
        <v>0</v>
      </c>
      <c r="H3329" s="64">
        <f t="shared" si="396"/>
        <v>-472.81</v>
      </c>
      <c r="J3329" s="64">
        <f t="shared" si="397"/>
        <v>148</v>
      </c>
      <c r="K3329" s="64">
        <f t="shared" si="393"/>
        <v>156</v>
      </c>
      <c r="L3329" s="64">
        <f t="shared" si="394"/>
        <v>551</v>
      </c>
      <c r="M3329" s="64">
        <f t="shared" si="395"/>
        <v>220</v>
      </c>
    </row>
    <row r="3330" spans="1:13" outlineLevel="1" x14ac:dyDescent="0.35">
      <c r="A3330" s="64">
        <v>7082449</v>
      </c>
      <c r="B3330" s="64" t="s">
        <v>183</v>
      </c>
      <c r="C3330" s="64">
        <v>4187.16</v>
      </c>
      <c r="D3330" s="64">
        <v>182</v>
      </c>
      <c r="E3330" s="64">
        <v>324.69</v>
      </c>
      <c r="F3330" s="64">
        <v>0</v>
      </c>
      <c r="H3330" s="64">
        <f t="shared" si="396"/>
        <v>-324.69</v>
      </c>
      <c r="J3330" s="64">
        <f t="shared" si="397"/>
        <v>148</v>
      </c>
      <c r="K3330" s="64">
        <f t="shared" si="393"/>
        <v>156</v>
      </c>
      <c r="L3330" s="64">
        <f t="shared" si="394"/>
        <v>552</v>
      </c>
      <c r="M3330" s="64">
        <f t="shared" si="395"/>
        <v>220</v>
      </c>
    </row>
    <row r="3331" spans="1:13" outlineLevel="1" x14ac:dyDescent="0.35">
      <c r="A3331" s="64">
        <v>7082994</v>
      </c>
      <c r="B3331" s="64" t="s">
        <v>406</v>
      </c>
      <c r="C3331" s="64">
        <v>10175.82</v>
      </c>
      <c r="D3331" s="64">
        <v>182</v>
      </c>
      <c r="E3331" s="64">
        <v>829.24</v>
      </c>
      <c r="F3331" s="64">
        <v>0</v>
      </c>
      <c r="H3331" s="64">
        <f t="shared" si="396"/>
        <v>-829.24</v>
      </c>
      <c r="J3331" s="64">
        <f t="shared" si="397"/>
        <v>148</v>
      </c>
      <c r="K3331" s="64">
        <f t="shared" si="393"/>
        <v>156</v>
      </c>
      <c r="L3331" s="64">
        <f t="shared" si="394"/>
        <v>552</v>
      </c>
      <c r="M3331" s="64">
        <f t="shared" si="395"/>
        <v>221</v>
      </c>
    </row>
    <row r="3332" spans="1:13" outlineLevel="1" x14ac:dyDescent="0.35">
      <c r="A3332" s="64">
        <v>7086839</v>
      </c>
      <c r="B3332" s="64" t="s">
        <v>183</v>
      </c>
      <c r="C3332" s="64">
        <v>6622.27</v>
      </c>
      <c r="D3332" s="64">
        <v>181</v>
      </c>
      <c r="E3332" s="64">
        <v>533.42999999999995</v>
      </c>
      <c r="F3332" s="64">
        <v>0</v>
      </c>
      <c r="H3332" s="64">
        <f t="shared" si="396"/>
        <v>-533.42999999999995</v>
      </c>
      <c r="J3332" s="64">
        <f t="shared" si="397"/>
        <v>148</v>
      </c>
      <c r="K3332" s="64">
        <f t="shared" si="393"/>
        <v>156</v>
      </c>
      <c r="L3332" s="64">
        <f t="shared" si="394"/>
        <v>553</v>
      </c>
      <c r="M3332" s="64">
        <f t="shared" si="395"/>
        <v>221</v>
      </c>
    </row>
    <row r="3333" spans="1:13" outlineLevel="1" x14ac:dyDescent="0.35">
      <c r="A3333" s="64">
        <v>7088025</v>
      </c>
      <c r="B3333" s="64" t="s">
        <v>183</v>
      </c>
      <c r="C3333" s="64">
        <v>2408.19</v>
      </c>
      <c r="D3333" s="64">
        <v>178</v>
      </c>
      <c r="E3333" s="64">
        <v>187.76</v>
      </c>
      <c r="F3333" s="64">
        <v>0</v>
      </c>
      <c r="H3333" s="64">
        <f t="shared" si="396"/>
        <v>-187.76</v>
      </c>
      <c r="J3333" s="64">
        <f t="shared" si="397"/>
        <v>148</v>
      </c>
      <c r="K3333" s="64">
        <f t="shared" si="393"/>
        <v>156</v>
      </c>
      <c r="L3333" s="64">
        <f t="shared" si="394"/>
        <v>554</v>
      </c>
      <c r="M3333" s="64">
        <f t="shared" si="395"/>
        <v>221</v>
      </c>
    </row>
    <row r="3334" spans="1:13" outlineLevel="1" x14ac:dyDescent="0.35">
      <c r="A3334" s="64">
        <v>7088067</v>
      </c>
      <c r="B3334" s="64" t="s">
        <v>101</v>
      </c>
      <c r="C3334" s="64">
        <v>3621.77</v>
      </c>
      <c r="D3334" s="64">
        <v>170</v>
      </c>
      <c r="E3334" s="64">
        <v>295.33999999999997</v>
      </c>
      <c r="F3334" s="64">
        <v>295.86</v>
      </c>
      <c r="H3334" s="64">
        <f t="shared" si="396"/>
        <v>0.52000000000003865</v>
      </c>
      <c r="J3334" s="64">
        <f t="shared" si="397"/>
        <v>149</v>
      </c>
      <c r="K3334" s="64">
        <f t="shared" si="393"/>
        <v>156</v>
      </c>
      <c r="L3334" s="64">
        <f t="shared" si="394"/>
        <v>554</v>
      </c>
      <c r="M3334" s="64">
        <f t="shared" si="395"/>
        <v>221</v>
      </c>
    </row>
    <row r="3335" spans="1:13" outlineLevel="1" x14ac:dyDescent="0.35">
      <c r="A3335" s="64">
        <v>7101794</v>
      </c>
      <c r="B3335" s="64" t="s">
        <v>395</v>
      </c>
      <c r="C3335" s="64">
        <v>2468.11</v>
      </c>
      <c r="D3335" s="64">
        <v>120</v>
      </c>
      <c r="E3335" s="64">
        <v>193.22</v>
      </c>
      <c r="F3335" s="64">
        <v>189.55</v>
      </c>
      <c r="H3335" s="64">
        <f t="shared" si="396"/>
        <v>-3.6699999999999875</v>
      </c>
      <c r="J3335" s="64">
        <f t="shared" si="397"/>
        <v>149</v>
      </c>
      <c r="K3335" s="64">
        <f t="shared" si="393"/>
        <v>157</v>
      </c>
      <c r="L3335" s="64">
        <f t="shared" si="394"/>
        <v>554</v>
      </c>
      <c r="M3335" s="64">
        <f t="shared" si="395"/>
        <v>221</v>
      </c>
    </row>
    <row r="3336" spans="1:13" outlineLevel="1" x14ac:dyDescent="0.35">
      <c r="A3336" s="64">
        <v>7103708</v>
      </c>
      <c r="B3336" s="64" t="s">
        <v>406</v>
      </c>
      <c r="C3336" s="64">
        <v>3159.72</v>
      </c>
      <c r="D3336" s="64">
        <v>151</v>
      </c>
      <c r="E3336" s="64">
        <v>262.57</v>
      </c>
      <c r="F3336" s="64">
        <v>0</v>
      </c>
      <c r="H3336" s="64">
        <f t="shared" si="396"/>
        <v>-262.57</v>
      </c>
      <c r="J3336" s="64">
        <f t="shared" si="397"/>
        <v>149</v>
      </c>
      <c r="K3336" s="64">
        <f t="shared" si="393"/>
        <v>157</v>
      </c>
      <c r="L3336" s="64">
        <f t="shared" si="394"/>
        <v>554</v>
      </c>
      <c r="M3336" s="64">
        <f t="shared" si="395"/>
        <v>222</v>
      </c>
    </row>
    <row r="3337" spans="1:13" outlineLevel="1" x14ac:dyDescent="0.35">
      <c r="A3337" s="64">
        <v>7104467</v>
      </c>
      <c r="B3337" s="64" t="s">
        <v>395</v>
      </c>
      <c r="C3337" s="64">
        <v>2973.78</v>
      </c>
      <c r="D3337" s="64">
        <v>181</v>
      </c>
      <c r="E3337" s="64">
        <v>238.24</v>
      </c>
      <c r="F3337" s="64">
        <v>234.18</v>
      </c>
      <c r="H3337" s="64">
        <f t="shared" si="396"/>
        <v>-4.0600000000000023</v>
      </c>
      <c r="J3337" s="64">
        <f t="shared" si="397"/>
        <v>149</v>
      </c>
      <c r="K3337" s="64">
        <f t="shared" si="393"/>
        <v>158</v>
      </c>
      <c r="L3337" s="64">
        <f t="shared" si="394"/>
        <v>554</v>
      </c>
      <c r="M3337" s="64">
        <f t="shared" si="395"/>
        <v>222</v>
      </c>
    </row>
    <row r="3338" spans="1:13" outlineLevel="1" x14ac:dyDescent="0.35">
      <c r="A3338" s="64">
        <v>7104996</v>
      </c>
      <c r="B3338" s="64" t="s">
        <v>183</v>
      </c>
      <c r="C3338" s="64">
        <v>4908.62</v>
      </c>
      <c r="D3338" s="64">
        <v>182</v>
      </c>
      <c r="E3338" s="64">
        <v>400.41</v>
      </c>
      <c r="F3338" s="64">
        <v>0</v>
      </c>
      <c r="H3338" s="64">
        <f t="shared" si="396"/>
        <v>-400.41</v>
      </c>
      <c r="J3338" s="64">
        <f t="shared" si="397"/>
        <v>149</v>
      </c>
      <c r="K3338" s="64">
        <f t="shared" si="393"/>
        <v>158</v>
      </c>
      <c r="L3338" s="64">
        <f t="shared" si="394"/>
        <v>555</v>
      </c>
      <c r="M3338" s="64">
        <f t="shared" si="395"/>
        <v>222</v>
      </c>
    </row>
    <row r="3339" spans="1:13" outlineLevel="1" x14ac:dyDescent="0.35">
      <c r="A3339" s="64">
        <v>7105689</v>
      </c>
      <c r="B3339" s="64" t="s">
        <v>406</v>
      </c>
      <c r="C3339" s="64">
        <v>3910.61</v>
      </c>
      <c r="D3339" s="64">
        <v>150</v>
      </c>
      <c r="E3339" s="64">
        <v>328.76</v>
      </c>
      <c r="F3339" s="64">
        <v>0</v>
      </c>
      <c r="H3339" s="64">
        <f t="shared" si="396"/>
        <v>-328.76</v>
      </c>
      <c r="J3339" s="64">
        <f t="shared" si="397"/>
        <v>149</v>
      </c>
      <c r="K3339" s="64">
        <f t="shared" si="393"/>
        <v>158</v>
      </c>
      <c r="L3339" s="64">
        <f t="shared" si="394"/>
        <v>555</v>
      </c>
      <c r="M3339" s="64">
        <f t="shared" si="395"/>
        <v>223</v>
      </c>
    </row>
    <row r="3340" spans="1:13" outlineLevel="1" x14ac:dyDescent="0.35">
      <c r="A3340" s="64">
        <v>7108451</v>
      </c>
      <c r="B3340" s="64" t="s">
        <v>183</v>
      </c>
      <c r="C3340" s="64">
        <v>3706.64</v>
      </c>
      <c r="D3340" s="64">
        <v>182</v>
      </c>
      <c r="E3340" s="64">
        <v>305.49</v>
      </c>
      <c r="F3340" s="64">
        <v>0</v>
      </c>
      <c r="H3340" s="64">
        <f t="shared" si="396"/>
        <v>-305.49</v>
      </c>
      <c r="J3340" s="64">
        <f t="shared" si="397"/>
        <v>149</v>
      </c>
      <c r="K3340" s="64">
        <f t="shared" si="393"/>
        <v>158</v>
      </c>
      <c r="L3340" s="64">
        <f t="shared" si="394"/>
        <v>556</v>
      </c>
      <c r="M3340" s="64">
        <f t="shared" si="395"/>
        <v>223</v>
      </c>
    </row>
    <row r="3341" spans="1:13" outlineLevel="1" x14ac:dyDescent="0.35">
      <c r="A3341" s="64">
        <v>7113038</v>
      </c>
      <c r="B3341" s="64" t="s">
        <v>101</v>
      </c>
      <c r="C3341" s="64">
        <v>3377.02</v>
      </c>
      <c r="D3341" s="64">
        <v>154</v>
      </c>
      <c r="E3341" s="64">
        <v>269.58</v>
      </c>
      <c r="F3341" s="64">
        <v>264.08999999999997</v>
      </c>
      <c r="H3341" s="64">
        <f t="shared" si="396"/>
        <v>-5.4900000000000091</v>
      </c>
      <c r="J3341" s="64">
        <f t="shared" si="397"/>
        <v>150</v>
      </c>
      <c r="K3341" s="64">
        <f t="shared" si="393"/>
        <v>158</v>
      </c>
      <c r="L3341" s="64">
        <f t="shared" si="394"/>
        <v>556</v>
      </c>
      <c r="M3341" s="64">
        <f t="shared" si="395"/>
        <v>223</v>
      </c>
    </row>
    <row r="3342" spans="1:13" outlineLevel="1" x14ac:dyDescent="0.35">
      <c r="A3342" s="64">
        <v>7118666</v>
      </c>
      <c r="B3342" s="64" t="s">
        <v>406</v>
      </c>
      <c r="C3342" s="64">
        <v>2571.0500000000002</v>
      </c>
      <c r="D3342" s="64">
        <v>151</v>
      </c>
      <c r="E3342" s="64">
        <v>205.68</v>
      </c>
      <c r="F3342" s="64">
        <v>0</v>
      </c>
      <c r="H3342" s="64">
        <f t="shared" si="396"/>
        <v>-205.68</v>
      </c>
      <c r="J3342" s="64">
        <f t="shared" si="397"/>
        <v>150</v>
      </c>
      <c r="K3342" s="64">
        <f t="shared" si="393"/>
        <v>158</v>
      </c>
      <c r="L3342" s="64">
        <f t="shared" si="394"/>
        <v>556</v>
      </c>
      <c r="M3342" s="64">
        <f t="shared" si="395"/>
        <v>224</v>
      </c>
    </row>
    <row r="3343" spans="1:13" outlineLevel="1" x14ac:dyDescent="0.35">
      <c r="A3343" s="64">
        <v>7118765</v>
      </c>
      <c r="B3343" s="64" t="s">
        <v>183</v>
      </c>
      <c r="C3343" s="64">
        <v>3728.69</v>
      </c>
      <c r="D3343" s="64">
        <v>182</v>
      </c>
      <c r="E3343" s="64">
        <v>312.67</v>
      </c>
      <c r="F3343" s="64">
        <v>0</v>
      </c>
      <c r="H3343" s="64">
        <f t="shared" si="396"/>
        <v>-312.67</v>
      </c>
      <c r="J3343" s="64">
        <f t="shared" si="397"/>
        <v>150</v>
      </c>
      <c r="K3343" s="64">
        <f t="shared" ref="K3343:K3370" si="398">IF($B3343=K$2253,K3342+1,K3342)</f>
        <v>158</v>
      </c>
      <c r="L3343" s="64">
        <f t="shared" ref="L3343:L3370" si="399">IF($B3343=L$2253,L3342+1,L3342)</f>
        <v>557</v>
      </c>
      <c r="M3343" s="64">
        <f t="shared" ref="M3343:M3370" si="400">IF($B3343=M$2253,M3342+1,M3342)</f>
        <v>224</v>
      </c>
    </row>
    <row r="3344" spans="1:13" outlineLevel="1" x14ac:dyDescent="0.35">
      <c r="A3344" s="64">
        <v>7121122</v>
      </c>
      <c r="B3344" s="64" t="s">
        <v>183</v>
      </c>
      <c r="C3344" s="64">
        <v>2304.19</v>
      </c>
      <c r="D3344" s="64">
        <v>182</v>
      </c>
      <c r="E3344" s="64">
        <v>187.22</v>
      </c>
      <c r="F3344" s="64">
        <v>0</v>
      </c>
      <c r="H3344" s="64">
        <f t="shared" ref="H3344:H3407" si="401">F3344-E3344</f>
        <v>-187.22</v>
      </c>
      <c r="J3344" s="64">
        <f t="shared" ref="J3344:J3370" si="402">IF($B3344=J$2253,J3343+1,J3343)</f>
        <v>150</v>
      </c>
      <c r="K3344" s="64">
        <f t="shared" si="398"/>
        <v>158</v>
      </c>
      <c r="L3344" s="64">
        <f t="shared" si="399"/>
        <v>558</v>
      </c>
      <c r="M3344" s="64">
        <f t="shared" si="400"/>
        <v>224</v>
      </c>
    </row>
    <row r="3345" spans="1:13" outlineLevel="1" x14ac:dyDescent="0.35">
      <c r="A3345" s="64">
        <v>7125554</v>
      </c>
      <c r="B3345" s="64" t="s">
        <v>406</v>
      </c>
      <c r="C3345" s="64">
        <v>4181.8500000000004</v>
      </c>
      <c r="D3345" s="64">
        <v>151</v>
      </c>
      <c r="E3345" s="64">
        <v>354.26</v>
      </c>
      <c r="F3345" s="64">
        <v>0</v>
      </c>
      <c r="H3345" s="64">
        <f t="shared" si="401"/>
        <v>-354.26</v>
      </c>
      <c r="J3345" s="64">
        <f t="shared" si="402"/>
        <v>150</v>
      </c>
      <c r="K3345" s="64">
        <f t="shared" si="398"/>
        <v>158</v>
      </c>
      <c r="L3345" s="64">
        <f t="shared" si="399"/>
        <v>558</v>
      </c>
      <c r="M3345" s="64">
        <f t="shared" si="400"/>
        <v>225</v>
      </c>
    </row>
    <row r="3346" spans="1:13" outlineLevel="1" x14ac:dyDescent="0.35">
      <c r="A3346" s="64">
        <v>7127013</v>
      </c>
      <c r="B3346" s="64" t="s">
        <v>183</v>
      </c>
      <c r="C3346" s="64">
        <v>2315.5</v>
      </c>
      <c r="D3346" s="64">
        <v>182</v>
      </c>
      <c r="E3346" s="64">
        <v>189.48</v>
      </c>
      <c r="F3346" s="64">
        <v>0</v>
      </c>
      <c r="H3346" s="64">
        <f t="shared" si="401"/>
        <v>-189.48</v>
      </c>
      <c r="J3346" s="64">
        <f t="shared" si="402"/>
        <v>150</v>
      </c>
      <c r="K3346" s="64">
        <f t="shared" si="398"/>
        <v>158</v>
      </c>
      <c r="L3346" s="64">
        <f t="shared" si="399"/>
        <v>559</v>
      </c>
      <c r="M3346" s="64">
        <f t="shared" si="400"/>
        <v>225</v>
      </c>
    </row>
    <row r="3347" spans="1:13" outlineLevel="1" x14ac:dyDescent="0.35">
      <c r="A3347" s="64">
        <v>7129366</v>
      </c>
      <c r="B3347" s="64" t="s">
        <v>101</v>
      </c>
      <c r="C3347" s="64">
        <v>4819.7700000000004</v>
      </c>
      <c r="D3347" s="64">
        <v>150</v>
      </c>
      <c r="E3347" s="64">
        <v>403.59</v>
      </c>
      <c r="F3347" s="64">
        <v>402.84</v>
      </c>
      <c r="H3347" s="64">
        <f t="shared" si="401"/>
        <v>-0.75</v>
      </c>
      <c r="J3347" s="64">
        <f t="shared" si="402"/>
        <v>151</v>
      </c>
      <c r="K3347" s="64">
        <f t="shared" si="398"/>
        <v>158</v>
      </c>
      <c r="L3347" s="64">
        <f t="shared" si="399"/>
        <v>559</v>
      </c>
      <c r="M3347" s="64">
        <f t="shared" si="400"/>
        <v>225</v>
      </c>
    </row>
    <row r="3348" spans="1:13" outlineLevel="1" x14ac:dyDescent="0.35">
      <c r="A3348" s="64">
        <v>7133870</v>
      </c>
      <c r="B3348" s="64" t="s">
        <v>183</v>
      </c>
      <c r="C3348" s="64">
        <v>5730.89</v>
      </c>
      <c r="D3348" s="64">
        <v>179</v>
      </c>
      <c r="E3348" s="64">
        <v>463.78</v>
      </c>
      <c r="F3348" s="64">
        <v>0</v>
      </c>
      <c r="H3348" s="64">
        <f t="shared" si="401"/>
        <v>-463.78</v>
      </c>
      <c r="J3348" s="64">
        <f t="shared" si="402"/>
        <v>151</v>
      </c>
      <c r="K3348" s="64">
        <f t="shared" si="398"/>
        <v>158</v>
      </c>
      <c r="L3348" s="64">
        <f t="shared" si="399"/>
        <v>560</v>
      </c>
      <c r="M3348" s="64">
        <f t="shared" si="400"/>
        <v>225</v>
      </c>
    </row>
    <row r="3349" spans="1:13" outlineLevel="1" x14ac:dyDescent="0.35">
      <c r="A3349" s="64">
        <v>7136965</v>
      </c>
      <c r="B3349" s="64" t="s">
        <v>183</v>
      </c>
      <c r="C3349" s="64">
        <v>2050.2199999999998</v>
      </c>
      <c r="D3349" s="64">
        <v>182</v>
      </c>
      <c r="E3349" s="64">
        <v>175.98</v>
      </c>
      <c r="F3349" s="64">
        <v>0</v>
      </c>
      <c r="H3349" s="64">
        <f t="shared" si="401"/>
        <v>-175.98</v>
      </c>
      <c r="J3349" s="64">
        <f t="shared" si="402"/>
        <v>151</v>
      </c>
      <c r="K3349" s="64">
        <f t="shared" si="398"/>
        <v>158</v>
      </c>
      <c r="L3349" s="64">
        <f t="shared" si="399"/>
        <v>561</v>
      </c>
      <c r="M3349" s="64">
        <f t="shared" si="400"/>
        <v>225</v>
      </c>
    </row>
    <row r="3350" spans="1:13" outlineLevel="1" x14ac:dyDescent="0.35">
      <c r="A3350" s="64">
        <v>7147772</v>
      </c>
      <c r="B3350" s="64" t="s">
        <v>406</v>
      </c>
      <c r="C3350" s="64">
        <v>5720.55</v>
      </c>
      <c r="D3350" s="64">
        <v>150</v>
      </c>
      <c r="E3350" s="64">
        <v>481.74</v>
      </c>
      <c r="F3350" s="64">
        <v>0</v>
      </c>
      <c r="H3350" s="64">
        <f t="shared" si="401"/>
        <v>-481.74</v>
      </c>
      <c r="J3350" s="64">
        <f t="shared" si="402"/>
        <v>151</v>
      </c>
      <c r="K3350" s="64">
        <f t="shared" si="398"/>
        <v>158</v>
      </c>
      <c r="L3350" s="64">
        <f t="shared" si="399"/>
        <v>561</v>
      </c>
      <c r="M3350" s="64">
        <f t="shared" si="400"/>
        <v>226</v>
      </c>
    </row>
    <row r="3351" spans="1:13" outlineLevel="1" x14ac:dyDescent="0.35">
      <c r="A3351" s="64">
        <v>7148324</v>
      </c>
      <c r="B3351" s="64" t="s">
        <v>406</v>
      </c>
      <c r="C3351" s="64">
        <v>1559.32</v>
      </c>
      <c r="D3351" s="64">
        <v>153</v>
      </c>
      <c r="E3351" s="64">
        <v>129.97</v>
      </c>
      <c r="F3351" s="64">
        <v>0</v>
      </c>
      <c r="H3351" s="64">
        <f t="shared" si="401"/>
        <v>-129.97</v>
      </c>
      <c r="J3351" s="64">
        <f t="shared" si="402"/>
        <v>151</v>
      </c>
      <c r="K3351" s="64">
        <f t="shared" si="398"/>
        <v>158</v>
      </c>
      <c r="L3351" s="64">
        <f t="shared" si="399"/>
        <v>561</v>
      </c>
      <c r="M3351" s="64">
        <f t="shared" si="400"/>
        <v>227</v>
      </c>
    </row>
    <row r="3352" spans="1:13" outlineLevel="1" x14ac:dyDescent="0.35">
      <c r="A3352" s="64">
        <v>7148598</v>
      </c>
      <c r="B3352" s="64" t="s">
        <v>183</v>
      </c>
      <c r="C3352" s="64">
        <v>10216.290000000001</v>
      </c>
      <c r="D3352" s="64">
        <v>181</v>
      </c>
      <c r="E3352" s="64">
        <v>830.1</v>
      </c>
      <c r="F3352" s="64">
        <v>0</v>
      </c>
      <c r="H3352" s="64">
        <f t="shared" si="401"/>
        <v>-830.1</v>
      </c>
      <c r="J3352" s="64">
        <f t="shared" si="402"/>
        <v>151</v>
      </c>
      <c r="K3352" s="64">
        <f t="shared" si="398"/>
        <v>158</v>
      </c>
      <c r="L3352" s="64">
        <f t="shared" si="399"/>
        <v>562</v>
      </c>
      <c r="M3352" s="64">
        <f t="shared" si="400"/>
        <v>227</v>
      </c>
    </row>
    <row r="3353" spans="1:13" outlineLevel="1" x14ac:dyDescent="0.35">
      <c r="A3353" s="64">
        <v>7148746</v>
      </c>
      <c r="B3353" s="64" t="s">
        <v>395</v>
      </c>
      <c r="C3353" s="64">
        <v>1503.98</v>
      </c>
      <c r="D3353" s="64">
        <v>182</v>
      </c>
      <c r="E3353" s="64">
        <v>121.85</v>
      </c>
      <c r="F3353" s="64">
        <v>121.09</v>
      </c>
      <c r="H3353" s="64">
        <f t="shared" si="401"/>
        <v>-0.75999999999999091</v>
      </c>
      <c r="J3353" s="64">
        <f t="shared" si="402"/>
        <v>151</v>
      </c>
      <c r="K3353" s="64">
        <f t="shared" si="398"/>
        <v>159</v>
      </c>
      <c r="L3353" s="64">
        <f t="shared" si="399"/>
        <v>562</v>
      </c>
      <c r="M3353" s="64">
        <f t="shared" si="400"/>
        <v>227</v>
      </c>
    </row>
    <row r="3354" spans="1:13" outlineLevel="1" x14ac:dyDescent="0.35">
      <c r="A3354" s="64">
        <v>7150014</v>
      </c>
      <c r="B3354" s="64" t="s">
        <v>183</v>
      </c>
      <c r="C3354" s="64">
        <v>1863.91</v>
      </c>
      <c r="D3354" s="64">
        <v>182</v>
      </c>
      <c r="E3354" s="64">
        <v>145.93</v>
      </c>
      <c r="F3354" s="64">
        <v>0</v>
      </c>
      <c r="H3354" s="64">
        <f t="shared" si="401"/>
        <v>-145.93</v>
      </c>
      <c r="J3354" s="64">
        <f t="shared" si="402"/>
        <v>151</v>
      </c>
      <c r="K3354" s="64">
        <f t="shared" si="398"/>
        <v>159</v>
      </c>
      <c r="L3354" s="64">
        <f t="shared" si="399"/>
        <v>563</v>
      </c>
      <c r="M3354" s="64">
        <f t="shared" si="400"/>
        <v>227</v>
      </c>
    </row>
    <row r="3355" spans="1:13" outlineLevel="1" x14ac:dyDescent="0.35">
      <c r="A3355" s="64">
        <v>7150874</v>
      </c>
      <c r="B3355" s="64" t="s">
        <v>183</v>
      </c>
      <c r="C3355" s="64">
        <v>4220.95</v>
      </c>
      <c r="D3355" s="64">
        <v>182</v>
      </c>
      <c r="E3355" s="64">
        <v>341.75</v>
      </c>
      <c r="F3355" s="64">
        <v>0</v>
      </c>
      <c r="H3355" s="64">
        <f t="shared" si="401"/>
        <v>-341.75</v>
      </c>
      <c r="J3355" s="64">
        <f t="shared" si="402"/>
        <v>151</v>
      </c>
      <c r="K3355" s="64">
        <f t="shared" si="398"/>
        <v>159</v>
      </c>
      <c r="L3355" s="64">
        <f t="shared" si="399"/>
        <v>564</v>
      </c>
      <c r="M3355" s="64">
        <f t="shared" si="400"/>
        <v>227</v>
      </c>
    </row>
    <row r="3356" spans="1:13" outlineLevel="1" x14ac:dyDescent="0.35">
      <c r="A3356" s="64">
        <v>7152789</v>
      </c>
      <c r="B3356" s="64" t="s">
        <v>101</v>
      </c>
      <c r="C3356" s="64">
        <v>1805.89</v>
      </c>
      <c r="D3356" s="64">
        <v>151</v>
      </c>
      <c r="E3356" s="64">
        <v>146.83000000000001</v>
      </c>
      <c r="F3356" s="64">
        <v>146.31</v>
      </c>
      <c r="H3356" s="64">
        <f t="shared" si="401"/>
        <v>-0.52000000000001023</v>
      </c>
      <c r="J3356" s="64">
        <f t="shared" si="402"/>
        <v>152</v>
      </c>
      <c r="K3356" s="64">
        <f t="shared" si="398"/>
        <v>159</v>
      </c>
      <c r="L3356" s="64">
        <f t="shared" si="399"/>
        <v>564</v>
      </c>
      <c r="M3356" s="64">
        <f t="shared" si="400"/>
        <v>227</v>
      </c>
    </row>
    <row r="3357" spans="1:13" outlineLevel="1" x14ac:dyDescent="0.35">
      <c r="A3357" s="64">
        <v>7153571</v>
      </c>
      <c r="B3357" s="64" t="s">
        <v>183</v>
      </c>
      <c r="C3357" s="64">
        <v>3813.29</v>
      </c>
      <c r="D3357" s="64">
        <v>182</v>
      </c>
      <c r="E3357" s="64">
        <v>307.75</v>
      </c>
      <c r="F3357" s="64">
        <v>0</v>
      </c>
      <c r="H3357" s="64">
        <f t="shared" si="401"/>
        <v>-307.75</v>
      </c>
      <c r="J3357" s="64">
        <f t="shared" si="402"/>
        <v>152</v>
      </c>
      <c r="K3357" s="64">
        <f t="shared" si="398"/>
        <v>159</v>
      </c>
      <c r="L3357" s="64">
        <f t="shared" si="399"/>
        <v>565</v>
      </c>
      <c r="M3357" s="64">
        <f t="shared" si="400"/>
        <v>227</v>
      </c>
    </row>
    <row r="3358" spans="1:13" outlineLevel="1" x14ac:dyDescent="0.35">
      <c r="A3358" s="64">
        <v>7158315</v>
      </c>
      <c r="B3358" s="64" t="s">
        <v>101</v>
      </c>
      <c r="C3358" s="64">
        <v>3668.15</v>
      </c>
      <c r="D3358" s="64">
        <v>153</v>
      </c>
      <c r="E3358" s="64">
        <v>282.5</v>
      </c>
      <c r="F3358" s="64">
        <v>272.86</v>
      </c>
      <c r="H3358" s="64">
        <f t="shared" si="401"/>
        <v>-9.6399999999999864</v>
      </c>
      <c r="J3358" s="64">
        <f t="shared" si="402"/>
        <v>153</v>
      </c>
      <c r="K3358" s="64">
        <f t="shared" si="398"/>
        <v>159</v>
      </c>
      <c r="L3358" s="64">
        <f t="shared" si="399"/>
        <v>565</v>
      </c>
      <c r="M3358" s="64">
        <f t="shared" si="400"/>
        <v>227</v>
      </c>
    </row>
    <row r="3359" spans="1:13" outlineLevel="1" x14ac:dyDescent="0.35">
      <c r="A3359" s="64">
        <v>7159313</v>
      </c>
      <c r="B3359" s="64" t="s">
        <v>183</v>
      </c>
      <c r="C3359" s="64">
        <v>3125.69</v>
      </c>
      <c r="D3359" s="64">
        <v>179</v>
      </c>
      <c r="E3359" s="64">
        <v>247.12</v>
      </c>
      <c r="F3359" s="64">
        <v>0</v>
      </c>
      <c r="H3359" s="64">
        <f t="shared" si="401"/>
        <v>-247.12</v>
      </c>
      <c r="J3359" s="64">
        <f t="shared" si="402"/>
        <v>153</v>
      </c>
      <c r="K3359" s="64">
        <f t="shared" si="398"/>
        <v>159</v>
      </c>
      <c r="L3359" s="64">
        <f t="shared" si="399"/>
        <v>566</v>
      </c>
      <c r="M3359" s="64">
        <f t="shared" si="400"/>
        <v>227</v>
      </c>
    </row>
    <row r="3360" spans="1:13" outlineLevel="1" x14ac:dyDescent="0.35">
      <c r="A3360" s="64">
        <v>7164693</v>
      </c>
      <c r="B3360" s="64" t="s">
        <v>395</v>
      </c>
      <c r="C3360" s="64">
        <v>3253.84</v>
      </c>
      <c r="D3360" s="64">
        <v>93</v>
      </c>
      <c r="E3360" s="64">
        <v>256.24</v>
      </c>
      <c r="F3360" s="64">
        <v>252.24</v>
      </c>
      <c r="H3360" s="64">
        <f t="shared" si="401"/>
        <v>-4</v>
      </c>
      <c r="J3360" s="64">
        <f t="shared" si="402"/>
        <v>153</v>
      </c>
      <c r="K3360" s="64">
        <f t="shared" si="398"/>
        <v>160</v>
      </c>
      <c r="L3360" s="64">
        <f t="shared" si="399"/>
        <v>566</v>
      </c>
      <c r="M3360" s="64">
        <f t="shared" si="400"/>
        <v>227</v>
      </c>
    </row>
    <row r="3361" spans="1:13" outlineLevel="1" x14ac:dyDescent="0.35">
      <c r="A3361" s="64">
        <v>7167663</v>
      </c>
      <c r="B3361" s="64" t="s">
        <v>183</v>
      </c>
      <c r="C3361" s="64">
        <v>8071.08</v>
      </c>
      <c r="D3361" s="64">
        <v>178</v>
      </c>
      <c r="E3361" s="64">
        <v>678.69</v>
      </c>
      <c r="F3361" s="64">
        <v>0</v>
      </c>
      <c r="H3361" s="64">
        <f t="shared" si="401"/>
        <v>-678.69</v>
      </c>
      <c r="J3361" s="64">
        <f t="shared" si="402"/>
        <v>153</v>
      </c>
      <c r="K3361" s="64">
        <f t="shared" si="398"/>
        <v>160</v>
      </c>
      <c r="L3361" s="64">
        <f t="shared" si="399"/>
        <v>567</v>
      </c>
      <c r="M3361" s="64">
        <f t="shared" si="400"/>
        <v>227</v>
      </c>
    </row>
    <row r="3362" spans="1:13" outlineLevel="1" x14ac:dyDescent="0.35">
      <c r="A3362" s="64">
        <v>7168596</v>
      </c>
      <c r="B3362" s="64" t="s">
        <v>101</v>
      </c>
      <c r="C3362" s="64">
        <v>4137.4399999999996</v>
      </c>
      <c r="D3362" s="64">
        <v>117</v>
      </c>
      <c r="E3362" s="64">
        <v>334.24</v>
      </c>
      <c r="F3362" s="64">
        <v>330.61</v>
      </c>
      <c r="H3362" s="64">
        <f t="shared" si="401"/>
        <v>-3.6299999999999955</v>
      </c>
      <c r="J3362" s="64">
        <f t="shared" si="402"/>
        <v>154</v>
      </c>
      <c r="K3362" s="64">
        <f t="shared" si="398"/>
        <v>160</v>
      </c>
      <c r="L3362" s="64">
        <f t="shared" si="399"/>
        <v>567</v>
      </c>
      <c r="M3362" s="64">
        <f t="shared" si="400"/>
        <v>227</v>
      </c>
    </row>
    <row r="3363" spans="1:13" outlineLevel="1" x14ac:dyDescent="0.35">
      <c r="A3363" s="64">
        <v>7168819</v>
      </c>
      <c r="B3363" s="64" t="s">
        <v>406</v>
      </c>
      <c r="C3363" s="64">
        <v>3026.5</v>
      </c>
      <c r="D3363" s="64">
        <v>151</v>
      </c>
      <c r="E3363" s="64">
        <v>249.55</v>
      </c>
      <c r="F3363" s="64">
        <v>0</v>
      </c>
      <c r="H3363" s="64">
        <f t="shared" si="401"/>
        <v>-249.55</v>
      </c>
      <c r="J3363" s="64">
        <f t="shared" si="402"/>
        <v>154</v>
      </c>
      <c r="K3363" s="64">
        <f t="shared" si="398"/>
        <v>160</v>
      </c>
      <c r="L3363" s="64">
        <f t="shared" si="399"/>
        <v>567</v>
      </c>
      <c r="M3363" s="64">
        <f t="shared" si="400"/>
        <v>228</v>
      </c>
    </row>
    <row r="3364" spans="1:13" outlineLevel="1" x14ac:dyDescent="0.35">
      <c r="A3364" s="64">
        <v>7172597</v>
      </c>
      <c r="B3364" s="64" t="s">
        <v>101</v>
      </c>
      <c r="C3364" s="64">
        <v>2562.3200000000002</v>
      </c>
      <c r="D3364" s="64">
        <v>179</v>
      </c>
      <c r="E3364" s="64">
        <v>212.06</v>
      </c>
      <c r="F3364" s="64">
        <v>210.31</v>
      </c>
      <c r="H3364" s="64">
        <f t="shared" si="401"/>
        <v>-1.75</v>
      </c>
      <c r="J3364" s="64">
        <f t="shared" si="402"/>
        <v>155</v>
      </c>
      <c r="K3364" s="64">
        <f t="shared" si="398"/>
        <v>160</v>
      </c>
      <c r="L3364" s="64">
        <f t="shared" si="399"/>
        <v>567</v>
      </c>
      <c r="M3364" s="64">
        <f t="shared" si="400"/>
        <v>228</v>
      </c>
    </row>
    <row r="3365" spans="1:13" outlineLevel="1" x14ac:dyDescent="0.35">
      <c r="A3365" s="64">
        <v>7175054</v>
      </c>
      <c r="B3365" s="64" t="s">
        <v>406</v>
      </c>
      <c r="C3365" s="64">
        <v>8725.83</v>
      </c>
      <c r="D3365" s="64">
        <v>151</v>
      </c>
      <c r="E3365" s="64">
        <v>710.66</v>
      </c>
      <c r="F3365" s="64">
        <v>0</v>
      </c>
      <c r="H3365" s="64">
        <f t="shared" si="401"/>
        <v>-710.66</v>
      </c>
      <c r="J3365" s="64">
        <f t="shared" si="402"/>
        <v>155</v>
      </c>
      <c r="K3365" s="64">
        <f t="shared" si="398"/>
        <v>160</v>
      </c>
      <c r="L3365" s="64">
        <f t="shared" si="399"/>
        <v>567</v>
      </c>
      <c r="M3365" s="64">
        <f t="shared" si="400"/>
        <v>229</v>
      </c>
    </row>
    <row r="3366" spans="1:13" outlineLevel="1" x14ac:dyDescent="0.35">
      <c r="A3366" s="64">
        <v>7179014</v>
      </c>
      <c r="B3366" s="64" t="s">
        <v>101</v>
      </c>
      <c r="C3366" s="64">
        <v>4393.3100000000004</v>
      </c>
      <c r="D3366" s="64">
        <v>119</v>
      </c>
      <c r="E3366" s="64">
        <v>364.7</v>
      </c>
      <c r="F3366" s="64">
        <v>359.53</v>
      </c>
      <c r="H3366" s="64">
        <f t="shared" si="401"/>
        <v>-5.1700000000000159</v>
      </c>
      <c r="J3366" s="64">
        <f t="shared" si="402"/>
        <v>156</v>
      </c>
      <c r="K3366" s="64">
        <f t="shared" si="398"/>
        <v>160</v>
      </c>
      <c r="L3366" s="64">
        <f t="shared" si="399"/>
        <v>567</v>
      </c>
      <c r="M3366" s="64">
        <f t="shared" si="400"/>
        <v>229</v>
      </c>
    </row>
    <row r="3367" spans="1:13" outlineLevel="1" x14ac:dyDescent="0.35">
      <c r="A3367" s="64">
        <v>7181902</v>
      </c>
      <c r="B3367" s="64" t="s">
        <v>101</v>
      </c>
      <c r="C3367" s="64">
        <v>3479.39</v>
      </c>
      <c r="D3367" s="64">
        <v>182</v>
      </c>
      <c r="E3367" s="64">
        <v>295.27</v>
      </c>
      <c r="F3367" s="64">
        <v>294.75</v>
      </c>
      <c r="H3367" s="64">
        <f t="shared" si="401"/>
        <v>-0.51999999999998181</v>
      </c>
      <c r="J3367" s="64">
        <f t="shared" si="402"/>
        <v>157</v>
      </c>
      <c r="K3367" s="64">
        <f t="shared" si="398"/>
        <v>160</v>
      </c>
      <c r="L3367" s="64">
        <f t="shared" si="399"/>
        <v>567</v>
      </c>
      <c r="M3367" s="64">
        <f t="shared" si="400"/>
        <v>229</v>
      </c>
    </row>
    <row r="3368" spans="1:13" outlineLevel="1" x14ac:dyDescent="0.35">
      <c r="A3368" s="64">
        <v>7193171</v>
      </c>
      <c r="B3368" s="64" t="s">
        <v>406</v>
      </c>
      <c r="C3368" s="64">
        <v>5825.28</v>
      </c>
      <c r="D3368" s="64">
        <v>151</v>
      </c>
      <c r="E3368" s="64">
        <v>474.04</v>
      </c>
      <c r="F3368" s="64">
        <v>0</v>
      </c>
      <c r="H3368" s="64">
        <f t="shared" si="401"/>
        <v>-474.04</v>
      </c>
      <c r="J3368" s="64">
        <f t="shared" si="402"/>
        <v>157</v>
      </c>
      <c r="K3368" s="64">
        <f t="shared" si="398"/>
        <v>160</v>
      </c>
      <c r="L3368" s="64">
        <f t="shared" si="399"/>
        <v>567</v>
      </c>
      <c r="M3368" s="64">
        <f t="shared" si="400"/>
        <v>230</v>
      </c>
    </row>
    <row r="3369" spans="1:13" outlineLevel="1" x14ac:dyDescent="0.35">
      <c r="A3369" s="64">
        <v>7197173</v>
      </c>
      <c r="B3369" s="64" t="s">
        <v>395</v>
      </c>
      <c r="C3369" s="64">
        <v>1788.31</v>
      </c>
      <c r="D3369" s="64">
        <v>151</v>
      </c>
      <c r="E3369" s="64">
        <v>145.93</v>
      </c>
      <c r="F3369" s="64">
        <v>144.91</v>
      </c>
      <c r="H3369" s="64">
        <f t="shared" si="401"/>
        <v>-1.0200000000000102</v>
      </c>
      <c r="J3369" s="64">
        <f t="shared" si="402"/>
        <v>157</v>
      </c>
      <c r="K3369" s="64">
        <f t="shared" si="398"/>
        <v>161</v>
      </c>
      <c r="L3369" s="64">
        <f t="shared" si="399"/>
        <v>567</v>
      </c>
      <c r="M3369" s="64">
        <f t="shared" si="400"/>
        <v>230</v>
      </c>
    </row>
    <row r="3370" spans="1:13" outlineLevel="1" x14ac:dyDescent="0.35">
      <c r="A3370" s="64">
        <v>7198494</v>
      </c>
      <c r="B3370" s="64" t="s">
        <v>406</v>
      </c>
      <c r="C3370" s="64">
        <v>14125.09</v>
      </c>
      <c r="D3370" s="64">
        <v>151</v>
      </c>
      <c r="E3370" s="64">
        <v>1143.68</v>
      </c>
      <c r="F3370" s="64">
        <v>0</v>
      </c>
      <c r="H3370" s="64">
        <f t="shared" si="401"/>
        <v>-1143.68</v>
      </c>
      <c r="J3370" s="64">
        <f t="shared" si="402"/>
        <v>157</v>
      </c>
      <c r="K3370" s="64">
        <f t="shared" si="398"/>
        <v>161</v>
      </c>
      <c r="L3370" s="64">
        <f t="shared" si="399"/>
        <v>567</v>
      </c>
      <c r="M3370" s="64">
        <f t="shared" si="400"/>
        <v>231</v>
      </c>
    </row>
    <row r="3371" spans="1:13" x14ac:dyDescent="0.35">
      <c r="A3371" s="64">
        <v>7200182</v>
      </c>
      <c r="B3371" s="64" t="s">
        <v>183</v>
      </c>
      <c r="C3371" s="64">
        <v>4493.01</v>
      </c>
      <c r="D3371" s="64">
        <v>182</v>
      </c>
      <c r="E3371" s="64">
        <v>365.14</v>
      </c>
      <c r="F3371" s="64">
        <v>0</v>
      </c>
      <c r="H3371" s="64">
        <f t="shared" si="401"/>
        <v>-365.14</v>
      </c>
      <c r="J3371" s="64">
        <f t="shared" ref="J3371:J3434" si="403">IF($B3371=J$2253,J3370+1,J3370)</f>
        <v>157</v>
      </c>
      <c r="K3371" s="64">
        <f t="shared" ref="K3371:K3434" si="404">IF($B3371=K$2253,K3370+1,K3370)</f>
        <v>161</v>
      </c>
      <c r="L3371" s="64">
        <f t="shared" ref="L3371:L3434" si="405">IF($B3371=L$2253,L3370+1,L3370)</f>
        <v>568</v>
      </c>
      <c r="M3371" s="64">
        <f t="shared" ref="M3371:M3434" si="406">IF($B3371=M$2253,M3370+1,M3370)</f>
        <v>231</v>
      </c>
    </row>
    <row r="3372" spans="1:13" x14ac:dyDescent="0.35">
      <c r="A3372" s="64">
        <v>7201875</v>
      </c>
      <c r="B3372" s="64" t="s">
        <v>406</v>
      </c>
      <c r="C3372" s="64">
        <v>10540.08</v>
      </c>
      <c r="D3372" s="64">
        <v>151</v>
      </c>
      <c r="E3372" s="64">
        <v>861.62</v>
      </c>
      <c r="F3372" s="64">
        <v>0</v>
      </c>
      <c r="H3372" s="64">
        <f t="shared" si="401"/>
        <v>-861.62</v>
      </c>
      <c r="J3372" s="64">
        <f t="shared" si="403"/>
        <v>157</v>
      </c>
      <c r="K3372" s="64">
        <f t="shared" si="404"/>
        <v>161</v>
      </c>
      <c r="L3372" s="64">
        <f t="shared" si="405"/>
        <v>568</v>
      </c>
      <c r="M3372" s="64">
        <f t="shared" si="406"/>
        <v>232</v>
      </c>
    </row>
    <row r="3373" spans="1:13" x14ac:dyDescent="0.35">
      <c r="A3373" s="64">
        <v>7202071</v>
      </c>
      <c r="B3373" s="64" t="s">
        <v>406</v>
      </c>
      <c r="C3373" s="64">
        <v>2075.61</v>
      </c>
      <c r="D3373" s="64">
        <v>182</v>
      </c>
      <c r="E3373" s="64">
        <v>167.73</v>
      </c>
      <c r="F3373" s="64">
        <v>0</v>
      </c>
      <c r="H3373" s="64">
        <f t="shared" si="401"/>
        <v>-167.73</v>
      </c>
      <c r="J3373" s="64">
        <f t="shared" si="403"/>
        <v>157</v>
      </c>
      <c r="K3373" s="64">
        <f t="shared" si="404"/>
        <v>161</v>
      </c>
      <c r="L3373" s="64">
        <f t="shared" si="405"/>
        <v>568</v>
      </c>
      <c r="M3373" s="64">
        <f t="shared" si="406"/>
        <v>233</v>
      </c>
    </row>
    <row r="3374" spans="1:13" x14ac:dyDescent="0.35">
      <c r="A3374" s="64">
        <v>7207047</v>
      </c>
      <c r="B3374" s="64" t="s">
        <v>406</v>
      </c>
      <c r="C3374" s="64">
        <v>1104.1300000000001</v>
      </c>
      <c r="D3374" s="64">
        <v>110</v>
      </c>
      <c r="E3374" s="64">
        <v>89.03</v>
      </c>
      <c r="F3374" s="64">
        <v>0</v>
      </c>
      <c r="H3374" s="64">
        <f t="shared" si="401"/>
        <v>-89.03</v>
      </c>
      <c r="J3374" s="64">
        <f t="shared" si="403"/>
        <v>157</v>
      </c>
      <c r="K3374" s="64">
        <f t="shared" si="404"/>
        <v>161</v>
      </c>
      <c r="L3374" s="64">
        <f t="shared" si="405"/>
        <v>568</v>
      </c>
      <c r="M3374" s="64">
        <f t="shared" si="406"/>
        <v>234</v>
      </c>
    </row>
    <row r="3375" spans="1:13" x14ac:dyDescent="0.35">
      <c r="A3375" s="64">
        <v>7207609</v>
      </c>
      <c r="B3375" s="64" t="s">
        <v>183</v>
      </c>
      <c r="C3375" s="64">
        <v>2754.16</v>
      </c>
      <c r="D3375" s="64">
        <v>179</v>
      </c>
      <c r="E3375" s="64">
        <v>220.6</v>
      </c>
      <c r="F3375" s="64">
        <v>0</v>
      </c>
      <c r="H3375" s="64">
        <f t="shared" si="401"/>
        <v>-220.6</v>
      </c>
      <c r="J3375" s="64">
        <f t="shared" si="403"/>
        <v>157</v>
      </c>
      <c r="K3375" s="64">
        <f t="shared" si="404"/>
        <v>161</v>
      </c>
      <c r="L3375" s="64">
        <f t="shared" si="405"/>
        <v>569</v>
      </c>
      <c r="M3375" s="64">
        <f t="shared" si="406"/>
        <v>234</v>
      </c>
    </row>
    <row r="3376" spans="1:13" x14ac:dyDescent="0.35">
      <c r="A3376" s="64">
        <v>7207790</v>
      </c>
      <c r="B3376" s="64" t="s">
        <v>395</v>
      </c>
      <c r="C3376" s="64">
        <v>2823.38</v>
      </c>
      <c r="D3376" s="64">
        <v>182</v>
      </c>
      <c r="E3376" s="64">
        <v>235.03</v>
      </c>
      <c r="F3376" s="64">
        <v>233.07</v>
      </c>
      <c r="H3376" s="64">
        <f t="shared" si="401"/>
        <v>-1.960000000000008</v>
      </c>
      <c r="J3376" s="64">
        <f t="shared" si="403"/>
        <v>157</v>
      </c>
      <c r="K3376" s="64">
        <f t="shared" si="404"/>
        <v>162</v>
      </c>
      <c r="L3376" s="64">
        <f t="shared" si="405"/>
        <v>569</v>
      </c>
      <c r="M3376" s="64">
        <f t="shared" si="406"/>
        <v>234</v>
      </c>
    </row>
    <row r="3377" spans="1:13" x14ac:dyDescent="0.35">
      <c r="A3377" s="64">
        <v>7216957</v>
      </c>
      <c r="B3377" s="64" t="s">
        <v>406</v>
      </c>
      <c r="C3377" s="64">
        <v>10438.040000000001</v>
      </c>
      <c r="D3377" s="64">
        <v>153</v>
      </c>
      <c r="E3377" s="64">
        <v>858.54</v>
      </c>
      <c r="F3377" s="64">
        <v>0</v>
      </c>
      <c r="H3377" s="64">
        <f t="shared" si="401"/>
        <v>-858.54</v>
      </c>
      <c r="J3377" s="64">
        <f t="shared" si="403"/>
        <v>157</v>
      </c>
      <c r="K3377" s="64">
        <f t="shared" si="404"/>
        <v>162</v>
      </c>
      <c r="L3377" s="64">
        <f t="shared" si="405"/>
        <v>569</v>
      </c>
      <c r="M3377" s="64">
        <f t="shared" si="406"/>
        <v>235</v>
      </c>
    </row>
    <row r="3378" spans="1:13" x14ac:dyDescent="0.35">
      <c r="A3378" s="64">
        <v>7219216</v>
      </c>
      <c r="B3378" s="64" t="s">
        <v>406</v>
      </c>
      <c r="C3378" s="64">
        <v>2401.1999999999998</v>
      </c>
      <c r="D3378" s="64">
        <v>181</v>
      </c>
      <c r="E3378" s="64">
        <v>195.41</v>
      </c>
      <c r="F3378" s="64">
        <v>0</v>
      </c>
      <c r="H3378" s="64">
        <f t="shared" si="401"/>
        <v>-195.41</v>
      </c>
      <c r="J3378" s="64">
        <f t="shared" si="403"/>
        <v>157</v>
      </c>
      <c r="K3378" s="64">
        <f t="shared" si="404"/>
        <v>162</v>
      </c>
      <c r="L3378" s="64">
        <f t="shared" si="405"/>
        <v>569</v>
      </c>
      <c r="M3378" s="64">
        <f t="shared" si="406"/>
        <v>236</v>
      </c>
    </row>
    <row r="3379" spans="1:13" x14ac:dyDescent="0.35">
      <c r="A3379" s="64">
        <v>7221774</v>
      </c>
      <c r="B3379" s="64" t="s">
        <v>183</v>
      </c>
      <c r="C3379" s="64">
        <v>7176.63</v>
      </c>
      <c r="D3379" s="64">
        <v>181</v>
      </c>
      <c r="E3379" s="64">
        <v>582.54</v>
      </c>
      <c r="F3379" s="64">
        <v>0</v>
      </c>
      <c r="H3379" s="64">
        <f t="shared" si="401"/>
        <v>-582.54</v>
      </c>
      <c r="J3379" s="64">
        <f t="shared" si="403"/>
        <v>157</v>
      </c>
      <c r="K3379" s="64">
        <f t="shared" si="404"/>
        <v>162</v>
      </c>
      <c r="L3379" s="64">
        <f t="shared" si="405"/>
        <v>570</v>
      </c>
      <c r="M3379" s="64">
        <f t="shared" si="406"/>
        <v>236</v>
      </c>
    </row>
    <row r="3380" spans="1:13" x14ac:dyDescent="0.35">
      <c r="A3380" s="64">
        <v>7225164</v>
      </c>
      <c r="B3380" s="64" t="s">
        <v>406</v>
      </c>
      <c r="C3380" s="64">
        <v>8343.6200000000008</v>
      </c>
      <c r="D3380" s="64">
        <v>181</v>
      </c>
      <c r="E3380" s="64">
        <v>672.13</v>
      </c>
      <c r="F3380" s="64">
        <v>0</v>
      </c>
      <c r="H3380" s="64">
        <f t="shared" si="401"/>
        <v>-672.13</v>
      </c>
      <c r="J3380" s="64">
        <f t="shared" si="403"/>
        <v>157</v>
      </c>
      <c r="K3380" s="64">
        <f t="shared" si="404"/>
        <v>162</v>
      </c>
      <c r="L3380" s="64">
        <f t="shared" si="405"/>
        <v>570</v>
      </c>
      <c r="M3380" s="64">
        <f t="shared" si="406"/>
        <v>237</v>
      </c>
    </row>
    <row r="3381" spans="1:13" x14ac:dyDescent="0.35">
      <c r="A3381" s="64">
        <v>7228374</v>
      </c>
      <c r="B3381" s="64" t="s">
        <v>183</v>
      </c>
      <c r="C3381" s="64">
        <v>2098.8200000000002</v>
      </c>
      <c r="D3381" s="64">
        <v>182</v>
      </c>
      <c r="E3381" s="64">
        <v>165.32</v>
      </c>
      <c r="F3381" s="64">
        <v>0</v>
      </c>
      <c r="H3381" s="64">
        <f t="shared" si="401"/>
        <v>-165.32</v>
      </c>
      <c r="J3381" s="64">
        <f t="shared" si="403"/>
        <v>157</v>
      </c>
      <c r="K3381" s="64">
        <f t="shared" si="404"/>
        <v>162</v>
      </c>
      <c r="L3381" s="64">
        <f t="shared" si="405"/>
        <v>571</v>
      </c>
      <c r="M3381" s="64">
        <f t="shared" si="406"/>
        <v>237</v>
      </c>
    </row>
    <row r="3382" spans="1:13" x14ac:dyDescent="0.35">
      <c r="A3382" s="64">
        <v>7234892</v>
      </c>
      <c r="B3382" s="64" t="s">
        <v>395</v>
      </c>
      <c r="C3382" s="64">
        <v>3670.53</v>
      </c>
      <c r="D3382" s="64">
        <v>182</v>
      </c>
      <c r="E3382" s="64">
        <v>299.10000000000002</v>
      </c>
      <c r="F3382" s="64">
        <v>294.61</v>
      </c>
      <c r="H3382" s="64">
        <f t="shared" si="401"/>
        <v>-4.4900000000000091</v>
      </c>
      <c r="J3382" s="64">
        <f t="shared" si="403"/>
        <v>157</v>
      </c>
      <c r="K3382" s="64">
        <f t="shared" si="404"/>
        <v>163</v>
      </c>
      <c r="L3382" s="64">
        <f t="shared" si="405"/>
        <v>571</v>
      </c>
      <c r="M3382" s="64">
        <f t="shared" si="406"/>
        <v>237</v>
      </c>
    </row>
    <row r="3383" spans="1:13" x14ac:dyDescent="0.35">
      <c r="A3383" s="64">
        <v>7237440</v>
      </c>
      <c r="B3383" s="64" t="s">
        <v>395</v>
      </c>
      <c r="C3383" s="64">
        <v>1074.95</v>
      </c>
      <c r="D3383" s="64">
        <v>122</v>
      </c>
      <c r="E3383" s="64">
        <v>85.03</v>
      </c>
      <c r="F3383" s="64">
        <v>83.63</v>
      </c>
      <c r="H3383" s="64">
        <f t="shared" si="401"/>
        <v>-1.4000000000000057</v>
      </c>
      <c r="J3383" s="64">
        <f t="shared" si="403"/>
        <v>157</v>
      </c>
      <c r="K3383" s="64">
        <f t="shared" si="404"/>
        <v>164</v>
      </c>
      <c r="L3383" s="64">
        <f t="shared" si="405"/>
        <v>571</v>
      </c>
      <c r="M3383" s="64">
        <f t="shared" si="406"/>
        <v>237</v>
      </c>
    </row>
    <row r="3384" spans="1:13" x14ac:dyDescent="0.35">
      <c r="A3384" s="64">
        <v>7248059</v>
      </c>
      <c r="B3384" s="64" t="s">
        <v>406</v>
      </c>
      <c r="C3384" s="64">
        <v>4784.82</v>
      </c>
      <c r="D3384" s="64">
        <v>151</v>
      </c>
      <c r="E3384" s="64">
        <v>410.01</v>
      </c>
      <c r="F3384" s="64">
        <v>0</v>
      </c>
      <c r="H3384" s="64">
        <f t="shared" si="401"/>
        <v>-410.01</v>
      </c>
      <c r="J3384" s="64">
        <f t="shared" si="403"/>
        <v>157</v>
      </c>
      <c r="K3384" s="64">
        <f t="shared" si="404"/>
        <v>164</v>
      </c>
      <c r="L3384" s="64">
        <f t="shared" si="405"/>
        <v>571</v>
      </c>
      <c r="M3384" s="64">
        <f t="shared" si="406"/>
        <v>238</v>
      </c>
    </row>
    <row r="3385" spans="1:13" x14ac:dyDescent="0.35">
      <c r="A3385" s="64">
        <v>7249148</v>
      </c>
      <c r="B3385" s="64" t="s">
        <v>406</v>
      </c>
      <c r="C3385" s="64">
        <v>2555.86</v>
      </c>
      <c r="D3385" s="64">
        <v>151</v>
      </c>
      <c r="E3385" s="64">
        <v>204.19</v>
      </c>
      <c r="F3385" s="64">
        <v>0</v>
      </c>
      <c r="H3385" s="64">
        <f t="shared" si="401"/>
        <v>-204.19</v>
      </c>
      <c r="J3385" s="64">
        <f t="shared" si="403"/>
        <v>157</v>
      </c>
      <c r="K3385" s="64">
        <f t="shared" si="404"/>
        <v>164</v>
      </c>
      <c r="L3385" s="64">
        <f t="shared" si="405"/>
        <v>571</v>
      </c>
      <c r="M3385" s="64">
        <f t="shared" si="406"/>
        <v>239</v>
      </c>
    </row>
    <row r="3386" spans="1:13" x14ac:dyDescent="0.35">
      <c r="A3386" s="64">
        <v>7251284</v>
      </c>
      <c r="B3386" s="64" t="s">
        <v>183</v>
      </c>
      <c r="C3386" s="64">
        <v>4171.63</v>
      </c>
      <c r="D3386" s="64">
        <v>182</v>
      </c>
      <c r="E3386" s="64">
        <v>315.49</v>
      </c>
      <c r="F3386" s="64">
        <v>0</v>
      </c>
      <c r="H3386" s="64">
        <f t="shared" si="401"/>
        <v>-315.49</v>
      </c>
      <c r="J3386" s="64">
        <f t="shared" si="403"/>
        <v>157</v>
      </c>
      <c r="K3386" s="64">
        <f t="shared" si="404"/>
        <v>164</v>
      </c>
      <c r="L3386" s="64">
        <f t="shared" si="405"/>
        <v>572</v>
      </c>
      <c r="M3386" s="64">
        <f t="shared" si="406"/>
        <v>239</v>
      </c>
    </row>
    <row r="3387" spans="1:13" x14ac:dyDescent="0.35">
      <c r="A3387" s="64">
        <v>7253694</v>
      </c>
      <c r="B3387" s="64" t="s">
        <v>183</v>
      </c>
      <c r="C3387" s="64">
        <v>3770.63</v>
      </c>
      <c r="D3387" s="64">
        <v>179</v>
      </c>
      <c r="E3387" s="64">
        <v>306.94</v>
      </c>
      <c r="F3387" s="64">
        <v>0</v>
      </c>
      <c r="H3387" s="64">
        <f t="shared" si="401"/>
        <v>-306.94</v>
      </c>
      <c r="J3387" s="64">
        <f t="shared" si="403"/>
        <v>157</v>
      </c>
      <c r="K3387" s="64">
        <f t="shared" si="404"/>
        <v>164</v>
      </c>
      <c r="L3387" s="64">
        <f t="shared" si="405"/>
        <v>573</v>
      </c>
      <c r="M3387" s="64">
        <f t="shared" si="406"/>
        <v>239</v>
      </c>
    </row>
    <row r="3388" spans="1:13" x14ac:dyDescent="0.35">
      <c r="A3388" s="64">
        <v>7257761</v>
      </c>
      <c r="B3388" s="64" t="s">
        <v>183</v>
      </c>
      <c r="C3388" s="64">
        <v>3026.27</v>
      </c>
      <c r="D3388" s="64">
        <v>179</v>
      </c>
      <c r="E3388" s="64">
        <v>241.4</v>
      </c>
      <c r="F3388" s="64">
        <v>0</v>
      </c>
      <c r="H3388" s="64">
        <f t="shared" si="401"/>
        <v>-241.4</v>
      </c>
      <c r="J3388" s="64">
        <f t="shared" si="403"/>
        <v>157</v>
      </c>
      <c r="K3388" s="64">
        <f t="shared" si="404"/>
        <v>164</v>
      </c>
      <c r="L3388" s="64">
        <f t="shared" si="405"/>
        <v>574</v>
      </c>
      <c r="M3388" s="64">
        <f t="shared" si="406"/>
        <v>239</v>
      </c>
    </row>
    <row r="3389" spans="1:13" x14ac:dyDescent="0.35">
      <c r="A3389" s="64">
        <v>7257802</v>
      </c>
      <c r="B3389" s="64" t="s">
        <v>183</v>
      </c>
      <c r="C3389" s="64">
        <v>3710.03</v>
      </c>
      <c r="D3389" s="64">
        <v>181</v>
      </c>
      <c r="E3389" s="64">
        <v>305.16000000000003</v>
      </c>
      <c r="F3389" s="64">
        <v>0</v>
      </c>
      <c r="H3389" s="64">
        <f t="shared" si="401"/>
        <v>-305.16000000000003</v>
      </c>
      <c r="J3389" s="64">
        <f t="shared" si="403"/>
        <v>157</v>
      </c>
      <c r="K3389" s="64">
        <f t="shared" si="404"/>
        <v>164</v>
      </c>
      <c r="L3389" s="64">
        <f t="shared" si="405"/>
        <v>575</v>
      </c>
      <c r="M3389" s="64">
        <f t="shared" si="406"/>
        <v>239</v>
      </c>
    </row>
    <row r="3390" spans="1:13" x14ac:dyDescent="0.35">
      <c r="A3390" s="64">
        <v>7262489</v>
      </c>
      <c r="B3390" s="64" t="s">
        <v>183</v>
      </c>
      <c r="C3390" s="64">
        <v>6720.88</v>
      </c>
      <c r="D3390" s="64">
        <v>181</v>
      </c>
      <c r="E3390" s="64">
        <v>533.07000000000005</v>
      </c>
      <c r="F3390" s="64">
        <v>0</v>
      </c>
      <c r="H3390" s="64">
        <f t="shared" si="401"/>
        <v>-533.07000000000005</v>
      </c>
      <c r="J3390" s="64">
        <f t="shared" si="403"/>
        <v>157</v>
      </c>
      <c r="K3390" s="64">
        <f t="shared" si="404"/>
        <v>164</v>
      </c>
      <c r="L3390" s="64">
        <f t="shared" si="405"/>
        <v>576</v>
      </c>
      <c r="M3390" s="64">
        <f t="shared" si="406"/>
        <v>239</v>
      </c>
    </row>
    <row r="3391" spans="1:13" x14ac:dyDescent="0.35">
      <c r="A3391" s="64">
        <v>7263388</v>
      </c>
      <c r="B3391" s="64" t="s">
        <v>406</v>
      </c>
      <c r="C3391" s="64">
        <v>3313.81</v>
      </c>
      <c r="D3391" s="64">
        <v>151</v>
      </c>
      <c r="E3391" s="64">
        <v>268.83999999999997</v>
      </c>
      <c r="F3391" s="64">
        <v>0</v>
      </c>
      <c r="H3391" s="64">
        <f t="shared" si="401"/>
        <v>-268.83999999999997</v>
      </c>
      <c r="J3391" s="64">
        <f t="shared" si="403"/>
        <v>157</v>
      </c>
      <c r="K3391" s="64">
        <f t="shared" si="404"/>
        <v>164</v>
      </c>
      <c r="L3391" s="64">
        <f t="shared" si="405"/>
        <v>576</v>
      </c>
      <c r="M3391" s="64">
        <f t="shared" si="406"/>
        <v>240</v>
      </c>
    </row>
    <row r="3392" spans="1:13" x14ac:dyDescent="0.35">
      <c r="A3392" s="64">
        <v>7268255</v>
      </c>
      <c r="B3392" s="64" t="s">
        <v>183</v>
      </c>
      <c r="C3392" s="64">
        <v>2491.98</v>
      </c>
      <c r="D3392" s="64">
        <v>179</v>
      </c>
      <c r="E3392" s="64">
        <v>198.48</v>
      </c>
      <c r="F3392" s="64">
        <v>0</v>
      </c>
      <c r="H3392" s="64">
        <f t="shared" si="401"/>
        <v>-198.48</v>
      </c>
      <c r="J3392" s="64">
        <f t="shared" si="403"/>
        <v>157</v>
      </c>
      <c r="K3392" s="64">
        <f t="shared" si="404"/>
        <v>164</v>
      </c>
      <c r="L3392" s="64">
        <f t="shared" si="405"/>
        <v>577</v>
      </c>
      <c r="M3392" s="64">
        <f t="shared" si="406"/>
        <v>240</v>
      </c>
    </row>
    <row r="3393" spans="1:13" x14ac:dyDescent="0.35">
      <c r="A3393" s="64">
        <v>7269097</v>
      </c>
      <c r="B3393" s="64" t="s">
        <v>406</v>
      </c>
      <c r="C3393" s="64">
        <v>2112.29</v>
      </c>
      <c r="D3393" s="64">
        <v>151</v>
      </c>
      <c r="E3393" s="64">
        <v>168.65</v>
      </c>
      <c r="F3393" s="64">
        <v>0</v>
      </c>
      <c r="H3393" s="64">
        <f t="shared" si="401"/>
        <v>-168.65</v>
      </c>
      <c r="J3393" s="64">
        <f t="shared" si="403"/>
        <v>157</v>
      </c>
      <c r="K3393" s="64">
        <f t="shared" si="404"/>
        <v>164</v>
      </c>
      <c r="L3393" s="64">
        <f t="shared" si="405"/>
        <v>577</v>
      </c>
      <c r="M3393" s="64">
        <f t="shared" si="406"/>
        <v>241</v>
      </c>
    </row>
    <row r="3394" spans="1:13" x14ac:dyDescent="0.35">
      <c r="A3394" s="64">
        <v>7271828</v>
      </c>
      <c r="B3394" s="64" t="s">
        <v>406</v>
      </c>
      <c r="C3394" s="64">
        <v>2134.39</v>
      </c>
      <c r="D3394" s="64">
        <v>151</v>
      </c>
      <c r="E3394" s="64">
        <v>183.72</v>
      </c>
      <c r="F3394" s="64">
        <v>0</v>
      </c>
      <c r="H3394" s="64">
        <f t="shared" si="401"/>
        <v>-183.72</v>
      </c>
      <c r="J3394" s="64">
        <f t="shared" si="403"/>
        <v>157</v>
      </c>
      <c r="K3394" s="64">
        <f t="shared" si="404"/>
        <v>164</v>
      </c>
      <c r="L3394" s="64">
        <f t="shared" si="405"/>
        <v>577</v>
      </c>
      <c r="M3394" s="64">
        <f t="shared" si="406"/>
        <v>242</v>
      </c>
    </row>
    <row r="3395" spans="1:13" x14ac:dyDescent="0.35">
      <c r="A3395" s="64">
        <v>7272941</v>
      </c>
      <c r="B3395" s="64" t="s">
        <v>183</v>
      </c>
      <c r="C3395" s="64">
        <v>2072.21</v>
      </c>
      <c r="D3395" s="64">
        <v>179</v>
      </c>
      <c r="E3395" s="64">
        <v>166.17</v>
      </c>
      <c r="F3395" s="64">
        <v>0</v>
      </c>
      <c r="H3395" s="64">
        <f t="shared" si="401"/>
        <v>-166.17</v>
      </c>
      <c r="J3395" s="64">
        <f t="shared" si="403"/>
        <v>157</v>
      </c>
      <c r="K3395" s="64">
        <f t="shared" si="404"/>
        <v>164</v>
      </c>
      <c r="L3395" s="64">
        <f t="shared" si="405"/>
        <v>578</v>
      </c>
      <c r="M3395" s="64">
        <f t="shared" si="406"/>
        <v>242</v>
      </c>
    </row>
    <row r="3396" spans="1:13" x14ac:dyDescent="0.35">
      <c r="A3396" s="64">
        <v>7273733</v>
      </c>
      <c r="B3396" s="64" t="s">
        <v>101</v>
      </c>
      <c r="C3396" s="64">
        <v>2618.84</v>
      </c>
      <c r="D3396" s="64">
        <v>147</v>
      </c>
      <c r="E3396" s="64">
        <v>212.18</v>
      </c>
      <c r="F3396" s="64">
        <v>209.83</v>
      </c>
      <c r="H3396" s="64">
        <f t="shared" si="401"/>
        <v>-2.3499999999999943</v>
      </c>
      <c r="J3396" s="64">
        <f t="shared" si="403"/>
        <v>158</v>
      </c>
      <c r="K3396" s="64">
        <f t="shared" si="404"/>
        <v>164</v>
      </c>
      <c r="L3396" s="64">
        <f t="shared" si="405"/>
        <v>578</v>
      </c>
      <c r="M3396" s="64">
        <f t="shared" si="406"/>
        <v>242</v>
      </c>
    </row>
    <row r="3397" spans="1:13" x14ac:dyDescent="0.35">
      <c r="A3397" s="64">
        <v>7274012</v>
      </c>
      <c r="B3397" s="64" t="s">
        <v>101</v>
      </c>
      <c r="C3397" s="64">
        <v>8194.65</v>
      </c>
      <c r="D3397" s="64">
        <v>181</v>
      </c>
      <c r="E3397" s="64">
        <v>665.23</v>
      </c>
      <c r="F3397" s="64">
        <v>659.45</v>
      </c>
      <c r="H3397" s="64">
        <f t="shared" si="401"/>
        <v>-5.7799999999999727</v>
      </c>
      <c r="J3397" s="64">
        <f t="shared" si="403"/>
        <v>159</v>
      </c>
      <c r="K3397" s="64">
        <f t="shared" si="404"/>
        <v>164</v>
      </c>
      <c r="L3397" s="64">
        <f t="shared" si="405"/>
        <v>578</v>
      </c>
      <c r="M3397" s="64">
        <f t="shared" si="406"/>
        <v>242</v>
      </c>
    </row>
    <row r="3398" spans="1:13" x14ac:dyDescent="0.35">
      <c r="A3398" s="64">
        <v>7278642</v>
      </c>
      <c r="B3398" s="64" t="s">
        <v>183</v>
      </c>
      <c r="C3398" s="64">
        <v>4983.1000000000004</v>
      </c>
      <c r="D3398" s="64">
        <v>182</v>
      </c>
      <c r="E3398" s="64">
        <v>400.45</v>
      </c>
      <c r="F3398" s="64">
        <v>0</v>
      </c>
      <c r="H3398" s="64">
        <f t="shared" si="401"/>
        <v>-400.45</v>
      </c>
      <c r="J3398" s="64">
        <f t="shared" si="403"/>
        <v>159</v>
      </c>
      <c r="K3398" s="64">
        <f t="shared" si="404"/>
        <v>164</v>
      </c>
      <c r="L3398" s="64">
        <f t="shared" si="405"/>
        <v>579</v>
      </c>
      <c r="M3398" s="64">
        <f t="shared" si="406"/>
        <v>242</v>
      </c>
    </row>
    <row r="3399" spans="1:13" x14ac:dyDescent="0.35">
      <c r="A3399" s="64">
        <v>7279294</v>
      </c>
      <c r="B3399" s="64" t="s">
        <v>183</v>
      </c>
      <c r="C3399" s="64">
        <v>3050.23</v>
      </c>
      <c r="D3399" s="64">
        <v>181</v>
      </c>
      <c r="E3399" s="64">
        <v>244.21</v>
      </c>
      <c r="F3399" s="64">
        <v>0</v>
      </c>
      <c r="H3399" s="64">
        <f t="shared" si="401"/>
        <v>-244.21</v>
      </c>
      <c r="J3399" s="64">
        <f t="shared" si="403"/>
        <v>159</v>
      </c>
      <c r="K3399" s="64">
        <f t="shared" si="404"/>
        <v>164</v>
      </c>
      <c r="L3399" s="64">
        <f t="shared" si="405"/>
        <v>580</v>
      </c>
      <c r="M3399" s="64">
        <f t="shared" si="406"/>
        <v>242</v>
      </c>
    </row>
    <row r="3400" spans="1:13" x14ac:dyDescent="0.35">
      <c r="A3400" s="64">
        <v>7282908</v>
      </c>
      <c r="B3400" s="64" t="s">
        <v>101</v>
      </c>
      <c r="C3400" s="64">
        <v>1681.66</v>
      </c>
      <c r="D3400" s="64">
        <v>181</v>
      </c>
      <c r="E3400" s="64">
        <v>130.51</v>
      </c>
      <c r="F3400" s="64">
        <v>127.24</v>
      </c>
      <c r="H3400" s="64">
        <f t="shared" si="401"/>
        <v>-3.269999999999996</v>
      </c>
      <c r="J3400" s="64">
        <f t="shared" si="403"/>
        <v>160</v>
      </c>
      <c r="K3400" s="64">
        <f t="shared" si="404"/>
        <v>164</v>
      </c>
      <c r="L3400" s="64">
        <f t="shared" si="405"/>
        <v>580</v>
      </c>
      <c r="M3400" s="64">
        <f t="shared" si="406"/>
        <v>242</v>
      </c>
    </row>
    <row r="3401" spans="1:13" x14ac:dyDescent="0.35">
      <c r="A3401" s="64">
        <v>7285697</v>
      </c>
      <c r="B3401" s="64" t="s">
        <v>183</v>
      </c>
      <c r="C3401" s="64">
        <v>2709.24</v>
      </c>
      <c r="D3401" s="64">
        <v>182</v>
      </c>
      <c r="E3401" s="64">
        <v>225.21</v>
      </c>
      <c r="F3401" s="64">
        <v>0</v>
      </c>
      <c r="H3401" s="64">
        <f t="shared" si="401"/>
        <v>-225.21</v>
      </c>
      <c r="J3401" s="64">
        <f t="shared" si="403"/>
        <v>160</v>
      </c>
      <c r="K3401" s="64">
        <f t="shared" si="404"/>
        <v>164</v>
      </c>
      <c r="L3401" s="64">
        <f t="shared" si="405"/>
        <v>581</v>
      </c>
      <c r="M3401" s="64">
        <f t="shared" si="406"/>
        <v>242</v>
      </c>
    </row>
    <row r="3402" spans="1:13" x14ac:dyDescent="0.35">
      <c r="A3402" s="64">
        <v>7290076</v>
      </c>
      <c r="B3402" s="64" t="s">
        <v>395</v>
      </c>
      <c r="C3402" s="64">
        <v>1651</v>
      </c>
      <c r="D3402" s="64">
        <v>179</v>
      </c>
      <c r="E3402" s="64">
        <v>132.66</v>
      </c>
      <c r="F3402" s="64">
        <v>129.16999999999999</v>
      </c>
      <c r="H3402" s="64">
        <f t="shared" si="401"/>
        <v>-3.4900000000000091</v>
      </c>
      <c r="J3402" s="64">
        <f t="shared" si="403"/>
        <v>160</v>
      </c>
      <c r="K3402" s="64">
        <f t="shared" si="404"/>
        <v>165</v>
      </c>
      <c r="L3402" s="64">
        <f t="shared" si="405"/>
        <v>581</v>
      </c>
      <c r="M3402" s="64">
        <f t="shared" si="406"/>
        <v>242</v>
      </c>
    </row>
    <row r="3403" spans="1:13" x14ac:dyDescent="0.35">
      <c r="A3403" s="64">
        <v>7290737</v>
      </c>
      <c r="B3403" s="64" t="s">
        <v>183</v>
      </c>
      <c r="C3403" s="64">
        <v>1953.89</v>
      </c>
      <c r="D3403" s="64">
        <v>181</v>
      </c>
      <c r="E3403" s="64">
        <v>156.47999999999999</v>
      </c>
      <c r="F3403" s="64">
        <v>0</v>
      </c>
      <c r="H3403" s="64">
        <f t="shared" si="401"/>
        <v>-156.47999999999999</v>
      </c>
      <c r="J3403" s="64">
        <f t="shared" si="403"/>
        <v>160</v>
      </c>
      <c r="K3403" s="64">
        <f t="shared" si="404"/>
        <v>165</v>
      </c>
      <c r="L3403" s="64">
        <f t="shared" si="405"/>
        <v>582</v>
      </c>
      <c r="M3403" s="64">
        <f t="shared" si="406"/>
        <v>242</v>
      </c>
    </row>
    <row r="3404" spans="1:13" x14ac:dyDescent="0.35">
      <c r="A3404" s="64">
        <v>7293202</v>
      </c>
      <c r="B3404" s="64" t="s">
        <v>406</v>
      </c>
      <c r="C3404" s="64">
        <v>3961.82</v>
      </c>
      <c r="D3404" s="64">
        <v>151</v>
      </c>
      <c r="E3404" s="64">
        <v>321.14</v>
      </c>
      <c r="F3404" s="64">
        <v>0</v>
      </c>
      <c r="H3404" s="64">
        <f t="shared" si="401"/>
        <v>-321.14</v>
      </c>
      <c r="J3404" s="64">
        <f t="shared" si="403"/>
        <v>160</v>
      </c>
      <c r="K3404" s="64">
        <f t="shared" si="404"/>
        <v>165</v>
      </c>
      <c r="L3404" s="64">
        <f t="shared" si="405"/>
        <v>582</v>
      </c>
      <c r="M3404" s="64">
        <f t="shared" si="406"/>
        <v>243</v>
      </c>
    </row>
    <row r="3405" spans="1:13" x14ac:dyDescent="0.35">
      <c r="A3405" s="64">
        <v>7296058</v>
      </c>
      <c r="B3405" s="64" t="s">
        <v>395</v>
      </c>
      <c r="C3405" s="64">
        <v>2052.7399999999998</v>
      </c>
      <c r="D3405" s="64">
        <v>182</v>
      </c>
      <c r="E3405" s="64">
        <v>166.37</v>
      </c>
      <c r="F3405" s="64">
        <v>163.89</v>
      </c>
      <c r="H3405" s="64">
        <f t="shared" si="401"/>
        <v>-2.4800000000000182</v>
      </c>
      <c r="J3405" s="64">
        <f t="shared" si="403"/>
        <v>160</v>
      </c>
      <c r="K3405" s="64">
        <f t="shared" si="404"/>
        <v>166</v>
      </c>
      <c r="L3405" s="64">
        <f t="shared" si="405"/>
        <v>582</v>
      </c>
      <c r="M3405" s="64">
        <f t="shared" si="406"/>
        <v>243</v>
      </c>
    </row>
    <row r="3406" spans="1:13" x14ac:dyDescent="0.35">
      <c r="A3406" s="64">
        <v>7299896</v>
      </c>
      <c r="B3406" s="64" t="s">
        <v>406</v>
      </c>
      <c r="C3406" s="64">
        <v>993.29</v>
      </c>
      <c r="D3406" s="64">
        <v>150</v>
      </c>
      <c r="E3406" s="64">
        <v>79.97</v>
      </c>
      <c r="F3406" s="64">
        <v>0</v>
      </c>
      <c r="H3406" s="64">
        <f t="shared" si="401"/>
        <v>-79.97</v>
      </c>
      <c r="J3406" s="64">
        <f t="shared" si="403"/>
        <v>160</v>
      </c>
      <c r="K3406" s="64">
        <f t="shared" si="404"/>
        <v>166</v>
      </c>
      <c r="L3406" s="64">
        <f t="shared" si="405"/>
        <v>582</v>
      </c>
      <c r="M3406" s="64">
        <f t="shared" si="406"/>
        <v>244</v>
      </c>
    </row>
    <row r="3407" spans="1:13" x14ac:dyDescent="0.35">
      <c r="A3407" s="64">
        <v>7300552</v>
      </c>
      <c r="B3407" s="64" t="s">
        <v>406</v>
      </c>
      <c r="C3407" s="64">
        <v>4732.17</v>
      </c>
      <c r="D3407" s="64">
        <v>181</v>
      </c>
      <c r="E3407" s="64">
        <v>389.15</v>
      </c>
      <c r="F3407" s="64">
        <v>0</v>
      </c>
      <c r="H3407" s="64">
        <f t="shared" si="401"/>
        <v>-389.15</v>
      </c>
      <c r="J3407" s="64">
        <f t="shared" si="403"/>
        <v>160</v>
      </c>
      <c r="K3407" s="64">
        <f t="shared" si="404"/>
        <v>166</v>
      </c>
      <c r="L3407" s="64">
        <f t="shared" si="405"/>
        <v>582</v>
      </c>
      <c r="M3407" s="64">
        <f t="shared" si="406"/>
        <v>245</v>
      </c>
    </row>
    <row r="3408" spans="1:13" x14ac:dyDescent="0.35">
      <c r="A3408" s="64">
        <v>7304380</v>
      </c>
      <c r="B3408" s="64" t="s">
        <v>183</v>
      </c>
      <c r="C3408" s="64">
        <v>4343.29</v>
      </c>
      <c r="D3408" s="64">
        <v>182</v>
      </c>
      <c r="E3408" s="64">
        <v>353.48</v>
      </c>
      <c r="F3408" s="64">
        <v>0</v>
      </c>
      <c r="H3408" s="64">
        <f t="shared" ref="H3408:H3471" si="407">F3408-E3408</f>
        <v>-353.48</v>
      </c>
      <c r="J3408" s="64">
        <f t="shared" si="403"/>
        <v>160</v>
      </c>
      <c r="K3408" s="64">
        <f t="shared" si="404"/>
        <v>166</v>
      </c>
      <c r="L3408" s="64">
        <f t="shared" si="405"/>
        <v>583</v>
      </c>
      <c r="M3408" s="64">
        <f t="shared" si="406"/>
        <v>245</v>
      </c>
    </row>
    <row r="3409" spans="1:13" x14ac:dyDescent="0.35">
      <c r="A3409" s="64">
        <v>7304942</v>
      </c>
      <c r="B3409" s="64" t="s">
        <v>101</v>
      </c>
      <c r="C3409" s="64">
        <v>3941.26</v>
      </c>
      <c r="D3409" s="64">
        <v>150</v>
      </c>
      <c r="E3409" s="64">
        <v>289.44</v>
      </c>
      <c r="F3409" s="64">
        <v>281.08999999999997</v>
      </c>
      <c r="H3409" s="64">
        <f t="shared" si="407"/>
        <v>-8.3500000000000227</v>
      </c>
      <c r="J3409" s="64">
        <f t="shared" si="403"/>
        <v>161</v>
      </c>
      <c r="K3409" s="64">
        <f t="shared" si="404"/>
        <v>166</v>
      </c>
      <c r="L3409" s="64">
        <f t="shared" si="405"/>
        <v>583</v>
      </c>
      <c r="M3409" s="64">
        <f t="shared" si="406"/>
        <v>245</v>
      </c>
    </row>
    <row r="3410" spans="1:13" x14ac:dyDescent="0.35">
      <c r="A3410" s="64">
        <v>7305122</v>
      </c>
      <c r="B3410" s="64" t="s">
        <v>101</v>
      </c>
      <c r="C3410" s="64">
        <v>1788.79</v>
      </c>
      <c r="D3410" s="64">
        <v>117</v>
      </c>
      <c r="E3410" s="64">
        <v>143.43</v>
      </c>
      <c r="F3410" s="64">
        <v>143.46</v>
      </c>
      <c r="H3410" s="64">
        <f t="shared" si="407"/>
        <v>3.0000000000001137E-2</v>
      </c>
      <c r="J3410" s="64">
        <f t="shared" si="403"/>
        <v>162</v>
      </c>
      <c r="K3410" s="64">
        <f t="shared" si="404"/>
        <v>166</v>
      </c>
      <c r="L3410" s="64">
        <f t="shared" si="405"/>
        <v>583</v>
      </c>
      <c r="M3410" s="64">
        <f t="shared" si="406"/>
        <v>245</v>
      </c>
    </row>
    <row r="3411" spans="1:13" x14ac:dyDescent="0.35">
      <c r="A3411" s="64">
        <v>7314298</v>
      </c>
      <c r="B3411" s="64" t="s">
        <v>183</v>
      </c>
      <c r="C3411" s="64">
        <v>2628.18</v>
      </c>
      <c r="D3411" s="64">
        <v>178</v>
      </c>
      <c r="E3411" s="64">
        <v>211.54</v>
      </c>
      <c r="F3411" s="64">
        <v>0</v>
      </c>
      <c r="H3411" s="64">
        <f t="shared" si="407"/>
        <v>-211.54</v>
      </c>
      <c r="J3411" s="64">
        <f t="shared" si="403"/>
        <v>162</v>
      </c>
      <c r="K3411" s="64">
        <f t="shared" si="404"/>
        <v>166</v>
      </c>
      <c r="L3411" s="64">
        <f t="shared" si="405"/>
        <v>584</v>
      </c>
      <c r="M3411" s="64">
        <f t="shared" si="406"/>
        <v>245</v>
      </c>
    </row>
    <row r="3412" spans="1:13" x14ac:dyDescent="0.35">
      <c r="A3412" s="64">
        <v>7318092</v>
      </c>
      <c r="B3412" s="64" t="s">
        <v>183</v>
      </c>
      <c r="C3412" s="64">
        <v>3695.74</v>
      </c>
      <c r="D3412" s="64">
        <v>182</v>
      </c>
      <c r="E3412" s="64">
        <v>301.67</v>
      </c>
      <c r="F3412" s="64">
        <v>0</v>
      </c>
      <c r="H3412" s="64">
        <f t="shared" si="407"/>
        <v>-301.67</v>
      </c>
      <c r="J3412" s="64">
        <f t="shared" si="403"/>
        <v>162</v>
      </c>
      <c r="K3412" s="64">
        <f t="shared" si="404"/>
        <v>166</v>
      </c>
      <c r="L3412" s="64">
        <f t="shared" si="405"/>
        <v>585</v>
      </c>
      <c r="M3412" s="64">
        <f t="shared" si="406"/>
        <v>245</v>
      </c>
    </row>
    <row r="3413" spans="1:13" x14ac:dyDescent="0.35">
      <c r="A3413" s="64">
        <v>7318638</v>
      </c>
      <c r="B3413" s="64" t="s">
        <v>183</v>
      </c>
      <c r="C3413" s="64">
        <v>3105.68</v>
      </c>
      <c r="D3413" s="64">
        <v>182</v>
      </c>
      <c r="E3413" s="64">
        <v>265.26</v>
      </c>
      <c r="F3413" s="64">
        <v>0</v>
      </c>
      <c r="H3413" s="64">
        <f t="shared" si="407"/>
        <v>-265.26</v>
      </c>
      <c r="J3413" s="64">
        <f t="shared" si="403"/>
        <v>162</v>
      </c>
      <c r="K3413" s="64">
        <f t="shared" si="404"/>
        <v>166</v>
      </c>
      <c r="L3413" s="64">
        <f t="shared" si="405"/>
        <v>586</v>
      </c>
      <c r="M3413" s="64">
        <f t="shared" si="406"/>
        <v>245</v>
      </c>
    </row>
    <row r="3414" spans="1:13" x14ac:dyDescent="0.35">
      <c r="A3414" s="64">
        <v>7324213</v>
      </c>
      <c r="B3414" s="64" t="s">
        <v>183</v>
      </c>
      <c r="C3414" s="64">
        <v>3064.31</v>
      </c>
      <c r="D3414" s="64">
        <v>181</v>
      </c>
      <c r="E3414" s="64">
        <v>252.03</v>
      </c>
      <c r="F3414" s="64">
        <v>0</v>
      </c>
      <c r="H3414" s="64">
        <f t="shared" si="407"/>
        <v>-252.03</v>
      </c>
      <c r="J3414" s="64">
        <f t="shared" si="403"/>
        <v>162</v>
      </c>
      <c r="K3414" s="64">
        <f t="shared" si="404"/>
        <v>166</v>
      </c>
      <c r="L3414" s="64">
        <f t="shared" si="405"/>
        <v>587</v>
      </c>
      <c r="M3414" s="64">
        <f t="shared" si="406"/>
        <v>245</v>
      </c>
    </row>
    <row r="3415" spans="1:13" x14ac:dyDescent="0.35">
      <c r="A3415" s="64">
        <v>7326467</v>
      </c>
      <c r="B3415" s="64" t="s">
        <v>183</v>
      </c>
      <c r="C3415" s="64">
        <v>1672.36</v>
      </c>
      <c r="D3415" s="64">
        <v>182</v>
      </c>
      <c r="E3415" s="64">
        <v>133.72999999999999</v>
      </c>
      <c r="F3415" s="64">
        <v>0</v>
      </c>
      <c r="H3415" s="64">
        <f t="shared" si="407"/>
        <v>-133.72999999999999</v>
      </c>
      <c r="J3415" s="64">
        <f t="shared" si="403"/>
        <v>162</v>
      </c>
      <c r="K3415" s="64">
        <f t="shared" si="404"/>
        <v>166</v>
      </c>
      <c r="L3415" s="64">
        <f t="shared" si="405"/>
        <v>588</v>
      </c>
      <c r="M3415" s="64">
        <f t="shared" si="406"/>
        <v>245</v>
      </c>
    </row>
    <row r="3416" spans="1:13" x14ac:dyDescent="0.35">
      <c r="A3416" s="64">
        <v>7328356</v>
      </c>
      <c r="B3416" s="64" t="s">
        <v>101</v>
      </c>
      <c r="C3416" s="64">
        <v>5192.3900000000003</v>
      </c>
      <c r="D3416" s="64">
        <v>149</v>
      </c>
      <c r="E3416" s="64">
        <v>427.17</v>
      </c>
      <c r="F3416" s="64">
        <v>422.5</v>
      </c>
      <c r="H3416" s="64">
        <f t="shared" si="407"/>
        <v>-4.6700000000000159</v>
      </c>
      <c r="J3416" s="64">
        <f t="shared" si="403"/>
        <v>163</v>
      </c>
      <c r="K3416" s="64">
        <f t="shared" si="404"/>
        <v>166</v>
      </c>
      <c r="L3416" s="64">
        <f t="shared" si="405"/>
        <v>588</v>
      </c>
      <c r="M3416" s="64">
        <f t="shared" si="406"/>
        <v>245</v>
      </c>
    </row>
    <row r="3417" spans="1:13" x14ac:dyDescent="0.35">
      <c r="A3417" s="64">
        <v>7329015</v>
      </c>
      <c r="B3417" s="64" t="s">
        <v>183</v>
      </c>
      <c r="C3417" s="64">
        <v>4480.5600000000004</v>
      </c>
      <c r="D3417" s="64">
        <v>181</v>
      </c>
      <c r="E3417" s="64">
        <v>370.76</v>
      </c>
      <c r="F3417" s="64">
        <v>0</v>
      </c>
      <c r="H3417" s="64">
        <f t="shared" si="407"/>
        <v>-370.76</v>
      </c>
      <c r="J3417" s="64">
        <f t="shared" si="403"/>
        <v>163</v>
      </c>
      <c r="K3417" s="64">
        <f t="shared" si="404"/>
        <v>166</v>
      </c>
      <c r="L3417" s="64">
        <f t="shared" si="405"/>
        <v>589</v>
      </c>
      <c r="M3417" s="64">
        <f t="shared" si="406"/>
        <v>245</v>
      </c>
    </row>
    <row r="3418" spans="1:13" x14ac:dyDescent="0.35">
      <c r="A3418" s="64">
        <v>7330939</v>
      </c>
      <c r="B3418" s="64" t="s">
        <v>395</v>
      </c>
      <c r="C3418" s="64">
        <v>7109.22</v>
      </c>
      <c r="D3418" s="64">
        <v>182</v>
      </c>
      <c r="E3418" s="64">
        <v>576.62</v>
      </c>
      <c r="F3418" s="64">
        <v>571.24</v>
      </c>
      <c r="H3418" s="64">
        <f t="shared" si="407"/>
        <v>-5.3799999999999955</v>
      </c>
      <c r="J3418" s="64">
        <f t="shared" si="403"/>
        <v>163</v>
      </c>
      <c r="K3418" s="64">
        <f t="shared" si="404"/>
        <v>167</v>
      </c>
      <c r="L3418" s="64">
        <f t="shared" si="405"/>
        <v>589</v>
      </c>
      <c r="M3418" s="64">
        <f t="shared" si="406"/>
        <v>245</v>
      </c>
    </row>
    <row r="3419" spans="1:13" x14ac:dyDescent="0.35">
      <c r="A3419" s="64">
        <v>7340566</v>
      </c>
      <c r="B3419" s="64" t="s">
        <v>395</v>
      </c>
      <c r="C3419" s="64">
        <v>7812.71</v>
      </c>
      <c r="D3419" s="64">
        <v>182</v>
      </c>
      <c r="E3419" s="64">
        <v>631.76</v>
      </c>
      <c r="F3419" s="64">
        <v>619.54</v>
      </c>
      <c r="H3419" s="64">
        <f t="shared" si="407"/>
        <v>-12.220000000000027</v>
      </c>
      <c r="J3419" s="64">
        <f t="shared" si="403"/>
        <v>163</v>
      </c>
      <c r="K3419" s="64">
        <f t="shared" si="404"/>
        <v>168</v>
      </c>
      <c r="L3419" s="64">
        <f t="shared" si="405"/>
        <v>589</v>
      </c>
      <c r="M3419" s="64">
        <f t="shared" si="406"/>
        <v>245</v>
      </c>
    </row>
    <row r="3420" spans="1:13" x14ac:dyDescent="0.35">
      <c r="A3420" s="64">
        <v>7340954</v>
      </c>
      <c r="B3420" s="64" t="s">
        <v>183</v>
      </c>
      <c r="C3420" s="64">
        <v>2488.4899999999998</v>
      </c>
      <c r="D3420" s="64">
        <v>182</v>
      </c>
      <c r="E3420" s="64">
        <v>198.13</v>
      </c>
      <c r="F3420" s="64">
        <v>0</v>
      </c>
      <c r="H3420" s="64">
        <f t="shared" si="407"/>
        <v>-198.13</v>
      </c>
      <c r="J3420" s="64">
        <f t="shared" si="403"/>
        <v>163</v>
      </c>
      <c r="K3420" s="64">
        <f t="shared" si="404"/>
        <v>168</v>
      </c>
      <c r="L3420" s="64">
        <f t="shared" si="405"/>
        <v>590</v>
      </c>
      <c r="M3420" s="64">
        <f t="shared" si="406"/>
        <v>245</v>
      </c>
    </row>
    <row r="3421" spans="1:13" x14ac:dyDescent="0.35">
      <c r="A3421" s="64">
        <v>7382550</v>
      </c>
      <c r="B3421" s="64" t="s">
        <v>406</v>
      </c>
      <c r="C3421" s="64">
        <v>6898.12</v>
      </c>
      <c r="D3421" s="64">
        <v>182</v>
      </c>
      <c r="E3421" s="64">
        <v>557.59</v>
      </c>
      <c r="F3421" s="64">
        <v>0</v>
      </c>
      <c r="H3421" s="64">
        <f t="shared" si="407"/>
        <v>-557.59</v>
      </c>
      <c r="J3421" s="64">
        <f t="shared" si="403"/>
        <v>163</v>
      </c>
      <c r="K3421" s="64">
        <f t="shared" si="404"/>
        <v>168</v>
      </c>
      <c r="L3421" s="64">
        <f t="shared" si="405"/>
        <v>590</v>
      </c>
      <c r="M3421" s="64">
        <f t="shared" si="406"/>
        <v>246</v>
      </c>
    </row>
    <row r="3422" spans="1:13" x14ac:dyDescent="0.35">
      <c r="A3422" s="64">
        <v>7393903</v>
      </c>
      <c r="B3422" s="64" t="s">
        <v>406</v>
      </c>
      <c r="C3422" s="64">
        <v>1838.12</v>
      </c>
      <c r="D3422" s="64">
        <v>153</v>
      </c>
      <c r="E3422" s="64">
        <v>147.58000000000001</v>
      </c>
      <c r="F3422" s="64">
        <v>0</v>
      </c>
      <c r="H3422" s="64">
        <f t="shared" si="407"/>
        <v>-147.58000000000001</v>
      </c>
      <c r="J3422" s="64">
        <f t="shared" si="403"/>
        <v>163</v>
      </c>
      <c r="K3422" s="64">
        <f t="shared" si="404"/>
        <v>168</v>
      </c>
      <c r="L3422" s="64">
        <f t="shared" si="405"/>
        <v>590</v>
      </c>
      <c r="M3422" s="64">
        <f t="shared" si="406"/>
        <v>247</v>
      </c>
    </row>
    <row r="3423" spans="1:13" x14ac:dyDescent="0.35">
      <c r="A3423" s="64">
        <v>7397856</v>
      </c>
      <c r="B3423" s="64" t="s">
        <v>101</v>
      </c>
      <c r="C3423" s="64">
        <v>1824.36</v>
      </c>
      <c r="D3423" s="64">
        <v>154</v>
      </c>
      <c r="E3423" s="64">
        <v>145.88</v>
      </c>
      <c r="F3423" s="64">
        <v>143.25</v>
      </c>
      <c r="H3423" s="64">
        <f t="shared" si="407"/>
        <v>-2.6299999999999955</v>
      </c>
      <c r="J3423" s="64">
        <f t="shared" si="403"/>
        <v>164</v>
      </c>
      <c r="K3423" s="64">
        <f t="shared" si="404"/>
        <v>168</v>
      </c>
      <c r="L3423" s="64">
        <f t="shared" si="405"/>
        <v>590</v>
      </c>
      <c r="M3423" s="64">
        <f t="shared" si="406"/>
        <v>247</v>
      </c>
    </row>
    <row r="3424" spans="1:13" x14ac:dyDescent="0.35">
      <c r="A3424" s="64">
        <v>7413959</v>
      </c>
      <c r="B3424" s="64" t="s">
        <v>183</v>
      </c>
      <c r="C3424" s="64">
        <v>5496.88</v>
      </c>
      <c r="D3424" s="64">
        <v>179</v>
      </c>
      <c r="E3424" s="64">
        <v>455.9</v>
      </c>
      <c r="F3424" s="64">
        <v>0</v>
      </c>
      <c r="H3424" s="64">
        <f t="shared" si="407"/>
        <v>-455.9</v>
      </c>
      <c r="J3424" s="64">
        <f t="shared" si="403"/>
        <v>164</v>
      </c>
      <c r="K3424" s="64">
        <f t="shared" si="404"/>
        <v>168</v>
      </c>
      <c r="L3424" s="64">
        <f t="shared" si="405"/>
        <v>591</v>
      </c>
      <c r="M3424" s="64">
        <f t="shared" si="406"/>
        <v>247</v>
      </c>
    </row>
    <row r="3425" spans="1:13" x14ac:dyDescent="0.35">
      <c r="A3425" s="64">
        <v>7420954</v>
      </c>
      <c r="B3425" s="64" t="s">
        <v>183</v>
      </c>
      <c r="C3425" s="64">
        <v>7866.8</v>
      </c>
      <c r="D3425" s="64">
        <v>179</v>
      </c>
      <c r="E3425" s="64">
        <v>637.73</v>
      </c>
      <c r="F3425" s="64">
        <v>0</v>
      </c>
      <c r="H3425" s="64">
        <f t="shared" si="407"/>
        <v>-637.73</v>
      </c>
      <c r="J3425" s="64">
        <f t="shared" si="403"/>
        <v>164</v>
      </c>
      <c r="K3425" s="64">
        <f t="shared" si="404"/>
        <v>168</v>
      </c>
      <c r="L3425" s="64">
        <f t="shared" si="405"/>
        <v>592</v>
      </c>
      <c r="M3425" s="64">
        <f t="shared" si="406"/>
        <v>247</v>
      </c>
    </row>
    <row r="3426" spans="1:13" x14ac:dyDescent="0.35">
      <c r="A3426" s="64">
        <v>7454177</v>
      </c>
      <c r="B3426" s="64" t="s">
        <v>183</v>
      </c>
      <c r="C3426" s="64">
        <v>1043.08</v>
      </c>
      <c r="D3426" s="64">
        <v>181</v>
      </c>
      <c r="E3426" s="64">
        <v>85.04</v>
      </c>
      <c r="F3426" s="64">
        <v>0</v>
      </c>
      <c r="H3426" s="64">
        <f t="shared" si="407"/>
        <v>-85.04</v>
      </c>
      <c r="J3426" s="64">
        <f t="shared" si="403"/>
        <v>164</v>
      </c>
      <c r="K3426" s="64">
        <f t="shared" si="404"/>
        <v>168</v>
      </c>
      <c r="L3426" s="64">
        <f t="shared" si="405"/>
        <v>593</v>
      </c>
      <c r="M3426" s="64">
        <f t="shared" si="406"/>
        <v>247</v>
      </c>
    </row>
    <row r="3427" spans="1:13" x14ac:dyDescent="0.35">
      <c r="A3427" s="64">
        <v>7455307</v>
      </c>
      <c r="B3427" s="64" t="s">
        <v>183</v>
      </c>
      <c r="C3427" s="64">
        <v>6052.03</v>
      </c>
      <c r="D3427" s="64">
        <v>182</v>
      </c>
      <c r="E3427" s="64">
        <v>496.76</v>
      </c>
      <c r="F3427" s="64">
        <v>0</v>
      </c>
      <c r="H3427" s="64">
        <f t="shared" si="407"/>
        <v>-496.76</v>
      </c>
      <c r="J3427" s="64">
        <f t="shared" si="403"/>
        <v>164</v>
      </c>
      <c r="K3427" s="64">
        <f t="shared" si="404"/>
        <v>168</v>
      </c>
      <c r="L3427" s="64">
        <f t="shared" si="405"/>
        <v>594</v>
      </c>
      <c r="M3427" s="64">
        <f t="shared" si="406"/>
        <v>247</v>
      </c>
    </row>
    <row r="3428" spans="1:13" x14ac:dyDescent="0.35">
      <c r="A3428" s="64">
        <v>7469176</v>
      </c>
      <c r="B3428" s="64" t="s">
        <v>183</v>
      </c>
      <c r="C3428" s="64">
        <v>3070.86</v>
      </c>
      <c r="D3428" s="64">
        <v>182</v>
      </c>
      <c r="E3428" s="64">
        <v>239.93</v>
      </c>
      <c r="F3428" s="64">
        <v>0</v>
      </c>
      <c r="H3428" s="64">
        <f t="shared" si="407"/>
        <v>-239.93</v>
      </c>
      <c r="J3428" s="64">
        <f t="shared" si="403"/>
        <v>164</v>
      </c>
      <c r="K3428" s="64">
        <f t="shared" si="404"/>
        <v>168</v>
      </c>
      <c r="L3428" s="64">
        <f t="shared" si="405"/>
        <v>595</v>
      </c>
      <c r="M3428" s="64">
        <f t="shared" si="406"/>
        <v>247</v>
      </c>
    </row>
    <row r="3429" spans="1:13" x14ac:dyDescent="0.35">
      <c r="A3429" s="64">
        <v>7471147</v>
      </c>
      <c r="B3429" s="64" t="s">
        <v>183</v>
      </c>
      <c r="C3429" s="64">
        <v>3400.05</v>
      </c>
      <c r="D3429" s="64">
        <v>181</v>
      </c>
      <c r="E3429" s="64">
        <v>279.14999999999998</v>
      </c>
      <c r="F3429" s="64">
        <v>0</v>
      </c>
      <c r="H3429" s="64">
        <f t="shared" si="407"/>
        <v>-279.14999999999998</v>
      </c>
      <c r="J3429" s="64">
        <f t="shared" si="403"/>
        <v>164</v>
      </c>
      <c r="K3429" s="64">
        <f t="shared" si="404"/>
        <v>168</v>
      </c>
      <c r="L3429" s="64">
        <f t="shared" si="405"/>
        <v>596</v>
      </c>
      <c r="M3429" s="64">
        <f t="shared" si="406"/>
        <v>247</v>
      </c>
    </row>
    <row r="3430" spans="1:13" x14ac:dyDescent="0.35">
      <c r="A3430" s="64">
        <v>7480437</v>
      </c>
      <c r="B3430" s="64" t="s">
        <v>183</v>
      </c>
      <c r="C3430" s="64">
        <v>4625.34</v>
      </c>
      <c r="D3430" s="64">
        <v>181</v>
      </c>
      <c r="E3430" s="64">
        <v>373.16</v>
      </c>
      <c r="F3430" s="64">
        <v>0</v>
      </c>
      <c r="H3430" s="64">
        <f t="shared" si="407"/>
        <v>-373.16</v>
      </c>
      <c r="J3430" s="64">
        <f t="shared" si="403"/>
        <v>164</v>
      </c>
      <c r="K3430" s="64">
        <f t="shared" si="404"/>
        <v>168</v>
      </c>
      <c r="L3430" s="64">
        <f t="shared" si="405"/>
        <v>597</v>
      </c>
      <c r="M3430" s="64">
        <f t="shared" si="406"/>
        <v>247</v>
      </c>
    </row>
    <row r="3431" spans="1:13" x14ac:dyDescent="0.35">
      <c r="A3431" s="64">
        <v>7485817</v>
      </c>
      <c r="B3431" s="64" t="s">
        <v>406</v>
      </c>
      <c r="C3431" s="64">
        <v>1805.31</v>
      </c>
      <c r="D3431" s="64">
        <v>182</v>
      </c>
      <c r="E3431" s="64">
        <v>145.07</v>
      </c>
      <c r="F3431" s="64">
        <v>0</v>
      </c>
      <c r="H3431" s="64">
        <f t="shared" si="407"/>
        <v>-145.07</v>
      </c>
      <c r="J3431" s="64">
        <f t="shared" si="403"/>
        <v>164</v>
      </c>
      <c r="K3431" s="64">
        <f t="shared" si="404"/>
        <v>168</v>
      </c>
      <c r="L3431" s="64">
        <f t="shared" si="405"/>
        <v>597</v>
      </c>
      <c r="M3431" s="64">
        <f t="shared" si="406"/>
        <v>248</v>
      </c>
    </row>
    <row r="3432" spans="1:13" x14ac:dyDescent="0.35">
      <c r="A3432" s="64">
        <v>7486732</v>
      </c>
      <c r="B3432" s="64" t="s">
        <v>406</v>
      </c>
      <c r="C3432" s="64">
        <v>2766.06</v>
      </c>
      <c r="D3432" s="64">
        <v>150</v>
      </c>
      <c r="E3432" s="64">
        <v>236.07</v>
      </c>
      <c r="F3432" s="64">
        <v>0</v>
      </c>
      <c r="H3432" s="64">
        <f t="shared" si="407"/>
        <v>-236.07</v>
      </c>
      <c r="J3432" s="64">
        <f t="shared" si="403"/>
        <v>164</v>
      </c>
      <c r="K3432" s="64">
        <f t="shared" si="404"/>
        <v>168</v>
      </c>
      <c r="L3432" s="64">
        <f t="shared" si="405"/>
        <v>597</v>
      </c>
      <c r="M3432" s="64">
        <f t="shared" si="406"/>
        <v>249</v>
      </c>
    </row>
    <row r="3433" spans="1:13" x14ac:dyDescent="0.35">
      <c r="A3433" s="64">
        <v>7493927</v>
      </c>
      <c r="B3433" s="64" t="s">
        <v>183</v>
      </c>
      <c r="C3433" s="64">
        <v>3273.83</v>
      </c>
      <c r="D3433" s="64">
        <v>181</v>
      </c>
      <c r="E3433" s="64">
        <v>259.64</v>
      </c>
      <c r="F3433" s="64">
        <v>0</v>
      </c>
      <c r="H3433" s="64">
        <f t="shared" si="407"/>
        <v>-259.64</v>
      </c>
      <c r="J3433" s="64">
        <f t="shared" si="403"/>
        <v>164</v>
      </c>
      <c r="K3433" s="64">
        <f t="shared" si="404"/>
        <v>168</v>
      </c>
      <c r="L3433" s="64">
        <f t="shared" si="405"/>
        <v>598</v>
      </c>
      <c r="M3433" s="64">
        <f t="shared" si="406"/>
        <v>249</v>
      </c>
    </row>
    <row r="3434" spans="1:13" x14ac:dyDescent="0.35">
      <c r="A3434" s="64">
        <v>7494925</v>
      </c>
      <c r="B3434" s="64" t="s">
        <v>406</v>
      </c>
      <c r="C3434" s="64">
        <v>5635.27</v>
      </c>
      <c r="D3434" s="64">
        <v>153</v>
      </c>
      <c r="E3434" s="64">
        <v>457.01</v>
      </c>
      <c r="F3434" s="64">
        <v>0</v>
      </c>
      <c r="H3434" s="64">
        <f t="shared" si="407"/>
        <v>-457.01</v>
      </c>
      <c r="J3434" s="64">
        <f t="shared" si="403"/>
        <v>164</v>
      </c>
      <c r="K3434" s="64">
        <f t="shared" si="404"/>
        <v>168</v>
      </c>
      <c r="L3434" s="64">
        <f t="shared" si="405"/>
        <v>598</v>
      </c>
      <c r="M3434" s="64">
        <f t="shared" si="406"/>
        <v>250</v>
      </c>
    </row>
    <row r="3435" spans="1:13" x14ac:dyDescent="0.35">
      <c r="A3435" s="64">
        <v>7510151</v>
      </c>
      <c r="B3435" s="64" t="s">
        <v>406</v>
      </c>
      <c r="C3435" s="64">
        <v>3185.68</v>
      </c>
      <c r="D3435" s="64">
        <v>181</v>
      </c>
      <c r="E3435" s="64">
        <v>261.41000000000003</v>
      </c>
      <c r="F3435" s="64">
        <v>0</v>
      </c>
      <c r="H3435" s="64">
        <f t="shared" si="407"/>
        <v>-261.41000000000003</v>
      </c>
      <c r="J3435" s="64">
        <f t="shared" ref="J3435:J3498" si="408">IF($B3435=J$2253,J3434+1,J3434)</f>
        <v>164</v>
      </c>
      <c r="K3435" s="64">
        <f t="shared" ref="K3435:K3498" si="409">IF($B3435=K$2253,K3434+1,K3434)</f>
        <v>168</v>
      </c>
      <c r="L3435" s="64">
        <f t="shared" ref="L3435:L3498" si="410">IF($B3435=L$2253,L3434+1,L3434)</f>
        <v>598</v>
      </c>
      <c r="M3435" s="64">
        <f t="shared" ref="M3435:M3498" si="411">IF($B3435=M$2253,M3434+1,M3434)</f>
        <v>251</v>
      </c>
    </row>
    <row r="3436" spans="1:13" x14ac:dyDescent="0.35">
      <c r="A3436" s="64">
        <v>7511787</v>
      </c>
      <c r="B3436" s="64" t="s">
        <v>406</v>
      </c>
      <c r="C3436" s="64">
        <v>2344.09</v>
      </c>
      <c r="D3436" s="64">
        <v>151</v>
      </c>
      <c r="E3436" s="64">
        <v>192.74</v>
      </c>
      <c r="F3436" s="64">
        <v>0</v>
      </c>
      <c r="H3436" s="64">
        <f t="shared" si="407"/>
        <v>-192.74</v>
      </c>
      <c r="J3436" s="64">
        <f t="shared" si="408"/>
        <v>164</v>
      </c>
      <c r="K3436" s="64">
        <f t="shared" si="409"/>
        <v>168</v>
      </c>
      <c r="L3436" s="64">
        <f t="shared" si="410"/>
        <v>598</v>
      </c>
      <c r="M3436" s="64">
        <f t="shared" si="411"/>
        <v>252</v>
      </c>
    </row>
    <row r="3437" spans="1:13" x14ac:dyDescent="0.35">
      <c r="A3437" s="64">
        <v>7520390</v>
      </c>
      <c r="B3437" s="64" t="s">
        <v>183</v>
      </c>
      <c r="C3437" s="64">
        <v>5791.96</v>
      </c>
      <c r="D3437" s="64">
        <v>182</v>
      </c>
      <c r="E3437" s="64">
        <v>460.36</v>
      </c>
      <c r="F3437" s="64">
        <v>0</v>
      </c>
      <c r="H3437" s="64">
        <f t="shared" si="407"/>
        <v>-460.36</v>
      </c>
      <c r="J3437" s="64">
        <f t="shared" si="408"/>
        <v>164</v>
      </c>
      <c r="K3437" s="64">
        <f t="shared" si="409"/>
        <v>168</v>
      </c>
      <c r="L3437" s="64">
        <f t="shared" si="410"/>
        <v>599</v>
      </c>
      <c r="M3437" s="64">
        <f t="shared" si="411"/>
        <v>252</v>
      </c>
    </row>
    <row r="3438" spans="1:13" x14ac:dyDescent="0.35">
      <c r="A3438" s="64">
        <v>7522859</v>
      </c>
      <c r="B3438" s="64" t="s">
        <v>183</v>
      </c>
      <c r="C3438" s="64">
        <v>1640.95</v>
      </c>
      <c r="D3438" s="64">
        <v>182</v>
      </c>
      <c r="E3438" s="64">
        <v>131.79</v>
      </c>
      <c r="F3438" s="64">
        <v>0</v>
      </c>
      <c r="H3438" s="64">
        <f t="shared" si="407"/>
        <v>-131.79</v>
      </c>
      <c r="J3438" s="64">
        <f t="shared" si="408"/>
        <v>164</v>
      </c>
      <c r="K3438" s="64">
        <f t="shared" si="409"/>
        <v>168</v>
      </c>
      <c r="L3438" s="64">
        <f t="shared" si="410"/>
        <v>600</v>
      </c>
      <c r="M3438" s="64">
        <f t="shared" si="411"/>
        <v>252</v>
      </c>
    </row>
    <row r="3439" spans="1:13" x14ac:dyDescent="0.35">
      <c r="A3439" s="64">
        <v>7534375</v>
      </c>
      <c r="B3439" s="64" t="s">
        <v>183</v>
      </c>
      <c r="C3439" s="64">
        <v>3399.62</v>
      </c>
      <c r="D3439" s="64">
        <v>182</v>
      </c>
      <c r="E3439" s="64">
        <v>279.27</v>
      </c>
      <c r="F3439" s="64">
        <v>0</v>
      </c>
      <c r="H3439" s="64">
        <f t="shared" si="407"/>
        <v>-279.27</v>
      </c>
      <c r="J3439" s="64">
        <f t="shared" si="408"/>
        <v>164</v>
      </c>
      <c r="K3439" s="64">
        <f t="shared" si="409"/>
        <v>168</v>
      </c>
      <c r="L3439" s="64">
        <f t="shared" si="410"/>
        <v>601</v>
      </c>
      <c r="M3439" s="64">
        <f t="shared" si="411"/>
        <v>252</v>
      </c>
    </row>
    <row r="3440" spans="1:13" x14ac:dyDescent="0.35">
      <c r="A3440" s="64">
        <v>7535373</v>
      </c>
      <c r="B3440" s="64" t="s">
        <v>406</v>
      </c>
      <c r="C3440" s="64">
        <v>1553.85</v>
      </c>
      <c r="D3440" s="64">
        <v>152</v>
      </c>
      <c r="E3440" s="64">
        <v>123.66</v>
      </c>
      <c r="F3440" s="64">
        <v>0</v>
      </c>
      <c r="H3440" s="64">
        <f t="shared" si="407"/>
        <v>-123.66</v>
      </c>
      <c r="J3440" s="64">
        <f t="shared" si="408"/>
        <v>164</v>
      </c>
      <c r="K3440" s="64">
        <f t="shared" si="409"/>
        <v>168</v>
      </c>
      <c r="L3440" s="64">
        <f t="shared" si="410"/>
        <v>601</v>
      </c>
      <c r="M3440" s="64">
        <f t="shared" si="411"/>
        <v>253</v>
      </c>
    </row>
    <row r="3441" spans="1:13" x14ac:dyDescent="0.35">
      <c r="A3441" s="64">
        <v>7541651</v>
      </c>
      <c r="B3441" s="64" t="s">
        <v>406</v>
      </c>
      <c r="C3441" s="64">
        <v>2886.06</v>
      </c>
      <c r="D3441" s="64">
        <v>182</v>
      </c>
      <c r="E3441" s="64">
        <v>235.27</v>
      </c>
      <c r="F3441" s="64">
        <v>0</v>
      </c>
      <c r="H3441" s="64">
        <f t="shared" si="407"/>
        <v>-235.27</v>
      </c>
      <c r="J3441" s="64">
        <f t="shared" si="408"/>
        <v>164</v>
      </c>
      <c r="K3441" s="64">
        <f t="shared" si="409"/>
        <v>168</v>
      </c>
      <c r="L3441" s="64">
        <f t="shared" si="410"/>
        <v>601</v>
      </c>
      <c r="M3441" s="64">
        <f t="shared" si="411"/>
        <v>254</v>
      </c>
    </row>
    <row r="3442" spans="1:13" x14ac:dyDescent="0.35">
      <c r="A3442" s="64">
        <v>7583330</v>
      </c>
      <c r="B3442" s="64" t="s">
        <v>406</v>
      </c>
      <c r="C3442" s="64">
        <v>2322</v>
      </c>
      <c r="D3442" s="64">
        <v>152</v>
      </c>
      <c r="E3442" s="64">
        <v>188.45</v>
      </c>
      <c r="F3442" s="64">
        <v>0</v>
      </c>
      <c r="H3442" s="64">
        <f t="shared" si="407"/>
        <v>-188.45</v>
      </c>
      <c r="J3442" s="64">
        <f t="shared" si="408"/>
        <v>164</v>
      </c>
      <c r="K3442" s="64">
        <f t="shared" si="409"/>
        <v>168</v>
      </c>
      <c r="L3442" s="64">
        <f t="shared" si="410"/>
        <v>601</v>
      </c>
      <c r="M3442" s="64">
        <f t="shared" si="411"/>
        <v>255</v>
      </c>
    </row>
    <row r="3443" spans="1:13" x14ac:dyDescent="0.35">
      <c r="A3443" s="64">
        <v>7590939</v>
      </c>
      <c r="B3443" s="64" t="s">
        <v>183</v>
      </c>
      <c r="C3443" s="64">
        <v>6424.83</v>
      </c>
      <c r="D3443" s="64">
        <v>182</v>
      </c>
      <c r="E3443" s="64">
        <v>534.91</v>
      </c>
      <c r="F3443" s="64">
        <v>0</v>
      </c>
      <c r="H3443" s="64">
        <f t="shared" si="407"/>
        <v>-534.91</v>
      </c>
      <c r="J3443" s="64">
        <f t="shared" si="408"/>
        <v>164</v>
      </c>
      <c r="K3443" s="64">
        <f t="shared" si="409"/>
        <v>168</v>
      </c>
      <c r="L3443" s="64">
        <f t="shared" si="410"/>
        <v>602</v>
      </c>
      <c r="M3443" s="64">
        <f t="shared" si="411"/>
        <v>255</v>
      </c>
    </row>
    <row r="3444" spans="1:13" x14ac:dyDescent="0.35">
      <c r="A3444" s="64">
        <v>7628657</v>
      </c>
      <c r="B3444" s="64" t="s">
        <v>101</v>
      </c>
      <c r="C3444" s="64">
        <v>2051.94</v>
      </c>
      <c r="D3444" s="64">
        <v>149</v>
      </c>
      <c r="E3444" s="64">
        <v>166.61</v>
      </c>
      <c r="F3444" s="64">
        <v>165.44</v>
      </c>
      <c r="H3444" s="64">
        <f t="shared" si="407"/>
        <v>-1.1700000000000159</v>
      </c>
      <c r="J3444" s="64">
        <f t="shared" si="408"/>
        <v>165</v>
      </c>
      <c r="K3444" s="64">
        <f t="shared" si="409"/>
        <v>168</v>
      </c>
      <c r="L3444" s="64">
        <f t="shared" si="410"/>
        <v>602</v>
      </c>
      <c r="M3444" s="64">
        <f t="shared" si="411"/>
        <v>255</v>
      </c>
    </row>
    <row r="3445" spans="1:13" x14ac:dyDescent="0.35">
      <c r="A3445" s="64">
        <v>7637921</v>
      </c>
      <c r="B3445" s="64" t="s">
        <v>183</v>
      </c>
      <c r="C3445" s="64">
        <v>4059.4499900000001</v>
      </c>
      <c r="D3445" s="64">
        <v>182</v>
      </c>
      <c r="E3445" s="64">
        <v>328.7</v>
      </c>
      <c r="F3445" s="64">
        <v>0</v>
      </c>
      <c r="H3445" s="64">
        <f t="shared" si="407"/>
        <v>-328.7</v>
      </c>
      <c r="J3445" s="64">
        <f t="shared" si="408"/>
        <v>165</v>
      </c>
      <c r="K3445" s="64">
        <f t="shared" si="409"/>
        <v>168</v>
      </c>
      <c r="L3445" s="64">
        <f t="shared" si="410"/>
        <v>603</v>
      </c>
      <c r="M3445" s="64">
        <f t="shared" si="411"/>
        <v>255</v>
      </c>
    </row>
    <row r="3446" spans="1:13" x14ac:dyDescent="0.35">
      <c r="A3446" s="64">
        <v>7643564</v>
      </c>
      <c r="B3446" s="64" t="s">
        <v>395</v>
      </c>
      <c r="C3446" s="64">
        <v>7483.77</v>
      </c>
      <c r="D3446" s="64">
        <v>181</v>
      </c>
      <c r="E3446" s="64">
        <v>533.64</v>
      </c>
      <c r="F3446" s="64">
        <v>508.13</v>
      </c>
      <c r="H3446" s="64">
        <f t="shared" si="407"/>
        <v>-25.509999999999991</v>
      </c>
      <c r="J3446" s="64">
        <f t="shared" si="408"/>
        <v>165</v>
      </c>
      <c r="K3446" s="64">
        <f t="shared" si="409"/>
        <v>169</v>
      </c>
      <c r="L3446" s="64">
        <f t="shared" si="410"/>
        <v>603</v>
      </c>
      <c r="M3446" s="64">
        <f t="shared" si="411"/>
        <v>255</v>
      </c>
    </row>
    <row r="3447" spans="1:13" x14ac:dyDescent="0.35">
      <c r="A3447" s="64">
        <v>7644603</v>
      </c>
      <c r="B3447" s="64" t="s">
        <v>183</v>
      </c>
      <c r="C3447" s="64">
        <v>11382.13</v>
      </c>
      <c r="D3447" s="64">
        <v>181</v>
      </c>
      <c r="E3447" s="64">
        <v>919.09</v>
      </c>
      <c r="F3447" s="64">
        <v>0</v>
      </c>
      <c r="H3447" s="64">
        <f t="shared" si="407"/>
        <v>-919.09</v>
      </c>
      <c r="J3447" s="64">
        <f t="shared" si="408"/>
        <v>165</v>
      </c>
      <c r="K3447" s="64">
        <f t="shared" si="409"/>
        <v>169</v>
      </c>
      <c r="L3447" s="64">
        <f t="shared" si="410"/>
        <v>604</v>
      </c>
      <c r="M3447" s="64">
        <f t="shared" si="411"/>
        <v>255</v>
      </c>
    </row>
    <row r="3448" spans="1:13" x14ac:dyDescent="0.35">
      <c r="A3448" s="64">
        <v>7666730</v>
      </c>
      <c r="B3448" s="64" t="s">
        <v>183</v>
      </c>
      <c r="C3448" s="64">
        <v>2029.12</v>
      </c>
      <c r="D3448" s="64">
        <v>181</v>
      </c>
      <c r="E3448" s="64">
        <v>165.54</v>
      </c>
      <c r="F3448" s="64">
        <v>0</v>
      </c>
      <c r="H3448" s="64">
        <f t="shared" si="407"/>
        <v>-165.54</v>
      </c>
      <c r="J3448" s="64">
        <f t="shared" si="408"/>
        <v>165</v>
      </c>
      <c r="K3448" s="64">
        <f t="shared" si="409"/>
        <v>169</v>
      </c>
      <c r="L3448" s="64">
        <f t="shared" si="410"/>
        <v>605</v>
      </c>
      <c r="M3448" s="64">
        <f t="shared" si="411"/>
        <v>255</v>
      </c>
    </row>
    <row r="3449" spans="1:13" x14ac:dyDescent="0.35">
      <c r="A3449" s="64">
        <v>7677159</v>
      </c>
      <c r="B3449" s="64" t="s">
        <v>183</v>
      </c>
      <c r="C3449" s="64">
        <v>3463.78</v>
      </c>
      <c r="D3449" s="64">
        <v>179</v>
      </c>
      <c r="E3449" s="64">
        <v>289.26</v>
      </c>
      <c r="F3449" s="64">
        <v>0</v>
      </c>
      <c r="H3449" s="64">
        <f t="shared" si="407"/>
        <v>-289.26</v>
      </c>
      <c r="J3449" s="64">
        <f t="shared" si="408"/>
        <v>165</v>
      </c>
      <c r="K3449" s="64">
        <f t="shared" si="409"/>
        <v>169</v>
      </c>
      <c r="L3449" s="64">
        <f t="shared" si="410"/>
        <v>606</v>
      </c>
      <c r="M3449" s="64">
        <f t="shared" si="411"/>
        <v>255</v>
      </c>
    </row>
    <row r="3450" spans="1:13" x14ac:dyDescent="0.35">
      <c r="A3450" s="64">
        <v>7680326</v>
      </c>
      <c r="B3450" s="64" t="s">
        <v>183</v>
      </c>
      <c r="C3450" s="64">
        <v>5639.89</v>
      </c>
      <c r="D3450" s="64">
        <v>179</v>
      </c>
      <c r="E3450" s="64">
        <v>464.1</v>
      </c>
      <c r="F3450" s="64">
        <v>0</v>
      </c>
      <c r="H3450" s="64">
        <f t="shared" si="407"/>
        <v>-464.1</v>
      </c>
      <c r="J3450" s="64">
        <f t="shared" si="408"/>
        <v>165</v>
      </c>
      <c r="K3450" s="64">
        <f t="shared" si="409"/>
        <v>169</v>
      </c>
      <c r="L3450" s="64">
        <f t="shared" si="410"/>
        <v>607</v>
      </c>
      <c r="M3450" s="64">
        <f t="shared" si="411"/>
        <v>255</v>
      </c>
    </row>
    <row r="3451" spans="1:13" x14ac:dyDescent="0.35">
      <c r="A3451" s="64">
        <v>7680376</v>
      </c>
      <c r="B3451" s="64" t="s">
        <v>406</v>
      </c>
      <c r="C3451" s="64">
        <v>6129.35</v>
      </c>
      <c r="D3451" s="64">
        <v>181</v>
      </c>
      <c r="E3451" s="64">
        <v>497.2</v>
      </c>
      <c r="F3451" s="64">
        <v>0</v>
      </c>
      <c r="H3451" s="64">
        <f t="shared" si="407"/>
        <v>-497.2</v>
      </c>
      <c r="J3451" s="64">
        <f t="shared" si="408"/>
        <v>165</v>
      </c>
      <c r="K3451" s="64">
        <f t="shared" si="409"/>
        <v>169</v>
      </c>
      <c r="L3451" s="64">
        <f t="shared" si="410"/>
        <v>607</v>
      </c>
      <c r="M3451" s="64">
        <f t="shared" si="411"/>
        <v>256</v>
      </c>
    </row>
    <row r="3452" spans="1:13" x14ac:dyDescent="0.35">
      <c r="A3452" s="64">
        <v>7680425</v>
      </c>
      <c r="B3452" s="64" t="s">
        <v>183</v>
      </c>
      <c r="C3452" s="64">
        <v>1248.6099999999999</v>
      </c>
      <c r="D3452" s="64">
        <v>182</v>
      </c>
      <c r="E3452" s="64">
        <v>97.1</v>
      </c>
      <c r="F3452" s="64">
        <v>0</v>
      </c>
      <c r="H3452" s="64">
        <f t="shared" si="407"/>
        <v>-97.1</v>
      </c>
      <c r="J3452" s="64">
        <f t="shared" si="408"/>
        <v>165</v>
      </c>
      <c r="K3452" s="64">
        <f t="shared" si="409"/>
        <v>169</v>
      </c>
      <c r="L3452" s="64">
        <f t="shared" si="410"/>
        <v>608</v>
      </c>
      <c r="M3452" s="64">
        <f t="shared" si="411"/>
        <v>256</v>
      </c>
    </row>
    <row r="3453" spans="1:13" x14ac:dyDescent="0.35">
      <c r="A3453" s="64">
        <v>7680623</v>
      </c>
      <c r="B3453" s="64" t="s">
        <v>406</v>
      </c>
      <c r="C3453" s="64">
        <v>3766.24</v>
      </c>
      <c r="D3453" s="64">
        <v>151</v>
      </c>
      <c r="E3453" s="64">
        <v>304.08</v>
      </c>
      <c r="F3453" s="64">
        <v>0</v>
      </c>
      <c r="H3453" s="64">
        <f t="shared" si="407"/>
        <v>-304.08</v>
      </c>
      <c r="J3453" s="64">
        <f t="shared" si="408"/>
        <v>165</v>
      </c>
      <c r="K3453" s="64">
        <f t="shared" si="409"/>
        <v>169</v>
      </c>
      <c r="L3453" s="64">
        <f t="shared" si="410"/>
        <v>608</v>
      </c>
      <c r="M3453" s="64">
        <f t="shared" si="411"/>
        <v>257</v>
      </c>
    </row>
    <row r="3454" spans="1:13" x14ac:dyDescent="0.35">
      <c r="A3454" s="64">
        <v>7680756</v>
      </c>
      <c r="B3454" s="64" t="s">
        <v>183</v>
      </c>
      <c r="C3454" s="64">
        <v>1209.9000000000001</v>
      </c>
      <c r="D3454" s="64">
        <v>182</v>
      </c>
      <c r="E3454" s="64">
        <v>97.68</v>
      </c>
      <c r="F3454" s="64">
        <v>0</v>
      </c>
      <c r="H3454" s="64">
        <f t="shared" si="407"/>
        <v>-97.68</v>
      </c>
      <c r="J3454" s="64">
        <f t="shared" si="408"/>
        <v>165</v>
      </c>
      <c r="K3454" s="64">
        <f t="shared" si="409"/>
        <v>169</v>
      </c>
      <c r="L3454" s="64">
        <f t="shared" si="410"/>
        <v>609</v>
      </c>
      <c r="M3454" s="64">
        <f t="shared" si="411"/>
        <v>257</v>
      </c>
    </row>
    <row r="3455" spans="1:13" x14ac:dyDescent="0.35">
      <c r="A3455" s="64">
        <v>7684568</v>
      </c>
      <c r="B3455" s="64" t="s">
        <v>183</v>
      </c>
      <c r="C3455" s="64">
        <v>6419.61</v>
      </c>
      <c r="D3455" s="64">
        <v>181</v>
      </c>
      <c r="E3455" s="64">
        <v>535.69000000000005</v>
      </c>
      <c r="F3455" s="64">
        <v>0</v>
      </c>
      <c r="H3455" s="64">
        <f t="shared" si="407"/>
        <v>-535.69000000000005</v>
      </c>
      <c r="J3455" s="64">
        <f t="shared" si="408"/>
        <v>165</v>
      </c>
      <c r="K3455" s="64">
        <f t="shared" si="409"/>
        <v>169</v>
      </c>
      <c r="L3455" s="64">
        <f t="shared" si="410"/>
        <v>610</v>
      </c>
      <c r="M3455" s="64">
        <f t="shared" si="411"/>
        <v>257</v>
      </c>
    </row>
    <row r="3456" spans="1:13" x14ac:dyDescent="0.35">
      <c r="A3456" s="64">
        <v>7685590</v>
      </c>
      <c r="B3456" s="64" t="s">
        <v>406</v>
      </c>
      <c r="C3456" s="64">
        <v>3110.99</v>
      </c>
      <c r="D3456" s="64">
        <v>151</v>
      </c>
      <c r="E3456" s="64">
        <v>258.89999999999998</v>
      </c>
      <c r="F3456" s="64">
        <v>0</v>
      </c>
      <c r="H3456" s="64">
        <f t="shared" si="407"/>
        <v>-258.89999999999998</v>
      </c>
      <c r="J3456" s="64">
        <f t="shared" si="408"/>
        <v>165</v>
      </c>
      <c r="K3456" s="64">
        <f t="shared" si="409"/>
        <v>169</v>
      </c>
      <c r="L3456" s="64">
        <f t="shared" si="410"/>
        <v>610</v>
      </c>
      <c r="M3456" s="64">
        <f t="shared" si="411"/>
        <v>258</v>
      </c>
    </row>
    <row r="3457" spans="1:13" x14ac:dyDescent="0.35">
      <c r="A3457" s="64">
        <v>7686019</v>
      </c>
      <c r="B3457" s="64" t="s">
        <v>395</v>
      </c>
      <c r="C3457" s="64">
        <v>3560.48</v>
      </c>
      <c r="D3457" s="64">
        <v>124</v>
      </c>
      <c r="E3457" s="64">
        <v>296.05</v>
      </c>
      <c r="F3457" s="64">
        <v>290.97000000000003</v>
      </c>
      <c r="H3457" s="64">
        <f t="shared" si="407"/>
        <v>-5.0799999999999841</v>
      </c>
      <c r="J3457" s="64">
        <f t="shared" si="408"/>
        <v>165</v>
      </c>
      <c r="K3457" s="64">
        <f t="shared" si="409"/>
        <v>170</v>
      </c>
      <c r="L3457" s="64">
        <f t="shared" si="410"/>
        <v>610</v>
      </c>
      <c r="M3457" s="64">
        <f t="shared" si="411"/>
        <v>258</v>
      </c>
    </row>
    <row r="3458" spans="1:13" x14ac:dyDescent="0.35">
      <c r="A3458" s="64">
        <v>7686936</v>
      </c>
      <c r="B3458" s="64" t="s">
        <v>183</v>
      </c>
      <c r="C3458" s="64">
        <v>1155.56</v>
      </c>
      <c r="D3458" s="64">
        <v>181</v>
      </c>
      <c r="E3458" s="64">
        <v>90.68</v>
      </c>
      <c r="F3458" s="64">
        <v>0</v>
      </c>
      <c r="H3458" s="64">
        <f t="shared" si="407"/>
        <v>-90.68</v>
      </c>
      <c r="J3458" s="64">
        <f t="shared" si="408"/>
        <v>165</v>
      </c>
      <c r="K3458" s="64">
        <f t="shared" si="409"/>
        <v>170</v>
      </c>
      <c r="L3458" s="64">
        <f t="shared" si="410"/>
        <v>611</v>
      </c>
      <c r="M3458" s="64">
        <f t="shared" si="411"/>
        <v>258</v>
      </c>
    </row>
    <row r="3459" spans="1:13" x14ac:dyDescent="0.35">
      <c r="A3459" s="64">
        <v>7689328</v>
      </c>
      <c r="B3459" s="64" t="s">
        <v>183</v>
      </c>
      <c r="C3459" s="64">
        <v>3329.03</v>
      </c>
      <c r="D3459" s="64">
        <v>182</v>
      </c>
      <c r="E3459" s="64">
        <v>264.41000000000003</v>
      </c>
      <c r="F3459" s="64">
        <v>0</v>
      </c>
      <c r="H3459" s="64">
        <f t="shared" si="407"/>
        <v>-264.41000000000003</v>
      </c>
      <c r="J3459" s="64">
        <f t="shared" si="408"/>
        <v>165</v>
      </c>
      <c r="K3459" s="64">
        <f t="shared" si="409"/>
        <v>170</v>
      </c>
      <c r="L3459" s="64">
        <f t="shared" si="410"/>
        <v>612</v>
      </c>
      <c r="M3459" s="64">
        <f t="shared" si="411"/>
        <v>258</v>
      </c>
    </row>
    <row r="3460" spans="1:13" x14ac:dyDescent="0.35">
      <c r="A3460" s="64">
        <v>7690151</v>
      </c>
      <c r="B3460" s="64" t="s">
        <v>183</v>
      </c>
      <c r="C3460" s="64">
        <v>2098.0700000000002</v>
      </c>
      <c r="D3460" s="64">
        <v>181</v>
      </c>
      <c r="E3460" s="64">
        <v>170.74</v>
      </c>
      <c r="F3460" s="64">
        <v>0</v>
      </c>
      <c r="H3460" s="64">
        <f t="shared" si="407"/>
        <v>-170.74</v>
      </c>
      <c r="J3460" s="64">
        <f t="shared" si="408"/>
        <v>165</v>
      </c>
      <c r="K3460" s="64">
        <f t="shared" si="409"/>
        <v>170</v>
      </c>
      <c r="L3460" s="64">
        <f t="shared" si="410"/>
        <v>613</v>
      </c>
      <c r="M3460" s="64">
        <f t="shared" si="411"/>
        <v>258</v>
      </c>
    </row>
    <row r="3461" spans="1:13" x14ac:dyDescent="0.35">
      <c r="A3461" s="64">
        <v>7690820</v>
      </c>
      <c r="B3461" s="64" t="s">
        <v>183</v>
      </c>
      <c r="C3461" s="64">
        <v>3008.79</v>
      </c>
      <c r="D3461" s="64">
        <v>181</v>
      </c>
      <c r="E3461" s="64">
        <v>238.15</v>
      </c>
      <c r="F3461" s="64">
        <v>0</v>
      </c>
      <c r="H3461" s="64">
        <f t="shared" si="407"/>
        <v>-238.15</v>
      </c>
      <c r="J3461" s="64">
        <f t="shared" si="408"/>
        <v>165</v>
      </c>
      <c r="K3461" s="64">
        <f t="shared" si="409"/>
        <v>170</v>
      </c>
      <c r="L3461" s="64">
        <f t="shared" si="410"/>
        <v>614</v>
      </c>
      <c r="M3461" s="64">
        <f t="shared" si="411"/>
        <v>258</v>
      </c>
    </row>
    <row r="3462" spans="1:13" x14ac:dyDescent="0.35">
      <c r="A3462" s="64">
        <v>7691274</v>
      </c>
      <c r="B3462" s="64" t="s">
        <v>395</v>
      </c>
      <c r="C3462" s="64">
        <v>2166.25</v>
      </c>
      <c r="D3462" s="64">
        <v>182</v>
      </c>
      <c r="E3462" s="64">
        <v>179.22</v>
      </c>
      <c r="F3462" s="64">
        <v>180.85</v>
      </c>
      <c r="H3462" s="64">
        <f t="shared" si="407"/>
        <v>1.6299999999999955</v>
      </c>
      <c r="J3462" s="64">
        <f t="shared" si="408"/>
        <v>165</v>
      </c>
      <c r="K3462" s="64">
        <f t="shared" si="409"/>
        <v>171</v>
      </c>
      <c r="L3462" s="64">
        <f t="shared" si="410"/>
        <v>614</v>
      </c>
      <c r="M3462" s="64">
        <f t="shared" si="411"/>
        <v>258</v>
      </c>
    </row>
    <row r="3463" spans="1:13" x14ac:dyDescent="0.35">
      <c r="A3463" s="64">
        <v>7691505</v>
      </c>
      <c r="B3463" s="64" t="s">
        <v>183</v>
      </c>
      <c r="C3463" s="64">
        <v>4005.82</v>
      </c>
      <c r="D3463" s="64">
        <v>178</v>
      </c>
      <c r="E3463" s="64">
        <v>326.19</v>
      </c>
      <c r="F3463" s="64">
        <v>0</v>
      </c>
      <c r="H3463" s="64">
        <f t="shared" si="407"/>
        <v>-326.19</v>
      </c>
      <c r="J3463" s="64">
        <f t="shared" si="408"/>
        <v>165</v>
      </c>
      <c r="K3463" s="64">
        <f t="shared" si="409"/>
        <v>171</v>
      </c>
      <c r="L3463" s="64">
        <f t="shared" si="410"/>
        <v>615</v>
      </c>
      <c r="M3463" s="64">
        <f t="shared" si="411"/>
        <v>258</v>
      </c>
    </row>
    <row r="3464" spans="1:13" x14ac:dyDescent="0.35">
      <c r="A3464" s="64">
        <v>7693212</v>
      </c>
      <c r="B3464" s="64" t="s">
        <v>183</v>
      </c>
      <c r="C3464" s="64">
        <v>2549.89</v>
      </c>
      <c r="D3464" s="64">
        <v>182</v>
      </c>
      <c r="E3464" s="64">
        <v>209.01</v>
      </c>
      <c r="F3464" s="64">
        <v>0</v>
      </c>
      <c r="H3464" s="64">
        <f t="shared" si="407"/>
        <v>-209.01</v>
      </c>
      <c r="J3464" s="64">
        <f t="shared" si="408"/>
        <v>165</v>
      </c>
      <c r="K3464" s="64">
        <f t="shared" si="409"/>
        <v>171</v>
      </c>
      <c r="L3464" s="64">
        <f t="shared" si="410"/>
        <v>616</v>
      </c>
      <c r="M3464" s="64">
        <f t="shared" si="411"/>
        <v>258</v>
      </c>
    </row>
    <row r="3465" spans="1:13" x14ac:dyDescent="0.35">
      <c r="A3465" s="64">
        <v>7694137</v>
      </c>
      <c r="B3465" s="64" t="s">
        <v>101</v>
      </c>
      <c r="C3465" s="64">
        <v>3398.12</v>
      </c>
      <c r="D3465" s="64">
        <v>182</v>
      </c>
      <c r="E3465" s="64">
        <v>279.82</v>
      </c>
      <c r="F3465" s="64">
        <v>278.89999999999998</v>
      </c>
      <c r="H3465" s="64">
        <f t="shared" si="407"/>
        <v>-0.92000000000001592</v>
      </c>
      <c r="J3465" s="64">
        <f t="shared" si="408"/>
        <v>166</v>
      </c>
      <c r="K3465" s="64">
        <f t="shared" si="409"/>
        <v>171</v>
      </c>
      <c r="L3465" s="64">
        <f t="shared" si="410"/>
        <v>616</v>
      </c>
      <c r="M3465" s="64">
        <f t="shared" si="411"/>
        <v>258</v>
      </c>
    </row>
    <row r="3466" spans="1:13" x14ac:dyDescent="0.35">
      <c r="A3466" s="64">
        <v>7695169</v>
      </c>
      <c r="B3466" s="64" t="s">
        <v>395</v>
      </c>
      <c r="C3466" s="64">
        <v>3322.38</v>
      </c>
      <c r="D3466" s="64">
        <v>151</v>
      </c>
      <c r="E3466" s="64">
        <v>278.8</v>
      </c>
      <c r="F3466" s="64">
        <v>279.81</v>
      </c>
      <c r="H3466" s="64">
        <f t="shared" si="407"/>
        <v>1.0099999999999909</v>
      </c>
      <c r="J3466" s="64">
        <f t="shared" si="408"/>
        <v>166</v>
      </c>
      <c r="K3466" s="64">
        <f t="shared" si="409"/>
        <v>172</v>
      </c>
      <c r="L3466" s="64">
        <f t="shared" si="410"/>
        <v>616</v>
      </c>
      <c r="M3466" s="64">
        <f t="shared" si="411"/>
        <v>258</v>
      </c>
    </row>
    <row r="3467" spans="1:13" x14ac:dyDescent="0.35">
      <c r="A3467" s="64">
        <v>7696703</v>
      </c>
      <c r="B3467" s="64" t="s">
        <v>183</v>
      </c>
      <c r="C3467" s="64">
        <v>5191.0600000000004</v>
      </c>
      <c r="D3467" s="64">
        <v>178</v>
      </c>
      <c r="E3467" s="64">
        <v>422.8</v>
      </c>
      <c r="F3467" s="64">
        <v>0</v>
      </c>
      <c r="H3467" s="64">
        <f t="shared" si="407"/>
        <v>-422.8</v>
      </c>
      <c r="J3467" s="64">
        <f t="shared" si="408"/>
        <v>166</v>
      </c>
      <c r="K3467" s="64">
        <f t="shared" si="409"/>
        <v>172</v>
      </c>
      <c r="L3467" s="64">
        <f t="shared" si="410"/>
        <v>617</v>
      </c>
      <c r="M3467" s="64">
        <f t="shared" si="411"/>
        <v>258</v>
      </c>
    </row>
    <row r="3468" spans="1:13" x14ac:dyDescent="0.35">
      <c r="A3468" s="64">
        <v>7699559</v>
      </c>
      <c r="B3468" s="64" t="s">
        <v>183</v>
      </c>
      <c r="C3468" s="64">
        <v>2755.12</v>
      </c>
      <c r="D3468" s="64">
        <v>179</v>
      </c>
      <c r="E3468" s="64">
        <v>226.25</v>
      </c>
      <c r="F3468" s="64">
        <v>0</v>
      </c>
      <c r="H3468" s="64">
        <f t="shared" si="407"/>
        <v>-226.25</v>
      </c>
      <c r="J3468" s="64">
        <f t="shared" si="408"/>
        <v>166</v>
      </c>
      <c r="K3468" s="64">
        <f t="shared" si="409"/>
        <v>172</v>
      </c>
      <c r="L3468" s="64">
        <f t="shared" si="410"/>
        <v>618</v>
      </c>
      <c r="M3468" s="64">
        <f t="shared" si="411"/>
        <v>258</v>
      </c>
    </row>
    <row r="3469" spans="1:13" x14ac:dyDescent="0.35">
      <c r="A3469" s="64">
        <v>7700372</v>
      </c>
      <c r="B3469" s="64" t="s">
        <v>183</v>
      </c>
      <c r="C3469" s="64">
        <v>1834.03</v>
      </c>
      <c r="D3469" s="64">
        <v>181</v>
      </c>
      <c r="E3469" s="64">
        <v>148.15</v>
      </c>
      <c r="F3469" s="64">
        <v>0</v>
      </c>
      <c r="H3469" s="64">
        <f t="shared" si="407"/>
        <v>-148.15</v>
      </c>
      <c r="J3469" s="64">
        <f t="shared" si="408"/>
        <v>166</v>
      </c>
      <c r="K3469" s="64">
        <f t="shared" si="409"/>
        <v>172</v>
      </c>
      <c r="L3469" s="64">
        <f t="shared" si="410"/>
        <v>619</v>
      </c>
      <c r="M3469" s="64">
        <f t="shared" si="411"/>
        <v>258</v>
      </c>
    </row>
    <row r="3470" spans="1:13" x14ac:dyDescent="0.35">
      <c r="A3470" s="64">
        <v>7701297</v>
      </c>
      <c r="B3470" s="64" t="s">
        <v>406</v>
      </c>
      <c r="C3470" s="64">
        <v>1836.29</v>
      </c>
      <c r="D3470" s="64">
        <v>181</v>
      </c>
      <c r="E3470" s="64">
        <v>142.93</v>
      </c>
      <c r="F3470" s="64">
        <v>0</v>
      </c>
      <c r="H3470" s="64">
        <f t="shared" si="407"/>
        <v>-142.93</v>
      </c>
      <c r="J3470" s="64">
        <f t="shared" si="408"/>
        <v>166</v>
      </c>
      <c r="K3470" s="64">
        <f t="shared" si="409"/>
        <v>172</v>
      </c>
      <c r="L3470" s="64">
        <f t="shared" si="410"/>
        <v>619</v>
      </c>
      <c r="M3470" s="64">
        <f t="shared" si="411"/>
        <v>259</v>
      </c>
    </row>
    <row r="3471" spans="1:13" x14ac:dyDescent="0.35">
      <c r="A3471" s="64">
        <v>7701346</v>
      </c>
      <c r="B3471" s="64" t="s">
        <v>101</v>
      </c>
      <c r="C3471" s="64">
        <v>2975.97</v>
      </c>
      <c r="D3471" s="64">
        <v>151</v>
      </c>
      <c r="E3471" s="64">
        <v>239.92</v>
      </c>
      <c r="F3471" s="64">
        <v>235.17</v>
      </c>
      <c r="H3471" s="64">
        <f t="shared" si="407"/>
        <v>-4.75</v>
      </c>
      <c r="J3471" s="64">
        <f t="shared" si="408"/>
        <v>167</v>
      </c>
      <c r="K3471" s="64">
        <f t="shared" si="409"/>
        <v>172</v>
      </c>
      <c r="L3471" s="64">
        <f t="shared" si="410"/>
        <v>619</v>
      </c>
      <c r="M3471" s="64">
        <f t="shared" si="411"/>
        <v>259</v>
      </c>
    </row>
    <row r="3472" spans="1:13" x14ac:dyDescent="0.35">
      <c r="A3472" s="64">
        <v>7701578</v>
      </c>
      <c r="B3472" s="64" t="s">
        <v>183</v>
      </c>
      <c r="C3472" s="64">
        <v>2980.95</v>
      </c>
      <c r="D3472" s="64">
        <v>181</v>
      </c>
      <c r="E3472" s="64">
        <v>236.45</v>
      </c>
      <c r="F3472" s="64">
        <v>0</v>
      </c>
      <c r="H3472" s="64">
        <f t="shared" ref="H3472:H3535" si="412">F3472-E3472</f>
        <v>-236.45</v>
      </c>
      <c r="J3472" s="64">
        <f t="shared" si="408"/>
        <v>167</v>
      </c>
      <c r="K3472" s="64">
        <f t="shared" si="409"/>
        <v>172</v>
      </c>
      <c r="L3472" s="64">
        <f t="shared" si="410"/>
        <v>620</v>
      </c>
      <c r="M3472" s="64">
        <f t="shared" si="411"/>
        <v>259</v>
      </c>
    </row>
    <row r="3473" spans="1:13" x14ac:dyDescent="0.35">
      <c r="A3473" s="64">
        <v>7702394</v>
      </c>
      <c r="B3473" s="64" t="s">
        <v>183</v>
      </c>
      <c r="C3473" s="64">
        <v>1751.58</v>
      </c>
      <c r="D3473" s="64">
        <v>181</v>
      </c>
      <c r="E3473" s="64">
        <v>140.49</v>
      </c>
      <c r="F3473" s="64">
        <v>0</v>
      </c>
      <c r="H3473" s="64">
        <f t="shared" si="412"/>
        <v>-140.49</v>
      </c>
      <c r="J3473" s="64">
        <f t="shared" si="408"/>
        <v>167</v>
      </c>
      <c r="K3473" s="64">
        <f t="shared" si="409"/>
        <v>172</v>
      </c>
      <c r="L3473" s="64">
        <f t="shared" si="410"/>
        <v>621</v>
      </c>
      <c r="M3473" s="64">
        <f t="shared" si="411"/>
        <v>259</v>
      </c>
    </row>
    <row r="3474" spans="1:13" x14ac:dyDescent="0.35">
      <c r="A3474" s="64">
        <v>7703665</v>
      </c>
      <c r="B3474" s="64" t="s">
        <v>183</v>
      </c>
      <c r="C3474" s="64">
        <v>1907.34</v>
      </c>
      <c r="D3474" s="64">
        <v>181</v>
      </c>
      <c r="E3474" s="64">
        <v>151.63999999999999</v>
      </c>
      <c r="F3474" s="64">
        <v>0</v>
      </c>
      <c r="H3474" s="64">
        <f t="shared" si="412"/>
        <v>-151.63999999999999</v>
      </c>
      <c r="J3474" s="64">
        <f t="shared" si="408"/>
        <v>167</v>
      </c>
      <c r="K3474" s="64">
        <f t="shared" si="409"/>
        <v>172</v>
      </c>
      <c r="L3474" s="64">
        <f t="shared" si="410"/>
        <v>622</v>
      </c>
      <c r="M3474" s="64">
        <f t="shared" si="411"/>
        <v>259</v>
      </c>
    </row>
    <row r="3475" spans="1:13" x14ac:dyDescent="0.35">
      <c r="A3475" s="64">
        <v>7704069</v>
      </c>
      <c r="B3475" s="64" t="s">
        <v>183</v>
      </c>
      <c r="C3475" s="64">
        <v>3238.08</v>
      </c>
      <c r="D3475" s="64">
        <v>182</v>
      </c>
      <c r="E3475" s="64">
        <v>265.49</v>
      </c>
      <c r="F3475" s="64">
        <v>0</v>
      </c>
      <c r="H3475" s="64">
        <f t="shared" si="412"/>
        <v>-265.49</v>
      </c>
      <c r="J3475" s="64">
        <f t="shared" si="408"/>
        <v>167</v>
      </c>
      <c r="K3475" s="64">
        <f t="shared" si="409"/>
        <v>172</v>
      </c>
      <c r="L3475" s="64">
        <f t="shared" si="410"/>
        <v>623</v>
      </c>
      <c r="M3475" s="64">
        <f t="shared" si="411"/>
        <v>259</v>
      </c>
    </row>
    <row r="3476" spans="1:13" x14ac:dyDescent="0.35">
      <c r="A3476" s="64">
        <v>7704548</v>
      </c>
      <c r="B3476" s="64" t="s">
        <v>406</v>
      </c>
      <c r="C3476" s="64">
        <v>1133.6600000000001</v>
      </c>
      <c r="D3476" s="64">
        <v>149</v>
      </c>
      <c r="E3476" s="64">
        <v>99.6</v>
      </c>
      <c r="F3476" s="64">
        <v>0</v>
      </c>
      <c r="H3476" s="64">
        <f t="shared" si="412"/>
        <v>-99.6</v>
      </c>
      <c r="J3476" s="64">
        <f t="shared" si="408"/>
        <v>167</v>
      </c>
      <c r="K3476" s="64">
        <f t="shared" si="409"/>
        <v>172</v>
      </c>
      <c r="L3476" s="64">
        <f t="shared" si="410"/>
        <v>623</v>
      </c>
      <c r="M3476" s="64">
        <f t="shared" si="411"/>
        <v>260</v>
      </c>
    </row>
    <row r="3477" spans="1:13" x14ac:dyDescent="0.35">
      <c r="A3477" s="64">
        <v>7704647</v>
      </c>
      <c r="B3477" s="64" t="s">
        <v>183</v>
      </c>
      <c r="C3477" s="64">
        <v>2193.17</v>
      </c>
      <c r="D3477" s="64">
        <v>182</v>
      </c>
      <c r="E3477" s="64">
        <v>177.43</v>
      </c>
      <c r="F3477" s="64">
        <v>0</v>
      </c>
      <c r="H3477" s="64">
        <f t="shared" si="412"/>
        <v>-177.43</v>
      </c>
      <c r="J3477" s="64">
        <f t="shared" si="408"/>
        <v>167</v>
      </c>
      <c r="K3477" s="64">
        <f t="shared" si="409"/>
        <v>172</v>
      </c>
      <c r="L3477" s="64">
        <f t="shared" si="410"/>
        <v>624</v>
      </c>
      <c r="M3477" s="64">
        <f t="shared" si="411"/>
        <v>260</v>
      </c>
    </row>
    <row r="3478" spans="1:13" x14ac:dyDescent="0.35">
      <c r="A3478" s="64">
        <v>7706015</v>
      </c>
      <c r="B3478" s="64" t="s">
        <v>183</v>
      </c>
      <c r="C3478" s="64">
        <v>2397.21</v>
      </c>
      <c r="D3478" s="64">
        <v>181</v>
      </c>
      <c r="E3478" s="64">
        <v>193.77</v>
      </c>
      <c r="F3478" s="64">
        <v>0</v>
      </c>
      <c r="H3478" s="64">
        <f t="shared" si="412"/>
        <v>-193.77</v>
      </c>
      <c r="J3478" s="64">
        <f t="shared" si="408"/>
        <v>167</v>
      </c>
      <c r="K3478" s="64">
        <f t="shared" si="409"/>
        <v>172</v>
      </c>
      <c r="L3478" s="64">
        <f t="shared" si="410"/>
        <v>625</v>
      </c>
      <c r="M3478" s="64">
        <f t="shared" si="411"/>
        <v>260</v>
      </c>
    </row>
    <row r="3479" spans="1:13" x14ac:dyDescent="0.35">
      <c r="A3479" s="64">
        <v>7706461</v>
      </c>
      <c r="B3479" s="64" t="s">
        <v>183</v>
      </c>
      <c r="C3479" s="64">
        <v>2413.29</v>
      </c>
      <c r="D3479" s="64">
        <v>178</v>
      </c>
      <c r="E3479" s="64">
        <v>196.62</v>
      </c>
      <c r="F3479" s="64">
        <v>0</v>
      </c>
      <c r="H3479" s="64">
        <f t="shared" si="412"/>
        <v>-196.62</v>
      </c>
      <c r="J3479" s="64">
        <f t="shared" si="408"/>
        <v>167</v>
      </c>
      <c r="K3479" s="64">
        <f t="shared" si="409"/>
        <v>172</v>
      </c>
      <c r="L3479" s="64">
        <f t="shared" si="410"/>
        <v>626</v>
      </c>
      <c r="M3479" s="64">
        <f t="shared" si="411"/>
        <v>260</v>
      </c>
    </row>
    <row r="3480" spans="1:13" x14ac:dyDescent="0.35">
      <c r="A3480" s="64">
        <v>7708441</v>
      </c>
      <c r="B3480" s="64" t="s">
        <v>395</v>
      </c>
      <c r="C3480" s="64">
        <v>5882.13</v>
      </c>
      <c r="D3480" s="64">
        <v>179</v>
      </c>
      <c r="E3480" s="64">
        <v>474.57</v>
      </c>
      <c r="F3480" s="64">
        <v>467.02</v>
      </c>
      <c r="H3480" s="64">
        <f t="shared" si="412"/>
        <v>-7.5500000000000114</v>
      </c>
      <c r="J3480" s="64">
        <f t="shared" si="408"/>
        <v>167</v>
      </c>
      <c r="K3480" s="64">
        <f t="shared" si="409"/>
        <v>173</v>
      </c>
      <c r="L3480" s="64">
        <f t="shared" si="410"/>
        <v>626</v>
      </c>
      <c r="M3480" s="64">
        <f t="shared" si="411"/>
        <v>260</v>
      </c>
    </row>
    <row r="3481" spans="1:13" x14ac:dyDescent="0.35">
      <c r="A3481" s="64">
        <v>7711204</v>
      </c>
      <c r="B3481" s="64" t="s">
        <v>395</v>
      </c>
      <c r="C3481" s="64">
        <v>1977.9</v>
      </c>
      <c r="D3481" s="64">
        <v>118</v>
      </c>
      <c r="E3481" s="64">
        <v>166.38</v>
      </c>
      <c r="F3481" s="64">
        <v>163.19</v>
      </c>
      <c r="H3481" s="64">
        <f t="shared" si="412"/>
        <v>-3.1899999999999977</v>
      </c>
      <c r="J3481" s="64">
        <f t="shared" si="408"/>
        <v>167</v>
      </c>
      <c r="K3481" s="64">
        <f t="shared" si="409"/>
        <v>174</v>
      </c>
      <c r="L3481" s="64">
        <f t="shared" si="410"/>
        <v>626</v>
      </c>
      <c r="M3481" s="64">
        <f t="shared" si="411"/>
        <v>260</v>
      </c>
    </row>
    <row r="3482" spans="1:13" x14ac:dyDescent="0.35">
      <c r="A3482" s="64">
        <v>7712369</v>
      </c>
      <c r="B3482" s="64" t="s">
        <v>395</v>
      </c>
      <c r="C3482" s="64">
        <v>2096.33</v>
      </c>
      <c r="D3482" s="64">
        <v>181</v>
      </c>
      <c r="E3482" s="64">
        <v>167.04</v>
      </c>
      <c r="F3482" s="64">
        <v>164.66</v>
      </c>
      <c r="H3482" s="64">
        <f t="shared" si="412"/>
        <v>-2.3799999999999955</v>
      </c>
      <c r="J3482" s="64">
        <f t="shared" si="408"/>
        <v>167</v>
      </c>
      <c r="K3482" s="64">
        <f t="shared" si="409"/>
        <v>175</v>
      </c>
      <c r="L3482" s="64">
        <f t="shared" si="410"/>
        <v>626</v>
      </c>
      <c r="M3482" s="64">
        <f t="shared" si="411"/>
        <v>260</v>
      </c>
    </row>
    <row r="3483" spans="1:13" x14ac:dyDescent="0.35">
      <c r="A3483" s="64">
        <v>7712608</v>
      </c>
      <c r="B3483" s="64" t="s">
        <v>183</v>
      </c>
      <c r="C3483" s="64">
        <v>4008.21</v>
      </c>
      <c r="D3483" s="64">
        <v>182</v>
      </c>
      <c r="E3483" s="64">
        <v>330.25</v>
      </c>
      <c r="F3483" s="64">
        <v>0</v>
      </c>
      <c r="H3483" s="64">
        <f t="shared" si="412"/>
        <v>-330.25</v>
      </c>
      <c r="J3483" s="64">
        <f t="shared" si="408"/>
        <v>167</v>
      </c>
      <c r="K3483" s="64">
        <f t="shared" si="409"/>
        <v>175</v>
      </c>
      <c r="L3483" s="64">
        <f t="shared" si="410"/>
        <v>627</v>
      </c>
      <c r="M3483" s="64">
        <f t="shared" si="411"/>
        <v>260</v>
      </c>
    </row>
    <row r="3484" spans="1:13" x14ac:dyDescent="0.35">
      <c r="A3484" s="64">
        <v>7713474</v>
      </c>
      <c r="B3484" s="64" t="s">
        <v>101</v>
      </c>
      <c r="C3484" s="64">
        <v>1326.88</v>
      </c>
      <c r="D3484" s="64">
        <v>182</v>
      </c>
      <c r="E3484" s="64">
        <v>105.07</v>
      </c>
      <c r="F3484" s="64">
        <v>103.51</v>
      </c>
      <c r="H3484" s="64">
        <f t="shared" si="412"/>
        <v>-1.5599999999999881</v>
      </c>
      <c r="J3484" s="64">
        <f t="shared" si="408"/>
        <v>168</v>
      </c>
      <c r="K3484" s="64">
        <f t="shared" si="409"/>
        <v>175</v>
      </c>
      <c r="L3484" s="64">
        <f t="shared" si="410"/>
        <v>627</v>
      </c>
      <c r="M3484" s="64">
        <f t="shared" si="411"/>
        <v>260</v>
      </c>
    </row>
    <row r="3485" spans="1:13" x14ac:dyDescent="0.35">
      <c r="A3485" s="64">
        <v>7713721</v>
      </c>
      <c r="B3485" s="64" t="s">
        <v>183</v>
      </c>
      <c r="C3485" s="64">
        <v>4581.88</v>
      </c>
      <c r="D3485" s="64">
        <v>179</v>
      </c>
      <c r="E3485" s="64">
        <v>371.62</v>
      </c>
      <c r="F3485" s="64">
        <v>0</v>
      </c>
      <c r="H3485" s="64">
        <f t="shared" si="412"/>
        <v>-371.62</v>
      </c>
      <c r="J3485" s="64">
        <f t="shared" si="408"/>
        <v>168</v>
      </c>
      <c r="K3485" s="64">
        <f t="shared" si="409"/>
        <v>175</v>
      </c>
      <c r="L3485" s="64">
        <f t="shared" si="410"/>
        <v>628</v>
      </c>
      <c r="M3485" s="64">
        <f t="shared" si="411"/>
        <v>260</v>
      </c>
    </row>
    <row r="3486" spans="1:13" x14ac:dyDescent="0.35">
      <c r="A3486" s="64">
        <v>7714290</v>
      </c>
      <c r="B3486" s="64" t="s">
        <v>183</v>
      </c>
      <c r="C3486" s="64">
        <v>2253.9299999999998</v>
      </c>
      <c r="D3486" s="64">
        <v>182</v>
      </c>
      <c r="E3486" s="64">
        <v>178.53</v>
      </c>
      <c r="F3486" s="64">
        <v>0</v>
      </c>
      <c r="H3486" s="64">
        <f t="shared" si="412"/>
        <v>-178.53</v>
      </c>
      <c r="J3486" s="64">
        <f t="shared" si="408"/>
        <v>168</v>
      </c>
      <c r="K3486" s="64">
        <f t="shared" si="409"/>
        <v>175</v>
      </c>
      <c r="L3486" s="64">
        <f t="shared" si="410"/>
        <v>629</v>
      </c>
      <c r="M3486" s="64">
        <f t="shared" si="411"/>
        <v>260</v>
      </c>
    </row>
    <row r="3487" spans="1:13" x14ac:dyDescent="0.35">
      <c r="A3487" s="64">
        <v>7714406</v>
      </c>
      <c r="B3487" s="64" t="s">
        <v>183</v>
      </c>
      <c r="C3487" s="64">
        <v>1482.94</v>
      </c>
      <c r="D3487" s="64">
        <v>182</v>
      </c>
      <c r="E3487" s="64">
        <v>122.43</v>
      </c>
      <c r="F3487" s="64">
        <v>0</v>
      </c>
      <c r="H3487" s="64">
        <f t="shared" si="412"/>
        <v>-122.43</v>
      </c>
      <c r="J3487" s="64">
        <f t="shared" si="408"/>
        <v>168</v>
      </c>
      <c r="K3487" s="64">
        <f t="shared" si="409"/>
        <v>175</v>
      </c>
      <c r="L3487" s="64">
        <f t="shared" si="410"/>
        <v>630</v>
      </c>
      <c r="M3487" s="64">
        <f t="shared" si="411"/>
        <v>260</v>
      </c>
    </row>
    <row r="3488" spans="1:13" x14ac:dyDescent="0.35">
      <c r="A3488" s="64">
        <v>7715123</v>
      </c>
      <c r="B3488" s="64" t="s">
        <v>406</v>
      </c>
      <c r="C3488" s="64">
        <v>1207.08</v>
      </c>
      <c r="D3488" s="64">
        <v>181</v>
      </c>
      <c r="E3488" s="64">
        <v>98.22</v>
      </c>
      <c r="F3488" s="64">
        <v>0</v>
      </c>
      <c r="H3488" s="64">
        <f t="shared" si="412"/>
        <v>-98.22</v>
      </c>
      <c r="J3488" s="64">
        <f t="shared" si="408"/>
        <v>168</v>
      </c>
      <c r="K3488" s="64">
        <f t="shared" si="409"/>
        <v>175</v>
      </c>
      <c r="L3488" s="64">
        <f t="shared" si="410"/>
        <v>630</v>
      </c>
      <c r="M3488" s="64">
        <f t="shared" si="411"/>
        <v>261</v>
      </c>
    </row>
    <row r="3489" spans="1:13" x14ac:dyDescent="0.35">
      <c r="A3489" s="64">
        <v>7715991</v>
      </c>
      <c r="B3489" s="64" t="s">
        <v>183</v>
      </c>
      <c r="C3489" s="64">
        <v>2765.7</v>
      </c>
      <c r="D3489" s="64">
        <v>182</v>
      </c>
      <c r="E3489" s="64">
        <v>218.44</v>
      </c>
      <c r="F3489" s="64">
        <v>0</v>
      </c>
      <c r="H3489" s="64">
        <f t="shared" si="412"/>
        <v>-218.44</v>
      </c>
      <c r="J3489" s="64">
        <f t="shared" si="408"/>
        <v>168</v>
      </c>
      <c r="K3489" s="64">
        <f t="shared" si="409"/>
        <v>175</v>
      </c>
      <c r="L3489" s="64">
        <f t="shared" si="410"/>
        <v>631</v>
      </c>
      <c r="M3489" s="64">
        <f t="shared" si="411"/>
        <v>261</v>
      </c>
    </row>
    <row r="3490" spans="1:13" x14ac:dyDescent="0.35">
      <c r="A3490" s="64">
        <v>7716684</v>
      </c>
      <c r="B3490" s="64" t="s">
        <v>406</v>
      </c>
      <c r="C3490" s="64">
        <v>3262.37</v>
      </c>
      <c r="D3490" s="64">
        <v>153</v>
      </c>
      <c r="E3490" s="64">
        <v>267.98</v>
      </c>
      <c r="F3490" s="64">
        <v>0</v>
      </c>
      <c r="H3490" s="64">
        <f t="shared" si="412"/>
        <v>-267.98</v>
      </c>
      <c r="J3490" s="64">
        <f t="shared" si="408"/>
        <v>168</v>
      </c>
      <c r="K3490" s="64">
        <f t="shared" si="409"/>
        <v>175</v>
      </c>
      <c r="L3490" s="64">
        <f t="shared" si="410"/>
        <v>631</v>
      </c>
      <c r="M3490" s="64">
        <f t="shared" si="411"/>
        <v>262</v>
      </c>
    </row>
    <row r="3491" spans="1:13" x14ac:dyDescent="0.35">
      <c r="A3491" s="64">
        <v>7717351</v>
      </c>
      <c r="B3491" s="64" t="s">
        <v>183</v>
      </c>
      <c r="C3491" s="64">
        <v>3597.81</v>
      </c>
      <c r="D3491" s="64">
        <v>178</v>
      </c>
      <c r="E3491" s="64">
        <v>300.52</v>
      </c>
      <c r="F3491" s="64">
        <v>0</v>
      </c>
      <c r="H3491" s="64">
        <f t="shared" si="412"/>
        <v>-300.52</v>
      </c>
      <c r="J3491" s="64">
        <f t="shared" si="408"/>
        <v>168</v>
      </c>
      <c r="K3491" s="64">
        <f t="shared" si="409"/>
        <v>175</v>
      </c>
      <c r="L3491" s="64">
        <f t="shared" si="410"/>
        <v>632</v>
      </c>
      <c r="M3491" s="64">
        <f t="shared" si="411"/>
        <v>262</v>
      </c>
    </row>
    <row r="3492" spans="1:13" x14ac:dyDescent="0.35">
      <c r="A3492" s="64">
        <v>7718622</v>
      </c>
      <c r="B3492" s="64" t="s">
        <v>406</v>
      </c>
      <c r="C3492" s="64">
        <v>1623.91</v>
      </c>
      <c r="D3492" s="64">
        <v>182</v>
      </c>
      <c r="E3492" s="64">
        <v>129.13999999999999</v>
      </c>
      <c r="F3492" s="64">
        <v>0</v>
      </c>
      <c r="H3492" s="64">
        <f t="shared" si="412"/>
        <v>-129.13999999999999</v>
      </c>
      <c r="J3492" s="64">
        <f t="shared" si="408"/>
        <v>168</v>
      </c>
      <c r="K3492" s="64">
        <f t="shared" si="409"/>
        <v>175</v>
      </c>
      <c r="L3492" s="64">
        <f t="shared" si="410"/>
        <v>632</v>
      </c>
      <c r="M3492" s="64">
        <f t="shared" si="411"/>
        <v>263</v>
      </c>
    </row>
    <row r="3493" spans="1:13" x14ac:dyDescent="0.35">
      <c r="A3493" s="64">
        <v>7718698</v>
      </c>
      <c r="B3493" s="64" t="s">
        <v>406</v>
      </c>
      <c r="C3493" s="64">
        <v>3905.85</v>
      </c>
      <c r="D3493" s="64">
        <v>151</v>
      </c>
      <c r="E3493" s="64">
        <v>313.64999999999998</v>
      </c>
      <c r="F3493" s="64">
        <v>0</v>
      </c>
      <c r="H3493" s="64">
        <f t="shared" si="412"/>
        <v>-313.64999999999998</v>
      </c>
      <c r="J3493" s="64">
        <f t="shared" si="408"/>
        <v>168</v>
      </c>
      <c r="K3493" s="64">
        <f t="shared" si="409"/>
        <v>175</v>
      </c>
      <c r="L3493" s="64">
        <f t="shared" si="410"/>
        <v>632</v>
      </c>
      <c r="M3493" s="64">
        <f t="shared" si="411"/>
        <v>264</v>
      </c>
    </row>
    <row r="3494" spans="1:13" x14ac:dyDescent="0.35">
      <c r="A3494" s="64">
        <v>7718747</v>
      </c>
      <c r="B3494" s="64" t="s">
        <v>101</v>
      </c>
      <c r="C3494" s="64">
        <v>1424.6</v>
      </c>
      <c r="D3494" s="64">
        <v>122</v>
      </c>
      <c r="E3494" s="64">
        <v>120.54</v>
      </c>
      <c r="F3494" s="64">
        <v>119.02</v>
      </c>
      <c r="H3494" s="64">
        <f t="shared" si="412"/>
        <v>-1.5200000000000102</v>
      </c>
      <c r="J3494" s="64">
        <f t="shared" si="408"/>
        <v>169</v>
      </c>
      <c r="K3494" s="64">
        <f t="shared" si="409"/>
        <v>175</v>
      </c>
      <c r="L3494" s="64">
        <f t="shared" si="410"/>
        <v>632</v>
      </c>
      <c r="M3494" s="64">
        <f t="shared" si="411"/>
        <v>264</v>
      </c>
    </row>
    <row r="3495" spans="1:13" x14ac:dyDescent="0.35">
      <c r="A3495" s="64">
        <v>7720255</v>
      </c>
      <c r="B3495" s="64" t="s">
        <v>406</v>
      </c>
      <c r="C3495" s="64">
        <v>2569.8200000000002</v>
      </c>
      <c r="D3495" s="64">
        <v>151</v>
      </c>
      <c r="E3495" s="64">
        <v>208.47</v>
      </c>
      <c r="F3495" s="64">
        <v>0</v>
      </c>
      <c r="H3495" s="64">
        <f t="shared" si="412"/>
        <v>-208.47</v>
      </c>
      <c r="J3495" s="64">
        <f t="shared" si="408"/>
        <v>169</v>
      </c>
      <c r="K3495" s="64">
        <f t="shared" si="409"/>
        <v>175</v>
      </c>
      <c r="L3495" s="64">
        <f t="shared" si="410"/>
        <v>632</v>
      </c>
      <c r="M3495" s="64">
        <f t="shared" si="411"/>
        <v>265</v>
      </c>
    </row>
    <row r="3496" spans="1:13" x14ac:dyDescent="0.35">
      <c r="A3496" s="64">
        <v>7720536</v>
      </c>
      <c r="B3496" s="64" t="s">
        <v>395</v>
      </c>
      <c r="C3496" s="64">
        <v>3421.97</v>
      </c>
      <c r="D3496" s="64">
        <v>153</v>
      </c>
      <c r="E3496" s="64">
        <v>274.24</v>
      </c>
      <c r="F3496" s="64">
        <v>267.83999999999997</v>
      </c>
      <c r="H3496" s="64">
        <f t="shared" si="412"/>
        <v>-6.4000000000000341</v>
      </c>
      <c r="J3496" s="64">
        <f t="shared" si="408"/>
        <v>169</v>
      </c>
      <c r="K3496" s="64">
        <f t="shared" si="409"/>
        <v>176</v>
      </c>
      <c r="L3496" s="64">
        <f t="shared" si="410"/>
        <v>632</v>
      </c>
      <c r="M3496" s="64">
        <f t="shared" si="411"/>
        <v>265</v>
      </c>
    </row>
    <row r="3497" spans="1:13" x14ac:dyDescent="0.35">
      <c r="A3497" s="64">
        <v>7721310</v>
      </c>
      <c r="B3497" s="64" t="s">
        <v>183</v>
      </c>
      <c r="C3497" s="64">
        <v>2198.5300000000002</v>
      </c>
      <c r="D3497" s="64">
        <v>181</v>
      </c>
      <c r="E3497" s="64">
        <v>175.9</v>
      </c>
      <c r="F3497" s="64">
        <v>0</v>
      </c>
      <c r="H3497" s="64">
        <f t="shared" si="412"/>
        <v>-175.9</v>
      </c>
      <c r="J3497" s="64">
        <f t="shared" si="408"/>
        <v>169</v>
      </c>
      <c r="K3497" s="64">
        <f t="shared" si="409"/>
        <v>176</v>
      </c>
      <c r="L3497" s="64">
        <f t="shared" si="410"/>
        <v>633</v>
      </c>
      <c r="M3497" s="64">
        <f t="shared" si="411"/>
        <v>265</v>
      </c>
    </row>
    <row r="3498" spans="1:13" x14ac:dyDescent="0.35">
      <c r="A3498" s="64">
        <v>7721344</v>
      </c>
      <c r="B3498" s="64" t="s">
        <v>183</v>
      </c>
      <c r="C3498" s="64">
        <v>2329.64</v>
      </c>
      <c r="D3498" s="64">
        <v>182</v>
      </c>
      <c r="E3498" s="64">
        <v>185.51</v>
      </c>
      <c r="F3498" s="64">
        <v>0</v>
      </c>
      <c r="H3498" s="64">
        <f t="shared" si="412"/>
        <v>-185.51</v>
      </c>
      <c r="J3498" s="64">
        <f t="shared" si="408"/>
        <v>169</v>
      </c>
      <c r="K3498" s="64">
        <f t="shared" si="409"/>
        <v>176</v>
      </c>
      <c r="L3498" s="64">
        <f t="shared" si="410"/>
        <v>634</v>
      </c>
      <c r="M3498" s="64">
        <f t="shared" si="411"/>
        <v>265</v>
      </c>
    </row>
    <row r="3499" spans="1:13" x14ac:dyDescent="0.35">
      <c r="A3499" s="64">
        <v>7721550</v>
      </c>
      <c r="B3499" s="64" t="s">
        <v>183</v>
      </c>
      <c r="C3499" s="64">
        <v>4243.25</v>
      </c>
      <c r="D3499" s="64">
        <v>181</v>
      </c>
      <c r="E3499" s="64">
        <v>345.28</v>
      </c>
      <c r="F3499" s="64">
        <v>0</v>
      </c>
      <c r="H3499" s="64">
        <f t="shared" si="412"/>
        <v>-345.28</v>
      </c>
      <c r="J3499" s="64">
        <f t="shared" ref="J3499:J3562" si="413">IF($B3499=J$2253,J3498+1,J3498)</f>
        <v>169</v>
      </c>
      <c r="K3499" s="64">
        <f t="shared" ref="K3499:K3562" si="414">IF($B3499=K$2253,K3498+1,K3498)</f>
        <v>176</v>
      </c>
      <c r="L3499" s="64">
        <f t="shared" ref="L3499:L3562" si="415">IF($B3499=L$2253,L3498+1,L3498)</f>
        <v>635</v>
      </c>
      <c r="M3499" s="64">
        <f t="shared" ref="M3499:M3562" si="416">IF($B3499=M$2253,M3498+1,M3498)</f>
        <v>265</v>
      </c>
    </row>
    <row r="3500" spans="1:13" x14ac:dyDescent="0.35">
      <c r="A3500" s="64">
        <v>7721568</v>
      </c>
      <c r="B3500" s="64" t="s">
        <v>183</v>
      </c>
      <c r="C3500" s="64">
        <v>4607.7</v>
      </c>
      <c r="D3500" s="64">
        <v>178</v>
      </c>
      <c r="E3500" s="64">
        <v>369.9</v>
      </c>
      <c r="F3500" s="64">
        <v>0</v>
      </c>
      <c r="H3500" s="64">
        <f t="shared" si="412"/>
        <v>-369.9</v>
      </c>
      <c r="J3500" s="64">
        <f t="shared" si="413"/>
        <v>169</v>
      </c>
      <c r="K3500" s="64">
        <f t="shared" si="414"/>
        <v>176</v>
      </c>
      <c r="L3500" s="64">
        <f t="shared" si="415"/>
        <v>636</v>
      </c>
      <c r="M3500" s="64">
        <f t="shared" si="416"/>
        <v>265</v>
      </c>
    </row>
    <row r="3501" spans="1:13" x14ac:dyDescent="0.35">
      <c r="A3501" s="64">
        <v>7723233</v>
      </c>
      <c r="B3501" s="64" t="s">
        <v>406</v>
      </c>
      <c r="C3501" s="64">
        <v>2848.16</v>
      </c>
      <c r="D3501" s="64">
        <v>152</v>
      </c>
      <c r="E3501" s="64">
        <v>227.17</v>
      </c>
      <c r="F3501" s="64">
        <v>0</v>
      </c>
      <c r="H3501" s="64">
        <f t="shared" si="412"/>
        <v>-227.17</v>
      </c>
      <c r="J3501" s="64">
        <f t="shared" si="413"/>
        <v>169</v>
      </c>
      <c r="K3501" s="64">
        <f t="shared" si="414"/>
        <v>176</v>
      </c>
      <c r="L3501" s="64">
        <f t="shared" si="415"/>
        <v>636</v>
      </c>
      <c r="M3501" s="64">
        <f t="shared" si="416"/>
        <v>266</v>
      </c>
    </row>
    <row r="3502" spans="1:13" x14ac:dyDescent="0.35">
      <c r="A3502" s="64">
        <v>7723796</v>
      </c>
      <c r="B3502" s="64" t="s">
        <v>183</v>
      </c>
      <c r="C3502" s="64">
        <v>3890.1</v>
      </c>
      <c r="D3502" s="64">
        <v>182</v>
      </c>
      <c r="E3502" s="64">
        <v>328.08</v>
      </c>
      <c r="F3502" s="64">
        <v>0</v>
      </c>
      <c r="H3502" s="64">
        <f t="shared" si="412"/>
        <v>-328.08</v>
      </c>
      <c r="J3502" s="64">
        <f t="shared" si="413"/>
        <v>169</v>
      </c>
      <c r="K3502" s="64">
        <f t="shared" si="414"/>
        <v>176</v>
      </c>
      <c r="L3502" s="64">
        <f t="shared" si="415"/>
        <v>637</v>
      </c>
      <c r="M3502" s="64">
        <f t="shared" si="416"/>
        <v>266</v>
      </c>
    </row>
    <row r="3503" spans="1:13" x14ac:dyDescent="0.35">
      <c r="A3503" s="64">
        <v>7725635</v>
      </c>
      <c r="B3503" s="64" t="s">
        <v>395</v>
      </c>
      <c r="C3503" s="64">
        <v>3047.77</v>
      </c>
      <c r="D3503" s="64">
        <v>181</v>
      </c>
      <c r="E3503" s="64">
        <v>248</v>
      </c>
      <c r="F3503" s="64">
        <v>249.24</v>
      </c>
      <c r="H3503" s="64">
        <f t="shared" si="412"/>
        <v>1.2400000000000091</v>
      </c>
      <c r="J3503" s="64">
        <f t="shared" si="413"/>
        <v>169</v>
      </c>
      <c r="K3503" s="64">
        <f t="shared" si="414"/>
        <v>177</v>
      </c>
      <c r="L3503" s="64">
        <f t="shared" si="415"/>
        <v>637</v>
      </c>
      <c r="M3503" s="64">
        <f t="shared" si="416"/>
        <v>266</v>
      </c>
    </row>
    <row r="3504" spans="1:13" x14ac:dyDescent="0.35">
      <c r="A3504" s="64">
        <v>7725651</v>
      </c>
      <c r="B3504" s="64" t="s">
        <v>183</v>
      </c>
      <c r="C3504" s="64">
        <v>2028.66</v>
      </c>
      <c r="D3504" s="64">
        <v>181</v>
      </c>
      <c r="E3504" s="64">
        <v>164.7</v>
      </c>
      <c r="F3504" s="64">
        <v>0</v>
      </c>
      <c r="H3504" s="64">
        <f t="shared" si="412"/>
        <v>-164.7</v>
      </c>
      <c r="J3504" s="64">
        <f t="shared" si="413"/>
        <v>169</v>
      </c>
      <c r="K3504" s="64">
        <f t="shared" si="414"/>
        <v>177</v>
      </c>
      <c r="L3504" s="64">
        <f t="shared" si="415"/>
        <v>638</v>
      </c>
      <c r="M3504" s="64">
        <f t="shared" si="416"/>
        <v>266</v>
      </c>
    </row>
    <row r="3505" spans="1:13" x14ac:dyDescent="0.35">
      <c r="A3505" s="64">
        <v>7729413</v>
      </c>
      <c r="B3505" s="64" t="s">
        <v>101</v>
      </c>
      <c r="C3505" s="64">
        <v>2019.8</v>
      </c>
      <c r="D3505" s="64">
        <v>153</v>
      </c>
      <c r="E3505" s="64">
        <v>159.13</v>
      </c>
      <c r="F3505" s="64">
        <v>155.16999999999999</v>
      </c>
      <c r="H3505" s="64">
        <f t="shared" si="412"/>
        <v>-3.960000000000008</v>
      </c>
      <c r="J3505" s="64">
        <f t="shared" si="413"/>
        <v>170</v>
      </c>
      <c r="K3505" s="64">
        <f t="shared" si="414"/>
        <v>177</v>
      </c>
      <c r="L3505" s="64">
        <f t="shared" si="415"/>
        <v>638</v>
      </c>
      <c r="M3505" s="64">
        <f t="shared" si="416"/>
        <v>266</v>
      </c>
    </row>
    <row r="3506" spans="1:13" x14ac:dyDescent="0.35">
      <c r="A3506" s="64">
        <v>7729538</v>
      </c>
      <c r="B3506" s="64" t="s">
        <v>395</v>
      </c>
      <c r="C3506" s="64">
        <v>2577.58</v>
      </c>
      <c r="D3506" s="64">
        <v>181</v>
      </c>
      <c r="E3506" s="64">
        <v>203.51</v>
      </c>
      <c r="F3506" s="64">
        <v>200.49</v>
      </c>
      <c r="H3506" s="64">
        <f t="shared" si="412"/>
        <v>-3.0199999999999818</v>
      </c>
      <c r="J3506" s="64">
        <f t="shared" si="413"/>
        <v>170</v>
      </c>
      <c r="K3506" s="64">
        <f t="shared" si="414"/>
        <v>178</v>
      </c>
      <c r="L3506" s="64">
        <f t="shared" si="415"/>
        <v>638</v>
      </c>
      <c r="M3506" s="64">
        <f t="shared" si="416"/>
        <v>266</v>
      </c>
    </row>
    <row r="3507" spans="1:13" x14ac:dyDescent="0.35">
      <c r="A3507" s="64">
        <v>7729546</v>
      </c>
      <c r="B3507" s="64" t="s">
        <v>101</v>
      </c>
      <c r="C3507" s="64">
        <v>2542.4899999999998</v>
      </c>
      <c r="D3507" s="64">
        <v>182</v>
      </c>
      <c r="E3507" s="64">
        <v>204.47</v>
      </c>
      <c r="F3507" s="64">
        <v>200.84</v>
      </c>
      <c r="H3507" s="64">
        <f t="shared" si="412"/>
        <v>-3.6299999999999955</v>
      </c>
      <c r="J3507" s="64">
        <f t="shared" si="413"/>
        <v>171</v>
      </c>
      <c r="K3507" s="64">
        <f t="shared" si="414"/>
        <v>178</v>
      </c>
      <c r="L3507" s="64">
        <f t="shared" si="415"/>
        <v>638</v>
      </c>
      <c r="M3507" s="64">
        <f t="shared" si="416"/>
        <v>266</v>
      </c>
    </row>
    <row r="3508" spans="1:13" x14ac:dyDescent="0.35">
      <c r="A3508" s="64">
        <v>7731731</v>
      </c>
      <c r="B3508" s="64" t="s">
        <v>101</v>
      </c>
      <c r="C3508" s="64">
        <v>2206.61</v>
      </c>
      <c r="D3508" s="64">
        <v>181</v>
      </c>
      <c r="E3508" s="64">
        <v>184.17</v>
      </c>
      <c r="F3508" s="64">
        <v>179.73</v>
      </c>
      <c r="H3508" s="64">
        <f t="shared" si="412"/>
        <v>-4.4399999999999977</v>
      </c>
      <c r="J3508" s="64">
        <f t="shared" si="413"/>
        <v>172</v>
      </c>
      <c r="K3508" s="64">
        <f t="shared" si="414"/>
        <v>178</v>
      </c>
      <c r="L3508" s="64">
        <f t="shared" si="415"/>
        <v>638</v>
      </c>
      <c r="M3508" s="64">
        <f t="shared" si="416"/>
        <v>266</v>
      </c>
    </row>
    <row r="3509" spans="1:13" x14ac:dyDescent="0.35">
      <c r="A3509" s="64">
        <v>7732953</v>
      </c>
      <c r="B3509" s="64" t="s">
        <v>101</v>
      </c>
      <c r="C3509" s="64">
        <v>3882.94</v>
      </c>
      <c r="D3509" s="64">
        <v>181</v>
      </c>
      <c r="E3509" s="64">
        <v>305.45999999999998</v>
      </c>
      <c r="F3509" s="64">
        <v>301.68</v>
      </c>
      <c r="H3509" s="64">
        <f t="shared" si="412"/>
        <v>-3.7799999999999727</v>
      </c>
      <c r="J3509" s="64">
        <f t="shared" si="413"/>
        <v>173</v>
      </c>
      <c r="K3509" s="64">
        <f t="shared" si="414"/>
        <v>178</v>
      </c>
      <c r="L3509" s="64">
        <f t="shared" si="415"/>
        <v>638</v>
      </c>
      <c r="M3509" s="64">
        <f t="shared" si="416"/>
        <v>266</v>
      </c>
    </row>
    <row r="3510" spans="1:13" x14ac:dyDescent="0.35">
      <c r="A3510" s="64">
        <v>7733183</v>
      </c>
      <c r="B3510" s="64" t="s">
        <v>395</v>
      </c>
      <c r="C3510" s="64">
        <v>4467.1899999999996</v>
      </c>
      <c r="D3510" s="64">
        <v>182</v>
      </c>
      <c r="E3510" s="64">
        <v>371.96</v>
      </c>
      <c r="F3510" s="64">
        <v>370.6</v>
      </c>
      <c r="H3510" s="64">
        <f t="shared" si="412"/>
        <v>-1.3599999999999568</v>
      </c>
      <c r="J3510" s="64">
        <f t="shared" si="413"/>
        <v>173</v>
      </c>
      <c r="K3510" s="64">
        <f t="shared" si="414"/>
        <v>179</v>
      </c>
      <c r="L3510" s="64">
        <f t="shared" si="415"/>
        <v>638</v>
      </c>
      <c r="M3510" s="64">
        <f t="shared" si="416"/>
        <v>266</v>
      </c>
    </row>
    <row r="3511" spans="1:13" x14ac:dyDescent="0.35">
      <c r="A3511" s="64">
        <v>7741508</v>
      </c>
      <c r="B3511" s="64" t="s">
        <v>406</v>
      </c>
      <c r="C3511" s="64">
        <v>1923.49</v>
      </c>
      <c r="D3511" s="64">
        <v>163</v>
      </c>
      <c r="E3511" s="64">
        <v>161</v>
      </c>
      <c r="F3511" s="64">
        <v>0</v>
      </c>
      <c r="H3511" s="64">
        <f t="shared" si="412"/>
        <v>-161</v>
      </c>
      <c r="J3511" s="64">
        <f t="shared" si="413"/>
        <v>173</v>
      </c>
      <c r="K3511" s="64">
        <f t="shared" si="414"/>
        <v>179</v>
      </c>
      <c r="L3511" s="64">
        <f t="shared" si="415"/>
        <v>638</v>
      </c>
      <c r="M3511" s="64">
        <f t="shared" si="416"/>
        <v>267</v>
      </c>
    </row>
    <row r="3512" spans="1:13" x14ac:dyDescent="0.35">
      <c r="A3512" s="64">
        <v>50001199</v>
      </c>
      <c r="B3512" s="64" t="s">
        <v>183</v>
      </c>
      <c r="C3512" s="64">
        <v>4329.7299999999996</v>
      </c>
      <c r="D3512" s="64">
        <v>181</v>
      </c>
      <c r="E3512" s="64">
        <v>354.88</v>
      </c>
      <c r="F3512" s="64">
        <v>0</v>
      </c>
      <c r="H3512" s="64">
        <f t="shared" si="412"/>
        <v>-354.88</v>
      </c>
      <c r="J3512" s="64">
        <f t="shared" si="413"/>
        <v>173</v>
      </c>
      <c r="K3512" s="64">
        <f t="shared" si="414"/>
        <v>179</v>
      </c>
      <c r="L3512" s="64">
        <f t="shared" si="415"/>
        <v>639</v>
      </c>
      <c r="M3512" s="64">
        <f t="shared" si="416"/>
        <v>267</v>
      </c>
    </row>
    <row r="3513" spans="1:13" x14ac:dyDescent="0.35">
      <c r="A3513" s="64">
        <v>50003244</v>
      </c>
      <c r="B3513" s="64" t="s">
        <v>406</v>
      </c>
      <c r="C3513" s="64">
        <v>2944.53</v>
      </c>
      <c r="D3513" s="64">
        <v>151</v>
      </c>
      <c r="E3513" s="64">
        <v>225.59</v>
      </c>
      <c r="F3513" s="64">
        <v>0</v>
      </c>
      <c r="H3513" s="64">
        <f t="shared" si="412"/>
        <v>-225.59</v>
      </c>
      <c r="J3513" s="64">
        <f t="shared" si="413"/>
        <v>173</v>
      </c>
      <c r="K3513" s="64">
        <f t="shared" si="414"/>
        <v>179</v>
      </c>
      <c r="L3513" s="64">
        <f t="shared" si="415"/>
        <v>639</v>
      </c>
      <c r="M3513" s="64">
        <f t="shared" si="416"/>
        <v>268</v>
      </c>
    </row>
    <row r="3514" spans="1:13" x14ac:dyDescent="0.35">
      <c r="A3514" s="64">
        <v>50004226</v>
      </c>
      <c r="B3514" s="64" t="s">
        <v>406</v>
      </c>
      <c r="C3514" s="64">
        <v>2813.42</v>
      </c>
      <c r="D3514" s="64">
        <v>152</v>
      </c>
      <c r="E3514" s="64">
        <v>234.74</v>
      </c>
      <c r="F3514" s="64">
        <v>0</v>
      </c>
      <c r="H3514" s="64">
        <f t="shared" si="412"/>
        <v>-234.74</v>
      </c>
      <c r="J3514" s="64">
        <f t="shared" si="413"/>
        <v>173</v>
      </c>
      <c r="K3514" s="64">
        <f t="shared" si="414"/>
        <v>179</v>
      </c>
      <c r="L3514" s="64">
        <f t="shared" si="415"/>
        <v>639</v>
      </c>
      <c r="M3514" s="64">
        <f t="shared" si="416"/>
        <v>269</v>
      </c>
    </row>
    <row r="3515" spans="1:13" x14ac:dyDescent="0.35">
      <c r="A3515" s="64">
        <v>50008434</v>
      </c>
      <c r="B3515" s="64" t="s">
        <v>183</v>
      </c>
      <c r="C3515" s="64">
        <v>3259.85</v>
      </c>
      <c r="D3515" s="64">
        <v>182</v>
      </c>
      <c r="E3515" s="64">
        <v>279.92</v>
      </c>
      <c r="F3515" s="64">
        <v>0</v>
      </c>
      <c r="H3515" s="64">
        <f t="shared" si="412"/>
        <v>-279.92</v>
      </c>
      <c r="J3515" s="64">
        <f t="shared" si="413"/>
        <v>173</v>
      </c>
      <c r="K3515" s="64">
        <f t="shared" si="414"/>
        <v>179</v>
      </c>
      <c r="L3515" s="64">
        <f t="shared" si="415"/>
        <v>640</v>
      </c>
      <c r="M3515" s="64">
        <f t="shared" si="416"/>
        <v>269</v>
      </c>
    </row>
    <row r="3516" spans="1:13" x14ac:dyDescent="0.35">
      <c r="A3516" s="64">
        <v>50010629</v>
      </c>
      <c r="B3516" s="64" t="s">
        <v>183</v>
      </c>
      <c r="C3516" s="64">
        <v>10176.68</v>
      </c>
      <c r="D3516" s="64">
        <v>182</v>
      </c>
      <c r="E3516" s="64">
        <v>829.97</v>
      </c>
      <c r="F3516" s="64">
        <v>0</v>
      </c>
      <c r="H3516" s="64">
        <f t="shared" si="412"/>
        <v>-829.97</v>
      </c>
      <c r="J3516" s="64">
        <f t="shared" si="413"/>
        <v>173</v>
      </c>
      <c r="K3516" s="64">
        <f t="shared" si="414"/>
        <v>179</v>
      </c>
      <c r="L3516" s="64">
        <f t="shared" si="415"/>
        <v>641</v>
      </c>
      <c r="M3516" s="64">
        <f t="shared" si="416"/>
        <v>269</v>
      </c>
    </row>
    <row r="3517" spans="1:13" x14ac:dyDescent="0.35">
      <c r="A3517" s="64">
        <v>50012097</v>
      </c>
      <c r="B3517" s="64" t="s">
        <v>183</v>
      </c>
      <c r="C3517" s="64">
        <v>2014.57</v>
      </c>
      <c r="D3517" s="64">
        <v>182</v>
      </c>
      <c r="E3517" s="64">
        <v>169.98</v>
      </c>
      <c r="F3517" s="64">
        <v>0</v>
      </c>
      <c r="H3517" s="64">
        <f t="shared" si="412"/>
        <v>-169.98</v>
      </c>
      <c r="J3517" s="64">
        <f t="shared" si="413"/>
        <v>173</v>
      </c>
      <c r="K3517" s="64">
        <f t="shared" si="414"/>
        <v>179</v>
      </c>
      <c r="L3517" s="64">
        <f t="shared" si="415"/>
        <v>642</v>
      </c>
      <c r="M3517" s="64">
        <f t="shared" si="416"/>
        <v>269</v>
      </c>
    </row>
    <row r="3518" spans="1:13" x14ac:dyDescent="0.35">
      <c r="A3518" s="64">
        <v>50013897</v>
      </c>
      <c r="B3518" s="64" t="s">
        <v>183</v>
      </c>
      <c r="C3518" s="64">
        <v>6153.42</v>
      </c>
      <c r="D3518" s="64">
        <v>182</v>
      </c>
      <c r="E3518" s="64">
        <v>496.91</v>
      </c>
      <c r="F3518" s="64">
        <v>0</v>
      </c>
      <c r="H3518" s="64">
        <f t="shared" si="412"/>
        <v>-496.91</v>
      </c>
      <c r="J3518" s="64">
        <f t="shared" si="413"/>
        <v>173</v>
      </c>
      <c r="K3518" s="64">
        <f t="shared" si="414"/>
        <v>179</v>
      </c>
      <c r="L3518" s="64">
        <f t="shared" si="415"/>
        <v>643</v>
      </c>
      <c r="M3518" s="64">
        <f t="shared" si="416"/>
        <v>269</v>
      </c>
    </row>
    <row r="3519" spans="1:13" x14ac:dyDescent="0.35">
      <c r="A3519" s="64">
        <v>50023565</v>
      </c>
      <c r="B3519" s="64" t="s">
        <v>406</v>
      </c>
      <c r="C3519" s="64">
        <v>2989.73</v>
      </c>
      <c r="D3519" s="64">
        <v>151</v>
      </c>
      <c r="E3519" s="64">
        <v>246.66</v>
      </c>
      <c r="F3519" s="64">
        <v>0</v>
      </c>
      <c r="H3519" s="64">
        <f t="shared" si="412"/>
        <v>-246.66</v>
      </c>
      <c r="J3519" s="64">
        <f t="shared" si="413"/>
        <v>173</v>
      </c>
      <c r="K3519" s="64">
        <f t="shared" si="414"/>
        <v>179</v>
      </c>
      <c r="L3519" s="64">
        <f t="shared" si="415"/>
        <v>643</v>
      </c>
      <c r="M3519" s="64">
        <f t="shared" si="416"/>
        <v>270</v>
      </c>
    </row>
    <row r="3520" spans="1:13" x14ac:dyDescent="0.35">
      <c r="A3520" s="64">
        <v>50024076</v>
      </c>
      <c r="B3520" s="64" t="s">
        <v>406</v>
      </c>
      <c r="C3520" s="64">
        <v>7043.65</v>
      </c>
      <c r="D3520" s="64">
        <v>151</v>
      </c>
      <c r="E3520" s="64">
        <v>563.77</v>
      </c>
      <c r="F3520" s="64">
        <v>0</v>
      </c>
      <c r="H3520" s="64">
        <f t="shared" si="412"/>
        <v>-563.77</v>
      </c>
      <c r="J3520" s="64">
        <f t="shared" si="413"/>
        <v>173</v>
      </c>
      <c r="K3520" s="64">
        <f t="shared" si="414"/>
        <v>179</v>
      </c>
      <c r="L3520" s="64">
        <f t="shared" si="415"/>
        <v>643</v>
      </c>
      <c r="M3520" s="64">
        <f t="shared" si="416"/>
        <v>271</v>
      </c>
    </row>
    <row r="3521" spans="1:13" x14ac:dyDescent="0.35">
      <c r="A3521" s="64">
        <v>50025727</v>
      </c>
      <c r="B3521" s="64" t="s">
        <v>406</v>
      </c>
      <c r="C3521" s="64">
        <v>1293.1199999999999</v>
      </c>
      <c r="D3521" s="64">
        <v>151</v>
      </c>
      <c r="E3521" s="64">
        <v>103.4</v>
      </c>
      <c r="F3521" s="64">
        <v>0</v>
      </c>
      <c r="H3521" s="64">
        <f t="shared" si="412"/>
        <v>-103.4</v>
      </c>
      <c r="J3521" s="64">
        <f t="shared" si="413"/>
        <v>173</v>
      </c>
      <c r="K3521" s="64">
        <f t="shared" si="414"/>
        <v>179</v>
      </c>
      <c r="L3521" s="64">
        <f t="shared" si="415"/>
        <v>643</v>
      </c>
      <c r="M3521" s="64">
        <f t="shared" si="416"/>
        <v>272</v>
      </c>
    </row>
    <row r="3522" spans="1:13" x14ac:dyDescent="0.35">
      <c r="A3522" s="64">
        <v>50027111</v>
      </c>
      <c r="B3522" s="64" t="s">
        <v>395</v>
      </c>
      <c r="C3522" s="64">
        <v>2357.98</v>
      </c>
      <c r="D3522" s="64">
        <v>181</v>
      </c>
      <c r="E3522" s="64">
        <v>191.47</v>
      </c>
      <c r="F3522" s="64">
        <v>190.56</v>
      </c>
      <c r="H3522" s="64">
        <f t="shared" si="412"/>
        <v>-0.90999999999999659</v>
      </c>
      <c r="J3522" s="64">
        <f t="shared" si="413"/>
        <v>173</v>
      </c>
      <c r="K3522" s="64">
        <f t="shared" si="414"/>
        <v>180</v>
      </c>
      <c r="L3522" s="64">
        <f t="shared" si="415"/>
        <v>643</v>
      </c>
      <c r="M3522" s="64">
        <f t="shared" si="416"/>
        <v>272</v>
      </c>
    </row>
    <row r="3523" spans="1:13" x14ac:dyDescent="0.35">
      <c r="A3523" s="64">
        <v>50027856</v>
      </c>
      <c r="B3523" s="64" t="s">
        <v>101</v>
      </c>
      <c r="C3523" s="64">
        <v>2688.97</v>
      </c>
      <c r="D3523" s="64">
        <v>151</v>
      </c>
      <c r="E3523" s="64">
        <v>222.28</v>
      </c>
      <c r="F3523" s="64">
        <v>223.88</v>
      </c>
      <c r="H3523" s="64">
        <f t="shared" si="412"/>
        <v>1.5999999999999943</v>
      </c>
      <c r="J3523" s="64">
        <f t="shared" si="413"/>
        <v>174</v>
      </c>
      <c r="K3523" s="64">
        <f t="shared" si="414"/>
        <v>180</v>
      </c>
      <c r="L3523" s="64">
        <f t="shared" si="415"/>
        <v>643</v>
      </c>
      <c r="M3523" s="64">
        <f t="shared" si="416"/>
        <v>272</v>
      </c>
    </row>
    <row r="3524" spans="1:13" x14ac:dyDescent="0.35">
      <c r="A3524" s="64">
        <v>50030552</v>
      </c>
      <c r="B3524" s="64" t="s">
        <v>395</v>
      </c>
      <c r="C3524" s="64">
        <v>5589.97</v>
      </c>
      <c r="D3524" s="64">
        <v>151</v>
      </c>
      <c r="E3524" s="64">
        <v>457.14</v>
      </c>
      <c r="F3524" s="64">
        <v>456.05</v>
      </c>
      <c r="H3524" s="64">
        <f t="shared" si="412"/>
        <v>-1.089999999999975</v>
      </c>
      <c r="J3524" s="64">
        <f t="shared" si="413"/>
        <v>174</v>
      </c>
      <c r="K3524" s="64">
        <f t="shared" si="414"/>
        <v>181</v>
      </c>
      <c r="L3524" s="64">
        <f t="shared" si="415"/>
        <v>643</v>
      </c>
      <c r="M3524" s="64">
        <f t="shared" si="416"/>
        <v>272</v>
      </c>
    </row>
    <row r="3525" spans="1:13" x14ac:dyDescent="0.35">
      <c r="A3525" s="64">
        <v>50033663</v>
      </c>
      <c r="B3525" s="64" t="s">
        <v>406</v>
      </c>
      <c r="C3525" s="64">
        <v>1871.62</v>
      </c>
      <c r="D3525" s="64">
        <v>151</v>
      </c>
      <c r="E3525" s="64">
        <v>149.51</v>
      </c>
      <c r="F3525" s="64">
        <v>0</v>
      </c>
      <c r="H3525" s="64">
        <f t="shared" si="412"/>
        <v>-149.51</v>
      </c>
      <c r="J3525" s="64">
        <f t="shared" si="413"/>
        <v>174</v>
      </c>
      <c r="K3525" s="64">
        <f t="shared" si="414"/>
        <v>181</v>
      </c>
      <c r="L3525" s="64">
        <f t="shared" si="415"/>
        <v>643</v>
      </c>
      <c r="M3525" s="64">
        <f t="shared" si="416"/>
        <v>273</v>
      </c>
    </row>
    <row r="3526" spans="1:13" x14ac:dyDescent="0.35">
      <c r="A3526" s="64">
        <v>50034968</v>
      </c>
      <c r="B3526" s="64" t="s">
        <v>183</v>
      </c>
      <c r="C3526" s="64">
        <v>3294.73</v>
      </c>
      <c r="D3526" s="64">
        <v>181</v>
      </c>
      <c r="E3526" s="64">
        <v>266.19</v>
      </c>
      <c r="F3526" s="64">
        <v>0</v>
      </c>
      <c r="H3526" s="64">
        <f t="shared" si="412"/>
        <v>-266.19</v>
      </c>
      <c r="J3526" s="64">
        <f t="shared" si="413"/>
        <v>174</v>
      </c>
      <c r="K3526" s="64">
        <f t="shared" si="414"/>
        <v>181</v>
      </c>
      <c r="L3526" s="64">
        <f t="shared" si="415"/>
        <v>644</v>
      </c>
      <c r="M3526" s="64">
        <f t="shared" si="416"/>
        <v>273</v>
      </c>
    </row>
    <row r="3527" spans="1:13" x14ac:dyDescent="0.35">
      <c r="A3527" s="64">
        <v>50035700</v>
      </c>
      <c r="B3527" s="64" t="s">
        <v>183</v>
      </c>
      <c r="C3527" s="64">
        <v>4149.71</v>
      </c>
      <c r="D3527" s="64">
        <v>181</v>
      </c>
      <c r="E3527" s="64">
        <v>340.92</v>
      </c>
      <c r="F3527" s="64">
        <v>0</v>
      </c>
      <c r="H3527" s="64">
        <f t="shared" si="412"/>
        <v>-340.92</v>
      </c>
      <c r="J3527" s="64">
        <f t="shared" si="413"/>
        <v>174</v>
      </c>
      <c r="K3527" s="64">
        <f t="shared" si="414"/>
        <v>181</v>
      </c>
      <c r="L3527" s="64">
        <f t="shared" si="415"/>
        <v>645</v>
      </c>
      <c r="M3527" s="64">
        <f t="shared" si="416"/>
        <v>273</v>
      </c>
    </row>
    <row r="3528" spans="1:13" x14ac:dyDescent="0.35">
      <c r="A3528" s="64">
        <v>50038457</v>
      </c>
      <c r="B3528" s="64" t="s">
        <v>183</v>
      </c>
      <c r="C3528" s="64">
        <v>4073.36</v>
      </c>
      <c r="D3528" s="64">
        <v>182</v>
      </c>
      <c r="E3528" s="64">
        <v>327.06</v>
      </c>
      <c r="F3528" s="64">
        <v>0</v>
      </c>
      <c r="H3528" s="64">
        <f t="shared" si="412"/>
        <v>-327.06</v>
      </c>
      <c r="J3528" s="64">
        <f t="shared" si="413"/>
        <v>174</v>
      </c>
      <c r="K3528" s="64">
        <f t="shared" si="414"/>
        <v>181</v>
      </c>
      <c r="L3528" s="64">
        <f t="shared" si="415"/>
        <v>646</v>
      </c>
      <c r="M3528" s="64">
        <f t="shared" si="416"/>
        <v>273</v>
      </c>
    </row>
    <row r="3529" spans="1:13" x14ac:dyDescent="0.35">
      <c r="A3529" s="64">
        <v>50038530</v>
      </c>
      <c r="B3529" s="64" t="s">
        <v>101</v>
      </c>
      <c r="C3529" s="64">
        <v>5229.3</v>
      </c>
      <c r="D3529" s="64">
        <v>182</v>
      </c>
      <c r="E3529" s="64">
        <v>419.95</v>
      </c>
      <c r="F3529" s="64">
        <v>408.24</v>
      </c>
      <c r="H3529" s="64">
        <f t="shared" si="412"/>
        <v>-11.70999999999998</v>
      </c>
      <c r="J3529" s="64">
        <f t="shared" si="413"/>
        <v>175</v>
      </c>
      <c r="K3529" s="64">
        <f t="shared" si="414"/>
        <v>181</v>
      </c>
      <c r="L3529" s="64">
        <f t="shared" si="415"/>
        <v>646</v>
      </c>
      <c r="M3529" s="64">
        <f t="shared" si="416"/>
        <v>273</v>
      </c>
    </row>
    <row r="3530" spans="1:13" x14ac:dyDescent="0.35">
      <c r="A3530" s="64">
        <v>50041129</v>
      </c>
      <c r="B3530" s="64" t="s">
        <v>183</v>
      </c>
      <c r="C3530" s="64">
        <v>2036.5</v>
      </c>
      <c r="D3530" s="64">
        <v>182</v>
      </c>
      <c r="E3530" s="64">
        <v>163.52000000000001</v>
      </c>
      <c r="F3530" s="64">
        <v>0</v>
      </c>
      <c r="H3530" s="64">
        <f t="shared" si="412"/>
        <v>-163.52000000000001</v>
      </c>
      <c r="J3530" s="64">
        <f t="shared" si="413"/>
        <v>175</v>
      </c>
      <c r="K3530" s="64">
        <f t="shared" si="414"/>
        <v>181</v>
      </c>
      <c r="L3530" s="64">
        <f t="shared" si="415"/>
        <v>647</v>
      </c>
      <c r="M3530" s="64">
        <f t="shared" si="416"/>
        <v>273</v>
      </c>
    </row>
    <row r="3531" spans="1:13" x14ac:dyDescent="0.35">
      <c r="A3531" s="64">
        <v>50045379</v>
      </c>
      <c r="B3531" s="64" t="s">
        <v>406</v>
      </c>
      <c r="C3531" s="64">
        <v>2932.75</v>
      </c>
      <c r="D3531" s="64">
        <v>153</v>
      </c>
      <c r="E3531" s="64">
        <v>242</v>
      </c>
      <c r="F3531" s="64">
        <v>0</v>
      </c>
      <c r="H3531" s="64">
        <f t="shared" si="412"/>
        <v>-242</v>
      </c>
      <c r="J3531" s="64">
        <f t="shared" si="413"/>
        <v>175</v>
      </c>
      <c r="K3531" s="64">
        <f t="shared" si="414"/>
        <v>181</v>
      </c>
      <c r="L3531" s="64">
        <f t="shared" si="415"/>
        <v>647</v>
      </c>
      <c r="M3531" s="64">
        <f t="shared" si="416"/>
        <v>274</v>
      </c>
    </row>
    <row r="3532" spans="1:13" x14ac:dyDescent="0.35">
      <c r="A3532" s="64">
        <v>50045973</v>
      </c>
      <c r="B3532" s="64" t="s">
        <v>183</v>
      </c>
      <c r="C3532" s="64">
        <v>2242.44</v>
      </c>
      <c r="D3532" s="64">
        <v>182</v>
      </c>
      <c r="E3532" s="64">
        <v>174.3</v>
      </c>
      <c r="F3532" s="64">
        <v>0</v>
      </c>
      <c r="H3532" s="64">
        <f t="shared" si="412"/>
        <v>-174.3</v>
      </c>
      <c r="J3532" s="64">
        <f t="shared" si="413"/>
        <v>175</v>
      </c>
      <c r="K3532" s="64">
        <f t="shared" si="414"/>
        <v>181</v>
      </c>
      <c r="L3532" s="64">
        <f t="shared" si="415"/>
        <v>648</v>
      </c>
      <c r="M3532" s="64">
        <f t="shared" si="416"/>
        <v>274</v>
      </c>
    </row>
    <row r="3533" spans="1:13" x14ac:dyDescent="0.35">
      <c r="A3533" s="64">
        <v>50046153</v>
      </c>
      <c r="B3533" s="64" t="s">
        <v>406</v>
      </c>
      <c r="C3533" s="64">
        <v>4871.8900000000003</v>
      </c>
      <c r="D3533" s="64">
        <v>152</v>
      </c>
      <c r="E3533" s="64">
        <v>396.31</v>
      </c>
      <c r="F3533" s="64">
        <v>0</v>
      </c>
      <c r="H3533" s="64">
        <f t="shared" si="412"/>
        <v>-396.31</v>
      </c>
      <c r="J3533" s="64">
        <f t="shared" si="413"/>
        <v>175</v>
      </c>
      <c r="K3533" s="64">
        <f t="shared" si="414"/>
        <v>181</v>
      </c>
      <c r="L3533" s="64">
        <f t="shared" si="415"/>
        <v>648</v>
      </c>
      <c r="M3533" s="64">
        <f t="shared" si="416"/>
        <v>275</v>
      </c>
    </row>
    <row r="3534" spans="1:13" x14ac:dyDescent="0.35">
      <c r="A3534" s="64">
        <v>50052316</v>
      </c>
      <c r="B3534" s="64" t="s">
        <v>183</v>
      </c>
      <c r="C3534" s="64">
        <v>2951.35</v>
      </c>
      <c r="D3534" s="64">
        <v>182</v>
      </c>
      <c r="E3534" s="64">
        <v>239.87</v>
      </c>
      <c r="F3534" s="64">
        <v>0</v>
      </c>
      <c r="H3534" s="64">
        <f t="shared" si="412"/>
        <v>-239.87</v>
      </c>
      <c r="J3534" s="64">
        <f t="shared" si="413"/>
        <v>175</v>
      </c>
      <c r="K3534" s="64">
        <f t="shared" si="414"/>
        <v>181</v>
      </c>
      <c r="L3534" s="64">
        <f t="shared" si="415"/>
        <v>649</v>
      </c>
      <c r="M3534" s="64">
        <f t="shared" si="416"/>
        <v>275</v>
      </c>
    </row>
    <row r="3535" spans="1:13" x14ac:dyDescent="0.35">
      <c r="A3535" s="64">
        <v>50055518</v>
      </c>
      <c r="B3535" s="64" t="s">
        <v>101</v>
      </c>
      <c r="C3535" s="64">
        <v>1719.39</v>
      </c>
      <c r="D3535" s="64">
        <v>182</v>
      </c>
      <c r="E3535" s="64">
        <v>135.01</v>
      </c>
      <c r="F3535" s="64">
        <v>134.97</v>
      </c>
      <c r="H3535" s="64">
        <f t="shared" si="412"/>
        <v>-3.9999999999992042E-2</v>
      </c>
      <c r="J3535" s="64">
        <f t="shared" si="413"/>
        <v>176</v>
      </c>
      <c r="K3535" s="64">
        <f t="shared" si="414"/>
        <v>181</v>
      </c>
      <c r="L3535" s="64">
        <f t="shared" si="415"/>
        <v>649</v>
      </c>
      <c r="M3535" s="64">
        <f t="shared" si="416"/>
        <v>275</v>
      </c>
    </row>
    <row r="3536" spans="1:13" x14ac:dyDescent="0.35">
      <c r="A3536" s="64">
        <v>50057530</v>
      </c>
      <c r="B3536" s="64" t="s">
        <v>101</v>
      </c>
      <c r="C3536" s="64">
        <v>5789.45</v>
      </c>
      <c r="D3536" s="64">
        <v>182</v>
      </c>
      <c r="E3536" s="64">
        <v>481.9</v>
      </c>
      <c r="F3536" s="64">
        <v>478.33</v>
      </c>
      <c r="H3536" s="64">
        <f t="shared" ref="H3536:H3599" si="417">F3536-E3536</f>
        <v>-3.5699999999999932</v>
      </c>
      <c r="J3536" s="64">
        <f t="shared" si="413"/>
        <v>177</v>
      </c>
      <c r="K3536" s="64">
        <f t="shared" si="414"/>
        <v>181</v>
      </c>
      <c r="L3536" s="64">
        <f t="shared" si="415"/>
        <v>649</v>
      </c>
      <c r="M3536" s="64">
        <f t="shared" si="416"/>
        <v>275</v>
      </c>
    </row>
    <row r="3537" spans="1:13" x14ac:dyDescent="0.35">
      <c r="A3537" s="64">
        <v>50060385</v>
      </c>
      <c r="B3537" s="64" t="s">
        <v>183</v>
      </c>
      <c r="C3537" s="64">
        <v>3339.82</v>
      </c>
      <c r="D3537" s="64">
        <v>182</v>
      </c>
      <c r="E3537" s="64">
        <v>256.52999999999997</v>
      </c>
      <c r="F3537" s="64">
        <v>0</v>
      </c>
      <c r="H3537" s="64">
        <f t="shared" si="417"/>
        <v>-256.52999999999997</v>
      </c>
      <c r="J3537" s="64">
        <f t="shared" si="413"/>
        <v>177</v>
      </c>
      <c r="K3537" s="64">
        <f t="shared" si="414"/>
        <v>181</v>
      </c>
      <c r="L3537" s="64">
        <f t="shared" si="415"/>
        <v>650</v>
      </c>
      <c r="M3537" s="64">
        <f t="shared" si="416"/>
        <v>275</v>
      </c>
    </row>
    <row r="3538" spans="1:13" x14ac:dyDescent="0.35">
      <c r="A3538" s="64">
        <v>50060400</v>
      </c>
      <c r="B3538" s="64" t="s">
        <v>101</v>
      </c>
      <c r="C3538" s="64">
        <v>3198.73</v>
      </c>
      <c r="D3538" s="64">
        <v>181</v>
      </c>
      <c r="E3538" s="64">
        <v>254.48</v>
      </c>
      <c r="F3538" s="64">
        <v>247.39</v>
      </c>
      <c r="H3538" s="64">
        <f t="shared" si="417"/>
        <v>-7.0900000000000034</v>
      </c>
      <c r="J3538" s="64">
        <f t="shared" si="413"/>
        <v>178</v>
      </c>
      <c r="K3538" s="64">
        <f t="shared" si="414"/>
        <v>181</v>
      </c>
      <c r="L3538" s="64">
        <f t="shared" si="415"/>
        <v>650</v>
      </c>
      <c r="M3538" s="64">
        <f t="shared" si="416"/>
        <v>275</v>
      </c>
    </row>
    <row r="3539" spans="1:13" x14ac:dyDescent="0.35">
      <c r="A3539" s="64">
        <v>50061234</v>
      </c>
      <c r="B3539" s="64" t="s">
        <v>395</v>
      </c>
      <c r="C3539" s="64">
        <v>2834.64</v>
      </c>
      <c r="D3539" s="64">
        <v>123</v>
      </c>
      <c r="E3539" s="64">
        <v>229.42</v>
      </c>
      <c r="F3539" s="64">
        <v>222.06</v>
      </c>
      <c r="H3539" s="64">
        <f t="shared" si="417"/>
        <v>-7.3599999999999852</v>
      </c>
      <c r="J3539" s="64">
        <f t="shared" si="413"/>
        <v>178</v>
      </c>
      <c r="K3539" s="64">
        <f t="shared" si="414"/>
        <v>182</v>
      </c>
      <c r="L3539" s="64">
        <f t="shared" si="415"/>
        <v>650</v>
      </c>
      <c r="M3539" s="64">
        <f t="shared" si="416"/>
        <v>275</v>
      </c>
    </row>
    <row r="3540" spans="1:13" x14ac:dyDescent="0.35">
      <c r="A3540" s="64">
        <v>50061797</v>
      </c>
      <c r="B3540" s="64" t="s">
        <v>406</v>
      </c>
      <c r="C3540" s="64">
        <v>4128.55</v>
      </c>
      <c r="D3540" s="64">
        <v>151</v>
      </c>
      <c r="E3540" s="64">
        <v>356.15</v>
      </c>
      <c r="F3540" s="64">
        <v>0</v>
      </c>
      <c r="H3540" s="64">
        <f t="shared" si="417"/>
        <v>-356.15</v>
      </c>
      <c r="J3540" s="64">
        <f t="shared" si="413"/>
        <v>178</v>
      </c>
      <c r="K3540" s="64">
        <f t="shared" si="414"/>
        <v>182</v>
      </c>
      <c r="L3540" s="64">
        <f t="shared" si="415"/>
        <v>650</v>
      </c>
      <c r="M3540" s="64">
        <f t="shared" si="416"/>
        <v>276</v>
      </c>
    </row>
    <row r="3541" spans="1:13" x14ac:dyDescent="0.35">
      <c r="A3541" s="64">
        <v>50064163</v>
      </c>
      <c r="B3541" s="64" t="s">
        <v>406</v>
      </c>
      <c r="C3541" s="64">
        <v>2438.1</v>
      </c>
      <c r="D3541" s="64">
        <v>150</v>
      </c>
      <c r="E3541" s="64">
        <v>193.66</v>
      </c>
      <c r="F3541" s="64">
        <v>0</v>
      </c>
      <c r="H3541" s="64">
        <f t="shared" si="417"/>
        <v>-193.66</v>
      </c>
      <c r="J3541" s="64">
        <f t="shared" si="413"/>
        <v>178</v>
      </c>
      <c r="K3541" s="64">
        <f t="shared" si="414"/>
        <v>182</v>
      </c>
      <c r="L3541" s="64">
        <f t="shared" si="415"/>
        <v>650</v>
      </c>
      <c r="M3541" s="64">
        <f t="shared" si="416"/>
        <v>277</v>
      </c>
    </row>
    <row r="3542" spans="1:13" x14ac:dyDescent="0.35">
      <c r="A3542" s="64">
        <v>50066185</v>
      </c>
      <c r="B3542" s="64" t="s">
        <v>406</v>
      </c>
      <c r="C3542" s="64">
        <v>1301.4100000000001</v>
      </c>
      <c r="D3542" s="64">
        <v>151</v>
      </c>
      <c r="E3542" s="64">
        <v>101.69</v>
      </c>
      <c r="F3542" s="64">
        <v>0</v>
      </c>
      <c r="H3542" s="64">
        <f t="shared" si="417"/>
        <v>-101.69</v>
      </c>
      <c r="J3542" s="64">
        <f t="shared" si="413"/>
        <v>178</v>
      </c>
      <c r="K3542" s="64">
        <f t="shared" si="414"/>
        <v>182</v>
      </c>
      <c r="L3542" s="64">
        <f t="shared" si="415"/>
        <v>650</v>
      </c>
      <c r="M3542" s="64">
        <f t="shared" si="416"/>
        <v>278</v>
      </c>
    </row>
    <row r="3543" spans="1:13" x14ac:dyDescent="0.35">
      <c r="A3543" s="64">
        <v>50066383</v>
      </c>
      <c r="B3543" s="64" t="s">
        <v>183</v>
      </c>
      <c r="C3543" s="64">
        <v>11822.4</v>
      </c>
      <c r="D3543" s="64">
        <v>182</v>
      </c>
      <c r="E3543" s="64">
        <v>965.1</v>
      </c>
      <c r="F3543" s="64">
        <v>0</v>
      </c>
      <c r="H3543" s="64">
        <f t="shared" si="417"/>
        <v>-965.1</v>
      </c>
      <c r="J3543" s="64">
        <f t="shared" si="413"/>
        <v>178</v>
      </c>
      <c r="K3543" s="64">
        <f t="shared" si="414"/>
        <v>182</v>
      </c>
      <c r="L3543" s="64">
        <f t="shared" si="415"/>
        <v>651</v>
      </c>
      <c r="M3543" s="64">
        <f t="shared" si="416"/>
        <v>278</v>
      </c>
    </row>
    <row r="3544" spans="1:13" x14ac:dyDescent="0.35">
      <c r="A3544" s="64">
        <v>50066763</v>
      </c>
      <c r="B3544" s="64" t="s">
        <v>101</v>
      </c>
      <c r="C3544" s="64">
        <v>3065.06</v>
      </c>
      <c r="D3544" s="64">
        <v>181</v>
      </c>
      <c r="E3544" s="64">
        <v>243.27</v>
      </c>
      <c r="F3544" s="64">
        <v>241.61</v>
      </c>
      <c r="H3544" s="64">
        <f t="shared" si="417"/>
        <v>-1.6599999999999966</v>
      </c>
      <c r="J3544" s="64">
        <f t="shared" si="413"/>
        <v>179</v>
      </c>
      <c r="K3544" s="64">
        <f t="shared" si="414"/>
        <v>182</v>
      </c>
      <c r="L3544" s="64">
        <f t="shared" si="415"/>
        <v>651</v>
      </c>
      <c r="M3544" s="64">
        <f t="shared" si="416"/>
        <v>278</v>
      </c>
    </row>
    <row r="3545" spans="1:13" x14ac:dyDescent="0.35">
      <c r="A3545" s="64">
        <v>50068173</v>
      </c>
      <c r="B3545" s="64" t="s">
        <v>183</v>
      </c>
      <c r="C3545" s="64">
        <v>1674.57</v>
      </c>
      <c r="D3545" s="64">
        <v>181</v>
      </c>
      <c r="E3545" s="64">
        <v>135.19999999999999</v>
      </c>
      <c r="F3545" s="64">
        <v>0</v>
      </c>
      <c r="H3545" s="64">
        <f t="shared" si="417"/>
        <v>-135.19999999999999</v>
      </c>
      <c r="J3545" s="64">
        <f t="shared" si="413"/>
        <v>179</v>
      </c>
      <c r="K3545" s="64">
        <f t="shared" si="414"/>
        <v>182</v>
      </c>
      <c r="L3545" s="64">
        <f t="shared" si="415"/>
        <v>652</v>
      </c>
      <c r="M3545" s="64">
        <f t="shared" si="416"/>
        <v>278</v>
      </c>
    </row>
    <row r="3546" spans="1:13" x14ac:dyDescent="0.35">
      <c r="A3546" s="64">
        <v>50068610</v>
      </c>
      <c r="B3546" s="64" t="s">
        <v>406</v>
      </c>
      <c r="C3546" s="64">
        <v>3771.5</v>
      </c>
      <c r="D3546" s="64">
        <v>151</v>
      </c>
      <c r="E3546" s="64">
        <v>277.83</v>
      </c>
      <c r="F3546" s="64">
        <v>0</v>
      </c>
      <c r="H3546" s="64">
        <f t="shared" si="417"/>
        <v>-277.83</v>
      </c>
      <c r="J3546" s="64">
        <f t="shared" si="413"/>
        <v>179</v>
      </c>
      <c r="K3546" s="64">
        <f t="shared" si="414"/>
        <v>182</v>
      </c>
      <c r="L3546" s="64">
        <f t="shared" si="415"/>
        <v>652</v>
      </c>
      <c r="M3546" s="64">
        <f t="shared" si="416"/>
        <v>279</v>
      </c>
    </row>
    <row r="3547" spans="1:13" x14ac:dyDescent="0.35">
      <c r="A3547" s="64">
        <v>50069189</v>
      </c>
      <c r="B3547" s="64" t="s">
        <v>183</v>
      </c>
      <c r="C3547" s="64">
        <v>2076.83</v>
      </c>
      <c r="D3547" s="64">
        <v>182</v>
      </c>
      <c r="E3547" s="64">
        <v>162.4</v>
      </c>
      <c r="F3547" s="64">
        <v>0</v>
      </c>
      <c r="H3547" s="64">
        <f t="shared" si="417"/>
        <v>-162.4</v>
      </c>
      <c r="J3547" s="64">
        <f t="shared" si="413"/>
        <v>179</v>
      </c>
      <c r="K3547" s="64">
        <f t="shared" si="414"/>
        <v>182</v>
      </c>
      <c r="L3547" s="64">
        <f t="shared" si="415"/>
        <v>653</v>
      </c>
      <c r="M3547" s="64">
        <f t="shared" si="416"/>
        <v>279</v>
      </c>
    </row>
    <row r="3548" spans="1:13" x14ac:dyDescent="0.35">
      <c r="A3548" s="64">
        <v>50072562</v>
      </c>
      <c r="B3548" s="64" t="s">
        <v>406</v>
      </c>
      <c r="C3548" s="64">
        <v>3651.89</v>
      </c>
      <c r="D3548" s="64">
        <v>153</v>
      </c>
      <c r="E3548" s="64">
        <v>297.27</v>
      </c>
      <c r="F3548" s="64">
        <v>0</v>
      </c>
      <c r="H3548" s="64">
        <f t="shared" si="417"/>
        <v>-297.27</v>
      </c>
      <c r="J3548" s="64">
        <f t="shared" si="413"/>
        <v>179</v>
      </c>
      <c r="K3548" s="64">
        <f t="shared" si="414"/>
        <v>182</v>
      </c>
      <c r="L3548" s="64">
        <f t="shared" si="415"/>
        <v>653</v>
      </c>
      <c r="M3548" s="64">
        <f t="shared" si="416"/>
        <v>280</v>
      </c>
    </row>
    <row r="3549" spans="1:13" x14ac:dyDescent="0.35">
      <c r="A3549" s="64">
        <v>50074790</v>
      </c>
      <c r="B3549" s="64" t="s">
        <v>101</v>
      </c>
      <c r="C3549" s="64">
        <v>6482.9</v>
      </c>
      <c r="D3549" s="64">
        <v>88</v>
      </c>
      <c r="E3549" s="64">
        <v>531.63</v>
      </c>
      <c r="F3549" s="64">
        <v>527.36</v>
      </c>
      <c r="H3549" s="64">
        <f t="shared" si="417"/>
        <v>-4.2699999999999818</v>
      </c>
      <c r="J3549" s="64">
        <f t="shared" si="413"/>
        <v>180</v>
      </c>
      <c r="K3549" s="64">
        <f t="shared" si="414"/>
        <v>182</v>
      </c>
      <c r="L3549" s="64">
        <f t="shared" si="415"/>
        <v>653</v>
      </c>
      <c r="M3549" s="64">
        <f t="shared" si="416"/>
        <v>280</v>
      </c>
    </row>
    <row r="3550" spans="1:13" x14ac:dyDescent="0.35">
      <c r="A3550" s="64">
        <v>50074964</v>
      </c>
      <c r="B3550" s="64" t="s">
        <v>183</v>
      </c>
      <c r="C3550" s="64">
        <v>4776.92</v>
      </c>
      <c r="D3550" s="64">
        <v>181</v>
      </c>
      <c r="E3550" s="64">
        <v>384.25</v>
      </c>
      <c r="F3550" s="64">
        <v>0</v>
      </c>
      <c r="H3550" s="64">
        <f t="shared" si="417"/>
        <v>-384.25</v>
      </c>
      <c r="J3550" s="64">
        <f t="shared" si="413"/>
        <v>180</v>
      </c>
      <c r="K3550" s="64">
        <f t="shared" si="414"/>
        <v>182</v>
      </c>
      <c r="L3550" s="64">
        <f t="shared" si="415"/>
        <v>654</v>
      </c>
      <c r="M3550" s="64">
        <f t="shared" si="416"/>
        <v>280</v>
      </c>
    </row>
    <row r="3551" spans="1:13" x14ac:dyDescent="0.35">
      <c r="A3551" s="64">
        <v>50077653</v>
      </c>
      <c r="B3551" s="64" t="s">
        <v>101</v>
      </c>
      <c r="C3551" s="64">
        <v>4047.76</v>
      </c>
      <c r="D3551" s="64">
        <v>182</v>
      </c>
      <c r="E3551" s="64">
        <v>359.54</v>
      </c>
      <c r="F3551" s="64">
        <v>355.77</v>
      </c>
      <c r="H3551" s="64">
        <f t="shared" si="417"/>
        <v>-3.7700000000000387</v>
      </c>
      <c r="J3551" s="64">
        <f t="shared" si="413"/>
        <v>181</v>
      </c>
      <c r="K3551" s="64">
        <f t="shared" si="414"/>
        <v>182</v>
      </c>
      <c r="L3551" s="64">
        <f t="shared" si="415"/>
        <v>654</v>
      </c>
      <c r="M3551" s="64">
        <f t="shared" si="416"/>
        <v>280</v>
      </c>
    </row>
    <row r="3552" spans="1:13" x14ac:dyDescent="0.35">
      <c r="A3552" s="64">
        <v>50078750</v>
      </c>
      <c r="B3552" s="64" t="s">
        <v>101</v>
      </c>
      <c r="C3552" s="64">
        <v>1491.76</v>
      </c>
      <c r="D3552" s="64">
        <v>153</v>
      </c>
      <c r="E3552" s="64">
        <v>124.36</v>
      </c>
      <c r="F3552" s="64">
        <v>123.21</v>
      </c>
      <c r="H3552" s="64">
        <f t="shared" si="417"/>
        <v>-1.1500000000000057</v>
      </c>
      <c r="J3552" s="64">
        <f t="shared" si="413"/>
        <v>182</v>
      </c>
      <c r="K3552" s="64">
        <f t="shared" si="414"/>
        <v>182</v>
      </c>
      <c r="L3552" s="64">
        <f t="shared" si="415"/>
        <v>654</v>
      </c>
      <c r="M3552" s="64">
        <f t="shared" si="416"/>
        <v>280</v>
      </c>
    </row>
    <row r="3553" spans="1:13" x14ac:dyDescent="0.35">
      <c r="A3553" s="64">
        <v>50079211</v>
      </c>
      <c r="B3553" s="64" t="s">
        <v>101</v>
      </c>
      <c r="C3553" s="64">
        <v>4409</v>
      </c>
      <c r="D3553" s="64">
        <v>181</v>
      </c>
      <c r="E3553" s="64">
        <v>353.89</v>
      </c>
      <c r="F3553" s="64">
        <v>346.75</v>
      </c>
      <c r="H3553" s="64">
        <f t="shared" si="417"/>
        <v>-7.1399999999999864</v>
      </c>
      <c r="J3553" s="64">
        <f t="shared" si="413"/>
        <v>183</v>
      </c>
      <c r="K3553" s="64">
        <f t="shared" si="414"/>
        <v>182</v>
      </c>
      <c r="L3553" s="64">
        <f t="shared" si="415"/>
        <v>654</v>
      </c>
      <c r="M3553" s="64">
        <f t="shared" si="416"/>
        <v>280</v>
      </c>
    </row>
    <row r="3554" spans="1:13" x14ac:dyDescent="0.35">
      <c r="A3554" s="64">
        <v>50081844</v>
      </c>
      <c r="B3554" s="64" t="s">
        <v>101</v>
      </c>
      <c r="C3554" s="64">
        <v>3116.59</v>
      </c>
      <c r="D3554" s="64">
        <v>153</v>
      </c>
      <c r="E3554" s="64">
        <v>253.06</v>
      </c>
      <c r="F3554" s="64">
        <v>250.63</v>
      </c>
      <c r="H3554" s="64">
        <f t="shared" si="417"/>
        <v>-2.4300000000000068</v>
      </c>
      <c r="J3554" s="64">
        <f t="shared" si="413"/>
        <v>184</v>
      </c>
      <c r="K3554" s="64">
        <f t="shared" si="414"/>
        <v>182</v>
      </c>
      <c r="L3554" s="64">
        <f t="shared" si="415"/>
        <v>654</v>
      </c>
      <c r="M3554" s="64">
        <f t="shared" si="416"/>
        <v>280</v>
      </c>
    </row>
    <row r="3555" spans="1:13" x14ac:dyDescent="0.35">
      <c r="A3555" s="64">
        <v>50086464</v>
      </c>
      <c r="B3555" s="64" t="s">
        <v>395</v>
      </c>
      <c r="C3555" s="64">
        <v>4834.45</v>
      </c>
      <c r="D3555" s="64">
        <v>149</v>
      </c>
      <c r="E3555" s="64">
        <v>391.78</v>
      </c>
      <c r="F3555" s="64">
        <v>388.19</v>
      </c>
      <c r="H3555" s="64">
        <f t="shared" si="417"/>
        <v>-3.589999999999975</v>
      </c>
      <c r="J3555" s="64">
        <f t="shared" si="413"/>
        <v>184</v>
      </c>
      <c r="K3555" s="64">
        <f t="shared" si="414"/>
        <v>183</v>
      </c>
      <c r="L3555" s="64">
        <f t="shared" si="415"/>
        <v>654</v>
      </c>
      <c r="M3555" s="64">
        <f t="shared" si="416"/>
        <v>280</v>
      </c>
    </row>
    <row r="3556" spans="1:13" x14ac:dyDescent="0.35">
      <c r="A3556" s="64">
        <v>50086753</v>
      </c>
      <c r="B3556" s="64" t="s">
        <v>183</v>
      </c>
      <c r="C3556" s="64">
        <v>1744.34</v>
      </c>
      <c r="D3556" s="64">
        <v>182</v>
      </c>
      <c r="E3556" s="64">
        <v>140.80000000000001</v>
      </c>
      <c r="F3556" s="64">
        <v>0</v>
      </c>
      <c r="H3556" s="64">
        <f t="shared" si="417"/>
        <v>-140.80000000000001</v>
      </c>
      <c r="J3556" s="64">
        <f t="shared" si="413"/>
        <v>184</v>
      </c>
      <c r="K3556" s="64">
        <f t="shared" si="414"/>
        <v>183</v>
      </c>
      <c r="L3556" s="64">
        <f t="shared" si="415"/>
        <v>655</v>
      </c>
      <c r="M3556" s="64">
        <f t="shared" si="416"/>
        <v>280</v>
      </c>
    </row>
    <row r="3557" spans="1:13" x14ac:dyDescent="0.35">
      <c r="A3557" s="64">
        <v>50091869</v>
      </c>
      <c r="B3557" s="64" t="s">
        <v>406</v>
      </c>
      <c r="C3557" s="64">
        <v>4148.57</v>
      </c>
      <c r="D3557" s="64">
        <v>151</v>
      </c>
      <c r="E3557" s="64">
        <v>338.72</v>
      </c>
      <c r="F3557" s="64">
        <v>0</v>
      </c>
      <c r="H3557" s="64">
        <f t="shared" si="417"/>
        <v>-338.72</v>
      </c>
      <c r="J3557" s="64">
        <f t="shared" si="413"/>
        <v>184</v>
      </c>
      <c r="K3557" s="64">
        <f t="shared" si="414"/>
        <v>183</v>
      </c>
      <c r="L3557" s="64">
        <f t="shared" si="415"/>
        <v>655</v>
      </c>
      <c r="M3557" s="64">
        <f t="shared" si="416"/>
        <v>281</v>
      </c>
    </row>
    <row r="3558" spans="1:13" x14ac:dyDescent="0.35">
      <c r="A3558" s="64">
        <v>50092495</v>
      </c>
      <c r="B3558" s="64" t="s">
        <v>183</v>
      </c>
      <c r="C3558" s="64">
        <v>3508.08</v>
      </c>
      <c r="D3558" s="64">
        <v>179</v>
      </c>
      <c r="E3558" s="64">
        <v>281.39999999999998</v>
      </c>
      <c r="F3558" s="64">
        <v>0</v>
      </c>
      <c r="H3558" s="64">
        <f t="shared" si="417"/>
        <v>-281.39999999999998</v>
      </c>
      <c r="J3558" s="64">
        <f t="shared" si="413"/>
        <v>184</v>
      </c>
      <c r="K3558" s="64">
        <f t="shared" si="414"/>
        <v>183</v>
      </c>
      <c r="L3558" s="64">
        <f t="shared" si="415"/>
        <v>656</v>
      </c>
      <c r="M3558" s="64">
        <f t="shared" si="416"/>
        <v>281</v>
      </c>
    </row>
    <row r="3559" spans="1:13" x14ac:dyDescent="0.35">
      <c r="A3559" s="64">
        <v>50093609</v>
      </c>
      <c r="B3559" s="64" t="s">
        <v>101</v>
      </c>
      <c r="C3559" s="64">
        <v>2628.17</v>
      </c>
      <c r="D3559" s="64">
        <v>154</v>
      </c>
      <c r="E3559" s="64">
        <v>211.35</v>
      </c>
      <c r="F3559" s="64">
        <v>207.05</v>
      </c>
      <c r="H3559" s="64">
        <f t="shared" si="417"/>
        <v>-4.2999999999999829</v>
      </c>
      <c r="J3559" s="64">
        <f t="shared" si="413"/>
        <v>185</v>
      </c>
      <c r="K3559" s="64">
        <f t="shared" si="414"/>
        <v>183</v>
      </c>
      <c r="L3559" s="64">
        <f t="shared" si="415"/>
        <v>656</v>
      </c>
      <c r="M3559" s="64">
        <f t="shared" si="416"/>
        <v>281</v>
      </c>
    </row>
    <row r="3560" spans="1:13" x14ac:dyDescent="0.35">
      <c r="A3560" s="64">
        <v>50095374</v>
      </c>
      <c r="B3560" s="64" t="s">
        <v>183</v>
      </c>
      <c r="C3560" s="64">
        <v>5082.6000000000004</v>
      </c>
      <c r="D3560" s="64">
        <v>181</v>
      </c>
      <c r="E3560" s="64">
        <v>412.65</v>
      </c>
      <c r="F3560" s="64">
        <v>0</v>
      </c>
      <c r="H3560" s="64">
        <f t="shared" si="417"/>
        <v>-412.65</v>
      </c>
      <c r="J3560" s="64">
        <f t="shared" si="413"/>
        <v>185</v>
      </c>
      <c r="K3560" s="64">
        <f t="shared" si="414"/>
        <v>183</v>
      </c>
      <c r="L3560" s="64">
        <f t="shared" si="415"/>
        <v>657</v>
      </c>
      <c r="M3560" s="64">
        <f t="shared" si="416"/>
        <v>281</v>
      </c>
    </row>
    <row r="3561" spans="1:13" x14ac:dyDescent="0.35">
      <c r="A3561" s="64">
        <v>50099962</v>
      </c>
      <c r="B3561" s="64" t="s">
        <v>183</v>
      </c>
      <c r="C3561" s="64">
        <v>2254.9299999999998</v>
      </c>
      <c r="D3561" s="64">
        <v>182</v>
      </c>
      <c r="E3561" s="64">
        <v>179.99</v>
      </c>
      <c r="F3561" s="64">
        <v>0</v>
      </c>
      <c r="H3561" s="64">
        <f t="shared" si="417"/>
        <v>-179.99</v>
      </c>
      <c r="J3561" s="64">
        <f t="shared" si="413"/>
        <v>185</v>
      </c>
      <c r="K3561" s="64">
        <f t="shared" si="414"/>
        <v>183</v>
      </c>
      <c r="L3561" s="64">
        <f t="shared" si="415"/>
        <v>658</v>
      </c>
      <c r="M3561" s="64">
        <f t="shared" si="416"/>
        <v>281</v>
      </c>
    </row>
    <row r="3562" spans="1:13" x14ac:dyDescent="0.35">
      <c r="A3562" s="64">
        <v>50101056</v>
      </c>
      <c r="B3562" s="64" t="s">
        <v>406</v>
      </c>
      <c r="C3562" s="64">
        <v>2182.1999999999998</v>
      </c>
      <c r="D3562" s="64">
        <v>150</v>
      </c>
      <c r="E3562" s="64">
        <v>182.8</v>
      </c>
      <c r="F3562" s="64">
        <v>0</v>
      </c>
      <c r="H3562" s="64">
        <f t="shared" si="417"/>
        <v>-182.8</v>
      </c>
      <c r="J3562" s="64">
        <f t="shared" si="413"/>
        <v>185</v>
      </c>
      <c r="K3562" s="64">
        <f t="shared" si="414"/>
        <v>183</v>
      </c>
      <c r="L3562" s="64">
        <f t="shared" si="415"/>
        <v>658</v>
      </c>
      <c r="M3562" s="64">
        <f t="shared" si="416"/>
        <v>282</v>
      </c>
    </row>
    <row r="3563" spans="1:13" x14ac:dyDescent="0.35">
      <c r="A3563" s="64">
        <v>50106030</v>
      </c>
      <c r="B3563" s="64" t="s">
        <v>183</v>
      </c>
      <c r="C3563" s="64">
        <v>11662.34</v>
      </c>
      <c r="D3563" s="64">
        <v>181</v>
      </c>
      <c r="E3563" s="64">
        <v>959.55</v>
      </c>
      <c r="F3563" s="64">
        <v>0</v>
      </c>
      <c r="H3563" s="64">
        <f t="shared" si="417"/>
        <v>-959.55</v>
      </c>
      <c r="J3563" s="64">
        <f t="shared" ref="J3563:J3626" si="418">IF($B3563=J$2253,J3562+1,J3562)</f>
        <v>185</v>
      </c>
      <c r="K3563" s="64">
        <f t="shared" ref="K3563:K3626" si="419">IF($B3563=K$2253,K3562+1,K3562)</f>
        <v>183</v>
      </c>
      <c r="L3563" s="64">
        <f t="shared" ref="L3563:L3626" si="420">IF($B3563=L$2253,L3562+1,L3562)</f>
        <v>659</v>
      </c>
      <c r="M3563" s="64">
        <f t="shared" ref="M3563:M3626" si="421">IF($B3563=M$2253,M3562+1,M3562)</f>
        <v>282</v>
      </c>
    </row>
    <row r="3564" spans="1:13" x14ac:dyDescent="0.35">
      <c r="A3564" s="64">
        <v>50107757</v>
      </c>
      <c r="B3564" s="64" t="s">
        <v>406</v>
      </c>
      <c r="C3564" s="64">
        <v>9139.6</v>
      </c>
      <c r="D3564" s="64">
        <v>151</v>
      </c>
      <c r="E3564" s="64">
        <v>759.99</v>
      </c>
      <c r="F3564" s="64">
        <v>0</v>
      </c>
      <c r="H3564" s="64">
        <f t="shared" si="417"/>
        <v>-759.99</v>
      </c>
      <c r="J3564" s="64">
        <f t="shared" si="418"/>
        <v>185</v>
      </c>
      <c r="K3564" s="64">
        <f t="shared" si="419"/>
        <v>183</v>
      </c>
      <c r="L3564" s="64">
        <f t="shared" si="420"/>
        <v>659</v>
      </c>
      <c r="M3564" s="64">
        <f t="shared" si="421"/>
        <v>283</v>
      </c>
    </row>
    <row r="3565" spans="1:13" x14ac:dyDescent="0.35">
      <c r="A3565" s="64">
        <v>50113035</v>
      </c>
      <c r="B3565" s="64" t="s">
        <v>406</v>
      </c>
      <c r="C3565" s="64">
        <v>2086.59</v>
      </c>
      <c r="D3565" s="64">
        <v>151</v>
      </c>
      <c r="E3565" s="64">
        <v>165.21</v>
      </c>
      <c r="F3565" s="64">
        <v>0</v>
      </c>
      <c r="H3565" s="64">
        <f t="shared" si="417"/>
        <v>-165.21</v>
      </c>
      <c r="J3565" s="64">
        <f t="shared" si="418"/>
        <v>185</v>
      </c>
      <c r="K3565" s="64">
        <f t="shared" si="419"/>
        <v>183</v>
      </c>
      <c r="L3565" s="64">
        <f t="shared" si="420"/>
        <v>659</v>
      </c>
      <c r="M3565" s="64">
        <f t="shared" si="421"/>
        <v>284</v>
      </c>
    </row>
    <row r="3566" spans="1:13" x14ac:dyDescent="0.35">
      <c r="A3566" s="64">
        <v>50113069</v>
      </c>
      <c r="B3566" s="64" t="s">
        <v>395</v>
      </c>
      <c r="C3566" s="64">
        <v>2636.13</v>
      </c>
      <c r="D3566" s="64">
        <v>182</v>
      </c>
      <c r="E3566" s="64">
        <v>209.29</v>
      </c>
      <c r="F3566" s="64">
        <v>208.53</v>
      </c>
      <c r="H3566" s="64">
        <f t="shared" si="417"/>
        <v>-0.75999999999999091</v>
      </c>
      <c r="J3566" s="64">
        <f t="shared" si="418"/>
        <v>185</v>
      </c>
      <c r="K3566" s="64">
        <f t="shared" si="419"/>
        <v>184</v>
      </c>
      <c r="L3566" s="64">
        <f t="shared" si="420"/>
        <v>659</v>
      </c>
      <c r="M3566" s="64">
        <f t="shared" si="421"/>
        <v>284</v>
      </c>
    </row>
    <row r="3567" spans="1:13" x14ac:dyDescent="0.35">
      <c r="A3567" s="64">
        <v>50113928</v>
      </c>
      <c r="B3567" s="64" t="s">
        <v>183</v>
      </c>
      <c r="C3567" s="64">
        <v>6363.89</v>
      </c>
      <c r="D3567" s="64">
        <v>182</v>
      </c>
      <c r="E3567" s="64">
        <v>505.97</v>
      </c>
      <c r="F3567" s="64">
        <v>0</v>
      </c>
      <c r="H3567" s="64">
        <f t="shared" si="417"/>
        <v>-505.97</v>
      </c>
      <c r="J3567" s="64">
        <f t="shared" si="418"/>
        <v>185</v>
      </c>
      <c r="K3567" s="64">
        <f t="shared" si="419"/>
        <v>184</v>
      </c>
      <c r="L3567" s="64">
        <f t="shared" si="420"/>
        <v>660</v>
      </c>
      <c r="M3567" s="64">
        <f t="shared" si="421"/>
        <v>284</v>
      </c>
    </row>
    <row r="3568" spans="1:13" x14ac:dyDescent="0.35">
      <c r="A3568" s="64">
        <v>50116922</v>
      </c>
      <c r="B3568" s="64" t="s">
        <v>406</v>
      </c>
      <c r="C3568" s="64">
        <v>2200.91</v>
      </c>
      <c r="D3568" s="64">
        <v>152</v>
      </c>
      <c r="E3568" s="64">
        <v>183.78</v>
      </c>
      <c r="F3568" s="64">
        <v>0</v>
      </c>
      <c r="H3568" s="64">
        <f t="shared" si="417"/>
        <v>-183.78</v>
      </c>
      <c r="J3568" s="64">
        <f t="shared" si="418"/>
        <v>185</v>
      </c>
      <c r="K3568" s="64">
        <f t="shared" si="419"/>
        <v>184</v>
      </c>
      <c r="L3568" s="64">
        <f t="shared" si="420"/>
        <v>660</v>
      </c>
      <c r="M3568" s="64">
        <f t="shared" si="421"/>
        <v>285</v>
      </c>
    </row>
    <row r="3569" spans="1:13" x14ac:dyDescent="0.35">
      <c r="A3569" s="64">
        <v>50117136</v>
      </c>
      <c r="B3569" s="64" t="s">
        <v>183</v>
      </c>
      <c r="C3569" s="64">
        <v>3333.45</v>
      </c>
      <c r="D3569" s="64">
        <v>181</v>
      </c>
      <c r="E3569" s="64">
        <v>271.49</v>
      </c>
      <c r="F3569" s="64">
        <v>0</v>
      </c>
      <c r="H3569" s="64">
        <f t="shared" si="417"/>
        <v>-271.49</v>
      </c>
      <c r="J3569" s="64">
        <f t="shared" si="418"/>
        <v>185</v>
      </c>
      <c r="K3569" s="64">
        <f t="shared" si="419"/>
        <v>184</v>
      </c>
      <c r="L3569" s="64">
        <f t="shared" si="420"/>
        <v>661</v>
      </c>
      <c r="M3569" s="64">
        <f t="shared" si="421"/>
        <v>285</v>
      </c>
    </row>
    <row r="3570" spans="1:13" x14ac:dyDescent="0.35">
      <c r="A3570" s="64">
        <v>50118613</v>
      </c>
      <c r="B3570" s="64" t="s">
        <v>101</v>
      </c>
      <c r="C3570" s="64">
        <v>5399.73</v>
      </c>
      <c r="D3570" s="64">
        <v>148</v>
      </c>
      <c r="E3570" s="64">
        <v>402.61</v>
      </c>
      <c r="F3570" s="64">
        <v>406.02</v>
      </c>
      <c r="H3570" s="64">
        <f t="shared" si="417"/>
        <v>3.4099999999999682</v>
      </c>
      <c r="J3570" s="64">
        <f t="shared" si="418"/>
        <v>186</v>
      </c>
      <c r="K3570" s="64">
        <f t="shared" si="419"/>
        <v>184</v>
      </c>
      <c r="L3570" s="64">
        <f t="shared" si="420"/>
        <v>661</v>
      </c>
      <c r="M3570" s="64">
        <f t="shared" si="421"/>
        <v>285</v>
      </c>
    </row>
    <row r="3571" spans="1:13" x14ac:dyDescent="0.35">
      <c r="A3571" s="64">
        <v>50118720</v>
      </c>
      <c r="B3571" s="64" t="s">
        <v>406</v>
      </c>
      <c r="C3571" s="64">
        <v>3131.78</v>
      </c>
      <c r="D3571" s="64">
        <v>151</v>
      </c>
      <c r="E3571" s="64">
        <v>261.31</v>
      </c>
      <c r="F3571" s="64">
        <v>0</v>
      </c>
      <c r="H3571" s="64">
        <f t="shared" si="417"/>
        <v>-261.31</v>
      </c>
      <c r="J3571" s="64">
        <f t="shared" si="418"/>
        <v>186</v>
      </c>
      <c r="K3571" s="64">
        <f t="shared" si="419"/>
        <v>184</v>
      </c>
      <c r="L3571" s="64">
        <f t="shared" si="420"/>
        <v>661</v>
      </c>
      <c r="M3571" s="64">
        <f t="shared" si="421"/>
        <v>286</v>
      </c>
    </row>
    <row r="3572" spans="1:13" x14ac:dyDescent="0.35">
      <c r="A3572" s="64">
        <v>50119538</v>
      </c>
      <c r="B3572" s="64" t="s">
        <v>183</v>
      </c>
      <c r="C3572" s="64">
        <v>2262.9499999999998</v>
      </c>
      <c r="D3572" s="64">
        <v>179</v>
      </c>
      <c r="E3572" s="64">
        <v>190.64</v>
      </c>
      <c r="F3572" s="64">
        <v>0</v>
      </c>
      <c r="H3572" s="64">
        <f t="shared" si="417"/>
        <v>-190.64</v>
      </c>
      <c r="J3572" s="64">
        <f t="shared" si="418"/>
        <v>186</v>
      </c>
      <c r="K3572" s="64">
        <f t="shared" si="419"/>
        <v>184</v>
      </c>
      <c r="L3572" s="64">
        <f t="shared" si="420"/>
        <v>662</v>
      </c>
      <c r="M3572" s="64">
        <f t="shared" si="421"/>
        <v>286</v>
      </c>
    </row>
    <row r="3573" spans="1:13" x14ac:dyDescent="0.35">
      <c r="A3573" s="64">
        <v>50126301</v>
      </c>
      <c r="B3573" s="64" t="s">
        <v>183</v>
      </c>
      <c r="C3573" s="64">
        <v>1733.73</v>
      </c>
      <c r="D3573" s="64">
        <v>182</v>
      </c>
      <c r="E3573" s="64">
        <v>139.36000000000001</v>
      </c>
      <c r="F3573" s="64">
        <v>0</v>
      </c>
      <c r="H3573" s="64">
        <f t="shared" si="417"/>
        <v>-139.36000000000001</v>
      </c>
      <c r="J3573" s="64">
        <f t="shared" si="418"/>
        <v>186</v>
      </c>
      <c r="K3573" s="64">
        <f t="shared" si="419"/>
        <v>184</v>
      </c>
      <c r="L3573" s="64">
        <f t="shared" si="420"/>
        <v>663</v>
      </c>
      <c r="M3573" s="64">
        <f t="shared" si="421"/>
        <v>286</v>
      </c>
    </row>
    <row r="3574" spans="1:13" x14ac:dyDescent="0.35">
      <c r="A3574" s="64">
        <v>50128159</v>
      </c>
      <c r="B3574" s="64" t="s">
        <v>395</v>
      </c>
      <c r="C3574" s="64">
        <v>3360.14</v>
      </c>
      <c r="D3574" s="64">
        <v>150</v>
      </c>
      <c r="E3574" s="64">
        <v>268.52</v>
      </c>
      <c r="F3574" s="64">
        <v>266.58</v>
      </c>
      <c r="H3574" s="64">
        <f t="shared" si="417"/>
        <v>-1.9399999999999977</v>
      </c>
      <c r="J3574" s="64">
        <f t="shared" si="418"/>
        <v>186</v>
      </c>
      <c r="K3574" s="64">
        <f t="shared" si="419"/>
        <v>185</v>
      </c>
      <c r="L3574" s="64">
        <f t="shared" si="420"/>
        <v>663</v>
      </c>
      <c r="M3574" s="64">
        <f t="shared" si="421"/>
        <v>286</v>
      </c>
    </row>
    <row r="3575" spans="1:13" x14ac:dyDescent="0.35">
      <c r="A3575" s="64">
        <v>50130071</v>
      </c>
      <c r="B3575" s="64" t="s">
        <v>395</v>
      </c>
      <c r="C3575" s="64">
        <v>2629.6</v>
      </c>
      <c r="D3575" s="64">
        <v>181</v>
      </c>
      <c r="E3575" s="64">
        <v>206.03</v>
      </c>
      <c r="F3575" s="64">
        <v>198.05</v>
      </c>
      <c r="H3575" s="64">
        <f t="shared" si="417"/>
        <v>-7.9799999999999898</v>
      </c>
      <c r="J3575" s="64">
        <f t="shared" si="418"/>
        <v>186</v>
      </c>
      <c r="K3575" s="64">
        <f t="shared" si="419"/>
        <v>186</v>
      </c>
      <c r="L3575" s="64">
        <f t="shared" si="420"/>
        <v>663</v>
      </c>
      <c r="M3575" s="64">
        <f t="shared" si="421"/>
        <v>286</v>
      </c>
    </row>
    <row r="3576" spans="1:13" x14ac:dyDescent="0.35">
      <c r="A3576" s="64">
        <v>50130625</v>
      </c>
      <c r="B3576" s="64" t="s">
        <v>406</v>
      </c>
      <c r="C3576" s="64">
        <v>1699.74</v>
      </c>
      <c r="D3576" s="64">
        <v>181</v>
      </c>
      <c r="E3576" s="64">
        <v>133.5</v>
      </c>
      <c r="F3576" s="64">
        <v>0</v>
      </c>
      <c r="H3576" s="64">
        <f t="shared" si="417"/>
        <v>-133.5</v>
      </c>
      <c r="J3576" s="64">
        <f t="shared" si="418"/>
        <v>186</v>
      </c>
      <c r="K3576" s="64">
        <f t="shared" si="419"/>
        <v>186</v>
      </c>
      <c r="L3576" s="64">
        <f t="shared" si="420"/>
        <v>663</v>
      </c>
      <c r="M3576" s="64">
        <f t="shared" si="421"/>
        <v>287</v>
      </c>
    </row>
    <row r="3577" spans="1:13" x14ac:dyDescent="0.35">
      <c r="A3577" s="64">
        <v>50134718</v>
      </c>
      <c r="B3577" s="64" t="s">
        <v>183</v>
      </c>
      <c r="C3577" s="64">
        <v>2915.62</v>
      </c>
      <c r="D3577" s="64">
        <v>179</v>
      </c>
      <c r="E3577" s="64">
        <v>235.3</v>
      </c>
      <c r="F3577" s="64">
        <v>0</v>
      </c>
      <c r="H3577" s="64">
        <f t="shared" si="417"/>
        <v>-235.3</v>
      </c>
      <c r="J3577" s="64">
        <f t="shared" si="418"/>
        <v>186</v>
      </c>
      <c r="K3577" s="64">
        <f t="shared" si="419"/>
        <v>186</v>
      </c>
      <c r="L3577" s="64">
        <f t="shared" si="420"/>
        <v>664</v>
      </c>
      <c r="M3577" s="64">
        <f t="shared" si="421"/>
        <v>287</v>
      </c>
    </row>
    <row r="3578" spans="1:13" x14ac:dyDescent="0.35">
      <c r="A3578" s="64">
        <v>50140202</v>
      </c>
      <c r="B3578" s="64" t="s">
        <v>183</v>
      </c>
      <c r="C3578" s="64">
        <v>7256.6300099999999</v>
      </c>
      <c r="D3578" s="64">
        <v>182</v>
      </c>
      <c r="E3578" s="64">
        <v>598.25</v>
      </c>
      <c r="F3578" s="64">
        <v>0</v>
      </c>
      <c r="H3578" s="64">
        <f t="shared" si="417"/>
        <v>-598.25</v>
      </c>
      <c r="J3578" s="64">
        <f t="shared" si="418"/>
        <v>186</v>
      </c>
      <c r="K3578" s="64">
        <f t="shared" si="419"/>
        <v>186</v>
      </c>
      <c r="L3578" s="64">
        <f t="shared" si="420"/>
        <v>665</v>
      </c>
      <c r="M3578" s="64">
        <f t="shared" si="421"/>
        <v>287</v>
      </c>
    </row>
    <row r="3579" spans="1:13" x14ac:dyDescent="0.35">
      <c r="A3579" s="64">
        <v>50141383</v>
      </c>
      <c r="B3579" s="64" t="s">
        <v>101</v>
      </c>
      <c r="C3579" s="64">
        <v>1074.3499999999999</v>
      </c>
      <c r="D3579" s="64">
        <v>125</v>
      </c>
      <c r="E3579" s="64">
        <v>90.24</v>
      </c>
      <c r="F3579" s="64">
        <v>89.79</v>
      </c>
      <c r="H3579" s="64">
        <f t="shared" si="417"/>
        <v>-0.44999999999998863</v>
      </c>
      <c r="J3579" s="64">
        <f t="shared" si="418"/>
        <v>187</v>
      </c>
      <c r="K3579" s="64">
        <f t="shared" si="419"/>
        <v>186</v>
      </c>
      <c r="L3579" s="64">
        <f t="shared" si="420"/>
        <v>665</v>
      </c>
      <c r="M3579" s="64">
        <f t="shared" si="421"/>
        <v>287</v>
      </c>
    </row>
    <row r="3580" spans="1:13" x14ac:dyDescent="0.35">
      <c r="A3580" s="64">
        <v>50142399</v>
      </c>
      <c r="B3580" s="64" t="s">
        <v>183</v>
      </c>
      <c r="C3580" s="64">
        <v>2867.06</v>
      </c>
      <c r="D3580" s="64">
        <v>182</v>
      </c>
      <c r="E3580" s="64">
        <v>229.36</v>
      </c>
      <c r="F3580" s="64">
        <v>0</v>
      </c>
      <c r="H3580" s="64">
        <f t="shared" si="417"/>
        <v>-229.36</v>
      </c>
      <c r="J3580" s="64">
        <f t="shared" si="418"/>
        <v>187</v>
      </c>
      <c r="K3580" s="64">
        <f t="shared" si="419"/>
        <v>186</v>
      </c>
      <c r="L3580" s="64">
        <f t="shared" si="420"/>
        <v>666</v>
      </c>
      <c r="M3580" s="64">
        <f t="shared" si="421"/>
        <v>287</v>
      </c>
    </row>
    <row r="3581" spans="1:13" x14ac:dyDescent="0.35">
      <c r="A3581" s="64">
        <v>50146549</v>
      </c>
      <c r="B3581" s="64" t="s">
        <v>395</v>
      </c>
      <c r="C3581" s="64">
        <v>7453.5</v>
      </c>
      <c r="D3581" s="64">
        <v>182</v>
      </c>
      <c r="E3581" s="64">
        <v>585.79</v>
      </c>
      <c r="F3581" s="64">
        <v>576.14</v>
      </c>
      <c r="H3581" s="64">
        <f t="shared" si="417"/>
        <v>-9.6499999999999773</v>
      </c>
      <c r="J3581" s="64">
        <f t="shared" si="418"/>
        <v>187</v>
      </c>
      <c r="K3581" s="64">
        <f t="shared" si="419"/>
        <v>187</v>
      </c>
      <c r="L3581" s="64">
        <f t="shared" si="420"/>
        <v>666</v>
      </c>
      <c r="M3581" s="64">
        <f t="shared" si="421"/>
        <v>287</v>
      </c>
    </row>
    <row r="3582" spans="1:13" x14ac:dyDescent="0.35">
      <c r="A3582" s="64">
        <v>50150491</v>
      </c>
      <c r="B3582" s="64" t="s">
        <v>183</v>
      </c>
      <c r="C3582" s="64">
        <v>5578.35</v>
      </c>
      <c r="D3582" s="64">
        <v>181</v>
      </c>
      <c r="E3582" s="64">
        <v>461.4</v>
      </c>
      <c r="F3582" s="64">
        <v>0</v>
      </c>
      <c r="H3582" s="64">
        <f t="shared" si="417"/>
        <v>-461.4</v>
      </c>
      <c r="J3582" s="64">
        <f t="shared" si="418"/>
        <v>187</v>
      </c>
      <c r="K3582" s="64">
        <f t="shared" si="419"/>
        <v>187</v>
      </c>
      <c r="L3582" s="64">
        <f t="shared" si="420"/>
        <v>667</v>
      </c>
      <c r="M3582" s="64">
        <f t="shared" si="421"/>
        <v>287</v>
      </c>
    </row>
    <row r="3583" spans="1:13" x14ac:dyDescent="0.35">
      <c r="A3583" s="64">
        <v>50152067</v>
      </c>
      <c r="B3583" s="64" t="s">
        <v>183</v>
      </c>
      <c r="C3583" s="64">
        <v>2069.59</v>
      </c>
      <c r="D3583" s="64">
        <v>182</v>
      </c>
      <c r="E3583" s="64">
        <v>169.05</v>
      </c>
      <c r="F3583" s="64">
        <v>0</v>
      </c>
      <c r="H3583" s="64">
        <f t="shared" si="417"/>
        <v>-169.05</v>
      </c>
      <c r="J3583" s="64">
        <f t="shared" si="418"/>
        <v>187</v>
      </c>
      <c r="K3583" s="64">
        <f t="shared" si="419"/>
        <v>187</v>
      </c>
      <c r="L3583" s="64">
        <f t="shared" si="420"/>
        <v>668</v>
      </c>
      <c r="M3583" s="64">
        <f t="shared" si="421"/>
        <v>287</v>
      </c>
    </row>
    <row r="3584" spans="1:13" x14ac:dyDescent="0.35">
      <c r="A3584" s="64">
        <v>50155467</v>
      </c>
      <c r="B3584" s="64" t="s">
        <v>101</v>
      </c>
      <c r="C3584" s="64">
        <v>6204.92</v>
      </c>
      <c r="D3584" s="64">
        <v>179</v>
      </c>
      <c r="E3584" s="64">
        <v>496.35</v>
      </c>
      <c r="F3584" s="64">
        <v>492.25</v>
      </c>
      <c r="H3584" s="64">
        <f t="shared" si="417"/>
        <v>-4.1000000000000227</v>
      </c>
      <c r="J3584" s="64">
        <f t="shared" si="418"/>
        <v>188</v>
      </c>
      <c r="K3584" s="64">
        <f t="shared" si="419"/>
        <v>187</v>
      </c>
      <c r="L3584" s="64">
        <f t="shared" si="420"/>
        <v>668</v>
      </c>
      <c r="M3584" s="64">
        <f t="shared" si="421"/>
        <v>287</v>
      </c>
    </row>
    <row r="3585" spans="1:13" x14ac:dyDescent="0.35">
      <c r="A3585" s="64">
        <v>50156572</v>
      </c>
      <c r="B3585" s="64" t="s">
        <v>406</v>
      </c>
      <c r="C3585" s="64">
        <v>9145.27</v>
      </c>
      <c r="D3585" s="64">
        <v>151</v>
      </c>
      <c r="E3585" s="64">
        <v>775.67</v>
      </c>
      <c r="F3585" s="64">
        <v>0</v>
      </c>
      <c r="H3585" s="64">
        <f t="shared" si="417"/>
        <v>-775.67</v>
      </c>
      <c r="J3585" s="64">
        <f t="shared" si="418"/>
        <v>188</v>
      </c>
      <c r="K3585" s="64">
        <f t="shared" si="419"/>
        <v>187</v>
      </c>
      <c r="L3585" s="64">
        <f t="shared" si="420"/>
        <v>668</v>
      </c>
      <c r="M3585" s="64">
        <f t="shared" si="421"/>
        <v>288</v>
      </c>
    </row>
    <row r="3586" spans="1:13" x14ac:dyDescent="0.35">
      <c r="A3586" s="64">
        <v>50160680</v>
      </c>
      <c r="B3586" s="64" t="s">
        <v>395</v>
      </c>
      <c r="C3586" s="64">
        <v>3363.09</v>
      </c>
      <c r="D3586" s="64">
        <v>182</v>
      </c>
      <c r="E3586" s="64">
        <v>272.11</v>
      </c>
      <c r="F3586" s="64">
        <v>268.83999999999997</v>
      </c>
      <c r="H3586" s="64">
        <f t="shared" si="417"/>
        <v>-3.2700000000000387</v>
      </c>
      <c r="J3586" s="64">
        <f t="shared" si="418"/>
        <v>188</v>
      </c>
      <c r="K3586" s="64">
        <f t="shared" si="419"/>
        <v>188</v>
      </c>
      <c r="L3586" s="64">
        <f t="shared" si="420"/>
        <v>668</v>
      </c>
      <c r="M3586" s="64">
        <f t="shared" si="421"/>
        <v>288</v>
      </c>
    </row>
    <row r="3587" spans="1:13" x14ac:dyDescent="0.35">
      <c r="A3587" s="64">
        <v>50163634</v>
      </c>
      <c r="B3587" s="64" t="s">
        <v>183</v>
      </c>
      <c r="C3587" s="64">
        <v>3697.62</v>
      </c>
      <c r="D3587" s="64">
        <v>179</v>
      </c>
      <c r="E3587" s="64">
        <v>299.52</v>
      </c>
      <c r="F3587" s="64">
        <v>0</v>
      </c>
      <c r="H3587" s="64">
        <f t="shared" si="417"/>
        <v>-299.52</v>
      </c>
      <c r="J3587" s="64">
        <f t="shared" si="418"/>
        <v>188</v>
      </c>
      <c r="K3587" s="64">
        <f t="shared" si="419"/>
        <v>188</v>
      </c>
      <c r="L3587" s="64">
        <f t="shared" si="420"/>
        <v>669</v>
      </c>
      <c r="M3587" s="64">
        <f t="shared" si="421"/>
        <v>288</v>
      </c>
    </row>
    <row r="3588" spans="1:13" x14ac:dyDescent="0.35">
      <c r="A3588" s="64">
        <v>50167553</v>
      </c>
      <c r="B3588" s="64" t="s">
        <v>101</v>
      </c>
      <c r="C3588" s="64">
        <v>2964.39</v>
      </c>
      <c r="D3588" s="64">
        <v>182</v>
      </c>
      <c r="E3588" s="64">
        <v>239.93</v>
      </c>
      <c r="F3588" s="64">
        <v>235.49</v>
      </c>
      <c r="H3588" s="64">
        <f t="shared" si="417"/>
        <v>-4.4399999999999977</v>
      </c>
      <c r="J3588" s="64">
        <f t="shared" si="418"/>
        <v>189</v>
      </c>
      <c r="K3588" s="64">
        <f t="shared" si="419"/>
        <v>188</v>
      </c>
      <c r="L3588" s="64">
        <f t="shared" si="420"/>
        <v>669</v>
      </c>
      <c r="M3588" s="64">
        <f t="shared" si="421"/>
        <v>288</v>
      </c>
    </row>
    <row r="3589" spans="1:13" x14ac:dyDescent="0.35">
      <c r="A3589" s="64">
        <v>50169517</v>
      </c>
      <c r="B3589" s="64" t="s">
        <v>183</v>
      </c>
      <c r="C3589" s="64">
        <v>3405.75</v>
      </c>
      <c r="D3589" s="64">
        <v>182</v>
      </c>
      <c r="E3589" s="64">
        <v>277.22000000000003</v>
      </c>
      <c r="F3589" s="64">
        <v>0</v>
      </c>
      <c r="H3589" s="64">
        <f t="shared" si="417"/>
        <v>-277.22000000000003</v>
      </c>
      <c r="J3589" s="64">
        <f t="shared" si="418"/>
        <v>189</v>
      </c>
      <c r="K3589" s="64">
        <f t="shared" si="419"/>
        <v>188</v>
      </c>
      <c r="L3589" s="64">
        <f t="shared" si="420"/>
        <v>670</v>
      </c>
      <c r="M3589" s="64">
        <f t="shared" si="421"/>
        <v>288</v>
      </c>
    </row>
    <row r="3590" spans="1:13" x14ac:dyDescent="0.35">
      <c r="A3590" s="64">
        <v>50179516</v>
      </c>
      <c r="B3590" s="64" t="s">
        <v>183</v>
      </c>
      <c r="C3590" s="64">
        <v>1798.34</v>
      </c>
      <c r="D3590" s="64">
        <v>182</v>
      </c>
      <c r="E3590" s="64">
        <v>140.63</v>
      </c>
      <c r="F3590" s="64">
        <v>0</v>
      </c>
      <c r="H3590" s="64">
        <f t="shared" si="417"/>
        <v>-140.63</v>
      </c>
      <c r="J3590" s="64">
        <f t="shared" si="418"/>
        <v>189</v>
      </c>
      <c r="K3590" s="64">
        <f t="shared" si="419"/>
        <v>188</v>
      </c>
      <c r="L3590" s="64">
        <f t="shared" si="420"/>
        <v>671</v>
      </c>
      <c r="M3590" s="64">
        <f t="shared" si="421"/>
        <v>288</v>
      </c>
    </row>
    <row r="3591" spans="1:13" x14ac:dyDescent="0.35">
      <c r="A3591" s="64">
        <v>50184812</v>
      </c>
      <c r="B3591" s="64" t="s">
        <v>183</v>
      </c>
      <c r="C3591" s="64">
        <v>4215.6899999999996</v>
      </c>
      <c r="D3591" s="64">
        <v>181</v>
      </c>
      <c r="E3591" s="64">
        <v>341.34</v>
      </c>
      <c r="F3591" s="64">
        <v>0</v>
      </c>
      <c r="H3591" s="64">
        <f t="shared" si="417"/>
        <v>-341.34</v>
      </c>
      <c r="J3591" s="64">
        <f t="shared" si="418"/>
        <v>189</v>
      </c>
      <c r="K3591" s="64">
        <f t="shared" si="419"/>
        <v>188</v>
      </c>
      <c r="L3591" s="64">
        <f t="shared" si="420"/>
        <v>672</v>
      </c>
      <c r="M3591" s="64">
        <f t="shared" si="421"/>
        <v>288</v>
      </c>
    </row>
    <row r="3592" spans="1:13" x14ac:dyDescent="0.35">
      <c r="A3592" s="64">
        <v>50185779</v>
      </c>
      <c r="B3592" s="64" t="s">
        <v>183</v>
      </c>
      <c r="C3592" s="64">
        <v>2964.75</v>
      </c>
      <c r="D3592" s="64">
        <v>182</v>
      </c>
      <c r="E3592" s="64">
        <v>239.09</v>
      </c>
      <c r="F3592" s="64">
        <v>0</v>
      </c>
      <c r="H3592" s="64">
        <f t="shared" si="417"/>
        <v>-239.09</v>
      </c>
      <c r="J3592" s="64">
        <f t="shared" si="418"/>
        <v>189</v>
      </c>
      <c r="K3592" s="64">
        <f t="shared" si="419"/>
        <v>188</v>
      </c>
      <c r="L3592" s="64">
        <f t="shared" si="420"/>
        <v>673</v>
      </c>
      <c r="M3592" s="64">
        <f t="shared" si="421"/>
        <v>288</v>
      </c>
    </row>
    <row r="3593" spans="1:13" x14ac:dyDescent="0.35">
      <c r="A3593" s="64">
        <v>50190538</v>
      </c>
      <c r="B3593" s="64" t="s">
        <v>183</v>
      </c>
      <c r="C3593" s="64">
        <v>7968.17</v>
      </c>
      <c r="D3593" s="64">
        <v>179</v>
      </c>
      <c r="E3593" s="64">
        <v>661.52</v>
      </c>
      <c r="F3593" s="64">
        <v>0</v>
      </c>
      <c r="H3593" s="64">
        <f t="shared" si="417"/>
        <v>-661.52</v>
      </c>
      <c r="J3593" s="64">
        <f t="shared" si="418"/>
        <v>189</v>
      </c>
      <c r="K3593" s="64">
        <f t="shared" si="419"/>
        <v>188</v>
      </c>
      <c r="L3593" s="64">
        <f t="shared" si="420"/>
        <v>674</v>
      </c>
      <c r="M3593" s="64">
        <f t="shared" si="421"/>
        <v>288</v>
      </c>
    </row>
    <row r="3594" spans="1:13" x14ac:dyDescent="0.35">
      <c r="A3594" s="64">
        <v>50191817</v>
      </c>
      <c r="B3594" s="64" t="s">
        <v>183</v>
      </c>
      <c r="C3594" s="64">
        <v>4373.6499999999996</v>
      </c>
      <c r="D3594" s="64">
        <v>182</v>
      </c>
      <c r="E3594" s="64">
        <v>346.7</v>
      </c>
      <c r="F3594" s="64">
        <v>0</v>
      </c>
      <c r="H3594" s="64">
        <f t="shared" si="417"/>
        <v>-346.7</v>
      </c>
      <c r="J3594" s="64">
        <f t="shared" si="418"/>
        <v>189</v>
      </c>
      <c r="K3594" s="64">
        <f t="shared" si="419"/>
        <v>188</v>
      </c>
      <c r="L3594" s="64">
        <f t="shared" si="420"/>
        <v>675</v>
      </c>
      <c r="M3594" s="64">
        <f t="shared" si="421"/>
        <v>288</v>
      </c>
    </row>
    <row r="3595" spans="1:13" x14ac:dyDescent="0.35">
      <c r="A3595" s="64">
        <v>50196338</v>
      </c>
      <c r="B3595" s="64" t="s">
        <v>183</v>
      </c>
      <c r="C3595" s="64">
        <v>3629.24</v>
      </c>
      <c r="D3595" s="64">
        <v>182</v>
      </c>
      <c r="E3595" s="64">
        <v>304.3</v>
      </c>
      <c r="F3595" s="64">
        <v>0</v>
      </c>
      <c r="H3595" s="64">
        <f t="shared" si="417"/>
        <v>-304.3</v>
      </c>
      <c r="J3595" s="64">
        <f t="shared" si="418"/>
        <v>189</v>
      </c>
      <c r="K3595" s="64">
        <f t="shared" si="419"/>
        <v>188</v>
      </c>
      <c r="L3595" s="64">
        <f t="shared" si="420"/>
        <v>676</v>
      </c>
      <c r="M3595" s="64">
        <f t="shared" si="421"/>
        <v>288</v>
      </c>
    </row>
    <row r="3596" spans="1:13" x14ac:dyDescent="0.35">
      <c r="A3596" s="64">
        <v>50196817</v>
      </c>
      <c r="B3596" s="64" t="s">
        <v>183</v>
      </c>
      <c r="C3596" s="64">
        <v>2397.9</v>
      </c>
      <c r="D3596" s="64">
        <v>182</v>
      </c>
      <c r="E3596" s="64">
        <v>198.06</v>
      </c>
      <c r="F3596" s="64">
        <v>0</v>
      </c>
      <c r="H3596" s="64">
        <f t="shared" si="417"/>
        <v>-198.06</v>
      </c>
      <c r="J3596" s="64">
        <f t="shared" si="418"/>
        <v>189</v>
      </c>
      <c r="K3596" s="64">
        <f t="shared" si="419"/>
        <v>188</v>
      </c>
      <c r="L3596" s="64">
        <f t="shared" si="420"/>
        <v>677</v>
      </c>
      <c r="M3596" s="64">
        <f t="shared" si="421"/>
        <v>288</v>
      </c>
    </row>
    <row r="3597" spans="1:13" x14ac:dyDescent="0.35">
      <c r="A3597" s="64">
        <v>50201517</v>
      </c>
      <c r="B3597" s="64" t="s">
        <v>183</v>
      </c>
      <c r="C3597" s="64">
        <v>1534.25</v>
      </c>
      <c r="D3597" s="64">
        <v>181</v>
      </c>
      <c r="E3597" s="64">
        <v>124.76</v>
      </c>
      <c r="F3597" s="64">
        <v>0</v>
      </c>
      <c r="H3597" s="64">
        <f t="shared" si="417"/>
        <v>-124.76</v>
      </c>
      <c r="J3597" s="64">
        <f t="shared" si="418"/>
        <v>189</v>
      </c>
      <c r="K3597" s="64">
        <f t="shared" si="419"/>
        <v>188</v>
      </c>
      <c r="L3597" s="64">
        <f t="shared" si="420"/>
        <v>678</v>
      </c>
      <c r="M3597" s="64">
        <f t="shared" si="421"/>
        <v>288</v>
      </c>
    </row>
    <row r="3598" spans="1:13" x14ac:dyDescent="0.35">
      <c r="A3598" s="64">
        <v>50204066</v>
      </c>
      <c r="B3598" s="64" t="s">
        <v>183</v>
      </c>
      <c r="C3598" s="64">
        <v>6512.2</v>
      </c>
      <c r="D3598" s="64">
        <v>181</v>
      </c>
      <c r="E3598" s="64">
        <v>534.20000000000005</v>
      </c>
      <c r="F3598" s="64">
        <v>0</v>
      </c>
      <c r="H3598" s="64">
        <f t="shared" si="417"/>
        <v>-534.20000000000005</v>
      </c>
      <c r="J3598" s="64">
        <f t="shared" si="418"/>
        <v>189</v>
      </c>
      <c r="K3598" s="64">
        <f t="shared" si="419"/>
        <v>188</v>
      </c>
      <c r="L3598" s="64">
        <f t="shared" si="420"/>
        <v>679</v>
      </c>
      <c r="M3598" s="64">
        <f t="shared" si="421"/>
        <v>288</v>
      </c>
    </row>
    <row r="3599" spans="1:13" x14ac:dyDescent="0.35">
      <c r="A3599" s="64">
        <v>50209371</v>
      </c>
      <c r="B3599" s="64" t="s">
        <v>183</v>
      </c>
      <c r="C3599" s="64">
        <v>2073.3200000000002</v>
      </c>
      <c r="D3599" s="64">
        <v>181</v>
      </c>
      <c r="E3599" s="64">
        <v>172.07</v>
      </c>
      <c r="F3599" s="64">
        <v>0</v>
      </c>
      <c r="H3599" s="64">
        <f t="shared" si="417"/>
        <v>-172.07</v>
      </c>
      <c r="J3599" s="64">
        <f t="shared" si="418"/>
        <v>189</v>
      </c>
      <c r="K3599" s="64">
        <f t="shared" si="419"/>
        <v>188</v>
      </c>
      <c r="L3599" s="64">
        <f t="shared" si="420"/>
        <v>680</v>
      </c>
      <c r="M3599" s="64">
        <f t="shared" si="421"/>
        <v>288</v>
      </c>
    </row>
    <row r="3600" spans="1:13" x14ac:dyDescent="0.35">
      <c r="A3600" s="64">
        <v>50209743</v>
      </c>
      <c r="B3600" s="64" t="s">
        <v>183</v>
      </c>
      <c r="C3600" s="64">
        <v>2421.7399999999998</v>
      </c>
      <c r="D3600" s="64">
        <v>181</v>
      </c>
      <c r="E3600" s="64">
        <v>195.57</v>
      </c>
      <c r="F3600" s="64">
        <v>0</v>
      </c>
      <c r="H3600" s="64">
        <f t="shared" ref="H3600:H3663" si="422">F3600-E3600</f>
        <v>-195.57</v>
      </c>
      <c r="J3600" s="64">
        <f t="shared" si="418"/>
        <v>189</v>
      </c>
      <c r="K3600" s="64">
        <f t="shared" si="419"/>
        <v>188</v>
      </c>
      <c r="L3600" s="64">
        <f t="shared" si="420"/>
        <v>681</v>
      </c>
      <c r="M3600" s="64">
        <f t="shared" si="421"/>
        <v>288</v>
      </c>
    </row>
    <row r="3601" spans="1:13" x14ac:dyDescent="0.35">
      <c r="A3601" s="64">
        <v>50213554</v>
      </c>
      <c r="B3601" s="64" t="s">
        <v>183</v>
      </c>
      <c r="C3601" s="64">
        <v>4092.48</v>
      </c>
      <c r="D3601" s="64">
        <v>181</v>
      </c>
      <c r="E3601" s="64">
        <v>333.99</v>
      </c>
      <c r="F3601" s="64">
        <v>0</v>
      </c>
      <c r="H3601" s="64">
        <f t="shared" si="422"/>
        <v>-333.99</v>
      </c>
      <c r="J3601" s="64">
        <f t="shared" si="418"/>
        <v>189</v>
      </c>
      <c r="K3601" s="64">
        <f t="shared" si="419"/>
        <v>188</v>
      </c>
      <c r="L3601" s="64">
        <f t="shared" si="420"/>
        <v>682</v>
      </c>
      <c r="M3601" s="64">
        <f t="shared" si="421"/>
        <v>288</v>
      </c>
    </row>
    <row r="3602" spans="1:13" x14ac:dyDescent="0.35">
      <c r="A3602" s="64">
        <v>50224048</v>
      </c>
      <c r="B3602" s="64" t="s">
        <v>395</v>
      </c>
      <c r="C3602" s="64">
        <v>9294.99</v>
      </c>
      <c r="D3602" s="64">
        <v>181</v>
      </c>
      <c r="E3602" s="64">
        <v>765.06</v>
      </c>
      <c r="F3602" s="64">
        <v>758.89</v>
      </c>
      <c r="H3602" s="64">
        <f t="shared" si="422"/>
        <v>-6.1699999999999591</v>
      </c>
      <c r="J3602" s="64">
        <f t="shared" si="418"/>
        <v>189</v>
      </c>
      <c r="K3602" s="64">
        <f t="shared" si="419"/>
        <v>189</v>
      </c>
      <c r="L3602" s="64">
        <f t="shared" si="420"/>
        <v>682</v>
      </c>
      <c r="M3602" s="64">
        <f t="shared" si="421"/>
        <v>288</v>
      </c>
    </row>
    <row r="3603" spans="1:13" x14ac:dyDescent="0.35">
      <c r="A3603" s="64">
        <v>50226169</v>
      </c>
      <c r="B3603" s="64" t="s">
        <v>183</v>
      </c>
      <c r="C3603" s="64">
        <v>4155.53</v>
      </c>
      <c r="D3603" s="64">
        <v>179</v>
      </c>
      <c r="E3603" s="64">
        <v>337.41</v>
      </c>
      <c r="F3603" s="64">
        <v>0</v>
      </c>
      <c r="H3603" s="64">
        <f t="shared" si="422"/>
        <v>-337.41</v>
      </c>
      <c r="J3603" s="64">
        <f t="shared" si="418"/>
        <v>189</v>
      </c>
      <c r="K3603" s="64">
        <f t="shared" si="419"/>
        <v>189</v>
      </c>
      <c r="L3603" s="64">
        <f t="shared" si="420"/>
        <v>683</v>
      </c>
      <c r="M3603" s="64">
        <f t="shared" si="421"/>
        <v>288</v>
      </c>
    </row>
    <row r="3604" spans="1:13" x14ac:dyDescent="0.35">
      <c r="A3604" s="64">
        <v>50226250</v>
      </c>
      <c r="B3604" s="64" t="s">
        <v>183</v>
      </c>
      <c r="C3604" s="64">
        <v>8449.77</v>
      </c>
      <c r="D3604" s="64">
        <v>179</v>
      </c>
      <c r="E3604" s="64">
        <v>696.42</v>
      </c>
      <c r="F3604" s="64">
        <v>0</v>
      </c>
      <c r="H3604" s="64">
        <f t="shared" si="422"/>
        <v>-696.42</v>
      </c>
      <c r="J3604" s="64">
        <f t="shared" si="418"/>
        <v>189</v>
      </c>
      <c r="K3604" s="64">
        <f t="shared" si="419"/>
        <v>189</v>
      </c>
      <c r="L3604" s="64">
        <f t="shared" si="420"/>
        <v>684</v>
      </c>
      <c r="M3604" s="64">
        <f t="shared" si="421"/>
        <v>288</v>
      </c>
    </row>
    <row r="3605" spans="1:13" x14ac:dyDescent="0.35">
      <c r="A3605" s="64">
        <v>50226672</v>
      </c>
      <c r="B3605" s="64" t="s">
        <v>406</v>
      </c>
      <c r="C3605" s="64">
        <v>2193.39</v>
      </c>
      <c r="D3605" s="64">
        <v>151</v>
      </c>
      <c r="E3605" s="64">
        <v>179.71</v>
      </c>
      <c r="F3605" s="64">
        <v>0</v>
      </c>
      <c r="H3605" s="64">
        <f t="shared" si="422"/>
        <v>-179.71</v>
      </c>
      <c r="J3605" s="64">
        <f t="shared" si="418"/>
        <v>189</v>
      </c>
      <c r="K3605" s="64">
        <f t="shared" si="419"/>
        <v>189</v>
      </c>
      <c r="L3605" s="64">
        <f t="shared" si="420"/>
        <v>684</v>
      </c>
      <c r="M3605" s="64">
        <f t="shared" si="421"/>
        <v>289</v>
      </c>
    </row>
    <row r="3606" spans="1:13" x14ac:dyDescent="0.35">
      <c r="A3606" s="64">
        <v>50226838</v>
      </c>
      <c r="B3606" s="64" t="s">
        <v>406</v>
      </c>
      <c r="C3606" s="64">
        <v>4775.79</v>
      </c>
      <c r="D3606" s="64">
        <v>151</v>
      </c>
      <c r="E3606" s="64">
        <v>385.65</v>
      </c>
      <c r="F3606" s="64">
        <v>0</v>
      </c>
      <c r="H3606" s="64">
        <f t="shared" si="422"/>
        <v>-385.65</v>
      </c>
      <c r="J3606" s="64">
        <f t="shared" si="418"/>
        <v>189</v>
      </c>
      <c r="K3606" s="64">
        <f t="shared" si="419"/>
        <v>189</v>
      </c>
      <c r="L3606" s="64">
        <f t="shared" si="420"/>
        <v>684</v>
      </c>
      <c r="M3606" s="64">
        <f t="shared" si="421"/>
        <v>290</v>
      </c>
    </row>
    <row r="3607" spans="1:13" x14ac:dyDescent="0.35">
      <c r="A3607" s="64">
        <v>50233809</v>
      </c>
      <c r="B3607" s="64" t="s">
        <v>101</v>
      </c>
      <c r="C3607" s="64">
        <v>3232.65</v>
      </c>
      <c r="D3607" s="64">
        <v>151</v>
      </c>
      <c r="E3607" s="64">
        <v>268.31</v>
      </c>
      <c r="F3607" s="64">
        <v>264.52999999999997</v>
      </c>
      <c r="H3607" s="64">
        <f t="shared" si="422"/>
        <v>-3.7800000000000296</v>
      </c>
      <c r="J3607" s="64">
        <f t="shared" si="418"/>
        <v>190</v>
      </c>
      <c r="K3607" s="64">
        <f t="shared" si="419"/>
        <v>189</v>
      </c>
      <c r="L3607" s="64">
        <f t="shared" si="420"/>
        <v>684</v>
      </c>
      <c r="M3607" s="64">
        <f t="shared" si="421"/>
        <v>290</v>
      </c>
    </row>
    <row r="3608" spans="1:13" x14ac:dyDescent="0.35">
      <c r="A3608" s="64">
        <v>50234170</v>
      </c>
      <c r="B3608" s="64" t="s">
        <v>406</v>
      </c>
      <c r="C3608" s="64">
        <v>3366.02</v>
      </c>
      <c r="D3608" s="64">
        <v>151</v>
      </c>
      <c r="E3608" s="64">
        <v>255.43</v>
      </c>
      <c r="F3608" s="64">
        <v>0</v>
      </c>
      <c r="H3608" s="64">
        <f t="shared" si="422"/>
        <v>-255.43</v>
      </c>
      <c r="J3608" s="64">
        <f t="shared" si="418"/>
        <v>190</v>
      </c>
      <c r="K3608" s="64">
        <f t="shared" si="419"/>
        <v>189</v>
      </c>
      <c r="L3608" s="64">
        <f t="shared" si="420"/>
        <v>684</v>
      </c>
      <c r="M3608" s="64">
        <f t="shared" si="421"/>
        <v>291</v>
      </c>
    </row>
    <row r="3609" spans="1:13" x14ac:dyDescent="0.35">
      <c r="A3609" s="64">
        <v>50235912</v>
      </c>
      <c r="B3609" s="64" t="s">
        <v>183</v>
      </c>
      <c r="C3609" s="64">
        <v>3339.07</v>
      </c>
      <c r="D3609" s="64">
        <v>182</v>
      </c>
      <c r="E3609" s="64">
        <v>274.94</v>
      </c>
      <c r="F3609" s="64">
        <v>0</v>
      </c>
      <c r="H3609" s="64">
        <f t="shared" si="422"/>
        <v>-274.94</v>
      </c>
      <c r="J3609" s="64">
        <f t="shared" si="418"/>
        <v>190</v>
      </c>
      <c r="K3609" s="64">
        <f t="shared" si="419"/>
        <v>189</v>
      </c>
      <c r="L3609" s="64">
        <f t="shared" si="420"/>
        <v>685</v>
      </c>
      <c r="M3609" s="64">
        <f t="shared" si="421"/>
        <v>291</v>
      </c>
    </row>
    <row r="3610" spans="1:13" x14ac:dyDescent="0.35">
      <c r="A3610" s="64">
        <v>50236837</v>
      </c>
      <c r="B3610" s="64" t="s">
        <v>101</v>
      </c>
      <c r="C3610" s="64">
        <v>1618.7</v>
      </c>
      <c r="D3610" s="64">
        <v>151</v>
      </c>
      <c r="E3610" s="64">
        <v>129.88</v>
      </c>
      <c r="F3610" s="64">
        <v>128.04</v>
      </c>
      <c r="H3610" s="64">
        <f t="shared" si="422"/>
        <v>-1.8400000000000034</v>
      </c>
      <c r="J3610" s="64">
        <f t="shared" si="418"/>
        <v>191</v>
      </c>
      <c r="K3610" s="64">
        <f t="shared" si="419"/>
        <v>189</v>
      </c>
      <c r="L3610" s="64">
        <f t="shared" si="420"/>
        <v>685</v>
      </c>
      <c r="M3610" s="64">
        <f t="shared" si="421"/>
        <v>291</v>
      </c>
    </row>
    <row r="3611" spans="1:13" x14ac:dyDescent="0.35">
      <c r="A3611" s="64">
        <v>50236952</v>
      </c>
      <c r="B3611" s="64" t="s">
        <v>406</v>
      </c>
      <c r="C3611" s="64">
        <v>4714.04</v>
      </c>
      <c r="D3611" s="64">
        <v>182</v>
      </c>
      <c r="E3611" s="64">
        <v>374.94</v>
      </c>
      <c r="F3611" s="64">
        <v>0</v>
      </c>
      <c r="H3611" s="64">
        <f t="shared" si="422"/>
        <v>-374.94</v>
      </c>
      <c r="J3611" s="64">
        <f t="shared" si="418"/>
        <v>191</v>
      </c>
      <c r="K3611" s="64">
        <f t="shared" si="419"/>
        <v>189</v>
      </c>
      <c r="L3611" s="64">
        <f t="shared" si="420"/>
        <v>685</v>
      </c>
      <c r="M3611" s="64">
        <f t="shared" si="421"/>
        <v>292</v>
      </c>
    </row>
    <row r="3612" spans="1:13" x14ac:dyDescent="0.35">
      <c r="A3612" s="64">
        <v>50238784</v>
      </c>
      <c r="B3612" s="64" t="s">
        <v>406</v>
      </c>
      <c r="C3612" s="64">
        <v>3272.47</v>
      </c>
      <c r="D3612" s="64">
        <v>151</v>
      </c>
      <c r="E3612" s="64">
        <v>261.37</v>
      </c>
      <c r="F3612" s="64">
        <v>0</v>
      </c>
      <c r="H3612" s="64">
        <f t="shared" si="422"/>
        <v>-261.37</v>
      </c>
      <c r="J3612" s="64">
        <f t="shared" si="418"/>
        <v>191</v>
      </c>
      <c r="K3612" s="64">
        <f t="shared" si="419"/>
        <v>189</v>
      </c>
      <c r="L3612" s="64">
        <f t="shared" si="420"/>
        <v>685</v>
      </c>
      <c r="M3612" s="64">
        <f t="shared" si="421"/>
        <v>293</v>
      </c>
    </row>
    <row r="3613" spans="1:13" x14ac:dyDescent="0.35">
      <c r="A3613" s="64">
        <v>50239138</v>
      </c>
      <c r="B3613" s="64" t="s">
        <v>183</v>
      </c>
      <c r="C3613" s="64">
        <v>3619.87</v>
      </c>
      <c r="D3613" s="64">
        <v>181</v>
      </c>
      <c r="E3613" s="64">
        <v>279.37</v>
      </c>
      <c r="F3613" s="64">
        <v>0</v>
      </c>
      <c r="H3613" s="64">
        <f t="shared" si="422"/>
        <v>-279.37</v>
      </c>
      <c r="J3613" s="64">
        <f t="shared" si="418"/>
        <v>191</v>
      </c>
      <c r="K3613" s="64">
        <f t="shared" si="419"/>
        <v>189</v>
      </c>
      <c r="L3613" s="64">
        <f t="shared" si="420"/>
        <v>686</v>
      </c>
      <c r="M3613" s="64">
        <f t="shared" si="421"/>
        <v>293</v>
      </c>
    </row>
    <row r="3614" spans="1:13" x14ac:dyDescent="0.35">
      <c r="A3614" s="64">
        <v>50239857</v>
      </c>
      <c r="B3614" s="64" t="s">
        <v>406</v>
      </c>
      <c r="C3614" s="64">
        <v>3333.4</v>
      </c>
      <c r="D3614" s="64">
        <v>181</v>
      </c>
      <c r="E3614" s="64">
        <v>276.83999999999997</v>
      </c>
      <c r="F3614" s="64">
        <v>0</v>
      </c>
      <c r="H3614" s="64">
        <f t="shared" si="422"/>
        <v>-276.83999999999997</v>
      </c>
      <c r="J3614" s="64">
        <f t="shared" si="418"/>
        <v>191</v>
      </c>
      <c r="K3614" s="64">
        <f t="shared" si="419"/>
        <v>189</v>
      </c>
      <c r="L3614" s="64">
        <f t="shared" si="420"/>
        <v>686</v>
      </c>
      <c r="M3614" s="64">
        <f t="shared" si="421"/>
        <v>294</v>
      </c>
    </row>
    <row r="3615" spans="1:13" x14ac:dyDescent="0.35">
      <c r="A3615" s="64">
        <v>50240028</v>
      </c>
      <c r="B3615" s="64" t="s">
        <v>183</v>
      </c>
      <c r="C3615" s="64">
        <v>5732.67</v>
      </c>
      <c r="D3615" s="64">
        <v>182</v>
      </c>
      <c r="E3615" s="64">
        <v>470</v>
      </c>
      <c r="F3615" s="64">
        <v>0</v>
      </c>
      <c r="H3615" s="64">
        <f t="shared" si="422"/>
        <v>-470</v>
      </c>
      <c r="J3615" s="64">
        <f t="shared" si="418"/>
        <v>191</v>
      </c>
      <c r="K3615" s="64">
        <f t="shared" si="419"/>
        <v>189</v>
      </c>
      <c r="L3615" s="64">
        <f t="shared" si="420"/>
        <v>687</v>
      </c>
      <c r="M3615" s="64">
        <f t="shared" si="421"/>
        <v>294</v>
      </c>
    </row>
    <row r="3616" spans="1:13" x14ac:dyDescent="0.35">
      <c r="A3616" s="64">
        <v>50241141</v>
      </c>
      <c r="B3616" s="64" t="s">
        <v>395</v>
      </c>
      <c r="C3616" s="64">
        <v>3292.74</v>
      </c>
      <c r="D3616" s="64">
        <v>147</v>
      </c>
      <c r="E3616" s="64">
        <v>272.79000000000002</v>
      </c>
      <c r="F3616" s="64">
        <v>272.36</v>
      </c>
      <c r="H3616" s="64">
        <f t="shared" si="422"/>
        <v>-0.43000000000000682</v>
      </c>
      <c r="J3616" s="64">
        <f t="shared" si="418"/>
        <v>191</v>
      </c>
      <c r="K3616" s="64">
        <f t="shared" si="419"/>
        <v>190</v>
      </c>
      <c r="L3616" s="64">
        <f t="shared" si="420"/>
        <v>687</v>
      </c>
      <c r="M3616" s="64">
        <f t="shared" si="421"/>
        <v>294</v>
      </c>
    </row>
    <row r="3617" spans="1:13" x14ac:dyDescent="0.35">
      <c r="A3617" s="64">
        <v>50244161</v>
      </c>
      <c r="B3617" s="64" t="s">
        <v>395</v>
      </c>
      <c r="C3617" s="64">
        <v>3415.78</v>
      </c>
      <c r="D3617" s="64">
        <v>151</v>
      </c>
      <c r="E3617" s="64">
        <v>272.14999999999998</v>
      </c>
      <c r="F3617" s="64">
        <v>266.86</v>
      </c>
      <c r="H3617" s="64">
        <f t="shared" si="422"/>
        <v>-5.2899999999999636</v>
      </c>
      <c r="J3617" s="64">
        <f t="shared" si="418"/>
        <v>191</v>
      </c>
      <c r="K3617" s="64">
        <f t="shared" si="419"/>
        <v>191</v>
      </c>
      <c r="L3617" s="64">
        <f t="shared" si="420"/>
        <v>687</v>
      </c>
      <c r="M3617" s="64">
        <f t="shared" si="421"/>
        <v>294</v>
      </c>
    </row>
    <row r="3618" spans="1:13" x14ac:dyDescent="0.35">
      <c r="A3618" s="64">
        <v>50244319</v>
      </c>
      <c r="B3618" s="64" t="s">
        <v>183</v>
      </c>
      <c r="C3618" s="64">
        <v>3926.19</v>
      </c>
      <c r="D3618" s="64">
        <v>182</v>
      </c>
      <c r="E3618" s="64">
        <v>315.58999999999997</v>
      </c>
      <c r="F3618" s="64">
        <v>0</v>
      </c>
      <c r="H3618" s="64">
        <f t="shared" si="422"/>
        <v>-315.58999999999997</v>
      </c>
      <c r="J3618" s="64">
        <f t="shared" si="418"/>
        <v>191</v>
      </c>
      <c r="K3618" s="64">
        <f t="shared" si="419"/>
        <v>191</v>
      </c>
      <c r="L3618" s="64">
        <f t="shared" si="420"/>
        <v>688</v>
      </c>
      <c r="M3618" s="64">
        <f t="shared" si="421"/>
        <v>294</v>
      </c>
    </row>
    <row r="3619" spans="1:13" x14ac:dyDescent="0.35">
      <c r="A3619" s="64">
        <v>50245804</v>
      </c>
      <c r="B3619" s="64" t="s">
        <v>183</v>
      </c>
      <c r="C3619" s="64">
        <v>3364.57</v>
      </c>
      <c r="D3619" s="64">
        <v>182</v>
      </c>
      <c r="E3619" s="64">
        <v>271.02999999999997</v>
      </c>
      <c r="F3619" s="64">
        <v>0</v>
      </c>
      <c r="H3619" s="64">
        <f t="shared" si="422"/>
        <v>-271.02999999999997</v>
      </c>
      <c r="J3619" s="64">
        <f t="shared" si="418"/>
        <v>191</v>
      </c>
      <c r="K3619" s="64">
        <f t="shared" si="419"/>
        <v>191</v>
      </c>
      <c r="L3619" s="64">
        <f t="shared" si="420"/>
        <v>689</v>
      </c>
      <c r="M3619" s="64">
        <f t="shared" si="421"/>
        <v>294</v>
      </c>
    </row>
    <row r="3620" spans="1:13" x14ac:dyDescent="0.35">
      <c r="A3620" s="64">
        <v>50248999</v>
      </c>
      <c r="B3620" s="64" t="s">
        <v>183</v>
      </c>
      <c r="C3620" s="64">
        <v>2992.86</v>
      </c>
      <c r="D3620" s="64">
        <v>182</v>
      </c>
      <c r="E3620" s="64">
        <v>237.13</v>
      </c>
      <c r="F3620" s="64">
        <v>0</v>
      </c>
      <c r="H3620" s="64">
        <f t="shared" si="422"/>
        <v>-237.13</v>
      </c>
      <c r="J3620" s="64">
        <f t="shared" si="418"/>
        <v>191</v>
      </c>
      <c r="K3620" s="64">
        <f t="shared" si="419"/>
        <v>191</v>
      </c>
      <c r="L3620" s="64">
        <f t="shared" si="420"/>
        <v>690</v>
      </c>
      <c r="M3620" s="64">
        <f t="shared" si="421"/>
        <v>294</v>
      </c>
    </row>
    <row r="3621" spans="1:13" x14ac:dyDescent="0.35">
      <c r="A3621" s="64">
        <v>50250340</v>
      </c>
      <c r="B3621" s="64" t="s">
        <v>395</v>
      </c>
      <c r="C3621" s="64">
        <v>3034.24</v>
      </c>
      <c r="D3621" s="64">
        <v>181</v>
      </c>
      <c r="E3621" s="64">
        <v>248.6</v>
      </c>
      <c r="F3621" s="64">
        <v>244.87</v>
      </c>
      <c r="H3621" s="64">
        <f t="shared" si="422"/>
        <v>-3.7299999999999898</v>
      </c>
      <c r="J3621" s="64">
        <f t="shared" si="418"/>
        <v>191</v>
      </c>
      <c r="K3621" s="64">
        <f t="shared" si="419"/>
        <v>192</v>
      </c>
      <c r="L3621" s="64">
        <f t="shared" si="420"/>
        <v>690</v>
      </c>
      <c r="M3621" s="64">
        <f t="shared" si="421"/>
        <v>294</v>
      </c>
    </row>
    <row r="3622" spans="1:13" x14ac:dyDescent="0.35">
      <c r="A3622" s="64">
        <v>50251554</v>
      </c>
      <c r="B3622" s="64" t="s">
        <v>101</v>
      </c>
      <c r="C3622" s="64">
        <v>2038.52</v>
      </c>
      <c r="D3622" s="64">
        <v>118</v>
      </c>
      <c r="E3622" s="64">
        <v>153.88</v>
      </c>
      <c r="F3622" s="64">
        <v>148.1</v>
      </c>
      <c r="H3622" s="64">
        <f t="shared" si="422"/>
        <v>-5.7800000000000011</v>
      </c>
      <c r="J3622" s="64">
        <f t="shared" si="418"/>
        <v>192</v>
      </c>
      <c r="K3622" s="64">
        <f t="shared" si="419"/>
        <v>192</v>
      </c>
      <c r="L3622" s="64">
        <f t="shared" si="420"/>
        <v>690</v>
      </c>
      <c r="M3622" s="64">
        <f t="shared" si="421"/>
        <v>294</v>
      </c>
    </row>
    <row r="3623" spans="1:13" x14ac:dyDescent="0.35">
      <c r="A3623" s="64">
        <v>50252156</v>
      </c>
      <c r="B3623" s="64" t="s">
        <v>183</v>
      </c>
      <c r="C3623" s="64">
        <v>2389.02</v>
      </c>
      <c r="D3623" s="64">
        <v>181</v>
      </c>
      <c r="E3623" s="64">
        <v>195.9</v>
      </c>
      <c r="F3623" s="64">
        <v>0</v>
      </c>
      <c r="H3623" s="64">
        <f t="shared" si="422"/>
        <v>-195.9</v>
      </c>
      <c r="J3623" s="64">
        <f t="shared" si="418"/>
        <v>192</v>
      </c>
      <c r="K3623" s="64">
        <f t="shared" si="419"/>
        <v>192</v>
      </c>
      <c r="L3623" s="64">
        <f t="shared" si="420"/>
        <v>691</v>
      </c>
      <c r="M3623" s="64">
        <f t="shared" si="421"/>
        <v>294</v>
      </c>
    </row>
    <row r="3624" spans="1:13" x14ac:dyDescent="0.35">
      <c r="A3624" s="64">
        <v>50255374</v>
      </c>
      <c r="B3624" s="64" t="s">
        <v>183</v>
      </c>
      <c r="C3624" s="64">
        <v>6926.85</v>
      </c>
      <c r="D3624" s="64">
        <v>182</v>
      </c>
      <c r="E3624" s="64">
        <v>563.53</v>
      </c>
      <c r="F3624" s="64">
        <v>0</v>
      </c>
      <c r="H3624" s="64">
        <f t="shared" si="422"/>
        <v>-563.53</v>
      </c>
      <c r="J3624" s="64">
        <f t="shared" si="418"/>
        <v>192</v>
      </c>
      <c r="K3624" s="64">
        <f t="shared" si="419"/>
        <v>192</v>
      </c>
      <c r="L3624" s="64">
        <f t="shared" si="420"/>
        <v>692</v>
      </c>
      <c r="M3624" s="64">
        <f t="shared" si="421"/>
        <v>294</v>
      </c>
    </row>
    <row r="3625" spans="1:13" x14ac:dyDescent="0.35">
      <c r="A3625" s="64">
        <v>50257627</v>
      </c>
      <c r="B3625" s="64" t="s">
        <v>183</v>
      </c>
      <c r="C3625" s="64">
        <v>2716.21</v>
      </c>
      <c r="D3625" s="64">
        <v>178</v>
      </c>
      <c r="E3625" s="64">
        <v>227.71</v>
      </c>
      <c r="F3625" s="64">
        <v>0</v>
      </c>
      <c r="H3625" s="64">
        <f t="shared" si="422"/>
        <v>-227.71</v>
      </c>
      <c r="J3625" s="64">
        <f t="shared" si="418"/>
        <v>192</v>
      </c>
      <c r="K3625" s="64">
        <f t="shared" si="419"/>
        <v>192</v>
      </c>
      <c r="L3625" s="64">
        <f t="shared" si="420"/>
        <v>693</v>
      </c>
      <c r="M3625" s="64">
        <f t="shared" si="421"/>
        <v>294</v>
      </c>
    </row>
    <row r="3626" spans="1:13" x14ac:dyDescent="0.35">
      <c r="A3626" s="64">
        <v>50257643</v>
      </c>
      <c r="B3626" s="64" t="s">
        <v>183</v>
      </c>
      <c r="C3626" s="64">
        <v>1449.49</v>
      </c>
      <c r="D3626" s="64">
        <v>181</v>
      </c>
      <c r="E3626" s="64">
        <v>111.06</v>
      </c>
      <c r="F3626" s="64">
        <v>0</v>
      </c>
      <c r="H3626" s="64">
        <f t="shared" si="422"/>
        <v>-111.06</v>
      </c>
      <c r="J3626" s="64">
        <f t="shared" si="418"/>
        <v>192</v>
      </c>
      <c r="K3626" s="64">
        <f t="shared" si="419"/>
        <v>192</v>
      </c>
      <c r="L3626" s="64">
        <f t="shared" si="420"/>
        <v>694</v>
      </c>
      <c r="M3626" s="64">
        <f t="shared" si="421"/>
        <v>294</v>
      </c>
    </row>
    <row r="3627" spans="1:13" x14ac:dyDescent="0.35">
      <c r="A3627" s="64">
        <v>50257974</v>
      </c>
      <c r="B3627" s="64" t="s">
        <v>395</v>
      </c>
      <c r="C3627" s="64">
        <v>1538.06</v>
      </c>
      <c r="D3627" s="64">
        <v>151</v>
      </c>
      <c r="E3627" s="64">
        <v>123.89</v>
      </c>
      <c r="F3627" s="64">
        <v>121.92</v>
      </c>
      <c r="H3627" s="64">
        <f t="shared" si="422"/>
        <v>-1.9699999999999989</v>
      </c>
      <c r="J3627" s="64">
        <f t="shared" ref="J3627:J3690" si="423">IF($B3627=J$2253,J3626+1,J3626)</f>
        <v>192</v>
      </c>
      <c r="K3627" s="64">
        <f t="shared" ref="K3627:K3690" si="424">IF($B3627=K$2253,K3626+1,K3626)</f>
        <v>193</v>
      </c>
      <c r="L3627" s="64">
        <f t="shared" ref="L3627:L3690" si="425">IF($B3627=L$2253,L3626+1,L3626)</f>
        <v>694</v>
      </c>
      <c r="M3627" s="64">
        <f t="shared" ref="M3627:M3690" si="426">IF($B3627=M$2253,M3626+1,M3626)</f>
        <v>294</v>
      </c>
    </row>
    <row r="3628" spans="1:13" x14ac:dyDescent="0.35">
      <c r="A3628" s="64">
        <v>50258641</v>
      </c>
      <c r="B3628" s="64" t="s">
        <v>183</v>
      </c>
      <c r="C3628" s="64">
        <v>3689.11</v>
      </c>
      <c r="D3628" s="64">
        <v>182</v>
      </c>
      <c r="E3628" s="64">
        <v>293.56</v>
      </c>
      <c r="F3628" s="64">
        <v>0</v>
      </c>
      <c r="H3628" s="64">
        <f t="shared" si="422"/>
        <v>-293.56</v>
      </c>
      <c r="J3628" s="64">
        <f t="shared" si="423"/>
        <v>192</v>
      </c>
      <c r="K3628" s="64">
        <f t="shared" si="424"/>
        <v>193</v>
      </c>
      <c r="L3628" s="64">
        <f t="shared" si="425"/>
        <v>695</v>
      </c>
      <c r="M3628" s="64">
        <f t="shared" si="426"/>
        <v>294</v>
      </c>
    </row>
    <row r="3629" spans="1:13" x14ac:dyDescent="0.35">
      <c r="A3629" s="64">
        <v>50265068</v>
      </c>
      <c r="B3629" s="64" t="s">
        <v>406</v>
      </c>
      <c r="C3629" s="64">
        <v>4376.05</v>
      </c>
      <c r="D3629" s="64">
        <v>149</v>
      </c>
      <c r="E3629" s="64">
        <v>359.88</v>
      </c>
      <c r="F3629" s="64">
        <v>0</v>
      </c>
      <c r="H3629" s="64">
        <f t="shared" si="422"/>
        <v>-359.88</v>
      </c>
      <c r="J3629" s="64">
        <f t="shared" si="423"/>
        <v>192</v>
      </c>
      <c r="K3629" s="64">
        <f t="shared" si="424"/>
        <v>193</v>
      </c>
      <c r="L3629" s="64">
        <f t="shared" si="425"/>
        <v>695</v>
      </c>
      <c r="M3629" s="64">
        <f t="shared" si="426"/>
        <v>295</v>
      </c>
    </row>
    <row r="3630" spans="1:13" x14ac:dyDescent="0.35">
      <c r="A3630" s="64">
        <v>50266149</v>
      </c>
      <c r="B3630" s="64" t="s">
        <v>406</v>
      </c>
      <c r="C3630" s="64">
        <v>2182.83</v>
      </c>
      <c r="D3630" s="64">
        <v>182</v>
      </c>
      <c r="E3630" s="64">
        <v>178.1</v>
      </c>
      <c r="F3630" s="64">
        <v>0</v>
      </c>
      <c r="H3630" s="64">
        <f t="shared" si="422"/>
        <v>-178.1</v>
      </c>
      <c r="J3630" s="64">
        <f t="shared" si="423"/>
        <v>192</v>
      </c>
      <c r="K3630" s="64">
        <f t="shared" si="424"/>
        <v>193</v>
      </c>
      <c r="L3630" s="64">
        <f t="shared" si="425"/>
        <v>695</v>
      </c>
      <c r="M3630" s="64">
        <f t="shared" si="426"/>
        <v>296</v>
      </c>
    </row>
    <row r="3631" spans="1:13" x14ac:dyDescent="0.35">
      <c r="A3631" s="64">
        <v>50266165</v>
      </c>
      <c r="B3631" s="64" t="s">
        <v>395</v>
      </c>
      <c r="C3631" s="64">
        <v>3768.33</v>
      </c>
      <c r="D3631" s="64">
        <v>182</v>
      </c>
      <c r="E3631" s="64">
        <v>309.64999999999998</v>
      </c>
      <c r="F3631" s="64">
        <v>306.83</v>
      </c>
      <c r="H3631" s="64">
        <f t="shared" si="422"/>
        <v>-2.8199999999999932</v>
      </c>
      <c r="J3631" s="64">
        <f t="shared" si="423"/>
        <v>192</v>
      </c>
      <c r="K3631" s="64">
        <f t="shared" si="424"/>
        <v>194</v>
      </c>
      <c r="L3631" s="64">
        <f t="shared" si="425"/>
        <v>695</v>
      </c>
      <c r="M3631" s="64">
        <f t="shared" si="426"/>
        <v>296</v>
      </c>
    </row>
    <row r="3632" spans="1:13" x14ac:dyDescent="0.35">
      <c r="A3632" s="64">
        <v>50270827</v>
      </c>
      <c r="B3632" s="64" t="s">
        <v>101</v>
      </c>
      <c r="C3632" s="64">
        <v>975.29</v>
      </c>
      <c r="D3632" s="64">
        <v>120</v>
      </c>
      <c r="E3632" s="64">
        <v>80.42</v>
      </c>
      <c r="F3632" s="64">
        <v>79.42</v>
      </c>
      <c r="H3632" s="64">
        <f t="shared" si="422"/>
        <v>-1</v>
      </c>
      <c r="J3632" s="64">
        <f t="shared" si="423"/>
        <v>193</v>
      </c>
      <c r="K3632" s="64">
        <f t="shared" si="424"/>
        <v>194</v>
      </c>
      <c r="L3632" s="64">
        <f t="shared" si="425"/>
        <v>695</v>
      </c>
      <c r="M3632" s="64">
        <f t="shared" si="426"/>
        <v>296</v>
      </c>
    </row>
    <row r="3633" spans="1:13" x14ac:dyDescent="0.35">
      <c r="A3633" s="64">
        <v>50274184</v>
      </c>
      <c r="B3633" s="64" t="s">
        <v>183</v>
      </c>
      <c r="C3633" s="64">
        <v>2390.35</v>
      </c>
      <c r="D3633" s="64">
        <v>181</v>
      </c>
      <c r="E3633" s="64">
        <v>188.77</v>
      </c>
      <c r="F3633" s="64">
        <v>0</v>
      </c>
      <c r="H3633" s="64">
        <f t="shared" si="422"/>
        <v>-188.77</v>
      </c>
      <c r="J3633" s="64">
        <f t="shared" si="423"/>
        <v>193</v>
      </c>
      <c r="K3633" s="64">
        <f t="shared" si="424"/>
        <v>194</v>
      </c>
      <c r="L3633" s="64">
        <f t="shared" si="425"/>
        <v>696</v>
      </c>
      <c r="M3633" s="64">
        <f t="shared" si="426"/>
        <v>296</v>
      </c>
    </row>
    <row r="3634" spans="1:13" x14ac:dyDescent="0.35">
      <c r="A3634" s="64">
        <v>50277344</v>
      </c>
      <c r="B3634" s="64" t="s">
        <v>406</v>
      </c>
      <c r="C3634" s="64">
        <v>3556.79</v>
      </c>
      <c r="D3634" s="64">
        <v>150</v>
      </c>
      <c r="E3634" s="64">
        <v>290.97000000000003</v>
      </c>
      <c r="F3634" s="64">
        <v>0</v>
      </c>
      <c r="H3634" s="64">
        <f t="shared" si="422"/>
        <v>-290.97000000000003</v>
      </c>
      <c r="J3634" s="64">
        <f t="shared" si="423"/>
        <v>193</v>
      </c>
      <c r="K3634" s="64">
        <f t="shared" si="424"/>
        <v>194</v>
      </c>
      <c r="L3634" s="64">
        <f t="shared" si="425"/>
        <v>696</v>
      </c>
      <c r="M3634" s="64">
        <f t="shared" si="426"/>
        <v>297</v>
      </c>
    </row>
    <row r="3635" spans="1:13" x14ac:dyDescent="0.35">
      <c r="A3635" s="64">
        <v>50277500</v>
      </c>
      <c r="B3635" s="64" t="s">
        <v>101</v>
      </c>
      <c r="C3635" s="64">
        <v>3409.01</v>
      </c>
      <c r="D3635" s="64">
        <v>182</v>
      </c>
      <c r="E3635" s="64">
        <v>272.5</v>
      </c>
      <c r="F3635" s="64">
        <v>267.77999999999997</v>
      </c>
      <c r="H3635" s="64">
        <f t="shared" si="422"/>
        <v>-4.7200000000000273</v>
      </c>
      <c r="J3635" s="64">
        <f t="shared" si="423"/>
        <v>194</v>
      </c>
      <c r="K3635" s="64">
        <f t="shared" si="424"/>
        <v>194</v>
      </c>
      <c r="L3635" s="64">
        <f t="shared" si="425"/>
        <v>696</v>
      </c>
      <c r="M3635" s="64">
        <f t="shared" si="426"/>
        <v>297</v>
      </c>
    </row>
    <row r="3636" spans="1:13" x14ac:dyDescent="0.35">
      <c r="A3636" s="64">
        <v>50278459</v>
      </c>
      <c r="B3636" s="64" t="s">
        <v>406</v>
      </c>
      <c r="C3636" s="64">
        <v>4753.1499999999996</v>
      </c>
      <c r="D3636" s="64">
        <v>181</v>
      </c>
      <c r="E3636" s="64">
        <v>395.09</v>
      </c>
      <c r="F3636" s="64">
        <v>0</v>
      </c>
      <c r="H3636" s="64">
        <f t="shared" si="422"/>
        <v>-395.09</v>
      </c>
      <c r="J3636" s="64">
        <f t="shared" si="423"/>
        <v>194</v>
      </c>
      <c r="K3636" s="64">
        <f t="shared" si="424"/>
        <v>194</v>
      </c>
      <c r="L3636" s="64">
        <f t="shared" si="425"/>
        <v>696</v>
      </c>
      <c r="M3636" s="64">
        <f t="shared" si="426"/>
        <v>298</v>
      </c>
    </row>
    <row r="3637" spans="1:13" x14ac:dyDescent="0.35">
      <c r="A3637" s="64">
        <v>50282822</v>
      </c>
      <c r="B3637" s="64" t="s">
        <v>406</v>
      </c>
      <c r="C3637" s="64">
        <v>3313.26</v>
      </c>
      <c r="D3637" s="64">
        <v>152</v>
      </c>
      <c r="E3637" s="64">
        <v>274.99</v>
      </c>
      <c r="F3637" s="64">
        <v>0</v>
      </c>
      <c r="H3637" s="64">
        <f t="shared" si="422"/>
        <v>-274.99</v>
      </c>
      <c r="J3637" s="64">
        <f t="shared" si="423"/>
        <v>194</v>
      </c>
      <c r="K3637" s="64">
        <f t="shared" si="424"/>
        <v>194</v>
      </c>
      <c r="L3637" s="64">
        <f t="shared" si="425"/>
        <v>696</v>
      </c>
      <c r="M3637" s="64">
        <f t="shared" si="426"/>
        <v>299</v>
      </c>
    </row>
    <row r="3638" spans="1:13" x14ac:dyDescent="0.35">
      <c r="A3638" s="64">
        <v>50286030</v>
      </c>
      <c r="B3638" s="64" t="s">
        <v>101</v>
      </c>
      <c r="C3638" s="64">
        <v>4770.5</v>
      </c>
      <c r="D3638" s="64">
        <v>153</v>
      </c>
      <c r="E3638" s="64">
        <v>383.89</v>
      </c>
      <c r="F3638" s="64">
        <v>376.46</v>
      </c>
      <c r="H3638" s="64">
        <f t="shared" si="422"/>
        <v>-7.4300000000000068</v>
      </c>
      <c r="J3638" s="64">
        <f t="shared" si="423"/>
        <v>195</v>
      </c>
      <c r="K3638" s="64">
        <f t="shared" si="424"/>
        <v>194</v>
      </c>
      <c r="L3638" s="64">
        <f t="shared" si="425"/>
        <v>696</v>
      </c>
      <c r="M3638" s="64">
        <f t="shared" si="426"/>
        <v>299</v>
      </c>
    </row>
    <row r="3639" spans="1:13" x14ac:dyDescent="0.35">
      <c r="A3639" s="64">
        <v>50288614</v>
      </c>
      <c r="B3639" s="64" t="s">
        <v>183</v>
      </c>
      <c r="C3639" s="64">
        <v>2405.73</v>
      </c>
      <c r="D3639" s="64">
        <v>182</v>
      </c>
      <c r="E3639" s="64">
        <v>189.79</v>
      </c>
      <c r="F3639" s="64">
        <v>0</v>
      </c>
      <c r="H3639" s="64">
        <f t="shared" si="422"/>
        <v>-189.79</v>
      </c>
      <c r="J3639" s="64">
        <f t="shared" si="423"/>
        <v>195</v>
      </c>
      <c r="K3639" s="64">
        <f t="shared" si="424"/>
        <v>194</v>
      </c>
      <c r="L3639" s="64">
        <f t="shared" si="425"/>
        <v>697</v>
      </c>
      <c r="M3639" s="64">
        <f t="shared" si="426"/>
        <v>299</v>
      </c>
    </row>
    <row r="3640" spans="1:13" x14ac:dyDescent="0.35">
      <c r="A3640" s="64">
        <v>50290297</v>
      </c>
      <c r="B3640" s="64" t="s">
        <v>183</v>
      </c>
      <c r="C3640" s="64">
        <v>7071.98</v>
      </c>
      <c r="D3640" s="64">
        <v>182</v>
      </c>
      <c r="E3640" s="64">
        <v>573.55999999999995</v>
      </c>
      <c r="F3640" s="64">
        <v>0</v>
      </c>
      <c r="H3640" s="64">
        <f t="shared" si="422"/>
        <v>-573.55999999999995</v>
      </c>
      <c r="J3640" s="64">
        <f t="shared" si="423"/>
        <v>195</v>
      </c>
      <c r="K3640" s="64">
        <f t="shared" si="424"/>
        <v>194</v>
      </c>
      <c r="L3640" s="64">
        <f t="shared" si="425"/>
        <v>698</v>
      </c>
      <c r="M3640" s="64">
        <f t="shared" si="426"/>
        <v>299</v>
      </c>
    </row>
    <row r="3641" spans="1:13" x14ac:dyDescent="0.35">
      <c r="A3641" s="64">
        <v>50294728</v>
      </c>
      <c r="B3641" s="64" t="s">
        <v>406</v>
      </c>
      <c r="C3641" s="64">
        <v>6496.09</v>
      </c>
      <c r="D3641" s="64">
        <v>153</v>
      </c>
      <c r="E3641" s="64">
        <v>552.70000000000005</v>
      </c>
      <c r="F3641" s="64">
        <v>0</v>
      </c>
      <c r="H3641" s="64">
        <f t="shared" si="422"/>
        <v>-552.70000000000005</v>
      </c>
      <c r="J3641" s="64">
        <f t="shared" si="423"/>
        <v>195</v>
      </c>
      <c r="K3641" s="64">
        <f t="shared" si="424"/>
        <v>194</v>
      </c>
      <c r="L3641" s="64">
        <f t="shared" si="425"/>
        <v>698</v>
      </c>
      <c r="M3641" s="64">
        <f t="shared" si="426"/>
        <v>300</v>
      </c>
    </row>
    <row r="3642" spans="1:13" x14ac:dyDescent="0.35">
      <c r="A3642" s="64">
        <v>50301135</v>
      </c>
      <c r="B3642" s="64" t="s">
        <v>406</v>
      </c>
      <c r="C3642" s="64">
        <v>3427.39</v>
      </c>
      <c r="D3642" s="64">
        <v>151</v>
      </c>
      <c r="E3642" s="64">
        <v>268.13</v>
      </c>
      <c r="F3642" s="64">
        <v>0</v>
      </c>
      <c r="H3642" s="64">
        <f t="shared" si="422"/>
        <v>-268.13</v>
      </c>
      <c r="J3642" s="64">
        <f t="shared" si="423"/>
        <v>195</v>
      </c>
      <c r="K3642" s="64">
        <f t="shared" si="424"/>
        <v>194</v>
      </c>
      <c r="L3642" s="64">
        <f t="shared" si="425"/>
        <v>698</v>
      </c>
      <c r="M3642" s="64">
        <f t="shared" si="426"/>
        <v>301</v>
      </c>
    </row>
    <row r="3643" spans="1:13" x14ac:dyDescent="0.35">
      <c r="A3643" s="64">
        <v>50302109</v>
      </c>
      <c r="B3643" s="64" t="s">
        <v>101</v>
      </c>
      <c r="C3643" s="64">
        <v>1980.79</v>
      </c>
      <c r="D3643" s="64">
        <v>151</v>
      </c>
      <c r="E3643" s="64">
        <v>156.30000000000001</v>
      </c>
      <c r="F3643" s="64">
        <v>154.72999999999999</v>
      </c>
      <c r="H3643" s="64">
        <f t="shared" si="422"/>
        <v>-1.5700000000000216</v>
      </c>
      <c r="J3643" s="64">
        <f t="shared" si="423"/>
        <v>196</v>
      </c>
      <c r="K3643" s="64">
        <f t="shared" si="424"/>
        <v>194</v>
      </c>
      <c r="L3643" s="64">
        <f t="shared" si="425"/>
        <v>698</v>
      </c>
      <c r="M3643" s="64">
        <f t="shared" si="426"/>
        <v>301</v>
      </c>
    </row>
    <row r="3644" spans="1:13" x14ac:dyDescent="0.35">
      <c r="A3644" s="64">
        <v>50302430</v>
      </c>
      <c r="B3644" s="64" t="s">
        <v>183</v>
      </c>
      <c r="C3644" s="64">
        <v>4017.57</v>
      </c>
      <c r="D3644" s="64">
        <v>182</v>
      </c>
      <c r="E3644" s="64">
        <v>313.82</v>
      </c>
      <c r="F3644" s="64">
        <v>0</v>
      </c>
      <c r="H3644" s="64">
        <f t="shared" si="422"/>
        <v>-313.82</v>
      </c>
      <c r="J3644" s="64">
        <f t="shared" si="423"/>
        <v>196</v>
      </c>
      <c r="K3644" s="64">
        <f t="shared" si="424"/>
        <v>194</v>
      </c>
      <c r="L3644" s="64">
        <f t="shared" si="425"/>
        <v>699</v>
      </c>
      <c r="M3644" s="64">
        <f t="shared" si="426"/>
        <v>301</v>
      </c>
    </row>
    <row r="3645" spans="1:13" x14ac:dyDescent="0.35">
      <c r="A3645" s="64">
        <v>50313700</v>
      </c>
      <c r="B3645" s="64" t="s">
        <v>183</v>
      </c>
      <c r="C3645" s="64">
        <v>3641.2</v>
      </c>
      <c r="D3645" s="64">
        <v>181</v>
      </c>
      <c r="E3645" s="64">
        <v>296.76</v>
      </c>
      <c r="F3645" s="64">
        <v>0</v>
      </c>
      <c r="H3645" s="64">
        <f t="shared" si="422"/>
        <v>-296.76</v>
      </c>
      <c r="J3645" s="64">
        <f t="shared" si="423"/>
        <v>196</v>
      </c>
      <c r="K3645" s="64">
        <f t="shared" si="424"/>
        <v>194</v>
      </c>
      <c r="L3645" s="64">
        <f t="shared" si="425"/>
        <v>700</v>
      </c>
      <c r="M3645" s="64">
        <f t="shared" si="426"/>
        <v>301</v>
      </c>
    </row>
    <row r="3646" spans="1:13" x14ac:dyDescent="0.35">
      <c r="A3646" s="64">
        <v>50316423</v>
      </c>
      <c r="B3646" s="64" t="s">
        <v>183</v>
      </c>
      <c r="C3646" s="64">
        <v>5723.49</v>
      </c>
      <c r="D3646" s="64">
        <v>181</v>
      </c>
      <c r="E3646" s="64">
        <v>467.24</v>
      </c>
      <c r="F3646" s="64">
        <v>0</v>
      </c>
      <c r="H3646" s="64">
        <f t="shared" si="422"/>
        <v>-467.24</v>
      </c>
      <c r="J3646" s="64">
        <f t="shared" si="423"/>
        <v>196</v>
      </c>
      <c r="K3646" s="64">
        <f t="shared" si="424"/>
        <v>194</v>
      </c>
      <c r="L3646" s="64">
        <f t="shared" si="425"/>
        <v>701</v>
      </c>
      <c r="M3646" s="64">
        <f t="shared" si="426"/>
        <v>301</v>
      </c>
    </row>
    <row r="3647" spans="1:13" x14ac:dyDescent="0.35">
      <c r="A3647" s="64">
        <v>50318031</v>
      </c>
      <c r="B3647" s="64" t="s">
        <v>183</v>
      </c>
      <c r="C3647" s="64">
        <v>2661.06</v>
      </c>
      <c r="D3647" s="64">
        <v>182</v>
      </c>
      <c r="E3647" s="64">
        <v>213.67</v>
      </c>
      <c r="F3647" s="64">
        <v>0</v>
      </c>
      <c r="H3647" s="64">
        <f t="shared" si="422"/>
        <v>-213.67</v>
      </c>
      <c r="J3647" s="64">
        <f t="shared" si="423"/>
        <v>196</v>
      </c>
      <c r="K3647" s="64">
        <f t="shared" si="424"/>
        <v>194</v>
      </c>
      <c r="L3647" s="64">
        <f t="shared" si="425"/>
        <v>702</v>
      </c>
      <c r="M3647" s="64">
        <f t="shared" si="426"/>
        <v>301</v>
      </c>
    </row>
    <row r="3648" spans="1:13" x14ac:dyDescent="0.35">
      <c r="A3648" s="64">
        <v>50318817</v>
      </c>
      <c r="B3648" s="64" t="s">
        <v>395</v>
      </c>
      <c r="C3648" s="64">
        <v>3639.23</v>
      </c>
      <c r="D3648" s="64">
        <v>119</v>
      </c>
      <c r="E3648" s="64">
        <v>306.86</v>
      </c>
      <c r="F3648" s="64">
        <v>308.62</v>
      </c>
      <c r="H3648" s="64">
        <f t="shared" si="422"/>
        <v>1.7599999999999909</v>
      </c>
      <c r="J3648" s="64">
        <f t="shared" si="423"/>
        <v>196</v>
      </c>
      <c r="K3648" s="64">
        <f t="shared" si="424"/>
        <v>195</v>
      </c>
      <c r="L3648" s="64">
        <f t="shared" si="425"/>
        <v>702</v>
      </c>
      <c r="M3648" s="64">
        <f t="shared" si="426"/>
        <v>301</v>
      </c>
    </row>
    <row r="3649" spans="1:13" x14ac:dyDescent="0.35">
      <c r="A3649" s="64">
        <v>50319831</v>
      </c>
      <c r="B3649" s="64" t="s">
        <v>183</v>
      </c>
      <c r="C3649" s="64">
        <v>2312.66</v>
      </c>
      <c r="D3649" s="64">
        <v>182</v>
      </c>
      <c r="E3649" s="64">
        <v>190.11</v>
      </c>
      <c r="F3649" s="64">
        <v>0</v>
      </c>
      <c r="H3649" s="64">
        <f t="shared" si="422"/>
        <v>-190.11</v>
      </c>
      <c r="J3649" s="64">
        <f t="shared" si="423"/>
        <v>196</v>
      </c>
      <c r="K3649" s="64">
        <f t="shared" si="424"/>
        <v>195</v>
      </c>
      <c r="L3649" s="64">
        <f t="shared" si="425"/>
        <v>703</v>
      </c>
      <c r="M3649" s="64">
        <f t="shared" si="426"/>
        <v>301</v>
      </c>
    </row>
    <row r="3650" spans="1:13" x14ac:dyDescent="0.35">
      <c r="A3650" s="64">
        <v>50320135</v>
      </c>
      <c r="B3650" s="64" t="s">
        <v>183</v>
      </c>
      <c r="C3650" s="64">
        <v>2655.37</v>
      </c>
      <c r="D3650" s="64">
        <v>181</v>
      </c>
      <c r="E3650" s="64">
        <v>228.96</v>
      </c>
      <c r="F3650" s="64">
        <v>0</v>
      </c>
      <c r="H3650" s="64">
        <f t="shared" si="422"/>
        <v>-228.96</v>
      </c>
      <c r="J3650" s="64">
        <f t="shared" si="423"/>
        <v>196</v>
      </c>
      <c r="K3650" s="64">
        <f t="shared" si="424"/>
        <v>195</v>
      </c>
      <c r="L3650" s="64">
        <f t="shared" si="425"/>
        <v>704</v>
      </c>
      <c r="M3650" s="64">
        <f t="shared" si="426"/>
        <v>301</v>
      </c>
    </row>
    <row r="3651" spans="1:13" x14ac:dyDescent="0.35">
      <c r="A3651" s="64">
        <v>50320169</v>
      </c>
      <c r="B3651" s="64" t="s">
        <v>101</v>
      </c>
      <c r="C3651" s="64">
        <v>2566.9299999999998</v>
      </c>
      <c r="D3651" s="64">
        <v>123</v>
      </c>
      <c r="E3651" s="64">
        <v>217.29</v>
      </c>
      <c r="F3651" s="64">
        <v>213.71</v>
      </c>
      <c r="H3651" s="64">
        <f t="shared" si="422"/>
        <v>-3.5799999999999841</v>
      </c>
      <c r="J3651" s="64">
        <f t="shared" si="423"/>
        <v>197</v>
      </c>
      <c r="K3651" s="64">
        <f t="shared" si="424"/>
        <v>195</v>
      </c>
      <c r="L3651" s="64">
        <f t="shared" si="425"/>
        <v>704</v>
      </c>
      <c r="M3651" s="64">
        <f t="shared" si="426"/>
        <v>301</v>
      </c>
    </row>
    <row r="3652" spans="1:13" x14ac:dyDescent="0.35">
      <c r="A3652" s="64">
        <v>50321290</v>
      </c>
      <c r="B3652" s="64" t="s">
        <v>101</v>
      </c>
      <c r="C3652" s="64">
        <v>6487.19</v>
      </c>
      <c r="D3652" s="64">
        <v>181</v>
      </c>
      <c r="E3652" s="64">
        <v>530.36</v>
      </c>
      <c r="F3652" s="64">
        <v>533.08000000000004</v>
      </c>
      <c r="H3652" s="64">
        <f t="shared" si="422"/>
        <v>2.7200000000000273</v>
      </c>
      <c r="J3652" s="64">
        <f t="shared" si="423"/>
        <v>198</v>
      </c>
      <c r="K3652" s="64">
        <f t="shared" si="424"/>
        <v>195</v>
      </c>
      <c r="L3652" s="64">
        <f t="shared" si="425"/>
        <v>704</v>
      </c>
      <c r="M3652" s="64">
        <f t="shared" si="426"/>
        <v>301</v>
      </c>
    </row>
    <row r="3653" spans="1:13" x14ac:dyDescent="0.35">
      <c r="A3653" s="64">
        <v>50321406</v>
      </c>
      <c r="B3653" s="64" t="s">
        <v>183</v>
      </c>
      <c r="C3653" s="64">
        <v>4461.38</v>
      </c>
      <c r="D3653" s="64">
        <v>181</v>
      </c>
      <c r="E3653" s="64">
        <v>364.87</v>
      </c>
      <c r="F3653" s="64">
        <v>0</v>
      </c>
      <c r="H3653" s="64">
        <f t="shared" si="422"/>
        <v>-364.87</v>
      </c>
      <c r="J3653" s="64">
        <f t="shared" si="423"/>
        <v>198</v>
      </c>
      <c r="K3653" s="64">
        <f t="shared" si="424"/>
        <v>195</v>
      </c>
      <c r="L3653" s="64">
        <f t="shared" si="425"/>
        <v>705</v>
      </c>
      <c r="M3653" s="64">
        <f t="shared" si="426"/>
        <v>301</v>
      </c>
    </row>
    <row r="3654" spans="1:13" x14ac:dyDescent="0.35">
      <c r="A3654" s="64">
        <v>50322123</v>
      </c>
      <c r="B3654" s="64" t="s">
        <v>183</v>
      </c>
      <c r="C3654" s="64">
        <v>2498.1799999999998</v>
      </c>
      <c r="D3654" s="64">
        <v>182</v>
      </c>
      <c r="E3654" s="64">
        <v>205.33</v>
      </c>
      <c r="F3654" s="64">
        <v>0</v>
      </c>
      <c r="H3654" s="64">
        <f t="shared" si="422"/>
        <v>-205.33</v>
      </c>
      <c r="J3654" s="64">
        <f t="shared" si="423"/>
        <v>198</v>
      </c>
      <c r="K3654" s="64">
        <f t="shared" si="424"/>
        <v>195</v>
      </c>
      <c r="L3654" s="64">
        <f t="shared" si="425"/>
        <v>706</v>
      </c>
      <c r="M3654" s="64">
        <f t="shared" si="426"/>
        <v>301</v>
      </c>
    </row>
    <row r="3655" spans="1:13" x14ac:dyDescent="0.35">
      <c r="A3655" s="64">
        <v>50324757</v>
      </c>
      <c r="B3655" s="64" t="s">
        <v>395</v>
      </c>
      <c r="C3655" s="64">
        <v>2361.3200000000002</v>
      </c>
      <c r="D3655" s="64">
        <v>182</v>
      </c>
      <c r="E3655" s="64">
        <v>185.48</v>
      </c>
      <c r="F3655" s="64">
        <v>185.57</v>
      </c>
      <c r="H3655" s="64">
        <f t="shared" si="422"/>
        <v>9.0000000000003411E-2</v>
      </c>
      <c r="J3655" s="64">
        <f t="shared" si="423"/>
        <v>198</v>
      </c>
      <c r="K3655" s="64">
        <f t="shared" si="424"/>
        <v>196</v>
      </c>
      <c r="L3655" s="64">
        <f t="shared" si="425"/>
        <v>706</v>
      </c>
      <c r="M3655" s="64">
        <f t="shared" si="426"/>
        <v>301</v>
      </c>
    </row>
    <row r="3656" spans="1:13" x14ac:dyDescent="0.35">
      <c r="A3656" s="64">
        <v>50326779</v>
      </c>
      <c r="B3656" s="64" t="s">
        <v>183</v>
      </c>
      <c r="C3656" s="64">
        <v>6712.04</v>
      </c>
      <c r="D3656" s="64">
        <v>182</v>
      </c>
      <c r="E3656" s="64">
        <v>556.29</v>
      </c>
      <c r="F3656" s="64">
        <v>0</v>
      </c>
      <c r="H3656" s="64">
        <f t="shared" si="422"/>
        <v>-556.29</v>
      </c>
      <c r="J3656" s="64">
        <f t="shared" si="423"/>
        <v>198</v>
      </c>
      <c r="K3656" s="64">
        <f t="shared" si="424"/>
        <v>196</v>
      </c>
      <c r="L3656" s="64">
        <f t="shared" si="425"/>
        <v>707</v>
      </c>
      <c r="M3656" s="64">
        <f t="shared" si="426"/>
        <v>301</v>
      </c>
    </row>
    <row r="3657" spans="1:13" x14ac:dyDescent="0.35">
      <c r="A3657" s="64">
        <v>50328965</v>
      </c>
      <c r="B3657" s="64" t="s">
        <v>101</v>
      </c>
      <c r="C3657" s="64">
        <v>5387.12</v>
      </c>
      <c r="D3657" s="64">
        <v>181</v>
      </c>
      <c r="E3657" s="64">
        <v>403.75</v>
      </c>
      <c r="F3657" s="64">
        <v>390.45</v>
      </c>
      <c r="H3657" s="64">
        <f t="shared" si="422"/>
        <v>-13.300000000000011</v>
      </c>
      <c r="J3657" s="64">
        <f t="shared" si="423"/>
        <v>199</v>
      </c>
      <c r="K3657" s="64">
        <f t="shared" si="424"/>
        <v>196</v>
      </c>
      <c r="L3657" s="64">
        <f t="shared" si="425"/>
        <v>707</v>
      </c>
      <c r="M3657" s="64">
        <f t="shared" si="426"/>
        <v>301</v>
      </c>
    </row>
    <row r="3658" spans="1:13" x14ac:dyDescent="0.35">
      <c r="A3658" s="64">
        <v>50329236</v>
      </c>
      <c r="B3658" s="64" t="s">
        <v>183</v>
      </c>
      <c r="C3658" s="64">
        <v>3229.99</v>
      </c>
      <c r="D3658" s="64">
        <v>182</v>
      </c>
      <c r="E3658" s="64">
        <v>265.29000000000002</v>
      </c>
      <c r="F3658" s="64">
        <v>0</v>
      </c>
      <c r="H3658" s="64">
        <f t="shared" si="422"/>
        <v>-265.29000000000002</v>
      </c>
      <c r="J3658" s="64">
        <f t="shared" si="423"/>
        <v>199</v>
      </c>
      <c r="K3658" s="64">
        <f t="shared" si="424"/>
        <v>196</v>
      </c>
      <c r="L3658" s="64">
        <f t="shared" si="425"/>
        <v>708</v>
      </c>
      <c r="M3658" s="64">
        <f t="shared" si="426"/>
        <v>301</v>
      </c>
    </row>
    <row r="3659" spans="1:13" x14ac:dyDescent="0.35">
      <c r="A3659" s="64">
        <v>50335043</v>
      </c>
      <c r="B3659" s="64" t="s">
        <v>183</v>
      </c>
      <c r="C3659" s="64">
        <v>4619.62</v>
      </c>
      <c r="D3659" s="64">
        <v>182</v>
      </c>
      <c r="E3659" s="64">
        <v>377.98</v>
      </c>
      <c r="F3659" s="64">
        <v>0</v>
      </c>
      <c r="H3659" s="64">
        <f t="shared" si="422"/>
        <v>-377.98</v>
      </c>
      <c r="J3659" s="64">
        <f t="shared" si="423"/>
        <v>199</v>
      </c>
      <c r="K3659" s="64">
        <f t="shared" si="424"/>
        <v>196</v>
      </c>
      <c r="L3659" s="64">
        <f t="shared" si="425"/>
        <v>709</v>
      </c>
      <c r="M3659" s="64">
        <f t="shared" si="426"/>
        <v>301</v>
      </c>
    </row>
    <row r="3660" spans="1:13" x14ac:dyDescent="0.35">
      <c r="A3660" s="64">
        <v>50338451</v>
      </c>
      <c r="B3660" s="64" t="s">
        <v>183</v>
      </c>
      <c r="C3660" s="64">
        <v>3226.19</v>
      </c>
      <c r="D3660" s="64">
        <v>181</v>
      </c>
      <c r="E3660" s="64">
        <v>255.89</v>
      </c>
      <c r="F3660" s="64">
        <v>0</v>
      </c>
      <c r="H3660" s="64">
        <f t="shared" si="422"/>
        <v>-255.89</v>
      </c>
      <c r="J3660" s="64">
        <f t="shared" si="423"/>
        <v>199</v>
      </c>
      <c r="K3660" s="64">
        <f t="shared" si="424"/>
        <v>196</v>
      </c>
      <c r="L3660" s="64">
        <f t="shared" si="425"/>
        <v>710</v>
      </c>
      <c r="M3660" s="64">
        <f t="shared" si="426"/>
        <v>301</v>
      </c>
    </row>
    <row r="3661" spans="1:13" x14ac:dyDescent="0.35">
      <c r="A3661" s="64">
        <v>50340943</v>
      </c>
      <c r="B3661" s="64" t="s">
        <v>183</v>
      </c>
      <c r="C3661" s="64">
        <v>1809.77</v>
      </c>
      <c r="D3661" s="64">
        <v>181</v>
      </c>
      <c r="E3661" s="64">
        <v>144.04</v>
      </c>
      <c r="F3661" s="64">
        <v>0</v>
      </c>
      <c r="H3661" s="64">
        <f t="shared" si="422"/>
        <v>-144.04</v>
      </c>
      <c r="J3661" s="64">
        <f t="shared" si="423"/>
        <v>199</v>
      </c>
      <c r="K3661" s="64">
        <f t="shared" si="424"/>
        <v>196</v>
      </c>
      <c r="L3661" s="64">
        <f t="shared" si="425"/>
        <v>711</v>
      </c>
      <c r="M3661" s="64">
        <f t="shared" si="426"/>
        <v>301</v>
      </c>
    </row>
    <row r="3662" spans="1:13" x14ac:dyDescent="0.35">
      <c r="A3662" s="64">
        <v>50341058</v>
      </c>
      <c r="B3662" s="64" t="s">
        <v>183</v>
      </c>
      <c r="C3662" s="64">
        <v>4521.5200000000004</v>
      </c>
      <c r="D3662" s="64">
        <v>182</v>
      </c>
      <c r="E3662" s="64">
        <v>367.5</v>
      </c>
      <c r="F3662" s="64">
        <v>0</v>
      </c>
      <c r="H3662" s="64">
        <f t="shared" si="422"/>
        <v>-367.5</v>
      </c>
      <c r="J3662" s="64">
        <f t="shared" si="423"/>
        <v>199</v>
      </c>
      <c r="K3662" s="64">
        <f t="shared" si="424"/>
        <v>196</v>
      </c>
      <c r="L3662" s="64">
        <f t="shared" si="425"/>
        <v>712</v>
      </c>
      <c r="M3662" s="64">
        <f t="shared" si="426"/>
        <v>301</v>
      </c>
    </row>
    <row r="3663" spans="1:13" x14ac:dyDescent="0.35">
      <c r="A3663" s="64">
        <v>50346264</v>
      </c>
      <c r="B3663" s="64" t="s">
        <v>406</v>
      </c>
      <c r="C3663" s="64">
        <v>5222.3999999999996</v>
      </c>
      <c r="D3663" s="64">
        <v>151</v>
      </c>
      <c r="E3663" s="64">
        <v>437.21</v>
      </c>
      <c r="F3663" s="64">
        <v>0</v>
      </c>
      <c r="H3663" s="64">
        <f t="shared" si="422"/>
        <v>-437.21</v>
      </c>
      <c r="J3663" s="64">
        <f t="shared" si="423"/>
        <v>199</v>
      </c>
      <c r="K3663" s="64">
        <f t="shared" si="424"/>
        <v>196</v>
      </c>
      <c r="L3663" s="64">
        <f t="shared" si="425"/>
        <v>712</v>
      </c>
      <c r="M3663" s="64">
        <f t="shared" si="426"/>
        <v>302</v>
      </c>
    </row>
    <row r="3664" spans="1:13" x14ac:dyDescent="0.35">
      <c r="A3664" s="64">
        <v>50346579</v>
      </c>
      <c r="B3664" s="64" t="s">
        <v>406</v>
      </c>
      <c r="C3664" s="64">
        <v>2983.54</v>
      </c>
      <c r="D3664" s="64">
        <v>152</v>
      </c>
      <c r="E3664" s="64">
        <v>242.96</v>
      </c>
      <c r="F3664" s="64">
        <v>0</v>
      </c>
      <c r="H3664" s="64">
        <f t="shared" ref="H3664:H3727" si="427">F3664-E3664</f>
        <v>-242.96</v>
      </c>
      <c r="J3664" s="64">
        <f t="shared" si="423"/>
        <v>199</v>
      </c>
      <c r="K3664" s="64">
        <f t="shared" si="424"/>
        <v>196</v>
      </c>
      <c r="L3664" s="64">
        <f t="shared" si="425"/>
        <v>712</v>
      </c>
      <c r="M3664" s="64">
        <f t="shared" si="426"/>
        <v>303</v>
      </c>
    </row>
    <row r="3665" spans="1:13" x14ac:dyDescent="0.35">
      <c r="A3665" s="64">
        <v>50347957</v>
      </c>
      <c r="B3665" s="64" t="s">
        <v>395</v>
      </c>
      <c r="C3665" s="64">
        <v>3078.1</v>
      </c>
      <c r="D3665" s="64">
        <v>182</v>
      </c>
      <c r="E3665" s="64">
        <v>246.14</v>
      </c>
      <c r="F3665" s="64">
        <v>243.3</v>
      </c>
      <c r="H3665" s="64">
        <f t="shared" si="427"/>
        <v>-2.839999999999975</v>
      </c>
      <c r="J3665" s="64">
        <f t="shared" si="423"/>
        <v>199</v>
      </c>
      <c r="K3665" s="64">
        <f t="shared" si="424"/>
        <v>197</v>
      </c>
      <c r="L3665" s="64">
        <f t="shared" si="425"/>
        <v>712</v>
      </c>
      <c r="M3665" s="64">
        <f t="shared" si="426"/>
        <v>303</v>
      </c>
    </row>
    <row r="3666" spans="1:13" x14ac:dyDescent="0.35">
      <c r="A3666" s="64">
        <v>50348509</v>
      </c>
      <c r="B3666" s="64" t="s">
        <v>101</v>
      </c>
      <c r="C3666" s="64">
        <v>5607.8</v>
      </c>
      <c r="D3666" s="64">
        <v>150</v>
      </c>
      <c r="E3666" s="64">
        <v>455.45</v>
      </c>
      <c r="F3666" s="64">
        <v>451.07</v>
      </c>
      <c r="H3666" s="64">
        <f t="shared" si="427"/>
        <v>-4.3799999999999955</v>
      </c>
      <c r="J3666" s="64">
        <f t="shared" si="423"/>
        <v>200</v>
      </c>
      <c r="K3666" s="64">
        <f t="shared" si="424"/>
        <v>197</v>
      </c>
      <c r="L3666" s="64">
        <f t="shared" si="425"/>
        <v>712</v>
      </c>
      <c r="M3666" s="64">
        <f t="shared" si="426"/>
        <v>303</v>
      </c>
    </row>
    <row r="3667" spans="1:13" x14ac:dyDescent="0.35">
      <c r="A3667" s="64">
        <v>50349078</v>
      </c>
      <c r="B3667" s="64" t="s">
        <v>406</v>
      </c>
      <c r="C3667" s="64">
        <v>2607.61</v>
      </c>
      <c r="D3667" s="64">
        <v>151</v>
      </c>
      <c r="E3667" s="64">
        <v>202.17</v>
      </c>
      <c r="F3667" s="64">
        <v>0</v>
      </c>
      <c r="H3667" s="64">
        <f t="shared" si="427"/>
        <v>-202.17</v>
      </c>
      <c r="J3667" s="64">
        <f t="shared" si="423"/>
        <v>200</v>
      </c>
      <c r="K3667" s="64">
        <f t="shared" si="424"/>
        <v>197</v>
      </c>
      <c r="L3667" s="64">
        <f t="shared" si="425"/>
        <v>712</v>
      </c>
      <c r="M3667" s="64">
        <f t="shared" si="426"/>
        <v>304</v>
      </c>
    </row>
    <row r="3668" spans="1:13" x14ac:dyDescent="0.35">
      <c r="A3668" s="64">
        <v>50349599</v>
      </c>
      <c r="B3668" s="64" t="s">
        <v>183</v>
      </c>
      <c r="C3668" s="64">
        <v>4131.83</v>
      </c>
      <c r="D3668" s="64">
        <v>182</v>
      </c>
      <c r="E3668" s="64">
        <v>333.8</v>
      </c>
      <c r="F3668" s="64">
        <v>0</v>
      </c>
      <c r="H3668" s="64">
        <f t="shared" si="427"/>
        <v>-333.8</v>
      </c>
      <c r="J3668" s="64">
        <f t="shared" si="423"/>
        <v>200</v>
      </c>
      <c r="K3668" s="64">
        <f t="shared" si="424"/>
        <v>197</v>
      </c>
      <c r="L3668" s="64">
        <f t="shared" si="425"/>
        <v>713</v>
      </c>
      <c r="M3668" s="64">
        <f t="shared" si="426"/>
        <v>304</v>
      </c>
    </row>
    <row r="3669" spans="1:13" x14ac:dyDescent="0.35">
      <c r="A3669" s="64">
        <v>50350249</v>
      </c>
      <c r="B3669" s="64" t="s">
        <v>406</v>
      </c>
      <c r="C3669" s="64">
        <v>2091.3099900000002</v>
      </c>
      <c r="D3669" s="64">
        <v>149</v>
      </c>
      <c r="E3669" s="64">
        <v>166.67</v>
      </c>
      <c r="F3669" s="64">
        <v>0</v>
      </c>
      <c r="H3669" s="64">
        <f t="shared" si="427"/>
        <v>-166.67</v>
      </c>
      <c r="J3669" s="64">
        <f t="shared" si="423"/>
        <v>200</v>
      </c>
      <c r="K3669" s="64">
        <f t="shared" si="424"/>
        <v>197</v>
      </c>
      <c r="L3669" s="64">
        <f t="shared" si="425"/>
        <v>713</v>
      </c>
      <c r="M3669" s="64">
        <f t="shared" si="426"/>
        <v>305</v>
      </c>
    </row>
    <row r="3670" spans="1:13" x14ac:dyDescent="0.35">
      <c r="A3670" s="64">
        <v>50352328</v>
      </c>
      <c r="B3670" s="64" t="s">
        <v>406</v>
      </c>
      <c r="C3670" s="64">
        <v>4334.4399999999996</v>
      </c>
      <c r="D3670" s="64">
        <v>151</v>
      </c>
      <c r="E3670" s="64">
        <v>349.51</v>
      </c>
      <c r="F3670" s="64">
        <v>0</v>
      </c>
      <c r="H3670" s="64">
        <f t="shared" si="427"/>
        <v>-349.51</v>
      </c>
      <c r="J3670" s="64">
        <f t="shared" si="423"/>
        <v>200</v>
      </c>
      <c r="K3670" s="64">
        <f t="shared" si="424"/>
        <v>197</v>
      </c>
      <c r="L3670" s="64">
        <f t="shared" si="425"/>
        <v>713</v>
      </c>
      <c r="M3670" s="64">
        <f t="shared" si="426"/>
        <v>306</v>
      </c>
    </row>
    <row r="3671" spans="1:13" x14ac:dyDescent="0.35">
      <c r="A3671" s="64">
        <v>50353863</v>
      </c>
      <c r="B3671" s="64" t="s">
        <v>183</v>
      </c>
      <c r="C3671" s="64">
        <v>2437.4499999999998</v>
      </c>
      <c r="D3671" s="64">
        <v>182</v>
      </c>
      <c r="E3671" s="64">
        <v>203.09</v>
      </c>
      <c r="F3671" s="64">
        <v>0</v>
      </c>
      <c r="H3671" s="64">
        <f t="shared" si="427"/>
        <v>-203.09</v>
      </c>
      <c r="J3671" s="64">
        <f t="shared" si="423"/>
        <v>200</v>
      </c>
      <c r="K3671" s="64">
        <f t="shared" si="424"/>
        <v>197</v>
      </c>
      <c r="L3671" s="64">
        <f t="shared" si="425"/>
        <v>714</v>
      </c>
      <c r="M3671" s="64">
        <f t="shared" si="426"/>
        <v>306</v>
      </c>
    </row>
    <row r="3672" spans="1:13" x14ac:dyDescent="0.35">
      <c r="A3672" s="64">
        <v>50354481</v>
      </c>
      <c r="B3672" s="64" t="s">
        <v>183</v>
      </c>
      <c r="C3672" s="64">
        <v>2691.59</v>
      </c>
      <c r="D3672" s="64">
        <v>182</v>
      </c>
      <c r="E3672" s="64">
        <v>221.27</v>
      </c>
      <c r="F3672" s="64">
        <v>0</v>
      </c>
      <c r="H3672" s="64">
        <f t="shared" si="427"/>
        <v>-221.27</v>
      </c>
      <c r="J3672" s="64">
        <f t="shared" si="423"/>
        <v>200</v>
      </c>
      <c r="K3672" s="64">
        <f t="shared" si="424"/>
        <v>197</v>
      </c>
      <c r="L3672" s="64">
        <f t="shared" si="425"/>
        <v>715</v>
      </c>
      <c r="M3672" s="64">
        <f t="shared" si="426"/>
        <v>306</v>
      </c>
    </row>
    <row r="3673" spans="1:13" x14ac:dyDescent="0.35">
      <c r="A3673" s="64">
        <v>50355588</v>
      </c>
      <c r="B3673" s="64" t="s">
        <v>406</v>
      </c>
      <c r="C3673" s="64">
        <v>7663.03</v>
      </c>
      <c r="D3673" s="64">
        <v>149</v>
      </c>
      <c r="E3673" s="64">
        <v>618.91999999999996</v>
      </c>
      <c r="F3673" s="64">
        <v>0</v>
      </c>
      <c r="H3673" s="64">
        <f t="shared" si="427"/>
        <v>-618.91999999999996</v>
      </c>
      <c r="J3673" s="64">
        <f t="shared" si="423"/>
        <v>200</v>
      </c>
      <c r="K3673" s="64">
        <f t="shared" si="424"/>
        <v>197</v>
      </c>
      <c r="L3673" s="64">
        <f t="shared" si="425"/>
        <v>715</v>
      </c>
      <c r="M3673" s="64">
        <f t="shared" si="426"/>
        <v>307</v>
      </c>
    </row>
    <row r="3674" spans="1:13" x14ac:dyDescent="0.35">
      <c r="A3674" s="64">
        <v>50356015</v>
      </c>
      <c r="B3674" s="64" t="s">
        <v>406</v>
      </c>
      <c r="C3674" s="64">
        <v>5876.06</v>
      </c>
      <c r="D3674" s="64">
        <v>153</v>
      </c>
      <c r="E3674" s="64">
        <v>483.11</v>
      </c>
      <c r="F3674" s="64">
        <v>0</v>
      </c>
      <c r="H3674" s="64">
        <f t="shared" si="427"/>
        <v>-483.11</v>
      </c>
      <c r="J3674" s="64">
        <f t="shared" si="423"/>
        <v>200</v>
      </c>
      <c r="K3674" s="64">
        <f t="shared" si="424"/>
        <v>197</v>
      </c>
      <c r="L3674" s="64">
        <f t="shared" si="425"/>
        <v>715</v>
      </c>
      <c r="M3674" s="64">
        <f t="shared" si="426"/>
        <v>308</v>
      </c>
    </row>
    <row r="3675" spans="1:13" x14ac:dyDescent="0.35">
      <c r="A3675" s="64">
        <v>50362343</v>
      </c>
      <c r="B3675" s="64" t="s">
        <v>183</v>
      </c>
      <c r="C3675" s="64">
        <v>4992.08</v>
      </c>
      <c r="D3675" s="64">
        <v>179</v>
      </c>
      <c r="E3675" s="64">
        <v>412.14</v>
      </c>
      <c r="F3675" s="64">
        <v>0</v>
      </c>
      <c r="H3675" s="64">
        <f t="shared" si="427"/>
        <v>-412.14</v>
      </c>
      <c r="J3675" s="64">
        <f t="shared" si="423"/>
        <v>200</v>
      </c>
      <c r="K3675" s="64">
        <f t="shared" si="424"/>
        <v>197</v>
      </c>
      <c r="L3675" s="64">
        <f t="shared" si="425"/>
        <v>716</v>
      </c>
      <c r="M3675" s="64">
        <f t="shared" si="426"/>
        <v>308</v>
      </c>
    </row>
    <row r="3676" spans="1:13" x14ac:dyDescent="0.35">
      <c r="A3676" s="64">
        <v>50363747</v>
      </c>
      <c r="B3676" s="64" t="s">
        <v>183</v>
      </c>
      <c r="C3676" s="64">
        <v>4633.92</v>
      </c>
      <c r="D3676" s="64">
        <v>181</v>
      </c>
      <c r="E3676" s="64">
        <v>379.78</v>
      </c>
      <c r="F3676" s="64">
        <v>0</v>
      </c>
      <c r="H3676" s="64">
        <f t="shared" si="427"/>
        <v>-379.78</v>
      </c>
      <c r="J3676" s="64">
        <f t="shared" si="423"/>
        <v>200</v>
      </c>
      <c r="K3676" s="64">
        <f t="shared" si="424"/>
        <v>197</v>
      </c>
      <c r="L3676" s="64">
        <f t="shared" si="425"/>
        <v>717</v>
      </c>
      <c r="M3676" s="64">
        <f t="shared" si="426"/>
        <v>308</v>
      </c>
    </row>
    <row r="3677" spans="1:13" x14ac:dyDescent="0.35">
      <c r="A3677" s="64">
        <v>50364894</v>
      </c>
      <c r="B3677" s="64" t="s">
        <v>183</v>
      </c>
      <c r="C3677" s="64">
        <v>4664.38</v>
      </c>
      <c r="D3677" s="64">
        <v>181</v>
      </c>
      <c r="E3677" s="64">
        <v>380.88</v>
      </c>
      <c r="F3677" s="64">
        <v>0</v>
      </c>
      <c r="H3677" s="64">
        <f t="shared" si="427"/>
        <v>-380.88</v>
      </c>
      <c r="J3677" s="64">
        <f t="shared" si="423"/>
        <v>200</v>
      </c>
      <c r="K3677" s="64">
        <f t="shared" si="424"/>
        <v>197</v>
      </c>
      <c r="L3677" s="64">
        <f t="shared" si="425"/>
        <v>718</v>
      </c>
      <c r="M3677" s="64">
        <f t="shared" si="426"/>
        <v>308</v>
      </c>
    </row>
    <row r="3678" spans="1:13" x14ac:dyDescent="0.35">
      <c r="A3678" s="64">
        <v>50365545</v>
      </c>
      <c r="B3678" s="64" t="s">
        <v>183</v>
      </c>
      <c r="C3678" s="64">
        <v>3201.55</v>
      </c>
      <c r="D3678" s="64">
        <v>182</v>
      </c>
      <c r="E3678" s="64">
        <v>244.65</v>
      </c>
      <c r="F3678" s="64">
        <v>0</v>
      </c>
      <c r="H3678" s="64">
        <f t="shared" si="427"/>
        <v>-244.65</v>
      </c>
      <c r="J3678" s="64">
        <f t="shared" si="423"/>
        <v>200</v>
      </c>
      <c r="K3678" s="64">
        <f t="shared" si="424"/>
        <v>197</v>
      </c>
      <c r="L3678" s="64">
        <f t="shared" si="425"/>
        <v>719</v>
      </c>
      <c r="M3678" s="64">
        <f t="shared" si="426"/>
        <v>308</v>
      </c>
    </row>
    <row r="3679" spans="1:13" x14ac:dyDescent="0.35">
      <c r="A3679" s="64">
        <v>50367385</v>
      </c>
      <c r="B3679" s="64" t="s">
        <v>395</v>
      </c>
      <c r="C3679" s="64">
        <v>2834.72</v>
      </c>
      <c r="D3679" s="64">
        <v>154</v>
      </c>
      <c r="E3679" s="64">
        <v>224.52</v>
      </c>
      <c r="F3679" s="64">
        <v>219.16</v>
      </c>
      <c r="H3679" s="64">
        <f t="shared" si="427"/>
        <v>-5.3600000000000136</v>
      </c>
      <c r="J3679" s="64">
        <f t="shared" si="423"/>
        <v>200</v>
      </c>
      <c r="K3679" s="64">
        <f t="shared" si="424"/>
        <v>198</v>
      </c>
      <c r="L3679" s="64">
        <f t="shared" si="425"/>
        <v>719</v>
      </c>
      <c r="M3679" s="64">
        <f t="shared" si="426"/>
        <v>308</v>
      </c>
    </row>
    <row r="3680" spans="1:13" x14ac:dyDescent="0.35">
      <c r="A3680" s="64">
        <v>50367947</v>
      </c>
      <c r="B3680" s="64" t="s">
        <v>183</v>
      </c>
      <c r="C3680" s="64">
        <v>3213.19</v>
      </c>
      <c r="D3680" s="64">
        <v>181</v>
      </c>
      <c r="E3680" s="64">
        <v>265.66000000000003</v>
      </c>
      <c r="F3680" s="64">
        <v>0</v>
      </c>
      <c r="H3680" s="64">
        <f t="shared" si="427"/>
        <v>-265.66000000000003</v>
      </c>
      <c r="J3680" s="64">
        <f t="shared" si="423"/>
        <v>200</v>
      </c>
      <c r="K3680" s="64">
        <f t="shared" si="424"/>
        <v>198</v>
      </c>
      <c r="L3680" s="64">
        <f t="shared" si="425"/>
        <v>720</v>
      </c>
      <c r="M3680" s="64">
        <f t="shared" si="426"/>
        <v>308</v>
      </c>
    </row>
    <row r="3681" spans="1:13" x14ac:dyDescent="0.35">
      <c r="A3681" s="64">
        <v>50368143</v>
      </c>
      <c r="B3681" s="64" t="s">
        <v>183</v>
      </c>
      <c r="C3681" s="64">
        <v>4450.93</v>
      </c>
      <c r="D3681" s="64">
        <v>179</v>
      </c>
      <c r="E3681" s="64">
        <v>358.12</v>
      </c>
      <c r="F3681" s="64">
        <v>0</v>
      </c>
      <c r="H3681" s="64">
        <f t="shared" si="427"/>
        <v>-358.12</v>
      </c>
      <c r="J3681" s="64">
        <f t="shared" si="423"/>
        <v>200</v>
      </c>
      <c r="K3681" s="64">
        <f t="shared" si="424"/>
        <v>198</v>
      </c>
      <c r="L3681" s="64">
        <f t="shared" si="425"/>
        <v>721</v>
      </c>
      <c r="M3681" s="64">
        <f t="shared" si="426"/>
        <v>308</v>
      </c>
    </row>
    <row r="3682" spans="1:13" x14ac:dyDescent="0.35">
      <c r="A3682" s="64">
        <v>50368458</v>
      </c>
      <c r="B3682" s="64" t="s">
        <v>101</v>
      </c>
      <c r="C3682" s="64">
        <v>3181.76</v>
      </c>
      <c r="D3682" s="64">
        <v>182</v>
      </c>
      <c r="E3682" s="64">
        <v>271.63</v>
      </c>
      <c r="F3682" s="64">
        <v>266.7</v>
      </c>
      <c r="H3682" s="64">
        <f t="shared" si="427"/>
        <v>-4.9300000000000068</v>
      </c>
      <c r="J3682" s="64">
        <f t="shared" si="423"/>
        <v>201</v>
      </c>
      <c r="K3682" s="64">
        <f t="shared" si="424"/>
        <v>198</v>
      </c>
      <c r="L3682" s="64">
        <f t="shared" si="425"/>
        <v>721</v>
      </c>
      <c r="M3682" s="64">
        <f t="shared" si="426"/>
        <v>308</v>
      </c>
    </row>
    <row r="3683" spans="1:13" x14ac:dyDescent="0.35">
      <c r="A3683" s="64">
        <v>50368698</v>
      </c>
      <c r="B3683" s="64" t="s">
        <v>183</v>
      </c>
      <c r="C3683" s="64">
        <v>6039.11</v>
      </c>
      <c r="D3683" s="64">
        <v>182</v>
      </c>
      <c r="E3683" s="64">
        <v>488.17</v>
      </c>
      <c r="F3683" s="64">
        <v>0</v>
      </c>
      <c r="H3683" s="64">
        <f t="shared" si="427"/>
        <v>-488.17</v>
      </c>
      <c r="J3683" s="64">
        <f t="shared" si="423"/>
        <v>201</v>
      </c>
      <c r="K3683" s="64">
        <f t="shared" si="424"/>
        <v>198</v>
      </c>
      <c r="L3683" s="64">
        <f t="shared" si="425"/>
        <v>722</v>
      </c>
      <c r="M3683" s="64">
        <f t="shared" si="426"/>
        <v>308</v>
      </c>
    </row>
    <row r="3684" spans="1:13" x14ac:dyDescent="0.35">
      <c r="A3684" s="64">
        <v>50369430</v>
      </c>
      <c r="B3684" s="64" t="s">
        <v>183</v>
      </c>
      <c r="C3684" s="64">
        <v>6012.69</v>
      </c>
      <c r="D3684" s="64">
        <v>182</v>
      </c>
      <c r="E3684" s="64">
        <v>483.25</v>
      </c>
      <c r="F3684" s="64">
        <v>0</v>
      </c>
      <c r="H3684" s="64">
        <f t="shared" si="427"/>
        <v>-483.25</v>
      </c>
      <c r="J3684" s="64">
        <f t="shared" si="423"/>
        <v>201</v>
      </c>
      <c r="K3684" s="64">
        <f t="shared" si="424"/>
        <v>198</v>
      </c>
      <c r="L3684" s="64">
        <f t="shared" si="425"/>
        <v>723</v>
      </c>
      <c r="M3684" s="64">
        <f t="shared" si="426"/>
        <v>308</v>
      </c>
    </row>
    <row r="3685" spans="1:13" x14ac:dyDescent="0.35">
      <c r="A3685" s="64">
        <v>50373613</v>
      </c>
      <c r="B3685" s="64" t="s">
        <v>183</v>
      </c>
      <c r="C3685" s="64">
        <v>1912.97</v>
      </c>
      <c r="D3685" s="64">
        <v>181</v>
      </c>
      <c r="E3685" s="64">
        <v>157.71</v>
      </c>
      <c r="F3685" s="64">
        <v>0</v>
      </c>
      <c r="H3685" s="64">
        <f t="shared" si="427"/>
        <v>-157.71</v>
      </c>
      <c r="J3685" s="64">
        <f t="shared" si="423"/>
        <v>201</v>
      </c>
      <c r="K3685" s="64">
        <f t="shared" si="424"/>
        <v>198</v>
      </c>
      <c r="L3685" s="64">
        <f t="shared" si="425"/>
        <v>724</v>
      </c>
      <c r="M3685" s="64">
        <f t="shared" si="426"/>
        <v>308</v>
      </c>
    </row>
    <row r="3686" spans="1:13" x14ac:dyDescent="0.35">
      <c r="A3686" s="64">
        <v>50373902</v>
      </c>
      <c r="B3686" s="64" t="s">
        <v>183</v>
      </c>
      <c r="C3686" s="64">
        <v>6934.28</v>
      </c>
      <c r="D3686" s="64">
        <v>182</v>
      </c>
      <c r="E3686" s="64">
        <v>578.91999999999996</v>
      </c>
      <c r="F3686" s="64">
        <v>0</v>
      </c>
      <c r="H3686" s="64">
        <f t="shared" si="427"/>
        <v>-578.91999999999996</v>
      </c>
      <c r="J3686" s="64">
        <f t="shared" si="423"/>
        <v>201</v>
      </c>
      <c r="K3686" s="64">
        <f t="shared" si="424"/>
        <v>198</v>
      </c>
      <c r="L3686" s="64">
        <f t="shared" si="425"/>
        <v>725</v>
      </c>
      <c r="M3686" s="64">
        <f t="shared" si="426"/>
        <v>308</v>
      </c>
    </row>
    <row r="3687" spans="1:13" x14ac:dyDescent="0.35">
      <c r="A3687" s="64">
        <v>50375312</v>
      </c>
      <c r="B3687" s="64" t="s">
        <v>406</v>
      </c>
      <c r="C3687" s="64">
        <v>4354.7299999999996</v>
      </c>
      <c r="D3687" s="64">
        <v>181</v>
      </c>
      <c r="E3687" s="64">
        <v>348.91</v>
      </c>
      <c r="F3687" s="64">
        <v>0</v>
      </c>
      <c r="H3687" s="64">
        <f t="shared" si="427"/>
        <v>-348.91</v>
      </c>
      <c r="J3687" s="64">
        <f t="shared" si="423"/>
        <v>201</v>
      </c>
      <c r="K3687" s="64">
        <f t="shared" si="424"/>
        <v>198</v>
      </c>
      <c r="L3687" s="64">
        <f t="shared" si="425"/>
        <v>725</v>
      </c>
      <c r="M3687" s="64">
        <f t="shared" si="426"/>
        <v>309</v>
      </c>
    </row>
    <row r="3688" spans="1:13" x14ac:dyDescent="0.35">
      <c r="A3688" s="64">
        <v>50378225</v>
      </c>
      <c r="B3688" s="64" t="s">
        <v>183</v>
      </c>
      <c r="C3688" s="64">
        <v>3559.15</v>
      </c>
      <c r="D3688" s="64">
        <v>181</v>
      </c>
      <c r="E3688" s="64">
        <v>286.23</v>
      </c>
      <c r="F3688" s="64">
        <v>0</v>
      </c>
      <c r="H3688" s="64">
        <f t="shared" si="427"/>
        <v>-286.23</v>
      </c>
      <c r="J3688" s="64">
        <f t="shared" si="423"/>
        <v>201</v>
      </c>
      <c r="K3688" s="64">
        <f t="shared" si="424"/>
        <v>198</v>
      </c>
      <c r="L3688" s="64">
        <f t="shared" si="425"/>
        <v>726</v>
      </c>
      <c r="M3688" s="64">
        <f t="shared" si="426"/>
        <v>309</v>
      </c>
    </row>
    <row r="3689" spans="1:13" x14ac:dyDescent="0.35">
      <c r="A3689" s="64">
        <v>50384587</v>
      </c>
      <c r="B3689" s="64" t="s">
        <v>101</v>
      </c>
      <c r="C3689" s="64">
        <v>3543.39</v>
      </c>
      <c r="D3689" s="64">
        <v>182</v>
      </c>
      <c r="E3689" s="64">
        <v>289.82</v>
      </c>
      <c r="F3689" s="64">
        <v>283.60000000000002</v>
      </c>
      <c r="H3689" s="64">
        <f t="shared" si="427"/>
        <v>-6.2199999999999704</v>
      </c>
      <c r="J3689" s="64">
        <f t="shared" si="423"/>
        <v>202</v>
      </c>
      <c r="K3689" s="64">
        <f t="shared" si="424"/>
        <v>198</v>
      </c>
      <c r="L3689" s="64">
        <f t="shared" si="425"/>
        <v>726</v>
      </c>
      <c r="M3689" s="64">
        <f t="shared" si="426"/>
        <v>309</v>
      </c>
    </row>
    <row r="3690" spans="1:13" x14ac:dyDescent="0.35">
      <c r="A3690" s="64">
        <v>50387961</v>
      </c>
      <c r="B3690" s="64" t="s">
        <v>183</v>
      </c>
      <c r="C3690" s="64">
        <v>3162.47</v>
      </c>
      <c r="D3690" s="64">
        <v>181</v>
      </c>
      <c r="E3690" s="64">
        <v>250.26</v>
      </c>
      <c r="F3690" s="64">
        <v>0</v>
      </c>
      <c r="H3690" s="64">
        <f t="shared" si="427"/>
        <v>-250.26</v>
      </c>
      <c r="J3690" s="64">
        <f t="shared" si="423"/>
        <v>202</v>
      </c>
      <c r="K3690" s="64">
        <f t="shared" si="424"/>
        <v>198</v>
      </c>
      <c r="L3690" s="64">
        <f t="shared" si="425"/>
        <v>727</v>
      </c>
      <c r="M3690" s="64">
        <f t="shared" si="426"/>
        <v>309</v>
      </c>
    </row>
    <row r="3691" spans="1:13" x14ac:dyDescent="0.35">
      <c r="A3691" s="64">
        <v>50394023</v>
      </c>
      <c r="B3691" s="64" t="s">
        <v>183</v>
      </c>
      <c r="C3691" s="64">
        <v>7196.1</v>
      </c>
      <c r="D3691" s="64">
        <v>182</v>
      </c>
      <c r="E3691" s="64">
        <v>591.29</v>
      </c>
      <c r="F3691" s="64">
        <v>0</v>
      </c>
      <c r="H3691" s="64">
        <f t="shared" si="427"/>
        <v>-591.29</v>
      </c>
      <c r="J3691" s="64">
        <f t="shared" ref="J3691:J3754" si="428">IF($B3691=J$2253,J3690+1,J3690)</f>
        <v>202</v>
      </c>
      <c r="K3691" s="64">
        <f t="shared" ref="K3691:K3754" si="429">IF($B3691=K$2253,K3690+1,K3690)</f>
        <v>198</v>
      </c>
      <c r="L3691" s="64">
        <f t="shared" ref="L3691:L3754" si="430">IF($B3691=L$2253,L3690+1,L3690)</f>
        <v>728</v>
      </c>
      <c r="M3691" s="64">
        <f t="shared" ref="M3691:M3754" si="431">IF($B3691=M$2253,M3690+1,M3690)</f>
        <v>309</v>
      </c>
    </row>
    <row r="3692" spans="1:13" x14ac:dyDescent="0.35">
      <c r="A3692" s="64">
        <v>50396863</v>
      </c>
      <c r="B3692" s="64" t="s">
        <v>183</v>
      </c>
      <c r="C3692" s="64">
        <v>7743.99</v>
      </c>
      <c r="D3692" s="64">
        <v>182</v>
      </c>
      <c r="E3692" s="64">
        <v>640.54999999999995</v>
      </c>
      <c r="F3692" s="64">
        <v>0</v>
      </c>
      <c r="H3692" s="64">
        <f t="shared" si="427"/>
        <v>-640.54999999999995</v>
      </c>
      <c r="J3692" s="64">
        <f t="shared" si="428"/>
        <v>202</v>
      </c>
      <c r="K3692" s="64">
        <f t="shared" si="429"/>
        <v>198</v>
      </c>
      <c r="L3692" s="64">
        <f t="shared" si="430"/>
        <v>729</v>
      </c>
      <c r="M3692" s="64">
        <f t="shared" si="431"/>
        <v>309</v>
      </c>
    </row>
    <row r="3693" spans="1:13" x14ac:dyDescent="0.35">
      <c r="A3693" s="64">
        <v>50397192</v>
      </c>
      <c r="B3693" s="64" t="s">
        <v>183</v>
      </c>
      <c r="C3693" s="64">
        <v>3551.17</v>
      </c>
      <c r="D3693" s="64">
        <v>182</v>
      </c>
      <c r="E3693" s="64">
        <v>269.98</v>
      </c>
      <c r="F3693" s="64">
        <v>0</v>
      </c>
      <c r="H3693" s="64">
        <f t="shared" si="427"/>
        <v>-269.98</v>
      </c>
      <c r="J3693" s="64">
        <f t="shared" si="428"/>
        <v>202</v>
      </c>
      <c r="K3693" s="64">
        <f t="shared" si="429"/>
        <v>198</v>
      </c>
      <c r="L3693" s="64">
        <f t="shared" si="430"/>
        <v>730</v>
      </c>
      <c r="M3693" s="64">
        <f t="shared" si="431"/>
        <v>309</v>
      </c>
    </row>
    <row r="3694" spans="1:13" x14ac:dyDescent="0.35">
      <c r="A3694" s="64">
        <v>50397639</v>
      </c>
      <c r="B3694" s="64" t="s">
        <v>183</v>
      </c>
      <c r="C3694" s="64">
        <v>2305.37</v>
      </c>
      <c r="D3694" s="64">
        <v>181</v>
      </c>
      <c r="E3694" s="64">
        <v>189.88</v>
      </c>
      <c r="F3694" s="64">
        <v>0</v>
      </c>
      <c r="H3694" s="64">
        <f t="shared" si="427"/>
        <v>-189.88</v>
      </c>
      <c r="J3694" s="64">
        <f t="shared" si="428"/>
        <v>202</v>
      </c>
      <c r="K3694" s="64">
        <f t="shared" si="429"/>
        <v>198</v>
      </c>
      <c r="L3694" s="64">
        <f t="shared" si="430"/>
        <v>731</v>
      </c>
      <c r="M3694" s="64">
        <f t="shared" si="431"/>
        <v>309</v>
      </c>
    </row>
    <row r="3695" spans="1:13" x14ac:dyDescent="0.35">
      <c r="A3695" s="64">
        <v>50398554</v>
      </c>
      <c r="B3695" s="64" t="s">
        <v>183</v>
      </c>
      <c r="C3695" s="64">
        <v>3820.63</v>
      </c>
      <c r="D3695" s="64">
        <v>181</v>
      </c>
      <c r="E3695" s="64">
        <v>282.94</v>
      </c>
      <c r="F3695" s="64">
        <v>0</v>
      </c>
      <c r="H3695" s="64">
        <f t="shared" si="427"/>
        <v>-282.94</v>
      </c>
      <c r="J3695" s="64">
        <f t="shared" si="428"/>
        <v>202</v>
      </c>
      <c r="K3695" s="64">
        <f t="shared" si="429"/>
        <v>198</v>
      </c>
      <c r="L3695" s="64">
        <f t="shared" si="430"/>
        <v>732</v>
      </c>
      <c r="M3695" s="64">
        <f t="shared" si="431"/>
        <v>309</v>
      </c>
    </row>
    <row r="3696" spans="1:13" x14ac:dyDescent="0.35">
      <c r="A3696" s="64">
        <v>50399148</v>
      </c>
      <c r="B3696" s="64" t="s">
        <v>183</v>
      </c>
      <c r="C3696" s="64">
        <v>3177.24</v>
      </c>
      <c r="D3696" s="64">
        <v>181</v>
      </c>
      <c r="E3696" s="64">
        <v>262.94</v>
      </c>
      <c r="F3696" s="64">
        <v>0</v>
      </c>
      <c r="H3696" s="64">
        <f t="shared" si="427"/>
        <v>-262.94</v>
      </c>
      <c r="J3696" s="64">
        <f t="shared" si="428"/>
        <v>202</v>
      </c>
      <c r="K3696" s="64">
        <f t="shared" si="429"/>
        <v>198</v>
      </c>
      <c r="L3696" s="64">
        <f t="shared" si="430"/>
        <v>733</v>
      </c>
      <c r="M3696" s="64">
        <f t="shared" si="431"/>
        <v>309</v>
      </c>
    </row>
    <row r="3697" spans="1:13" x14ac:dyDescent="0.35">
      <c r="A3697" s="64">
        <v>50401125</v>
      </c>
      <c r="B3697" s="64" t="s">
        <v>183</v>
      </c>
      <c r="C3697" s="64">
        <v>7339.95</v>
      </c>
      <c r="D3697" s="64">
        <v>181</v>
      </c>
      <c r="E3697" s="64">
        <v>596.85</v>
      </c>
      <c r="F3697" s="64">
        <v>0</v>
      </c>
      <c r="H3697" s="64">
        <f t="shared" si="427"/>
        <v>-596.85</v>
      </c>
      <c r="J3697" s="64">
        <f t="shared" si="428"/>
        <v>202</v>
      </c>
      <c r="K3697" s="64">
        <f t="shared" si="429"/>
        <v>198</v>
      </c>
      <c r="L3697" s="64">
        <f t="shared" si="430"/>
        <v>734</v>
      </c>
      <c r="M3697" s="64">
        <f t="shared" si="431"/>
        <v>309</v>
      </c>
    </row>
    <row r="3698" spans="1:13" x14ac:dyDescent="0.35">
      <c r="A3698" s="64">
        <v>50401216</v>
      </c>
      <c r="B3698" s="64" t="s">
        <v>406</v>
      </c>
      <c r="C3698" s="64">
        <v>3888.3</v>
      </c>
      <c r="D3698" s="64">
        <v>151</v>
      </c>
      <c r="E3698" s="64">
        <v>315.02999999999997</v>
      </c>
      <c r="F3698" s="64">
        <v>0</v>
      </c>
      <c r="H3698" s="64">
        <f t="shared" si="427"/>
        <v>-315.02999999999997</v>
      </c>
      <c r="J3698" s="64">
        <f t="shared" si="428"/>
        <v>202</v>
      </c>
      <c r="K3698" s="64">
        <f t="shared" si="429"/>
        <v>198</v>
      </c>
      <c r="L3698" s="64">
        <f t="shared" si="430"/>
        <v>734</v>
      </c>
      <c r="M3698" s="64">
        <f t="shared" si="431"/>
        <v>310</v>
      </c>
    </row>
    <row r="3699" spans="1:13" x14ac:dyDescent="0.35">
      <c r="A3699" s="64">
        <v>50402280</v>
      </c>
      <c r="B3699" s="64" t="s">
        <v>183</v>
      </c>
      <c r="C3699" s="64">
        <v>20487.77</v>
      </c>
      <c r="D3699" s="64">
        <v>182</v>
      </c>
      <c r="E3699" s="64">
        <v>1674.25</v>
      </c>
      <c r="F3699" s="64">
        <v>0</v>
      </c>
      <c r="H3699" s="64">
        <f t="shared" si="427"/>
        <v>-1674.25</v>
      </c>
      <c r="J3699" s="64">
        <f t="shared" si="428"/>
        <v>202</v>
      </c>
      <c r="K3699" s="64">
        <f t="shared" si="429"/>
        <v>198</v>
      </c>
      <c r="L3699" s="64">
        <f t="shared" si="430"/>
        <v>735</v>
      </c>
      <c r="M3699" s="64">
        <f t="shared" si="431"/>
        <v>310</v>
      </c>
    </row>
    <row r="3700" spans="1:13" x14ac:dyDescent="0.35">
      <c r="A3700" s="64">
        <v>50402553</v>
      </c>
      <c r="B3700" s="64" t="s">
        <v>101</v>
      </c>
      <c r="C3700" s="64">
        <v>4199.45</v>
      </c>
      <c r="D3700" s="64">
        <v>179</v>
      </c>
      <c r="E3700" s="64">
        <v>342.92</v>
      </c>
      <c r="F3700" s="64">
        <v>345.37</v>
      </c>
      <c r="H3700" s="64">
        <f t="shared" si="427"/>
        <v>2.4499999999999886</v>
      </c>
      <c r="J3700" s="64">
        <f t="shared" si="428"/>
        <v>203</v>
      </c>
      <c r="K3700" s="64">
        <f t="shared" si="429"/>
        <v>198</v>
      </c>
      <c r="L3700" s="64">
        <f t="shared" si="430"/>
        <v>735</v>
      </c>
      <c r="M3700" s="64">
        <f t="shared" si="431"/>
        <v>310</v>
      </c>
    </row>
    <row r="3701" spans="1:13" x14ac:dyDescent="0.35">
      <c r="A3701" s="64">
        <v>50402751</v>
      </c>
      <c r="B3701" s="64" t="s">
        <v>183</v>
      </c>
      <c r="C3701" s="64">
        <v>2419.4299999999998</v>
      </c>
      <c r="D3701" s="64">
        <v>179</v>
      </c>
      <c r="E3701" s="64">
        <v>205.35</v>
      </c>
      <c r="F3701" s="64">
        <v>0</v>
      </c>
      <c r="H3701" s="64">
        <f t="shared" si="427"/>
        <v>-205.35</v>
      </c>
      <c r="J3701" s="64">
        <f t="shared" si="428"/>
        <v>203</v>
      </c>
      <c r="K3701" s="64">
        <f t="shared" si="429"/>
        <v>198</v>
      </c>
      <c r="L3701" s="64">
        <f t="shared" si="430"/>
        <v>736</v>
      </c>
      <c r="M3701" s="64">
        <f t="shared" si="431"/>
        <v>310</v>
      </c>
    </row>
    <row r="3702" spans="1:13" x14ac:dyDescent="0.35">
      <c r="A3702" s="64">
        <v>50407975</v>
      </c>
      <c r="B3702" s="64" t="s">
        <v>183</v>
      </c>
      <c r="C3702" s="64">
        <v>10202.620000000001</v>
      </c>
      <c r="D3702" s="64">
        <v>178</v>
      </c>
      <c r="E3702" s="64">
        <v>834.03</v>
      </c>
      <c r="F3702" s="64">
        <v>0</v>
      </c>
      <c r="H3702" s="64">
        <f t="shared" si="427"/>
        <v>-834.03</v>
      </c>
      <c r="J3702" s="64">
        <f t="shared" si="428"/>
        <v>203</v>
      </c>
      <c r="K3702" s="64">
        <f t="shared" si="429"/>
        <v>198</v>
      </c>
      <c r="L3702" s="64">
        <f t="shared" si="430"/>
        <v>737</v>
      </c>
      <c r="M3702" s="64">
        <f t="shared" si="431"/>
        <v>310</v>
      </c>
    </row>
    <row r="3703" spans="1:13" x14ac:dyDescent="0.35">
      <c r="A3703" s="64">
        <v>50412651</v>
      </c>
      <c r="B3703" s="64" t="s">
        <v>406</v>
      </c>
      <c r="C3703" s="64">
        <v>2244.0300000000002</v>
      </c>
      <c r="D3703" s="64">
        <v>153</v>
      </c>
      <c r="E3703" s="64">
        <v>183.35</v>
      </c>
      <c r="F3703" s="64">
        <v>0</v>
      </c>
      <c r="H3703" s="64">
        <f t="shared" si="427"/>
        <v>-183.35</v>
      </c>
      <c r="J3703" s="64">
        <f t="shared" si="428"/>
        <v>203</v>
      </c>
      <c r="K3703" s="64">
        <f t="shared" si="429"/>
        <v>198</v>
      </c>
      <c r="L3703" s="64">
        <f t="shared" si="430"/>
        <v>737</v>
      </c>
      <c r="M3703" s="64">
        <f t="shared" si="431"/>
        <v>311</v>
      </c>
    </row>
    <row r="3704" spans="1:13" x14ac:dyDescent="0.35">
      <c r="A3704" s="64">
        <v>50417073</v>
      </c>
      <c r="B3704" s="64" t="s">
        <v>183</v>
      </c>
      <c r="C3704" s="64">
        <v>5185.18</v>
      </c>
      <c r="D3704" s="64">
        <v>182</v>
      </c>
      <c r="E3704" s="64">
        <v>423.31</v>
      </c>
      <c r="F3704" s="64">
        <v>0</v>
      </c>
      <c r="H3704" s="64">
        <f t="shared" si="427"/>
        <v>-423.31</v>
      </c>
      <c r="J3704" s="64">
        <f t="shared" si="428"/>
        <v>203</v>
      </c>
      <c r="K3704" s="64">
        <f t="shared" si="429"/>
        <v>198</v>
      </c>
      <c r="L3704" s="64">
        <f t="shared" si="430"/>
        <v>738</v>
      </c>
      <c r="M3704" s="64">
        <f t="shared" si="431"/>
        <v>311</v>
      </c>
    </row>
    <row r="3705" spans="1:13" x14ac:dyDescent="0.35">
      <c r="A3705" s="64">
        <v>50417130</v>
      </c>
      <c r="B3705" s="64" t="s">
        <v>183</v>
      </c>
      <c r="C3705" s="64">
        <v>4125.41</v>
      </c>
      <c r="D3705" s="64">
        <v>179</v>
      </c>
      <c r="E3705" s="64">
        <v>339.31</v>
      </c>
      <c r="F3705" s="64">
        <v>0</v>
      </c>
      <c r="H3705" s="64">
        <f t="shared" si="427"/>
        <v>-339.31</v>
      </c>
      <c r="J3705" s="64">
        <f t="shared" si="428"/>
        <v>203</v>
      </c>
      <c r="K3705" s="64">
        <f t="shared" si="429"/>
        <v>198</v>
      </c>
      <c r="L3705" s="64">
        <f t="shared" si="430"/>
        <v>739</v>
      </c>
      <c r="M3705" s="64">
        <f t="shared" si="431"/>
        <v>311</v>
      </c>
    </row>
    <row r="3706" spans="1:13" x14ac:dyDescent="0.35">
      <c r="A3706" s="64">
        <v>50420670</v>
      </c>
      <c r="B3706" s="64" t="s">
        <v>395</v>
      </c>
      <c r="C3706" s="64">
        <v>3638.14</v>
      </c>
      <c r="D3706" s="64">
        <v>181</v>
      </c>
      <c r="E3706" s="64">
        <v>286.12</v>
      </c>
      <c r="F3706" s="64">
        <v>278.69</v>
      </c>
      <c r="H3706" s="64">
        <f t="shared" si="427"/>
        <v>-7.4300000000000068</v>
      </c>
      <c r="J3706" s="64">
        <f t="shared" si="428"/>
        <v>203</v>
      </c>
      <c r="K3706" s="64">
        <f t="shared" si="429"/>
        <v>199</v>
      </c>
      <c r="L3706" s="64">
        <f t="shared" si="430"/>
        <v>739</v>
      </c>
      <c r="M3706" s="64">
        <f t="shared" si="431"/>
        <v>311</v>
      </c>
    </row>
    <row r="3707" spans="1:13" x14ac:dyDescent="0.35">
      <c r="A3707" s="64">
        <v>50421735</v>
      </c>
      <c r="B3707" s="64" t="s">
        <v>406</v>
      </c>
      <c r="C3707" s="64">
        <v>7211.89</v>
      </c>
      <c r="D3707" s="64">
        <v>149</v>
      </c>
      <c r="E3707" s="64">
        <v>599.76</v>
      </c>
      <c r="F3707" s="64">
        <v>0</v>
      </c>
      <c r="H3707" s="64">
        <f t="shared" si="427"/>
        <v>-599.76</v>
      </c>
      <c r="J3707" s="64">
        <f t="shared" si="428"/>
        <v>203</v>
      </c>
      <c r="K3707" s="64">
        <f t="shared" si="429"/>
        <v>199</v>
      </c>
      <c r="L3707" s="64">
        <f t="shared" si="430"/>
        <v>739</v>
      </c>
      <c r="M3707" s="64">
        <f t="shared" si="431"/>
        <v>312</v>
      </c>
    </row>
    <row r="3708" spans="1:13" x14ac:dyDescent="0.35">
      <c r="A3708" s="64">
        <v>50424713</v>
      </c>
      <c r="B3708" s="64" t="s">
        <v>406</v>
      </c>
      <c r="C3708" s="64">
        <v>2875.66</v>
      </c>
      <c r="D3708" s="64">
        <v>151</v>
      </c>
      <c r="E3708" s="64">
        <v>230.77</v>
      </c>
      <c r="F3708" s="64">
        <v>0</v>
      </c>
      <c r="H3708" s="64">
        <f t="shared" si="427"/>
        <v>-230.77</v>
      </c>
      <c r="J3708" s="64">
        <f t="shared" si="428"/>
        <v>203</v>
      </c>
      <c r="K3708" s="64">
        <f t="shared" si="429"/>
        <v>199</v>
      </c>
      <c r="L3708" s="64">
        <f t="shared" si="430"/>
        <v>739</v>
      </c>
      <c r="M3708" s="64">
        <f t="shared" si="431"/>
        <v>313</v>
      </c>
    </row>
    <row r="3709" spans="1:13" x14ac:dyDescent="0.35">
      <c r="A3709" s="64">
        <v>50424896</v>
      </c>
      <c r="B3709" s="64" t="s">
        <v>406</v>
      </c>
      <c r="C3709" s="64">
        <v>5163.6699900000003</v>
      </c>
      <c r="D3709" s="64">
        <v>182</v>
      </c>
      <c r="E3709" s="64">
        <v>409.88</v>
      </c>
      <c r="F3709" s="64">
        <v>0</v>
      </c>
      <c r="H3709" s="64">
        <f t="shared" si="427"/>
        <v>-409.88</v>
      </c>
      <c r="J3709" s="64">
        <f t="shared" si="428"/>
        <v>203</v>
      </c>
      <c r="K3709" s="64">
        <f t="shared" si="429"/>
        <v>199</v>
      </c>
      <c r="L3709" s="64">
        <f t="shared" si="430"/>
        <v>739</v>
      </c>
      <c r="M3709" s="64">
        <f t="shared" si="431"/>
        <v>314</v>
      </c>
    </row>
    <row r="3710" spans="1:13" x14ac:dyDescent="0.35">
      <c r="A3710" s="64">
        <v>50425026</v>
      </c>
      <c r="B3710" s="64" t="s">
        <v>183</v>
      </c>
      <c r="C3710" s="64">
        <v>1541.43</v>
      </c>
      <c r="D3710" s="64">
        <v>182</v>
      </c>
      <c r="E3710" s="64">
        <v>124.46</v>
      </c>
      <c r="F3710" s="64">
        <v>0</v>
      </c>
      <c r="H3710" s="64">
        <f t="shared" si="427"/>
        <v>-124.46</v>
      </c>
      <c r="J3710" s="64">
        <f t="shared" si="428"/>
        <v>203</v>
      </c>
      <c r="K3710" s="64">
        <f t="shared" si="429"/>
        <v>199</v>
      </c>
      <c r="L3710" s="64">
        <f t="shared" si="430"/>
        <v>740</v>
      </c>
      <c r="M3710" s="64">
        <f t="shared" si="431"/>
        <v>314</v>
      </c>
    </row>
    <row r="3711" spans="1:13" x14ac:dyDescent="0.35">
      <c r="A3711" s="64">
        <v>50437196</v>
      </c>
      <c r="B3711" s="64" t="s">
        <v>183</v>
      </c>
      <c r="C3711" s="64">
        <v>3281.01</v>
      </c>
      <c r="D3711" s="64">
        <v>182</v>
      </c>
      <c r="E3711" s="64">
        <v>267.89999999999998</v>
      </c>
      <c r="F3711" s="64">
        <v>0</v>
      </c>
      <c r="H3711" s="64">
        <f t="shared" si="427"/>
        <v>-267.89999999999998</v>
      </c>
      <c r="J3711" s="64">
        <f t="shared" si="428"/>
        <v>203</v>
      </c>
      <c r="K3711" s="64">
        <f t="shared" si="429"/>
        <v>199</v>
      </c>
      <c r="L3711" s="64">
        <f t="shared" si="430"/>
        <v>741</v>
      </c>
      <c r="M3711" s="64">
        <f t="shared" si="431"/>
        <v>314</v>
      </c>
    </row>
    <row r="3712" spans="1:13" x14ac:dyDescent="0.35">
      <c r="A3712" s="64">
        <v>50438912</v>
      </c>
      <c r="B3712" s="64" t="s">
        <v>395</v>
      </c>
      <c r="C3712" s="64">
        <v>2421.58</v>
      </c>
      <c r="D3712" s="64">
        <v>151</v>
      </c>
      <c r="E3712" s="64">
        <v>200.96</v>
      </c>
      <c r="F3712" s="64">
        <v>198.37</v>
      </c>
      <c r="H3712" s="64">
        <f t="shared" si="427"/>
        <v>-2.5900000000000034</v>
      </c>
      <c r="J3712" s="64">
        <f t="shared" si="428"/>
        <v>203</v>
      </c>
      <c r="K3712" s="64">
        <f t="shared" si="429"/>
        <v>200</v>
      </c>
      <c r="L3712" s="64">
        <f t="shared" si="430"/>
        <v>741</v>
      </c>
      <c r="M3712" s="64">
        <f t="shared" si="431"/>
        <v>314</v>
      </c>
    </row>
    <row r="3713" spans="1:13" x14ac:dyDescent="0.35">
      <c r="A3713" s="64">
        <v>50439332</v>
      </c>
      <c r="B3713" s="64" t="s">
        <v>183</v>
      </c>
      <c r="C3713" s="64">
        <v>2507.7399999999998</v>
      </c>
      <c r="D3713" s="64">
        <v>182</v>
      </c>
      <c r="E3713" s="64">
        <v>207.99</v>
      </c>
      <c r="F3713" s="64">
        <v>0</v>
      </c>
      <c r="H3713" s="64">
        <f t="shared" si="427"/>
        <v>-207.99</v>
      </c>
      <c r="J3713" s="64">
        <f t="shared" si="428"/>
        <v>203</v>
      </c>
      <c r="K3713" s="64">
        <f t="shared" si="429"/>
        <v>200</v>
      </c>
      <c r="L3713" s="64">
        <f t="shared" si="430"/>
        <v>742</v>
      </c>
      <c r="M3713" s="64">
        <f t="shared" si="431"/>
        <v>314</v>
      </c>
    </row>
    <row r="3714" spans="1:13" x14ac:dyDescent="0.35">
      <c r="A3714" s="64">
        <v>50439770</v>
      </c>
      <c r="B3714" s="64" t="s">
        <v>101</v>
      </c>
      <c r="C3714" s="64">
        <v>874.26</v>
      </c>
      <c r="D3714" s="64">
        <v>149</v>
      </c>
      <c r="E3714" s="64">
        <v>71.02</v>
      </c>
      <c r="F3714" s="64">
        <v>70.36</v>
      </c>
      <c r="H3714" s="64">
        <f t="shared" si="427"/>
        <v>-0.65999999999999659</v>
      </c>
      <c r="J3714" s="64">
        <f t="shared" si="428"/>
        <v>204</v>
      </c>
      <c r="K3714" s="64">
        <f t="shared" si="429"/>
        <v>200</v>
      </c>
      <c r="L3714" s="64">
        <f t="shared" si="430"/>
        <v>742</v>
      </c>
      <c r="M3714" s="64">
        <f t="shared" si="431"/>
        <v>314</v>
      </c>
    </row>
    <row r="3715" spans="1:13" x14ac:dyDescent="0.35">
      <c r="A3715" s="64">
        <v>50439861</v>
      </c>
      <c r="B3715" s="64" t="s">
        <v>183</v>
      </c>
      <c r="C3715" s="64">
        <v>2132.71</v>
      </c>
      <c r="D3715" s="64">
        <v>182</v>
      </c>
      <c r="E3715" s="64">
        <v>169.62</v>
      </c>
      <c r="F3715" s="64">
        <v>0</v>
      </c>
      <c r="H3715" s="64">
        <f t="shared" si="427"/>
        <v>-169.62</v>
      </c>
      <c r="J3715" s="64">
        <f t="shared" si="428"/>
        <v>204</v>
      </c>
      <c r="K3715" s="64">
        <f t="shared" si="429"/>
        <v>200</v>
      </c>
      <c r="L3715" s="64">
        <f t="shared" si="430"/>
        <v>743</v>
      </c>
      <c r="M3715" s="64">
        <f t="shared" si="431"/>
        <v>314</v>
      </c>
    </row>
    <row r="3716" spans="1:13" x14ac:dyDescent="0.35">
      <c r="A3716" s="64">
        <v>50440834</v>
      </c>
      <c r="B3716" s="64" t="s">
        <v>183</v>
      </c>
      <c r="C3716" s="64">
        <v>2605.14</v>
      </c>
      <c r="D3716" s="64">
        <v>182</v>
      </c>
      <c r="E3716" s="64">
        <v>209.97</v>
      </c>
      <c r="F3716" s="64">
        <v>0</v>
      </c>
      <c r="H3716" s="64">
        <f t="shared" si="427"/>
        <v>-209.97</v>
      </c>
      <c r="J3716" s="64">
        <f t="shared" si="428"/>
        <v>204</v>
      </c>
      <c r="K3716" s="64">
        <f t="shared" si="429"/>
        <v>200</v>
      </c>
      <c r="L3716" s="64">
        <f t="shared" si="430"/>
        <v>744</v>
      </c>
      <c r="M3716" s="64">
        <f t="shared" si="431"/>
        <v>314</v>
      </c>
    </row>
    <row r="3717" spans="1:13" x14ac:dyDescent="0.35">
      <c r="A3717" s="64">
        <v>50444951</v>
      </c>
      <c r="B3717" s="64" t="s">
        <v>183</v>
      </c>
      <c r="C3717" s="64">
        <v>3224.73</v>
      </c>
      <c r="D3717" s="64">
        <v>179</v>
      </c>
      <c r="E3717" s="64">
        <v>245.66</v>
      </c>
      <c r="F3717" s="64">
        <v>0</v>
      </c>
      <c r="H3717" s="64">
        <f t="shared" si="427"/>
        <v>-245.66</v>
      </c>
      <c r="J3717" s="64">
        <f t="shared" si="428"/>
        <v>204</v>
      </c>
      <c r="K3717" s="64">
        <f t="shared" si="429"/>
        <v>200</v>
      </c>
      <c r="L3717" s="64">
        <f t="shared" si="430"/>
        <v>745</v>
      </c>
      <c r="M3717" s="64">
        <f t="shared" si="431"/>
        <v>314</v>
      </c>
    </row>
    <row r="3718" spans="1:13" x14ac:dyDescent="0.35">
      <c r="A3718" s="64">
        <v>50445347</v>
      </c>
      <c r="B3718" s="64" t="s">
        <v>183</v>
      </c>
      <c r="C3718" s="64">
        <v>4549.08</v>
      </c>
      <c r="D3718" s="64">
        <v>181</v>
      </c>
      <c r="E3718" s="64">
        <v>384.66</v>
      </c>
      <c r="F3718" s="64">
        <v>0</v>
      </c>
      <c r="H3718" s="64">
        <f t="shared" si="427"/>
        <v>-384.66</v>
      </c>
      <c r="J3718" s="64">
        <f t="shared" si="428"/>
        <v>204</v>
      </c>
      <c r="K3718" s="64">
        <f t="shared" si="429"/>
        <v>200</v>
      </c>
      <c r="L3718" s="64">
        <f t="shared" si="430"/>
        <v>746</v>
      </c>
      <c r="M3718" s="64">
        <f t="shared" si="431"/>
        <v>314</v>
      </c>
    </row>
    <row r="3719" spans="1:13" x14ac:dyDescent="0.35">
      <c r="A3719" s="64">
        <v>50446212</v>
      </c>
      <c r="B3719" s="64" t="s">
        <v>183</v>
      </c>
      <c r="C3719" s="64">
        <v>2595.65</v>
      </c>
      <c r="D3719" s="64">
        <v>182</v>
      </c>
      <c r="E3719" s="64">
        <v>204.65</v>
      </c>
      <c r="F3719" s="64">
        <v>0</v>
      </c>
      <c r="H3719" s="64">
        <f t="shared" si="427"/>
        <v>-204.65</v>
      </c>
      <c r="J3719" s="64">
        <f t="shared" si="428"/>
        <v>204</v>
      </c>
      <c r="K3719" s="64">
        <f t="shared" si="429"/>
        <v>200</v>
      </c>
      <c r="L3719" s="64">
        <f t="shared" si="430"/>
        <v>747</v>
      </c>
      <c r="M3719" s="64">
        <f t="shared" si="431"/>
        <v>314</v>
      </c>
    </row>
    <row r="3720" spans="1:13" x14ac:dyDescent="0.35">
      <c r="A3720" s="64">
        <v>50448888</v>
      </c>
      <c r="B3720" s="64" t="s">
        <v>183</v>
      </c>
      <c r="C3720" s="64">
        <v>5440.12</v>
      </c>
      <c r="D3720" s="64">
        <v>182</v>
      </c>
      <c r="E3720" s="64">
        <v>442.44</v>
      </c>
      <c r="F3720" s="64">
        <v>0</v>
      </c>
      <c r="H3720" s="64">
        <f t="shared" si="427"/>
        <v>-442.44</v>
      </c>
      <c r="J3720" s="64">
        <f t="shared" si="428"/>
        <v>204</v>
      </c>
      <c r="K3720" s="64">
        <f t="shared" si="429"/>
        <v>200</v>
      </c>
      <c r="L3720" s="64">
        <f t="shared" si="430"/>
        <v>748</v>
      </c>
      <c r="M3720" s="64">
        <f t="shared" si="431"/>
        <v>314</v>
      </c>
    </row>
    <row r="3721" spans="1:13" x14ac:dyDescent="0.35">
      <c r="A3721" s="64">
        <v>50450916</v>
      </c>
      <c r="B3721" s="64" t="s">
        <v>101</v>
      </c>
      <c r="C3721" s="64">
        <v>4808.93</v>
      </c>
      <c r="D3721" s="64">
        <v>182</v>
      </c>
      <c r="E3721" s="64">
        <v>393.7</v>
      </c>
      <c r="F3721" s="64">
        <v>391.88</v>
      </c>
      <c r="H3721" s="64">
        <f t="shared" si="427"/>
        <v>-1.8199999999999932</v>
      </c>
      <c r="J3721" s="64">
        <f t="shared" si="428"/>
        <v>205</v>
      </c>
      <c r="K3721" s="64">
        <f t="shared" si="429"/>
        <v>200</v>
      </c>
      <c r="L3721" s="64">
        <f t="shared" si="430"/>
        <v>748</v>
      </c>
      <c r="M3721" s="64">
        <f t="shared" si="431"/>
        <v>314</v>
      </c>
    </row>
    <row r="3722" spans="1:13" x14ac:dyDescent="0.35">
      <c r="A3722" s="64">
        <v>50453267</v>
      </c>
      <c r="B3722" s="64" t="s">
        <v>406</v>
      </c>
      <c r="C3722" s="64">
        <v>3558.6</v>
      </c>
      <c r="D3722" s="64">
        <v>152</v>
      </c>
      <c r="E3722" s="64">
        <v>287.88</v>
      </c>
      <c r="F3722" s="64">
        <v>0</v>
      </c>
      <c r="H3722" s="64">
        <f t="shared" si="427"/>
        <v>-287.88</v>
      </c>
      <c r="J3722" s="64">
        <f t="shared" si="428"/>
        <v>205</v>
      </c>
      <c r="K3722" s="64">
        <f t="shared" si="429"/>
        <v>200</v>
      </c>
      <c r="L3722" s="64">
        <f t="shared" si="430"/>
        <v>748</v>
      </c>
      <c r="M3722" s="64">
        <f t="shared" si="431"/>
        <v>315</v>
      </c>
    </row>
    <row r="3723" spans="1:13" x14ac:dyDescent="0.35">
      <c r="A3723" s="64">
        <v>50458275</v>
      </c>
      <c r="B3723" s="64" t="s">
        <v>183</v>
      </c>
      <c r="C3723" s="64">
        <v>2099.89</v>
      </c>
      <c r="D3723" s="64">
        <v>182</v>
      </c>
      <c r="E3723" s="64">
        <v>165.91</v>
      </c>
      <c r="F3723" s="64">
        <v>0</v>
      </c>
      <c r="H3723" s="64">
        <f t="shared" si="427"/>
        <v>-165.91</v>
      </c>
      <c r="J3723" s="64">
        <f t="shared" si="428"/>
        <v>205</v>
      </c>
      <c r="K3723" s="64">
        <f t="shared" si="429"/>
        <v>200</v>
      </c>
      <c r="L3723" s="64">
        <f t="shared" si="430"/>
        <v>749</v>
      </c>
      <c r="M3723" s="64">
        <f t="shared" si="431"/>
        <v>315</v>
      </c>
    </row>
    <row r="3724" spans="1:13" x14ac:dyDescent="0.35">
      <c r="A3724" s="64">
        <v>50462119</v>
      </c>
      <c r="B3724" s="64" t="s">
        <v>395</v>
      </c>
      <c r="C3724" s="64">
        <v>3209.97</v>
      </c>
      <c r="D3724" s="64">
        <v>182</v>
      </c>
      <c r="E3724" s="64">
        <v>260.42</v>
      </c>
      <c r="F3724" s="64">
        <v>259.49</v>
      </c>
      <c r="H3724" s="64">
        <f t="shared" si="427"/>
        <v>-0.93000000000000682</v>
      </c>
      <c r="J3724" s="64">
        <f t="shared" si="428"/>
        <v>205</v>
      </c>
      <c r="K3724" s="64">
        <f t="shared" si="429"/>
        <v>201</v>
      </c>
      <c r="L3724" s="64">
        <f t="shared" si="430"/>
        <v>749</v>
      </c>
      <c r="M3724" s="64">
        <f t="shared" si="431"/>
        <v>315</v>
      </c>
    </row>
    <row r="3725" spans="1:13" x14ac:dyDescent="0.35">
      <c r="A3725" s="64">
        <v>50462630</v>
      </c>
      <c r="B3725" s="64" t="s">
        <v>183</v>
      </c>
      <c r="C3725" s="64">
        <v>4704.82</v>
      </c>
      <c r="D3725" s="64">
        <v>182</v>
      </c>
      <c r="E3725" s="64">
        <v>382.05</v>
      </c>
      <c r="F3725" s="64">
        <v>0</v>
      </c>
      <c r="H3725" s="64">
        <f t="shared" si="427"/>
        <v>-382.05</v>
      </c>
      <c r="J3725" s="64">
        <f t="shared" si="428"/>
        <v>205</v>
      </c>
      <c r="K3725" s="64">
        <f t="shared" si="429"/>
        <v>201</v>
      </c>
      <c r="L3725" s="64">
        <f t="shared" si="430"/>
        <v>750</v>
      </c>
      <c r="M3725" s="64">
        <f t="shared" si="431"/>
        <v>315</v>
      </c>
    </row>
    <row r="3726" spans="1:13" x14ac:dyDescent="0.35">
      <c r="A3726" s="64">
        <v>50463571</v>
      </c>
      <c r="B3726" s="64" t="s">
        <v>406</v>
      </c>
      <c r="C3726" s="64">
        <v>3753.99</v>
      </c>
      <c r="D3726" s="64">
        <v>151</v>
      </c>
      <c r="E3726" s="64">
        <v>306.25</v>
      </c>
      <c r="F3726" s="64">
        <v>0</v>
      </c>
      <c r="H3726" s="64">
        <f t="shared" si="427"/>
        <v>-306.25</v>
      </c>
      <c r="J3726" s="64">
        <f t="shared" si="428"/>
        <v>205</v>
      </c>
      <c r="K3726" s="64">
        <f t="shared" si="429"/>
        <v>201</v>
      </c>
      <c r="L3726" s="64">
        <f t="shared" si="430"/>
        <v>750</v>
      </c>
      <c r="M3726" s="64">
        <f t="shared" si="431"/>
        <v>316</v>
      </c>
    </row>
    <row r="3727" spans="1:13" x14ac:dyDescent="0.35">
      <c r="A3727" s="64">
        <v>50467854</v>
      </c>
      <c r="B3727" s="64" t="s">
        <v>183</v>
      </c>
      <c r="C3727" s="64">
        <v>5613.42</v>
      </c>
      <c r="D3727" s="64">
        <v>182</v>
      </c>
      <c r="E3727" s="64">
        <v>453.86</v>
      </c>
      <c r="F3727" s="64">
        <v>0</v>
      </c>
      <c r="H3727" s="64">
        <f t="shared" si="427"/>
        <v>-453.86</v>
      </c>
      <c r="J3727" s="64">
        <f t="shared" si="428"/>
        <v>205</v>
      </c>
      <c r="K3727" s="64">
        <f t="shared" si="429"/>
        <v>201</v>
      </c>
      <c r="L3727" s="64">
        <f t="shared" si="430"/>
        <v>751</v>
      </c>
      <c r="M3727" s="64">
        <f t="shared" si="431"/>
        <v>316</v>
      </c>
    </row>
    <row r="3728" spans="1:13" x14ac:dyDescent="0.35">
      <c r="A3728" s="64">
        <v>50468034</v>
      </c>
      <c r="B3728" s="64" t="s">
        <v>395</v>
      </c>
      <c r="C3728" s="64">
        <v>1917.3</v>
      </c>
      <c r="D3728" s="64">
        <v>182</v>
      </c>
      <c r="E3728" s="64">
        <v>150.27000000000001</v>
      </c>
      <c r="F3728" s="64">
        <v>149.35</v>
      </c>
      <c r="H3728" s="64">
        <f t="shared" ref="H3728:H3791" si="432">F3728-E3728</f>
        <v>-0.92000000000001592</v>
      </c>
      <c r="J3728" s="64">
        <f t="shared" si="428"/>
        <v>205</v>
      </c>
      <c r="K3728" s="64">
        <f t="shared" si="429"/>
        <v>202</v>
      </c>
      <c r="L3728" s="64">
        <f t="shared" si="430"/>
        <v>751</v>
      </c>
      <c r="M3728" s="64">
        <f t="shared" si="431"/>
        <v>316</v>
      </c>
    </row>
    <row r="3729" spans="1:13" x14ac:dyDescent="0.35">
      <c r="A3729" s="64">
        <v>50468935</v>
      </c>
      <c r="B3729" s="64" t="s">
        <v>183</v>
      </c>
      <c r="C3729" s="64">
        <v>3821.53</v>
      </c>
      <c r="D3729" s="64">
        <v>182</v>
      </c>
      <c r="E3729" s="64">
        <v>307.85000000000002</v>
      </c>
      <c r="F3729" s="64">
        <v>0</v>
      </c>
      <c r="H3729" s="64">
        <f t="shared" si="432"/>
        <v>-307.85000000000002</v>
      </c>
      <c r="J3729" s="64">
        <f t="shared" si="428"/>
        <v>205</v>
      </c>
      <c r="K3729" s="64">
        <f t="shared" si="429"/>
        <v>202</v>
      </c>
      <c r="L3729" s="64">
        <f t="shared" si="430"/>
        <v>752</v>
      </c>
      <c r="M3729" s="64">
        <f t="shared" si="431"/>
        <v>316</v>
      </c>
    </row>
    <row r="3730" spans="1:13" x14ac:dyDescent="0.35">
      <c r="A3730" s="64">
        <v>50469636</v>
      </c>
      <c r="B3730" s="64" t="s">
        <v>183</v>
      </c>
      <c r="C3730" s="64">
        <v>6035.81</v>
      </c>
      <c r="D3730" s="64">
        <v>182</v>
      </c>
      <c r="E3730" s="64">
        <v>492.32</v>
      </c>
      <c r="F3730" s="64">
        <v>0</v>
      </c>
      <c r="H3730" s="64">
        <f t="shared" si="432"/>
        <v>-492.32</v>
      </c>
      <c r="J3730" s="64">
        <f t="shared" si="428"/>
        <v>205</v>
      </c>
      <c r="K3730" s="64">
        <f t="shared" si="429"/>
        <v>202</v>
      </c>
      <c r="L3730" s="64">
        <f t="shared" si="430"/>
        <v>753</v>
      </c>
      <c r="M3730" s="64">
        <f t="shared" si="431"/>
        <v>316</v>
      </c>
    </row>
    <row r="3731" spans="1:13" x14ac:dyDescent="0.35">
      <c r="A3731" s="64">
        <v>50471368</v>
      </c>
      <c r="B3731" s="64" t="s">
        <v>183</v>
      </c>
      <c r="C3731" s="64">
        <v>4812.3900000000003</v>
      </c>
      <c r="D3731" s="64">
        <v>179</v>
      </c>
      <c r="E3731" s="64">
        <v>393.04</v>
      </c>
      <c r="F3731" s="64">
        <v>0</v>
      </c>
      <c r="H3731" s="64">
        <f t="shared" si="432"/>
        <v>-393.04</v>
      </c>
      <c r="J3731" s="64">
        <f t="shared" si="428"/>
        <v>205</v>
      </c>
      <c r="K3731" s="64">
        <f t="shared" si="429"/>
        <v>202</v>
      </c>
      <c r="L3731" s="64">
        <f t="shared" si="430"/>
        <v>754</v>
      </c>
      <c r="M3731" s="64">
        <f t="shared" si="431"/>
        <v>316</v>
      </c>
    </row>
    <row r="3732" spans="1:13" x14ac:dyDescent="0.35">
      <c r="A3732" s="64">
        <v>50471615</v>
      </c>
      <c r="B3732" s="64" t="s">
        <v>183</v>
      </c>
      <c r="C3732" s="64">
        <v>5384.23</v>
      </c>
      <c r="D3732" s="64">
        <v>182</v>
      </c>
      <c r="E3732" s="64">
        <v>437.67</v>
      </c>
      <c r="F3732" s="64">
        <v>0</v>
      </c>
      <c r="H3732" s="64">
        <f t="shared" si="432"/>
        <v>-437.67</v>
      </c>
      <c r="J3732" s="64">
        <f t="shared" si="428"/>
        <v>205</v>
      </c>
      <c r="K3732" s="64">
        <f t="shared" si="429"/>
        <v>202</v>
      </c>
      <c r="L3732" s="64">
        <f t="shared" si="430"/>
        <v>755</v>
      </c>
      <c r="M3732" s="64">
        <f t="shared" si="431"/>
        <v>316</v>
      </c>
    </row>
    <row r="3733" spans="1:13" x14ac:dyDescent="0.35">
      <c r="A3733" s="64">
        <v>50478330</v>
      </c>
      <c r="B3733" s="64" t="s">
        <v>183</v>
      </c>
      <c r="C3733" s="64">
        <v>1411.68</v>
      </c>
      <c r="D3733" s="64">
        <v>182</v>
      </c>
      <c r="E3733" s="64">
        <v>111.44</v>
      </c>
      <c r="F3733" s="64">
        <v>0</v>
      </c>
      <c r="H3733" s="64">
        <f t="shared" si="432"/>
        <v>-111.44</v>
      </c>
      <c r="J3733" s="64">
        <f t="shared" si="428"/>
        <v>205</v>
      </c>
      <c r="K3733" s="64">
        <f t="shared" si="429"/>
        <v>202</v>
      </c>
      <c r="L3733" s="64">
        <f t="shared" si="430"/>
        <v>756</v>
      </c>
      <c r="M3733" s="64">
        <f t="shared" si="431"/>
        <v>316</v>
      </c>
    </row>
    <row r="3734" spans="1:13" x14ac:dyDescent="0.35">
      <c r="A3734" s="64">
        <v>50481359</v>
      </c>
      <c r="B3734" s="64" t="s">
        <v>183</v>
      </c>
      <c r="C3734" s="64">
        <v>3481.94</v>
      </c>
      <c r="D3734" s="64">
        <v>182</v>
      </c>
      <c r="E3734" s="64">
        <v>290.26</v>
      </c>
      <c r="F3734" s="64">
        <v>0</v>
      </c>
      <c r="H3734" s="64">
        <f t="shared" si="432"/>
        <v>-290.26</v>
      </c>
      <c r="J3734" s="64">
        <f t="shared" si="428"/>
        <v>205</v>
      </c>
      <c r="K3734" s="64">
        <f t="shared" si="429"/>
        <v>202</v>
      </c>
      <c r="L3734" s="64">
        <f t="shared" si="430"/>
        <v>757</v>
      </c>
      <c r="M3734" s="64">
        <f t="shared" si="431"/>
        <v>316</v>
      </c>
    </row>
    <row r="3735" spans="1:13" x14ac:dyDescent="0.35">
      <c r="A3735" s="64">
        <v>50485278</v>
      </c>
      <c r="B3735" s="64" t="s">
        <v>183</v>
      </c>
      <c r="C3735" s="64">
        <v>8389.1200000000008</v>
      </c>
      <c r="D3735" s="64">
        <v>182</v>
      </c>
      <c r="E3735" s="64">
        <v>698.88</v>
      </c>
      <c r="F3735" s="64">
        <v>0</v>
      </c>
      <c r="H3735" s="64">
        <f t="shared" si="432"/>
        <v>-698.88</v>
      </c>
      <c r="J3735" s="64">
        <f t="shared" si="428"/>
        <v>205</v>
      </c>
      <c r="K3735" s="64">
        <f t="shared" si="429"/>
        <v>202</v>
      </c>
      <c r="L3735" s="64">
        <f t="shared" si="430"/>
        <v>758</v>
      </c>
      <c r="M3735" s="64">
        <f t="shared" si="431"/>
        <v>316</v>
      </c>
    </row>
    <row r="3736" spans="1:13" x14ac:dyDescent="0.35">
      <c r="A3736" s="64">
        <v>50486094</v>
      </c>
      <c r="B3736" s="64" t="s">
        <v>406</v>
      </c>
      <c r="C3736" s="64">
        <v>1581.44</v>
      </c>
      <c r="D3736" s="64">
        <v>182</v>
      </c>
      <c r="E3736" s="64">
        <v>126.34</v>
      </c>
      <c r="F3736" s="64">
        <v>0</v>
      </c>
      <c r="H3736" s="64">
        <f t="shared" si="432"/>
        <v>-126.34</v>
      </c>
      <c r="J3736" s="64">
        <f t="shared" si="428"/>
        <v>205</v>
      </c>
      <c r="K3736" s="64">
        <f t="shared" si="429"/>
        <v>202</v>
      </c>
      <c r="L3736" s="64">
        <f t="shared" si="430"/>
        <v>758</v>
      </c>
      <c r="M3736" s="64">
        <f t="shared" si="431"/>
        <v>317</v>
      </c>
    </row>
    <row r="3737" spans="1:13" x14ac:dyDescent="0.35">
      <c r="A3737" s="64">
        <v>50487084</v>
      </c>
      <c r="B3737" s="64" t="s">
        <v>183</v>
      </c>
      <c r="C3737" s="64">
        <v>4853.28</v>
      </c>
      <c r="D3737" s="64">
        <v>182</v>
      </c>
      <c r="E3737" s="64">
        <v>388.62</v>
      </c>
      <c r="F3737" s="64">
        <v>0</v>
      </c>
      <c r="H3737" s="64">
        <f t="shared" si="432"/>
        <v>-388.62</v>
      </c>
      <c r="J3737" s="64">
        <f t="shared" si="428"/>
        <v>205</v>
      </c>
      <c r="K3737" s="64">
        <f t="shared" si="429"/>
        <v>202</v>
      </c>
      <c r="L3737" s="64">
        <f t="shared" si="430"/>
        <v>759</v>
      </c>
      <c r="M3737" s="64">
        <f t="shared" si="431"/>
        <v>317</v>
      </c>
    </row>
    <row r="3738" spans="1:13" x14ac:dyDescent="0.35">
      <c r="A3738" s="64">
        <v>50487612</v>
      </c>
      <c r="B3738" s="64" t="s">
        <v>183</v>
      </c>
      <c r="C3738" s="64">
        <v>3813.07</v>
      </c>
      <c r="D3738" s="64">
        <v>181</v>
      </c>
      <c r="E3738" s="64">
        <v>303.91000000000003</v>
      </c>
      <c r="F3738" s="64">
        <v>0</v>
      </c>
      <c r="H3738" s="64">
        <f t="shared" si="432"/>
        <v>-303.91000000000003</v>
      </c>
      <c r="J3738" s="64">
        <f t="shared" si="428"/>
        <v>205</v>
      </c>
      <c r="K3738" s="64">
        <f t="shared" si="429"/>
        <v>202</v>
      </c>
      <c r="L3738" s="64">
        <f t="shared" si="430"/>
        <v>760</v>
      </c>
      <c r="M3738" s="64">
        <f t="shared" si="431"/>
        <v>317</v>
      </c>
    </row>
    <row r="3739" spans="1:13" x14ac:dyDescent="0.35">
      <c r="A3739" s="64">
        <v>50490946</v>
      </c>
      <c r="B3739" s="64" t="s">
        <v>183</v>
      </c>
      <c r="C3739" s="64">
        <v>2344.9499999999998</v>
      </c>
      <c r="D3739" s="64">
        <v>182</v>
      </c>
      <c r="E3739" s="64">
        <v>196.25</v>
      </c>
      <c r="F3739" s="64">
        <v>0</v>
      </c>
      <c r="H3739" s="64">
        <f t="shared" si="432"/>
        <v>-196.25</v>
      </c>
      <c r="J3739" s="64">
        <f t="shared" si="428"/>
        <v>205</v>
      </c>
      <c r="K3739" s="64">
        <f t="shared" si="429"/>
        <v>202</v>
      </c>
      <c r="L3739" s="64">
        <f t="shared" si="430"/>
        <v>761</v>
      </c>
      <c r="M3739" s="64">
        <f t="shared" si="431"/>
        <v>317</v>
      </c>
    </row>
    <row r="3740" spans="1:13" x14ac:dyDescent="0.35">
      <c r="A3740" s="64">
        <v>50492299</v>
      </c>
      <c r="B3740" s="64" t="s">
        <v>101</v>
      </c>
      <c r="C3740" s="64">
        <v>4286.0600000000004</v>
      </c>
      <c r="D3740" s="64">
        <v>150</v>
      </c>
      <c r="E3740" s="64">
        <v>357.32</v>
      </c>
      <c r="F3740" s="64">
        <v>359</v>
      </c>
      <c r="H3740" s="64">
        <f t="shared" si="432"/>
        <v>1.6800000000000068</v>
      </c>
      <c r="J3740" s="64">
        <f t="shared" si="428"/>
        <v>206</v>
      </c>
      <c r="K3740" s="64">
        <f t="shared" si="429"/>
        <v>202</v>
      </c>
      <c r="L3740" s="64">
        <f t="shared" si="430"/>
        <v>761</v>
      </c>
      <c r="M3740" s="64">
        <f t="shared" si="431"/>
        <v>317</v>
      </c>
    </row>
    <row r="3741" spans="1:13" x14ac:dyDescent="0.35">
      <c r="A3741" s="64">
        <v>50495566</v>
      </c>
      <c r="B3741" s="64" t="s">
        <v>183</v>
      </c>
      <c r="C3741" s="64">
        <v>1834.48</v>
      </c>
      <c r="D3741" s="64">
        <v>182</v>
      </c>
      <c r="E3741" s="64">
        <v>147.87</v>
      </c>
      <c r="F3741" s="64">
        <v>0</v>
      </c>
      <c r="H3741" s="64">
        <f t="shared" si="432"/>
        <v>-147.87</v>
      </c>
      <c r="J3741" s="64">
        <f t="shared" si="428"/>
        <v>206</v>
      </c>
      <c r="K3741" s="64">
        <f t="shared" si="429"/>
        <v>202</v>
      </c>
      <c r="L3741" s="64">
        <f t="shared" si="430"/>
        <v>762</v>
      </c>
      <c r="M3741" s="64">
        <f t="shared" si="431"/>
        <v>317</v>
      </c>
    </row>
    <row r="3742" spans="1:13" x14ac:dyDescent="0.35">
      <c r="A3742" s="64">
        <v>50496134</v>
      </c>
      <c r="B3742" s="64" t="s">
        <v>406</v>
      </c>
      <c r="C3742" s="64">
        <v>3399.42</v>
      </c>
      <c r="D3742" s="64">
        <v>152</v>
      </c>
      <c r="E3742" s="64">
        <v>276.58999999999997</v>
      </c>
      <c r="F3742" s="64">
        <v>0</v>
      </c>
      <c r="H3742" s="64">
        <f t="shared" si="432"/>
        <v>-276.58999999999997</v>
      </c>
      <c r="J3742" s="64">
        <f t="shared" si="428"/>
        <v>206</v>
      </c>
      <c r="K3742" s="64">
        <f t="shared" si="429"/>
        <v>202</v>
      </c>
      <c r="L3742" s="64">
        <f t="shared" si="430"/>
        <v>762</v>
      </c>
      <c r="M3742" s="64">
        <f t="shared" si="431"/>
        <v>318</v>
      </c>
    </row>
    <row r="3743" spans="1:13" x14ac:dyDescent="0.35">
      <c r="A3743" s="64">
        <v>50496928</v>
      </c>
      <c r="B3743" s="64" t="s">
        <v>183</v>
      </c>
      <c r="C3743" s="64">
        <v>1519.05</v>
      </c>
      <c r="D3743" s="64">
        <v>181</v>
      </c>
      <c r="E3743" s="64">
        <v>120.96</v>
      </c>
      <c r="F3743" s="64">
        <v>0</v>
      </c>
      <c r="H3743" s="64">
        <f t="shared" si="432"/>
        <v>-120.96</v>
      </c>
      <c r="J3743" s="64">
        <f t="shared" si="428"/>
        <v>206</v>
      </c>
      <c r="K3743" s="64">
        <f t="shared" si="429"/>
        <v>202</v>
      </c>
      <c r="L3743" s="64">
        <f t="shared" si="430"/>
        <v>763</v>
      </c>
      <c r="M3743" s="64">
        <f t="shared" si="431"/>
        <v>318</v>
      </c>
    </row>
    <row r="3744" spans="1:13" x14ac:dyDescent="0.35">
      <c r="A3744" s="64">
        <v>50497538</v>
      </c>
      <c r="B3744" s="64" t="s">
        <v>183</v>
      </c>
      <c r="C3744" s="64">
        <v>2674.29</v>
      </c>
      <c r="D3744" s="64">
        <v>179</v>
      </c>
      <c r="E3744" s="64">
        <v>219.07</v>
      </c>
      <c r="F3744" s="64">
        <v>0</v>
      </c>
      <c r="H3744" s="64">
        <f t="shared" si="432"/>
        <v>-219.07</v>
      </c>
      <c r="J3744" s="64">
        <f t="shared" si="428"/>
        <v>206</v>
      </c>
      <c r="K3744" s="64">
        <f t="shared" si="429"/>
        <v>202</v>
      </c>
      <c r="L3744" s="64">
        <f t="shared" si="430"/>
        <v>764</v>
      </c>
      <c r="M3744" s="64">
        <f t="shared" si="431"/>
        <v>318</v>
      </c>
    </row>
    <row r="3745" spans="1:13" x14ac:dyDescent="0.35">
      <c r="A3745" s="64">
        <v>50497992</v>
      </c>
      <c r="B3745" s="64" t="s">
        <v>395</v>
      </c>
      <c r="C3745" s="64">
        <v>9206.34</v>
      </c>
      <c r="D3745" s="64">
        <v>179</v>
      </c>
      <c r="E3745" s="64">
        <v>689.87</v>
      </c>
      <c r="F3745" s="64">
        <v>671.91</v>
      </c>
      <c r="H3745" s="64">
        <f t="shared" si="432"/>
        <v>-17.960000000000036</v>
      </c>
      <c r="J3745" s="64">
        <f t="shared" si="428"/>
        <v>206</v>
      </c>
      <c r="K3745" s="64">
        <f t="shared" si="429"/>
        <v>203</v>
      </c>
      <c r="L3745" s="64">
        <f t="shared" si="430"/>
        <v>764</v>
      </c>
      <c r="M3745" s="64">
        <f t="shared" si="431"/>
        <v>318</v>
      </c>
    </row>
    <row r="3746" spans="1:13" x14ac:dyDescent="0.35">
      <c r="A3746" s="64">
        <v>50498057</v>
      </c>
      <c r="B3746" s="64" t="s">
        <v>406</v>
      </c>
      <c r="C3746" s="64">
        <v>3218.05</v>
      </c>
      <c r="D3746" s="64">
        <v>153</v>
      </c>
      <c r="E3746" s="64">
        <v>258.39999999999998</v>
      </c>
      <c r="F3746" s="64">
        <v>0</v>
      </c>
      <c r="H3746" s="64">
        <f t="shared" si="432"/>
        <v>-258.39999999999998</v>
      </c>
      <c r="J3746" s="64">
        <f t="shared" si="428"/>
        <v>206</v>
      </c>
      <c r="K3746" s="64">
        <f t="shared" si="429"/>
        <v>203</v>
      </c>
      <c r="L3746" s="64">
        <f t="shared" si="430"/>
        <v>764</v>
      </c>
      <c r="M3746" s="64">
        <f t="shared" si="431"/>
        <v>319</v>
      </c>
    </row>
    <row r="3747" spans="1:13" x14ac:dyDescent="0.35">
      <c r="A3747" s="64">
        <v>50498213</v>
      </c>
      <c r="B3747" s="64" t="s">
        <v>183</v>
      </c>
      <c r="C3747" s="64">
        <v>3076.39</v>
      </c>
      <c r="D3747" s="64">
        <v>181</v>
      </c>
      <c r="E3747" s="64">
        <v>247.29</v>
      </c>
      <c r="F3747" s="64">
        <v>0</v>
      </c>
      <c r="H3747" s="64">
        <f t="shared" si="432"/>
        <v>-247.29</v>
      </c>
      <c r="J3747" s="64">
        <f t="shared" si="428"/>
        <v>206</v>
      </c>
      <c r="K3747" s="64">
        <f t="shared" si="429"/>
        <v>203</v>
      </c>
      <c r="L3747" s="64">
        <f t="shared" si="430"/>
        <v>765</v>
      </c>
      <c r="M3747" s="64">
        <f t="shared" si="431"/>
        <v>319</v>
      </c>
    </row>
    <row r="3748" spans="1:13" x14ac:dyDescent="0.35">
      <c r="A3748" s="64">
        <v>50499112</v>
      </c>
      <c r="B3748" s="64" t="s">
        <v>183</v>
      </c>
      <c r="C3748" s="64">
        <v>2199.5</v>
      </c>
      <c r="D3748" s="64">
        <v>182</v>
      </c>
      <c r="E3748" s="64">
        <v>181.31</v>
      </c>
      <c r="F3748" s="64">
        <v>0</v>
      </c>
      <c r="H3748" s="64">
        <f t="shared" si="432"/>
        <v>-181.31</v>
      </c>
      <c r="J3748" s="64">
        <f t="shared" si="428"/>
        <v>206</v>
      </c>
      <c r="K3748" s="64">
        <f t="shared" si="429"/>
        <v>203</v>
      </c>
      <c r="L3748" s="64">
        <f t="shared" si="430"/>
        <v>766</v>
      </c>
      <c r="M3748" s="64">
        <f t="shared" si="431"/>
        <v>319</v>
      </c>
    </row>
    <row r="3749" spans="1:13" x14ac:dyDescent="0.35">
      <c r="A3749" s="64">
        <v>50499344</v>
      </c>
      <c r="B3749" s="64" t="s">
        <v>395</v>
      </c>
      <c r="C3749" s="64">
        <v>1537.8</v>
      </c>
      <c r="D3749" s="64">
        <v>154</v>
      </c>
      <c r="E3749" s="64">
        <v>119.05</v>
      </c>
      <c r="F3749" s="64">
        <v>115.52</v>
      </c>
      <c r="H3749" s="64">
        <f t="shared" si="432"/>
        <v>-3.5300000000000011</v>
      </c>
      <c r="J3749" s="64">
        <f t="shared" si="428"/>
        <v>206</v>
      </c>
      <c r="K3749" s="64">
        <f t="shared" si="429"/>
        <v>204</v>
      </c>
      <c r="L3749" s="64">
        <f t="shared" si="430"/>
        <v>766</v>
      </c>
      <c r="M3749" s="64">
        <f t="shared" si="431"/>
        <v>319</v>
      </c>
    </row>
    <row r="3750" spans="1:13" x14ac:dyDescent="0.35">
      <c r="A3750" s="64">
        <v>50501561</v>
      </c>
      <c r="B3750" s="64" t="s">
        <v>183</v>
      </c>
      <c r="C3750" s="64">
        <v>1768.75</v>
      </c>
      <c r="D3750" s="64">
        <v>182</v>
      </c>
      <c r="E3750" s="64">
        <v>141.94999999999999</v>
      </c>
      <c r="F3750" s="64">
        <v>0</v>
      </c>
      <c r="H3750" s="64">
        <f t="shared" si="432"/>
        <v>-141.94999999999999</v>
      </c>
      <c r="J3750" s="64">
        <f t="shared" si="428"/>
        <v>206</v>
      </c>
      <c r="K3750" s="64">
        <f t="shared" si="429"/>
        <v>204</v>
      </c>
      <c r="L3750" s="64">
        <f t="shared" si="430"/>
        <v>767</v>
      </c>
      <c r="M3750" s="64">
        <f t="shared" si="431"/>
        <v>319</v>
      </c>
    </row>
    <row r="3751" spans="1:13" x14ac:dyDescent="0.35">
      <c r="A3751" s="64">
        <v>50508856</v>
      </c>
      <c r="B3751" s="64" t="s">
        <v>101</v>
      </c>
      <c r="C3751" s="64">
        <v>1369.69</v>
      </c>
      <c r="D3751" s="64">
        <v>120</v>
      </c>
      <c r="E3751" s="64">
        <v>110.92</v>
      </c>
      <c r="F3751" s="64">
        <v>110.27</v>
      </c>
      <c r="H3751" s="64">
        <f t="shared" si="432"/>
        <v>-0.65000000000000568</v>
      </c>
      <c r="J3751" s="64">
        <f t="shared" si="428"/>
        <v>207</v>
      </c>
      <c r="K3751" s="64">
        <f t="shared" si="429"/>
        <v>204</v>
      </c>
      <c r="L3751" s="64">
        <f t="shared" si="430"/>
        <v>767</v>
      </c>
      <c r="M3751" s="64">
        <f t="shared" si="431"/>
        <v>319</v>
      </c>
    </row>
    <row r="3752" spans="1:13" x14ac:dyDescent="0.35">
      <c r="A3752" s="64">
        <v>50509101</v>
      </c>
      <c r="B3752" s="64" t="s">
        <v>406</v>
      </c>
      <c r="C3752" s="64">
        <v>5620.39</v>
      </c>
      <c r="D3752" s="64">
        <v>152</v>
      </c>
      <c r="E3752" s="64">
        <v>456.25</v>
      </c>
      <c r="F3752" s="64">
        <v>0</v>
      </c>
      <c r="H3752" s="64">
        <f t="shared" si="432"/>
        <v>-456.25</v>
      </c>
      <c r="J3752" s="64">
        <f t="shared" si="428"/>
        <v>207</v>
      </c>
      <c r="K3752" s="64">
        <f t="shared" si="429"/>
        <v>204</v>
      </c>
      <c r="L3752" s="64">
        <f t="shared" si="430"/>
        <v>767</v>
      </c>
      <c r="M3752" s="64">
        <f t="shared" si="431"/>
        <v>320</v>
      </c>
    </row>
    <row r="3753" spans="1:13" x14ac:dyDescent="0.35">
      <c r="A3753" s="64">
        <v>50511099</v>
      </c>
      <c r="B3753" s="64" t="s">
        <v>406</v>
      </c>
      <c r="C3753" s="64">
        <v>2575.21</v>
      </c>
      <c r="D3753" s="64">
        <v>151</v>
      </c>
      <c r="E3753" s="64">
        <v>209.02</v>
      </c>
      <c r="F3753" s="64">
        <v>0</v>
      </c>
      <c r="H3753" s="64">
        <f t="shared" si="432"/>
        <v>-209.02</v>
      </c>
      <c r="J3753" s="64">
        <f t="shared" si="428"/>
        <v>207</v>
      </c>
      <c r="K3753" s="64">
        <f t="shared" si="429"/>
        <v>204</v>
      </c>
      <c r="L3753" s="64">
        <f t="shared" si="430"/>
        <v>767</v>
      </c>
      <c r="M3753" s="64">
        <f t="shared" si="431"/>
        <v>321</v>
      </c>
    </row>
    <row r="3754" spans="1:13" x14ac:dyDescent="0.35">
      <c r="A3754" s="64">
        <v>50512899</v>
      </c>
      <c r="B3754" s="64" t="s">
        <v>183</v>
      </c>
      <c r="C3754" s="64">
        <v>4909.2700000000004</v>
      </c>
      <c r="D3754" s="64">
        <v>182</v>
      </c>
      <c r="E3754" s="64">
        <v>367.8</v>
      </c>
      <c r="F3754" s="64">
        <v>0</v>
      </c>
      <c r="H3754" s="64">
        <f t="shared" si="432"/>
        <v>-367.8</v>
      </c>
      <c r="J3754" s="64">
        <f t="shared" si="428"/>
        <v>207</v>
      </c>
      <c r="K3754" s="64">
        <f t="shared" si="429"/>
        <v>204</v>
      </c>
      <c r="L3754" s="64">
        <f t="shared" si="430"/>
        <v>768</v>
      </c>
      <c r="M3754" s="64">
        <f t="shared" si="431"/>
        <v>321</v>
      </c>
    </row>
    <row r="3755" spans="1:13" x14ac:dyDescent="0.35">
      <c r="A3755" s="64">
        <v>50513665</v>
      </c>
      <c r="B3755" s="64" t="s">
        <v>183</v>
      </c>
      <c r="C3755" s="64">
        <v>849.83</v>
      </c>
      <c r="D3755" s="64">
        <v>179</v>
      </c>
      <c r="E3755" s="64">
        <v>66.459999999999994</v>
      </c>
      <c r="F3755" s="64">
        <v>0</v>
      </c>
      <c r="H3755" s="64">
        <f t="shared" si="432"/>
        <v>-66.459999999999994</v>
      </c>
      <c r="J3755" s="64">
        <f t="shared" ref="J3755:J3818" si="433">IF($B3755=J$2253,J3754+1,J3754)</f>
        <v>207</v>
      </c>
      <c r="K3755" s="64">
        <f t="shared" ref="K3755:K3818" si="434">IF($B3755=K$2253,K3754+1,K3754)</f>
        <v>204</v>
      </c>
      <c r="L3755" s="64">
        <f t="shared" ref="L3755:L3818" si="435">IF($B3755=L$2253,L3754+1,L3754)</f>
        <v>769</v>
      </c>
      <c r="M3755" s="64">
        <f t="shared" ref="M3755:M3818" si="436">IF($B3755=M$2253,M3754+1,M3754)</f>
        <v>321</v>
      </c>
    </row>
    <row r="3756" spans="1:13" x14ac:dyDescent="0.35">
      <c r="A3756" s="64">
        <v>50515851</v>
      </c>
      <c r="B3756" s="64" t="s">
        <v>406</v>
      </c>
      <c r="C3756" s="64">
        <v>3693.47</v>
      </c>
      <c r="D3756" s="64">
        <v>151</v>
      </c>
      <c r="E3756" s="64">
        <v>302.33999999999997</v>
      </c>
      <c r="F3756" s="64">
        <v>0</v>
      </c>
      <c r="H3756" s="64">
        <f t="shared" si="432"/>
        <v>-302.33999999999997</v>
      </c>
      <c r="J3756" s="64">
        <f t="shared" si="433"/>
        <v>207</v>
      </c>
      <c r="K3756" s="64">
        <f t="shared" si="434"/>
        <v>204</v>
      </c>
      <c r="L3756" s="64">
        <f t="shared" si="435"/>
        <v>769</v>
      </c>
      <c r="M3756" s="64">
        <f t="shared" si="436"/>
        <v>322</v>
      </c>
    </row>
    <row r="3757" spans="1:13" x14ac:dyDescent="0.35">
      <c r="A3757" s="64">
        <v>50516510</v>
      </c>
      <c r="B3757" s="64" t="s">
        <v>395</v>
      </c>
      <c r="C3757" s="64">
        <v>4545.13</v>
      </c>
      <c r="D3757" s="64">
        <v>182</v>
      </c>
      <c r="E3757" s="64">
        <v>370.93</v>
      </c>
      <c r="F3757" s="64">
        <v>367.03</v>
      </c>
      <c r="H3757" s="64">
        <f t="shared" si="432"/>
        <v>-3.9000000000000341</v>
      </c>
      <c r="J3757" s="64">
        <f t="shared" si="433"/>
        <v>207</v>
      </c>
      <c r="K3757" s="64">
        <f t="shared" si="434"/>
        <v>205</v>
      </c>
      <c r="L3757" s="64">
        <f t="shared" si="435"/>
        <v>769</v>
      </c>
      <c r="M3757" s="64">
        <f t="shared" si="436"/>
        <v>322</v>
      </c>
    </row>
    <row r="3758" spans="1:13" x14ac:dyDescent="0.35">
      <c r="A3758" s="64">
        <v>50517625</v>
      </c>
      <c r="B3758" s="64" t="s">
        <v>183</v>
      </c>
      <c r="C3758" s="64">
        <v>2604.52</v>
      </c>
      <c r="D3758" s="64">
        <v>181</v>
      </c>
      <c r="E3758" s="64">
        <v>213.91</v>
      </c>
      <c r="F3758" s="64">
        <v>0</v>
      </c>
      <c r="H3758" s="64">
        <f t="shared" si="432"/>
        <v>-213.91</v>
      </c>
      <c r="J3758" s="64">
        <f t="shared" si="433"/>
        <v>207</v>
      </c>
      <c r="K3758" s="64">
        <f t="shared" si="434"/>
        <v>205</v>
      </c>
      <c r="L3758" s="64">
        <f t="shared" si="435"/>
        <v>770</v>
      </c>
      <c r="M3758" s="64">
        <f t="shared" si="436"/>
        <v>322</v>
      </c>
    </row>
    <row r="3759" spans="1:13" x14ac:dyDescent="0.35">
      <c r="A3759" s="64">
        <v>50517823</v>
      </c>
      <c r="B3759" s="64" t="s">
        <v>101</v>
      </c>
      <c r="C3759" s="64">
        <v>2851.23</v>
      </c>
      <c r="D3759" s="64">
        <v>181</v>
      </c>
      <c r="E3759" s="64">
        <v>232.16</v>
      </c>
      <c r="F3759" s="64">
        <v>229.57</v>
      </c>
      <c r="H3759" s="64">
        <f t="shared" si="432"/>
        <v>-2.5900000000000034</v>
      </c>
      <c r="J3759" s="64">
        <f t="shared" si="433"/>
        <v>208</v>
      </c>
      <c r="K3759" s="64">
        <f t="shared" si="434"/>
        <v>205</v>
      </c>
      <c r="L3759" s="64">
        <f t="shared" si="435"/>
        <v>770</v>
      </c>
      <c r="M3759" s="64">
        <f t="shared" si="436"/>
        <v>322</v>
      </c>
    </row>
    <row r="3760" spans="1:13" x14ac:dyDescent="0.35">
      <c r="A3760" s="64">
        <v>50518045</v>
      </c>
      <c r="B3760" s="64" t="s">
        <v>395</v>
      </c>
      <c r="C3760" s="64">
        <v>2013.07</v>
      </c>
      <c r="D3760" s="64">
        <v>148</v>
      </c>
      <c r="E3760" s="64">
        <v>163.95</v>
      </c>
      <c r="F3760" s="64">
        <v>162.22999999999999</v>
      </c>
      <c r="H3760" s="64">
        <f t="shared" si="432"/>
        <v>-1.7199999999999989</v>
      </c>
      <c r="J3760" s="64">
        <f t="shared" si="433"/>
        <v>208</v>
      </c>
      <c r="K3760" s="64">
        <f t="shared" si="434"/>
        <v>206</v>
      </c>
      <c r="L3760" s="64">
        <f t="shared" si="435"/>
        <v>770</v>
      </c>
      <c r="M3760" s="64">
        <f t="shared" si="436"/>
        <v>322</v>
      </c>
    </row>
    <row r="3761" spans="1:13" x14ac:dyDescent="0.35">
      <c r="A3761" s="64">
        <v>50520149</v>
      </c>
      <c r="B3761" s="64" t="s">
        <v>183</v>
      </c>
      <c r="C3761" s="64">
        <v>5966</v>
      </c>
      <c r="D3761" s="64">
        <v>182</v>
      </c>
      <c r="E3761" s="64">
        <v>487.49</v>
      </c>
      <c r="F3761" s="64">
        <v>0</v>
      </c>
      <c r="H3761" s="64">
        <f t="shared" si="432"/>
        <v>-487.49</v>
      </c>
      <c r="J3761" s="64">
        <f t="shared" si="433"/>
        <v>208</v>
      </c>
      <c r="K3761" s="64">
        <f t="shared" si="434"/>
        <v>206</v>
      </c>
      <c r="L3761" s="64">
        <f t="shared" si="435"/>
        <v>771</v>
      </c>
      <c r="M3761" s="64">
        <f t="shared" si="436"/>
        <v>322</v>
      </c>
    </row>
    <row r="3762" spans="1:13" x14ac:dyDescent="0.35">
      <c r="A3762" s="64">
        <v>50522442</v>
      </c>
      <c r="B3762" s="64" t="s">
        <v>183</v>
      </c>
      <c r="C3762" s="64">
        <v>4530.78</v>
      </c>
      <c r="D3762" s="64">
        <v>182</v>
      </c>
      <c r="E3762" s="64">
        <v>364.38</v>
      </c>
      <c r="F3762" s="64">
        <v>0</v>
      </c>
      <c r="H3762" s="64">
        <f t="shared" si="432"/>
        <v>-364.38</v>
      </c>
      <c r="J3762" s="64">
        <f t="shared" si="433"/>
        <v>208</v>
      </c>
      <c r="K3762" s="64">
        <f t="shared" si="434"/>
        <v>206</v>
      </c>
      <c r="L3762" s="64">
        <f t="shared" si="435"/>
        <v>772</v>
      </c>
      <c r="M3762" s="64">
        <f t="shared" si="436"/>
        <v>322</v>
      </c>
    </row>
    <row r="3763" spans="1:13" x14ac:dyDescent="0.35">
      <c r="A3763" s="64">
        <v>50523193</v>
      </c>
      <c r="B3763" s="64" t="s">
        <v>406</v>
      </c>
      <c r="C3763" s="64">
        <v>1889.58</v>
      </c>
      <c r="D3763" s="64">
        <v>151</v>
      </c>
      <c r="E3763" s="64">
        <v>170.37</v>
      </c>
      <c r="F3763" s="64">
        <v>0</v>
      </c>
      <c r="H3763" s="64">
        <f t="shared" si="432"/>
        <v>-170.37</v>
      </c>
      <c r="J3763" s="64">
        <f t="shared" si="433"/>
        <v>208</v>
      </c>
      <c r="K3763" s="64">
        <f t="shared" si="434"/>
        <v>206</v>
      </c>
      <c r="L3763" s="64">
        <f t="shared" si="435"/>
        <v>772</v>
      </c>
      <c r="M3763" s="64">
        <f t="shared" si="436"/>
        <v>323</v>
      </c>
    </row>
    <row r="3764" spans="1:13" x14ac:dyDescent="0.35">
      <c r="A3764" s="64">
        <v>50524258</v>
      </c>
      <c r="B3764" s="64" t="s">
        <v>101</v>
      </c>
      <c r="C3764" s="64">
        <v>4215.01</v>
      </c>
      <c r="D3764" s="64">
        <v>149</v>
      </c>
      <c r="E3764" s="64">
        <v>336.32</v>
      </c>
      <c r="F3764" s="64">
        <v>334.11</v>
      </c>
      <c r="H3764" s="64">
        <f t="shared" si="432"/>
        <v>-2.2099999999999795</v>
      </c>
      <c r="J3764" s="64">
        <f t="shared" si="433"/>
        <v>209</v>
      </c>
      <c r="K3764" s="64">
        <f t="shared" si="434"/>
        <v>206</v>
      </c>
      <c r="L3764" s="64">
        <f t="shared" si="435"/>
        <v>772</v>
      </c>
      <c r="M3764" s="64">
        <f t="shared" si="436"/>
        <v>323</v>
      </c>
    </row>
    <row r="3765" spans="1:13" x14ac:dyDescent="0.35">
      <c r="A3765" s="64">
        <v>50527674</v>
      </c>
      <c r="B3765" s="64" t="s">
        <v>395</v>
      </c>
      <c r="C3765" s="64">
        <v>2626.76</v>
      </c>
      <c r="D3765" s="64">
        <v>148</v>
      </c>
      <c r="E3765" s="64">
        <v>197.76</v>
      </c>
      <c r="F3765" s="64">
        <v>191.66</v>
      </c>
      <c r="H3765" s="64">
        <f t="shared" si="432"/>
        <v>-6.0999999999999943</v>
      </c>
      <c r="J3765" s="64">
        <f t="shared" si="433"/>
        <v>209</v>
      </c>
      <c r="K3765" s="64">
        <f t="shared" si="434"/>
        <v>207</v>
      </c>
      <c r="L3765" s="64">
        <f t="shared" si="435"/>
        <v>772</v>
      </c>
      <c r="M3765" s="64">
        <f t="shared" si="436"/>
        <v>323</v>
      </c>
    </row>
    <row r="3766" spans="1:13" x14ac:dyDescent="0.35">
      <c r="A3766" s="64">
        <v>50533382</v>
      </c>
      <c r="B3766" s="64" t="s">
        <v>395</v>
      </c>
      <c r="C3766" s="64">
        <v>4294.6400000000003</v>
      </c>
      <c r="D3766" s="64">
        <v>151</v>
      </c>
      <c r="E3766" s="64">
        <v>365.58</v>
      </c>
      <c r="F3766" s="64">
        <v>371.12</v>
      </c>
      <c r="H3766" s="64">
        <f t="shared" si="432"/>
        <v>5.5400000000000205</v>
      </c>
      <c r="J3766" s="64">
        <f t="shared" si="433"/>
        <v>209</v>
      </c>
      <c r="K3766" s="64">
        <f t="shared" si="434"/>
        <v>208</v>
      </c>
      <c r="L3766" s="64">
        <f t="shared" si="435"/>
        <v>772</v>
      </c>
      <c r="M3766" s="64">
        <f t="shared" si="436"/>
        <v>323</v>
      </c>
    </row>
    <row r="3767" spans="1:13" x14ac:dyDescent="0.35">
      <c r="A3767" s="64">
        <v>50534257</v>
      </c>
      <c r="B3767" s="64" t="s">
        <v>183</v>
      </c>
      <c r="C3767" s="64">
        <v>3499.28</v>
      </c>
      <c r="D3767" s="64">
        <v>182</v>
      </c>
      <c r="E3767" s="64">
        <v>284.54000000000002</v>
      </c>
      <c r="F3767" s="64">
        <v>0</v>
      </c>
      <c r="H3767" s="64">
        <f t="shared" si="432"/>
        <v>-284.54000000000002</v>
      </c>
      <c r="J3767" s="64">
        <f t="shared" si="433"/>
        <v>209</v>
      </c>
      <c r="K3767" s="64">
        <f t="shared" si="434"/>
        <v>208</v>
      </c>
      <c r="L3767" s="64">
        <f t="shared" si="435"/>
        <v>773</v>
      </c>
      <c r="M3767" s="64">
        <f t="shared" si="436"/>
        <v>323</v>
      </c>
    </row>
    <row r="3768" spans="1:13" x14ac:dyDescent="0.35">
      <c r="A3768" s="64">
        <v>50536021</v>
      </c>
      <c r="B3768" s="64" t="s">
        <v>183</v>
      </c>
      <c r="C3768" s="64">
        <v>4877.43</v>
      </c>
      <c r="D3768" s="64">
        <v>182</v>
      </c>
      <c r="E3768" s="64">
        <v>377.77</v>
      </c>
      <c r="F3768" s="64">
        <v>0</v>
      </c>
      <c r="H3768" s="64">
        <f t="shared" si="432"/>
        <v>-377.77</v>
      </c>
      <c r="J3768" s="64">
        <f t="shared" si="433"/>
        <v>209</v>
      </c>
      <c r="K3768" s="64">
        <f t="shared" si="434"/>
        <v>208</v>
      </c>
      <c r="L3768" s="64">
        <f t="shared" si="435"/>
        <v>774</v>
      </c>
      <c r="M3768" s="64">
        <f t="shared" si="436"/>
        <v>323</v>
      </c>
    </row>
    <row r="3769" spans="1:13" x14ac:dyDescent="0.35">
      <c r="A3769" s="64">
        <v>50540676</v>
      </c>
      <c r="B3769" s="64" t="s">
        <v>101</v>
      </c>
      <c r="C3769" s="64">
        <v>3456.92</v>
      </c>
      <c r="D3769" s="64">
        <v>182</v>
      </c>
      <c r="E3769" s="64">
        <v>288.49</v>
      </c>
      <c r="F3769" s="64">
        <v>285.45999999999998</v>
      </c>
      <c r="H3769" s="64">
        <f t="shared" si="432"/>
        <v>-3.0300000000000296</v>
      </c>
      <c r="J3769" s="64">
        <f t="shared" si="433"/>
        <v>210</v>
      </c>
      <c r="K3769" s="64">
        <f t="shared" si="434"/>
        <v>208</v>
      </c>
      <c r="L3769" s="64">
        <f t="shared" si="435"/>
        <v>774</v>
      </c>
      <c r="M3769" s="64">
        <f t="shared" si="436"/>
        <v>323</v>
      </c>
    </row>
    <row r="3770" spans="1:13" x14ac:dyDescent="0.35">
      <c r="A3770" s="64">
        <v>50542961</v>
      </c>
      <c r="B3770" s="64" t="s">
        <v>395</v>
      </c>
      <c r="C3770" s="64">
        <v>3450.68</v>
      </c>
      <c r="D3770" s="64">
        <v>147</v>
      </c>
      <c r="E3770" s="64">
        <v>275.16000000000003</v>
      </c>
      <c r="F3770" s="64">
        <v>269.18</v>
      </c>
      <c r="H3770" s="64">
        <f t="shared" si="432"/>
        <v>-5.9800000000000182</v>
      </c>
      <c r="J3770" s="64">
        <f t="shared" si="433"/>
        <v>210</v>
      </c>
      <c r="K3770" s="64">
        <f t="shared" si="434"/>
        <v>209</v>
      </c>
      <c r="L3770" s="64">
        <f t="shared" si="435"/>
        <v>774</v>
      </c>
      <c r="M3770" s="64">
        <f t="shared" si="436"/>
        <v>323</v>
      </c>
    </row>
    <row r="3771" spans="1:13" x14ac:dyDescent="0.35">
      <c r="A3771" s="64">
        <v>50543323</v>
      </c>
      <c r="B3771" s="64" t="s">
        <v>101</v>
      </c>
      <c r="C3771" s="64">
        <v>3631.81</v>
      </c>
      <c r="D3771" s="64">
        <v>149</v>
      </c>
      <c r="E3771" s="64">
        <v>292.04000000000002</v>
      </c>
      <c r="F3771" s="64">
        <v>288.51</v>
      </c>
      <c r="H3771" s="64">
        <f t="shared" si="432"/>
        <v>-3.5300000000000296</v>
      </c>
      <c r="J3771" s="64">
        <f t="shared" si="433"/>
        <v>211</v>
      </c>
      <c r="K3771" s="64">
        <f t="shared" si="434"/>
        <v>209</v>
      </c>
      <c r="L3771" s="64">
        <f t="shared" si="435"/>
        <v>774</v>
      </c>
      <c r="M3771" s="64">
        <f t="shared" si="436"/>
        <v>323</v>
      </c>
    </row>
    <row r="3772" spans="1:13" x14ac:dyDescent="0.35">
      <c r="A3772" s="64">
        <v>50543563</v>
      </c>
      <c r="B3772" s="64" t="s">
        <v>183</v>
      </c>
      <c r="C3772" s="64">
        <v>2308.4</v>
      </c>
      <c r="D3772" s="64">
        <v>181</v>
      </c>
      <c r="E3772" s="64">
        <v>187.47</v>
      </c>
      <c r="F3772" s="64">
        <v>0</v>
      </c>
      <c r="H3772" s="64">
        <f t="shared" si="432"/>
        <v>-187.47</v>
      </c>
      <c r="J3772" s="64">
        <f t="shared" si="433"/>
        <v>211</v>
      </c>
      <c r="K3772" s="64">
        <f t="shared" si="434"/>
        <v>209</v>
      </c>
      <c r="L3772" s="64">
        <f t="shared" si="435"/>
        <v>775</v>
      </c>
      <c r="M3772" s="64">
        <f t="shared" si="436"/>
        <v>323</v>
      </c>
    </row>
    <row r="3773" spans="1:13" x14ac:dyDescent="0.35">
      <c r="A3773" s="64">
        <v>50543985</v>
      </c>
      <c r="B3773" s="64" t="s">
        <v>183</v>
      </c>
      <c r="C3773" s="64">
        <v>6880.15</v>
      </c>
      <c r="D3773" s="64">
        <v>179</v>
      </c>
      <c r="E3773" s="64">
        <v>558.66999999999996</v>
      </c>
      <c r="F3773" s="64">
        <v>0</v>
      </c>
      <c r="H3773" s="64">
        <f t="shared" si="432"/>
        <v>-558.66999999999996</v>
      </c>
      <c r="J3773" s="64">
        <f t="shared" si="433"/>
        <v>211</v>
      </c>
      <c r="K3773" s="64">
        <f t="shared" si="434"/>
        <v>209</v>
      </c>
      <c r="L3773" s="64">
        <f t="shared" si="435"/>
        <v>776</v>
      </c>
      <c r="M3773" s="64">
        <f t="shared" si="436"/>
        <v>323</v>
      </c>
    </row>
    <row r="3774" spans="1:13" x14ac:dyDescent="0.35">
      <c r="A3774" s="64">
        <v>50544579</v>
      </c>
      <c r="B3774" s="64" t="s">
        <v>101</v>
      </c>
      <c r="C3774" s="64">
        <v>4580.8900000000003</v>
      </c>
      <c r="D3774" s="64">
        <v>153</v>
      </c>
      <c r="E3774" s="64">
        <v>366.59</v>
      </c>
      <c r="F3774" s="64">
        <v>361.11</v>
      </c>
      <c r="H3774" s="64">
        <f t="shared" si="432"/>
        <v>-5.4799999999999613</v>
      </c>
      <c r="J3774" s="64">
        <f t="shared" si="433"/>
        <v>212</v>
      </c>
      <c r="K3774" s="64">
        <f t="shared" si="434"/>
        <v>209</v>
      </c>
      <c r="L3774" s="64">
        <f t="shared" si="435"/>
        <v>776</v>
      </c>
      <c r="M3774" s="64">
        <f t="shared" si="436"/>
        <v>323</v>
      </c>
    </row>
    <row r="3775" spans="1:13" x14ac:dyDescent="0.35">
      <c r="A3775" s="64">
        <v>50550196</v>
      </c>
      <c r="B3775" s="64" t="s">
        <v>406</v>
      </c>
      <c r="C3775" s="64">
        <v>3888.66</v>
      </c>
      <c r="D3775" s="64">
        <v>151</v>
      </c>
      <c r="E3775" s="64">
        <v>316.68</v>
      </c>
      <c r="F3775" s="64">
        <v>0</v>
      </c>
      <c r="H3775" s="64">
        <f t="shared" si="432"/>
        <v>-316.68</v>
      </c>
      <c r="J3775" s="64">
        <f t="shared" si="433"/>
        <v>212</v>
      </c>
      <c r="K3775" s="64">
        <f t="shared" si="434"/>
        <v>209</v>
      </c>
      <c r="L3775" s="64">
        <f t="shared" si="435"/>
        <v>776</v>
      </c>
      <c r="M3775" s="64">
        <f t="shared" si="436"/>
        <v>324</v>
      </c>
    </row>
    <row r="3776" spans="1:13" x14ac:dyDescent="0.35">
      <c r="A3776" s="64">
        <v>50551780</v>
      </c>
      <c r="B3776" s="64" t="s">
        <v>183</v>
      </c>
      <c r="C3776" s="64">
        <v>2093.25</v>
      </c>
      <c r="D3776" s="64">
        <v>181</v>
      </c>
      <c r="E3776" s="64">
        <v>166.89</v>
      </c>
      <c r="F3776" s="64">
        <v>0</v>
      </c>
      <c r="H3776" s="64">
        <f t="shared" si="432"/>
        <v>-166.89</v>
      </c>
      <c r="J3776" s="64">
        <f t="shared" si="433"/>
        <v>212</v>
      </c>
      <c r="K3776" s="64">
        <f t="shared" si="434"/>
        <v>209</v>
      </c>
      <c r="L3776" s="64">
        <f t="shared" si="435"/>
        <v>777</v>
      </c>
      <c r="M3776" s="64">
        <f t="shared" si="436"/>
        <v>324</v>
      </c>
    </row>
    <row r="3777" spans="1:13" x14ac:dyDescent="0.35">
      <c r="A3777" s="64">
        <v>50552960</v>
      </c>
      <c r="B3777" s="64" t="s">
        <v>395</v>
      </c>
      <c r="C3777" s="64">
        <v>3188.94</v>
      </c>
      <c r="D3777" s="64">
        <v>181</v>
      </c>
      <c r="E3777" s="64">
        <v>259.18</v>
      </c>
      <c r="F3777" s="64">
        <v>255.51</v>
      </c>
      <c r="H3777" s="64">
        <f t="shared" si="432"/>
        <v>-3.6700000000000159</v>
      </c>
      <c r="J3777" s="64">
        <f t="shared" si="433"/>
        <v>212</v>
      </c>
      <c r="K3777" s="64">
        <f t="shared" si="434"/>
        <v>210</v>
      </c>
      <c r="L3777" s="64">
        <f t="shared" si="435"/>
        <v>777</v>
      </c>
      <c r="M3777" s="64">
        <f t="shared" si="436"/>
        <v>324</v>
      </c>
    </row>
    <row r="3778" spans="1:13" x14ac:dyDescent="0.35">
      <c r="A3778" s="64">
        <v>50554164</v>
      </c>
      <c r="B3778" s="64" t="s">
        <v>183</v>
      </c>
      <c r="C3778" s="64">
        <v>2742.35</v>
      </c>
      <c r="D3778" s="64">
        <v>182</v>
      </c>
      <c r="E3778" s="64">
        <v>221.98</v>
      </c>
      <c r="F3778" s="64">
        <v>0</v>
      </c>
      <c r="H3778" s="64">
        <f t="shared" si="432"/>
        <v>-221.98</v>
      </c>
      <c r="J3778" s="64">
        <f t="shared" si="433"/>
        <v>212</v>
      </c>
      <c r="K3778" s="64">
        <f t="shared" si="434"/>
        <v>210</v>
      </c>
      <c r="L3778" s="64">
        <f t="shared" si="435"/>
        <v>778</v>
      </c>
      <c r="M3778" s="64">
        <f t="shared" si="436"/>
        <v>324</v>
      </c>
    </row>
    <row r="3779" spans="1:13" x14ac:dyDescent="0.35">
      <c r="A3779" s="64">
        <v>50555568</v>
      </c>
      <c r="B3779" s="64" t="s">
        <v>183</v>
      </c>
      <c r="C3779" s="64">
        <v>3654.35</v>
      </c>
      <c r="D3779" s="64">
        <v>181</v>
      </c>
      <c r="E3779" s="64">
        <v>306.76</v>
      </c>
      <c r="F3779" s="64">
        <v>0</v>
      </c>
      <c r="H3779" s="64">
        <f t="shared" si="432"/>
        <v>-306.76</v>
      </c>
      <c r="J3779" s="64">
        <f t="shared" si="433"/>
        <v>212</v>
      </c>
      <c r="K3779" s="64">
        <f t="shared" si="434"/>
        <v>210</v>
      </c>
      <c r="L3779" s="64">
        <f t="shared" si="435"/>
        <v>779</v>
      </c>
      <c r="M3779" s="64">
        <f t="shared" si="436"/>
        <v>324</v>
      </c>
    </row>
    <row r="3780" spans="1:13" x14ac:dyDescent="0.35">
      <c r="A3780" s="64">
        <v>50555807</v>
      </c>
      <c r="B3780" s="64" t="s">
        <v>183</v>
      </c>
      <c r="C3780" s="64">
        <v>3404.32</v>
      </c>
      <c r="D3780" s="64">
        <v>179</v>
      </c>
      <c r="E3780" s="64">
        <v>272.02999999999997</v>
      </c>
      <c r="F3780" s="64">
        <v>0</v>
      </c>
      <c r="H3780" s="64">
        <f t="shared" si="432"/>
        <v>-272.02999999999997</v>
      </c>
      <c r="J3780" s="64">
        <f t="shared" si="433"/>
        <v>212</v>
      </c>
      <c r="K3780" s="64">
        <f t="shared" si="434"/>
        <v>210</v>
      </c>
      <c r="L3780" s="64">
        <f t="shared" si="435"/>
        <v>780</v>
      </c>
      <c r="M3780" s="64">
        <f t="shared" si="436"/>
        <v>324</v>
      </c>
    </row>
    <row r="3781" spans="1:13" x14ac:dyDescent="0.35">
      <c r="A3781" s="64">
        <v>50555930</v>
      </c>
      <c r="B3781" s="64" t="s">
        <v>406</v>
      </c>
      <c r="C3781" s="64">
        <v>2447.02</v>
      </c>
      <c r="D3781" s="64">
        <v>152</v>
      </c>
      <c r="E3781" s="64">
        <v>190.81</v>
      </c>
      <c r="F3781" s="64">
        <v>0</v>
      </c>
      <c r="H3781" s="64">
        <f t="shared" si="432"/>
        <v>-190.81</v>
      </c>
      <c r="J3781" s="64">
        <f t="shared" si="433"/>
        <v>212</v>
      </c>
      <c r="K3781" s="64">
        <f t="shared" si="434"/>
        <v>210</v>
      </c>
      <c r="L3781" s="64">
        <f t="shared" si="435"/>
        <v>780</v>
      </c>
      <c r="M3781" s="64">
        <f t="shared" si="436"/>
        <v>325</v>
      </c>
    </row>
    <row r="3782" spans="1:13" x14ac:dyDescent="0.35">
      <c r="A3782" s="64">
        <v>50556178</v>
      </c>
      <c r="B3782" s="64" t="s">
        <v>101</v>
      </c>
      <c r="C3782" s="64">
        <v>2010.45</v>
      </c>
      <c r="D3782" s="64">
        <v>182</v>
      </c>
      <c r="E3782" s="64">
        <v>159.61000000000001</v>
      </c>
      <c r="F3782" s="64">
        <v>158.13999999999999</v>
      </c>
      <c r="H3782" s="64">
        <f t="shared" si="432"/>
        <v>-1.4700000000000273</v>
      </c>
      <c r="J3782" s="64">
        <f t="shared" si="433"/>
        <v>213</v>
      </c>
      <c r="K3782" s="64">
        <f t="shared" si="434"/>
        <v>210</v>
      </c>
      <c r="L3782" s="64">
        <f t="shared" si="435"/>
        <v>780</v>
      </c>
      <c r="M3782" s="64">
        <f t="shared" si="436"/>
        <v>325</v>
      </c>
    </row>
    <row r="3783" spans="1:13" x14ac:dyDescent="0.35">
      <c r="A3783" s="64">
        <v>50562159</v>
      </c>
      <c r="B3783" s="64" t="s">
        <v>183</v>
      </c>
      <c r="C3783" s="64">
        <v>2529.1999999999998</v>
      </c>
      <c r="D3783" s="64">
        <v>181</v>
      </c>
      <c r="E3783" s="64">
        <v>195.57</v>
      </c>
      <c r="F3783" s="64">
        <v>0</v>
      </c>
      <c r="H3783" s="64">
        <f t="shared" si="432"/>
        <v>-195.57</v>
      </c>
      <c r="J3783" s="64">
        <f t="shared" si="433"/>
        <v>213</v>
      </c>
      <c r="K3783" s="64">
        <f t="shared" si="434"/>
        <v>210</v>
      </c>
      <c r="L3783" s="64">
        <f t="shared" si="435"/>
        <v>781</v>
      </c>
      <c r="M3783" s="64">
        <f t="shared" si="436"/>
        <v>325</v>
      </c>
    </row>
    <row r="3784" spans="1:13" x14ac:dyDescent="0.35">
      <c r="A3784" s="64">
        <v>50563024</v>
      </c>
      <c r="B3784" s="64" t="s">
        <v>183</v>
      </c>
      <c r="C3784" s="64">
        <v>1530.61</v>
      </c>
      <c r="D3784" s="64">
        <v>182</v>
      </c>
      <c r="E3784" s="64">
        <v>128.03</v>
      </c>
      <c r="F3784" s="64">
        <v>0</v>
      </c>
      <c r="H3784" s="64">
        <f t="shared" si="432"/>
        <v>-128.03</v>
      </c>
      <c r="J3784" s="64">
        <f t="shared" si="433"/>
        <v>213</v>
      </c>
      <c r="K3784" s="64">
        <f t="shared" si="434"/>
        <v>210</v>
      </c>
      <c r="L3784" s="64">
        <f t="shared" si="435"/>
        <v>782</v>
      </c>
      <c r="M3784" s="64">
        <f t="shared" si="436"/>
        <v>325</v>
      </c>
    </row>
    <row r="3785" spans="1:13" x14ac:dyDescent="0.35">
      <c r="A3785" s="64">
        <v>50564064</v>
      </c>
      <c r="B3785" s="64" t="s">
        <v>406</v>
      </c>
      <c r="C3785" s="64">
        <v>3680</v>
      </c>
      <c r="D3785" s="64">
        <v>151</v>
      </c>
      <c r="E3785" s="64">
        <v>304.69</v>
      </c>
      <c r="F3785" s="64">
        <v>0</v>
      </c>
      <c r="H3785" s="64">
        <f t="shared" si="432"/>
        <v>-304.69</v>
      </c>
      <c r="J3785" s="64">
        <f t="shared" si="433"/>
        <v>213</v>
      </c>
      <c r="K3785" s="64">
        <f t="shared" si="434"/>
        <v>210</v>
      </c>
      <c r="L3785" s="64">
        <f t="shared" si="435"/>
        <v>782</v>
      </c>
      <c r="M3785" s="64">
        <f t="shared" si="436"/>
        <v>326</v>
      </c>
    </row>
    <row r="3786" spans="1:13" x14ac:dyDescent="0.35">
      <c r="A3786" s="64">
        <v>50564113</v>
      </c>
      <c r="B3786" s="64" t="s">
        <v>406</v>
      </c>
      <c r="C3786" s="64">
        <v>2126.33</v>
      </c>
      <c r="D3786" s="64">
        <v>151</v>
      </c>
      <c r="E3786" s="64">
        <v>175.53</v>
      </c>
      <c r="F3786" s="64">
        <v>0</v>
      </c>
      <c r="H3786" s="64">
        <f t="shared" si="432"/>
        <v>-175.53</v>
      </c>
      <c r="J3786" s="64">
        <f t="shared" si="433"/>
        <v>213</v>
      </c>
      <c r="K3786" s="64">
        <f t="shared" si="434"/>
        <v>210</v>
      </c>
      <c r="L3786" s="64">
        <f t="shared" si="435"/>
        <v>782</v>
      </c>
      <c r="M3786" s="64">
        <f t="shared" si="436"/>
        <v>327</v>
      </c>
    </row>
    <row r="3787" spans="1:13" x14ac:dyDescent="0.35">
      <c r="A3787" s="64">
        <v>50566606</v>
      </c>
      <c r="B3787" s="64" t="s">
        <v>395</v>
      </c>
      <c r="C3787" s="64">
        <v>5487.19</v>
      </c>
      <c r="D3787" s="64">
        <v>151</v>
      </c>
      <c r="E3787" s="64">
        <v>436.36</v>
      </c>
      <c r="F3787" s="64">
        <v>426.4</v>
      </c>
      <c r="H3787" s="64">
        <f t="shared" si="432"/>
        <v>-9.9600000000000364</v>
      </c>
      <c r="J3787" s="64">
        <f t="shared" si="433"/>
        <v>213</v>
      </c>
      <c r="K3787" s="64">
        <f t="shared" si="434"/>
        <v>211</v>
      </c>
      <c r="L3787" s="64">
        <f t="shared" si="435"/>
        <v>782</v>
      </c>
      <c r="M3787" s="64">
        <f t="shared" si="436"/>
        <v>327</v>
      </c>
    </row>
    <row r="3788" spans="1:13" x14ac:dyDescent="0.35">
      <c r="A3788" s="64">
        <v>50567240</v>
      </c>
      <c r="B3788" s="64" t="s">
        <v>101</v>
      </c>
      <c r="C3788" s="64">
        <v>1294.27</v>
      </c>
      <c r="D3788" s="64">
        <v>125</v>
      </c>
      <c r="E3788" s="64">
        <v>102.2</v>
      </c>
      <c r="F3788" s="64">
        <v>98.56</v>
      </c>
      <c r="H3788" s="64">
        <f t="shared" si="432"/>
        <v>-3.6400000000000006</v>
      </c>
      <c r="J3788" s="64">
        <f t="shared" si="433"/>
        <v>214</v>
      </c>
      <c r="K3788" s="64">
        <f t="shared" si="434"/>
        <v>211</v>
      </c>
      <c r="L3788" s="64">
        <f t="shared" si="435"/>
        <v>782</v>
      </c>
      <c r="M3788" s="64">
        <f t="shared" si="436"/>
        <v>327</v>
      </c>
    </row>
    <row r="3789" spans="1:13" x14ac:dyDescent="0.35">
      <c r="A3789" s="64">
        <v>50568397</v>
      </c>
      <c r="B3789" s="64" t="s">
        <v>395</v>
      </c>
      <c r="C3789" s="64">
        <v>2922.37</v>
      </c>
      <c r="D3789" s="64">
        <v>181</v>
      </c>
      <c r="E3789" s="64">
        <v>233.91</v>
      </c>
      <c r="F3789" s="64">
        <v>229.95</v>
      </c>
      <c r="H3789" s="64">
        <f t="shared" si="432"/>
        <v>-3.960000000000008</v>
      </c>
      <c r="J3789" s="64">
        <f t="shared" si="433"/>
        <v>214</v>
      </c>
      <c r="K3789" s="64">
        <f t="shared" si="434"/>
        <v>212</v>
      </c>
      <c r="L3789" s="64">
        <f t="shared" si="435"/>
        <v>782</v>
      </c>
      <c r="M3789" s="64">
        <f t="shared" si="436"/>
        <v>327</v>
      </c>
    </row>
    <row r="3790" spans="1:13" x14ac:dyDescent="0.35">
      <c r="A3790" s="64">
        <v>50568884</v>
      </c>
      <c r="B3790" s="64" t="s">
        <v>406</v>
      </c>
      <c r="C3790" s="64">
        <v>6027.07</v>
      </c>
      <c r="D3790" s="64">
        <v>151</v>
      </c>
      <c r="E3790" s="64">
        <v>501.88</v>
      </c>
      <c r="F3790" s="64">
        <v>0</v>
      </c>
      <c r="H3790" s="64">
        <f t="shared" si="432"/>
        <v>-501.88</v>
      </c>
      <c r="J3790" s="64">
        <f t="shared" si="433"/>
        <v>214</v>
      </c>
      <c r="K3790" s="64">
        <f t="shared" si="434"/>
        <v>212</v>
      </c>
      <c r="L3790" s="64">
        <f t="shared" si="435"/>
        <v>782</v>
      </c>
      <c r="M3790" s="64">
        <f t="shared" si="436"/>
        <v>328</v>
      </c>
    </row>
    <row r="3791" spans="1:13" x14ac:dyDescent="0.35">
      <c r="A3791" s="64">
        <v>50575756</v>
      </c>
      <c r="B3791" s="64" t="s">
        <v>183</v>
      </c>
      <c r="C3791" s="64">
        <v>3306.04</v>
      </c>
      <c r="D3791" s="64">
        <v>179</v>
      </c>
      <c r="E3791" s="64">
        <v>265.33</v>
      </c>
      <c r="F3791" s="64">
        <v>0</v>
      </c>
      <c r="H3791" s="64">
        <f t="shared" si="432"/>
        <v>-265.33</v>
      </c>
      <c r="J3791" s="64">
        <f t="shared" si="433"/>
        <v>214</v>
      </c>
      <c r="K3791" s="64">
        <f t="shared" si="434"/>
        <v>212</v>
      </c>
      <c r="L3791" s="64">
        <f t="shared" si="435"/>
        <v>783</v>
      </c>
      <c r="M3791" s="64">
        <f t="shared" si="436"/>
        <v>328</v>
      </c>
    </row>
    <row r="3792" spans="1:13" x14ac:dyDescent="0.35">
      <c r="A3792" s="64">
        <v>50579055</v>
      </c>
      <c r="B3792" s="64" t="s">
        <v>183</v>
      </c>
      <c r="C3792" s="64">
        <v>12364.3</v>
      </c>
      <c r="D3792" s="64">
        <v>181</v>
      </c>
      <c r="E3792" s="64">
        <v>1008.5</v>
      </c>
      <c r="F3792" s="64">
        <v>0</v>
      </c>
      <c r="H3792" s="64">
        <f t="shared" ref="H3792:H3855" si="437">F3792-E3792</f>
        <v>-1008.5</v>
      </c>
      <c r="J3792" s="64">
        <f t="shared" si="433"/>
        <v>214</v>
      </c>
      <c r="K3792" s="64">
        <f t="shared" si="434"/>
        <v>212</v>
      </c>
      <c r="L3792" s="64">
        <f t="shared" si="435"/>
        <v>784</v>
      </c>
      <c r="M3792" s="64">
        <f t="shared" si="436"/>
        <v>328</v>
      </c>
    </row>
    <row r="3793" spans="1:13" x14ac:dyDescent="0.35">
      <c r="A3793" s="64">
        <v>50581266</v>
      </c>
      <c r="B3793" s="64" t="s">
        <v>406</v>
      </c>
      <c r="C3793" s="64">
        <v>2355.92</v>
      </c>
      <c r="D3793" s="64">
        <v>182</v>
      </c>
      <c r="E3793" s="64">
        <v>185.8</v>
      </c>
      <c r="F3793" s="64">
        <v>0</v>
      </c>
      <c r="H3793" s="64">
        <f t="shared" si="437"/>
        <v>-185.8</v>
      </c>
      <c r="J3793" s="64">
        <f t="shared" si="433"/>
        <v>214</v>
      </c>
      <c r="K3793" s="64">
        <f t="shared" si="434"/>
        <v>212</v>
      </c>
      <c r="L3793" s="64">
        <f t="shared" si="435"/>
        <v>784</v>
      </c>
      <c r="M3793" s="64">
        <f t="shared" si="436"/>
        <v>329</v>
      </c>
    </row>
    <row r="3794" spans="1:13" x14ac:dyDescent="0.35">
      <c r="A3794" s="64">
        <v>50582058</v>
      </c>
      <c r="B3794" s="64" t="s">
        <v>395</v>
      </c>
      <c r="C3794" s="64">
        <v>13936.14</v>
      </c>
      <c r="D3794" s="64">
        <v>182</v>
      </c>
      <c r="E3794" s="64">
        <v>1123.69</v>
      </c>
      <c r="F3794" s="64">
        <v>1119.6400000000001</v>
      </c>
      <c r="H3794" s="64">
        <f t="shared" si="437"/>
        <v>-4.0499999999999545</v>
      </c>
      <c r="J3794" s="64">
        <f t="shared" si="433"/>
        <v>214</v>
      </c>
      <c r="K3794" s="64">
        <f t="shared" si="434"/>
        <v>213</v>
      </c>
      <c r="L3794" s="64">
        <f t="shared" si="435"/>
        <v>784</v>
      </c>
      <c r="M3794" s="64">
        <f t="shared" si="436"/>
        <v>329</v>
      </c>
    </row>
    <row r="3795" spans="1:13" x14ac:dyDescent="0.35">
      <c r="A3795" s="64">
        <v>50582793</v>
      </c>
      <c r="B3795" s="64" t="s">
        <v>183</v>
      </c>
      <c r="C3795" s="64">
        <v>3562.89</v>
      </c>
      <c r="D3795" s="64">
        <v>179</v>
      </c>
      <c r="E3795" s="64">
        <v>298.36</v>
      </c>
      <c r="F3795" s="64">
        <v>0</v>
      </c>
      <c r="H3795" s="64">
        <f t="shared" si="437"/>
        <v>-298.36</v>
      </c>
      <c r="J3795" s="64">
        <f t="shared" si="433"/>
        <v>214</v>
      </c>
      <c r="K3795" s="64">
        <f t="shared" si="434"/>
        <v>213</v>
      </c>
      <c r="L3795" s="64">
        <f t="shared" si="435"/>
        <v>785</v>
      </c>
      <c r="M3795" s="64">
        <f t="shared" si="436"/>
        <v>329</v>
      </c>
    </row>
    <row r="3796" spans="1:13" x14ac:dyDescent="0.35">
      <c r="A3796" s="64">
        <v>50584385</v>
      </c>
      <c r="B3796" s="64" t="s">
        <v>183</v>
      </c>
      <c r="C3796" s="64">
        <v>3609.51</v>
      </c>
      <c r="D3796" s="64">
        <v>178</v>
      </c>
      <c r="E3796" s="64">
        <v>290.18</v>
      </c>
      <c r="F3796" s="64">
        <v>0</v>
      </c>
      <c r="H3796" s="64">
        <f t="shared" si="437"/>
        <v>-290.18</v>
      </c>
      <c r="J3796" s="64">
        <f t="shared" si="433"/>
        <v>214</v>
      </c>
      <c r="K3796" s="64">
        <f t="shared" si="434"/>
        <v>213</v>
      </c>
      <c r="L3796" s="64">
        <f t="shared" si="435"/>
        <v>786</v>
      </c>
      <c r="M3796" s="64">
        <f t="shared" si="436"/>
        <v>329</v>
      </c>
    </row>
    <row r="3797" spans="1:13" x14ac:dyDescent="0.35">
      <c r="A3797" s="64">
        <v>50584450</v>
      </c>
      <c r="B3797" s="64" t="s">
        <v>406</v>
      </c>
      <c r="C3797" s="64">
        <v>1411.92</v>
      </c>
      <c r="D3797" s="64">
        <v>152</v>
      </c>
      <c r="E3797" s="64">
        <v>115.13</v>
      </c>
      <c r="F3797" s="64">
        <v>0</v>
      </c>
      <c r="H3797" s="64">
        <f t="shared" si="437"/>
        <v>-115.13</v>
      </c>
      <c r="J3797" s="64">
        <f t="shared" si="433"/>
        <v>214</v>
      </c>
      <c r="K3797" s="64">
        <f t="shared" si="434"/>
        <v>213</v>
      </c>
      <c r="L3797" s="64">
        <f t="shared" si="435"/>
        <v>786</v>
      </c>
      <c r="M3797" s="64">
        <f t="shared" si="436"/>
        <v>330</v>
      </c>
    </row>
    <row r="3798" spans="1:13" x14ac:dyDescent="0.35">
      <c r="A3798" s="64">
        <v>50585888</v>
      </c>
      <c r="B3798" s="64" t="s">
        <v>406</v>
      </c>
      <c r="C3798" s="64">
        <v>3568.27</v>
      </c>
      <c r="D3798" s="64">
        <v>182</v>
      </c>
      <c r="E3798" s="64">
        <v>289.72000000000003</v>
      </c>
      <c r="F3798" s="64">
        <v>0</v>
      </c>
      <c r="H3798" s="64">
        <f t="shared" si="437"/>
        <v>-289.72000000000003</v>
      </c>
      <c r="J3798" s="64">
        <f t="shared" si="433"/>
        <v>214</v>
      </c>
      <c r="K3798" s="64">
        <f t="shared" si="434"/>
        <v>213</v>
      </c>
      <c r="L3798" s="64">
        <f t="shared" si="435"/>
        <v>786</v>
      </c>
      <c r="M3798" s="64">
        <f t="shared" si="436"/>
        <v>331</v>
      </c>
    </row>
    <row r="3799" spans="1:13" x14ac:dyDescent="0.35">
      <c r="A3799" s="64">
        <v>50586000</v>
      </c>
      <c r="B3799" s="64" t="s">
        <v>101</v>
      </c>
      <c r="C3799" s="64">
        <v>8901.98</v>
      </c>
      <c r="D3799" s="64">
        <v>149</v>
      </c>
      <c r="E3799" s="64">
        <v>752</v>
      </c>
      <c r="F3799" s="64">
        <v>747.63</v>
      </c>
      <c r="H3799" s="64">
        <f t="shared" si="437"/>
        <v>-4.3700000000000045</v>
      </c>
      <c r="J3799" s="64">
        <f t="shared" si="433"/>
        <v>215</v>
      </c>
      <c r="K3799" s="64">
        <f t="shared" si="434"/>
        <v>213</v>
      </c>
      <c r="L3799" s="64">
        <f t="shared" si="435"/>
        <v>786</v>
      </c>
      <c r="M3799" s="64">
        <f t="shared" si="436"/>
        <v>331</v>
      </c>
    </row>
    <row r="3800" spans="1:13" x14ac:dyDescent="0.35">
      <c r="A3800" s="64">
        <v>50586240</v>
      </c>
      <c r="B3800" s="64" t="s">
        <v>183</v>
      </c>
      <c r="C3800" s="64">
        <v>1696.67</v>
      </c>
      <c r="D3800" s="64">
        <v>182</v>
      </c>
      <c r="E3800" s="64">
        <v>138.30000000000001</v>
      </c>
      <c r="F3800" s="64">
        <v>0</v>
      </c>
      <c r="H3800" s="64">
        <f t="shared" si="437"/>
        <v>-138.30000000000001</v>
      </c>
      <c r="J3800" s="64">
        <f t="shared" si="433"/>
        <v>215</v>
      </c>
      <c r="K3800" s="64">
        <f t="shared" si="434"/>
        <v>213</v>
      </c>
      <c r="L3800" s="64">
        <f t="shared" si="435"/>
        <v>787</v>
      </c>
      <c r="M3800" s="64">
        <f t="shared" si="436"/>
        <v>331</v>
      </c>
    </row>
    <row r="3801" spans="1:13" x14ac:dyDescent="0.35">
      <c r="A3801" s="64">
        <v>50590853</v>
      </c>
      <c r="B3801" s="64" t="s">
        <v>183</v>
      </c>
      <c r="C3801" s="64">
        <v>2497.75</v>
      </c>
      <c r="D3801" s="64">
        <v>182</v>
      </c>
      <c r="E3801" s="64">
        <v>207.26</v>
      </c>
      <c r="F3801" s="64">
        <v>0</v>
      </c>
      <c r="H3801" s="64">
        <f t="shared" si="437"/>
        <v>-207.26</v>
      </c>
      <c r="J3801" s="64">
        <f t="shared" si="433"/>
        <v>215</v>
      </c>
      <c r="K3801" s="64">
        <f t="shared" si="434"/>
        <v>213</v>
      </c>
      <c r="L3801" s="64">
        <f t="shared" si="435"/>
        <v>788</v>
      </c>
      <c r="M3801" s="64">
        <f t="shared" si="436"/>
        <v>331</v>
      </c>
    </row>
    <row r="3802" spans="1:13" x14ac:dyDescent="0.35">
      <c r="A3802" s="64">
        <v>50591611</v>
      </c>
      <c r="B3802" s="64" t="s">
        <v>183</v>
      </c>
      <c r="C3802" s="64">
        <v>1834.93</v>
      </c>
      <c r="D3802" s="64">
        <v>182</v>
      </c>
      <c r="E3802" s="64">
        <v>148.49</v>
      </c>
      <c r="F3802" s="64">
        <v>0</v>
      </c>
      <c r="H3802" s="64">
        <f t="shared" si="437"/>
        <v>-148.49</v>
      </c>
      <c r="J3802" s="64">
        <f t="shared" si="433"/>
        <v>215</v>
      </c>
      <c r="K3802" s="64">
        <f t="shared" si="434"/>
        <v>213</v>
      </c>
      <c r="L3802" s="64">
        <f t="shared" si="435"/>
        <v>789</v>
      </c>
      <c r="M3802" s="64">
        <f t="shared" si="436"/>
        <v>331</v>
      </c>
    </row>
    <row r="3803" spans="1:13" x14ac:dyDescent="0.35">
      <c r="A3803" s="64">
        <v>50592081</v>
      </c>
      <c r="B3803" s="64" t="s">
        <v>183</v>
      </c>
      <c r="C3803" s="64">
        <v>2960.18</v>
      </c>
      <c r="D3803" s="64">
        <v>182</v>
      </c>
      <c r="E3803" s="64">
        <v>240.59</v>
      </c>
      <c r="F3803" s="64">
        <v>0</v>
      </c>
      <c r="H3803" s="64">
        <f t="shared" si="437"/>
        <v>-240.59</v>
      </c>
      <c r="J3803" s="64">
        <f t="shared" si="433"/>
        <v>215</v>
      </c>
      <c r="K3803" s="64">
        <f t="shared" si="434"/>
        <v>213</v>
      </c>
      <c r="L3803" s="64">
        <f t="shared" si="435"/>
        <v>790</v>
      </c>
      <c r="M3803" s="64">
        <f t="shared" si="436"/>
        <v>331</v>
      </c>
    </row>
    <row r="3804" spans="1:13" x14ac:dyDescent="0.35">
      <c r="A3804" s="64">
        <v>50593980</v>
      </c>
      <c r="B3804" s="64" t="s">
        <v>406</v>
      </c>
      <c r="C3804" s="64">
        <v>2353.2399999999998</v>
      </c>
      <c r="D3804" s="64">
        <v>150</v>
      </c>
      <c r="E3804" s="64">
        <v>195.37</v>
      </c>
      <c r="F3804" s="64">
        <v>0</v>
      </c>
      <c r="H3804" s="64">
        <f t="shared" si="437"/>
        <v>-195.37</v>
      </c>
      <c r="J3804" s="64">
        <f t="shared" si="433"/>
        <v>215</v>
      </c>
      <c r="K3804" s="64">
        <f t="shared" si="434"/>
        <v>213</v>
      </c>
      <c r="L3804" s="64">
        <f t="shared" si="435"/>
        <v>790</v>
      </c>
      <c r="M3804" s="64">
        <f t="shared" si="436"/>
        <v>332</v>
      </c>
    </row>
    <row r="3805" spans="1:13" x14ac:dyDescent="0.35">
      <c r="A3805" s="64">
        <v>50594954</v>
      </c>
      <c r="B3805" s="64" t="s">
        <v>183</v>
      </c>
      <c r="C3805" s="64">
        <v>5178.26</v>
      </c>
      <c r="D3805" s="64">
        <v>182</v>
      </c>
      <c r="E3805" s="64">
        <v>401.43</v>
      </c>
      <c r="F3805" s="64">
        <v>0</v>
      </c>
      <c r="H3805" s="64">
        <f t="shared" si="437"/>
        <v>-401.43</v>
      </c>
      <c r="J3805" s="64">
        <f t="shared" si="433"/>
        <v>215</v>
      </c>
      <c r="K3805" s="64">
        <f t="shared" si="434"/>
        <v>213</v>
      </c>
      <c r="L3805" s="64">
        <f t="shared" si="435"/>
        <v>791</v>
      </c>
      <c r="M3805" s="64">
        <f t="shared" si="436"/>
        <v>332</v>
      </c>
    </row>
    <row r="3806" spans="1:13" x14ac:dyDescent="0.35">
      <c r="A3806" s="64">
        <v>50596629</v>
      </c>
      <c r="B3806" s="64" t="s">
        <v>183</v>
      </c>
      <c r="C3806" s="64">
        <v>1552.82</v>
      </c>
      <c r="D3806" s="64">
        <v>179</v>
      </c>
      <c r="E3806" s="64">
        <v>126.45</v>
      </c>
      <c r="F3806" s="64">
        <v>0</v>
      </c>
      <c r="H3806" s="64">
        <f t="shared" si="437"/>
        <v>-126.45</v>
      </c>
      <c r="J3806" s="64">
        <f t="shared" si="433"/>
        <v>215</v>
      </c>
      <c r="K3806" s="64">
        <f t="shared" si="434"/>
        <v>213</v>
      </c>
      <c r="L3806" s="64">
        <f t="shared" si="435"/>
        <v>792</v>
      </c>
      <c r="M3806" s="64">
        <f t="shared" si="436"/>
        <v>332</v>
      </c>
    </row>
    <row r="3807" spans="1:13" x14ac:dyDescent="0.35">
      <c r="A3807" s="64">
        <v>50597536</v>
      </c>
      <c r="B3807" s="64" t="s">
        <v>183</v>
      </c>
      <c r="C3807" s="64">
        <v>3610.98</v>
      </c>
      <c r="D3807" s="64">
        <v>179</v>
      </c>
      <c r="E3807" s="64">
        <v>278.27</v>
      </c>
      <c r="F3807" s="64">
        <v>0</v>
      </c>
      <c r="H3807" s="64">
        <f t="shared" si="437"/>
        <v>-278.27</v>
      </c>
      <c r="J3807" s="64">
        <f t="shared" si="433"/>
        <v>215</v>
      </c>
      <c r="K3807" s="64">
        <f t="shared" si="434"/>
        <v>213</v>
      </c>
      <c r="L3807" s="64">
        <f t="shared" si="435"/>
        <v>793</v>
      </c>
      <c r="M3807" s="64">
        <f t="shared" si="436"/>
        <v>332</v>
      </c>
    </row>
    <row r="3808" spans="1:13" x14ac:dyDescent="0.35">
      <c r="A3808" s="64">
        <v>50598279</v>
      </c>
      <c r="B3808" s="64" t="s">
        <v>183</v>
      </c>
      <c r="C3808" s="64">
        <v>1930.34</v>
      </c>
      <c r="D3808" s="64">
        <v>182</v>
      </c>
      <c r="E3808" s="64">
        <v>156.19</v>
      </c>
      <c r="F3808" s="64">
        <v>0</v>
      </c>
      <c r="H3808" s="64">
        <f t="shared" si="437"/>
        <v>-156.19</v>
      </c>
      <c r="J3808" s="64">
        <f t="shared" si="433"/>
        <v>215</v>
      </c>
      <c r="K3808" s="64">
        <f t="shared" si="434"/>
        <v>213</v>
      </c>
      <c r="L3808" s="64">
        <f t="shared" si="435"/>
        <v>794</v>
      </c>
      <c r="M3808" s="64">
        <f t="shared" si="436"/>
        <v>332</v>
      </c>
    </row>
    <row r="3809" spans="1:13" x14ac:dyDescent="0.35">
      <c r="A3809" s="64">
        <v>50598526</v>
      </c>
      <c r="B3809" s="64" t="s">
        <v>406</v>
      </c>
      <c r="C3809" s="64">
        <v>3230.12</v>
      </c>
      <c r="D3809" s="64">
        <v>164</v>
      </c>
      <c r="E3809" s="64">
        <v>260.79000000000002</v>
      </c>
      <c r="F3809" s="64">
        <v>0</v>
      </c>
      <c r="H3809" s="64">
        <f t="shared" si="437"/>
        <v>-260.79000000000002</v>
      </c>
      <c r="J3809" s="64">
        <f t="shared" si="433"/>
        <v>215</v>
      </c>
      <c r="K3809" s="64">
        <f t="shared" si="434"/>
        <v>213</v>
      </c>
      <c r="L3809" s="64">
        <f t="shared" si="435"/>
        <v>794</v>
      </c>
      <c r="M3809" s="64">
        <f t="shared" si="436"/>
        <v>333</v>
      </c>
    </row>
    <row r="3810" spans="1:13" x14ac:dyDescent="0.35">
      <c r="A3810" s="64">
        <v>50598659</v>
      </c>
      <c r="B3810" s="64" t="s">
        <v>406</v>
      </c>
      <c r="C3810" s="64">
        <v>2704.23</v>
      </c>
      <c r="D3810" s="64">
        <v>149</v>
      </c>
      <c r="E3810" s="64">
        <v>220.13</v>
      </c>
      <c r="F3810" s="64">
        <v>0</v>
      </c>
      <c r="H3810" s="64">
        <f t="shared" si="437"/>
        <v>-220.13</v>
      </c>
      <c r="J3810" s="64">
        <f t="shared" si="433"/>
        <v>215</v>
      </c>
      <c r="K3810" s="64">
        <f t="shared" si="434"/>
        <v>213</v>
      </c>
      <c r="L3810" s="64">
        <f t="shared" si="435"/>
        <v>794</v>
      </c>
      <c r="M3810" s="64">
        <f t="shared" si="436"/>
        <v>334</v>
      </c>
    </row>
    <row r="3811" spans="1:13" x14ac:dyDescent="0.35">
      <c r="A3811" s="64">
        <v>50600462</v>
      </c>
      <c r="B3811" s="64" t="s">
        <v>395</v>
      </c>
      <c r="C3811" s="64">
        <v>1676.15</v>
      </c>
      <c r="D3811" s="64">
        <v>150</v>
      </c>
      <c r="E3811" s="64">
        <v>139.46</v>
      </c>
      <c r="F3811" s="64">
        <v>137.28</v>
      </c>
      <c r="H3811" s="64">
        <f t="shared" si="437"/>
        <v>-2.1800000000000068</v>
      </c>
      <c r="J3811" s="64">
        <f t="shared" si="433"/>
        <v>215</v>
      </c>
      <c r="K3811" s="64">
        <f t="shared" si="434"/>
        <v>214</v>
      </c>
      <c r="L3811" s="64">
        <f t="shared" si="435"/>
        <v>794</v>
      </c>
      <c r="M3811" s="64">
        <f t="shared" si="436"/>
        <v>334</v>
      </c>
    </row>
    <row r="3812" spans="1:13" x14ac:dyDescent="0.35">
      <c r="A3812" s="64">
        <v>50601311</v>
      </c>
      <c r="B3812" s="64" t="s">
        <v>395</v>
      </c>
      <c r="C3812" s="64">
        <v>5468.63</v>
      </c>
      <c r="D3812" s="64">
        <v>182</v>
      </c>
      <c r="E3812" s="64">
        <v>413.23</v>
      </c>
      <c r="F3812" s="64">
        <v>399.86</v>
      </c>
      <c r="H3812" s="64">
        <f t="shared" si="437"/>
        <v>-13.370000000000005</v>
      </c>
      <c r="J3812" s="64">
        <f t="shared" si="433"/>
        <v>215</v>
      </c>
      <c r="K3812" s="64">
        <f t="shared" si="434"/>
        <v>215</v>
      </c>
      <c r="L3812" s="64">
        <f t="shared" si="435"/>
        <v>794</v>
      </c>
      <c r="M3812" s="64">
        <f t="shared" si="436"/>
        <v>334</v>
      </c>
    </row>
    <row r="3813" spans="1:13" x14ac:dyDescent="0.35">
      <c r="A3813" s="64">
        <v>50606246</v>
      </c>
      <c r="B3813" s="64" t="s">
        <v>183</v>
      </c>
      <c r="C3813" s="64">
        <v>8059.42</v>
      </c>
      <c r="D3813" s="64">
        <v>182</v>
      </c>
      <c r="E3813" s="64">
        <v>654.28</v>
      </c>
      <c r="F3813" s="64">
        <v>0</v>
      </c>
      <c r="H3813" s="64">
        <f t="shared" si="437"/>
        <v>-654.28</v>
      </c>
      <c r="J3813" s="64">
        <f t="shared" si="433"/>
        <v>215</v>
      </c>
      <c r="K3813" s="64">
        <f t="shared" si="434"/>
        <v>215</v>
      </c>
      <c r="L3813" s="64">
        <f t="shared" si="435"/>
        <v>795</v>
      </c>
      <c r="M3813" s="64">
        <f t="shared" si="436"/>
        <v>334</v>
      </c>
    </row>
    <row r="3814" spans="1:13" x14ac:dyDescent="0.35">
      <c r="A3814" s="64">
        <v>50608044</v>
      </c>
      <c r="B3814" s="64" t="s">
        <v>101</v>
      </c>
      <c r="C3814" s="64">
        <v>1342.63</v>
      </c>
      <c r="D3814" s="64">
        <v>181</v>
      </c>
      <c r="E3814" s="64">
        <v>108.52</v>
      </c>
      <c r="F3814" s="64">
        <v>107.06</v>
      </c>
      <c r="H3814" s="64">
        <f t="shared" si="437"/>
        <v>-1.4599999999999937</v>
      </c>
      <c r="J3814" s="64">
        <f t="shared" si="433"/>
        <v>216</v>
      </c>
      <c r="K3814" s="64">
        <f t="shared" si="434"/>
        <v>215</v>
      </c>
      <c r="L3814" s="64">
        <f t="shared" si="435"/>
        <v>795</v>
      </c>
      <c r="M3814" s="64">
        <f t="shared" si="436"/>
        <v>334</v>
      </c>
    </row>
    <row r="3815" spans="1:13" x14ac:dyDescent="0.35">
      <c r="A3815" s="64">
        <v>50610304</v>
      </c>
      <c r="B3815" s="64" t="s">
        <v>406</v>
      </c>
      <c r="C3815" s="64">
        <v>700.18</v>
      </c>
      <c r="D3815" s="64">
        <v>151</v>
      </c>
      <c r="E3815" s="64">
        <v>56.49</v>
      </c>
      <c r="F3815" s="64">
        <v>0</v>
      </c>
      <c r="H3815" s="64">
        <f t="shared" si="437"/>
        <v>-56.49</v>
      </c>
      <c r="J3815" s="64">
        <f t="shared" si="433"/>
        <v>216</v>
      </c>
      <c r="K3815" s="64">
        <f t="shared" si="434"/>
        <v>215</v>
      </c>
      <c r="L3815" s="64">
        <f t="shared" si="435"/>
        <v>795</v>
      </c>
      <c r="M3815" s="64">
        <f t="shared" si="436"/>
        <v>335</v>
      </c>
    </row>
    <row r="3816" spans="1:13" x14ac:dyDescent="0.35">
      <c r="A3816" s="64">
        <v>50611724</v>
      </c>
      <c r="B3816" s="64" t="s">
        <v>183</v>
      </c>
      <c r="C3816" s="64">
        <v>4577.5200000000004</v>
      </c>
      <c r="D3816" s="64">
        <v>179</v>
      </c>
      <c r="E3816" s="64">
        <v>374.12</v>
      </c>
      <c r="F3816" s="64">
        <v>0</v>
      </c>
      <c r="H3816" s="64">
        <f t="shared" si="437"/>
        <v>-374.12</v>
      </c>
      <c r="J3816" s="64">
        <f t="shared" si="433"/>
        <v>216</v>
      </c>
      <c r="K3816" s="64">
        <f t="shared" si="434"/>
        <v>215</v>
      </c>
      <c r="L3816" s="64">
        <f t="shared" si="435"/>
        <v>796</v>
      </c>
      <c r="M3816" s="64">
        <f t="shared" si="436"/>
        <v>335</v>
      </c>
    </row>
    <row r="3817" spans="1:13" x14ac:dyDescent="0.35">
      <c r="A3817" s="64">
        <v>50612219</v>
      </c>
      <c r="B3817" s="64" t="s">
        <v>183</v>
      </c>
      <c r="C3817" s="64">
        <v>2957.7</v>
      </c>
      <c r="D3817" s="64">
        <v>182</v>
      </c>
      <c r="E3817" s="64">
        <v>233.17</v>
      </c>
      <c r="F3817" s="64">
        <v>0</v>
      </c>
      <c r="H3817" s="64">
        <f t="shared" si="437"/>
        <v>-233.17</v>
      </c>
      <c r="J3817" s="64">
        <f t="shared" si="433"/>
        <v>216</v>
      </c>
      <c r="K3817" s="64">
        <f t="shared" si="434"/>
        <v>215</v>
      </c>
      <c r="L3817" s="64">
        <f t="shared" si="435"/>
        <v>797</v>
      </c>
      <c r="M3817" s="64">
        <f t="shared" si="436"/>
        <v>335</v>
      </c>
    </row>
    <row r="3818" spans="1:13" x14ac:dyDescent="0.35">
      <c r="A3818" s="64">
        <v>50613134</v>
      </c>
      <c r="B3818" s="64" t="s">
        <v>183</v>
      </c>
      <c r="C3818" s="64">
        <v>2862.99</v>
      </c>
      <c r="D3818" s="64">
        <v>179</v>
      </c>
      <c r="E3818" s="64">
        <v>239.18</v>
      </c>
      <c r="F3818" s="64">
        <v>0</v>
      </c>
      <c r="H3818" s="64">
        <f t="shared" si="437"/>
        <v>-239.18</v>
      </c>
      <c r="J3818" s="64">
        <f t="shared" si="433"/>
        <v>216</v>
      </c>
      <c r="K3818" s="64">
        <f t="shared" si="434"/>
        <v>215</v>
      </c>
      <c r="L3818" s="64">
        <f t="shared" si="435"/>
        <v>798</v>
      </c>
      <c r="M3818" s="64">
        <f t="shared" si="436"/>
        <v>335</v>
      </c>
    </row>
    <row r="3819" spans="1:13" x14ac:dyDescent="0.35">
      <c r="A3819" s="64">
        <v>50614273</v>
      </c>
      <c r="B3819" s="64" t="s">
        <v>183</v>
      </c>
      <c r="C3819" s="64">
        <v>3789.04</v>
      </c>
      <c r="D3819" s="64">
        <v>182</v>
      </c>
      <c r="E3819" s="64">
        <v>300.45999999999998</v>
      </c>
      <c r="F3819" s="64">
        <v>0</v>
      </c>
      <c r="H3819" s="64">
        <f t="shared" si="437"/>
        <v>-300.45999999999998</v>
      </c>
      <c r="J3819" s="64">
        <f t="shared" ref="J3819:J3882" si="438">IF($B3819=J$2253,J3818+1,J3818)</f>
        <v>216</v>
      </c>
      <c r="K3819" s="64">
        <f t="shared" ref="K3819:K3882" si="439">IF($B3819=K$2253,K3818+1,K3818)</f>
        <v>215</v>
      </c>
      <c r="L3819" s="64">
        <f t="shared" ref="L3819:L3882" si="440">IF($B3819=L$2253,L3818+1,L3818)</f>
        <v>799</v>
      </c>
      <c r="M3819" s="64">
        <f t="shared" ref="M3819:M3882" si="441">IF($B3819=M$2253,M3818+1,M3818)</f>
        <v>335</v>
      </c>
    </row>
    <row r="3820" spans="1:13" x14ac:dyDescent="0.35">
      <c r="A3820" s="64">
        <v>50616849</v>
      </c>
      <c r="B3820" s="64" t="s">
        <v>183</v>
      </c>
      <c r="C3820" s="64">
        <v>3509.02</v>
      </c>
      <c r="D3820" s="64">
        <v>181</v>
      </c>
      <c r="E3820" s="64">
        <v>287.98</v>
      </c>
      <c r="F3820" s="64">
        <v>0</v>
      </c>
      <c r="H3820" s="64">
        <f t="shared" si="437"/>
        <v>-287.98</v>
      </c>
      <c r="J3820" s="64">
        <f t="shared" si="438"/>
        <v>216</v>
      </c>
      <c r="K3820" s="64">
        <f t="shared" si="439"/>
        <v>215</v>
      </c>
      <c r="L3820" s="64">
        <f t="shared" si="440"/>
        <v>800</v>
      </c>
      <c r="M3820" s="64">
        <f t="shared" si="441"/>
        <v>335</v>
      </c>
    </row>
    <row r="3821" spans="1:13" x14ac:dyDescent="0.35">
      <c r="A3821" s="64">
        <v>50617269</v>
      </c>
      <c r="B3821" s="64" t="s">
        <v>183</v>
      </c>
      <c r="C3821" s="64">
        <v>2208.3200000000002</v>
      </c>
      <c r="D3821" s="64">
        <v>181</v>
      </c>
      <c r="E3821" s="64">
        <v>183.14</v>
      </c>
      <c r="F3821" s="64">
        <v>0</v>
      </c>
      <c r="H3821" s="64">
        <f t="shared" si="437"/>
        <v>-183.14</v>
      </c>
      <c r="J3821" s="64">
        <f t="shared" si="438"/>
        <v>216</v>
      </c>
      <c r="K3821" s="64">
        <f t="shared" si="439"/>
        <v>215</v>
      </c>
      <c r="L3821" s="64">
        <f t="shared" si="440"/>
        <v>801</v>
      </c>
      <c r="M3821" s="64">
        <f t="shared" si="441"/>
        <v>335</v>
      </c>
    </row>
    <row r="3822" spans="1:13" x14ac:dyDescent="0.35">
      <c r="A3822" s="64">
        <v>50617368</v>
      </c>
      <c r="B3822" s="64" t="s">
        <v>395</v>
      </c>
      <c r="C3822" s="64">
        <v>5770.02</v>
      </c>
      <c r="D3822" s="64">
        <v>150</v>
      </c>
      <c r="E3822" s="64">
        <v>419.3</v>
      </c>
      <c r="F3822" s="64">
        <v>405.43</v>
      </c>
      <c r="H3822" s="64">
        <f t="shared" si="437"/>
        <v>-13.870000000000005</v>
      </c>
      <c r="J3822" s="64">
        <f t="shared" si="438"/>
        <v>216</v>
      </c>
      <c r="K3822" s="64">
        <f t="shared" si="439"/>
        <v>216</v>
      </c>
      <c r="L3822" s="64">
        <f t="shared" si="440"/>
        <v>801</v>
      </c>
      <c r="M3822" s="64">
        <f t="shared" si="441"/>
        <v>335</v>
      </c>
    </row>
    <row r="3823" spans="1:13" x14ac:dyDescent="0.35">
      <c r="A3823" s="64">
        <v>50619215</v>
      </c>
      <c r="B3823" s="64" t="s">
        <v>395</v>
      </c>
      <c r="C3823" s="64">
        <v>2343.61</v>
      </c>
      <c r="D3823" s="64">
        <v>150</v>
      </c>
      <c r="E3823" s="64">
        <v>193.13</v>
      </c>
      <c r="F3823" s="64">
        <v>190.99</v>
      </c>
      <c r="H3823" s="64">
        <f t="shared" si="437"/>
        <v>-2.1399999999999864</v>
      </c>
      <c r="J3823" s="64">
        <f t="shared" si="438"/>
        <v>216</v>
      </c>
      <c r="K3823" s="64">
        <f t="shared" si="439"/>
        <v>217</v>
      </c>
      <c r="L3823" s="64">
        <f t="shared" si="440"/>
        <v>801</v>
      </c>
      <c r="M3823" s="64">
        <f t="shared" si="441"/>
        <v>335</v>
      </c>
    </row>
    <row r="3824" spans="1:13" x14ac:dyDescent="0.35">
      <c r="A3824" s="64">
        <v>50621715</v>
      </c>
      <c r="B3824" s="64" t="s">
        <v>183</v>
      </c>
      <c r="C3824" s="64">
        <v>2442.16</v>
      </c>
      <c r="D3824" s="64">
        <v>182</v>
      </c>
      <c r="E3824" s="64">
        <v>195.01</v>
      </c>
      <c r="F3824" s="64">
        <v>0</v>
      </c>
      <c r="H3824" s="64">
        <f t="shared" si="437"/>
        <v>-195.01</v>
      </c>
      <c r="J3824" s="64">
        <f t="shared" si="438"/>
        <v>216</v>
      </c>
      <c r="K3824" s="64">
        <f t="shared" si="439"/>
        <v>217</v>
      </c>
      <c r="L3824" s="64">
        <f t="shared" si="440"/>
        <v>802</v>
      </c>
      <c r="M3824" s="64">
        <f t="shared" si="441"/>
        <v>335</v>
      </c>
    </row>
    <row r="3825" spans="1:13" x14ac:dyDescent="0.35">
      <c r="A3825" s="64">
        <v>50622739</v>
      </c>
      <c r="B3825" s="64" t="s">
        <v>406</v>
      </c>
      <c r="C3825" s="64">
        <v>2085</v>
      </c>
      <c r="D3825" s="64">
        <v>153</v>
      </c>
      <c r="E3825" s="64">
        <v>171.08</v>
      </c>
      <c r="F3825" s="64">
        <v>0</v>
      </c>
      <c r="H3825" s="64">
        <f t="shared" si="437"/>
        <v>-171.08</v>
      </c>
      <c r="J3825" s="64">
        <f t="shared" si="438"/>
        <v>216</v>
      </c>
      <c r="K3825" s="64">
        <f t="shared" si="439"/>
        <v>217</v>
      </c>
      <c r="L3825" s="64">
        <f t="shared" si="440"/>
        <v>802</v>
      </c>
      <c r="M3825" s="64">
        <f t="shared" si="441"/>
        <v>336</v>
      </c>
    </row>
    <row r="3826" spans="1:13" x14ac:dyDescent="0.35">
      <c r="A3826" s="64">
        <v>50623753</v>
      </c>
      <c r="B3826" s="64" t="s">
        <v>395</v>
      </c>
      <c r="C3826" s="64">
        <v>3728.94</v>
      </c>
      <c r="D3826" s="64">
        <v>151</v>
      </c>
      <c r="E3826" s="64">
        <v>298.83</v>
      </c>
      <c r="F3826" s="64">
        <v>298.94</v>
      </c>
      <c r="H3826" s="64">
        <f t="shared" si="437"/>
        <v>0.11000000000001364</v>
      </c>
      <c r="J3826" s="64">
        <f t="shared" si="438"/>
        <v>216</v>
      </c>
      <c r="K3826" s="64">
        <f t="shared" si="439"/>
        <v>218</v>
      </c>
      <c r="L3826" s="64">
        <f t="shared" si="440"/>
        <v>802</v>
      </c>
      <c r="M3826" s="64">
        <f t="shared" si="441"/>
        <v>336</v>
      </c>
    </row>
    <row r="3827" spans="1:13" x14ac:dyDescent="0.35">
      <c r="A3827" s="64">
        <v>50624660</v>
      </c>
      <c r="B3827" s="64" t="s">
        <v>406</v>
      </c>
      <c r="C3827" s="64">
        <v>2373.2800000000002</v>
      </c>
      <c r="D3827" s="64">
        <v>151</v>
      </c>
      <c r="E3827" s="64">
        <v>191.61</v>
      </c>
      <c r="F3827" s="64">
        <v>0</v>
      </c>
      <c r="H3827" s="64">
        <f t="shared" si="437"/>
        <v>-191.61</v>
      </c>
      <c r="J3827" s="64">
        <f t="shared" si="438"/>
        <v>216</v>
      </c>
      <c r="K3827" s="64">
        <f t="shared" si="439"/>
        <v>218</v>
      </c>
      <c r="L3827" s="64">
        <f t="shared" si="440"/>
        <v>802</v>
      </c>
      <c r="M3827" s="64">
        <f t="shared" si="441"/>
        <v>337</v>
      </c>
    </row>
    <row r="3828" spans="1:13" x14ac:dyDescent="0.35">
      <c r="A3828" s="64">
        <v>50625014</v>
      </c>
      <c r="B3828" s="64" t="s">
        <v>395</v>
      </c>
      <c r="C3828" s="64">
        <v>3123.15</v>
      </c>
      <c r="D3828" s="64">
        <v>149</v>
      </c>
      <c r="E3828" s="64">
        <v>258.5</v>
      </c>
      <c r="F3828" s="64">
        <v>258.01</v>
      </c>
      <c r="H3828" s="64">
        <f t="shared" si="437"/>
        <v>-0.49000000000000909</v>
      </c>
      <c r="J3828" s="64">
        <f t="shared" si="438"/>
        <v>216</v>
      </c>
      <c r="K3828" s="64">
        <f t="shared" si="439"/>
        <v>219</v>
      </c>
      <c r="L3828" s="64">
        <f t="shared" si="440"/>
        <v>802</v>
      </c>
      <c r="M3828" s="64">
        <f t="shared" si="441"/>
        <v>337</v>
      </c>
    </row>
    <row r="3829" spans="1:13" x14ac:dyDescent="0.35">
      <c r="A3829" s="64">
        <v>50625733</v>
      </c>
      <c r="B3829" s="64" t="s">
        <v>183</v>
      </c>
      <c r="C3829" s="64">
        <v>2232.52</v>
      </c>
      <c r="D3829" s="64">
        <v>182</v>
      </c>
      <c r="E3829" s="64">
        <v>180.24</v>
      </c>
      <c r="F3829" s="64">
        <v>0</v>
      </c>
      <c r="H3829" s="64">
        <f t="shared" si="437"/>
        <v>-180.24</v>
      </c>
      <c r="J3829" s="64">
        <f t="shared" si="438"/>
        <v>216</v>
      </c>
      <c r="K3829" s="64">
        <f t="shared" si="439"/>
        <v>219</v>
      </c>
      <c r="L3829" s="64">
        <f t="shared" si="440"/>
        <v>803</v>
      </c>
      <c r="M3829" s="64">
        <f t="shared" si="441"/>
        <v>337</v>
      </c>
    </row>
    <row r="3830" spans="1:13" x14ac:dyDescent="0.35">
      <c r="A3830" s="64">
        <v>50627268</v>
      </c>
      <c r="B3830" s="64" t="s">
        <v>183</v>
      </c>
      <c r="C3830" s="64">
        <v>1857.93</v>
      </c>
      <c r="D3830" s="64">
        <v>181</v>
      </c>
      <c r="E3830" s="64">
        <v>146.93</v>
      </c>
      <c r="F3830" s="64">
        <v>0</v>
      </c>
      <c r="H3830" s="64">
        <f t="shared" si="437"/>
        <v>-146.93</v>
      </c>
      <c r="J3830" s="64">
        <f t="shared" si="438"/>
        <v>216</v>
      </c>
      <c r="K3830" s="64">
        <f t="shared" si="439"/>
        <v>219</v>
      </c>
      <c r="L3830" s="64">
        <f t="shared" si="440"/>
        <v>804</v>
      </c>
      <c r="M3830" s="64">
        <f t="shared" si="441"/>
        <v>337</v>
      </c>
    </row>
    <row r="3831" spans="1:13" x14ac:dyDescent="0.35">
      <c r="A3831" s="64">
        <v>50628951</v>
      </c>
      <c r="B3831" s="64" t="s">
        <v>183</v>
      </c>
      <c r="C3831" s="64">
        <v>2967.37</v>
      </c>
      <c r="D3831" s="64">
        <v>182</v>
      </c>
      <c r="E3831" s="64">
        <v>236.33</v>
      </c>
      <c r="F3831" s="64">
        <v>0</v>
      </c>
      <c r="H3831" s="64">
        <f t="shared" si="437"/>
        <v>-236.33</v>
      </c>
      <c r="J3831" s="64">
        <f t="shared" si="438"/>
        <v>216</v>
      </c>
      <c r="K3831" s="64">
        <f t="shared" si="439"/>
        <v>219</v>
      </c>
      <c r="L3831" s="64">
        <f t="shared" si="440"/>
        <v>805</v>
      </c>
      <c r="M3831" s="64">
        <f t="shared" si="441"/>
        <v>337</v>
      </c>
    </row>
    <row r="3832" spans="1:13" x14ac:dyDescent="0.35">
      <c r="A3832" s="64">
        <v>50629008</v>
      </c>
      <c r="B3832" s="64" t="s">
        <v>395</v>
      </c>
      <c r="C3832" s="64">
        <v>2002.14</v>
      </c>
      <c r="D3832" s="64">
        <v>182</v>
      </c>
      <c r="E3832" s="64">
        <v>173.83</v>
      </c>
      <c r="F3832" s="64">
        <v>171.32</v>
      </c>
      <c r="H3832" s="64">
        <f t="shared" si="437"/>
        <v>-2.5100000000000193</v>
      </c>
      <c r="J3832" s="64">
        <f t="shared" si="438"/>
        <v>216</v>
      </c>
      <c r="K3832" s="64">
        <f t="shared" si="439"/>
        <v>220</v>
      </c>
      <c r="L3832" s="64">
        <f t="shared" si="440"/>
        <v>805</v>
      </c>
      <c r="M3832" s="64">
        <f t="shared" si="441"/>
        <v>337</v>
      </c>
    </row>
    <row r="3833" spans="1:13" x14ac:dyDescent="0.35">
      <c r="A3833" s="64">
        <v>50629876</v>
      </c>
      <c r="B3833" s="64" t="s">
        <v>183</v>
      </c>
      <c r="C3833" s="64">
        <v>2156</v>
      </c>
      <c r="D3833" s="64">
        <v>181</v>
      </c>
      <c r="E3833" s="64">
        <v>181.64</v>
      </c>
      <c r="F3833" s="64">
        <v>0</v>
      </c>
      <c r="H3833" s="64">
        <f t="shared" si="437"/>
        <v>-181.64</v>
      </c>
      <c r="J3833" s="64">
        <f t="shared" si="438"/>
        <v>216</v>
      </c>
      <c r="K3833" s="64">
        <f t="shared" si="439"/>
        <v>220</v>
      </c>
      <c r="L3833" s="64">
        <f t="shared" si="440"/>
        <v>806</v>
      </c>
      <c r="M3833" s="64">
        <f t="shared" si="441"/>
        <v>337</v>
      </c>
    </row>
    <row r="3834" spans="1:13" x14ac:dyDescent="0.35">
      <c r="A3834" s="64">
        <v>50630766</v>
      </c>
      <c r="B3834" s="64" t="s">
        <v>101</v>
      </c>
      <c r="C3834" s="64">
        <v>1913.81</v>
      </c>
      <c r="D3834" s="64">
        <v>119</v>
      </c>
      <c r="E3834" s="64">
        <v>153.07</v>
      </c>
      <c r="F3834" s="64">
        <v>147.88999999999999</v>
      </c>
      <c r="H3834" s="64">
        <f t="shared" si="437"/>
        <v>-5.1800000000000068</v>
      </c>
      <c r="J3834" s="64">
        <f t="shared" si="438"/>
        <v>217</v>
      </c>
      <c r="K3834" s="64">
        <f t="shared" si="439"/>
        <v>220</v>
      </c>
      <c r="L3834" s="64">
        <f t="shared" si="440"/>
        <v>806</v>
      </c>
      <c r="M3834" s="64">
        <f t="shared" si="441"/>
        <v>337</v>
      </c>
    </row>
    <row r="3835" spans="1:13" x14ac:dyDescent="0.35">
      <c r="A3835" s="64">
        <v>50631087</v>
      </c>
      <c r="B3835" s="64" t="s">
        <v>183</v>
      </c>
      <c r="C3835" s="64">
        <v>10799.9</v>
      </c>
      <c r="D3835" s="64">
        <v>182</v>
      </c>
      <c r="E3835" s="64">
        <v>879.51</v>
      </c>
      <c r="F3835" s="64">
        <v>0</v>
      </c>
      <c r="H3835" s="64">
        <f t="shared" si="437"/>
        <v>-879.51</v>
      </c>
      <c r="J3835" s="64">
        <f t="shared" si="438"/>
        <v>217</v>
      </c>
      <c r="K3835" s="64">
        <f t="shared" si="439"/>
        <v>220</v>
      </c>
      <c r="L3835" s="64">
        <f t="shared" si="440"/>
        <v>807</v>
      </c>
      <c r="M3835" s="64">
        <f t="shared" si="441"/>
        <v>337</v>
      </c>
    </row>
    <row r="3836" spans="1:13" x14ac:dyDescent="0.35">
      <c r="A3836" s="64">
        <v>50633041</v>
      </c>
      <c r="B3836" s="64" t="s">
        <v>101</v>
      </c>
      <c r="C3836" s="64">
        <v>3320.72</v>
      </c>
      <c r="D3836" s="64">
        <v>153</v>
      </c>
      <c r="E3836" s="64">
        <v>267.77999999999997</v>
      </c>
      <c r="F3836" s="64">
        <v>263.27</v>
      </c>
      <c r="H3836" s="64">
        <f t="shared" si="437"/>
        <v>-4.5099999999999909</v>
      </c>
      <c r="J3836" s="64">
        <f t="shared" si="438"/>
        <v>218</v>
      </c>
      <c r="K3836" s="64">
        <f t="shared" si="439"/>
        <v>220</v>
      </c>
      <c r="L3836" s="64">
        <f t="shared" si="440"/>
        <v>807</v>
      </c>
      <c r="M3836" s="64">
        <f t="shared" si="441"/>
        <v>337</v>
      </c>
    </row>
    <row r="3837" spans="1:13" x14ac:dyDescent="0.35">
      <c r="A3837" s="64">
        <v>50633538</v>
      </c>
      <c r="B3837" s="64" t="s">
        <v>183</v>
      </c>
      <c r="C3837" s="64">
        <v>6383.43</v>
      </c>
      <c r="D3837" s="64">
        <v>181</v>
      </c>
      <c r="E3837" s="64">
        <v>507.27</v>
      </c>
      <c r="F3837" s="64">
        <v>0</v>
      </c>
      <c r="H3837" s="64">
        <f t="shared" si="437"/>
        <v>-507.27</v>
      </c>
      <c r="J3837" s="64">
        <f t="shared" si="438"/>
        <v>218</v>
      </c>
      <c r="K3837" s="64">
        <f t="shared" si="439"/>
        <v>220</v>
      </c>
      <c r="L3837" s="64">
        <f t="shared" si="440"/>
        <v>808</v>
      </c>
      <c r="M3837" s="64">
        <f t="shared" si="441"/>
        <v>337</v>
      </c>
    </row>
    <row r="3838" spans="1:13" x14ac:dyDescent="0.35">
      <c r="A3838" s="64">
        <v>50633687</v>
      </c>
      <c r="B3838" s="64" t="s">
        <v>183</v>
      </c>
      <c r="C3838" s="64">
        <v>1094.3599999999999</v>
      </c>
      <c r="D3838" s="64">
        <v>181</v>
      </c>
      <c r="E3838" s="64">
        <v>89.06</v>
      </c>
      <c r="F3838" s="64">
        <v>0</v>
      </c>
      <c r="H3838" s="64">
        <f t="shared" si="437"/>
        <v>-89.06</v>
      </c>
      <c r="J3838" s="64">
        <f t="shared" si="438"/>
        <v>218</v>
      </c>
      <c r="K3838" s="64">
        <f t="shared" si="439"/>
        <v>220</v>
      </c>
      <c r="L3838" s="64">
        <f t="shared" si="440"/>
        <v>809</v>
      </c>
      <c r="M3838" s="64">
        <f t="shared" si="441"/>
        <v>337</v>
      </c>
    </row>
    <row r="3839" spans="1:13" x14ac:dyDescent="0.35">
      <c r="A3839" s="64">
        <v>50636532</v>
      </c>
      <c r="B3839" s="64" t="s">
        <v>183</v>
      </c>
      <c r="C3839" s="64">
        <v>2354.14</v>
      </c>
      <c r="D3839" s="64">
        <v>179</v>
      </c>
      <c r="E3839" s="64">
        <v>190.51</v>
      </c>
      <c r="F3839" s="64">
        <v>0</v>
      </c>
      <c r="H3839" s="64">
        <f t="shared" si="437"/>
        <v>-190.51</v>
      </c>
      <c r="J3839" s="64">
        <f t="shared" si="438"/>
        <v>218</v>
      </c>
      <c r="K3839" s="64">
        <f t="shared" si="439"/>
        <v>220</v>
      </c>
      <c r="L3839" s="64">
        <f t="shared" si="440"/>
        <v>810</v>
      </c>
      <c r="M3839" s="64">
        <f t="shared" si="441"/>
        <v>337</v>
      </c>
    </row>
    <row r="3840" spans="1:13" x14ac:dyDescent="0.35">
      <c r="A3840" s="64">
        <v>50636607</v>
      </c>
      <c r="B3840" s="64" t="s">
        <v>406</v>
      </c>
      <c r="C3840" s="64">
        <v>2450.6</v>
      </c>
      <c r="D3840" s="64">
        <v>182</v>
      </c>
      <c r="E3840" s="64">
        <v>201.1</v>
      </c>
      <c r="F3840" s="64">
        <v>0</v>
      </c>
      <c r="H3840" s="64">
        <f t="shared" si="437"/>
        <v>-201.1</v>
      </c>
      <c r="J3840" s="64">
        <f t="shared" si="438"/>
        <v>218</v>
      </c>
      <c r="K3840" s="64">
        <f t="shared" si="439"/>
        <v>220</v>
      </c>
      <c r="L3840" s="64">
        <f t="shared" si="440"/>
        <v>810</v>
      </c>
      <c r="M3840" s="64">
        <f t="shared" si="441"/>
        <v>338</v>
      </c>
    </row>
    <row r="3841" spans="1:13" x14ac:dyDescent="0.35">
      <c r="A3841" s="64">
        <v>50639932</v>
      </c>
      <c r="B3841" s="64" t="s">
        <v>183</v>
      </c>
      <c r="C3841" s="64">
        <v>7687.89</v>
      </c>
      <c r="D3841" s="64">
        <v>181</v>
      </c>
      <c r="E3841" s="64">
        <v>628.88</v>
      </c>
      <c r="F3841" s="64">
        <v>0</v>
      </c>
      <c r="H3841" s="64">
        <f t="shared" si="437"/>
        <v>-628.88</v>
      </c>
      <c r="J3841" s="64">
        <f t="shared" si="438"/>
        <v>218</v>
      </c>
      <c r="K3841" s="64">
        <f t="shared" si="439"/>
        <v>220</v>
      </c>
      <c r="L3841" s="64">
        <f t="shared" si="440"/>
        <v>811</v>
      </c>
      <c r="M3841" s="64">
        <f t="shared" si="441"/>
        <v>338</v>
      </c>
    </row>
    <row r="3842" spans="1:13" x14ac:dyDescent="0.35">
      <c r="A3842" s="64">
        <v>50639958</v>
      </c>
      <c r="B3842" s="64" t="s">
        <v>101</v>
      </c>
      <c r="C3842" s="64">
        <v>3985.57</v>
      </c>
      <c r="D3842" s="64">
        <v>148</v>
      </c>
      <c r="E3842" s="64">
        <v>318.16000000000003</v>
      </c>
      <c r="F3842" s="64">
        <v>313.02</v>
      </c>
      <c r="H3842" s="64">
        <f t="shared" si="437"/>
        <v>-5.1400000000000432</v>
      </c>
      <c r="J3842" s="64">
        <f t="shared" si="438"/>
        <v>219</v>
      </c>
      <c r="K3842" s="64">
        <f t="shared" si="439"/>
        <v>220</v>
      </c>
      <c r="L3842" s="64">
        <f t="shared" si="440"/>
        <v>811</v>
      </c>
      <c r="M3842" s="64">
        <f t="shared" si="441"/>
        <v>338</v>
      </c>
    </row>
    <row r="3843" spans="1:13" x14ac:dyDescent="0.35">
      <c r="A3843" s="64">
        <v>50640434</v>
      </c>
      <c r="B3843" s="64" t="s">
        <v>101</v>
      </c>
      <c r="C3843" s="64">
        <v>2120.04</v>
      </c>
      <c r="D3843" s="64">
        <v>151</v>
      </c>
      <c r="E3843" s="64">
        <v>170.78</v>
      </c>
      <c r="F3843" s="64">
        <v>170.41</v>
      </c>
      <c r="H3843" s="64">
        <f t="shared" si="437"/>
        <v>-0.37000000000000455</v>
      </c>
      <c r="J3843" s="64">
        <f t="shared" si="438"/>
        <v>220</v>
      </c>
      <c r="K3843" s="64">
        <f t="shared" si="439"/>
        <v>220</v>
      </c>
      <c r="L3843" s="64">
        <f t="shared" si="440"/>
        <v>811</v>
      </c>
      <c r="M3843" s="64">
        <f t="shared" si="441"/>
        <v>338</v>
      </c>
    </row>
    <row r="3844" spans="1:13" x14ac:dyDescent="0.35">
      <c r="A3844" s="64">
        <v>50640822</v>
      </c>
      <c r="B3844" s="64" t="s">
        <v>183</v>
      </c>
      <c r="C3844" s="64">
        <v>4400.6400000000003</v>
      </c>
      <c r="D3844" s="64">
        <v>182</v>
      </c>
      <c r="E3844" s="64">
        <v>366.6</v>
      </c>
      <c r="F3844" s="64">
        <v>0</v>
      </c>
      <c r="H3844" s="64">
        <f t="shared" si="437"/>
        <v>-366.6</v>
      </c>
      <c r="J3844" s="64">
        <f t="shared" si="438"/>
        <v>220</v>
      </c>
      <c r="K3844" s="64">
        <f t="shared" si="439"/>
        <v>220</v>
      </c>
      <c r="L3844" s="64">
        <f t="shared" si="440"/>
        <v>812</v>
      </c>
      <c r="M3844" s="64">
        <f t="shared" si="441"/>
        <v>338</v>
      </c>
    </row>
    <row r="3845" spans="1:13" x14ac:dyDescent="0.35">
      <c r="A3845" s="64">
        <v>50641458</v>
      </c>
      <c r="B3845" s="64" t="s">
        <v>183</v>
      </c>
      <c r="C3845" s="64">
        <v>1465.2</v>
      </c>
      <c r="D3845" s="64">
        <v>182</v>
      </c>
      <c r="E3845" s="64">
        <v>115.72</v>
      </c>
      <c r="F3845" s="64">
        <v>0</v>
      </c>
      <c r="H3845" s="64">
        <f t="shared" si="437"/>
        <v>-115.72</v>
      </c>
      <c r="J3845" s="64">
        <f t="shared" si="438"/>
        <v>220</v>
      </c>
      <c r="K3845" s="64">
        <f t="shared" si="439"/>
        <v>220</v>
      </c>
      <c r="L3845" s="64">
        <f t="shared" si="440"/>
        <v>813</v>
      </c>
      <c r="M3845" s="64">
        <f t="shared" si="441"/>
        <v>338</v>
      </c>
    </row>
    <row r="3846" spans="1:13" x14ac:dyDescent="0.35">
      <c r="A3846" s="64">
        <v>50642696</v>
      </c>
      <c r="B3846" s="64" t="s">
        <v>183</v>
      </c>
      <c r="C3846" s="64">
        <v>3220.08</v>
      </c>
      <c r="D3846" s="64">
        <v>182</v>
      </c>
      <c r="E3846" s="64">
        <v>267.89999999999998</v>
      </c>
      <c r="F3846" s="64">
        <v>0</v>
      </c>
      <c r="H3846" s="64">
        <f t="shared" si="437"/>
        <v>-267.89999999999998</v>
      </c>
      <c r="J3846" s="64">
        <f t="shared" si="438"/>
        <v>220</v>
      </c>
      <c r="K3846" s="64">
        <f t="shared" si="439"/>
        <v>220</v>
      </c>
      <c r="L3846" s="64">
        <f t="shared" si="440"/>
        <v>814</v>
      </c>
      <c r="M3846" s="64">
        <f t="shared" si="441"/>
        <v>338</v>
      </c>
    </row>
    <row r="3847" spans="1:13" x14ac:dyDescent="0.35">
      <c r="A3847" s="64">
        <v>50644519</v>
      </c>
      <c r="B3847" s="64" t="s">
        <v>395</v>
      </c>
      <c r="C3847" s="64">
        <v>2849.63</v>
      </c>
      <c r="D3847" s="64">
        <v>154</v>
      </c>
      <c r="E3847" s="64">
        <v>231.33</v>
      </c>
      <c r="F3847" s="64">
        <v>224.43</v>
      </c>
      <c r="H3847" s="64">
        <f t="shared" si="437"/>
        <v>-6.9000000000000057</v>
      </c>
      <c r="J3847" s="64">
        <f t="shared" si="438"/>
        <v>220</v>
      </c>
      <c r="K3847" s="64">
        <f t="shared" si="439"/>
        <v>221</v>
      </c>
      <c r="L3847" s="64">
        <f t="shared" si="440"/>
        <v>814</v>
      </c>
      <c r="M3847" s="64">
        <f t="shared" si="441"/>
        <v>338</v>
      </c>
    </row>
    <row r="3848" spans="1:13" x14ac:dyDescent="0.35">
      <c r="A3848" s="64">
        <v>50644543</v>
      </c>
      <c r="B3848" s="64" t="s">
        <v>183</v>
      </c>
      <c r="C3848" s="64">
        <v>2735.45</v>
      </c>
      <c r="D3848" s="64">
        <v>182</v>
      </c>
      <c r="E3848" s="64">
        <v>213.4</v>
      </c>
      <c r="F3848" s="64">
        <v>0</v>
      </c>
      <c r="H3848" s="64">
        <f t="shared" si="437"/>
        <v>-213.4</v>
      </c>
      <c r="J3848" s="64">
        <f t="shared" si="438"/>
        <v>220</v>
      </c>
      <c r="K3848" s="64">
        <f t="shared" si="439"/>
        <v>221</v>
      </c>
      <c r="L3848" s="64">
        <f t="shared" si="440"/>
        <v>815</v>
      </c>
      <c r="M3848" s="64">
        <f t="shared" si="441"/>
        <v>338</v>
      </c>
    </row>
    <row r="3849" spans="1:13" x14ac:dyDescent="0.35">
      <c r="A3849" s="64">
        <v>50645822</v>
      </c>
      <c r="B3849" s="64" t="s">
        <v>183</v>
      </c>
      <c r="C3849" s="64">
        <v>2826.82</v>
      </c>
      <c r="D3849" s="64">
        <v>179</v>
      </c>
      <c r="E3849" s="64">
        <v>231.65</v>
      </c>
      <c r="F3849" s="64">
        <v>0</v>
      </c>
      <c r="H3849" s="64">
        <f t="shared" si="437"/>
        <v>-231.65</v>
      </c>
      <c r="J3849" s="64">
        <f t="shared" si="438"/>
        <v>220</v>
      </c>
      <c r="K3849" s="64">
        <f t="shared" si="439"/>
        <v>221</v>
      </c>
      <c r="L3849" s="64">
        <f t="shared" si="440"/>
        <v>816</v>
      </c>
      <c r="M3849" s="64">
        <f t="shared" si="441"/>
        <v>338</v>
      </c>
    </row>
    <row r="3850" spans="1:13" x14ac:dyDescent="0.35">
      <c r="A3850" s="64">
        <v>50646474</v>
      </c>
      <c r="B3850" s="64" t="s">
        <v>183</v>
      </c>
      <c r="C3850" s="64">
        <v>3496.12</v>
      </c>
      <c r="D3850" s="64">
        <v>179</v>
      </c>
      <c r="E3850" s="64">
        <v>288.39</v>
      </c>
      <c r="F3850" s="64">
        <v>0</v>
      </c>
      <c r="H3850" s="64">
        <f t="shared" si="437"/>
        <v>-288.39</v>
      </c>
      <c r="J3850" s="64">
        <f t="shared" si="438"/>
        <v>220</v>
      </c>
      <c r="K3850" s="64">
        <f t="shared" si="439"/>
        <v>221</v>
      </c>
      <c r="L3850" s="64">
        <f t="shared" si="440"/>
        <v>817</v>
      </c>
      <c r="M3850" s="64">
        <f t="shared" si="441"/>
        <v>338</v>
      </c>
    </row>
    <row r="3851" spans="1:13" x14ac:dyDescent="0.35">
      <c r="A3851" s="64">
        <v>50648470</v>
      </c>
      <c r="B3851" s="64" t="s">
        <v>183</v>
      </c>
      <c r="C3851" s="64">
        <v>3259.28</v>
      </c>
      <c r="D3851" s="64">
        <v>182</v>
      </c>
      <c r="E3851" s="64">
        <v>259.56</v>
      </c>
      <c r="F3851" s="64">
        <v>0</v>
      </c>
      <c r="H3851" s="64">
        <f t="shared" si="437"/>
        <v>-259.56</v>
      </c>
      <c r="J3851" s="64">
        <f t="shared" si="438"/>
        <v>220</v>
      </c>
      <c r="K3851" s="64">
        <f t="shared" si="439"/>
        <v>221</v>
      </c>
      <c r="L3851" s="64">
        <f t="shared" si="440"/>
        <v>818</v>
      </c>
      <c r="M3851" s="64">
        <f t="shared" si="441"/>
        <v>338</v>
      </c>
    </row>
    <row r="3852" spans="1:13" x14ac:dyDescent="0.35">
      <c r="A3852" s="64">
        <v>50648909</v>
      </c>
      <c r="B3852" s="64" t="s">
        <v>183</v>
      </c>
      <c r="C3852" s="64">
        <v>2764.05</v>
      </c>
      <c r="D3852" s="64">
        <v>182</v>
      </c>
      <c r="E3852" s="64">
        <v>226.53</v>
      </c>
      <c r="F3852" s="64">
        <v>0</v>
      </c>
      <c r="H3852" s="64">
        <f t="shared" si="437"/>
        <v>-226.53</v>
      </c>
      <c r="J3852" s="64">
        <f t="shared" si="438"/>
        <v>220</v>
      </c>
      <c r="K3852" s="64">
        <f t="shared" si="439"/>
        <v>221</v>
      </c>
      <c r="L3852" s="64">
        <f t="shared" si="440"/>
        <v>819</v>
      </c>
      <c r="M3852" s="64">
        <f t="shared" si="441"/>
        <v>338</v>
      </c>
    </row>
    <row r="3853" spans="1:13" x14ac:dyDescent="0.35">
      <c r="A3853" s="64">
        <v>50649444</v>
      </c>
      <c r="B3853" s="64" t="s">
        <v>183</v>
      </c>
      <c r="C3853" s="64">
        <v>2530.91</v>
      </c>
      <c r="D3853" s="64">
        <v>181</v>
      </c>
      <c r="E3853" s="64">
        <v>206.26</v>
      </c>
      <c r="F3853" s="64">
        <v>0</v>
      </c>
      <c r="H3853" s="64">
        <f t="shared" si="437"/>
        <v>-206.26</v>
      </c>
      <c r="J3853" s="64">
        <f t="shared" si="438"/>
        <v>220</v>
      </c>
      <c r="K3853" s="64">
        <f t="shared" si="439"/>
        <v>221</v>
      </c>
      <c r="L3853" s="64">
        <f t="shared" si="440"/>
        <v>820</v>
      </c>
      <c r="M3853" s="64">
        <f t="shared" si="441"/>
        <v>338</v>
      </c>
    </row>
    <row r="3854" spans="1:13" x14ac:dyDescent="0.35">
      <c r="A3854" s="64">
        <v>50649668</v>
      </c>
      <c r="B3854" s="64" t="s">
        <v>406</v>
      </c>
      <c r="C3854" s="64">
        <v>3098.4</v>
      </c>
      <c r="D3854" s="64">
        <v>182</v>
      </c>
      <c r="E3854" s="64">
        <v>253.82</v>
      </c>
      <c r="F3854" s="64">
        <v>0</v>
      </c>
      <c r="H3854" s="64">
        <f t="shared" si="437"/>
        <v>-253.82</v>
      </c>
      <c r="J3854" s="64">
        <f t="shared" si="438"/>
        <v>220</v>
      </c>
      <c r="K3854" s="64">
        <f t="shared" si="439"/>
        <v>221</v>
      </c>
      <c r="L3854" s="64">
        <f t="shared" si="440"/>
        <v>820</v>
      </c>
      <c r="M3854" s="64">
        <f t="shared" si="441"/>
        <v>339</v>
      </c>
    </row>
    <row r="3855" spans="1:13" x14ac:dyDescent="0.35">
      <c r="A3855" s="64">
        <v>50650946</v>
      </c>
      <c r="B3855" s="64" t="s">
        <v>406</v>
      </c>
      <c r="C3855" s="64">
        <v>2335.66</v>
      </c>
      <c r="D3855" s="64">
        <v>152</v>
      </c>
      <c r="E3855" s="64">
        <v>186.97</v>
      </c>
      <c r="F3855" s="64">
        <v>0</v>
      </c>
      <c r="H3855" s="64">
        <f t="shared" si="437"/>
        <v>-186.97</v>
      </c>
      <c r="J3855" s="64">
        <f t="shared" si="438"/>
        <v>220</v>
      </c>
      <c r="K3855" s="64">
        <f t="shared" si="439"/>
        <v>221</v>
      </c>
      <c r="L3855" s="64">
        <f t="shared" si="440"/>
        <v>820</v>
      </c>
      <c r="M3855" s="64">
        <f t="shared" si="441"/>
        <v>340</v>
      </c>
    </row>
    <row r="3856" spans="1:13" x14ac:dyDescent="0.35">
      <c r="A3856" s="64">
        <v>50651043</v>
      </c>
      <c r="B3856" s="64" t="s">
        <v>183</v>
      </c>
      <c r="C3856" s="64">
        <v>3030.85</v>
      </c>
      <c r="D3856" s="64">
        <v>182</v>
      </c>
      <c r="E3856" s="64">
        <v>235.14</v>
      </c>
      <c r="F3856" s="64">
        <v>0</v>
      </c>
      <c r="H3856" s="64">
        <f t="shared" ref="H3856:H3919" si="442">F3856-E3856</f>
        <v>-235.14</v>
      </c>
      <c r="J3856" s="64">
        <f t="shared" si="438"/>
        <v>220</v>
      </c>
      <c r="K3856" s="64">
        <f t="shared" si="439"/>
        <v>221</v>
      </c>
      <c r="L3856" s="64">
        <f t="shared" si="440"/>
        <v>821</v>
      </c>
      <c r="M3856" s="64">
        <f t="shared" si="441"/>
        <v>340</v>
      </c>
    </row>
    <row r="3857" spans="1:13" x14ac:dyDescent="0.35">
      <c r="A3857" s="64">
        <v>50651978</v>
      </c>
      <c r="B3857" s="64" t="s">
        <v>183</v>
      </c>
      <c r="C3857" s="64">
        <v>2345.06</v>
      </c>
      <c r="D3857" s="64">
        <v>181</v>
      </c>
      <c r="E3857" s="64">
        <v>193.64</v>
      </c>
      <c r="F3857" s="64">
        <v>0</v>
      </c>
      <c r="H3857" s="64">
        <f t="shared" si="442"/>
        <v>-193.64</v>
      </c>
      <c r="J3857" s="64">
        <f t="shared" si="438"/>
        <v>220</v>
      </c>
      <c r="K3857" s="64">
        <f t="shared" si="439"/>
        <v>221</v>
      </c>
      <c r="L3857" s="64">
        <f t="shared" si="440"/>
        <v>822</v>
      </c>
      <c r="M3857" s="64">
        <f t="shared" si="441"/>
        <v>340</v>
      </c>
    </row>
    <row r="3858" spans="1:13" x14ac:dyDescent="0.35">
      <c r="A3858" s="64">
        <v>50652372</v>
      </c>
      <c r="B3858" s="64" t="s">
        <v>395</v>
      </c>
      <c r="C3858" s="64">
        <v>1807.37</v>
      </c>
      <c r="D3858" s="64">
        <v>151</v>
      </c>
      <c r="E3858" s="64">
        <v>147.53</v>
      </c>
      <c r="F3858" s="64">
        <v>147.29</v>
      </c>
      <c r="H3858" s="64">
        <f t="shared" si="442"/>
        <v>-0.24000000000000909</v>
      </c>
      <c r="J3858" s="64">
        <f t="shared" si="438"/>
        <v>220</v>
      </c>
      <c r="K3858" s="64">
        <f t="shared" si="439"/>
        <v>222</v>
      </c>
      <c r="L3858" s="64">
        <f t="shared" si="440"/>
        <v>822</v>
      </c>
      <c r="M3858" s="64">
        <f t="shared" si="441"/>
        <v>340</v>
      </c>
    </row>
    <row r="3859" spans="1:13" x14ac:dyDescent="0.35">
      <c r="A3859" s="64">
        <v>50654766</v>
      </c>
      <c r="B3859" s="64" t="s">
        <v>395</v>
      </c>
      <c r="C3859" s="64">
        <v>2394.25</v>
      </c>
      <c r="D3859" s="64">
        <v>179</v>
      </c>
      <c r="E3859" s="64">
        <v>203.69</v>
      </c>
      <c r="F3859" s="64">
        <v>201.81</v>
      </c>
      <c r="H3859" s="64">
        <f t="shared" si="442"/>
        <v>-1.8799999999999955</v>
      </c>
      <c r="J3859" s="64">
        <f t="shared" si="438"/>
        <v>220</v>
      </c>
      <c r="K3859" s="64">
        <f t="shared" si="439"/>
        <v>223</v>
      </c>
      <c r="L3859" s="64">
        <f t="shared" si="440"/>
        <v>822</v>
      </c>
      <c r="M3859" s="64">
        <f t="shared" si="441"/>
        <v>340</v>
      </c>
    </row>
    <row r="3860" spans="1:13" x14ac:dyDescent="0.35">
      <c r="A3860" s="64">
        <v>50655102</v>
      </c>
      <c r="B3860" s="64" t="s">
        <v>183</v>
      </c>
      <c r="C3860" s="64">
        <v>2953.13</v>
      </c>
      <c r="D3860" s="64">
        <v>182</v>
      </c>
      <c r="E3860" s="64">
        <v>244.42</v>
      </c>
      <c r="F3860" s="64">
        <v>0</v>
      </c>
      <c r="H3860" s="64">
        <f t="shared" si="442"/>
        <v>-244.42</v>
      </c>
      <c r="J3860" s="64">
        <f t="shared" si="438"/>
        <v>220</v>
      </c>
      <c r="K3860" s="64">
        <f t="shared" si="439"/>
        <v>223</v>
      </c>
      <c r="L3860" s="64">
        <f t="shared" si="440"/>
        <v>823</v>
      </c>
      <c r="M3860" s="64">
        <f t="shared" si="441"/>
        <v>340</v>
      </c>
    </row>
    <row r="3861" spans="1:13" x14ac:dyDescent="0.35">
      <c r="A3861" s="64">
        <v>50657231</v>
      </c>
      <c r="B3861" s="64" t="s">
        <v>101</v>
      </c>
      <c r="C3861" s="64">
        <v>3871.91</v>
      </c>
      <c r="D3861" s="64">
        <v>154</v>
      </c>
      <c r="E3861" s="64">
        <v>316.25</v>
      </c>
      <c r="F3861" s="64">
        <v>311.57</v>
      </c>
      <c r="H3861" s="64">
        <f t="shared" si="442"/>
        <v>-4.6800000000000068</v>
      </c>
      <c r="J3861" s="64">
        <f t="shared" si="438"/>
        <v>221</v>
      </c>
      <c r="K3861" s="64">
        <f t="shared" si="439"/>
        <v>223</v>
      </c>
      <c r="L3861" s="64">
        <f t="shared" si="440"/>
        <v>823</v>
      </c>
      <c r="M3861" s="64">
        <f t="shared" si="441"/>
        <v>340</v>
      </c>
    </row>
    <row r="3862" spans="1:13" x14ac:dyDescent="0.35">
      <c r="A3862" s="64">
        <v>50657314</v>
      </c>
      <c r="B3862" s="64" t="s">
        <v>395</v>
      </c>
      <c r="C3862" s="64">
        <v>2615.8200000000002</v>
      </c>
      <c r="D3862" s="64">
        <v>149</v>
      </c>
      <c r="E3862" s="64">
        <v>216.72</v>
      </c>
      <c r="F3862" s="64">
        <v>215.58</v>
      </c>
      <c r="H3862" s="64">
        <f t="shared" si="442"/>
        <v>-1.1399999999999864</v>
      </c>
      <c r="J3862" s="64">
        <f t="shared" si="438"/>
        <v>221</v>
      </c>
      <c r="K3862" s="64">
        <f t="shared" si="439"/>
        <v>224</v>
      </c>
      <c r="L3862" s="64">
        <f t="shared" si="440"/>
        <v>823</v>
      </c>
      <c r="M3862" s="64">
        <f t="shared" si="441"/>
        <v>340</v>
      </c>
    </row>
    <row r="3863" spans="1:13" x14ac:dyDescent="0.35">
      <c r="A3863" s="64">
        <v>50657752</v>
      </c>
      <c r="B3863" s="64" t="s">
        <v>101</v>
      </c>
      <c r="C3863" s="64">
        <v>1301.17</v>
      </c>
      <c r="D3863" s="64">
        <v>179</v>
      </c>
      <c r="E3863" s="64">
        <v>106.09</v>
      </c>
      <c r="F3863" s="64">
        <v>107.23</v>
      </c>
      <c r="H3863" s="64">
        <f t="shared" si="442"/>
        <v>1.1400000000000006</v>
      </c>
      <c r="J3863" s="64">
        <f t="shared" si="438"/>
        <v>222</v>
      </c>
      <c r="K3863" s="64">
        <f t="shared" si="439"/>
        <v>224</v>
      </c>
      <c r="L3863" s="64">
        <f t="shared" si="440"/>
        <v>823</v>
      </c>
      <c r="M3863" s="64">
        <f t="shared" si="441"/>
        <v>340</v>
      </c>
    </row>
    <row r="3864" spans="1:13" x14ac:dyDescent="0.35">
      <c r="A3864" s="64">
        <v>50659055</v>
      </c>
      <c r="B3864" s="64" t="s">
        <v>395</v>
      </c>
      <c r="C3864" s="64">
        <v>8452.7999999999993</v>
      </c>
      <c r="D3864" s="64">
        <v>153</v>
      </c>
      <c r="E3864" s="64">
        <v>703.49</v>
      </c>
      <c r="F3864" s="64">
        <v>697.38</v>
      </c>
      <c r="H3864" s="64">
        <f t="shared" si="442"/>
        <v>-6.1100000000000136</v>
      </c>
      <c r="J3864" s="64">
        <f t="shared" si="438"/>
        <v>222</v>
      </c>
      <c r="K3864" s="64">
        <f t="shared" si="439"/>
        <v>225</v>
      </c>
      <c r="L3864" s="64">
        <f t="shared" si="440"/>
        <v>823</v>
      </c>
      <c r="M3864" s="64">
        <f t="shared" si="441"/>
        <v>340</v>
      </c>
    </row>
    <row r="3865" spans="1:13" x14ac:dyDescent="0.35">
      <c r="A3865" s="64">
        <v>50660523</v>
      </c>
      <c r="B3865" s="64" t="s">
        <v>101</v>
      </c>
      <c r="C3865" s="64">
        <v>3305.34</v>
      </c>
      <c r="D3865" s="64">
        <v>151</v>
      </c>
      <c r="E3865" s="64">
        <v>265.02</v>
      </c>
      <c r="F3865" s="64">
        <v>263.18</v>
      </c>
      <c r="H3865" s="64">
        <f t="shared" si="442"/>
        <v>-1.839999999999975</v>
      </c>
      <c r="J3865" s="64">
        <f t="shared" si="438"/>
        <v>223</v>
      </c>
      <c r="K3865" s="64">
        <f t="shared" si="439"/>
        <v>225</v>
      </c>
      <c r="L3865" s="64">
        <f t="shared" si="440"/>
        <v>823</v>
      </c>
      <c r="M3865" s="64">
        <f t="shared" si="441"/>
        <v>340</v>
      </c>
    </row>
    <row r="3866" spans="1:13" x14ac:dyDescent="0.35">
      <c r="A3866" s="64">
        <v>50662553</v>
      </c>
      <c r="B3866" s="64" t="s">
        <v>183</v>
      </c>
      <c r="C3866" s="64">
        <v>3639.15</v>
      </c>
      <c r="D3866" s="64">
        <v>182</v>
      </c>
      <c r="E3866" s="64">
        <v>285.52999999999997</v>
      </c>
      <c r="F3866" s="64">
        <v>0</v>
      </c>
      <c r="H3866" s="64">
        <f t="shared" si="442"/>
        <v>-285.52999999999997</v>
      </c>
      <c r="J3866" s="64">
        <f t="shared" si="438"/>
        <v>223</v>
      </c>
      <c r="K3866" s="64">
        <f t="shared" si="439"/>
        <v>225</v>
      </c>
      <c r="L3866" s="64">
        <f t="shared" si="440"/>
        <v>824</v>
      </c>
      <c r="M3866" s="64">
        <f t="shared" si="441"/>
        <v>340</v>
      </c>
    </row>
    <row r="3867" spans="1:13" x14ac:dyDescent="0.35">
      <c r="A3867" s="64">
        <v>50668080</v>
      </c>
      <c r="B3867" s="64" t="s">
        <v>406</v>
      </c>
      <c r="C3867" s="64">
        <v>3138.43</v>
      </c>
      <c r="D3867" s="64">
        <v>151</v>
      </c>
      <c r="E3867" s="64">
        <v>252.22</v>
      </c>
      <c r="F3867" s="64">
        <v>0</v>
      </c>
      <c r="H3867" s="64">
        <f t="shared" si="442"/>
        <v>-252.22</v>
      </c>
      <c r="J3867" s="64">
        <f t="shared" si="438"/>
        <v>223</v>
      </c>
      <c r="K3867" s="64">
        <f t="shared" si="439"/>
        <v>225</v>
      </c>
      <c r="L3867" s="64">
        <f t="shared" si="440"/>
        <v>824</v>
      </c>
      <c r="M3867" s="64">
        <f t="shared" si="441"/>
        <v>341</v>
      </c>
    </row>
    <row r="3868" spans="1:13" x14ac:dyDescent="0.35">
      <c r="A3868" s="64">
        <v>50669046</v>
      </c>
      <c r="B3868" s="64" t="s">
        <v>183</v>
      </c>
      <c r="C3868" s="64">
        <v>2681.33</v>
      </c>
      <c r="D3868" s="64">
        <v>182</v>
      </c>
      <c r="E3868" s="64">
        <v>221.65</v>
      </c>
      <c r="F3868" s="64">
        <v>0</v>
      </c>
      <c r="H3868" s="64">
        <f t="shared" si="442"/>
        <v>-221.65</v>
      </c>
      <c r="J3868" s="64">
        <f t="shared" si="438"/>
        <v>223</v>
      </c>
      <c r="K3868" s="64">
        <f t="shared" si="439"/>
        <v>225</v>
      </c>
      <c r="L3868" s="64">
        <f t="shared" si="440"/>
        <v>825</v>
      </c>
      <c r="M3868" s="64">
        <f t="shared" si="441"/>
        <v>341</v>
      </c>
    </row>
    <row r="3869" spans="1:13" x14ac:dyDescent="0.35">
      <c r="A3869" s="64">
        <v>50674087</v>
      </c>
      <c r="B3869" s="64" t="s">
        <v>395</v>
      </c>
      <c r="C3869" s="64">
        <v>5699.43</v>
      </c>
      <c r="D3869" s="64">
        <v>182</v>
      </c>
      <c r="E3869" s="64">
        <v>466.31</v>
      </c>
      <c r="F3869" s="64">
        <v>461.58</v>
      </c>
      <c r="H3869" s="64">
        <f t="shared" si="442"/>
        <v>-4.7300000000000182</v>
      </c>
      <c r="J3869" s="64">
        <f t="shared" si="438"/>
        <v>223</v>
      </c>
      <c r="K3869" s="64">
        <f t="shared" si="439"/>
        <v>226</v>
      </c>
      <c r="L3869" s="64">
        <f t="shared" si="440"/>
        <v>825</v>
      </c>
      <c r="M3869" s="64">
        <f t="shared" si="441"/>
        <v>341</v>
      </c>
    </row>
    <row r="3870" spans="1:13" x14ac:dyDescent="0.35">
      <c r="A3870" s="64">
        <v>50676265</v>
      </c>
      <c r="B3870" s="64" t="s">
        <v>395</v>
      </c>
      <c r="C3870" s="64">
        <v>2343.41</v>
      </c>
      <c r="D3870" s="64">
        <v>151</v>
      </c>
      <c r="E3870" s="64">
        <v>187</v>
      </c>
      <c r="F3870" s="64">
        <v>183.4</v>
      </c>
      <c r="H3870" s="64">
        <f t="shared" si="442"/>
        <v>-3.5999999999999943</v>
      </c>
      <c r="J3870" s="64">
        <f t="shared" si="438"/>
        <v>223</v>
      </c>
      <c r="K3870" s="64">
        <f t="shared" si="439"/>
        <v>227</v>
      </c>
      <c r="L3870" s="64">
        <f t="shared" si="440"/>
        <v>825</v>
      </c>
      <c r="M3870" s="64">
        <f t="shared" si="441"/>
        <v>341</v>
      </c>
    </row>
    <row r="3871" spans="1:13" x14ac:dyDescent="0.35">
      <c r="A3871" s="64">
        <v>50677164</v>
      </c>
      <c r="B3871" s="64" t="s">
        <v>395</v>
      </c>
      <c r="C3871" s="64">
        <v>2256.04</v>
      </c>
      <c r="D3871" s="64">
        <v>179</v>
      </c>
      <c r="E3871" s="64">
        <v>183.35</v>
      </c>
      <c r="F3871" s="64">
        <v>184.06</v>
      </c>
      <c r="H3871" s="64">
        <f t="shared" si="442"/>
        <v>0.71000000000000796</v>
      </c>
      <c r="J3871" s="64">
        <f t="shared" si="438"/>
        <v>223</v>
      </c>
      <c r="K3871" s="64">
        <f t="shared" si="439"/>
        <v>228</v>
      </c>
      <c r="L3871" s="64">
        <f t="shared" si="440"/>
        <v>825</v>
      </c>
      <c r="M3871" s="64">
        <f t="shared" si="441"/>
        <v>341</v>
      </c>
    </row>
    <row r="3872" spans="1:13" x14ac:dyDescent="0.35">
      <c r="A3872" s="64">
        <v>50678964</v>
      </c>
      <c r="B3872" s="64" t="s">
        <v>183</v>
      </c>
      <c r="C3872" s="64">
        <v>3864.49</v>
      </c>
      <c r="D3872" s="64">
        <v>182</v>
      </c>
      <c r="E3872" s="64">
        <v>304.41000000000003</v>
      </c>
      <c r="F3872" s="64">
        <v>0</v>
      </c>
      <c r="H3872" s="64">
        <f t="shared" si="442"/>
        <v>-304.41000000000003</v>
      </c>
      <c r="J3872" s="64">
        <f t="shared" si="438"/>
        <v>223</v>
      </c>
      <c r="K3872" s="64">
        <f t="shared" si="439"/>
        <v>228</v>
      </c>
      <c r="L3872" s="64">
        <f t="shared" si="440"/>
        <v>826</v>
      </c>
      <c r="M3872" s="64">
        <f t="shared" si="441"/>
        <v>341</v>
      </c>
    </row>
    <row r="3873" spans="1:13" x14ac:dyDescent="0.35">
      <c r="A3873" s="64">
        <v>50682527</v>
      </c>
      <c r="B3873" s="64" t="s">
        <v>101</v>
      </c>
      <c r="C3873" s="64">
        <v>3277.63</v>
      </c>
      <c r="D3873" s="64">
        <v>150</v>
      </c>
      <c r="E3873" s="64">
        <v>273.24</v>
      </c>
      <c r="F3873" s="64">
        <v>271</v>
      </c>
      <c r="H3873" s="64">
        <f t="shared" si="442"/>
        <v>-2.2400000000000091</v>
      </c>
      <c r="J3873" s="64">
        <f t="shared" si="438"/>
        <v>224</v>
      </c>
      <c r="K3873" s="64">
        <f t="shared" si="439"/>
        <v>228</v>
      </c>
      <c r="L3873" s="64">
        <f t="shared" si="440"/>
        <v>826</v>
      </c>
      <c r="M3873" s="64">
        <f t="shared" si="441"/>
        <v>341</v>
      </c>
    </row>
    <row r="3874" spans="1:13" x14ac:dyDescent="0.35">
      <c r="A3874" s="64">
        <v>50682759</v>
      </c>
      <c r="B3874" s="64" t="s">
        <v>101</v>
      </c>
      <c r="C3874" s="64">
        <v>1685.41</v>
      </c>
      <c r="D3874" s="64">
        <v>178</v>
      </c>
      <c r="E3874" s="64">
        <v>135.61000000000001</v>
      </c>
      <c r="F3874" s="64">
        <v>134.94</v>
      </c>
      <c r="H3874" s="64">
        <f t="shared" si="442"/>
        <v>-0.67000000000001592</v>
      </c>
      <c r="J3874" s="64">
        <f t="shared" si="438"/>
        <v>225</v>
      </c>
      <c r="K3874" s="64">
        <f t="shared" si="439"/>
        <v>228</v>
      </c>
      <c r="L3874" s="64">
        <f t="shared" si="440"/>
        <v>826</v>
      </c>
      <c r="M3874" s="64">
        <f t="shared" si="441"/>
        <v>341</v>
      </c>
    </row>
    <row r="3875" spans="1:13" x14ac:dyDescent="0.35">
      <c r="A3875" s="64">
        <v>50685357</v>
      </c>
      <c r="B3875" s="64" t="s">
        <v>183</v>
      </c>
      <c r="C3875" s="64">
        <v>3567.77</v>
      </c>
      <c r="D3875" s="64">
        <v>181</v>
      </c>
      <c r="E3875" s="64">
        <v>285.41000000000003</v>
      </c>
      <c r="F3875" s="64">
        <v>0</v>
      </c>
      <c r="H3875" s="64">
        <f t="shared" si="442"/>
        <v>-285.41000000000003</v>
      </c>
      <c r="J3875" s="64">
        <f t="shared" si="438"/>
        <v>225</v>
      </c>
      <c r="K3875" s="64">
        <f t="shared" si="439"/>
        <v>228</v>
      </c>
      <c r="L3875" s="64">
        <f t="shared" si="440"/>
        <v>827</v>
      </c>
      <c r="M3875" s="64">
        <f t="shared" si="441"/>
        <v>341</v>
      </c>
    </row>
    <row r="3876" spans="1:13" x14ac:dyDescent="0.35">
      <c r="A3876" s="64">
        <v>50685654</v>
      </c>
      <c r="B3876" s="64" t="s">
        <v>183</v>
      </c>
      <c r="C3876" s="64">
        <v>2618.0500000000002</v>
      </c>
      <c r="D3876" s="64">
        <v>182</v>
      </c>
      <c r="E3876" s="64">
        <v>202.66</v>
      </c>
      <c r="F3876" s="64">
        <v>0</v>
      </c>
      <c r="H3876" s="64">
        <f t="shared" si="442"/>
        <v>-202.66</v>
      </c>
      <c r="J3876" s="64">
        <f t="shared" si="438"/>
        <v>225</v>
      </c>
      <c r="K3876" s="64">
        <f t="shared" si="439"/>
        <v>228</v>
      </c>
      <c r="L3876" s="64">
        <f t="shared" si="440"/>
        <v>828</v>
      </c>
      <c r="M3876" s="64">
        <f t="shared" si="441"/>
        <v>341</v>
      </c>
    </row>
    <row r="3877" spans="1:13" x14ac:dyDescent="0.35">
      <c r="A3877" s="64">
        <v>50686636</v>
      </c>
      <c r="B3877" s="64" t="s">
        <v>183</v>
      </c>
      <c r="C3877" s="64">
        <v>3711</v>
      </c>
      <c r="D3877" s="64">
        <v>182</v>
      </c>
      <c r="E3877" s="64">
        <v>304.94</v>
      </c>
      <c r="F3877" s="64">
        <v>0</v>
      </c>
      <c r="H3877" s="64">
        <f t="shared" si="442"/>
        <v>-304.94</v>
      </c>
      <c r="J3877" s="64">
        <f t="shared" si="438"/>
        <v>225</v>
      </c>
      <c r="K3877" s="64">
        <f t="shared" si="439"/>
        <v>228</v>
      </c>
      <c r="L3877" s="64">
        <f t="shared" si="440"/>
        <v>829</v>
      </c>
      <c r="M3877" s="64">
        <f t="shared" si="441"/>
        <v>341</v>
      </c>
    </row>
    <row r="3878" spans="1:13" x14ac:dyDescent="0.35">
      <c r="A3878" s="64">
        <v>50687270</v>
      </c>
      <c r="B3878" s="64" t="s">
        <v>183</v>
      </c>
      <c r="C3878" s="64">
        <v>2614.17</v>
      </c>
      <c r="D3878" s="64">
        <v>181</v>
      </c>
      <c r="E3878" s="64">
        <v>217.85</v>
      </c>
      <c r="F3878" s="64">
        <v>0</v>
      </c>
      <c r="H3878" s="64">
        <f t="shared" si="442"/>
        <v>-217.85</v>
      </c>
      <c r="J3878" s="64">
        <f t="shared" si="438"/>
        <v>225</v>
      </c>
      <c r="K3878" s="64">
        <f t="shared" si="439"/>
        <v>228</v>
      </c>
      <c r="L3878" s="64">
        <f t="shared" si="440"/>
        <v>830</v>
      </c>
      <c r="M3878" s="64">
        <f t="shared" si="441"/>
        <v>341</v>
      </c>
    </row>
    <row r="3879" spans="1:13" x14ac:dyDescent="0.35">
      <c r="A3879" s="64">
        <v>50689169</v>
      </c>
      <c r="B3879" s="64" t="s">
        <v>183</v>
      </c>
      <c r="C3879" s="64">
        <v>5906.74</v>
      </c>
      <c r="D3879" s="64">
        <v>182</v>
      </c>
      <c r="E3879" s="64">
        <v>486.35</v>
      </c>
      <c r="F3879" s="64">
        <v>0</v>
      </c>
      <c r="H3879" s="64">
        <f t="shared" si="442"/>
        <v>-486.35</v>
      </c>
      <c r="J3879" s="64">
        <f t="shared" si="438"/>
        <v>225</v>
      </c>
      <c r="K3879" s="64">
        <f t="shared" si="439"/>
        <v>228</v>
      </c>
      <c r="L3879" s="64">
        <f t="shared" si="440"/>
        <v>831</v>
      </c>
      <c r="M3879" s="64">
        <f t="shared" si="441"/>
        <v>341</v>
      </c>
    </row>
    <row r="3880" spans="1:13" x14ac:dyDescent="0.35">
      <c r="A3880" s="64">
        <v>50694283</v>
      </c>
      <c r="B3880" s="64" t="s">
        <v>183</v>
      </c>
      <c r="C3880" s="64">
        <v>2813</v>
      </c>
      <c r="D3880" s="64">
        <v>181</v>
      </c>
      <c r="E3880" s="64">
        <v>229.58</v>
      </c>
      <c r="F3880" s="64">
        <v>0</v>
      </c>
      <c r="H3880" s="64">
        <f t="shared" si="442"/>
        <v>-229.58</v>
      </c>
      <c r="J3880" s="64">
        <f t="shared" si="438"/>
        <v>225</v>
      </c>
      <c r="K3880" s="64">
        <f t="shared" si="439"/>
        <v>228</v>
      </c>
      <c r="L3880" s="64">
        <f t="shared" si="440"/>
        <v>832</v>
      </c>
      <c r="M3880" s="64">
        <f t="shared" si="441"/>
        <v>341</v>
      </c>
    </row>
    <row r="3881" spans="1:13" x14ac:dyDescent="0.35">
      <c r="A3881" s="64">
        <v>50696320</v>
      </c>
      <c r="B3881" s="64" t="s">
        <v>101</v>
      </c>
      <c r="C3881" s="64">
        <v>2598.48</v>
      </c>
      <c r="D3881" s="64">
        <v>182</v>
      </c>
      <c r="E3881" s="64">
        <v>198.99</v>
      </c>
      <c r="F3881" s="64">
        <v>193.1</v>
      </c>
      <c r="H3881" s="64">
        <f t="shared" si="442"/>
        <v>-5.8900000000000148</v>
      </c>
      <c r="J3881" s="64">
        <f t="shared" si="438"/>
        <v>226</v>
      </c>
      <c r="K3881" s="64">
        <f t="shared" si="439"/>
        <v>228</v>
      </c>
      <c r="L3881" s="64">
        <f t="shared" si="440"/>
        <v>832</v>
      </c>
      <c r="M3881" s="64">
        <f t="shared" si="441"/>
        <v>341</v>
      </c>
    </row>
    <row r="3882" spans="1:13" x14ac:dyDescent="0.35">
      <c r="A3882" s="64">
        <v>50697063</v>
      </c>
      <c r="B3882" s="64" t="s">
        <v>395</v>
      </c>
      <c r="C3882" s="64">
        <v>2547.895</v>
      </c>
      <c r="D3882" s="64">
        <v>150</v>
      </c>
      <c r="E3882" s="64">
        <v>214.01</v>
      </c>
      <c r="F3882" s="64">
        <v>210.61</v>
      </c>
      <c r="H3882" s="64">
        <f t="shared" si="442"/>
        <v>-3.3999999999999773</v>
      </c>
      <c r="J3882" s="64">
        <f t="shared" si="438"/>
        <v>226</v>
      </c>
      <c r="K3882" s="64">
        <f t="shared" si="439"/>
        <v>229</v>
      </c>
      <c r="L3882" s="64">
        <f t="shared" si="440"/>
        <v>832</v>
      </c>
      <c r="M3882" s="64">
        <f t="shared" si="441"/>
        <v>341</v>
      </c>
    </row>
    <row r="3883" spans="1:13" x14ac:dyDescent="0.35">
      <c r="A3883" s="64">
        <v>50698178</v>
      </c>
      <c r="B3883" s="64" t="s">
        <v>183</v>
      </c>
      <c r="C3883" s="64">
        <v>3861.22</v>
      </c>
      <c r="D3883" s="64">
        <v>182</v>
      </c>
      <c r="E3883" s="64">
        <v>327.95</v>
      </c>
      <c r="F3883" s="64">
        <v>0</v>
      </c>
      <c r="H3883" s="64">
        <f t="shared" si="442"/>
        <v>-327.95</v>
      </c>
      <c r="J3883" s="64">
        <f t="shared" ref="J3883:J3946" si="443">IF($B3883=J$2253,J3882+1,J3882)</f>
        <v>226</v>
      </c>
      <c r="K3883" s="64">
        <f t="shared" ref="K3883:K3946" si="444">IF($B3883=K$2253,K3882+1,K3882)</f>
        <v>229</v>
      </c>
      <c r="L3883" s="64">
        <f t="shared" ref="L3883:L3946" si="445">IF($B3883=L$2253,L3882+1,L3882)</f>
        <v>833</v>
      </c>
      <c r="M3883" s="64">
        <f t="shared" ref="M3883:M3946" si="446">IF($B3883=M$2253,M3882+1,M3882)</f>
        <v>341</v>
      </c>
    </row>
    <row r="3884" spans="1:13" x14ac:dyDescent="0.35">
      <c r="A3884" s="64">
        <v>50699168</v>
      </c>
      <c r="B3884" s="64" t="s">
        <v>183</v>
      </c>
      <c r="C3884" s="64">
        <v>2106.14</v>
      </c>
      <c r="D3884" s="64">
        <v>181</v>
      </c>
      <c r="E3884" s="64">
        <v>173.59</v>
      </c>
      <c r="F3884" s="64">
        <v>0</v>
      </c>
      <c r="H3884" s="64">
        <f t="shared" si="442"/>
        <v>-173.59</v>
      </c>
      <c r="J3884" s="64">
        <f t="shared" si="443"/>
        <v>226</v>
      </c>
      <c r="K3884" s="64">
        <f t="shared" si="444"/>
        <v>229</v>
      </c>
      <c r="L3884" s="64">
        <f t="shared" si="445"/>
        <v>834</v>
      </c>
      <c r="M3884" s="64">
        <f t="shared" si="446"/>
        <v>341</v>
      </c>
    </row>
    <row r="3885" spans="1:13" x14ac:dyDescent="0.35">
      <c r="A3885" s="64">
        <v>50700098</v>
      </c>
      <c r="B3885" s="64" t="s">
        <v>395</v>
      </c>
      <c r="C3885" s="64">
        <v>3250.58</v>
      </c>
      <c r="D3885" s="64">
        <v>182</v>
      </c>
      <c r="E3885" s="64">
        <v>265.76</v>
      </c>
      <c r="F3885" s="64">
        <v>263.75</v>
      </c>
      <c r="H3885" s="64">
        <f t="shared" si="442"/>
        <v>-2.0099999999999909</v>
      </c>
      <c r="J3885" s="64">
        <f t="shared" si="443"/>
        <v>226</v>
      </c>
      <c r="K3885" s="64">
        <f t="shared" si="444"/>
        <v>230</v>
      </c>
      <c r="L3885" s="64">
        <f t="shared" si="445"/>
        <v>834</v>
      </c>
      <c r="M3885" s="64">
        <f t="shared" si="446"/>
        <v>341</v>
      </c>
    </row>
    <row r="3886" spans="1:13" x14ac:dyDescent="0.35">
      <c r="A3886" s="64">
        <v>50700212</v>
      </c>
      <c r="B3886" s="64" t="s">
        <v>183</v>
      </c>
      <c r="C3886" s="64">
        <v>1889.87</v>
      </c>
      <c r="D3886" s="64">
        <v>182</v>
      </c>
      <c r="E3886" s="64">
        <v>152.21</v>
      </c>
      <c r="F3886" s="64">
        <v>0</v>
      </c>
      <c r="H3886" s="64">
        <f t="shared" si="442"/>
        <v>-152.21</v>
      </c>
      <c r="J3886" s="64">
        <f t="shared" si="443"/>
        <v>226</v>
      </c>
      <c r="K3886" s="64">
        <f t="shared" si="444"/>
        <v>230</v>
      </c>
      <c r="L3886" s="64">
        <f t="shared" si="445"/>
        <v>835</v>
      </c>
      <c r="M3886" s="64">
        <f t="shared" si="446"/>
        <v>341</v>
      </c>
    </row>
    <row r="3887" spans="1:13" x14ac:dyDescent="0.35">
      <c r="A3887" s="64">
        <v>50700428</v>
      </c>
      <c r="B3887" s="64" t="s">
        <v>406</v>
      </c>
      <c r="C3887" s="64">
        <v>3727.42</v>
      </c>
      <c r="D3887" s="64">
        <v>152</v>
      </c>
      <c r="E3887" s="64">
        <v>298.8</v>
      </c>
      <c r="F3887" s="64">
        <v>0</v>
      </c>
      <c r="H3887" s="64">
        <f t="shared" si="442"/>
        <v>-298.8</v>
      </c>
      <c r="J3887" s="64">
        <f t="shared" si="443"/>
        <v>226</v>
      </c>
      <c r="K3887" s="64">
        <f t="shared" si="444"/>
        <v>230</v>
      </c>
      <c r="L3887" s="64">
        <f t="shared" si="445"/>
        <v>835</v>
      </c>
      <c r="M3887" s="64">
        <f t="shared" si="446"/>
        <v>342</v>
      </c>
    </row>
    <row r="3888" spans="1:13" x14ac:dyDescent="0.35">
      <c r="A3888" s="64">
        <v>50700832</v>
      </c>
      <c r="B3888" s="64" t="s">
        <v>183</v>
      </c>
      <c r="C3888" s="64">
        <v>8121.12</v>
      </c>
      <c r="D3888" s="64">
        <v>179</v>
      </c>
      <c r="E3888" s="64">
        <v>667.37</v>
      </c>
      <c r="F3888" s="64">
        <v>0</v>
      </c>
      <c r="H3888" s="64">
        <f t="shared" si="442"/>
        <v>-667.37</v>
      </c>
      <c r="J3888" s="64">
        <f t="shared" si="443"/>
        <v>226</v>
      </c>
      <c r="K3888" s="64">
        <f t="shared" si="444"/>
        <v>230</v>
      </c>
      <c r="L3888" s="64">
        <f t="shared" si="445"/>
        <v>836</v>
      </c>
      <c r="M3888" s="64">
        <f t="shared" si="446"/>
        <v>342</v>
      </c>
    </row>
    <row r="3889" spans="1:13" x14ac:dyDescent="0.35">
      <c r="A3889" s="64">
        <v>50702052</v>
      </c>
      <c r="B3889" s="64" t="s">
        <v>395</v>
      </c>
      <c r="C3889" s="64">
        <v>1722.11</v>
      </c>
      <c r="D3889" s="64">
        <v>126</v>
      </c>
      <c r="E3889" s="64">
        <v>139.74</v>
      </c>
      <c r="F3889" s="64">
        <v>136.63</v>
      </c>
      <c r="H3889" s="64">
        <f t="shared" si="442"/>
        <v>-3.1100000000000136</v>
      </c>
      <c r="J3889" s="64">
        <f t="shared" si="443"/>
        <v>226</v>
      </c>
      <c r="K3889" s="64">
        <f t="shared" si="444"/>
        <v>231</v>
      </c>
      <c r="L3889" s="64">
        <f t="shared" si="445"/>
        <v>836</v>
      </c>
      <c r="M3889" s="64">
        <f t="shared" si="446"/>
        <v>342</v>
      </c>
    </row>
    <row r="3890" spans="1:13" x14ac:dyDescent="0.35">
      <c r="A3890" s="64">
        <v>50702309</v>
      </c>
      <c r="B3890" s="64" t="s">
        <v>183</v>
      </c>
      <c r="C3890" s="64">
        <v>2605.5500000000002</v>
      </c>
      <c r="D3890" s="64">
        <v>182</v>
      </c>
      <c r="E3890" s="64">
        <v>205.8</v>
      </c>
      <c r="F3890" s="64">
        <v>0</v>
      </c>
      <c r="H3890" s="64">
        <f t="shared" si="442"/>
        <v>-205.8</v>
      </c>
      <c r="J3890" s="64">
        <f t="shared" si="443"/>
        <v>226</v>
      </c>
      <c r="K3890" s="64">
        <f t="shared" si="444"/>
        <v>231</v>
      </c>
      <c r="L3890" s="64">
        <f t="shared" si="445"/>
        <v>837</v>
      </c>
      <c r="M3890" s="64">
        <f t="shared" si="446"/>
        <v>342</v>
      </c>
    </row>
    <row r="3891" spans="1:13" x14ac:dyDescent="0.35">
      <c r="A3891" s="64">
        <v>50702482</v>
      </c>
      <c r="B3891" s="64" t="s">
        <v>406</v>
      </c>
      <c r="C3891" s="64">
        <v>3451.67</v>
      </c>
      <c r="D3891" s="64">
        <v>151</v>
      </c>
      <c r="E3891" s="64">
        <v>258.33999999999997</v>
      </c>
      <c r="F3891" s="64">
        <v>0</v>
      </c>
      <c r="H3891" s="64">
        <f t="shared" si="442"/>
        <v>-258.33999999999997</v>
      </c>
      <c r="J3891" s="64">
        <f t="shared" si="443"/>
        <v>226</v>
      </c>
      <c r="K3891" s="64">
        <f t="shared" si="444"/>
        <v>231</v>
      </c>
      <c r="L3891" s="64">
        <f t="shared" si="445"/>
        <v>837</v>
      </c>
      <c r="M3891" s="64">
        <f t="shared" si="446"/>
        <v>343</v>
      </c>
    </row>
    <row r="3892" spans="1:13" x14ac:dyDescent="0.35">
      <c r="A3892" s="64">
        <v>50703810</v>
      </c>
      <c r="B3892" s="64" t="s">
        <v>183</v>
      </c>
      <c r="C3892" s="64">
        <v>3655.46</v>
      </c>
      <c r="D3892" s="64">
        <v>182</v>
      </c>
      <c r="E3892" s="64">
        <v>302.38</v>
      </c>
      <c r="F3892" s="64">
        <v>0</v>
      </c>
      <c r="H3892" s="64">
        <f t="shared" si="442"/>
        <v>-302.38</v>
      </c>
      <c r="J3892" s="64">
        <f t="shared" si="443"/>
        <v>226</v>
      </c>
      <c r="K3892" s="64">
        <f t="shared" si="444"/>
        <v>231</v>
      </c>
      <c r="L3892" s="64">
        <f t="shared" si="445"/>
        <v>838</v>
      </c>
      <c r="M3892" s="64">
        <f t="shared" si="446"/>
        <v>343</v>
      </c>
    </row>
    <row r="3893" spans="1:13" x14ac:dyDescent="0.35">
      <c r="A3893" s="64">
        <v>50705767</v>
      </c>
      <c r="B3893" s="64" t="s">
        <v>183</v>
      </c>
      <c r="C3893" s="64">
        <v>2208.1</v>
      </c>
      <c r="D3893" s="64">
        <v>181</v>
      </c>
      <c r="E3893" s="64">
        <v>180.76</v>
      </c>
      <c r="F3893" s="64">
        <v>0</v>
      </c>
      <c r="H3893" s="64">
        <f t="shared" si="442"/>
        <v>-180.76</v>
      </c>
      <c r="J3893" s="64">
        <f t="shared" si="443"/>
        <v>226</v>
      </c>
      <c r="K3893" s="64">
        <f t="shared" si="444"/>
        <v>231</v>
      </c>
      <c r="L3893" s="64">
        <f t="shared" si="445"/>
        <v>839</v>
      </c>
      <c r="M3893" s="64">
        <f t="shared" si="446"/>
        <v>343</v>
      </c>
    </row>
    <row r="3894" spans="1:13" x14ac:dyDescent="0.35">
      <c r="A3894" s="64">
        <v>50705808</v>
      </c>
      <c r="B3894" s="64" t="s">
        <v>183</v>
      </c>
      <c r="C3894" s="64">
        <v>5634.68</v>
      </c>
      <c r="D3894" s="64">
        <v>181</v>
      </c>
      <c r="E3894" s="64">
        <v>466.87</v>
      </c>
      <c r="F3894" s="64">
        <v>0</v>
      </c>
      <c r="H3894" s="64">
        <f t="shared" si="442"/>
        <v>-466.87</v>
      </c>
      <c r="J3894" s="64">
        <f t="shared" si="443"/>
        <v>226</v>
      </c>
      <c r="K3894" s="64">
        <f t="shared" si="444"/>
        <v>231</v>
      </c>
      <c r="L3894" s="64">
        <f t="shared" si="445"/>
        <v>840</v>
      </c>
      <c r="M3894" s="64">
        <f t="shared" si="446"/>
        <v>343</v>
      </c>
    </row>
    <row r="3895" spans="1:13" x14ac:dyDescent="0.35">
      <c r="A3895" s="64">
        <v>50707036</v>
      </c>
      <c r="B3895" s="64" t="s">
        <v>406</v>
      </c>
      <c r="C3895" s="64">
        <v>3604.58</v>
      </c>
      <c r="D3895" s="64">
        <v>182</v>
      </c>
      <c r="E3895" s="64">
        <v>289.12</v>
      </c>
      <c r="F3895" s="64">
        <v>0</v>
      </c>
      <c r="H3895" s="64">
        <f t="shared" si="442"/>
        <v>-289.12</v>
      </c>
      <c r="J3895" s="64">
        <f t="shared" si="443"/>
        <v>226</v>
      </c>
      <c r="K3895" s="64">
        <f t="shared" si="444"/>
        <v>231</v>
      </c>
      <c r="L3895" s="64">
        <f t="shared" si="445"/>
        <v>840</v>
      </c>
      <c r="M3895" s="64">
        <f t="shared" si="446"/>
        <v>344</v>
      </c>
    </row>
    <row r="3896" spans="1:13" x14ac:dyDescent="0.35">
      <c r="A3896" s="64">
        <v>50708399</v>
      </c>
      <c r="B3896" s="64" t="s">
        <v>183</v>
      </c>
      <c r="C3896" s="64">
        <v>2077.63</v>
      </c>
      <c r="D3896" s="64">
        <v>181</v>
      </c>
      <c r="E3896" s="64">
        <v>172.18</v>
      </c>
      <c r="F3896" s="64">
        <v>0</v>
      </c>
      <c r="H3896" s="64">
        <f t="shared" si="442"/>
        <v>-172.18</v>
      </c>
      <c r="J3896" s="64">
        <f t="shared" si="443"/>
        <v>226</v>
      </c>
      <c r="K3896" s="64">
        <f t="shared" si="444"/>
        <v>231</v>
      </c>
      <c r="L3896" s="64">
        <f t="shared" si="445"/>
        <v>841</v>
      </c>
      <c r="M3896" s="64">
        <f t="shared" si="446"/>
        <v>344</v>
      </c>
    </row>
    <row r="3897" spans="1:13" x14ac:dyDescent="0.35">
      <c r="A3897" s="64">
        <v>50717100</v>
      </c>
      <c r="B3897" s="64" t="s">
        <v>406</v>
      </c>
      <c r="C3897" s="64">
        <v>1351.56</v>
      </c>
      <c r="D3897" s="64">
        <v>151</v>
      </c>
      <c r="E3897" s="64">
        <v>112.91</v>
      </c>
      <c r="F3897" s="64">
        <v>0</v>
      </c>
      <c r="H3897" s="64">
        <f t="shared" si="442"/>
        <v>-112.91</v>
      </c>
      <c r="J3897" s="64">
        <f t="shared" si="443"/>
        <v>226</v>
      </c>
      <c r="K3897" s="64">
        <f t="shared" si="444"/>
        <v>231</v>
      </c>
      <c r="L3897" s="64">
        <f t="shared" si="445"/>
        <v>841</v>
      </c>
      <c r="M3897" s="64">
        <f t="shared" si="446"/>
        <v>345</v>
      </c>
    </row>
    <row r="3898" spans="1:13" x14ac:dyDescent="0.35">
      <c r="A3898" s="64">
        <v>50717580</v>
      </c>
      <c r="B3898" s="64" t="s">
        <v>406</v>
      </c>
      <c r="C3898" s="64">
        <v>3225.49</v>
      </c>
      <c r="D3898" s="64">
        <v>151</v>
      </c>
      <c r="E3898" s="64">
        <v>270.37</v>
      </c>
      <c r="F3898" s="64">
        <v>0</v>
      </c>
      <c r="H3898" s="64">
        <f t="shared" si="442"/>
        <v>-270.37</v>
      </c>
      <c r="J3898" s="64">
        <f t="shared" si="443"/>
        <v>226</v>
      </c>
      <c r="K3898" s="64">
        <f t="shared" si="444"/>
        <v>231</v>
      </c>
      <c r="L3898" s="64">
        <f t="shared" si="445"/>
        <v>841</v>
      </c>
      <c r="M3898" s="64">
        <f t="shared" si="446"/>
        <v>346</v>
      </c>
    </row>
    <row r="3899" spans="1:13" x14ac:dyDescent="0.35">
      <c r="A3899" s="64">
        <v>50717754</v>
      </c>
      <c r="B3899" s="64" t="s">
        <v>101</v>
      </c>
      <c r="C3899" s="64">
        <v>1824.19</v>
      </c>
      <c r="D3899" s="64">
        <v>182</v>
      </c>
      <c r="E3899" s="64">
        <v>147.78</v>
      </c>
      <c r="F3899" s="64">
        <v>147.31</v>
      </c>
      <c r="H3899" s="64">
        <f t="shared" si="442"/>
        <v>-0.46999999999999886</v>
      </c>
      <c r="J3899" s="64">
        <f t="shared" si="443"/>
        <v>227</v>
      </c>
      <c r="K3899" s="64">
        <f t="shared" si="444"/>
        <v>231</v>
      </c>
      <c r="L3899" s="64">
        <f t="shared" si="445"/>
        <v>841</v>
      </c>
      <c r="M3899" s="64">
        <f t="shared" si="446"/>
        <v>346</v>
      </c>
    </row>
    <row r="3900" spans="1:13" x14ac:dyDescent="0.35">
      <c r="A3900" s="64">
        <v>50718281</v>
      </c>
      <c r="B3900" s="64" t="s">
        <v>183</v>
      </c>
      <c r="C3900" s="64">
        <v>11762.12</v>
      </c>
      <c r="D3900" s="64">
        <v>182</v>
      </c>
      <c r="E3900" s="64">
        <v>964.96</v>
      </c>
      <c r="F3900" s="64">
        <v>0</v>
      </c>
      <c r="H3900" s="64">
        <f t="shared" si="442"/>
        <v>-964.96</v>
      </c>
      <c r="J3900" s="64">
        <f t="shared" si="443"/>
        <v>227</v>
      </c>
      <c r="K3900" s="64">
        <f t="shared" si="444"/>
        <v>231</v>
      </c>
      <c r="L3900" s="64">
        <f t="shared" si="445"/>
        <v>842</v>
      </c>
      <c r="M3900" s="64">
        <f t="shared" si="446"/>
        <v>346</v>
      </c>
    </row>
    <row r="3901" spans="1:13" x14ac:dyDescent="0.35">
      <c r="A3901" s="64">
        <v>50718687</v>
      </c>
      <c r="B3901" s="64" t="s">
        <v>101</v>
      </c>
      <c r="C3901" s="64">
        <v>2658.73</v>
      </c>
      <c r="D3901" s="64">
        <v>151</v>
      </c>
      <c r="E3901" s="64">
        <v>213.5</v>
      </c>
      <c r="F3901" s="64">
        <v>211.99</v>
      </c>
      <c r="H3901" s="64">
        <f t="shared" si="442"/>
        <v>-1.5099999999999909</v>
      </c>
      <c r="J3901" s="64">
        <f t="shared" si="443"/>
        <v>228</v>
      </c>
      <c r="K3901" s="64">
        <f t="shared" si="444"/>
        <v>231</v>
      </c>
      <c r="L3901" s="64">
        <f t="shared" si="445"/>
        <v>842</v>
      </c>
      <c r="M3901" s="64">
        <f t="shared" si="446"/>
        <v>346</v>
      </c>
    </row>
    <row r="3902" spans="1:13" x14ac:dyDescent="0.35">
      <c r="A3902" s="64">
        <v>50719221</v>
      </c>
      <c r="B3902" s="64" t="s">
        <v>395</v>
      </c>
      <c r="C3902" s="64">
        <v>2679.53</v>
      </c>
      <c r="D3902" s="64">
        <v>148</v>
      </c>
      <c r="E3902" s="64">
        <v>227.16</v>
      </c>
      <c r="F3902" s="64">
        <v>221.89</v>
      </c>
      <c r="H3902" s="64">
        <f t="shared" si="442"/>
        <v>-5.2700000000000102</v>
      </c>
      <c r="J3902" s="64">
        <f t="shared" si="443"/>
        <v>228</v>
      </c>
      <c r="K3902" s="64">
        <f t="shared" si="444"/>
        <v>232</v>
      </c>
      <c r="L3902" s="64">
        <f t="shared" si="445"/>
        <v>842</v>
      </c>
      <c r="M3902" s="64">
        <f t="shared" si="446"/>
        <v>346</v>
      </c>
    </row>
    <row r="3903" spans="1:13" x14ac:dyDescent="0.35">
      <c r="A3903" s="64">
        <v>50719643</v>
      </c>
      <c r="B3903" s="64" t="s">
        <v>183</v>
      </c>
      <c r="C3903" s="64">
        <v>4931.91</v>
      </c>
      <c r="D3903" s="64">
        <v>182</v>
      </c>
      <c r="E3903" s="64">
        <v>396.12</v>
      </c>
      <c r="F3903" s="64">
        <v>0</v>
      </c>
      <c r="H3903" s="64">
        <f t="shared" si="442"/>
        <v>-396.12</v>
      </c>
      <c r="J3903" s="64">
        <f t="shared" si="443"/>
        <v>228</v>
      </c>
      <c r="K3903" s="64">
        <f t="shared" si="444"/>
        <v>232</v>
      </c>
      <c r="L3903" s="64">
        <f t="shared" si="445"/>
        <v>843</v>
      </c>
      <c r="M3903" s="64">
        <f t="shared" si="446"/>
        <v>346</v>
      </c>
    </row>
    <row r="3904" spans="1:13" x14ac:dyDescent="0.35">
      <c r="A3904" s="64">
        <v>50720161</v>
      </c>
      <c r="B3904" s="64" t="s">
        <v>183</v>
      </c>
      <c r="C3904" s="64">
        <v>3423.73</v>
      </c>
      <c r="D3904" s="64">
        <v>181</v>
      </c>
      <c r="E3904" s="64">
        <v>273.8</v>
      </c>
      <c r="F3904" s="64">
        <v>0</v>
      </c>
      <c r="H3904" s="64">
        <f t="shared" si="442"/>
        <v>-273.8</v>
      </c>
      <c r="J3904" s="64">
        <f t="shared" si="443"/>
        <v>228</v>
      </c>
      <c r="K3904" s="64">
        <f t="shared" si="444"/>
        <v>232</v>
      </c>
      <c r="L3904" s="64">
        <f t="shared" si="445"/>
        <v>844</v>
      </c>
      <c r="M3904" s="64">
        <f t="shared" si="446"/>
        <v>346</v>
      </c>
    </row>
    <row r="3905" spans="1:13" x14ac:dyDescent="0.35">
      <c r="A3905" s="64">
        <v>50720541</v>
      </c>
      <c r="B3905" s="64" t="s">
        <v>406</v>
      </c>
      <c r="C3905" s="64">
        <v>2296.89</v>
      </c>
      <c r="D3905" s="64">
        <v>153</v>
      </c>
      <c r="E3905" s="64">
        <v>185.5</v>
      </c>
      <c r="F3905" s="64">
        <v>0</v>
      </c>
      <c r="H3905" s="64">
        <f t="shared" si="442"/>
        <v>-185.5</v>
      </c>
      <c r="J3905" s="64">
        <f t="shared" si="443"/>
        <v>228</v>
      </c>
      <c r="K3905" s="64">
        <f t="shared" si="444"/>
        <v>232</v>
      </c>
      <c r="L3905" s="64">
        <f t="shared" si="445"/>
        <v>844</v>
      </c>
      <c r="M3905" s="64">
        <f t="shared" si="446"/>
        <v>347</v>
      </c>
    </row>
    <row r="3906" spans="1:13" x14ac:dyDescent="0.35">
      <c r="A3906" s="64">
        <v>50720723</v>
      </c>
      <c r="B3906" s="64" t="s">
        <v>183</v>
      </c>
      <c r="C3906" s="64">
        <v>2237.5100000000002</v>
      </c>
      <c r="D3906" s="64">
        <v>182</v>
      </c>
      <c r="E3906" s="64">
        <v>185.44</v>
      </c>
      <c r="F3906" s="64">
        <v>0</v>
      </c>
      <c r="H3906" s="64">
        <f t="shared" si="442"/>
        <v>-185.44</v>
      </c>
      <c r="J3906" s="64">
        <f t="shared" si="443"/>
        <v>228</v>
      </c>
      <c r="K3906" s="64">
        <f t="shared" si="444"/>
        <v>232</v>
      </c>
      <c r="L3906" s="64">
        <f t="shared" si="445"/>
        <v>845</v>
      </c>
      <c r="M3906" s="64">
        <f t="shared" si="446"/>
        <v>347</v>
      </c>
    </row>
    <row r="3907" spans="1:13" x14ac:dyDescent="0.35">
      <c r="A3907" s="64">
        <v>50720905</v>
      </c>
      <c r="B3907" s="64" t="s">
        <v>183</v>
      </c>
      <c r="C3907" s="64">
        <v>5150.96</v>
      </c>
      <c r="D3907" s="64">
        <v>182</v>
      </c>
      <c r="E3907" s="64">
        <v>422.97</v>
      </c>
      <c r="F3907" s="64">
        <v>0</v>
      </c>
      <c r="H3907" s="64">
        <f t="shared" si="442"/>
        <v>-422.97</v>
      </c>
      <c r="J3907" s="64">
        <f t="shared" si="443"/>
        <v>228</v>
      </c>
      <c r="K3907" s="64">
        <f t="shared" si="444"/>
        <v>232</v>
      </c>
      <c r="L3907" s="64">
        <f t="shared" si="445"/>
        <v>846</v>
      </c>
      <c r="M3907" s="64">
        <f t="shared" si="446"/>
        <v>347</v>
      </c>
    </row>
    <row r="3908" spans="1:13" x14ac:dyDescent="0.35">
      <c r="A3908" s="64">
        <v>50721474</v>
      </c>
      <c r="B3908" s="64" t="s">
        <v>406</v>
      </c>
      <c r="C3908" s="64">
        <v>4008.35</v>
      </c>
      <c r="D3908" s="64">
        <v>151</v>
      </c>
      <c r="E3908" s="64">
        <v>317.83</v>
      </c>
      <c r="F3908" s="64">
        <v>0</v>
      </c>
      <c r="H3908" s="64">
        <f t="shared" si="442"/>
        <v>-317.83</v>
      </c>
      <c r="J3908" s="64">
        <f t="shared" si="443"/>
        <v>228</v>
      </c>
      <c r="K3908" s="64">
        <f t="shared" si="444"/>
        <v>232</v>
      </c>
      <c r="L3908" s="64">
        <f t="shared" si="445"/>
        <v>846</v>
      </c>
      <c r="M3908" s="64">
        <f t="shared" si="446"/>
        <v>348</v>
      </c>
    </row>
    <row r="3909" spans="1:13" x14ac:dyDescent="0.35">
      <c r="A3909" s="64">
        <v>50721656</v>
      </c>
      <c r="B3909" s="64" t="s">
        <v>183</v>
      </c>
      <c r="C3909" s="64">
        <v>1690.92</v>
      </c>
      <c r="D3909" s="64">
        <v>181</v>
      </c>
      <c r="E3909" s="64">
        <v>136.43</v>
      </c>
      <c r="F3909" s="64">
        <v>0</v>
      </c>
      <c r="H3909" s="64">
        <f t="shared" si="442"/>
        <v>-136.43</v>
      </c>
      <c r="J3909" s="64">
        <f t="shared" si="443"/>
        <v>228</v>
      </c>
      <c r="K3909" s="64">
        <f t="shared" si="444"/>
        <v>232</v>
      </c>
      <c r="L3909" s="64">
        <f t="shared" si="445"/>
        <v>847</v>
      </c>
      <c r="M3909" s="64">
        <f t="shared" si="446"/>
        <v>348</v>
      </c>
    </row>
    <row r="3910" spans="1:13" x14ac:dyDescent="0.35">
      <c r="A3910" s="64">
        <v>50723959</v>
      </c>
      <c r="B3910" s="64" t="s">
        <v>395</v>
      </c>
      <c r="C3910" s="64">
        <v>9349.8700000000008</v>
      </c>
      <c r="D3910" s="64">
        <v>179</v>
      </c>
      <c r="E3910" s="64">
        <v>777.57</v>
      </c>
      <c r="F3910" s="64">
        <v>769.92</v>
      </c>
      <c r="H3910" s="64">
        <f t="shared" si="442"/>
        <v>-7.6500000000000909</v>
      </c>
      <c r="J3910" s="64">
        <f t="shared" si="443"/>
        <v>228</v>
      </c>
      <c r="K3910" s="64">
        <f t="shared" si="444"/>
        <v>233</v>
      </c>
      <c r="L3910" s="64">
        <f t="shared" si="445"/>
        <v>847</v>
      </c>
      <c r="M3910" s="64">
        <f t="shared" si="446"/>
        <v>348</v>
      </c>
    </row>
    <row r="3911" spans="1:13" x14ac:dyDescent="0.35">
      <c r="A3911" s="64">
        <v>50725608</v>
      </c>
      <c r="B3911" s="64" t="s">
        <v>183</v>
      </c>
      <c r="C3911" s="64">
        <v>2190.52</v>
      </c>
      <c r="D3911" s="64">
        <v>189</v>
      </c>
      <c r="E3911" s="64">
        <v>179.27</v>
      </c>
      <c r="F3911" s="64">
        <v>0</v>
      </c>
      <c r="H3911" s="64">
        <f t="shared" si="442"/>
        <v>-179.27</v>
      </c>
      <c r="J3911" s="64">
        <f t="shared" si="443"/>
        <v>228</v>
      </c>
      <c r="K3911" s="64">
        <f t="shared" si="444"/>
        <v>233</v>
      </c>
      <c r="L3911" s="64">
        <f t="shared" si="445"/>
        <v>848</v>
      </c>
      <c r="M3911" s="64">
        <f t="shared" si="446"/>
        <v>348</v>
      </c>
    </row>
    <row r="3912" spans="1:13" x14ac:dyDescent="0.35">
      <c r="A3912" s="64">
        <v>50726185</v>
      </c>
      <c r="B3912" s="64" t="s">
        <v>406</v>
      </c>
      <c r="C3912" s="64">
        <v>4535.49</v>
      </c>
      <c r="D3912" s="64">
        <v>152</v>
      </c>
      <c r="E3912" s="64">
        <v>368.84</v>
      </c>
      <c r="F3912" s="64">
        <v>0</v>
      </c>
      <c r="H3912" s="64">
        <f t="shared" si="442"/>
        <v>-368.84</v>
      </c>
      <c r="J3912" s="64">
        <f t="shared" si="443"/>
        <v>228</v>
      </c>
      <c r="K3912" s="64">
        <f t="shared" si="444"/>
        <v>233</v>
      </c>
      <c r="L3912" s="64">
        <f t="shared" si="445"/>
        <v>848</v>
      </c>
      <c r="M3912" s="64">
        <f t="shared" si="446"/>
        <v>349</v>
      </c>
    </row>
    <row r="3913" spans="1:13" x14ac:dyDescent="0.35">
      <c r="A3913" s="64">
        <v>50728561</v>
      </c>
      <c r="B3913" s="64" t="s">
        <v>406</v>
      </c>
      <c r="C3913" s="64">
        <v>3507.73</v>
      </c>
      <c r="D3913" s="64">
        <v>151</v>
      </c>
      <c r="E3913" s="64">
        <v>293.19</v>
      </c>
      <c r="F3913" s="64">
        <v>0</v>
      </c>
      <c r="H3913" s="64">
        <f t="shared" si="442"/>
        <v>-293.19</v>
      </c>
      <c r="J3913" s="64">
        <f t="shared" si="443"/>
        <v>228</v>
      </c>
      <c r="K3913" s="64">
        <f t="shared" si="444"/>
        <v>233</v>
      </c>
      <c r="L3913" s="64">
        <f t="shared" si="445"/>
        <v>848</v>
      </c>
      <c r="M3913" s="64">
        <f t="shared" si="446"/>
        <v>350</v>
      </c>
    </row>
    <row r="3914" spans="1:13" x14ac:dyDescent="0.35">
      <c r="A3914" s="64">
        <v>50730087</v>
      </c>
      <c r="B3914" s="64" t="s">
        <v>183</v>
      </c>
      <c r="C3914" s="64">
        <v>1836.43</v>
      </c>
      <c r="D3914" s="64">
        <v>178</v>
      </c>
      <c r="E3914" s="64">
        <v>148.16999999999999</v>
      </c>
      <c r="F3914" s="64">
        <v>0</v>
      </c>
      <c r="H3914" s="64">
        <f t="shared" si="442"/>
        <v>-148.16999999999999</v>
      </c>
      <c r="J3914" s="64">
        <f t="shared" si="443"/>
        <v>228</v>
      </c>
      <c r="K3914" s="64">
        <f t="shared" si="444"/>
        <v>233</v>
      </c>
      <c r="L3914" s="64">
        <f t="shared" si="445"/>
        <v>849</v>
      </c>
      <c r="M3914" s="64">
        <f t="shared" si="446"/>
        <v>350</v>
      </c>
    </row>
    <row r="3915" spans="1:13" x14ac:dyDescent="0.35">
      <c r="A3915" s="64">
        <v>50730227</v>
      </c>
      <c r="B3915" s="64" t="s">
        <v>406</v>
      </c>
      <c r="C3915" s="64">
        <v>2486.88</v>
      </c>
      <c r="D3915" s="64">
        <v>151</v>
      </c>
      <c r="E3915" s="64">
        <v>198.93</v>
      </c>
      <c r="F3915" s="64">
        <v>0</v>
      </c>
      <c r="H3915" s="64">
        <f t="shared" si="442"/>
        <v>-198.93</v>
      </c>
      <c r="J3915" s="64">
        <f t="shared" si="443"/>
        <v>228</v>
      </c>
      <c r="K3915" s="64">
        <f t="shared" si="444"/>
        <v>233</v>
      </c>
      <c r="L3915" s="64">
        <f t="shared" si="445"/>
        <v>849</v>
      </c>
      <c r="M3915" s="64">
        <f t="shared" si="446"/>
        <v>351</v>
      </c>
    </row>
    <row r="3916" spans="1:13" x14ac:dyDescent="0.35">
      <c r="A3916" s="64">
        <v>50730798</v>
      </c>
      <c r="B3916" s="64" t="s">
        <v>406</v>
      </c>
      <c r="C3916" s="64">
        <v>5798.55</v>
      </c>
      <c r="D3916" s="64">
        <v>152</v>
      </c>
      <c r="E3916" s="64">
        <v>488.75</v>
      </c>
      <c r="F3916" s="64">
        <v>0</v>
      </c>
      <c r="H3916" s="64">
        <f t="shared" si="442"/>
        <v>-488.75</v>
      </c>
      <c r="J3916" s="64">
        <f t="shared" si="443"/>
        <v>228</v>
      </c>
      <c r="K3916" s="64">
        <f t="shared" si="444"/>
        <v>233</v>
      </c>
      <c r="L3916" s="64">
        <f t="shared" si="445"/>
        <v>849</v>
      </c>
      <c r="M3916" s="64">
        <f t="shared" si="446"/>
        <v>352</v>
      </c>
    </row>
    <row r="3917" spans="1:13" x14ac:dyDescent="0.35">
      <c r="A3917" s="64">
        <v>50731374</v>
      </c>
      <c r="B3917" s="64" t="s">
        <v>406</v>
      </c>
      <c r="C3917" s="64">
        <v>8739.9500000000007</v>
      </c>
      <c r="D3917" s="64">
        <v>150</v>
      </c>
      <c r="E3917" s="64">
        <v>739.99</v>
      </c>
      <c r="F3917" s="64">
        <v>0</v>
      </c>
      <c r="H3917" s="64">
        <f t="shared" si="442"/>
        <v>-739.99</v>
      </c>
      <c r="J3917" s="64">
        <f t="shared" si="443"/>
        <v>228</v>
      </c>
      <c r="K3917" s="64">
        <f t="shared" si="444"/>
        <v>233</v>
      </c>
      <c r="L3917" s="64">
        <f t="shared" si="445"/>
        <v>849</v>
      </c>
      <c r="M3917" s="64">
        <f t="shared" si="446"/>
        <v>353</v>
      </c>
    </row>
    <row r="3918" spans="1:13" x14ac:dyDescent="0.35">
      <c r="A3918" s="64">
        <v>50735657</v>
      </c>
      <c r="B3918" s="64" t="s">
        <v>183</v>
      </c>
      <c r="C3918" s="64">
        <v>8136.07</v>
      </c>
      <c r="D3918" s="64">
        <v>182</v>
      </c>
      <c r="E3918" s="64">
        <v>649.41</v>
      </c>
      <c r="F3918" s="64">
        <v>0</v>
      </c>
      <c r="H3918" s="64">
        <f t="shared" si="442"/>
        <v>-649.41</v>
      </c>
      <c r="J3918" s="64">
        <f t="shared" si="443"/>
        <v>228</v>
      </c>
      <c r="K3918" s="64">
        <f t="shared" si="444"/>
        <v>233</v>
      </c>
      <c r="L3918" s="64">
        <f t="shared" si="445"/>
        <v>850</v>
      </c>
      <c r="M3918" s="64">
        <f t="shared" si="446"/>
        <v>353</v>
      </c>
    </row>
    <row r="3919" spans="1:13" x14ac:dyDescent="0.35">
      <c r="A3919" s="64">
        <v>50744806</v>
      </c>
      <c r="B3919" s="64" t="s">
        <v>101</v>
      </c>
      <c r="C3919" s="64">
        <v>3529</v>
      </c>
      <c r="D3919" s="64">
        <v>182</v>
      </c>
      <c r="E3919" s="64">
        <v>290.39999999999998</v>
      </c>
      <c r="F3919" s="64">
        <v>287.35000000000002</v>
      </c>
      <c r="H3919" s="64">
        <f t="shared" si="442"/>
        <v>-3.0499999999999545</v>
      </c>
      <c r="J3919" s="64">
        <f t="shared" si="443"/>
        <v>229</v>
      </c>
      <c r="K3919" s="64">
        <f t="shared" si="444"/>
        <v>233</v>
      </c>
      <c r="L3919" s="64">
        <f t="shared" si="445"/>
        <v>850</v>
      </c>
      <c r="M3919" s="64">
        <f t="shared" si="446"/>
        <v>353</v>
      </c>
    </row>
    <row r="3920" spans="1:13" x14ac:dyDescent="0.35">
      <c r="A3920" s="64">
        <v>50746951</v>
      </c>
      <c r="B3920" s="64" t="s">
        <v>183</v>
      </c>
      <c r="C3920" s="64">
        <v>5026.72</v>
      </c>
      <c r="D3920" s="64">
        <v>182</v>
      </c>
      <c r="E3920" s="64">
        <v>406.57</v>
      </c>
      <c r="F3920" s="64">
        <v>0</v>
      </c>
      <c r="H3920" s="64">
        <f t="shared" ref="H3920:H3983" si="447">F3920-E3920</f>
        <v>-406.57</v>
      </c>
      <c r="J3920" s="64">
        <f t="shared" si="443"/>
        <v>229</v>
      </c>
      <c r="K3920" s="64">
        <f t="shared" si="444"/>
        <v>233</v>
      </c>
      <c r="L3920" s="64">
        <f t="shared" si="445"/>
        <v>851</v>
      </c>
      <c r="M3920" s="64">
        <f t="shared" si="446"/>
        <v>353</v>
      </c>
    </row>
    <row r="3921" spans="1:13" x14ac:dyDescent="0.35">
      <c r="A3921" s="64">
        <v>50748949</v>
      </c>
      <c r="B3921" s="64" t="s">
        <v>395</v>
      </c>
      <c r="C3921" s="64">
        <v>1729.78</v>
      </c>
      <c r="D3921" s="64">
        <v>154</v>
      </c>
      <c r="E3921" s="64">
        <v>137.63999999999999</v>
      </c>
      <c r="F3921" s="64">
        <v>133.88</v>
      </c>
      <c r="H3921" s="64">
        <f t="shared" si="447"/>
        <v>-3.7599999999999909</v>
      </c>
      <c r="J3921" s="64">
        <f t="shared" si="443"/>
        <v>229</v>
      </c>
      <c r="K3921" s="64">
        <f t="shared" si="444"/>
        <v>234</v>
      </c>
      <c r="L3921" s="64">
        <f t="shared" si="445"/>
        <v>851</v>
      </c>
      <c r="M3921" s="64">
        <f t="shared" si="446"/>
        <v>353</v>
      </c>
    </row>
    <row r="3922" spans="1:13" x14ac:dyDescent="0.35">
      <c r="A3922" s="64">
        <v>50750978</v>
      </c>
      <c r="B3922" s="64" t="s">
        <v>395</v>
      </c>
      <c r="C3922" s="64">
        <v>3321.62</v>
      </c>
      <c r="D3922" s="64">
        <v>153</v>
      </c>
      <c r="E3922" s="64">
        <v>265.23</v>
      </c>
      <c r="F3922" s="64">
        <v>260.05</v>
      </c>
      <c r="H3922" s="64">
        <f t="shared" si="447"/>
        <v>-5.1800000000000068</v>
      </c>
      <c r="J3922" s="64">
        <f t="shared" si="443"/>
        <v>229</v>
      </c>
      <c r="K3922" s="64">
        <f t="shared" si="444"/>
        <v>235</v>
      </c>
      <c r="L3922" s="64">
        <f t="shared" si="445"/>
        <v>851</v>
      </c>
      <c r="M3922" s="64">
        <f t="shared" si="446"/>
        <v>353</v>
      </c>
    </row>
    <row r="3923" spans="1:13" x14ac:dyDescent="0.35">
      <c r="A3923" s="64">
        <v>50751570</v>
      </c>
      <c r="B3923" s="64" t="s">
        <v>395</v>
      </c>
      <c r="C3923" s="64">
        <v>6330.47</v>
      </c>
      <c r="D3923" s="64">
        <v>182</v>
      </c>
      <c r="E3923" s="64">
        <v>528.46</v>
      </c>
      <c r="F3923" s="64">
        <v>527.38</v>
      </c>
      <c r="H3923" s="64">
        <f t="shared" si="447"/>
        <v>-1.0800000000000409</v>
      </c>
      <c r="J3923" s="64">
        <f t="shared" si="443"/>
        <v>229</v>
      </c>
      <c r="K3923" s="64">
        <f t="shared" si="444"/>
        <v>236</v>
      </c>
      <c r="L3923" s="64">
        <f t="shared" si="445"/>
        <v>851</v>
      </c>
      <c r="M3923" s="64">
        <f t="shared" si="446"/>
        <v>353</v>
      </c>
    </row>
    <row r="3924" spans="1:13" x14ac:dyDescent="0.35">
      <c r="A3924" s="64">
        <v>50752792</v>
      </c>
      <c r="B3924" s="64" t="s">
        <v>395</v>
      </c>
      <c r="C3924" s="64">
        <v>2694.96</v>
      </c>
      <c r="D3924" s="64">
        <v>118</v>
      </c>
      <c r="E3924" s="64">
        <v>223.17</v>
      </c>
      <c r="F3924" s="64">
        <v>225.71</v>
      </c>
      <c r="H3924" s="64">
        <f t="shared" si="447"/>
        <v>2.5400000000000205</v>
      </c>
      <c r="J3924" s="64">
        <f t="shared" si="443"/>
        <v>229</v>
      </c>
      <c r="K3924" s="64">
        <f t="shared" si="444"/>
        <v>237</v>
      </c>
      <c r="L3924" s="64">
        <f t="shared" si="445"/>
        <v>851</v>
      </c>
      <c r="M3924" s="64">
        <f t="shared" si="446"/>
        <v>353</v>
      </c>
    </row>
    <row r="3925" spans="1:13" x14ac:dyDescent="0.35">
      <c r="A3925" s="64">
        <v>50753732</v>
      </c>
      <c r="B3925" s="64" t="s">
        <v>183</v>
      </c>
      <c r="C3925" s="64">
        <v>4262.57</v>
      </c>
      <c r="D3925" s="64">
        <v>181</v>
      </c>
      <c r="E3925" s="64">
        <v>335.32</v>
      </c>
      <c r="F3925" s="64">
        <v>0</v>
      </c>
      <c r="H3925" s="64">
        <f t="shared" si="447"/>
        <v>-335.32</v>
      </c>
      <c r="J3925" s="64">
        <f t="shared" si="443"/>
        <v>229</v>
      </c>
      <c r="K3925" s="64">
        <f t="shared" si="444"/>
        <v>237</v>
      </c>
      <c r="L3925" s="64">
        <f t="shared" si="445"/>
        <v>852</v>
      </c>
      <c r="M3925" s="64">
        <f t="shared" si="446"/>
        <v>353</v>
      </c>
    </row>
    <row r="3926" spans="1:13" x14ac:dyDescent="0.35">
      <c r="A3926" s="64">
        <v>50754277</v>
      </c>
      <c r="B3926" s="64" t="s">
        <v>183</v>
      </c>
      <c r="C3926" s="64">
        <v>4433.05</v>
      </c>
      <c r="D3926" s="64">
        <v>181</v>
      </c>
      <c r="E3926" s="64">
        <v>362.81</v>
      </c>
      <c r="F3926" s="64">
        <v>0</v>
      </c>
      <c r="H3926" s="64">
        <f t="shared" si="447"/>
        <v>-362.81</v>
      </c>
      <c r="J3926" s="64">
        <f t="shared" si="443"/>
        <v>229</v>
      </c>
      <c r="K3926" s="64">
        <f t="shared" si="444"/>
        <v>237</v>
      </c>
      <c r="L3926" s="64">
        <f t="shared" si="445"/>
        <v>853</v>
      </c>
      <c r="M3926" s="64">
        <f t="shared" si="446"/>
        <v>353</v>
      </c>
    </row>
    <row r="3927" spans="1:13" x14ac:dyDescent="0.35">
      <c r="A3927" s="64">
        <v>50757718</v>
      </c>
      <c r="B3927" s="64" t="s">
        <v>183</v>
      </c>
      <c r="C3927" s="64">
        <v>4365.33</v>
      </c>
      <c r="D3927" s="64">
        <v>182</v>
      </c>
      <c r="E3927" s="64">
        <v>360.17</v>
      </c>
      <c r="F3927" s="64">
        <v>0</v>
      </c>
      <c r="H3927" s="64">
        <f t="shared" si="447"/>
        <v>-360.17</v>
      </c>
      <c r="J3927" s="64">
        <f t="shared" si="443"/>
        <v>229</v>
      </c>
      <c r="K3927" s="64">
        <f t="shared" si="444"/>
        <v>237</v>
      </c>
      <c r="L3927" s="64">
        <f t="shared" si="445"/>
        <v>854</v>
      </c>
      <c r="M3927" s="64">
        <f t="shared" si="446"/>
        <v>353</v>
      </c>
    </row>
    <row r="3928" spans="1:13" x14ac:dyDescent="0.35">
      <c r="A3928" s="64">
        <v>50758659</v>
      </c>
      <c r="B3928" s="64" t="s">
        <v>406</v>
      </c>
      <c r="C3928" s="64">
        <v>7068.12</v>
      </c>
      <c r="D3928" s="64">
        <v>181</v>
      </c>
      <c r="E3928" s="64">
        <v>581.79</v>
      </c>
      <c r="F3928" s="64">
        <v>0</v>
      </c>
      <c r="H3928" s="64">
        <f t="shared" si="447"/>
        <v>-581.79</v>
      </c>
      <c r="J3928" s="64">
        <f t="shared" si="443"/>
        <v>229</v>
      </c>
      <c r="K3928" s="64">
        <f t="shared" si="444"/>
        <v>237</v>
      </c>
      <c r="L3928" s="64">
        <f t="shared" si="445"/>
        <v>854</v>
      </c>
      <c r="M3928" s="64">
        <f t="shared" si="446"/>
        <v>354</v>
      </c>
    </row>
    <row r="3929" spans="1:13" x14ac:dyDescent="0.35">
      <c r="A3929" s="64">
        <v>50759152</v>
      </c>
      <c r="B3929" s="64" t="s">
        <v>183</v>
      </c>
      <c r="C3929" s="64">
        <v>2262.11</v>
      </c>
      <c r="D3929" s="64">
        <v>182</v>
      </c>
      <c r="E3929" s="64">
        <v>187.56</v>
      </c>
      <c r="F3929" s="64">
        <v>0</v>
      </c>
      <c r="H3929" s="64">
        <f t="shared" si="447"/>
        <v>-187.56</v>
      </c>
      <c r="J3929" s="64">
        <f t="shared" si="443"/>
        <v>229</v>
      </c>
      <c r="K3929" s="64">
        <f t="shared" si="444"/>
        <v>237</v>
      </c>
      <c r="L3929" s="64">
        <f t="shared" si="445"/>
        <v>855</v>
      </c>
      <c r="M3929" s="64">
        <f t="shared" si="446"/>
        <v>354</v>
      </c>
    </row>
    <row r="3930" spans="1:13" x14ac:dyDescent="0.35">
      <c r="A3930" s="64">
        <v>50759285</v>
      </c>
      <c r="B3930" s="64" t="s">
        <v>101</v>
      </c>
      <c r="C3930" s="64">
        <v>2884.37</v>
      </c>
      <c r="D3930" s="64">
        <v>149</v>
      </c>
      <c r="E3930" s="64">
        <v>232.37</v>
      </c>
      <c r="F3930" s="64">
        <v>230.02</v>
      </c>
      <c r="H3930" s="64">
        <f t="shared" si="447"/>
        <v>-2.3499999999999943</v>
      </c>
      <c r="J3930" s="64">
        <f t="shared" si="443"/>
        <v>230</v>
      </c>
      <c r="K3930" s="64">
        <f t="shared" si="444"/>
        <v>237</v>
      </c>
      <c r="L3930" s="64">
        <f t="shared" si="445"/>
        <v>855</v>
      </c>
      <c r="M3930" s="64">
        <f t="shared" si="446"/>
        <v>354</v>
      </c>
    </row>
    <row r="3931" spans="1:13" x14ac:dyDescent="0.35">
      <c r="A3931" s="64">
        <v>50760604</v>
      </c>
      <c r="B3931" s="64" t="s">
        <v>406</v>
      </c>
      <c r="C3931" s="64">
        <v>1855.59</v>
      </c>
      <c r="D3931" s="64">
        <v>151</v>
      </c>
      <c r="E3931" s="64">
        <v>151.03</v>
      </c>
      <c r="F3931" s="64">
        <v>0</v>
      </c>
      <c r="H3931" s="64">
        <f t="shared" si="447"/>
        <v>-151.03</v>
      </c>
      <c r="J3931" s="64">
        <f t="shared" si="443"/>
        <v>230</v>
      </c>
      <c r="K3931" s="64">
        <f t="shared" si="444"/>
        <v>237</v>
      </c>
      <c r="L3931" s="64">
        <f t="shared" si="445"/>
        <v>855</v>
      </c>
      <c r="M3931" s="64">
        <f t="shared" si="446"/>
        <v>355</v>
      </c>
    </row>
    <row r="3932" spans="1:13" x14ac:dyDescent="0.35">
      <c r="A3932" s="64">
        <v>50763179</v>
      </c>
      <c r="B3932" s="64" t="s">
        <v>395</v>
      </c>
      <c r="C3932" s="64">
        <v>2619.4299999999998</v>
      </c>
      <c r="D3932" s="64">
        <v>151</v>
      </c>
      <c r="E3932" s="64">
        <v>233.15</v>
      </c>
      <c r="F3932" s="64">
        <v>234.68</v>
      </c>
      <c r="H3932" s="64">
        <f t="shared" si="447"/>
        <v>1.5300000000000011</v>
      </c>
      <c r="J3932" s="64">
        <f t="shared" si="443"/>
        <v>230</v>
      </c>
      <c r="K3932" s="64">
        <f t="shared" si="444"/>
        <v>238</v>
      </c>
      <c r="L3932" s="64">
        <f t="shared" si="445"/>
        <v>855</v>
      </c>
      <c r="M3932" s="64">
        <f t="shared" si="446"/>
        <v>355</v>
      </c>
    </row>
    <row r="3933" spans="1:13" x14ac:dyDescent="0.35">
      <c r="A3933" s="64">
        <v>50767204</v>
      </c>
      <c r="B3933" s="64" t="s">
        <v>183</v>
      </c>
      <c r="C3933" s="64">
        <v>2858.74</v>
      </c>
      <c r="D3933" s="64">
        <v>182</v>
      </c>
      <c r="E3933" s="64">
        <v>232.87</v>
      </c>
      <c r="F3933" s="64">
        <v>0</v>
      </c>
      <c r="H3933" s="64">
        <f t="shared" si="447"/>
        <v>-232.87</v>
      </c>
      <c r="J3933" s="64">
        <f t="shared" si="443"/>
        <v>230</v>
      </c>
      <c r="K3933" s="64">
        <f t="shared" si="444"/>
        <v>238</v>
      </c>
      <c r="L3933" s="64">
        <f t="shared" si="445"/>
        <v>856</v>
      </c>
      <c r="M3933" s="64">
        <f t="shared" si="446"/>
        <v>355</v>
      </c>
    </row>
    <row r="3934" spans="1:13" x14ac:dyDescent="0.35">
      <c r="A3934" s="64">
        <v>50768674</v>
      </c>
      <c r="B3934" s="64" t="s">
        <v>183</v>
      </c>
      <c r="C3934" s="64">
        <v>3542.78</v>
      </c>
      <c r="D3934" s="64">
        <v>170</v>
      </c>
      <c r="E3934" s="64">
        <v>294.91000000000003</v>
      </c>
      <c r="F3934" s="64">
        <v>0</v>
      </c>
      <c r="H3934" s="64">
        <f t="shared" si="447"/>
        <v>-294.91000000000003</v>
      </c>
      <c r="J3934" s="64">
        <f t="shared" si="443"/>
        <v>230</v>
      </c>
      <c r="K3934" s="64">
        <f t="shared" si="444"/>
        <v>238</v>
      </c>
      <c r="L3934" s="64">
        <f t="shared" si="445"/>
        <v>857</v>
      </c>
      <c r="M3934" s="64">
        <f t="shared" si="446"/>
        <v>355</v>
      </c>
    </row>
    <row r="3935" spans="1:13" x14ac:dyDescent="0.35">
      <c r="A3935" s="64">
        <v>50771833</v>
      </c>
      <c r="B3935" s="64" t="s">
        <v>183</v>
      </c>
      <c r="C3935" s="64">
        <v>7557.28</v>
      </c>
      <c r="D3935" s="64">
        <v>182</v>
      </c>
      <c r="E3935" s="64">
        <v>620.36</v>
      </c>
      <c r="F3935" s="64">
        <v>0</v>
      </c>
      <c r="H3935" s="64">
        <f t="shared" si="447"/>
        <v>-620.36</v>
      </c>
      <c r="J3935" s="64">
        <f t="shared" si="443"/>
        <v>230</v>
      </c>
      <c r="K3935" s="64">
        <f t="shared" si="444"/>
        <v>238</v>
      </c>
      <c r="L3935" s="64">
        <f t="shared" si="445"/>
        <v>858</v>
      </c>
      <c r="M3935" s="64">
        <f t="shared" si="446"/>
        <v>355</v>
      </c>
    </row>
    <row r="3936" spans="1:13" x14ac:dyDescent="0.35">
      <c r="A3936" s="64">
        <v>50772740</v>
      </c>
      <c r="B3936" s="64" t="s">
        <v>183</v>
      </c>
      <c r="C3936" s="64">
        <v>1652.28</v>
      </c>
      <c r="D3936" s="64">
        <v>182</v>
      </c>
      <c r="E3936" s="64">
        <v>133.93</v>
      </c>
      <c r="F3936" s="64">
        <v>0</v>
      </c>
      <c r="H3936" s="64">
        <f t="shared" si="447"/>
        <v>-133.93</v>
      </c>
      <c r="J3936" s="64">
        <f t="shared" si="443"/>
        <v>230</v>
      </c>
      <c r="K3936" s="64">
        <f t="shared" si="444"/>
        <v>238</v>
      </c>
      <c r="L3936" s="64">
        <f t="shared" si="445"/>
        <v>859</v>
      </c>
      <c r="M3936" s="64">
        <f t="shared" si="446"/>
        <v>355</v>
      </c>
    </row>
    <row r="3937" spans="1:13" x14ac:dyDescent="0.35">
      <c r="A3937" s="64">
        <v>50774481</v>
      </c>
      <c r="B3937" s="64" t="s">
        <v>183</v>
      </c>
      <c r="C3937" s="64">
        <v>1850.93</v>
      </c>
      <c r="D3937" s="64">
        <v>181</v>
      </c>
      <c r="E3937" s="64">
        <v>146.53</v>
      </c>
      <c r="F3937" s="64">
        <v>0</v>
      </c>
      <c r="H3937" s="64">
        <f t="shared" si="447"/>
        <v>-146.53</v>
      </c>
      <c r="J3937" s="64">
        <f t="shared" si="443"/>
        <v>230</v>
      </c>
      <c r="K3937" s="64">
        <f t="shared" si="444"/>
        <v>238</v>
      </c>
      <c r="L3937" s="64">
        <f t="shared" si="445"/>
        <v>860</v>
      </c>
      <c r="M3937" s="64">
        <f t="shared" si="446"/>
        <v>355</v>
      </c>
    </row>
    <row r="3938" spans="1:13" x14ac:dyDescent="0.35">
      <c r="A3938" s="64">
        <v>50775009</v>
      </c>
      <c r="B3938" s="64" t="s">
        <v>183</v>
      </c>
      <c r="C3938" s="64">
        <v>1814.31</v>
      </c>
      <c r="D3938" s="64">
        <v>182</v>
      </c>
      <c r="E3938" s="64">
        <v>142.38</v>
      </c>
      <c r="F3938" s="64">
        <v>0</v>
      </c>
      <c r="H3938" s="64">
        <f t="shared" si="447"/>
        <v>-142.38</v>
      </c>
      <c r="J3938" s="64">
        <f t="shared" si="443"/>
        <v>230</v>
      </c>
      <c r="K3938" s="64">
        <f t="shared" si="444"/>
        <v>238</v>
      </c>
      <c r="L3938" s="64">
        <f t="shared" si="445"/>
        <v>861</v>
      </c>
      <c r="M3938" s="64">
        <f t="shared" si="446"/>
        <v>355</v>
      </c>
    </row>
    <row r="3939" spans="1:13" x14ac:dyDescent="0.35">
      <c r="A3939" s="64">
        <v>50776560</v>
      </c>
      <c r="B3939" s="64" t="s">
        <v>406</v>
      </c>
      <c r="C3939" s="64">
        <v>1720.23</v>
      </c>
      <c r="D3939" s="64">
        <v>151</v>
      </c>
      <c r="E3939" s="64">
        <v>143.86000000000001</v>
      </c>
      <c r="F3939" s="64">
        <v>0</v>
      </c>
      <c r="H3939" s="64">
        <f t="shared" si="447"/>
        <v>-143.86000000000001</v>
      </c>
      <c r="J3939" s="64">
        <f t="shared" si="443"/>
        <v>230</v>
      </c>
      <c r="K3939" s="64">
        <f t="shared" si="444"/>
        <v>238</v>
      </c>
      <c r="L3939" s="64">
        <f t="shared" si="445"/>
        <v>861</v>
      </c>
      <c r="M3939" s="64">
        <f t="shared" si="446"/>
        <v>356</v>
      </c>
    </row>
    <row r="3940" spans="1:13" x14ac:dyDescent="0.35">
      <c r="A3940" s="64">
        <v>50777758</v>
      </c>
      <c r="B3940" s="64" t="s">
        <v>395</v>
      </c>
      <c r="C3940" s="64">
        <v>1811.21</v>
      </c>
      <c r="D3940" s="64">
        <v>182</v>
      </c>
      <c r="E3940" s="64">
        <v>141.75</v>
      </c>
      <c r="F3940" s="64">
        <v>136.61000000000001</v>
      </c>
      <c r="H3940" s="64">
        <f t="shared" si="447"/>
        <v>-5.1399999999999864</v>
      </c>
      <c r="J3940" s="64">
        <f t="shared" si="443"/>
        <v>230</v>
      </c>
      <c r="K3940" s="64">
        <f t="shared" si="444"/>
        <v>239</v>
      </c>
      <c r="L3940" s="64">
        <f t="shared" si="445"/>
        <v>861</v>
      </c>
      <c r="M3940" s="64">
        <f t="shared" si="446"/>
        <v>356</v>
      </c>
    </row>
    <row r="3941" spans="1:13" x14ac:dyDescent="0.35">
      <c r="A3941" s="64">
        <v>50780727</v>
      </c>
      <c r="B3941" s="64" t="s">
        <v>101</v>
      </c>
      <c r="C3941" s="64">
        <v>5601.78</v>
      </c>
      <c r="D3941" s="64">
        <v>182</v>
      </c>
      <c r="E3941" s="64">
        <v>456.05</v>
      </c>
      <c r="F3941" s="64">
        <v>455.19</v>
      </c>
      <c r="H3941" s="64">
        <f t="shared" si="447"/>
        <v>-0.86000000000001364</v>
      </c>
      <c r="J3941" s="64">
        <f t="shared" si="443"/>
        <v>231</v>
      </c>
      <c r="K3941" s="64">
        <f t="shared" si="444"/>
        <v>239</v>
      </c>
      <c r="L3941" s="64">
        <f t="shared" si="445"/>
        <v>861</v>
      </c>
      <c r="M3941" s="64">
        <f t="shared" si="446"/>
        <v>356</v>
      </c>
    </row>
    <row r="3942" spans="1:13" x14ac:dyDescent="0.35">
      <c r="A3942" s="64">
        <v>50781741</v>
      </c>
      <c r="B3942" s="64" t="s">
        <v>183</v>
      </c>
      <c r="C3942" s="64">
        <v>4127.43</v>
      </c>
      <c r="D3942" s="64">
        <v>182</v>
      </c>
      <c r="E3942" s="64">
        <v>343.94</v>
      </c>
      <c r="F3942" s="64">
        <v>0</v>
      </c>
      <c r="H3942" s="64">
        <f t="shared" si="447"/>
        <v>-343.94</v>
      </c>
      <c r="J3942" s="64">
        <f t="shared" si="443"/>
        <v>231</v>
      </c>
      <c r="K3942" s="64">
        <f t="shared" si="444"/>
        <v>239</v>
      </c>
      <c r="L3942" s="64">
        <f t="shared" si="445"/>
        <v>862</v>
      </c>
      <c r="M3942" s="64">
        <f t="shared" si="446"/>
        <v>356</v>
      </c>
    </row>
    <row r="3943" spans="1:13" x14ac:dyDescent="0.35">
      <c r="A3943" s="64">
        <v>50781759</v>
      </c>
      <c r="B3943" s="64" t="s">
        <v>183</v>
      </c>
      <c r="C3943" s="64">
        <v>3283.08</v>
      </c>
      <c r="D3943" s="64">
        <v>181</v>
      </c>
      <c r="E3943" s="64">
        <v>263.89</v>
      </c>
      <c r="F3943" s="64">
        <v>0</v>
      </c>
      <c r="H3943" s="64">
        <f t="shared" si="447"/>
        <v>-263.89</v>
      </c>
      <c r="J3943" s="64">
        <f t="shared" si="443"/>
        <v>231</v>
      </c>
      <c r="K3943" s="64">
        <f t="shared" si="444"/>
        <v>239</v>
      </c>
      <c r="L3943" s="64">
        <f t="shared" si="445"/>
        <v>863</v>
      </c>
      <c r="M3943" s="64">
        <f t="shared" si="446"/>
        <v>356</v>
      </c>
    </row>
    <row r="3944" spans="1:13" x14ac:dyDescent="0.35">
      <c r="A3944" s="64">
        <v>50782244</v>
      </c>
      <c r="B3944" s="64" t="s">
        <v>406</v>
      </c>
      <c r="C3944" s="64">
        <v>8231.74</v>
      </c>
      <c r="D3944" s="64">
        <v>151</v>
      </c>
      <c r="E3944" s="64">
        <v>674.14</v>
      </c>
      <c r="F3944" s="64">
        <v>0</v>
      </c>
      <c r="H3944" s="64">
        <f t="shared" si="447"/>
        <v>-674.14</v>
      </c>
      <c r="J3944" s="64">
        <f t="shared" si="443"/>
        <v>231</v>
      </c>
      <c r="K3944" s="64">
        <f t="shared" si="444"/>
        <v>239</v>
      </c>
      <c r="L3944" s="64">
        <f t="shared" si="445"/>
        <v>863</v>
      </c>
      <c r="M3944" s="64">
        <f t="shared" si="446"/>
        <v>357</v>
      </c>
    </row>
    <row r="3945" spans="1:13" x14ac:dyDescent="0.35">
      <c r="A3945" s="64">
        <v>50782252</v>
      </c>
      <c r="B3945" s="64" t="s">
        <v>183</v>
      </c>
      <c r="C3945" s="64">
        <v>1887.01</v>
      </c>
      <c r="D3945" s="64">
        <v>179</v>
      </c>
      <c r="E3945" s="64">
        <v>149.65</v>
      </c>
      <c r="F3945" s="64">
        <v>0</v>
      </c>
      <c r="H3945" s="64">
        <f t="shared" si="447"/>
        <v>-149.65</v>
      </c>
      <c r="J3945" s="64">
        <f t="shared" si="443"/>
        <v>231</v>
      </c>
      <c r="K3945" s="64">
        <f t="shared" si="444"/>
        <v>239</v>
      </c>
      <c r="L3945" s="64">
        <f t="shared" si="445"/>
        <v>864</v>
      </c>
      <c r="M3945" s="64">
        <f t="shared" si="446"/>
        <v>357</v>
      </c>
    </row>
    <row r="3946" spans="1:13" x14ac:dyDescent="0.35">
      <c r="A3946" s="64">
        <v>50783474</v>
      </c>
      <c r="B3946" s="64" t="s">
        <v>395</v>
      </c>
      <c r="C3946" s="64">
        <v>1594.99</v>
      </c>
      <c r="D3946" s="64">
        <v>181</v>
      </c>
      <c r="E3946" s="64">
        <v>127.52</v>
      </c>
      <c r="F3946" s="64">
        <v>126.25</v>
      </c>
      <c r="H3946" s="64">
        <f t="shared" si="447"/>
        <v>-1.269999999999996</v>
      </c>
      <c r="J3946" s="64">
        <f t="shared" si="443"/>
        <v>231</v>
      </c>
      <c r="K3946" s="64">
        <f t="shared" si="444"/>
        <v>240</v>
      </c>
      <c r="L3946" s="64">
        <f t="shared" si="445"/>
        <v>864</v>
      </c>
      <c r="M3946" s="64">
        <f t="shared" si="446"/>
        <v>357</v>
      </c>
    </row>
    <row r="3947" spans="1:13" x14ac:dyDescent="0.35">
      <c r="A3947" s="64">
        <v>50783987</v>
      </c>
      <c r="B3947" s="64" t="s">
        <v>395</v>
      </c>
      <c r="C3947" s="64">
        <v>2108.21</v>
      </c>
      <c r="D3947" s="64">
        <v>182</v>
      </c>
      <c r="E3947" s="64">
        <v>165</v>
      </c>
      <c r="F3947" s="64">
        <v>162.54</v>
      </c>
      <c r="H3947" s="64">
        <f t="shared" si="447"/>
        <v>-2.460000000000008</v>
      </c>
      <c r="J3947" s="64">
        <f t="shared" ref="J3947:J4010" si="448">IF($B3947=J$2253,J3946+1,J3946)</f>
        <v>231</v>
      </c>
      <c r="K3947" s="64">
        <f t="shared" ref="K3947:K4010" si="449">IF($B3947=K$2253,K3946+1,K3946)</f>
        <v>241</v>
      </c>
      <c r="L3947" s="64">
        <f t="shared" ref="L3947:L4010" si="450">IF($B3947=L$2253,L3946+1,L3946)</f>
        <v>864</v>
      </c>
      <c r="M3947" s="64">
        <f t="shared" ref="M3947:M4010" si="451">IF($B3947=M$2253,M3946+1,M3946)</f>
        <v>357</v>
      </c>
    </row>
    <row r="3948" spans="1:13" x14ac:dyDescent="0.35">
      <c r="A3948" s="64">
        <v>50784886</v>
      </c>
      <c r="B3948" s="64" t="s">
        <v>406</v>
      </c>
      <c r="C3948" s="64">
        <v>2787.46</v>
      </c>
      <c r="D3948" s="64">
        <v>151</v>
      </c>
      <c r="E3948" s="64">
        <v>230.41</v>
      </c>
      <c r="F3948" s="64">
        <v>0</v>
      </c>
      <c r="H3948" s="64">
        <f t="shared" si="447"/>
        <v>-230.41</v>
      </c>
      <c r="J3948" s="64">
        <f t="shared" si="448"/>
        <v>231</v>
      </c>
      <c r="K3948" s="64">
        <f t="shared" si="449"/>
        <v>241</v>
      </c>
      <c r="L3948" s="64">
        <f t="shared" si="450"/>
        <v>864</v>
      </c>
      <c r="M3948" s="64">
        <f t="shared" si="451"/>
        <v>358</v>
      </c>
    </row>
    <row r="3949" spans="1:13" x14ac:dyDescent="0.35">
      <c r="A3949" s="64">
        <v>50786949</v>
      </c>
      <c r="B3949" s="64" t="s">
        <v>406</v>
      </c>
      <c r="C3949" s="64">
        <v>5473.59</v>
      </c>
      <c r="D3949" s="64">
        <v>151</v>
      </c>
      <c r="E3949" s="64">
        <v>443.7</v>
      </c>
      <c r="F3949" s="64">
        <v>0</v>
      </c>
      <c r="H3949" s="64">
        <f t="shared" si="447"/>
        <v>-443.7</v>
      </c>
      <c r="J3949" s="64">
        <f t="shared" si="448"/>
        <v>231</v>
      </c>
      <c r="K3949" s="64">
        <f t="shared" si="449"/>
        <v>241</v>
      </c>
      <c r="L3949" s="64">
        <f t="shared" si="450"/>
        <v>864</v>
      </c>
      <c r="M3949" s="64">
        <f t="shared" si="451"/>
        <v>359</v>
      </c>
    </row>
    <row r="3950" spans="1:13" x14ac:dyDescent="0.35">
      <c r="A3950" s="64">
        <v>50789092</v>
      </c>
      <c r="B3950" s="64" t="s">
        <v>395</v>
      </c>
      <c r="C3950" s="64">
        <v>2068.5300000000002</v>
      </c>
      <c r="D3950" s="64">
        <v>149</v>
      </c>
      <c r="E3950" s="64">
        <v>165.64</v>
      </c>
      <c r="F3950" s="64">
        <v>164.15</v>
      </c>
      <c r="H3950" s="64">
        <f t="shared" si="447"/>
        <v>-1.4899999999999807</v>
      </c>
      <c r="J3950" s="64">
        <f t="shared" si="448"/>
        <v>231</v>
      </c>
      <c r="K3950" s="64">
        <f t="shared" si="449"/>
        <v>242</v>
      </c>
      <c r="L3950" s="64">
        <f t="shared" si="450"/>
        <v>864</v>
      </c>
      <c r="M3950" s="64">
        <f t="shared" si="451"/>
        <v>359</v>
      </c>
    </row>
    <row r="3951" spans="1:13" x14ac:dyDescent="0.35">
      <c r="A3951" s="64">
        <v>50789498</v>
      </c>
      <c r="B3951" s="64" t="s">
        <v>183</v>
      </c>
      <c r="C3951" s="64">
        <v>1738.82</v>
      </c>
      <c r="D3951" s="64">
        <v>189</v>
      </c>
      <c r="E3951" s="64">
        <v>140.19999999999999</v>
      </c>
      <c r="F3951" s="64">
        <v>0</v>
      </c>
      <c r="H3951" s="64">
        <f t="shared" si="447"/>
        <v>-140.19999999999999</v>
      </c>
      <c r="J3951" s="64">
        <f t="shared" si="448"/>
        <v>231</v>
      </c>
      <c r="K3951" s="64">
        <f t="shared" si="449"/>
        <v>242</v>
      </c>
      <c r="L3951" s="64">
        <f t="shared" si="450"/>
        <v>865</v>
      </c>
      <c r="M3951" s="64">
        <f t="shared" si="451"/>
        <v>359</v>
      </c>
    </row>
    <row r="3952" spans="1:13" x14ac:dyDescent="0.35">
      <c r="A3952" s="64">
        <v>50790916</v>
      </c>
      <c r="B3952" s="64" t="s">
        <v>183</v>
      </c>
      <c r="C3952" s="64">
        <v>3546.43</v>
      </c>
      <c r="D3952" s="64">
        <v>182</v>
      </c>
      <c r="E3952" s="64">
        <v>292.24</v>
      </c>
      <c r="F3952" s="64">
        <v>0</v>
      </c>
      <c r="H3952" s="64">
        <f t="shared" si="447"/>
        <v>-292.24</v>
      </c>
      <c r="J3952" s="64">
        <f t="shared" si="448"/>
        <v>231</v>
      </c>
      <c r="K3952" s="64">
        <f t="shared" si="449"/>
        <v>242</v>
      </c>
      <c r="L3952" s="64">
        <f t="shared" si="450"/>
        <v>866</v>
      </c>
      <c r="M3952" s="64">
        <f t="shared" si="451"/>
        <v>359</v>
      </c>
    </row>
    <row r="3953" spans="1:13" x14ac:dyDescent="0.35">
      <c r="A3953" s="64">
        <v>50792384</v>
      </c>
      <c r="B3953" s="64" t="s">
        <v>101</v>
      </c>
      <c r="C3953" s="64">
        <v>2522.35</v>
      </c>
      <c r="D3953" s="64">
        <v>153</v>
      </c>
      <c r="E3953" s="64">
        <v>207.33</v>
      </c>
      <c r="F3953" s="64">
        <v>203.95</v>
      </c>
      <c r="H3953" s="64">
        <f t="shared" si="447"/>
        <v>-3.3800000000000239</v>
      </c>
      <c r="J3953" s="64">
        <f t="shared" si="448"/>
        <v>232</v>
      </c>
      <c r="K3953" s="64">
        <f t="shared" si="449"/>
        <v>242</v>
      </c>
      <c r="L3953" s="64">
        <f t="shared" si="450"/>
        <v>866</v>
      </c>
      <c r="M3953" s="64">
        <f t="shared" si="451"/>
        <v>359</v>
      </c>
    </row>
    <row r="3954" spans="1:13" x14ac:dyDescent="0.35">
      <c r="A3954" s="64">
        <v>50793100</v>
      </c>
      <c r="B3954" s="64" t="s">
        <v>183</v>
      </c>
      <c r="C3954" s="64">
        <v>2489.6799999999998</v>
      </c>
      <c r="D3954" s="64">
        <v>181</v>
      </c>
      <c r="E3954" s="64">
        <v>204.26</v>
      </c>
      <c r="F3954" s="64">
        <v>0</v>
      </c>
      <c r="H3954" s="64">
        <f t="shared" si="447"/>
        <v>-204.26</v>
      </c>
      <c r="J3954" s="64">
        <f t="shared" si="448"/>
        <v>232</v>
      </c>
      <c r="K3954" s="64">
        <f t="shared" si="449"/>
        <v>242</v>
      </c>
      <c r="L3954" s="64">
        <f t="shared" si="450"/>
        <v>867</v>
      </c>
      <c r="M3954" s="64">
        <f t="shared" si="451"/>
        <v>359</v>
      </c>
    </row>
    <row r="3955" spans="1:13" x14ac:dyDescent="0.35">
      <c r="A3955" s="64">
        <v>50793209</v>
      </c>
      <c r="B3955" s="64" t="s">
        <v>406</v>
      </c>
      <c r="C3955" s="64">
        <v>3135.98</v>
      </c>
      <c r="D3955" s="64">
        <v>151</v>
      </c>
      <c r="E3955" s="64">
        <v>253.57</v>
      </c>
      <c r="F3955" s="64">
        <v>0</v>
      </c>
      <c r="H3955" s="64">
        <f t="shared" si="447"/>
        <v>-253.57</v>
      </c>
      <c r="J3955" s="64">
        <f t="shared" si="448"/>
        <v>232</v>
      </c>
      <c r="K3955" s="64">
        <f t="shared" si="449"/>
        <v>242</v>
      </c>
      <c r="L3955" s="64">
        <f t="shared" si="450"/>
        <v>867</v>
      </c>
      <c r="M3955" s="64">
        <f t="shared" si="451"/>
        <v>360</v>
      </c>
    </row>
    <row r="3956" spans="1:13" x14ac:dyDescent="0.35">
      <c r="A3956" s="64">
        <v>50793861</v>
      </c>
      <c r="B3956" s="64" t="s">
        <v>183</v>
      </c>
      <c r="C3956" s="64">
        <v>3925.5</v>
      </c>
      <c r="D3956" s="64">
        <v>182</v>
      </c>
      <c r="E3956" s="64">
        <v>336.84</v>
      </c>
      <c r="F3956" s="64">
        <v>0</v>
      </c>
      <c r="H3956" s="64">
        <f t="shared" si="447"/>
        <v>-336.84</v>
      </c>
      <c r="J3956" s="64">
        <f t="shared" si="448"/>
        <v>232</v>
      </c>
      <c r="K3956" s="64">
        <f t="shared" si="449"/>
        <v>242</v>
      </c>
      <c r="L3956" s="64">
        <f t="shared" si="450"/>
        <v>868</v>
      </c>
      <c r="M3956" s="64">
        <f t="shared" si="451"/>
        <v>360</v>
      </c>
    </row>
    <row r="3957" spans="1:13" x14ac:dyDescent="0.35">
      <c r="A3957" s="64">
        <v>50796352</v>
      </c>
      <c r="B3957" s="64" t="s">
        <v>101</v>
      </c>
      <c r="C3957" s="64">
        <v>3640.84</v>
      </c>
      <c r="D3957" s="64">
        <v>149</v>
      </c>
      <c r="E3957" s="64">
        <v>304</v>
      </c>
      <c r="F3957" s="64">
        <v>304.58999999999997</v>
      </c>
      <c r="H3957" s="64">
        <f t="shared" si="447"/>
        <v>0.58999999999997499</v>
      </c>
      <c r="J3957" s="64">
        <f t="shared" si="448"/>
        <v>233</v>
      </c>
      <c r="K3957" s="64">
        <f t="shared" si="449"/>
        <v>242</v>
      </c>
      <c r="L3957" s="64">
        <f t="shared" si="450"/>
        <v>868</v>
      </c>
      <c r="M3957" s="64">
        <f t="shared" si="451"/>
        <v>360</v>
      </c>
    </row>
    <row r="3958" spans="1:13" x14ac:dyDescent="0.35">
      <c r="A3958" s="64">
        <v>50798704</v>
      </c>
      <c r="B3958" s="64" t="s">
        <v>395</v>
      </c>
      <c r="C3958" s="64">
        <v>2054.87</v>
      </c>
      <c r="D3958" s="64">
        <v>151</v>
      </c>
      <c r="E3958" s="64">
        <v>168.14</v>
      </c>
      <c r="F3958" s="64">
        <v>166.2</v>
      </c>
      <c r="H3958" s="64">
        <f t="shared" si="447"/>
        <v>-1.9399999999999977</v>
      </c>
      <c r="J3958" s="64">
        <f t="shared" si="448"/>
        <v>233</v>
      </c>
      <c r="K3958" s="64">
        <f t="shared" si="449"/>
        <v>243</v>
      </c>
      <c r="L3958" s="64">
        <f t="shared" si="450"/>
        <v>868</v>
      </c>
      <c r="M3958" s="64">
        <f t="shared" si="451"/>
        <v>360</v>
      </c>
    </row>
    <row r="3959" spans="1:13" x14ac:dyDescent="0.35">
      <c r="A3959" s="64">
        <v>50802381</v>
      </c>
      <c r="B3959" s="64" t="s">
        <v>101</v>
      </c>
      <c r="C3959" s="64">
        <v>2331.08</v>
      </c>
      <c r="D3959" s="64">
        <v>119</v>
      </c>
      <c r="E3959" s="64">
        <v>186</v>
      </c>
      <c r="F3959" s="64">
        <v>184.69</v>
      </c>
      <c r="H3959" s="64">
        <f t="shared" si="447"/>
        <v>-1.3100000000000023</v>
      </c>
      <c r="J3959" s="64">
        <f t="shared" si="448"/>
        <v>234</v>
      </c>
      <c r="K3959" s="64">
        <f t="shared" si="449"/>
        <v>243</v>
      </c>
      <c r="L3959" s="64">
        <f t="shared" si="450"/>
        <v>868</v>
      </c>
      <c r="M3959" s="64">
        <f t="shared" si="451"/>
        <v>360</v>
      </c>
    </row>
    <row r="3960" spans="1:13" x14ac:dyDescent="0.35">
      <c r="A3960" s="64">
        <v>50804098</v>
      </c>
      <c r="B3960" s="64" t="s">
        <v>101</v>
      </c>
      <c r="C3960" s="64">
        <v>20252.48</v>
      </c>
      <c r="D3960" s="64">
        <v>182</v>
      </c>
      <c r="E3960" s="64">
        <v>1649.92</v>
      </c>
      <c r="F3960" s="64">
        <v>1636.81</v>
      </c>
      <c r="H3960" s="64">
        <f t="shared" si="447"/>
        <v>-13.110000000000127</v>
      </c>
      <c r="J3960" s="64">
        <f t="shared" si="448"/>
        <v>235</v>
      </c>
      <c r="K3960" s="64">
        <f t="shared" si="449"/>
        <v>243</v>
      </c>
      <c r="L3960" s="64">
        <f t="shared" si="450"/>
        <v>868</v>
      </c>
      <c r="M3960" s="64">
        <f t="shared" si="451"/>
        <v>360</v>
      </c>
    </row>
    <row r="3961" spans="1:13" x14ac:dyDescent="0.35">
      <c r="A3961" s="64">
        <v>50804931</v>
      </c>
      <c r="B3961" s="64" t="s">
        <v>183</v>
      </c>
      <c r="C3961" s="64">
        <v>2537.7600000000002</v>
      </c>
      <c r="D3961" s="64">
        <v>181</v>
      </c>
      <c r="E3961" s="64">
        <v>204.56</v>
      </c>
      <c r="F3961" s="64">
        <v>0</v>
      </c>
      <c r="H3961" s="64">
        <f t="shared" si="447"/>
        <v>-204.56</v>
      </c>
      <c r="J3961" s="64">
        <f t="shared" si="448"/>
        <v>235</v>
      </c>
      <c r="K3961" s="64">
        <f t="shared" si="449"/>
        <v>243</v>
      </c>
      <c r="L3961" s="64">
        <f t="shared" si="450"/>
        <v>869</v>
      </c>
      <c r="M3961" s="64">
        <f t="shared" si="451"/>
        <v>360</v>
      </c>
    </row>
    <row r="3962" spans="1:13" x14ac:dyDescent="0.35">
      <c r="A3962" s="64">
        <v>50808280</v>
      </c>
      <c r="B3962" s="64" t="s">
        <v>395</v>
      </c>
      <c r="C3962" s="64">
        <v>3338.6</v>
      </c>
      <c r="D3962" s="64">
        <v>182</v>
      </c>
      <c r="E3962" s="64">
        <v>268.05</v>
      </c>
      <c r="F3962" s="64">
        <v>267.51</v>
      </c>
      <c r="H3962" s="64">
        <f t="shared" si="447"/>
        <v>-0.54000000000002046</v>
      </c>
      <c r="J3962" s="64">
        <f t="shared" si="448"/>
        <v>235</v>
      </c>
      <c r="K3962" s="64">
        <f t="shared" si="449"/>
        <v>244</v>
      </c>
      <c r="L3962" s="64">
        <f t="shared" si="450"/>
        <v>869</v>
      </c>
      <c r="M3962" s="64">
        <f t="shared" si="451"/>
        <v>360</v>
      </c>
    </row>
    <row r="3963" spans="1:13" x14ac:dyDescent="0.35">
      <c r="A3963" s="64">
        <v>50813370</v>
      </c>
      <c r="B3963" s="64" t="s">
        <v>395</v>
      </c>
      <c r="C3963" s="64">
        <v>2324.0300000000002</v>
      </c>
      <c r="D3963" s="64">
        <v>179</v>
      </c>
      <c r="E3963" s="64">
        <v>185.91</v>
      </c>
      <c r="F3963" s="64">
        <v>183.7</v>
      </c>
      <c r="H3963" s="64">
        <f t="shared" si="447"/>
        <v>-2.210000000000008</v>
      </c>
      <c r="J3963" s="64">
        <f t="shared" si="448"/>
        <v>235</v>
      </c>
      <c r="K3963" s="64">
        <f t="shared" si="449"/>
        <v>245</v>
      </c>
      <c r="L3963" s="64">
        <f t="shared" si="450"/>
        <v>869</v>
      </c>
      <c r="M3963" s="64">
        <f t="shared" si="451"/>
        <v>360</v>
      </c>
    </row>
    <row r="3964" spans="1:13" x14ac:dyDescent="0.35">
      <c r="A3964" s="64">
        <v>50813536</v>
      </c>
      <c r="B3964" s="64" t="s">
        <v>101</v>
      </c>
      <c r="C3964" s="64">
        <v>1956.49</v>
      </c>
      <c r="D3964" s="64">
        <v>120</v>
      </c>
      <c r="E3964" s="64">
        <v>163.26</v>
      </c>
      <c r="F3964" s="64">
        <v>160.86000000000001</v>
      </c>
      <c r="H3964" s="64">
        <f t="shared" si="447"/>
        <v>-2.3999999999999773</v>
      </c>
      <c r="J3964" s="64">
        <f t="shared" si="448"/>
        <v>236</v>
      </c>
      <c r="K3964" s="64">
        <f t="shared" si="449"/>
        <v>245</v>
      </c>
      <c r="L3964" s="64">
        <f t="shared" si="450"/>
        <v>869</v>
      </c>
      <c r="M3964" s="64">
        <f t="shared" si="451"/>
        <v>360</v>
      </c>
    </row>
    <row r="3965" spans="1:13" x14ac:dyDescent="0.35">
      <c r="A3965" s="64">
        <v>50814138</v>
      </c>
      <c r="B3965" s="64" t="s">
        <v>183</v>
      </c>
      <c r="C3965" s="64">
        <v>6376.64</v>
      </c>
      <c r="D3965" s="64">
        <v>182</v>
      </c>
      <c r="E3965" s="64">
        <v>497.36</v>
      </c>
      <c r="F3965" s="64">
        <v>0</v>
      </c>
      <c r="H3965" s="64">
        <f t="shared" si="447"/>
        <v>-497.36</v>
      </c>
      <c r="J3965" s="64">
        <f t="shared" si="448"/>
        <v>236</v>
      </c>
      <c r="K3965" s="64">
        <f t="shared" si="449"/>
        <v>245</v>
      </c>
      <c r="L3965" s="64">
        <f t="shared" si="450"/>
        <v>870</v>
      </c>
      <c r="M3965" s="64">
        <f t="shared" si="451"/>
        <v>360</v>
      </c>
    </row>
    <row r="3966" spans="1:13" x14ac:dyDescent="0.35">
      <c r="A3966" s="64">
        <v>50815318</v>
      </c>
      <c r="B3966" s="64" t="s">
        <v>183</v>
      </c>
      <c r="C3966" s="64">
        <v>3574.7</v>
      </c>
      <c r="D3966" s="64">
        <v>182</v>
      </c>
      <c r="E3966" s="64">
        <v>282.2</v>
      </c>
      <c r="F3966" s="64">
        <v>0</v>
      </c>
      <c r="H3966" s="64">
        <f t="shared" si="447"/>
        <v>-282.2</v>
      </c>
      <c r="J3966" s="64">
        <f t="shared" si="448"/>
        <v>236</v>
      </c>
      <c r="K3966" s="64">
        <f t="shared" si="449"/>
        <v>245</v>
      </c>
      <c r="L3966" s="64">
        <f t="shared" si="450"/>
        <v>871</v>
      </c>
      <c r="M3966" s="64">
        <f t="shared" si="451"/>
        <v>360</v>
      </c>
    </row>
    <row r="3967" spans="1:13" x14ac:dyDescent="0.35">
      <c r="A3967" s="64">
        <v>50816019</v>
      </c>
      <c r="B3967" s="64" t="s">
        <v>183</v>
      </c>
      <c r="C3967" s="64">
        <v>3184.08</v>
      </c>
      <c r="D3967" s="64">
        <v>182</v>
      </c>
      <c r="E3967" s="64">
        <v>271.58</v>
      </c>
      <c r="F3967" s="64">
        <v>0</v>
      </c>
      <c r="H3967" s="64">
        <f t="shared" si="447"/>
        <v>-271.58</v>
      </c>
      <c r="J3967" s="64">
        <f t="shared" si="448"/>
        <v>236</v>
      </c>
      <c r="K3967" s="64">
        <f t="shared" si="449"/>
        <v>245</v>
      </c>
      <c r="L3967" s="64">
        <f t="shared" si="450"/>
        <v>872</v>
      </c>
      <c r="M3967" s="64">
        <f t="shared" si="451"/>
        <v>360</v>
      </c>
    </row>
    <row r="3968" spans="1:13" x14ac:dyDescent="0.35">
      <c r="A3968" s="64">
        <v>50818552</v>
      </c>
      <c r="B3968" s="64" t="s">
        <v>183</v>
      </c>
      <c r="C3968" s="64">
        <v>2883.64</v>
      </c>
      <c r="D3968" s="64">
        <v>182</v>
      </c>
      <c r="E3968" s="64">
        <v>236.39</v>
      </c>
      <c r="F3968" s="64">
        <v>0</v>
      </c>
      <c r="H3968" s="64">
        <f t="shared" si="447"/>
        <v>-236.39</v>
      </c>
      <c r="J3968" s="64">
        <f t="shared" si="448"/>
        <v>236</v>
      </c>
      <c r="K3968" s="64">
        <f t="shared" si="449"/>
        <v>245</v>
      </c>
      <c r="L3968" s="64">
        <f t="shared" si="450"/>
        <v>873</v>
      </c>
      <c r="M3968" s="64">
        <f t="shared" si="451"/>
        <v>360</v>
      </c>
    </row>
    <row r="3969" spans="1:13" x14ac:dyDescent="0.35">
      <c r="A3969" s="64">
        <v>50818718</v>
      </c>
      <c r="B3969" s="64" t="s">
        <v>395</v>
      </c>
      <c r="C3969" s="64">
        <v>4041.11</v>
      </c>
      <c r="D3969" s="64">
        <v>181</v>
      </c>
      <c r="E3969" s="64">
        <v>324.91000000000003</v>
      </c>
      <c r="F3969" s="64">
        <v>319.33</v>
      </c>
      <c r="H3969" s="64">
        <f t="shared" si="447"/>
        <v>-5.5800000000000409</v>
      </c>
      <c r="J3969" s="64">
        <f t="shared" si="448"/>
        <v>236</v>
      </c>
      <c r="K3969" s="64">
        <f t="shared" si="449"/>
        <v>246</v>
      </c>
      <c r="L3969" s="64">
        <f t="shared" si="450"/>
        <v>873</v>
      </c>
      <c r="M3969" s="64">
        <f t="shared" si="451"/>
        <v>360</v>
      </c>
    </row>
    <row r="3970" spans="1:13" x14ac:dyDescent="0.35">
      <c r="A3970" s="64">
        <v>50822313</v>
      </c>
      <c r="B3970" s="64" t="s">
        <v>183</v>
      </c>
      <c r="C3970" s="64">
        <v>3160.7</v>
      </c>
      <c r="D3970" s="64">
        <v>182</v>
      </c>
      <c r="E3970" s="64">
        <v>253.68</v>
      </c>
      <c r="F3970" s="64">
        <v>0</v>
      </c>
      <c r="H3970" s="64">
        <f t="shared" si="447"/>
        <v>-253.68</v>
      </c>
      <c r="J3970" s="64">
        <f t="shared" si="448"/>
        <v>236</v>
      </c>
      <c r="K3970" s="64">
        <f t="shared" si="449"/>
        <v>246</v>
      </c>
      <c r="L3970" s="64">
        <f t="shared" si="450"/>
        <v>874</v>
      </c>
      <c r="M3970" s="64">
        <f t="shared" si="451"/>
        <v>360</v>
      </c>
    </row>
    <row r="3971" spans="1:13" x14ac:dyDescent="0.35">
      <c r="A3971" s="64">
        <v>50824195</v>
      </c>
      <c r="B3971" s="64" t="s">
        <v>183</v>
      </c>
      <c r="C3971" s="64">
        <v>2790.39</v>
      </c>
      <c r="D3971" s="64">
        <v>181</v>
      </c>
      <c r="E3971" s="64">
        <v>228.92</v>
      </c>
      <c r="F3971" s="64">
        <v>0</v>
      </c>
      <c r="H3971" s="64">
        <f t="shared" si="447"/>
        <v>-228.92</v>
      </c>
      <c r="J3971" s="64">
        <f t="shared" si="448"/>
        <v>236</v>
      </c>
      <c r="K3971" s="64">
        <f t="shared" si="449"/>
        <v>246</v>
      </c>
      <c r="L3971" s="64">
        <f t="shared" si="450"/>
        <v>875</v>
      </c>
      <c r="M3971" s="64">
        <f t="shared" si="451"/>
        <v>360</v>
      </c>
    </row>
    <row r="3972" spans="1:13" x14ac:dyDescent="0.35">
      <c r="A3972" s="64">
        <v>50826034</v>
      </c>
      <c r="B3972" s="64" t="s">
        <v>183</v>
      </c>
      <c r="C3972" s="64">
        <v>3321.28</v>
      </c>
      <c r="D3972" s="64">
        <v>181</v>
      </c>
      <c r="E3972" s="64">
        <v>263.29000000000002</v>
      </c>
      <c r="F3972" s="64">
        <v>0</v>
      </c>
      <c r="H3972" s="64">
        <f t="shared" si="447"/>
        <v>-263.29000000000002</v>
      </c>
      <c r="J3972" s="64">
        <f t="shared" si="448"/>
        <v>236</v>
      </c>
      <c r="K3972" s="64">
        <f t="shared" si="449"/>
        <v>246</v>
      </c>
      <c r="L3972" s="64">
        <f t="shared" si="450"/>
        <v>876</v>
      </c>
      <c r="M3972" s="64">
        <f t="shared" si="451"/>
        <v>360</v>
      </c>
    </row>
    <row r="3973" spans="1:13" x14ac:dyDescent="0.35">
      <c r="A3973" s="64">
        <v>50826125</v>
      </c>
      <c r="B3973" s="64" t="s">
        <v>183</v>
      </c>
      <c r="C3973" s="64">
        <v>3281.66</v>
      </c>
      <c r="D3973" s="64">
        <v>182</v>
      </c>
      <c r="E3973" s="64">
        <v>266.55</v>
      </c>
      <c r="F3973" s="64">
        <v>0</v>
      </c>
      <c r="H3973" s="64">
        <f t="shared" si="447"/>
        <v>-266.55</v>
      </c>
      <c r="J3973" s="64">
        <f t="shared" si="448"/>
        <v>236</v>
      </c>
      <c r="K3973" s="64">
        <f t="shared" si="449"/>
        <v>246</v>
      </c>
      <c r="L3973" s="64">
        <f t="shared" si="450"/>
        <v>877</v>
      </c>
      <c r="M3973" s="64">
        <f t="shared" si="451"/>
        <v>360</v>
      </c>
    </row>
    <row r="3974" spans="1:13" x14ac:dyDescent="0.35">
      <c r="A3974" s="64">
        <v>50828030</v>
      </c>
      <c r="B3974" s="64" t="s">
        <v>183</v>
      </c>
      <c r="C3974" s="64">
        <v>2769.38</v>
      </c>
      <c r="D3974" s="64">
        <v>181</v>
      </c>
      <c r="E3974" s="64">
        <v>225.62</v>
      </c>
      <c r="F3974" s="64">
        <v>0</v>
      </c>
      <c r="H3974" s="64">
        <f t="shared" si="447"/>
        <v>-225.62</v>
      </c>
      <c r="J3974" s="64">
        <f t="shared" si="448"/>
        <v>236</v>
      </c>
      <c r="K3974" s="64">
        <f t="shared" si="449"/>
        <v>246</v>
      </c>
      <c r="L3974" s="64">
        <f t="shared" si="450"/>
        <v>878</v>
      </c>
      <c r="M3974" s="64">
        <f t="shared" si="451"/>
        <v>360</v>
      </c>
    </row>
    <row r="3975" spans="1:13" x14ac:dyDescent="0.35">
      <c r="A3975" s="64">
        <v>50828890</v>
      </c>
      <c r="B3975" s="64" t="s">
        <v>395</v>
      </c>
      <c r="C3975" s="64">
        <v>2732.73</v>
      </c>
      <c r="D3975" s="64">
        <v>151</v>
      </c>
      <c r="E3975" s="64">
        <v>228.33</v>
      </c>
      <c r="F3975" s="64">
        <v>224.12</v>
      </c>
      <c r="H3975" s="64">
        <f t="shared" si="447"/>
        <v>-4.210000000000008</v>
      </c>
      <c r="J3975" s="64">
        <f t="shared" si="448"/>
        <v>236</v>
      </c>
      <c r="K3975" s="64">
        <f t="shared" si="449"/>
        <v>247</v>
      </c>
      <c r="L3975" s="64">
        <f t="shared" si="450"/>
        <v>878</v>
      </c>
      <c r="M3975" s="64">
        <f t="shared" si="451"/>
        <v>360</v>
      </c>
    </row>
    <row r="3976" spans="1:13" x14ac:dyDescent="0.35">
      <c r="A3976" s="64">
        <v>50829301</v>
      </c>
      <c r="B3976" s="64" t="s">
        <v>395</v>
      </c>
      <c r="C3976" s="64">
        <v>1430.63</v>
      </c>
      <c r="D3976" s="64">
        <v>182</v>
      </c>
      <c r="E3976" s="64">
        <v>112.5</v>
      </c>
      <c r="F3976" s="64">
        <v>110.71</v>
      </c>
      <c r="H3976" s="64">
        <f t="shared" si="447"/>
        <v>-1.7900000000000063</v>
      </c>
      <c r="J3976" s="64">
        <f t="shared" si="448"/>
        <v>236</v>
      </c>
      <c r="K3976" s="64">
        <f t="shared" si="449"/>
        <v>248</v>
      </c>
      <c r="L3976" s="64">
        <f t="shared" si="450"/>
        <v>878</v>
      </c>
      <c r="M3976" s="64">
        <f t="shared" si="451"/>
        <v>360</v>
      </c>
    </row>
    <row r="3977" spans="1:13" x14ac:dyDescent="0.35">
      <c r="A3977" s="64">
        <v>50829773</v>
      </c>
      <c r="B3977" s="64" t="s">
        <v>183</v>
      </c>
      <c r="C3977" s="64">
        <v>2894.32</v>
      </c>
      <c r="D3977" s="64">
        <v>182</v>
      </c>
      <c r="E3977" s="64">
        <v>234.34</v>
      </c>
      <c r="F3977" s="64">
        <v>0</v>
      </c>
      <c r="H3977" s="64">
        <f t="shared" si="447"/>
        <v>-234.34</v>
      </c>
      <c r="J3977" s="64">
        <f t="shared" si="448"/>
        <v>236</v>
      </c>
      <c r="K3977" s="64">
        <f t="shared" si="449"/>
        <v>248</v>
      </c>
      <c r="L3977" s="64">
        <f t="shared" si="450"/>
        <v>879</v>
      </c>
      <c r="M3977" s="64">
        <f t="shared" si="451"/>
        <v>360</v>
      </c>
    </row>
    <row r="3978" spans="1:13" x14ac:dyDescent="0.35">
      <c r="A3978" s="64">
        <v>50830944</v>
      </c>
      <c r="B3978" s="64" t="s">
        <v>406</v>
      </c>
      <c r="C3978" s="64">
        <v>3156.33</v>
      </c>
      <c r="D3978" s="64">
        <v>153</v>
      </c>
      <c r="E3978" s="64">
        <v>249.84</v>
      </c>
      <c r="F3978" s="64">
        <v>0</v>
      </c>
      <c r="H3978" s="64">
        <f t="shared" si="447"/>
        <v>-249.84</v>
      </c>
      <c r="J3978" s="64">
        <f t="shared" si="448"/>
        <v>236</v>
      </c>
      <c r="K3978" s="64">
        <f t="shared" si="449"/>
        <v>248</v>
      </c>
      <c r="L3978" s="64">
        <f t="shared" si="450"/>
        <v>879</v>
      </c>
      <c r="M3978" s="64">
        <f t="shared" si="451"/>
        <v>361</v>
      </c>
    </row>
    <row r="3979" spans="1:13" x14ac:dyDescent="0.35">
      <c r="A3979" s="64">
        <v>50833310</v>
      </c>
      <c r="B3979" s="64" t="s">
        <v>183</v>
      </c>
      <c r="C3979" s="64">
        <v>9191.4</v>
      </c>
      <c r="D3979" s="64">
        <v>182</v>
      </c>
      <c r="E3979" s="64">
        <v>748.54</v>
      </c>
      <c r="F3979" s="64">
        <v>0</v>
      </c>
      <c r="H3979" s="64">
        <f t="shared" si="447"/>
        <v>-748.54</v>
      </c>
      <c r="J3979" s="64">
        <f t="shared" si="448"/>
        <v>236</v>
      </c>
      <c r="K3979" s="64">
        <f t="shared" si="449"/>
        <v>248</v>
      </c>
      <c r="L3979" s="64">
        <f t="shared" si="450"/>
        <v>880</v>
      </c>
      <c r="M3979" s="64">
        <f t="shared" si="451"/>
        <v>361</v>
      </c>
    </row>
    <row r="3980" spans="1:13" x14ac:dyDescent="0.35">
      <c r="A3980" s="64">
        <v>50834631</v>
      </c>
      <c r="B3980" s="64" t="s">
        <v>101</v>
      </c>
      <c r="C3980" s="64">
        <v>2641.98</v>
      </c>
      <c r="D3980" s="64">
        <v>120</v>
      </c>
      <c r="E3980" s="64">
        <v>197.22</v>
      </c>
      <c r="F3980" s="64">
        <v>189.01</v>
      </c>
      <c r="H3980" s="64">
        <f t="shared" si="447"/>
        <v>-8.210000000000008</v>
      </c>
      <c r="J3980" s="64">
        <f t="shared" si="448"/>
        <v>237</v>
      </c>
      <c r="K3980" s="64">
        <f t="shared" si="449"/>
        <v>248</v>
      </c>
      <c r="L3980" s="64">
        <f t="shared" si="450"/>
        <v>880</v>
      </c>
      <c r="M3980" s="64">
        <f t="shared" si="451"/>
        <v>361</v>
      </c>
    </row>
    <row r="3981" spans="1:13" x14ac:dyDescent="0.35">
      <c r="A3981" s="64">
        <v>50840092</v>
      </c>
      <c r="B3981" s="64" t="s">
        <v>183</v>
      </c>
      <c r="C3981" s="64">
        <v>2460.73</v>
      </c>
      <c r="D3981" s="64">
        <v>182</v>
      </c>
      <c r="E3981" s="64">
        <v>194.76</v>
      </c>
      <c r="F3981" s="64">
        <v>0</v>
      </c>
      <c r="H3981" s="64">
        <f t="shared" si="447"/>
        <v>-194.76</v>
      </c>
      <c r="J3981" s="64">
        <f t="shared" si="448"/>
        <v>237</v>
      </c>
      <c r="K3981" s="64">
        <f t="shared" si="449"/>
        <v>248</v>
      </c>
      <c r="L3981" s="64">
        <f t="shared" si="450"/>
        <v>881</v>
      </c>
      <c r="M3981" s="64">
        <f t="shared" si="451"/>
        <v>361</v>
      </c>
    </row>
    <row r="3982" spans="1:13" x14ac:dyDescent="0.35">
      <c r="A3982" s="64">
        <v>50841834</v>
      </c>
      <c r="B3982" s="64" t="s">
        <v>406</v>
      </c>
      <c r="C3982" s="64">
        <v>3674.48</v>
      </c>
      <c r="D3982" s="64">
        <v>151</v>
      </c>
      <c r="E3982" s="64">
        <v>308.87</v>
      </c>
      <c r="F3982" s="64">
        <v>0</v>
      </c>
      <c r="H3982" s="64">
        <f t="shared" si="447"/>
        <v>-308.87</v>
      </c>
      <c r="J3982" s="64">
        <f t="shared" si="448"/>
        <v>237</v>
      </c>
      <c r="K3982" s="64">
        <f t="shared" si="449"/>
        <v>248</v>
      </c>
      <c r="L3982" s="64">
        <f t="shared" si="450"/>
        <v>881</v>
      </c>
      <c r="M3982" s="64">
        <f t="shared" si="451"/>
        <v>362</v>
      </c>
    </row>
    <row r="3983" spans="1:13" x14ac:dyDescent="0.35">
      <c r="A3983" s="64">
        <v>50844630</v>
      </c>
      <c r="B3983" s="64" t="s">
        <v>395</v>
      </c>
      <c r="C3983" s="64">
        <v>3607.07</v>
      </c>
      <c r="D3983" s="64">
        <v>182</v>
      </c>
      <c r="E3983" s="64">
        <v>289.99</v>
      </c>
      <c r="F3983" s="64">
        <v>284.7</v>
      </c>
      <c r="H3983" s="64">
        <f t="shared" si="447"/>
        <v>-5.2900000000000205</v>
      </c>
      <c r="J3983" s="64">
        <f t="shared" si="448"/>
        <v>237</v>
      </c>
      <c r="K3983" s="64">
        <f t="shared" si="449"/>
        <v>249</v>
      </c>
      <c r="L3983" s="64">
        <f t="shared" si="450"/>
        <v>881</v>
      </c>
      <c r="M3983" s="64">
        <f t="shared" si="451"/>
        <v>362</v>
      </c>
    </row>
    <row r="3984" spans="1:13" x14ac:dyDescent="0.35">
      <c r="A3984" s="64">
        <v>50845191</v>
      </c>
      <c r="B3984" s="64" t="s">
        <v>183</v>
      </c>
      <c r="C3984" s="64">
        <v>1919.65</v>
      </c>
      <c r="D3984" s="64">
        <v>181</v>
      </c>
      <c r="E3984" s="64">
        <v>151.94999999999999</v>
      </c>
      <c r="F3984" s="64">
        <v>0</v>
      </c>
      <c r="H3984" s="64">
        <f t="shared" ref="H3984:H4047" si="452">F3984-E3984</f>
        <v>-151.94999999999999</v>
      </c>
      <c r="J3984" s="64">
        <f t="shared" si="448"/>
        <v>237</v>
      </c>
      <c r="K3984" s="64">
        <f t="shared" si="449"/>
        <v>249</v>
      </c>
      <c r="L3984" s="64">
        <f t="shared" si="450"/>
        <v>882</v>
      </c>
      <c r="M3984" s="64">
        <f t="shared" si="451"/>
        <v>362</v>
      </c>
    </row>
    <row r="3985" spans="1:13" x14ac:dyDescent="0.35">
      <c r="A3985" s="64">
        <v>50845638</v>
      </c>
      <c r="B3985" s="64" t="s">
        <v>101</v>
      </c>
      <c r="C3985" s="64">
        <v>2662.46</v>
      </c>
      <c r="D3985" s="64">
        <v>147</v>
      </c>
      <c r="E3985" s="64">
        <v>216.91</v>
      </c>
      <c r="F3985" s="64">
        <v>211.57</v>
      </c>
      <c r="H3985" s="64">
        <f t="shared" si="452"/>
        <v>-5.3400000000000034</v>
      </c>
      <c r="J3985" s="64">
        <f t="shared" si="448"/>
        <v>238</v>
      </c>
      <c r="K3985" s="64">
        <f t="shared" si="449"/>
        <v>249</v>
      </c>
      <c r="L3985" s="64">
        <f t="shared" si="450"/>
        <v>882</v>
      </c>
      <c r="M3985" s="64">
        <f t="shared" si="451"/>
        <v>362</v>
      </c>
    </row>
    <row r="3986" spans="1:13" x14ac:dyDescent="0.35">
      <c r="A3986" s="64">
        <v>50847816</v>
      </c>
      <c r="B3986" s="64" t="s">
        <v>395</v>
      </c>
      <c r="C3986" s="64">
        <v>3203.95</v>
      </c>
      <c r="D3986" s="64">
        <v>119</v>
      </c>
      <c r="E3986" s="64">
        <v>260.22000000000003</v>
      </c>
      <c r="F3986" s="64">
        <v>259.05</v>
      </c>
      <c r="H3986" s="64">
        <f t="shared" si="452"/>
        <v>-1.1700000000000159</v>
      </c>
      <c r="J3986" s="64">
        <f t="shared" si="448"/>
        <v>238</v>
      </c>
      <c r="K3986" s="64">
        <f t="shared" si="449"/>
        <v>250</v>
      </c>
      <c r="L3986" s="64">
        <f t="shared" si="450"/>
        <v>882</v>
      </c>
      <c r="M3986" s="64">
        <f t="shared" si="451"/>
        <v>362</v>
      </c>
    </row>
    <row r="3987" spans="1:13" x14ac:dyDescent="0.35">
      <c r="A3987" s="64">
        <v>50848054</v>
      </c>
      <c r="B3987" s="64" t="s">
        <v>183</v>
      </c>
      <c r="C3987" s="64">
        <v>3154.73</v>
      </c>
      <c r="D3987" s="64">
        <v>182</v>
      </c>
      <c r="E3987" s="64">
        <v>260.54000000000002</v>
      </c>
      <c r="F3987" s="64">
        <v>0</v>
      </c>
      <c r="H3987" s="64">
        <f t="shared" si="452"/>
        <v>-260.54000000000002</v>
      </c>
      <c r="J3987" s="64">
        <f t="shared" si="448"/>
        <v>238</v>
      </c>
      <c r="K3987" s="64">
        <f t="shared" si="449"/>
        <v>250</v>
      </c>
      <c r="L3987" s="64">
        <f t="shared" si="450"/>
        <v>883</v>
      </c>
      <c r="M3987" s="64">
        <f t="shared" si="451"/>
        <v>362</v>
      </c>
    </row>
    <row r="3988" spans="1:13" x14ac:dyDescent="0.35">
      <c r="A3988" s="64">
        <v>50848749</v>
      </c>
      <c r="B3988" s="64" t="s">
        <v>183</v>
      </c>
      <c r="C3988" s="64">
        <v>3625.39</v>
      </c>
      <c r="D3988" s="64">
        <v>181</v>
      </c>
      <c r="E3988" s="64">
        <v>297.06</v>
      </c>
      <c r="F3988" s="64">
        <v>0</v>
      </c>
      <c r="H3988" s="64">
        <f t="shared" si="452"/>
        <v>-297.06</v>
      </c>
      <c r="J3988" s="64">
        <f t="shared" si="448"/>
        <v>238</v>
      </c>
      <c r="K3988" s="64">
        <f t="shared" si="449"/>
        <v>250</v>
      </c>
      <c r="L3988" s="64">
        <f t="shared" si="450"/>
        <v>884</v>
      </c>
      <c r="M3988" s="64">
        <f t="shared" si="451"/>
        <v>362</v>
      </c>
    </row>
    <row r="3989" spans="1:13" x14ac:dyDescent="0.35">
      <c r="A3989" s="64">
        <v>50851544</v>
      </c>
      <c r="B3989" s="64" t="s">
        <v>101</v>
      </c>
      <c r="C3989" s="64">
        <v>8759.65</v>
      </c>
      <c r="D3989" s="64">
        <v>179</v>
      </c>
      <c r="E3989" s="64">
        <v>715.15</v>
      </c>
      <c r="F3989" s="64">
        <v>708.71</v>
      </c>
      <c r="H3989" s="64">
        <f t="shared" si="452"/>
        <v>-6.4399999999999409</v>
      </c>
      <c r="J3989" s="64">
        <f t="shared" si="448"/>
        <v>239</v>
      </c>
      <c r="K3989" s="64">
        <f t="shared" si="449"/>
        <v>250</v>
      </c>
      <c r="L3989" s="64">
        <f t="shared" si="450"/>
        <v>884</v>
      </c>
      <c r="M3989" s="64">
        <f t="shared" si="451"/>
        <v>362</v>
      </c>
    </row>
    <row r="3990" spans="1:13" x14ac:dyDescent="0.35">
      <c r="A3990" s="64">
        <v>50852047</v>
      </c>
      <c r="B3990" s="64" t="s">
        <v>183</v>
      </c>
      <c r="C3990" s="64">
        <v>2641.7</v>
      </c>
      <c r="D3990" s="64">
        <v>182</v>
      </c>
      <c r="E3990" s="64">
        <v>215.3</v>
      </c>
      <c r="F3990" s="64">
        <v>0</v>
      </c>
      <c r="H3990" s="64">
        <f t="shared" si="452"/>
        <v>-215.3</v>
      </c>
      <c r="J3990" s="64">
        <f t="shared" si="448"/>
        <v>239</v>
      </c>
      <c r="K3990" s="64">
        <f t="shared" si="449"/>
        <v>250</v>
      </c>
      <c r="L3990" s="64">
        <f t="shared" si="450"/>
        <v>885</v>
      </c>
      <c r="M3990" s="64">
        <f t="shared" si="451"/>
        <v>362</v>
      </c>
    </row>
    <row r="3991" spans="1:13" x14ac:dyDescent="0.35">
      <c r="A3991" s="64">
        <v>50854564</v>
      </c>
      <c r="B3991" s="64" t="s">
        <v>183</v>
      </c>
      <c r="C3991" s="64">
        <v>3288.76</v>
      </c>
      <c r="D3991" s="64">
        <v>182</v>
      </c>
      <c r="E3991" s="64">
        <v>261.63</v>
      </c>
      <c r="F3991" s="64">
        <v>0</v>
      </c>
      <c r="H3991" s="64">
        <f t="shared" si="452"/>
        <v>-261.63</v>
      </c>
      <c r="J3991" s="64">
        <f t="shared" si="448"/>
        <v>239</v>
      </c>
      <c r="K3991" s="64">
        <f t="shared" si="449"/>
        <v>250</v>
      </c>
      <c r="L3991" s="64">
        <f t="shared" si="450"/>
        <v>886</v>
      </c>
      <c r="M3991" s="64">
        <f t="shared" si="451"/>
        <v>362</v>
      </c>
    </row>
    <row r="3992" spans="1:13" x14ac:dyDescent="0.35">
      <c r="A3992" s="64">
        <v>50855710</v>
      </c>
      <c r="B3992" s="64" t="s">
        <v>183</v>
      </c>
      <c r="C3992" s="64">
        <v>1538.39</v>
      </c>
      <c r="D3992" s="64">
        <v>181</v>
      </c>
      <c r="E3992" s="64">
        <v>121.48</v>
      </c>
      <c r="F3992" s="64">
        <v>0</v>
      </c>
      <c r="H3992" s="64">
        <f t="shared" si="452"/>
        <v>-121.48</v>
      </c>
      <c r="J3992" s="64">
        <f t="shared" si="448"/>
        <v>239</v>
      </c>
      <c r="K3992" s="64">
        <f t="shared" si="449"/>
        <v>250</v>
      </c>
      <c r="L3992" s="64">
        <f t="shared" si="450"/>
        <v>887</v>
      </c>
      <c r="M3992" s="64">
        <f t="shared" si="451"/>
        <v>362</v>
      </c>
    </row>
    <row r="3993" spans="1:13" x14ac:dyDescent="0.35">
      <c r="A3993" s="64">
        <v>50855843</v>
      </c>
      <c r="B3993" s="64" t="s">
        <v>406</v>
      </c>
      <c r="C3993" s="64">
        <v>3803.12</v>
      </c>
      <c r="D3993" s="64">
        <v>152</v>
      </c>
      <c r="E3993" s="64">
        <v>305.52</v>
      </c>
      <c r="F3993" s="64">
        <v>0</v>
      </c>
      <c r="H3993" s="64">
        <f t="shared" si="452"/>
        <v>-305.52</v>
      </c>
      <c r="J3993" s="64">
        <f t="shared" si="448"/>
        <v>239</v>
      </c>
      <c r="K3993" s="64">
        <f t="shared" si="449"/>
        <v>250</v>
      </c>
      <c r="L3993" s="64">
        <f t="shared" si="450"/>
        <v>887</v>
      </c>
      <c r="M3993" s="64">
        <f t="shared" si="451"/>
        <v>363</v>
      </c>
    </row>
    <row r="3994" spans="1:13" x14ac:dyDescent="0.35">
      <c r="A3994" s="64">
        <v>50856437</v>
      </c>
      <c r="B3994" s="64" t="s">
        <v>183</v>
      </c>
      <c r="C3994" s="64">
        <v>3368.46</v>
      </c>
      <c r="D3994" s="64">
        <v>179</v>
      </c>
      <c r="E3994" s="64">
        <v>272.95</v>
      </c>
      <c r="F3994" s="64">
        <v>0</v>
      </c>
      <c r="H3994" s="64">
        <f t="shared" si="452"/>
        <v>-272.95</v>
      </c>
      <c r="J3994" s="64">
        <f t="shared" si="448"/>
        <v>239</v>
      </c>
      <c r="K3994" s="64">
        <f t="shared" si="449"/>
        <v>250</v>
      </c>
      <c r="L3994" s="64">
        <f t="shared" si="450"/>
        <v>888</v>
      </c>
      <c r="M3994" s="64">
        <f t="shared" si="451"/>
        <v>363</v>
      </c>
    </row>
    <row r="3995" spans="1:13" x14ac:dyDescent="0.35">
      <c r="A3995" s="64">
        <v>50859704</v>
      </c>
      <c r="B3995" s="64" t="s">
        <v>395</v>
      </c>
      <c r="C3995" s="64">
        <v>4008.23</v>
      </c>
      <c r="D3995" s="64">
        <v>151</v>
      </c>
      <c r="E3995" s="64">
        <v>325.51</v>
      </c>
      <c r="F3995" s="64">
        <v>317.02</v>
      </c>
      <c r="H3995" s="64">
        <f t="shared" si="452"/>
        <v>-8.4900000000000091</v>
      </c>
      <c r="J3995" s="64">
        <f t="shared" si="448"/>
        <v>239</v>
      </c>
      <c r="K3995" s="64">
        <f t="shared" si="449"/>
        <v>251</v>
      </c>
      <c r="L3995" s="64">
        <f t="shared" si="450"/>
        <v>888</v>
      </c>
      <c r="M3995" s="64">
        <f t="shared" si="451"/>
        <v>363</v>
      </c>
    </row>
    <row r="3996" spans="1:13" x14ac:dyDescent="0.35">
      <c r="A3996" s="64">
        <v>50861733</v>
      </c>
      <c r="B3996" s="64" t="s">
        <v>406</v>
      </c>
      <c r="C3996" s="64">
        <v>1721.66</v>
      </c>
      <c r="D3996" s="64">
        <v>151</v>
      </c>
      <c r="E3996" s="64">
        <v>136.59</v>
      </c>
      <c r="F3996" s="64">
        <v>0</v>
      </c>
      <c r="H3996" s="64">
        <f t="shared" si="452"/>
        <v>-136.59</v>
      </c>
      <c r="J3996" s="64">
        <f t="shared" si="448"/>
        <v>239</v>
      </c>
      <c r="K3996" s="64">
        <f t="shared" si="449"/>
        <v>251</v>
      </c>
      <c r="L3996" s="64">
        <f t="shared" si="450"/>
        <v>888</v>
      </c>
      <c r="M3996" s="64">
        <f t="shared" si="451"/>
        <v>364</v>
      </c>
    </row>
    <row r="3997" spans="1:13" x14ac:dyDescent="0.35">
      <c r="A3997" s="64">
        <v>50862559</v>
      </c>
      <c r="B3997" s="64" t="s">
        <v>395</v>
      </c>
      <c r="C3997" s="64">
        <v>7643.29</v>
      </c>
      <c r="D3997" s="64">
        <v>89</v>
      </c>
      <c r="E3997" s="64">
        <v>631.14</v>
      </c>
      <c r="F3997" s="64">
        <v>614.51</v>
      </c>
      <c r="H3997" s="64">
        <f t="shared" si="452"/>
        <v>-16.629999999999995</v>
      </c>
      <c r="J3997" s="64">
        <f t="shared" si="448"/>
        <v>239</v>
      </c>
      <c r="K3997" s="64">
        <f t="shared" si="449"/>
        <v>252</v>
      </c>
      <c r="L3997" s="64">
        <f t="shared" si="450"/>
        <v>888</v>
      </c>
      <c r="M3997" s="64">
        <f t="shared" si="451"/>
        <v>364</v>
      </c>
    </row>
    <row r="3998" spans="1:13" x14ac:dyDescent="0.35">
      <c r="A3998" s="64">
        <v>50864216</v>
      </c>
      <c r="B3998" s="64" t="s">
        <v>183</v>
      </c>
      <c r="C3998" s="64">
        <v>5531.31</v>
      </c>
      <c r="D3998" s="64">
        <v>182</v>
      </c>
      <c r="E3998" s="64">
        <v>448.43</v>
      </c>
      <c r="F3998" s="64">
        <v>0</v>
      </c>
      <c r="H3998" s="64">
        <f t="shared" si="452"/>
        <v>-448.43</v>
      </c>
      <c r="J3998" s="64">
        <f t="shared" si="448"/>
        <v>239</v>
      </c>
      <c r="K3998" s="64">
        <f t="shared" si="449"/>
        <v>252</v>
      </c>
      <c r="L3998" s="64">
        <f t="shared" si="450"/>
        <v>889</v>
      </c>
      <c r="M3998" s="64">
        <f t="shared" si="451"/>
        <v>364</v>
      </c>
    </row>
    <row r="3999" spans="1:13" x14ac:dyDescent="0.35">
      <c r="A3999" s="64">
        <v>50866014</v>
      </c>
      <c r="B3999" s="64" t="s">
        <v>406</v>
      </c>
      <c r="C3999" s="64">
        <v>2935.12</v>
      </c>
      <c r="D3999" s="64">
        <v>149</v>
      </c>
      <c r="E3999" s="64">
        <v>232.17</v>
      </c>
      <c r="F3999" s="64">
        <v>0</v>
      </c>
      <c r="H3999" s="64">
        <f t="shared" si="452"/>
        <v>-232.17</v>
      </c>
      <c r="J3999" s="64">
        <f t="shared" si="448"/>
        <v>239</v>
      </c>
      <c r="K3999" s="64">
        <f t="shared" si="449"/>
        <v>252</v>
      </c>
      <c r="L3999" s="64">
        <f t="shared" si="450"/>
        <v>889</v>
      </c>
      <c r="M3999" s="64">
        <f t="shared" si="451"/>
        <v>365</v>
      </c>
    </row>
    <row r="4000" spans="1:13" x14ac:dyDescent="0.35">
      <c r="A4000" s="64">
        <v>50867418</v>
      </c>
      <c r="B4000" s="64" t="s">
        <v>406</v>
      </c>
      <c r="C4000" s="64">
        <v>3171.3</v>
      </c>
      <c r="D4000" s="64">
        <v>152</v>
      </c>
      <c r="E4000" s="64">
        <v>255.32</v>
      </c>
      <c r="F4000" s="64">
        <v>0</v>
      </c>
      <c r="H4000" s="64">
        <f t="shared" si="452"/>
        <v>-255.32</v>
      </c>
      <c r="J4000" s="64">
        <f t="shared" si="448"/>
        <v>239</v>
      </c>
      <c r="K4000" s="64">
        <f t="shared" si="449"/>
        <v>252</v>
      </c>
      <c r="L4000" s="64">
        <f t="shared" si="450"/>
        <v>889</v>
      </c>
      <c r="M4000" s="64">
        <f t="shared" si="451"/>
        <v>366</v>
      </c>
    </row>
    <row r="4001" spans="1:13" x14ac:dyDescent="0.35">
      <c r="A4001" s="64">
        <v>50873655</v>
      </c>
      <c r="B4001" s="64" t="s">
        <v>406</v>
      </c>
      <c r="C4001" s="64">
        <v>2557.4299999999998</v>
      </c>
      <c r="D4001" s="64">
        <v>151</v>
      </c>
      <c r="E4001" s="64">
        <v>208.78</v>
      </c>
      <c r="F4001" s="64">
        <v>0</v>
      </c>
      <c r="H4001" s="64">
        <f t="shared" si="452"/>
        <v>-208.78</v>
      </c>
      <c r="J4001" s="64">
        <f t="shared" si="448"/>
        <v>239</v>
      </c>
      <c r="K4001" s="64">
        <f t="shared" si="449"/>
        <v>252</v>
      </c>
      <c r="L4001" s="64">
        <f t="shared" si="450"/>
        <v>889</v>
      </c>
      <c r="M4001" s="64">
        <f t="shared" si="451"/>
        <v>367</v>
      </c>
    </row>
    <row r="4002" spans="1:13" x14ac:dyDescent="0.35">
      <c r="A4002" s="64">
        <v>50874570</v>
      </c>
      <c r="B4002" s="64" t="s">
        <v>406</v>
      </c>
      <c r="C4002" s="64">
        <v>2926.32</v>
      </c>
      <c r="D4002" s="64">
        <v>182</v>
      </c>
      <c r="E4002" s="64">
        <v>240.76</v>
      </c>
      <c r="F4002" s="64">
        <v>0</v>
      </c>
      <c r="H4002" s="64">
        <f t="shared" si="452"/>
        <v>-240.76</v>
      </c>
      <c r="J4002" s="64">
        <f t="shared" si="448"/>
        <v>239</v>
      </c>
      <c r="K4002" s="64">
        <f t="shared" si="449"/>
        <v>252</v>
      </c>
      <c r="L4002" s="64">
        <f t="shared" si="450"/>
        <v>889</v>
      </c>
      <c r="M4002" s="64">
        <f t="shared" si="451"/>
        <v>368</v>
      </c>
    </row>
    <row r="4003" spans="1:13" x14ac:dyDescent="0.35">
      <c r="A4003" s="64">
        <v>50875263</v>
      </c>
      <c r="B4003" s="64" t="s">
        <v>395</v>
      </c>
      <c r="C4003" s="64">
        <v>4490.92</v>
      </c>
      <c r="D4003" s="64">
        <v>182</v>
      </c>
      <c r="E4003" s="64">
        <v>362.05</v>
      </c>
      <c r="F4003" s="64">
        <v>355.71</v>
      </c>
      <c r="H4003" s="64">
        <f t="shared" si="452"/>
        <v>-6.3400000000000318</v>
      </c>
      <c r="J4003" s="64">
        <f t="shared" si="448"/>
        <v>239</v>
      </c>
      <c r="K4003" s="64">
        <f t="shared" si="449"/>
        <v>253</v>
      </c>
      <c r="L4003" s="64">
        <f t="shared" si="450"/>
        <v>889</v>
      </c>
      <c r="M4003" s="64">
        <f t="shared" si="451"/>
        <v>368</v>
      </c>
    </row>
    <row r="4004" spans="1:13" x14ac:dyDescent="0.35">
      <c r="A4004" s="64">
        <v>50876675</v>
      </c>
      <c r="B4004" s="64" t="s">
        <v>183</v>
      </c>
      <c r="C4004" s="64">
        <v>2692.72</v>
      </c>
      <c r="D4004" s="64">
        <v>182</v>
      </c>
      <c r="E4004" s="64">
        <v>221.22</v>
      </c>
      <c r="F4004" s="64">
        <v>0</v>
      </c>
      <c r="H4004" s="64">
        <f t="shared" si="452"/>
        <v>-221.22</v>
      </c>
      <c r="J4004" s="64">
        <f t="shared" si="448"/>
        <v>239</v>
      </c>
      <c r="K4004" s="64">
        <f t="shared" si="449"/>
        <v>253</v>
      </c>
      <c r="L4004" s="64">
        <f t="shared" si="450"/>
        <v>890</v>
      </c>
      <c r="M4004" s="64">
        <f t="shared" si="451"/>
        <v>368</v>
      </c>
    </row>
    <row r="4005" spans="1:13" x14ac:dyDescent="0.35">
      <c r="A4005" s="64">
        <v>50876906</v>
      </c>
      <c r="B4005" s="64" t="s">
        <v>183</v>
      </c>
      <c r="C4005" s="64">
        <v>5923.93</v>
      </c>
      <c r="D4005" s="64">
        <v>182</v>
      </c>
      <c r="E4005" s="64">
        <v>490.46</v>
      </c>
      <c r="F4005" s="64">
        <v>0</v>
      </c>
      <c r="H4005" s="64">
        <f t="shared" si="452"/>
        <v>-490.46</v>
      </c>
      <c r="J4005" s="64">
        <f t="shared" si="448"/>
        <v>239</v>
      </c>
      <c r="K4005" s="64">
        <f t="shared" si="449"/>
        <v>253</v>
      </c>
      <c r="L4005" s="64">
        <f t="shared" si="450"/>
        <v>891</v>
      </c>
      <c r="M4005" s="64">
        <f t="shared" si="451"/>
        <v>368</v>
      </c>
    </row>
    <row r="4006" spans="1:13" x14ac:dyDescent="0.35">
      <c r="A4006" s="64">
        <v>50878803</v>
      </c>
      <c r="B4006" s="64" t="s">
        <v>183</v>
      </c>
      <c r="C4006" s="64">
        <v>2897.32</v>
      </c>
      <c r="D4006" s="64">
        <v>181</v>
      </c>
      <c r="E4006" s="64">
        <v>240.64</v>
      </c>
      <c r="F4006" s="64">
        <v>0</v>
      </c>
      <c r="H4006" s="64">
        <f t="shared" si="452"/>
        <v>-240.64</v>
      </c>
      <c r="J4006" s="64">
        <f t="shared" si="448"/>
        <v>239</v>
      </c>
      <c r="K4006" s="64">
        <f t="shared" si="449"/>
        <v>253</v>
      </c>
      <c r="L4006" s="64">
        <f t="shared" si="450"/>
        <v>892</v>
      </c>
      <c r="M4006" s="64">
        <f t="shared" si="451"/>
        <v>368</v>
      </c>
    </row>
    <row r="4007" spans="1:13" x14ac:dyDescent="0.35">
      <c r="A4007" s="64">
        <v>50880303</v>
      </c>
      <c r="B4007" s="64" t="s">
        <v>395</v>
      </c>
      <c r="C4007" s="64">
        <v>1831.15</v>
      </c>
      <c r="D4007" s="64">
        <v>181</v>
      </c>
      <c r="E4007" s="64">
        <v>145.32</v>
      </c>
      <c r="F4007" s="64">
        <v>141.97</v>
      </c>
      <c r="H4007" s="64">
        <f t="shared" si="452"/>
        <v>-3.3499999999999943</v>
      </c>
      <c r="J4007" s="64">
        <f t="shared" si="448"/>
        <v>239</v>
      </c>
      <c r="K4007" s="64">
        <f t="shared" si="449"/>
        <v>254</v>
      </c>
      <c r="L4007" s="64">
        <f t="shared" si="450"/>
        <v>892</v>
      </c>
      <c r="M4007" s="64">
        <f t="shared" si="451"/>
        <v>368</v>
      </c>
    </row>
    <row r="4008" spans="1:13" x14ac:dyDescent="0.35">
      <c r="A4008" s="64">
        <v>50881054</v>
      </c>
      <c r="B4008" s="64" t="s">
        <v>406</v>
      </c>
      <c r="C4008" s="64">
        <v>11644.9</v>
      </c>
      <c r="D4008" s="64">
        <v>182</v>
      </c>
      <c r="E4008" s="64">
        <v>944.96</v>
      </c>
      <c r="F4008" s="64">
        <v>0</v>
      </c>
      <c r="H4008" s="64">
        <f t="shared" si="452"/>
        <v>-944.96</v>
      </c>
      <c r="J4008" s="64">
        <f t="shared" si="448"/>
        <v>239</v>
      </c>
      <c r="K4008" s="64">
        <f t="shared" si="449"/>
        <v>254</v>
      </c>
      <c r="L4008" s="64">
        <f t="shared" si="450"/>
        <v>892</v>
      </c>
      <c r="M4008" s="64">
        <f t="shared" si="451"/>
        <v>369</v>
      </c>
    </row>
    <row r="4009" spans="1:13" x14ac:dyDescent="0.35">
      <c r="A4009" s="64">
        <v>50882713</v>
      </c>
      <c r="B4009" s="64" t="s">
        <v>183</v>
      </c>
      <c r="C4009" s="64">
        <v>2698.81</v>
      </c>
      <c r="D4009" s="64">
        <v>182</v>
      </c>
      <c r="E4009" s="64">
        <v>209.42</v>
      </c>
      <c r="F4009" s="64">
        <v>0</v>
      </c>
      <c r="H4009" s="64">
        <f t="shared" si="452"/>
        <v>-209.42</v>
      </c>
      <c r="J4009" s="64">
        <f t="shared" si="448"/>
        <v>239</v>
      </c>
      <c r="K4009" s="64">
        <f t="shared" si="449"/>
        <v>254</v>
      </c>
      <c r="L4009" s="64">
        <f t="shared" si="450"/>
        <v>893</v>
      </c>
      <c r="M4009" s="64">
        <f t="shared" si="451"/>
        <v>369</v>
      </c>
    </row>
    <row r="4010" spans="1:13" x14ac:dyDescent="0.35">
      <c r="A4010" s="64">
        <v>50883208</v>
      </c>
      <c r="B4010" s="64" t="s">
        <v>406</v>
      </c>
      <c r="C4010" s="64">
        <v>4827.8599999999997</v>
      </c>
      <c r="D4010" s="64">
        <v>147</v>
      </c>
      <c r="E4010" s="64">
        <v>393.67</v>
      </c>
      <c r="F4010" s="64">
        <v>0</v>
      </c>
      <c r="H4010" s="64">
        <f t="shared" si="452"/>
        <v>-393.67</v>
      </c>
      <c r="J4010" s="64">
        <f t="shared" si="448"/>
        <v>239</v>
      </c>
      <c r="K4010" s="64">
        <f t="shared" si="449"/>
        <v>254</v>
      </c>
      <c r="L4010" s="64">
        <f t="shared" si="450"/>
        <v>893</v>
      </c>
      <c r="M4010" s="64">
        <f t="shared" si="451"/>
        <v>370</v>
      </c>
    </row>
    <row r="4011" spans="1:13" x14ac:dyDescent="0.35">
      <c r="A4011" s="64">
        <v>50886559</v>
      </c>
      <c r="B4011" s="64" t="s">
        <v>406</v>
      </c>
      <c r="C4011" s="64">
        <v>4536.3900000000003</v>
      </c>
      <c r="D4011" s="64">
        <v>152</v>
      </c>
      <c r="E4011" s="64">
        <v>369.26</v>
      </c>
      <c r="F4011" s="64">
        <v>0</v>
      </c>
      <c r="H4011" s="64">
        <f t="shared" si="452"/>
        <v>-369.26</v>
      </c>
      <c r="J4011" s="64">
        <f t="shared" ref="J4011:J4074" si="453">IF($B4011=J$2253,J4010+1,J4010)</f>
        <v>239</v>
      </c>
      <c r="K4011" s="64">
        <f t="shared" ref="K4011:K4074" si="454">IF($B4011=K$2253,K4010+1,K4010)</f>
        <v>254</v>
      </c>
      <c r="L4011" s="64">
        <f t="shared" ref="L4011:L4074" si="455">IF($B4011=L$2253,L4010+1,L4010)</f>
        <v>893</v>
      </c>
      <c r="M4011" s="64">
        <f t="shared" ref="M4011:M4074" si="456">IF($B4011=M$2253,M4010+1,M4010)</f>
        <v>371</v>
      </c>
    </row>
    <row r="4012" spans="1:13" x14ac:dyDescent="0.35">
      <c r="A4012" s="64">
        <v>50887862</v>
      </c>
      <c r="B4012" s="64" t="s">
        <v>183</v>
      </c>
      <c r="C4012" s="64">
        <v>6483.77</v>
      </c>
      <c r="D4012" s="64">
        <v>182</v>
      </c>
      <c r="E4012" s="64">
        <v>544.77</v>
      </c>
      <c r="F4012" s="64">
        <v>0</v>
      </c>
      <c r="H4012" s="64">
        <f t="shared" si="452"/>
        <v>-544.77</v>
      </c>
      <c r="J4012" s="64">
        <f t="shared" si="453"/>
        <v>239</v>
      </c>
      <c r="K4012" s="64">
        <f t="shared" si="454"/>
        <v>254</v>
      </c>
      <c r="L4012" s="64">
        <f t="shared" si="455"/>
        <v>894</v>
      </c>
      <c r="M4012" s="64">
        <f t="shared" si="456"/>
        <v>371</v>
      </c>
    </row>
    <row r="4013" spans="1:13" x14ac:dyDescent="0.35">
      <c r="A4013" s="64">
        <v>50889652</v>
      </c>
      <c r="B4013" s="64" t="s">
        <v>395</v>
      </c>
      <c r="C4013" s="64">
        <v>5931.45</v>
      </c>
      <c r="D4013" s="64">
        <v>120</v>
      </c>
      <c r="E4013" s="64">
        <v>486.05</v>
      </c>
      <c r="F4013" s="64">
        <v>471.93</v>
      </c>
      <c r="H4013" s="64">
        <f t="shared" si="452"/>
        <v>-14.120000000000005</v>
      </c>
      <c r="J4013" s="64">
        <f t="shared" si="453"/>
        <v>239</v>
      </c>
      <c r="K4013" s="64">
        <f t="shared" si="454"/>
        <v>255</v>
      </c>
      <c r="L4013" s="64">
        <f t="shared" si="455"/>
        <v>894</v>
      </c>
      <c r="M4013" s="64">
        <f t="shared" si="456"/>
        <v>371</v>
      </c>
    </row>
    <row r="4014" spans="1:13" x14ac:dyDescent="0.35">
      <c r="A4014" s="64">
        <v>50890625</v>
      </c>
      <c r="B4014" s="64" t="s">
        <v>183</v>
      </c>
      <c r="C4014" s="64">
        <v>2831.06</v>
      </c>
      <c r="D4014" s="64">
        <v>181</v>
      </c>
      <c r="E4014" s="64">
        <v>231.41</v>
      </c>
      <c r="F4014" s="64">
        <v>0</v>
      </c>
      <c r="H4014" s="64">
        <f t="shared" si="452"/>
        <v>-231.41</v>
      </c>
      <c r="J4014" s="64">
        <f t="shared" si="453"/>
        <v>239</v>
      </c>
      <c r="K4014" s="64">
        <f t="shared" si="454"/>
        <v>255</v>
      </c>
      <c r="L4014" s="64">
        <f t="shared" si="455"/>
        <v>895</v>
      </c>
      <c r="M4014" s="64">
        <f t="shared" si="456"/>
        <v>371</v>
      </c>
    </row>
    <row r="4015" spans="1:13" x14ac:dyDescent="0.35">
      <c r="A4015" s="64">
        <v>50897069</v>
      </c>
      <c r="B4015" s="64" t="s">
        <v>183</v>
      </c>
      <c r="C4015" s="64">
        <v>3324.5</v>
      </c>
      <c r="D4015" s="64">
        <v>182</v>
      </c>
      <c r="E4015" s="64">
        <v>265.27</v>
      </c>
      <c r="F4015" s="64">
        <v>0</v>
      </c>
      <c r="H4015" s="64">
        <f t="shared" si="452"/>
        <v>-265.27</v>
      </c>
      <c r="J4015" s="64">
        <f t="shared" si="453"/>
        <v>239</v>
      </c>
      <c r="K4015" s="64">
        <f t="shared" si="454"/>
        <v>255</v>
      </c>
      <c r="L4015" s="64">
        <f t="shared" si="455"/>
        <v>896</v>
      </c>
      <c r="M4015" s="64">
        <f t="shared" si="456"/>
        <v>371</v>
      </c>
    </row>
    <row r="4016" spans="1:13" x14ac:dyDescent="0.35">
      <c r="A4016" s="64">
        <v>50898190</v>
      </c>
      <c r="B4016" s="64" t="s">
        <v>183</v>
      </c>
      <c r="C4016" s="64">
        <v>4246.74</v>
      </c>
      <c r="D4016" s="64">
        <v>181</v>
      </c>
      <c r="E4016" s="64">
        <v>352.89</v>
      </c>
      <c r="F4016" s="64">
        <v>0</v>
      </c>
      <c r="H4016" s="64">
        <f t="shared" si="452"/>
        <v>-352.89</v>
      </c>
      <c r="J4016" s="64">
        <f t="shared" si="453"/>
        <v>239</v>
      </c>
      <c r="K4016" s="64">
        <f t="shared" si="454"/>
        <v>255</v>
      </c>
      <c r="L4016" s="64">
        <f t="shared" si="455"/>
        <v>897</v>
      </c>
      <c r="M4016" s="64">
        <f t="shared" si="456"/>
        <v>371</v>
      </c>
    </row>
    <row r="4017" spans="1:13" x14ac:dyDescent="0.35">
      <c r="A4017" s="64">
        <v>50899784</v>
      </c>
      <c r="B4017" s="64" t="s">
        <v>183</v>
      </c>
      <c r="C4017" s="64">
        <v>2910.51</v>
      </c>
      <c r="D4017" s="64">
        <v>181</v>
      </c>
      <c r="E4017" s="64">
        <v>234.99</v>
      </c>
      <c r="F4017" s="64">
        <v>0</v>
      </c>
      <c r="H4017" s="64">
        <f t="shared" si="452"/>
        <v>-234.99</v>
      </c>
      <c r="J4017" s="64">
        <f t="shared" si="453"/>
        <v>239</v>
      </c>
      <c r="K4017" s="64">
        <f t="shared" si="454"/>
        <v>255</v>
      </c>
      <c r="L4017" s="64">
        <f t="shared" si="455"/>
        <v>898</v>
      </c>
      <c r="M4017" s="64">
        <f t="shared" si="456"/>
        <v>371</v>
      </c>
    </row>
    <row r="4018" spans="1:13" x14ac:dyDescent="0.35">
      <c r="A4018" s="64">
        <v>50899817</v>
      </c>
      <c r="B4018" s="64" t="s">
        <v>101</v>
      </c>
      <c r="C4018" s="64">
        <v>9696.59</v>
      </c>
      <c r="D4018" s="64">
        <v>182</v>
      </c>
      <c r="E4018" s="64">
        <v>796.1</v>
      </c>
      <c r="F4018" s="64">
        <v>789.49</v>
      </c>
      <c r="H4018" s="64">
        <f t="shared" si="452"/>
        <v>-6.6100000000000136</v>
      </c>
      <c r="J4018" s="64">
        <f t="shared" si="453"/>
        <v>240</v>
      </c>
      <c r="K4018" s="64">
        <f t="shared" si="454"/>
        <v>255</v>
      </c>
      <c r="L4018" s="64">
        <f t="shared" si="455"/>
        <v>898</v>
      </c>
      <c r="M4018" s="64">
        <f t="shared" si="456"/>
        <v>371</v>
      </c>
    </row>
    <row r="4019" spans="1:13" x14ac:dyDescent="0.35">
      <c r="A4019" s="64">
        <v>50901323</v>
      </c>
      <c r="B4019" s="64" t="s">
        <v>395</v>
      </c>
      <c r="C4019" s="64">
        <v>2625.07</v>
      </c>
      <c r="D4019" s="64">
        <v>181</v>
      </c>
      <c r="E4019" s="64">
        <v>208.02</v>
      </c>
      <c r="F4019" s="64">
        <v>203.5</v>
      </c>
      <c r="H4019" s="64">
        <f t="shared" si="452"/>
        <v>-4.5200000000000102</v>
      </c>
      <c r="J4019" s="64">
        <f t="shared" si="453"/>
        <v>240</v>
      </c>
      <c r="K4019" s="64">
        <f t="shared" si="454"/>
        <v>256</v>
      </c>
      <c r="L4019" s="64">
        <f t="shared" si="455"/>
        <v>898</v>
      </c>
      <c r="M4019" s="64">
        <f t="shared" si="456"/>
        <v>371</v>
      </c>
    </row>
    <row r="4020" spans="1:13" x14ac:dyDescent="0.35">
      <c r="A4020" s="64">
        <v>50906125</v>
      </c>
      <c r="B4020" s="64" t="s">
        <v>183</v>
      </c>
      <c r="C4020" s="64">
        <v>1526.67</v>
      </c>
      <c r="D4020" s="64">
        <v>181</v>
      </c>
      <c r="E4020" s="64">
        <v>124.91</v>
      </c>
      <c r="F4020" s="64">
        <v>0</v>
      </c>
      <c r="H4020" s="64">
        <f t="shared" si="452"/>
        <v>-124.91</v>
      </c>
      <c r="J4020" s="64">
        <f t="shared" si="453"/>
        <v>240</v>
      </c>
      <c r="K4020" s="64">
        <f t="shared" si="454"/>
        <v>256</v>
      </c>
      <c r="L4020" s="64">
        <f t="shared" si="455"/>
        <v>899</v>
      </c>
      <c r="M4020" s="64">
        <f t="shared" si="456"/>
        <v>371</v>
      </c>
    </row>
    <row r="4021" spans="1:13" x14ac:dyDescent="0.35">
      <c r="A4021" s="64">
        <v>50908436</v>
      </c>
      <c r="B4021" s="64" t="s">
        <v>183</v>
      </c>
      <c r="C4021" s="64">
        <v>2029.13</v>
      </c>
      <c r="D4021" s="64">
        <v>182</v>
      </c>
      <c r="E4021" s="64">
        <v>162.9</v>
      </c>
      <c r="F4021" s="64">
        <v>0</v>
      </c>
      <c r="H4021" s="64">
        <f t="shared" si="452"/>
        <v>-162.9</v>
      </c>
      <c r="J4021" s="64">
        <f t="shared" si="453"/>
        <v>240</v>
      </c>
      <c r="K4021" s="64">
        <f t="shared" si="454"/>
        <v>256</v>
      </c>
      <c r="L4021" s="64">
        <f t="shared" si="455"/>
        <v>900</v>
      </c>
      <c r="M4021" s="64">
        <f t="shared" si="456"/>
        <v>371</v>
      </c>
    </row>
    <row r="4022" spans="1:13" x14ac:dyDescent="0.35">
      <c r="A4022" s="64">
        <v>50908569</v>
      </c>
      <c r="B4022" s="64" t="s">
        <v>101</v>
      </c>
      <c r="C4022" s="64">
        <v>3663.48</v>
      </c>
      <c r="D4022" s="64">
        <v>182</v>
      </c>
      <c r="E4022" s="64">
        <v>295.18</v>
      </c>
      <c r="F4022" s="64">
        <v>291.39</v>
      </c>
      <c r="H4022" s="64">
        <f t="shared" si="452"/>
        <v>-3.7900000000000205</v>
      </c>
      <c r="J4022" s="64">
        <f t="shared" si="453"/>
        <v>241</v>
      </c>
      <c r="K4022" s="64">
        <f t="shared" si="454"/>
        <v>256</v>
      </c>
      <c r="L4022" s="64">
        <f t="shared" si="455"/>
        <v>900</v>
      </c>
      <c r="M4022" s="64">
        <f t="shared" si="456"/>
        <v>371</v>
      </c>
    </row>
    <row r="4023" spans="1:13" x14ac:dyDescent="0.35">
      <c r="A4023" s="64">
        <v>50910019</v>
      </c>
      <c r="B4023" s="64" t="s">
        <v>406</v>
      </c>
      <c r="C4023" s="64">
        <v>1902.87</v>
      </c>
      <c r="D4023" s="64">
        <v>153</v>
      </c>
      <c r="E4023" s="64">
        <v>154.69999999999999</v>
      </c>
      <c r="F4023" s="64">
        <v>0</v>
      </c>
      <c r="H4023" s="64">
        <f t="shared" si="452"/>
        <v>-154.69999999999999</v>
      </c>
      <c r="J4023" s="64">
        <f t="shared" si="453"/>
        <v>241</v>
      </c>
      <c r="K4023" s="64">
        <f t="shared" si="454"/>
        <v>256</v>
      </c>
      <c r="L4023" s="64">
        <f t="shared" si="455"/>
        <v>900</v>
      </c>
      <c r="M4023" s="64">
        <f t="shared" si="456"/>
        <v>372</v>
      </c>
    </row>
    <row r="4024" spans="1:13" x14ac:dyDescent="0.35">
      <c r="A4024" s="64">
        <v>50912875</v>
      </c>
      <c r="B4024" s="64" t="s">
        <v>395</v>
      </c>
      <c r="C4024" s="64">
        <v>1846.76</v>
      </c>
      <c r="D4024" s="64">
        <v>152</v>
      </c>
      <c r="E4024" s="64">
        <v>146.04</v>
      </c>
      <c r="F4024" s="64">
        <v>145.77000000000001</v>
      </c>
      <c r="H4024" s="64">
        <f t="shared" si="452"/>
        <v>-0.26999999999998181</v>
      </c>
      <c r="J4024" s="64">
        <f t="shared" si="453"/>
        <v>241</v>
      </c>
      <c r="K4024" s="64">
        <f t="shared" si="454"/>
        <v>257</v>
      </c>
      <c r="L4024" s="64">
        <f t="shared" si="455"/>
        <v>900</v>
      </c>
      <c r="M4024" s="64">
        <f t="shared" si="456"/>
        <v>372</v>
      </c>
    </row>
    <row r="4025" spans="1:13" x14ac:dyDescent="0.35">
      <c r="A4025" s="64">
        <v>50913451</v>
      </c>
      <c r="B4025" s="64" t="s">
        <v>183</v>
      </c>
      <c r="C4025" s="64">
        <v>11522.21</v>
      </c>
      <c r="D4025" s="64">
        <v>182</v>
      </c>
      <c r="E4025" s="64">
        <v>925.66</v>
      </c>
      <c r="F4025" s="64">
        <v>0</v>
      </c>
      <c r="H4025" s="64">
        <f t="shared" si="452"/>
        <v>-925.66</v>
      </c>
      <c r="J4025" s="64">
        <f t="shared" si="453"/>
        <v>241</v>
      </c>
      <c r="K4025" s="64">
        <f t="shared" si="454"/>
        <v>257</v>
      </c>
      <c r="L4025" s="64">
        <f t="shared" si="455"/>
        <v>901</v>
      </c>
      <c r="M4025" s="64">
        <f t="shared" si="456"/>
        <v>372</v>
      </c>
    </row>
    <row r="4026" spans="1:13" x14ac:dyDescent="0.35">
      <c r="A4026" s="64">
        <v>50913732</v>
      </c>
      <c r="B4026" s="64" t="s">
        <v>183</v>
      </c>
      <c r="C4026" s="64">
        <v>5852.66</v>
      </c>
      <c r="D4026" s="64">
        <v>182</v>
      </c>
      <c r="E4026" s="64">
        <v>475.2</v>
      </c>
      <c r="F4026" s="64">
        <v>0</v>
      </c>
      <c r="H4026" s="64">
        <f t="shared" si="452"/>
        <v>-475.2</v>
      </c>
      <c r="J4026" s="64">
        <f t="shared" si="453"/>
        <v>241</v>
      </c>
      <c r="K4026" s="64">
        <f t="shared" si="454"/>
        <v>257</v>
      </c>
      <c r="L4026" s="64">
        <f t="shared" si="455"/>
        <v>902</v>
      </c>
      <c r="M4026" s="64">
        <f t="shared" si="456"/>
        <v>372</v>
      </c>
    </row>
    <row r="4027" spans="1:13" x14ac:dyDescent="0.35">
      <c r="A4027" s="64">
        <v>50914293</v>
      </c>
      <c r="B4027" s="64" t="s">
        <v>395</v>
      </c>
      <c r="C4027" s="64">
        <v>1805.86</v>
      </c>
      <c r="D4027" s="64">
        <v>146</v>
      </c>
      <c r="E4027" s="64">
        <v>142.41</v>
      </c>
      <c r="F4027" s="64">
        <v>139.84</v>
      </c>
      <c r="H4027" s="64">
        <f t="shared" si="452"/>
        <v>-2.5699999999999932</v>
      </c>
      <c r="J4027" s="64">
        <f t="shared" si="453"/>
        <v>241</v>
      </c>
      <c r="K4027" s="64">
        <f t="shared" si="454"/>
        <v>258</v>
      </c>
      <c r="L4027" s="64">
        <f t="shared" si="455"/>
        <v>902</v>
      </c>
      <c r="M4027" s="64">
        <f t="shared" si="456"/>
        <v>372</v>
      </c>
    </row>
    <row r="4028" spans="1:13" x14ac:dyDescent="0.35">
      <c r="A4028" s="64">
        <v>50914839</v>
      </c>
      <c r="B4028" s="64" t="s">
        <v>406</v>
      </c>
      <c r="C4028" s="64">
        <v>4126.22</v>
      </c>
      <c r="D4028" s="64">
        <v>182</v>
      </c>
      <c r="E4028" s="64">
        <v>330.27</v>
      </c>
      <c r="F4028" s="64">
        <v>0</v>
      </c>
      <c r="H4028" s="64">
        <f t="shared" si="452"/>
        <v>-330.27</v>
      </c>
      <c r="J4028" s="64">
        <f t="shared" si="453"/>
        <v>241</v>
      </c>
      <c r="K4028" s="64">
        <f t="shared" si="454"/>
        <v>258</v>
      </c>
      <c r="L4028" s="64">
        <f t="shared" si="455"/>
        <v>902</v>
      </c>
      <c r="M4028" s="64">
        <f t="shared" si="456"/>
        <v>373</v>
      </c>
    </row>
    <row r="4029" spans="1:13" x14ac:dyDescent="0.35">
      <c r="A4029" s="64">
        <v>50915829</v>
      </c>
      <c r="B4029" s="64" t="s">
        <v>183</v>
      </c>
      <c r="C4029" s="64">
        <v>3538.35</v>
      </c>
      <c r="D4029" s="64">
        <v>182</v>
      </c>
      <c r="E4029" s="64">
        <v>278.16000000000003</v>
      </c>
      <c r="F4029" s="64">
        <v>0</v>
      </c>
      <c r="H4029" s="64">
        <f t="shared" si="452"/>
        <v>-278.16000000000003</v>
      </c>
      <c r="J4029" s="64">
        <f t="shared" si="453"/>
        <v>241</v>
      </c>
      <c r="K4029" s="64">
        <f t="shared" si="454"/>
        <v>258</v>
      </c>
      <c r="L4029" s="64">
        <f t="shared" si="455"/>
        <v>903</v>
      </c>
      <c r="M4029" s="64">
        <f t="shared" si="456"/>
        <v>373</v>
      </c>
    </row>
    <row r="4030" spans="1:13" x14ac:dyDescent="0.35">
      <c r="A4030" s="64">
        <v>50916786</v>
      </c>
      <c r="B4030" s="64" t="s">
        <v>183</v>
      </c>
      <c r="C4030" s="64">
        <v>3940.46</v>
      </c>
      <c r="D4030" s="64">
        <v>179</v>
      </c>
      <c r="E4030" s="64">
        <v>325.8</v>
      </c>
      <c r="F4030" s="64">
        <v>0</v>
      </c>
      <c r="H4030" s="64">
        <f t="shared" si="452"/>
        <v>-325.8</v>
      </c>
      <c r="J4030" s="64">
        <f t="shared" si="453"/>
        <v>241</v>
      </c>
      <c r="K4030" s="64">
        <f t="shared" si="454"/>
        <v>258</v>
      </c>
      <c r="L4030" s="64">
        <f t="shared" si="455"/>
        <v>904</v>
      </c>
      <c r="M4030" s="64">
        <f t="shared" si="456"/>
        <v>373</v>
      </c>
    </row>
    <row r="4031" spans="1:13" x14ac:dyDescent="0.35">
      <c r="A4031" s="64">
        <v>50917669</v>
      </c>
      <c r="B4031" s="64" t="s">
        <v>183</v>
      </c>
      <c r="C4031" s="64">
        <v>1696.27</v>
      </c>
      <c r="D4031" s="64">
        <v>181</v>
      </c>
      <c r="E4031" s="64">
        <v>135.41</v>
      </c>
      <c r="F4031" s="64">
        <v>0</v>
      </c>
      <c r="H4031" s="64">
        <f t="shared" si="452"/>
        <v>-135.41</v>
      </c>
      <c r="J4031" s="64">
        <f t="shared" si="453"/>
        <v>241</v>
      </c>
      <c r="K4031" s="64">
        <f t="shared" si="454"/>
        <v>258</v>
      </c>
      <c r="L4031" s="64">
        <f t="shared" si="455"/>
        <v>905</v>
      </c>
      <c r="M4031" s="64">
        <f t="shared" si="456"/>
        <v>373</v>
      </c>
    </row>
    <row r="4032" spans="1:13" x14ac:dyDescent="0.35">
      <c r="A4032" s="64">
        <v>50920133</v>
      </c>
      <c r="B4032" s="64" t="s">
        <v>101</v>
      </c>
      <c r="C4032" s="64">
        <v>3993.01</v>
      </c>
      <c r="D4032" s="64">
        <v>178</v>
      </c>
      <c r="E4032" s="64">
        <v>333.57</v>
      </c>
      <c r="F4032" s="64">
        <v>333.23</v>
      </c>
      <c r="H4032" s="64">
        <f t="shared" si="452"/>
        <v>-0.33999999999997499</v>
      </c>
      <c r="J4032" s="64">
        <f t="shared" si="453"/>
        <v>242</v>
      </c>
      <c r="K4032" s="64">
        <f t="shared" si="454"/>
        <v>258</v>
      </c>
      <c r="L4032" s="64">
        <f t="shared" si="455"/>
        <v>905</v>
      </c>
      <c r="M4032" s="64">
        <f t="shared" si="456"/>
        <v>373</v>
      </c>
    </row>
    <row r="4033" spans="1:13" x14ac:dyDescent="0.35">
      <c r="A4033" s="64">
        <v>50920315</v>
      </c>
      <c r="B4033" s="64" t="s">
        <v>395</v>
      </c>
      <c r="C4033" s="64">
        <v>2971.67</v>
      </c>
      <c r="D4033" s="64">
        <v>181</v>
      </c>
      <c r="E4033" s="64">
        <v>250.42</v>
      </c>
      <c r="F4033" s="64">
        <v>250.03</v>
      </c>
      <c r="H4033" s="64">
        <f t="shared" si="452"/>
        <v>-0.38999999999998636</v>
      </c>
      <c r="J4033" s="64">
        <f t="shared" si="453"/>
        <v>242</v>
      </c>
      <c r="K4033" s="64">
        <f t="shared" si="454"/>
        <v>259</v>
      </c>
      <c r="L4033" s="64">
        <f t="shared" si="455"/>
        <v>905</v>
      </c>
      <c r="M4033" s="64">
        <f t="shared" si="456"/>
        <v>373</v>
      </c>
    </row>
    <row r="4034" spans="1:13" x14ac:dyDescent="0.35">
      <c r="A4034" s="64">
        <v>50920802</v>
      </c>
      <c r="B4034" s="64" t="s">
        <v>183</v>
      </c>
      <c r="C4034" s="64">
        <v>1858.07</v>
      </c>
      <c r="D4034" s="64">
        <v>182</v>
      </c>
      <c r="E4034" s="64">
        <v>149.29</v>
      </c>
      <c r="F4034" s="64">
        <v>0</v>
      </c>
      <c r="H4034" s="64">
        <f t="shared" si="452"/>
        <v>-149.29</v>
      </c>
      <c r="J4034" s="64">
        <f t="shared" si="453"/>
        <v>242</v>
      </c>
      <c r="K4034" s="64">
        <f t="shared" si="454"/>
        <v>259</v>
      </c>
      <c r="L4034" s="64">
        <f t="shared" si="455"/>
        <v>906</v>
      </c>
      <c r="M4034" s="64">
        <f t="shared" si="456"/>
        <v>373</v>
      </c>
    </row>
    <row r="4035" spans="1:13" x14ac:dyDescent="0.35">
      <c r="A4035" s="64">
        <v>50922254</v>
      </c>
      <c r="B4035" s="64" t="s">
        <v>183</v>
      </c>
      <c r="C4035" s="64">
        <v>3002.48</v>
      </c>
      <c r="D4035" s="64">
        <v>179</v>
      </c>
      <c r="E4035" s="64">
        <v>239.5</v>
      </c>
      <c r="F4035" s="64">
        <v>0</v>
      </c>
      <c r="H4035" s="64">
        <f t="shared" si="452"/>
        <v>-239.5</v>
      </c>
      <c r="J4035" s="64">
        <f t="shared" si="453"/>
        <v>242</v>
      </c>
      <c r="K4035" s="64">
        <f t="shared" si="454"/>
        <v>259</v>
      </c>
      <c r="L4035" s="64">
        <f t="shared" si="455"/>
        <v>907</v>
      </c>
      <c r="M4035" s="64">
        <f t="shared" si="456"/>
        <v>373</v>
      </c>
    </row>
    <row r="4036" spans="1:13" x14ac:dyDescent="0.35">
      <c r="A4036" s="64">
        <v>50922650</v>
      </c>
      <c r="B4036" s="64" t="s">
        <v>183</v>
      </c>
      <c r="C4036" s="64">
        <v>2367.0100000000002</v>
      </c>
      <c r="D4036" s="64">
        <v>182</v>
      </c>
      <c r="E4036" s="64">
        <v>191.05</v>
      </c>
      <c r="F4036" s="64">
        <v>0</v>
      </c>
      <c r="H4036" s="64">
        <f t="shared" si="452"/>
        <v>-191.05</v>
      </c>
      <c r="J4036" s="64">
        <f t="shared" si="453"/>
        <v>242</v>
      </c>
      <c r="K4036" s="64">
        <f t="shared" si="454"/>
        <v>259</v>
      </c>
      <c r="L4036" s="64">
        <f t="shared" si="455"/>
        <v>908</v>
      </c>
      <c r="M4036" s="64">
        <f t="shared" si="456"/>
        <v>373</v>
      </c>
    </row>
    <row r="4037" spans="1:13" x14ac:dyDescent="0.35">
      <c r="A4037" s="64">
        <v>50922957</v>
      </c>
      <c r="B4037" s="64" t="s">
        <v>183</v>
      </c>
      <c r="C4037" s="64">
        <v>3239.41</v>
      </c>
      <c r="D4037" s="64">
        <v>179</v>
      </c>
      <c r="E4037" s="64">
        <v>261.11</v>
      </c>
      <c r="F4037" s="64">
        <v>0</v>
      </c>
      <c r="H4037" s="64">
        <f t="shared" si="452"/>
        <v>-261.11</v>
      </c>
      <c r="J4037" s="64">
        <f t="shared" si="453"/>
        <v>242</v>
      </c>
      <c r="K4037" s="64">
        <f t="shared" si="454"/>
        <v>259</v>
      </c>
      <c r="L4037" s="64">
        <f t="shared" si="455"/>
        <v>909</v>
      </c>
      <c r="M4037" s="64">
        <f t="shared" si="456"/>
        <v>373</v>
      </c>
    </row>
    <row r="4038" spans="1:13" x14ac:dyDescent="0.35">
      <c r="A4038" s="64">
        <v>50923848</v>
      </c>
      <c r="B4038" s="64" t="s">
        <v>101</v>
      </c>
      <c r="C4038" s="64">
        <v>8169.54</v>
      </c>
      <c r="D4038" s="64">
        <v>182</v>
      </c>
      <c r="E4038" s="64">
        <v>669.29</v>
      </c>
      <c r="F4038" s="64">
        <v>664.54</v>
      </c>
      <c r="H4038" s="64">
        <f t="shared" si="452"/>
        <v>-4.75</v>
      </c>
      <c r="J4038" s="64">
        <f t="shared" si="453"/>
        <v>243</v>
      </c>
      <c r="K4038" s="64">
        <f t="shared" si="454"/>
        <v>259</v>
      </c>
      <c r="L4038" s="64">
        <f t="shared" si="455"/>
        <v>909</v>
      </c>
      <c r="M4038" s="64">
        <f t="shared" si="456"/>
        <v>373</v>
      </c>
    </row>
    <row r="4039" spans="1:13" x14ac:dyDescent="0.35">
      <c r="A4039" s="64">
        <v>50923971</v>
      </c>
      <c r="B4039" s="64" t="s">
        <v>395</v>
      </c>
      <c r="C4039" s="64">
        <v>1750.23</v>
      </c>
      <c r="D4039" s="64">
        <v>149</v>
      </c>
      <c r="E4039" s="64">
        <v>141.59</v>
      </c>
      <c r="F4039" s="64">
        <v>139.78</v>
      </c>
      <c r="H4039" s="64">
        <f t="shared" si="452"/>
        <v>-1.8100000000000023</v>
      </c>
      <c r="J4039" s="64">
        <f t="shared" si="453"/>
        <v>243</v>
      </c>
      <c r="K4039" s="64">
        <f t="shared" si="454"/>
        <v>260</v>
      </c>
      <c r="L4039" s="64">
        <f t="shared" si="455"/>
        <v>909</v>
      </c>
      <c r="M4039" s="64">
        <f t="shared" si="456"/>
        <v>373</v>
      </c>
    </row>
    <row r="4040" spans="1:13" x14ac:dyDescent="0.35">
      <c r="A4040" s="64">
        <v>50924416</v>
      </c>
      <c r="B4040" s="64" t="s">
        <v>101</v>
      </c>
      <c r="C4040" s="64">
        <v>884.14</v>
      </c>
      <c r="D4040" s="64">
        <v>120</v>
      </c>
      <c r="E4040" s="64">
        <v>69.099999999999994</v>
      </c>
      <c r="F4040" s="64">
        <v>66.040000000000006</v>
      </c>
      <c r="H4040" s="64">
        <f t="shared" si="452"/>
        <v>-3.0599999999999881</v>
      </c>
      <c r="J4040" s="64">
        <f t="shared" si="453"/>
        <v>244</v>
      </c>
      <c r="K4040" s="64">
        <f t="shared" si="454"/>
        <v>260</v>
      </c>
      <c r="L4040" s="64">
        <f t="shared" si="455"/>
        <v>909</v>
      </c>
      <c r="M4040" s="64">
        <f t="shared" si="456"/>
        <v>373</v>
      </c>
    </row>
    <row r="4041" spans="1:13" x14ac:dyDescent="0.35">
      <c r="A4041" s="64">
        <v>50924953</v>
      </c>
      <c r="B4041" s="64" t="s">
        <v>183</v>
      </c>
      <c r="C4041" s="64">
        <v>1140.44</v>
      </c>
      <c r="D4041" s="64">
        <v>182</v>
      </c>
      <c r="E4041" s="64">
        <v>91.8</v>
      </c>
      <c r="F4041" s="64">
        <v>0</v>
      </c>
      <c r="H4041" s="64">
        <f t="shared" si="452"/>
        <v>-91.8</v>
      </c>
      <c r="J4041" s="64">
        <f t="shared" si="453"/>
        <v>244</v>
      </c>
      <c r="K4041" s="64">
        <f t="shared" si="454"/>
        <v>260</v>
      </c>
      <c r="L4041" s="64">
        <f t="shared" si="455"/>
        <v>910</v>
      </c>
      <c r="M4041" s="64">
        <f t="shared" si="456"/>
        <v>373</v>
      </c>
    </row>
    <row r="4042" spans="1:13" x14ac:dyDescent="0.35">
      <c r="A4042" s="64">
        <v>50925985</v>
      </c>
      <c r="B4042" s="64" t="s">
        <v>183</v>
      </c>
      <c r="C4042" s="64">
        <v>7265.86</v>
      </c>
      <c r="D4042" s="64">
        <v>182</v>
      </c>
      <c r="E4042" s="64">
        <v>552.48</v>
      </c>
      <c r="F4042" s="64">
        <v>0</v>
      </c>
      <c r="H4042" s="64">
        <f t="shared" si="452"/>
        <v>-552.48</v>
      </c>
      <c r="J4042" s="64">
        <f t="shared" si="453"/>
        <v>244</v>
      </c>
      <c r="K4042" s="64">
        <f t="shared" si="454"/>
        <v>260</v>
      </c>
      <c r="L4042" s="64">
        <f t="shared" si="455"/>
        <v>911</v>
      </c>
      <c r="M4042" s="64">
        <f t="shared" si="456"/>
        <v>373</v>
      </c>
    </row>
    <row r="4043" spans="1:13" x14ac:dyDescent="0.35">
      <c r="A4043" s="64">
        <v>50926652</v>
      </c>
      <c r="B4043" s="64" t="s">
        <v>183</v>
      </c>
      <c r="C4043" s="64">
        <v>2743.6</v>
      </c>
      <c r="D4043" s="64">
        <v>182</v>
      </c>
      <c r="E4043" s="64">
        <v>217.63</v>
      </c>
      <c r="F4043" s="64">
        <v>0</v>
      </c>
      <c r="H4043" s="64">
        <f t="shared" si="452"/>
        <v>-217.63</v>
      </c>
      <c r="J4043" s="64">
        <f t="shared" si="453"/>
        <v>244</v>
      </c>
      <c r="K4043" s="64">
        <f t="shared" si="454"/>
        <v>260</v>
      </c>
      <c r="L4043" s="64">
        <f t="shared" si="455"/>
        <v>912</v>
      </c>
      <c r="M4043" s="64">
        <f t="shared" si="456"/>
        <v>373</v>
      </c>
    </row>
    <row r="4044" spans="1:13" x14ac:dyDescent="0.35">
      <c r="A4044" s="64">
        <v>50927684</v>
      </c>
      <c r="B4044" s="64" t="s">
        <v>101</v>
      </c>
      <c r="C4044" s="64">
        <v>4332.87</v>
      </c>
      <c r="D4044" s="64">
        <v>181</v>
      </c>
      <c r="E4044" s="64">
        <v>359.36</v>
      </c>
      <c r="F4044" s="64">
        <v>356.74</v>
      </c>
      <c r="H4044" s="64">
        <f t="shared" si="452"/>
        <v>-2.6200000000000045</v>
      </c>
      <c r="J4044" s="64">
        <f t="shared" si="453"/>
        <v>245</v>
      </c>
      <c r="K4044" s="64">
        <f t="shared" si="454"/>
        <v>260</v>
      </c>
      <c r="L4044" s="64">
        <f t="shared" si="455"/>
        <v>912</v>
      </c>
      <c r="M4044" s="64">
        <f t="shared" si="456"/>
        <v>373</v>
      </c>
    </row>
    <row r="4045" spans="1:13" x14ac:dyDescent="0.35">
      <c r="A4045" s="64">
        <v>50929119</v>
      </c>
      <c r="B4045" s="64" t="s">
        <v>406</v>
      </c>
      <c r="C4045" s="64">
        <v>910.59</v>
      </c>
      <c r="D4045" s="64">
        <v>149</v>
      </c>
      <c r="E4045" s="64">
        <v>71.03</v>
      </c>
      <c r="F4045" s="64">
        <v>0</v>
      </c>
      <c r="H4045" s="64">
        <f t="shared" si="452"/>
        <v>-71.03</v>
      </c>
      <c r="J4045" s="64">
        <f t="shared" si="453"/>
        <v>245</v>
      </c>
      <c r="K4045" s="64">
        <f t="shared" si="454"/>
        <v>260</v>
      </c>
      <c r="L4045" s="64">
        <f t="shared" si="455"/>
        <v>912</v>
      </c>
      <c r="M4045" s="64">
        <f t="shared" si="456"/>
        <v>374</v>
      </c>
    </row>
    <row r="4046" spans="1:13" x14ac:dyDescent="0.35">
      <c r="A4046" s="64">
        <v>50929622</v>
      </c>
      <c r="B4046" s="64" t="s">
        <v>406</v>
      </c>
      <c r="C4046" s="64">
        <v>2224.36</v>
      </c>
      <c r="D4046" s="64">
        <v>153</v>
      </c>
      <c r="E4046" s="64">
        <v>180.68</v>
      </c>
      <c r="F4046" s="64">
        <v>0</v>
      </c>
      <c r="H4046" s="64">
        <f t="shared" si="452"/>
        <v>-180.68</v>
      </c>
      <c r="J4046" s="64">
        <f t="shared" si="453"/>
        <v>245</v>
      </c>
      <c r="K4046" s="64">
        <f t="shared" si="454"/>
        <v>260</v>
      </c>
      <c r="L4046" s="64">
        <f t="shared" si="455"/>
        <v>912</v>
      </c>
      <c r="M4046" s="64">
        <f t="shared" si="456"/>
        <v>375</v>
      </c>
    </row>
    <row r="4047" spans="1:13" x14ac:dyDescent="0.35">
      <c r="A4047" s="64">
        <v>50929804</v>
      </c>
      <c r="B4047" s="64" t="s">
        <v>406</v>
      </c>
      <c r="C4047" s="64">
        <v>8043.08</v>
      </c>
      <c r="D4047" s="64">
        <v>149</v>
      </c>
      <c r="E4047" s="64">
        <v>603.46</v>
      </c>
      <c r="F4047" s="64">
        <v>0</v>
      </c>
      <c r="H4047" s="64">
        <f t="shared" si="452"/>
        <v>-603.46</v>
      </c>
      <c r="J4047" s="64">
        <f t="shared" si="453"/>
        <v>245</v>
      </c>
      <c r="K4047" s="64">
        <f t="shared" si="454"/>
        <v>260</v>
      </c>
      <c r="L4047" s="64">
        <f t="shared" si="455"/>
        <v>912</v>
      </c>
      <c r="M4047" s="64">
        <f t="shared" si="456"/>
        <v>376</v>
      </c>
    </row>
    <row r="4048" spans="1:13" x14ac:dyDescent="0.35">
      <c r="A4048" s="64">
        <v>50930992</v>
      </c>
      <c r="B4048" s="64" t="s">
        <v>183</v>
      </c>
      <c r="C4048" s="64">
        <v>1522.93</v>
      </c>
      <c r="D4048" s="64">
        <v>181</v>
      </c>
      <c r="E4048" s="64">
        <v>119.03</v>
      </c>
      <c r="F4048" s="64">
        <v>0</v>
      </c>
      <c r="H4048" s="64">
        <f t="shared" ref="H4048:H4111" si="457">F4048-E4048</f>
        <v>-119.03</v>
      </c>
      <c r="J4048" s="64">
        <f t="shared" si="453"/>
        <v>245</v>
      </c>
      <c r="K4048" s="64">
        <f t="shared" si="454"/>
        <v>260</v>
      </c>
      <c r="L4048" s="64">
        <f t="shared" si="455"/>
        <v>913</v>
      </c>
      <c r="M4048" s="64">
        <f t="shared" si="456"/>
        <v>376</v>
      </c>
    </row>
    <row r="4049" spans="1:13" x14ac:dyDescent="0.35">
      <c r="A4049" s="64">
        <v>50931172</v>
      </c>
      <c r="B4049" s="64" t="s">
        <v>183</v>
      </c>
      <c r="C4049" s="64">
        <v>2180.02</v>
      </c>
      <c r="D4049" s="64">
        <v>182</v>
      </c>
      <c r="E4049" s="64">
        <v>167.63</v>
      </c>
      <c r="F4049" s="64">
        <v>0</v>
      </c>
      <c r="H4049" s="64">
        <f t="shared" si="457"/>
        <v>-167.63</v>
      </c>
      <c r="J4049" s="64">
        <f t="shared" si="453"/>
        <v>245</v>
      </c>
      <c r="K4049" s="64">
        <f t="shared" si="454"/>
        <v>260</v>
      </c>
      <c r="L4049" s="64">
        <f t="shared" si="455"/>
        <v>914</v>
      </c>
      <c r="M4049" s="64">
        <f t="shared" si="456"/>
        <v>376</v>
      </c>
    </row>
    <row r="4050" spans="1:13" x14ac:dyDescent="0.35">
      <c r="A4050" s="64">
        <v>50931669</v>
      </c>
      <c r="B4050" s="64" t="s">
        <v>183</v>
      </c>
      <c r="C4050" s="64">
        <v>4272.95</v>
      </c>
      <c r="D4050" s="64">
        <v>181</v>
      </c>
      <c r="E4050" s="64">
        <v>347.58</v>
      </c>
      <c r="F4050" s="64">
        <v>0</v>
      </c>
      <c r="H4050" s="64">
        <f t="shared" si="457"/>
        <v>-347.58</v>
      </c>
      <c r="J4050" s="64">
        <f t="shared" si="453"/>
        <v>245</v>
      </c>
      <c r="K4050" s="64">
        <f t="shared" si="454"/>
        <v>260</v>
      </c>
      <c r="L4050" s="64">
        <f t="shared" si="455"/>
        <v>915</v>
      </c>
      <c r="M4050" s="64">
        <f t="shared" si="456"/>
        <v>376</v>
      </c>
    </row>
    <row r="4051" spans="1:13" x14ac:dyDescent="0.35">
      <c r="A4051" s="64">
        <v>50937906</v>
      </c>
      <c r="B4051" s="64" t="s">
        <v>183</v>
      </c>
      <c r="C4051" s="64">
        <v>6344.76</v>
      </c>
      <c r="D4051" s="64">
        <v>179</v>
      </c>
      <c r="E4051" s="64">
        <v>508</v>
      </c>
      <c r="F4051" s="64">
        <v>0</v>
      </c>
      <c r="H4051" s="64">
        <f t="shared" si="457"/>
        <v>-508</v>
      </c>
      <c r="J4051" s="64">
        <f t="shared" si="453"/>
        <v>245</v>
      </c>
      <c r="K4051" s="64">
        <f t="shared" si="454"/>
        <v>260</v>
      </c>
      <c r="L4051" s="64">
        <f t="shared" si="455"/>
        <v>916</v>
      </c>
      <c r="M4051" s="64">
        <f t="shared" si="456"/>
        <v>376</v>
      </c>
    </row>
    <row r="4052" spans="1:13" x14ac:dyDescent="0.35">
      <c r="A4052" s="64">
        <v>50938839</v>
      </c>
      <c r="B4052" s="64" t="s">
        <v>183</v>
      </c>
      <c r="C4052" s="64">
        <v>2208.5500000000002</v>
      </c>
      <c r="D4052" s="64">
        <v>182</v>
      </c>
      <c r="E4052" s="64">
        <v>180.93</v>
      </c>
      <c r="F4052" s="64">
        <v>0</v>
      </c>
      <c r="H4052" s="64">
        <f t="shared" si="457"/>
        <v>-180.93</v>
      </c>
      <c r="J4052" s="64">
        <f t="shared" si="453"/>
        <v>245</v>
      </c>
      <c r="K4052" s="64">
        <f t="shared" si="454"/>
        <v>260</v>
      </c>
      <c r="L4052" s="64">
        <f t="shared" si="455"/>
        <v>917</v>
      </c>
      <c r="M4052" s="64">
        <f t="shared" si="456"/>
        <v>376</v>
      </c>
    </row>
    <row r="4053" spans="1:13" x14ac:dyDescent="0.35">
      <c r="A4053" s="64">
        <v>50939142</v>
      </c>
      <c r="B4053" s="64" t="s">
        <v>395</v>
      </c>
      <c r="C4053" s="64">
        <v>3091.43</v>
      </c>
      <c r="D4053" s="64">
        <v>119</v>
      </c>
      <c r="E4053" s="64">
        <v>250.85</v>
      </c>
      <c r="F4053" s="64">
        <v>244.99</v>
      </c>
      <c r="H4053" s="64">
        <f t="shared" si="457"/>
        <v>-5.8599999999999852</v>
      </c>
      <c r="J4053" s="64">
        <f t="shared" si="453"/>
        <v>245</v>
      </c>
      <c r="K4053" s="64">
        <f t="shared" si="454"/>
        <v>261</v>
      </c>
      <c r="L4053" s="64">
        <f t="shared" si="455"/>
        <v>917</v>
      </c>
      <c r="M4053" s="64">
        <f t="shared" si="456"/>
        <v>376</v>
      </c>
    </row>
    <row r="4054" spans="1:13" x14ac:dyDescent="0.35">
      <c r="A4054" s="64">
        <v>50939704</v>
      </c>
      <c r="B4054" s="64" t="s">
        <v>183</v>
      </c>
      <c r="C4054" s="64">
        <v>1813.46</v>
      </c>
      <c r="D4054" s="64">
        <v>182</v>
      </c>
      <c r="E4054" s="64">
        <v>143.24</v>
      </c>
      <c r="F4054" s="64">
        <v>0</v>
      </c>
      <c r="H4054" s="64">
        <f t="shared" si="457"/>
        <v>-143.24</v>
      </c>
      <c r="J4054" s="64">
        <f t="shared" si="453"/>
        <v>245</v>
      </c>
      <c r="K4054" s="64">
        <f t="shared" si="454"/>
        <v>261</v>
      </c>
      <c r="L4054" s="64">
        <f t="shared" si="455"/>
        <v>918</v>
      </c>
      <c r="M4054" s="64">
        <f t="shared" si="456"/>
        <v>376</v>
      </c>
    </row>
    <row r="4055" spans="1:13" x14ac:dyDescent="0.35">
      <c r="A4055" s="64">
        <v>50940678</v>
      </c>
      <c r="B4055" s="64" t="s">
        <v>183</v>
      </c>
      <c r="C4055" s="64">
        <v>3281.23</v>
      </c>
      <c r="D4055" s="64">
        <v>181</v>
      </c>
      <c r="E4055" s="64">
        <v>265</v>
      </c>
      <c r="F4055" s="64">
        <v>0</v>
      </c>
      <c r="H4055" s="64">
        <f t="shared" si="457"/>
        <v>-265</v>
      </c>
      <c r="J4055" s="64">
        <f t="shared" si="453"/>
        <v>245</v>
      </c>
      <c r="K4055" s="64">
        <f t="shared" si="454"/>
        <v>261</v>
      </c>
      <c r="L4055" s="64">
        <f t="shared" si="455"/>
        <v>919</v>
      </c>
      <c r="M4055" s="64">
        <f t="shared" si="456"/>
        <v>376</v>
      </c>
    </row>
    <row r="4056" spans="1:13" x14ac:dyDescent="0.35">
      <c r="A4056" s="64">
        <v>50940842</v>
      </c>
      <c r="B4056" s="64" t="s">
        <v>406</v>
      </c>
      <c r="C4056" s="64">
        <v>1974.41</v>
      </c>
      <c r="D4056" s="64">
        <v>151</v>
      </c>
      <c r="E4056" s="64">
        <v>156.01</v>
      </c>
      <c r="F4056" s="64">
        <v>0</v>
      </c>
      <c r="H4056" s="64">
        <f t="shared" si="457"/>
        <v>-156.01</v>
      </c>
      <c r="J4056" s="64">
        <f t="shared" si="453"/>
        <v>245</v>
      </c>
      <c r="K4056" s="64">
        <f t="shared" si="454"/>
        <v>261</v>
      </c>
      <c r="L4056" s="64">
        <f t="shared" si="455"/>
        <v>919</v>
      </c>
      <c r="M4056" s="64">
        <f t="shared" si="456"/>
        <v>377</v>
      </c>
    </row>
    <row r="4057" spans="1:13" x14ac:dyDescent="0.35">
      <c r="A4057" s="64">
        <v>50941741</v>
      </c>
      <c r="B4057" s="64" t="s">
        <v>183</v>
      </c>
      <c r="C4057" s="64">
        <v>1945.03</v>
      </c>
      <c r="D4057" s="64">
        <v>182</v>
      </c>
      <c r="E4057" s="64">
        <v>162.79</v>
      </c>
      <c r="F4057" s="64">
        <v>0</v>
      </c>
      <c r="H4057" s="64">
        <f t="shared" si="457"/>
        <v>-162.79</v>
      </c>
      <c r="J4057" s="64">
        <f t="shared" si="453"/>
        <v>245</v>
      </c>
      <c r="K4057" s="64">
        <f t="shared" si="454"/>
        <v>261</v>
      </c>
      <c r="L4057" s="64">
        <f t="shared" si="455"/>
        <v>920</v>
      </c>
      <c r="M4057" s="64">
        <f t="shared" si="456"/>
        <v>377</v>
      </c>
    </row>
    <row r="4058" spans="1:13" x14ac:dyDescent="0.35">
      <c r="A4058" s="64">
        <v>50944026</v>
      </c>
      <c r="B4058" s="64" t="s">
        <v>395</v>
      </c>
      <c r="C4058" s="64">
        <v>2356.34</v>
      </c>
      <c r="D4058" s="64">
        <v>152</v>
      </c>
      <c r="E4058" s="64">
        <v>192.31</v>
      </c>
      <c r="F4058" s="64">
        <v>190.31</v>
      </c>
      <c r="H4058" s="64">
        <f t="shared" si="457"/>
        <v>-2</v>
      </c>
      <c r="J4058" s="64">
        <f t="shared" si="453"/>
        <v>245</v>
      </c>
      <c r="K4058" s="64">
        <f t="shared" si="454"/>
        <v>262</v>
      </c>
      <c r="L4058" s="64">
        <f t="shared" si="455"/>
        <v>920</v>
      </c>
      <c r="M4058" s="64">
        <f t="shared" si="456"/>
        <v>377</v>
      </c>
    </row>
    <row r="4059" spans="1:13" x14ac:dyDescent="0.35">
      <c r="A4059" s="64">
        <v>50944612</v>
      </c>
      <c r="B4059" s="64" t="s">
        <v>183</v>
      </c>
      <c r="C4059" s="64">
        <v>2809.76</v>
      </c>
      <c r="D4059" s="64">
        <v>178</v>
      </c>
      <c r="E4059" s="64">
        <v>222.73</v>
      </c>
      <c r="F4059" s="64">
        <v>0</v>
      </c>
      <c r="H4059" s="64">
        <f t="shared" si="457"/>
        <v>-222.73</v>
      </c>
      <c r="J4059" s="64">
        <f t="shared" si="453"/>
        <v>245</v>
      </c>
      <c r="K4059" s="64">
        <f t="shared" si="454"/>
        <v>262</v>
      </c>
      <c r="L4059" s="64">
        <f t="shared" si="455"/>
        <v>921</v>
      </c>
      <c r="M4059" s="64">
        <f t="shared" si="456"/>
        <v>377</v>
      </c>
    </row>
    <row r="4060" spans="1:13" x14ac:dyDescent="0.35">
      <c r="A4060" s="64">
        <v>50945686</v>
      </c>
      <c r="B4060" s="64" t="s">
        <v>183</v>
      </c>
      <c r="C4060" s="64">
        <v>1548.21</v>
      </c>
      <c r="D4060" s="64">
        <v>182</v>
      </c>
      <c r="E4060" s="64">
        <v>122.64</v>
      </c>
      <c r="F4060" s="64">
        <v>0</v>
      </c>
      <c r="H4060" s="64">
        <f t="shared" si="457"/>
        <v>-122.64</v>
      </c>
      <c r="J4060" s="64">
        <f t="shared" si="453"/>
        <v>245</v>
      </c>
      <c r="K4060" s="64">
        <f t="shared" si="454"/>
        <v>262</v>
      </c>
      <c r="L4060" s="64">
        <f t="shared" si="455"/>
        <v>922</v>
      </c>
      <c r="M4060" s="64">
        <f t="shared" si="456"/>
        <v>377</v>
      </c>
    </row>
    <row r="4061" spans="1:13" x14ac:dyDescent="0.35">
      <c r="A4061" s="64">
        <v>50945941</v>
      </c>
      <c r="B4061" s="64" t="s">
        <v>183</v>
      </c>
      <c r="C4061" s="64">
        <v>4884.75</v>
      </c>
      <c r="D4061" s="64">
        <v>182</v>
      </c>
      <c r="E4061" s="64">
        <v>389.54</v>
      </c>
      <c r="F4061" s="64">
        <v>0</v>
      </c>
      <c r="H4061" s="64">
        <f t="shared" si="457"/>
        <v>-389.54</v>
      </c>
      <c r="J4061" s="64">
        <f t="shared" si="453"/>
        <v>245</v>
      </c>
      <c r="K4061" s="64">
        <f t="shared" si="454"/>
        <v>262</v>
      </c>
      <c r="L4061" s="64">
        <f t="shared" si="455"/>
        <v>923</v>
      </c>
      <c r="M4061" s="64">
        <f t="shared" si="456"/>
        <v>377</v>
      </c>
    </row>
    <row r="4062" spans="1:13" x14ac:dyDescent="0.35">
      <c r="A4062" s="64">
        <v>50946220</v>
      </c>
      <c r="B4062" s="64" t="s">
        <v>183</v>
      </c>
      <c r="C4062" s="64">
        <v>5149</v>
      </c>
      <c r="D4062" s="64">
        <v>181</v>
      </c>
      <c r="E4062" s="64">
        <v>410.47</v>
      </c>
      <c r="F4062" s="64">
        <v>0</v>
      </c>
      <c r="H4062" s="64">
        <f t="shared" si="457"/>
        <v>-410.47</v>
      </c>
      <c r="J4062" s="64">
        <f t="shared" si="453"/>
        <v>245</v>
      </c>
      <c r="K4062" s="64">
        <f t="shared" si="454"/>
        <v>262</v>
      </c>
      <c r="L4062" s="64">
        <f t="shared" si="455"/>
        <v>924</v>
      </c>
      <c r="M4062" s="64">
        <f t="shared" si="456"/>
        <v>377</v>
      </c>
    </row>
    <row r="4063" spans="1:13" x14ac:dyDescent="0.35">
      <c r="A4063" s="64">
        <v>50946577</v>
      </c>
      <c r="B4063" s="64" t="s">
        <v>183</v>
      </c>
      <c r="C4063" s="64">
        <v>3139.97</v>
      </c>
      <c r="D4063" s="64">
        <v>182</v>
      </c>
      <c r="E4063" s="64">
        <v>260.47000000000003</v>
      </c>
      <c r="F4063" s="64">
        <v>0</v>
      </c>
      <c r="H4063" s="64">
        <f t="shared" si="457"/>
        <v>-260.47000000000003</v>
      </c>
      <c r="J4063" s="64">
        <f t="shared" si="453"/>
        <v>245</v>
      </c>
      <c r="K4063" s="64">
        <f t="shared" si="454"/>
        <v>262</v>
      </c>
      <c r="L4063" s="64">
        <f t="shared" si="455"/>
        <v>925</v>
      </c>
      <c r="M4063" s="64">
        <f t="shared" si="456"/>
        <v>377</v>
      </c>
    </row>
    <row r="4064" spans="1:13" x14ac:dyDescent="0.35">
      <c r="A4064" s="64">
        <v>50947690</v>
      </c>
      <c r="B4064" s="64" t="s">
        <v>395</v>
      </c>
      <c r="C4064" s="64">
        <v>2601.98</v>
      </c>
      <c r="D4064" s="64">
        <v>148</v>
      </c>
      <c r="E4064" s="64">
        <v>207.74</v>
      </c>
      <c r="F4064" s="64">
        <v>204.1</v>
      </c>
      <c r="H4064" s="64">
        <f t="shared" si="457"/>
        <v>-3.6400000000000148</v>
      </c>
      <c r="J4064" s="64">
        <f t="shared" si="453"/>
        <v>245</v>
      </c>
      <c r="K4064" s="64">
        <f t="shared" si="454"/>
        <v>263</v>
      </c>
      <c r="L4064" s="64">
        <f t="shared" si="455"/>
        <v>925</v>
      </c>
      <c r="M4064" s="64">
        <f t="shared" si="456"/>
        <v>377</v>
      </c>
    </row>
    <row r="4065" spans="1:13" x14ac:dyDescent="0.35">
      <c r="A4065" s="64">
        <v>50948101</v>
      </c>
      <c r="B4065" s="64" t="s">
        <v>101</v>
      </c>
      <c r="C4065" s="64">
        <v>3785.65</v>
      </c>
      <c r="D4065" s="64">
        <v>153</v>
      </c>
      <c r="E4065" s="64">
        <v>307.33999999999997</v>
      </c>
      <c r="F4065" s="64">
        <v>305.91000000000003</v>
      </c>
      <c r="H4065" s="64">
        <f t="shared" si="457"/>
        <v>-1.42999999999995</v>
      </c>
      <c r="J4065" s="64">
        <f t="shared" si="453"/>
        <v>246</v>
      </c>
      <c r="K4065" s="64">
        <f t="shared" si="454"/>
        <v>263</v>
      </c>
      <c r="L4065" s="64">
        <f t="shared" si="455"/>
        <v>925</v>
      </c>
      <c r="M4065" s="64">
        <f t="shared" si="456"/>
        <v>377</v>
      </c>
    </row>
    <row r="4066" spans="1:13" x14ac:dyDescent="0.35">
      <c r="A4066" s="64">
        <v>50949331</v>
      </c>
      <c r="B4066" s="64" t="s">
        <v>183</v>
      </c>
      <c r="C4066" s="64">
        <v>2129.3100100000001</v>
      </c>
      <c r="D4066" s="64">
        <v>182</v>
      </c>
      <c r="E4066" s="64">
        <v>173.68</v>
      </c>
      <c r="F4066" s="64">
        <v>0</v>
      </c>
      <c r="H4066" s="64">
        <f t="shared" si="457"/>
        <v>-173.68</v>
      </c>
      <c r="J4066" s="64">
        <f t="shared" si="453"/>
        <v>246</v>
      </c>
      <c r="K4066" s="64">
        <f t="shared" si="454"/>
        <v>263</v>
      </c>
      <c r="L4066" s="64">
        <f t="shared" si="455"/>
        <v>926</v>
      </c>
      <c r="M4066" s="64">
        <f t="shared" si="456"/>
        <v>377</v>
      </c>
    </row>
    <row r="4067" spans="1:13" x14ac:dyDescent="0.35">
      <c r="A4067" s="64">
        <v>50949688</v>
      </c>
      <c r="B4067" s="64" t="s">
        <v>406</v>
      </c>
      <c r="C4067" s="64">
        <v>7019.51</v>
      </c>
      <c r="D4067" s="64">
        <v>150</v>
      </c>
      <c r="E4067" s="64">
        <v>566.69000000000005</v>
      </c>
      <c r="F4067" s="64">
        <v>0</v>
      </c>
      <c r="H4067" s="64">
        <f t="shared" si="457"/>
        <v>-566.69000000000005</v>
      </c>
      <c r="J4067" s="64">
        <f t="shared" si="453"/>
        <v>246</v>
      </c>
      <c r="K4067" s="64">
        <f t="shared" si="454"/>
        <v>263</v>
      </c>
      <c r="L4067" s="64">
        <f t="shared" si="455"/>
        <v>926</v>
      </c>
      <c r="M4067" s="64">
        <f t="shared" si="456"/>
        <v>378</v>
      </c>
    </row>
    <row r="4068" spans="1:13" x14ac:dyDescent="0.35">
      <c r="A4068" s="64">
        <v>50950049</v>
      </c>
      <c r="B4068" s="64" t="s">
        <v>406</v>
      </c>
      <c r="C4068" s="64">
        <v>2368.5100000000002</v>
      </c>
      <c r="D4068" s="64">
        <v>151</v>
      </c>
      <c r="E4068" s="64">
        <v>191.41</v>
      </c>
      <c r="F4068" s="64">
        <v>0</v>
      </c>
      <c r="H4068" s="64">
        <f t="shared" si="457"/>
        <v>-191.41</v>
      </c>
      <c r="J4068" s="64">
        <f t="shared" si="453"/>
        <v>246</v>
      </c>
      <c r="K4068" s="64">
        <f t="shared" si="454"/>
        <v>263</v>
      </c>
      <c r="L4068" s="64">
        <f t="shared" si="455"/>
        <v>926</v>
      </c>
      <c r="M4068" s="64">
        <f t="shared" si="456"/>
        <v>379</v>
      </c>
    </row>
    <row r="4069" spans="1:13" x14ac:dyDescent="0.35">
      <c r="A4069" s="64">
        <v>50950891</v>
      </c>
      <c r="B4069" s="64" t="s">
        <v>395</v>
      </c>
      <c r="C4069" s="64">
        <v>2341.12</v>
      </c>
      <c r="D4069" s="64">
        <v>154</v>
      </c>
      <c r="E4069" s="64">
        <v>194.51</v>
      </c>
      <c r="F4069" s="64">
        <v>190.28</v>
      </c>
      <c r="H4069" s="64">
        <f t="shared" si="457"/>
        <v>-4.2299999999999898</v>
      </c>
      <c r="J4069" s="64">
        <f t="shared" si="453"/>
        <v>246</v>
      </c>
      <c r="K4069" s="64">
        <f t="shared" si="454"/>
        <v>264</v>
      </c>
      <c r="L4069" s="64">
        <f t="shared" si="455"/>
        <v>926</v>
      </c>
      <c r="M4069" s="64">
        <f t="shared" si="456"/>
        <v>379</v>
      </c>
    </row>
    <row r="4070" spans="1:13" x14ac:dyDescent="0.35">
      <c r="A4070" s="64">
        <v>50953845</v>
      </c>
      <c r="B4070" s="64" t="s">
        <v>183</v>
      </c>
      <c r="C4070" s="64">
        <v>4668.95</v>
      </c>
      <c r="D4070" s="64">
        <v>182</v>
      </c>
      <c r="E4070" s="64">
        <v>377.56</v>
      </c>
      <c r="F4070" s="64">
        <v>0</v>
      </c>
      <c r="H4070" s="64">
        <f t="shared" si="457"/>
        <v>-377.56</v>
      </c>
      <c r="J4070" s="64">
        <f t="shared" si="453"/>
        <v>246</v>
      </c>
      <c r="K4070" s="64">
        <f t="shared" si="454"/>
        <v>264</v>
      </c>
      <c r="L4070" s="64">
        <f t="shared" si="455"/>
        <v>927</v>
      </c>
      <c r="M4070" s="64">
        <f t="shared" si="456"/>
        <v>379</v>
      </c>
    </row>
    <row r="4071" spans="1:13" x14ac:dyDescent="0.35">
      <c r="A4071" s="64">
        <v>50953994</v>
      </c>
      <c r="B4071" s="64" t="s">
        <v>183</v>
      </c>
      <c r="C4071" s="64">
        <v>2936.45</v>
      </c>
      <c r="D4071" s="64">
        <v>181</v>
      </c>
      <c r="E4071" s="64">
        <v>232.45</v>
      </c>
      <c r="F4071" s="64">
        <v>0</v>
      </c>
      <c r="H4071" s="64">
        <f t="shared" si="457"/>
        <v>-232.45</v>
      </c>
      <c r="J4071" s="64">
        <f t="shared" si="453"/>
        <v>246</v>
      </c>
      <c r="K4071" s="64">
        <f t="shared" si="454"/>
        <v>264</v>
      </c>
      <c r="L4071" s="64">
        <f t="shared" si="455"/>
        <v>928</v>
      </c>
      <c r="M4071" s="64">
        <f t="shared" si="456"/>
        <v>379</v>
      </c>
    </row>
    <row r="4072" spans="1:13" x14ac:dyDescent="0.35">
      <c r="A4072" s="64">
        <v>50954348</v>
      </c>
      <c r="B4072" s="64" t="s">
        <v>183</v>
      </c>
      <c r="C4072" s="64">
        <v>2709.69</v>
      </c>
      <c r="D4072" s="64">
        <v>182</v>
      </c>
      <c r="E4072" s="64">
        <v>219.29</v>
      </c>
      <c r="F4072" s="64">
        <v>0</v>
      </c>
      <c r="H4072" s="64">
        <f t="shared" si="457"/>
        <v>-219.29</v>
      </c>
      <c r="J4072" s="64">
        <f t="shared" si="453"/>
        <v>246</v>
      </c>
      <c r="K4072" s="64">
        <f t="shared" si="454"/>
        <v>264</v>
      </c>
      <c r="L4072" s="64">
        <f t="shared" si="455"/>
        <v>929</v>
      </c>
      <c r="M4072" s="64">
        <f t="shared" si="456"/>
        <v>379</v>
      </c>
    </row>
    <row r="4073" spans="1:13" x14ac:dyDescent="0.35">
      <c r="A4073" s="64">
        <v>50955718</v>
      </c>
      <c r="B4073" s="64" t="s">
        <v>183</v>
      </c>
      <c r="C4073" s="64">
        <v>11540.96</v>
      </c>
      <c r="D4073" s="64">
        <v>182</v>
      </c>
      <c r="E4073" s="64">
        <v>934.88</v>
      </c>
      <c r="F4073" s="64">
        <v>0</v>
      </c>
      <c r="H4073" s="64">
        <f t="shared" si="457"/>
        <v>-934.88</v>
      </c>
      <c r="J4073" s="64">
        <f t="shared" si="453"/>
        <v>246</v>
      </c>
      <c r="K4073" s="64">
        <f t="shared" si="454"/>
        <v>264</v>
      </c>
      <c r="L4073" s="64">
        <f t="shared" si="455"/>
        <v>930</v>
      </c>
      <c r="M4073" s="64">
        <f t="shared" si="456"/>
        <v>379</v>
      </c>
    </row>
    <row r="4074" spans="1:13" x14ac:dyDescent="0.35">
      <c r="A4074" s="64">
        <v>50956021</v>
      </c>
      <c r="B4074" s="64" t="s">
        <v>406</v>
      </c>
      <c r="C4074" s="64">
        <v>4004.58</v>
      </c>
      <c r="D4074" s="64">
        <v>151</v>
      </c>
      <c r="E4074" s="64">
        <v>320.11</v>
      </c>
      <c r="F4074" s="64">
        <v>0</v>
      </c>
      <c r="H4074" s="64">
        <f t="shared" si="457"/>
        <v>-320.11</v>
      </c>
      <c r="J4074" s="64">
        <f t="shared" si="453"/>
        <v>246</v>
      </c>
      <c r="K4074" s="64">
        <f t="shared" si="454"/>
        <v>264</v>
      </c>
      <c r="L4074" s="64">
        <f t="shared" si="455"/>
        <v>930</v>
      </c>
      <c r="M4074" s="64">
        <f t="shared" si="456"/>
        <v>380</v>
      </c>
    </row>
    <row r="4075" spans="1:13" x14ac:dyDescent="0.35">
      <c r="A4075" s="64">
        <v>50957821</v>
      </c>
      <c r="B4075" s="64" t="s">
        <v>183</v>
      </c>
      <c r="C4075" s="64">
        <v>8110.96</v>
      </c>
      <c r="D4075" s="64">
        <v>182</v>
      </c>
      <c r="E4075" s="64">
        <v>674.19</v>
      </c>
      <c r="F4075" s="64">
        <v>0</v>
      </c>
      <c r="H4075" s="64">
        <f t="shared" si="457"/>
        <v>-674.19</v>
      </c>
      <c r="J4075" s="64">
        <f t="shared" ref="J4075:J4138" si="458">IF($B4075=J$2253,J4074+1,J4074)</f>
        <v>246</v>
      </c>
      <c r="K4075" s="64">
        <f t="shared" ref="K4075:K4138" si="459">IF($B4075=K$2253,K4074+1,K4074)</f>
        <v>264</v>
      </c>
      <c r="L4075" s="64">
        <f t="shared" ref="L4075:L4138" si="460">IF($B4075=L$2253,L4074+1,L4074)</f>
        <v>931</v>
      </c>
      <c r="M4075" s="64">
        <f t="shared" ref="M4075:M4138" si="461">IF($B4075=M$2253,M4074+1,M4074)</f>
        <v>380</v>
      </c>
    </row>
    <row r="4076" spans="1:13" x14ac:dyDescent="0.35">
      <c r="A4076" s="64">
        <v>50958415</v>
      </c>
      <c r="B4076" s="64" t="s">
        <v>395</v>
      </c>
      <c r="C4076" s="64">
        <v>3890.49</v>
      </c>
      <c r="D4076" s="64">
        <v>122</v>
      </c>
      <c r="E4076" s="64">
        <v>320.31</v>
      </c>
      <c r="F4076" s="64">
        <v>323.81</v>
      </c>
      <c r="H4076" s="64">
        <f t="shared" si="457"/>
        <v>3.5</v>
      </c>
      <c r="J4076" s="64">
        <f t="shared" si="458"/>
        <v>246</v>
      </c>
      <c r="K4076" s="64">
        <f t="shared" si="459"/>
        <v>265</v>
      </c>
      <c r="L4076" s="64">
        <f t="shared" si="460"/>
        <v>931</v>
      </c>
      <c r="M4076" s="64">
        <f t="shared" si="461"/>
        <v>380</v>
      </c>
    </row>
    <row r="4077" spans="1:13" x14ac:dyDescent="0.35">
      <c r="A4077" s="64">
        <v>50967458</v>
      </c>
      <c r="B4077" s="64" t="s">
        <v>395</v>
      </c>
      <c r="C4077" s="64">
        <v>905</v>
      </c>
      <c r="D4077" s="64">
        <v>119</v>
      </c>
      <c r="E4077" s="64">
        <v>72.8</v>
      </c>
      <c r="F4077" s="64">
        <v>70.900000000000006</v>
      </c>
      <c r="H4077" s="64">
        <f t="shared" si="457"/>
        <v>-1.8999999999999915</v>
      </c>
      <c r="J4077" s="64">
        <f t="shared" si="458"/>
        <v>246</v>
      </c>
      <c r="K4077" s="64">
        <f t="shared" si="459"/>
        <v>266</v>
      </c>
      <c r="L4077" s="64">
        <f t="shared" si="460"/>
        <v>931</v>
      </c>
      <c r="M4077" s="64">
        <f t="shared" si="461"/>
        <v>380</v>
      </c>
    </row>
    <row r="4078" spans="1:13" x14ac:dyDescent="0.35">
      <c r="A4078" s="64">
        <v>50967531</v>
      </c>
      <c r="B4078" s="64" t="s">
        <v>101</v>
      </c>
      <c r="C4078" s="64">
        <v>3617.14</v>
      </c>
      <c r="D4078" s="64">
        <v>182</v>
      </c>
      <c r="E4078" s="64">
        <v>306.45999999999998</v>
      </c>
      <c r="F4078" s="64">
        <v>301.75</v>
      </c>
      <c r="H4078" s="64">
        <f t="shared" si="457"/>
        <v>-4.7099999999999795</v>
      </c>
      <c r="J4078" s="64">
        <f t="shared" si="458"/>
        <v>247</v>
      </c>
      <c r="K4078" s="64">
        <f t="shared" si="459"/>
        <v>266</v>
      </c>
      <c r="L4078" s="64">
        <f t="shared" si="460"/>
        <v>931</v>
      </c>
      <c r="M4078" s="64">
        <f t="shared" si="461"/>
        <v>380</v>
      </c>
    </row>
    <row r="4079" spans="1:13" x14ac:dyDescent="0.35">
      <c r="A4079" s="64">
        <v>50968406</v>
      </c>
      <c r="B4079" s="64" t="s">
        <v>101</v>
      </c>
      <c r="C4079" s="64">
        <v>2968.41</v>
      </c>
      <c r="D4079" s="64">
        <v>181</v>
      </c>
      <c r="E4079" s="64">
        <v>238.2</v>
      </c>
      <c r="F4079" s="64">
        <v>235.36</v>
      </c>
      <c r="H4079" s="64">
        <f t="shared" si="457"/>
        <v>-2.839999999999975</v>
      </c>
      <c r="J4079" s="64">
        <f t="shared" si="458"/>
        <v>248</v>
      </c>
      <c r="K4079" s="64">
        <f t="shared" si="459"/>
        <v>266</v>
      </c>
      <c r="L4079" s="64">
        <f t="shared" si="460"/>
        <v>931</v>
      </c>
      <c r="M4079" s="64">
        <f t="shared" si="461"/>
        <v>380</v>
      </c>
    </row>
    <row r="4080" spans="1:13" x14ac:dyDescent="0.35">
      <c r="A4080" s="64">
        <v>50968878</v>
      </c>
      <c r="B4080" s="64" t="s">
        <v>183</v>
      </c>
      <c r="C4080" s="64">
        <v>3887.05</v>
      </c>
      <c r="D4080" s="64">
        <v>181</v>
      </c>
      <c r="E4080" s="64">
        <v>330.16</v>
      </c>
      <c r="F4080" s="64">
        <v>0</v>
      </c>
      <c r="H4080" s="64">
        <f t="shared" si="457"/>
        <v>-330.16</v>
      </c>
      <c r="J4080" s="64">
        <f t="shared" si="458"/>
        <v>248</v>
      </c>
      <c r="K4080" s="64">
        <f t="shared" si="459"/>
        <v>266</v>
      </c>
      <c r="L4080" s="64">
        <f t="shared" si="460"/>
        <v>932</v>
      </c>
      <c r="M4080" s="64">
        <f t="shared" si="461"/>
        <v>380</v>
      </c>
    </row>
    <row r="4081" spans="1:13" x14ac:dyDescent="0.35">
      <c r="A4081" s="64">
        <v>50969165</v>
      </c>
      <c r="B4081" s="64" t="s">
        <v>101</v>
      </c>
      <c r="C4081" s="64">
        <v>2344.91</v>
      </c>
      <c r="D4081" s="64">
        <v>181</v>
      </c>
      <c r="E4081" s="64">
        <v>189.7</v>
      </c>
      <c r="F4081" s="64">
        <v>186.77</v>
      </c>
      <c r="H4081" s="64">
        <f t="shared" si="457"/>
        <v>-2.9299999999999784</v>
      </c>
      <c r="J4081" s="64">
        <f t="shared" si="458"/>
        <v>249</v>
      </c>
      <c r="K4081" s="64">
        <f t="shared" si="459"/>
        <v>266</v>
      </c>
      <c r="L4081" s="64">
        <f t="shared" si="460"/>
        <v>932</v>
      </c>
      <c r="M4081" s="64">
        <f t="shared" si="461"/>
        <v>380</v>
      </c>
    </row>
    <row r="4082" spans="1:13" x14ac:dyDescent="0.35">
      <c r="A4082" s="64">
        <v>50969363</v>
      </c>
      <c r="B4082" s="64" t="s">
        <v>183</v>
      </c>
      <c r="C4082" s="64">
        <v>1688.03</v>
      </c>
      <c r="D4082" s="64">
        <v>182</v>
      </c>
      <c r="E4082" s="64">
        <v>137.38</v>
      </c>
      <c r="F4082" s="64">
        <v>0</v>
      </c>
      <c r="H4082" s="64">
        <f t="shared" si="457"/>
        <v>-137.38</v>
      </c>
      <c r="J4082" s="64">
        <f t="shared" si="458"/>
        <v>249</v>
      </c>
      <c r="K4082" s="64">
        <f t="shared" si="459"/>
        <v>266</v>
      </c>
      <c r="L4082" s="64">
        <f t="shared" si="460"/>
        <v>933</v>
      </c>
      <c r="M4082" s="64">
        <f t="shared" si="461"/>
        <v>380</v>
      </c>
    </row>
    <row r="4083" spans="1:13" x14ac:dyDescent="0.35">
      <c r="A4083" s="64">
        <v>50970211</v>
      </c>
      <c r="B4083" s="64" t="s">
        <v>101</v>
      </c>
      <c r="C4083" s="64">
        <v>8908.91</v>
      </c>
      <c r="D4083" s="64">
        <v>181</v>
      </c>
      <c r="E4083" s="64">
        <v>741.72</v>
      </c>
      <c r="F4083" s="64">
        <v>743.46</v>
      </c>
      <c r="H4083" s="64">
        <f t="shared" si="457"/>
        <v>1.7400000000000091</v>
      </c>
      <c r="J4083" s="64">
        <f t="shared" si="458"/>
        <v>250</v>
      </c>
      <c r="K4083" s="64">
        <f t="shared" si="459"/>
        <v>266</v>
      </c>
      <c r="L4083" s="64">
        <f t="shared" si="460"/>
        <v>933</v>
      </c>
      <c r="M4083" s="64">
        <f t="shared" si="461"/>
        <v>380</v>
      </c>
    </row>
    <row r="4084" spans="1:13" x14ac:dyDescent="0.35">
      <c r="A4084" s="64">
        <v>50971194</v>
      </c>
      <c r="B4084" s="64" t="s">
        <v>183</v>
      </c>
      <c r="C4084" s="64">
        <v>2965.84</v>
      </c>
      <c r="D4084" s="64">
        <v>181</v>
      </c>
      <c r="E4084" s="64">
        <v>240.25</v>
      </c>
      <c r="F4084" s="64">
        <v>0</v>
      </c>
      <c r="H4084" s="64">
        <f t="shared" si="457"/>
        <v>-240.25</v>
      </c>
      <c r="J4084" s="64">
        <f t="shared" si="458"/>
        <v>250</v>
      </c>
      <c r="K4084" s="64">
        <f t="shared" si="459"/>
        <v>266</v>
      </c>
      <c r="L4084" s="64">
        <f t="shared" si="460"/>
        <v>934</v>
      </c>
      <c r="M4084" s="64">
        <f t="shared" si="461"/>
        <v>380</v>
      </c>
    </row>
    <row r="4085" spans="1:13" x14ac:dyDescent="0.35">
      <c r="A4085" s="64">
        <v>50971277</v>
      </c>
      <c r="B4085" s="64" t="s">
        <v>406</v>
      </c>
      <c r="C4085" s="64">
        <v>549.22</v>
      </c>
      <c r="D4085" s="64">
        <v>116</v>
      </c>
      <c r="E4085" s="64">
        <v>43.26</v>
      </c>
      <c r="F4085" s="64">
        <v>0</v>
      </c>
      <c r="H4085" s="64">
        <f t="shared" si="457"/>
        <v>-43.26</v>
      </c>
      <c r="J4085" s="64">
        <f t="shared" si="458"/>
        <v>250</v>
      </c>
      <c r="K4085" s="64">
        <f t="shared" si="459"/>
        <v>266</v>
      </c>
      <c r="L4085" s="64">
        <f t="shared" si="460"/>
        <v>934</v>
      </c>
      <c r="M4085" s="64">
        <f t="shared" si="461"/>
        <v>381</v>
      </c>
    </row>
    <row r="4086" spans="1:13" x14ac:dyDescent="0.35">
      <c r="A4086" s="64">
        <v>50975724</v>
      </c>
      <c r="B4086" s="64" t="s">
        <v>406</v>
      </c>
      <c r="C4086" s="64">
        <v>2741.22</v>
      </c>
      <c r="D4086" s="64">
        <v>153</v>
      </c>
      <c r="E4086" s="64">
        <v>234.54</v>
      </c>
      <c r="F4086" s="64">
        <v>0</v>
      </c>
      <c r="H4086" s="64">
        <f t="shared" si="457"/>
        <v>-234.54</v>
      </c>
      <c r="J4086" s="64">
        <f t="shared" si="458"/>
        <v>250</v>
      </c>
      <c r="K4086" s="64">
        <f t="shared" si="459"/>
        <v>266</v>
      </c>
      <c r="L4086" s="64">
        <f t="shared" si="460"/>
        <v>934</v>
      </c>
      <c r="M4086" s="64">
        <f t="shared" si="461"/>
        <v>382</v>
      </c>
    </row>
    <row r="4087" spans="1:13" x14ac:dyDescent="0.35">
      <c r="A4087" s="64">
        <v>50975823</v>
      </c>
      <c r="B4087" s="64" t="s">
        <v>183</v>
      </c>
      <c r="C4087" s="64">
        <v>3337.21</v>
      </c>
      <c r="D4087" s="64">
        <v>182</v>
      </c>
      <c r="E4087" s="64">
        <v>277.44</v>
      </c>
      <c r="F4087" s="64">
        <v>0</v>
      </c>
      <c r="H4087" s="64">
        <f t="shared" si="457"/>
        <v>-277.44</v>
      </c>
      <c r="J4087" s="64">
        <f t="shared" si="458"/>
        <v>250</v>
      </c>
      <c r="K4087" s="64">
        <f t="shared" si="459"/>
        <v>266</v>
      </c>
      <c r="L4087" s="64">
        <f t="shared" si="460"/>
        <v>935</v>
      </c>
      <c r="M4087" s="64">
        <f t="shared" si="461"/>
        <v>382</v>
      </c>
    </row>
    <row r="4088" spans="1:13" x14ac:dyDescent="0.35">
      <c r="A4088" s="64">
        <v>50976029</v>
      </c>
      <c r="B4088" s="64" t="s">
        <v>395</v>
      </c>
      <c r="C4088" s="64">
        <v>1401.7</v>
      </c>
      <c r="D4088" s="64">
        <v>146</v>
      </c>
      <c r="E4088" s="64">
        <v>108.74</v>
      </c>
      <c r="F4088" s="64">
        <v>105.72</v>
      </c>
      <c r="H4088" s="64">
        <f t="shared" si="457"/>
        <v>-3.019999999999996</v>
      </c>
      <c r="J4088" s="64">
        <f t="shared" si="458"/>
        <v>250</v>
      </c>
      <c r="K4088" s="64">
        <f t="shared" si="459"/>
        <v>267</v>
      </c>
      <c r="L4088" s="64">
        <f t="shared" si="460"/>
        <v>935</v>
      </c>
      <c r="M4088" s="64">
        <f t="shared" si="461"/>
        <v>382</v>
      </c>
    </row>
    <row r="4089" spans="1:13" x14ac:dyDescent="0.35">
      <c r="A4089" s="64">
        <v>50976467</v>
      </c>
      <c r="B4089" s="64" t="s">
        <v>183</v>
      </c>
      <c r="C4089" s="64">
        <v>5484.47</v>
      </c>
      <c r="D4089" s="64">
        <v>181</v>
      </c>
      <c r="E4089" s="64">
        <v>443.79</v>
      </c>
      <c r="F4089" s="64">
        <v>0</v>
      </c>
      <c r="H4089" s="64">
        <f t="shared" si="457"/>
        <v>-443.79</v>
      </c>
      <c r="J4089" s="64">
        <f t="shared" si="458"/>
        <v>250</v>
      </c>
      <c r="K4089" s="64">
        <f t="shared" si="459"/>
        <v>267</v>
      </c>
      <c r="L4089" s="64">
        <f t="shared" si="460"/>
        <v>936</v>
      </c>
      <c r="M4089" s="64">
        <f t="shared" si="461"/>
        <v>382</v>
      </c>
    </row>
    <row r="4090" spans="1:13" x14ac:dyDescent="0.35">
      <c r="A4090" s="64">
        <v>50977316</v>
      </c>
      <c r="B4090" s="64" t="s">
        <v>406</v>
      </c>
      <c r="C4090" s="64">
        <v>6008.04</v>
      </c>
      <c r="D4090" s="64">
        <v>152</v>
      </c>
      <c r="E4090" s="64">
        <v>497.5</v>
      </c>
      <c r="F4090" s="64">
        <v>0</v>
      </c>
      <c r="H4090" s="64">
        <f t="shared" si="457"/>
        <v>-497.5</v>
      </c>
      <c r="J4090" s="64">
        <f t="shared" si="458"/>
        <v>250</v>
      </c>
      <c r="K4090" s="64">
        <f t="shared" si="459"/>
        <v>267</v>
      </c>
      <c r="L4090" s="64">
        <f t="shared" si="460"/>
        <v>936</v>
      </c>
      <c r="M4090" s="64">
        <f t="shared" si="461"/>
        <v>383</v>
      </c>
    </row>
    <row r="4091" spans="1:13" x14ac:dyDescent="0.35">
      <c r="A4091" s="64">
        <v>50978364</v>
      </c>
      <c r="B4091" s="64" t="s">
        <v>101</v>
      </c>
      <c r="C4091" s="64">
        <v>2609.71</v>
      </c>
      <c r="D4091" s="64">
        <v>181</v>
      </c>
      <c r="E4091" s="64">
        <v>204.86</v>
      </c>
      <c r="F4091" s="64">
        <v>200.25</v>
      </c>
      <c r="H4091" s="64">
        <f t="shared" si="457"/>
        <v>-4.6100000000000136</v>
      </c>
      <c r="J4091" s="64">
        <f t="shared" si="458"/>
        <v>251</v>
      </c>
      <c r="K4091" s="64">
        <f t="shared" si="459"/>
        <v>267</v>
      </c>
      <c r="L4091" s="64">
        <f t="shared" si="460"/>
        <v>936</v>
      </c>
      <c r="M4091" s="64">
        <f t="shared" si="461"/>
        <v>383</v>
      </c>
    </row>
    <row r="4092" spans="1:13" x14ac:dyDescent="0.35">
      <c r="A4092" s="64">
        <v>50978405</v>
      </c>
      <c r="B4092" s="64" t="s">
        <v>183</v>
      </c>
      <c r="C4092" s="64">
        <v>11356.56</v>
      </c>
      <c r="D4092" s="64">
        <v>179</v>
      </c>
      <c r="E4092" s="64">
        <v>924.56</v>
      </c>
      <c r="F4092" s="64">
        <v>0</v>
      </c>
      <c r="H4092" s="64">
        <f t="shared" si="457"/>
        <v>-924.56</v>
      </c>
      <c r="J4092" s="64">
        <f t="shared" si="458"/>
        <v>251</v>
      </c>
      <c r="K4092" s="64">
        <f t="shared" si="459"/>
        <v>267</v>
      </c>
      <c r="L4092" s="64">
        <f t="shared" si="460"/>
        <v>937</v>
      </c>
      <c r="M4092" s="64">
        <f t="shared" si="461"/>
        <v>383</v>
      </c>
    </row>
    <row r="4093" spans="1:13" x14ac:dyDescent="0.35">
      <c r="A4093" s="64">
        <v>50978611</v>
      </c>
      <c r="B4093" s="64" t="s">
        <v>406</v>
      </c>
      <c r="C4093" s="64">
        <v>3111.68</v>
      </c>
      <c r="D4093" s="64">
        <v>152</v>
      </c>
      <c r="E4093" s="64">
        <v>247.45</v>
      </c>
      <c r="F4093" s="64">
        <v>0</v>
      </c>
      <c r="H4093" s="64">
        <f t="shared" si="457"/>
        <v>-247.45</v>
      </c>
      <c r="J4093" s="64">
        <f t="shared" si="458"/>
        <v>251</v>
      </c>
      <c r="K4093" s="64">
        <f t="shared" si="459"/>
        <v>267</v>
      </c>
      <c r="L4093" s="64">
        <f t="shared" si="460"/>
        <v>937</v>
      </c>
      <c r="M4093" s="64">
        <f t="shared" si="461"/>
        <v>384</v>
      </c>
    </row>
    <row r="4094" spans="1:13" x14ac:dyDescent="0.35">
      <c r="A4094" s="64">
        <v>50979411</v>
      </c>
      <c r="B4094" s="64" t="s">
        <v>183</v>
      </c>
      <c r="C4094" s="64">
        <v>3049.26</v>
      </c>
      <c r="D4094" s="64">
        <v>179</v>
      </c>
      <c r="E4094" s="64">
        <v>242.73</v>
      </c>
      <c r="F4094" s="64">
        <v>0</v>
      </c>
      <c r="H4094" s="64">
        <f t="shared" si="457"/>
        <v>-242.73</v>
      </c>
      <c r="J4094" s="64">
        <f t="shared" si="458"/>
        <v>251</v>
      </c>
      <c r="K4094" s="64">
        <f t="shared" si="459"/>
        <v>267</v>
      </c>
      <c r="L4094" s="64">
        <f t="shared" si="460"/>
        <v>938</v>
      </c>
      <c r="M4094" s="64">
        <f t="shared" si="461"/>
        <v>384</v>
      </c>
    </row>
    <row r="4095" spans="1:13" x14ac:dyDescent="0.35">
      <c r="A4095" s="64">
        <v>50983032</v>
      </c>
      <c r="B4095" s="64" t="s">
        <v>406</v>
      </c>
      <c r="C4095" s="64">
        <v>4298.26</v>
      </c>
      <c r="D4095" s="64">
        <v>151</v>
      </c>
      <c r="E4095" s="64">
        <v>354.98</v>
      </c>
      <c r="F4095" s="64">
        <v>0</v>
      </c>
      <c r="H4095" s="64">
        <f t="shared" si="457"/>
        <v>-354.98</v>
      </c>
      <c r="J4095" s="64">
        <f t="shared" si="458"/>
        <v>251</v>
      </c>
      <c r="K4095" s="64">
        <f t="shared" si="459"/>
        <v>267</v>
      </c>
      <c r="L4095" s="64">
        <f t="shared" si="460"/>
        <v>938</v>
      </c>
      <c r="M4095" s="64">
        <f t="shared" si="461"/>
        <v>385</v>
      </c>
    </row>
    <row r="4096" spans="1:13" x14ac:dyDescent="0.35">
      <c r="A4096" s="64">
        <v>50983610</v>
      </c>
      <c r="B4096" s="64" t="s">
        <v>395</v>
      </c>
      <c r="C4096" s="64">
        <v>4127.91</v>
      </c>
      <c r="D4096" s="64">
        <v>182</v>
      </c>
      <c r="E4096" s="64">
        <v>331.38</v>
      </c>
      <c r="F4096" s="64">
        <v>326.02</v>
      </c>
      <c r="H4096" s="64">
        <f t="shared" si="457"/>
        <v>-5.3600000000000136</v>
      </c>
      <c r="J4096" s="64">
        <f t="shared" si="458"/>
        <v>251</v>
      </c>
      <c r="K4096" s="64">
        <f t="shared" si="459"/>
        <v>268</v>
      </c>
      <c r="L4096" s="64">
        <f t="shared" si="460"/>
        <v>938</v>
      </c>
      <c r="M4096" s="64">
        <f t="shared" si="461"/>
        <v>385</v>
      </c>
    </row>
    <row r="4097" spans="1:13" x14ac:dyDescent="0.35">
      <c r="A4097" s="64">
        <v>50983769</v>
      </c>
      <c r="B4097" s="64" t="s">
        <v>406</v>
      </c>
      <c r="C4097" s="64">
        <v>2037.06</v>
      </c>
      <c r="D4097" s="64">
        <v>151</v>
      </c>
      <c r="E4097" s="64">
        <v>170.12</v>
      </c>
      <c r="F4097" s="64">
        <v>0</v>
      </c>
      <c r="H4097" s="64">
        <f t="shared" si="457"/>
        <v>-170.12</v>
      </c>
      <c r="J4097" s="64">
        <f t="shared" si="458"/>
        <v>251</v>
      </c>
      <c r="K4097" s="64">
        <f t="shared" si="459"/>
        <v>268</v>
      </c>
      <c r="L4097" s="64">
        <f t="shared" si="460"/>
        <v>938</v>
      </c>
      <c r="M4097" s="64">
        <f t="shared" si="461"/>
        <v>386</v>
      </c>
    </row>
    <row r="4098" spans="1:13" x14ac:dyDescent="0.35">
      <c r="A4098" s="64">
        <v>50984981</v>
      </c>
      <c r="B4098" s="64" t="s">
        <v>183</v>
      </c>
      <c r="C4098" s="64">
        <v>6283.09</v>
      </c>
      <c r="D4098" s="64">
        <v>182</v>
      </c>
      <c r="E4098" s="64">
        <v>503.47</v>
      </c>
      <c r="F4098" s="64">
        <v>0</v>
      </c>
      <c r="H4098" s="64">
        <f t="shared" si="457"/>
        <v>-503.47</v>
      </c>
      <c r="J4098" s="64">
        <f t="shared" si="458"/>
        <v>251</v>
      </c>
      <c r="K4098" s="64">
        <f t="shared" si="459"/>
        <v>268</v>
      </c>
      <c r="L4098" s="64">
        <f t="shared" si="460"/>
        <v>939</v>
      </c>
      <c r="M4098" s="64">
        <f t="shared" si="461"/>
        <v>386</v>
      </c>
    </row>
    <row r="4099" spans="1:13" x14ac:dyDescent="0.35">
      <c r="A4099" s="64">
        <v>50985327</v>
      </c>
      <c r="B4099" s="64" t="s">
        <v>101</v>
      </c>
      <c r="C4099" s="64">
        <v>2345.17</v>
      </c>
      <c r="D4099" s="64">
        <v>93</v>
      </c>
      <c r="E4099" s="64">
        <v>187.5</v>
      </c>
      <c r="F4099" s="64">
        <v>184.38</v>
      </c>
      <c r="H4099" s="64">
        <f t="shared" si="457"/>
        <v>-3.1200000000000045</v>
      </c>
      <c r="J4099" s="64">
        <f t="shared" si="458"/>
        <v>252</v>
      </c>
      <c r="K4099" s="64">
        <f t="shared" si="459"/>
        <v>268</v>
      </c>
      <c r="L4099" s="64">
        <f t="shared" si="460"/>
        <v>939</v>
      </c>
      <c r="M4099" s="64">
        <f t="shared" si="461"/>
        <v>386</v>
      </c>
    </row>
    <row r="4100" spans="1:13" x14ac:dyDescent="0.35">
      <c r="A4100" s="64">
        <v>50986820</v>
      </c>
      <c r="B4100" s="64" t="s">
        <v>183</v>
      </c>
      <c r="C4100" s="64">
        <v>7700.15</v>
      </c>
      <c r="D4100" s="64">
        <v>182</v>
      </c>
      <c r="E4100" s="64">
        <v>615.48</v>
      </c>
      <c r="F4100" s="64">
        <v>0</v>
      </c>
      <c r="H4100" s="64">
        <f t="shared" si="457"/>
        <v>-615.48</v>
      </c>
      <c r="J4100" s="64">
        <f t="shared" si="458"/>
        <v>252</v>
      </c>
      <c r="K4100" s="64">
        <f t="shared" si="459"/>
        <v>268</v>
      </c>
      <c r="L4100" s="64">
        <f t="shared" si="460"/>
        <v>940</v>
      </c>
      <c r="M4100" s="64">
        <f t="shared" si="461"/>
        <v>386</v>
      </c>
    </row>
    <row r="4101" spans="1:13" x14ac:dyDescent="0.35">
      <c r="A4101" s="64">
        <v>50988040</v>
      </c>
      <c r="B4101" s="64" t="s">
        <v>395</v>
      </c>
      <c r="C4101" s="64">
        <v>1554.29</v>
      </c>
      <c r="D4101" s="64">
        <v>119</v>
      </c>
      <c r="E4101" s="64">
        <v>124.24</v>
      </c>
      <c r="F4101" s="64">
        <v>119.78</v>
      </c>
      <c r="H4101" s="64">
        <f t="shared" si="457"/>
        <v>-4.4599999999999937</v>
      </c>
      <c r="J4101" s="64">
        <f t="shared" si="458"/>
        <v>252</v>
      </c>
      <c r="K4101" s="64">
        <f t="shared" si="459"/>
        <v>269</v>
      </c>
      <c r="L4101" s="64">
        <f t="shared" si="460"/>
        <v>940</v>
      </c>
      <c r="M4101" s="64">
        <f t="shared" si="461"/>
        <v>386</v>
      </c>
    </row>
    <row r="4102" spans="1:13" x14ac:dyDescent="0.35">
      <c r="A4102" s="64">
        <v>50990186</v>
      </c>
      <c r="B4102" s="64" t="s">
        <v>183</v>
      </c>
      <c r="C4102" s="64">
        <v>1972.7</v>
      </c>
      <c r="D4102" s="64">
        <v>181</v>
      </c>
      <c r="E4102" s="64">
        <v>157.81</v>
      </c>
      <c r="F4102" s="64">
        <v>0</v>
      </c>
      <c r="H4102" s="64">
        <f t="shared" si="457"/>
        <v>-157.81</v>
      </c>
      <c r="J4102" s="64">
        <f t="shared" si="458"/>
        <v>252</v>
      </c>
      <c r="K4102" s="64">
        <f t="shared" si="459"/>
        <v>269</v>
      </c>
      <c r="L4102" s="64">
        <f t="shared" si="460"/>
        <v>941</v>
      </c>
      <c r="M4102" s="64">
        <f t="shared" si="461"/>
        <v>386</v>
      </c>
    </row>
    <row r="4103" spans="1:13" x14ac:dyDescent="0.35">
      <c r="A4103" s="64">
        <v>50992215</v>
      </c>
      <c r="B4103" s="64" t="s">
        <v>183</v>
      </c>
      <c r="C4103" s="64">
        <v>4622.12</v>
      </c>
      <c r="D4103" s="64">
        <v>181</v>
      </c>
      <c r="E4103" s="64">
        <v>380.49</v>
      </c>
      <c r="F4103" s="64">
        <v>0</v>
      </c>
      <c r="H4103" s="64">
        <f t="shared" si="457"/>
        <v>-380.49</v>
      </c>
      <c r="J4103" s="64">
        <f t="shared" si="458"/>
        <v>252</v>
      </c>
      <c r="K4103" s="64">
        <f t="shared" si="459"/>
        <v>269</v>
      </c>
      <c r="L4103" s="64">
        <f t="shared" si="460"/>
        <v>942</v>
      </c>
      <c r="M4103" s="64">
        <f t="shared" si="461"/>
        <v>386</v>
      </c>
    </row>
    <row r="4104" spans="1:13" x14ac:dyDescent="0.35">
      <c r="A4104" s="64">
        <v>50992885</v>
      </c>
      <c r="B4104" s="64" t="s">
        <v>406</v>
      </c>
      <c r="C4104" s="64">
        <v>3133.98</v>
      </c>
      <c r="D4104" s="64">
        <v>151</v>
      </c>
      <c r="E4104" s="64">
        <v>251.99</v>
      </c>
      <c r="F4104" s="64">
        <v>0</v>
      </c>
      <c r="H4104" s="64">
        <f t="shared" si="457"/>
        <v>-251.99</v>
      </c>
      <c r="J4104" s="64">
        <f t="shared" si="458"/>
        <v>252</v>
      </c>
      <c r="K4104" s="64">
        <f t="shared" si="459"/>
        <v>269</v>
      </c>
      <c r="L4104" s="64">
        <f t="shared" si="460"/>
        <v>942</v>
      </c>
      <c r="M4104" s="64">
        <f t="shared" si="461"/>
        <v>387</v>
      </c>
    </row>
    <row r="4105" spans="1:13" x14ac:dyDescent="0.35">
      <c r="A4105" s="64">
        <v>50995219</v>
      </c>
      <c r="B4105" s="64" t="s">
        <v>101</v>
      </c>
      <c r="C4105" s="64">
        <v>2620.17</v>
      </c>
      <c r="D4105" s="64">
        <v>154</v>
      </c>
      <c r="E4105" s="64">
        <v>206.88</v>
      </c>
      <c r="F4105" s="64">
        <v>202.4</v>
      </c>
      <c r="H4105" s="64">
        <f t="shared" si="457"/>
        <v>-4.4799999999999898</v>
      </c>
      <c r="J4105" s="64">
        <f t="shared" si="458"/>
        <v>253</v>
      </c>
      <c r="K4105" s="64">
        <f t="shared" si="459"/>
        <v>269</v>
      </c>
      <c r="L4105" s="64">
        <f t="shared" si="460"/>
        <v>942</v>
      </c>
      <c r="M4105" s="64">
        <f t="shared" si="461"/>
        <v>387</v>
      </c>
    </row>
    <row r="4106" spans="1:13" x14ac:dyDescent="0.35">
      <c r="A4106" s="64">
        <v>50995425</v>
      </c>
      <c r="B4106" s="64" t="s">
        <v>183</v>
      </c>
      <c r="C4106" s="64">
        <v>4969.4399999999996</v>
      </c>
      <c r="D4106" s="64">
        <v>179</v>
      </c>
      <c r="E4106" s="64">
        <v>421.56</v>
      </c>
      <c r="F4106" s="64">
        <v>0</v>
      </c>
      <c r="H4106" s="64">
        <f t="shared" si="457"/>
        <v>-421.56</v>
      </c>
      <c r="J4106" s="64">
        <f t="shared" si="458"/>
        <v>253</v>
      </c>
      <c r="K4106" s="64">
        <f t="shared" si="459"/>
        <v>269</v>
      </c>
      <c r="L4106" s="64">
        <f t="shared" si="460"/>
        <v>943</v>
      </c>
      <c r="M4106" s="64">
        <f t="shared" si="461"/>
        <v>387</v>
      </c>
    </row>
    <row r="4107" spans="1:13" x14ac:dyDescent="0.35">
      <c r="A4107" s="64">
        <v>50997570</v>
      </c>
      <c r="B4107" s="64" t="s">
        <v>183</v>
      </c>
      <c r="C4107" s="64">
        <v>3452.77</v>
      </c>
      <c r="D4107" s="64">
        <v>181</v>
      </c>
      <c r="E4107" s="64">
        <v>276.07</v>
      </c>
      <c r="F4107" s="64">
        <v>0</v>
      </c>
      <c r="H4107" s="64">
        <f t="shared" si="457"/>
        <v>-276.07</v>
      </c>
      <c r="J4107" s="64">
        <f t="shared" si="458"/>
        <v>253</v>
      </c>
      <c r="K4107" s="64">
        <f t="shared" si="459"/>
        <v>269</v>
      </c>
      <c r="L4107" s="64">
        <f t="shared" si="460"/>
        <v>944</v>
      </c>
      <c r="M4107" s="64">
        <f t="shared" si="461"/>
        <v>387</v>
      </c>
    </row>
    <row r="4108" spans="1:13" x14ac:dyDescent="0.35">
      <c r="A4108" s="64">
        <v>50998635</v>
      </c>
      <c r="B4108" s="64" t="s">
        <v>183</v>
      </c>
      <c r="C4108" s="64">
        <v>4559.8100000000004</v>
      </c>
      <c r="D4108" s="64">
        <v>181</v>
      </c>
      <c r="E4108" s="64">
        <v>362.18</v>
      </c>
      <c r="F4108" s="64">
        <v>0</v>
      </c>
      <c r="H4108" s="64">
        <f t="shared" si="457"/>
        <v>-362.18</v>
      </c>
      <c r="J4108" s="64">
        <f t="shared" si="458"/>
        <v>253</v>
      </c>
      <c r="K4108" s="64">
        <f t="shared" si="459"/>
        <v>269</v>
      </c>
      <c r="L4108" s="64">
        <f t="shared" si="460"/>
        <v>945</v>
      </c>
      <c r="M4108" s="64">
        <f t="shared" si="461"/>
        <v>387</v>
      </c>
    </row>
    <row r="4109" spans="1:13" x14ac:dyDescent="0.35">
      <c r="A4109" s="64">
        <v>51001487</v>
      </c>
      <c r="B4109" s="64" t="s">
        <v>183</v>
      </c>
      <c r="C4109" s="64">
        <v>2931.67</v>
      </c>
      <c r="D4109" s="64">
        <v>182</v>
      </c>
      <c r="E4109" s="64">
        <v>234.72</v>
      </c>
      <c r="F4109" s="64">
        <v>0</v>
      </c>
      <c r="H4109" s="64">
        <f t="shared" si="457"/>
        <v>-234.72</v>
      </c>
      <c r="J4109" s="64">
        <f t="shared" si="458"/>
        <v>253</v>
      </c>
      <c r="K4109" s="64">
        <f t="shared" si="459"/>
        <v>269</v>
      </c>
      <c r="L4109" s="64">
        <f t="shared" si="460"/>
        <v>946</v>
      </c>
      <c r="M4109" s="64">
        <f t="shared" si="461"/>
        <v>387</v>
      </c>
    </row>
    <row r="4110" spans="1:13" x14ac:dyDescent="0.35">
      <c r="A4110" s="64">
        <v>51001833</v>
      </c>
      <c r="B4110" s="64" t="s">
        <v>101</v>
      </c>
      <c r="C4110" s="64">
        <v>888.17</v>
      </c>
      <c r="D4110" s="64">
        <v>152</v>
      </c>
      <c r="E4110" s="64">
        <v>70.87</v>
      </c>
      <c r="F4110" s="64">
        <v>69.48</v>
      </c>
      <c r="H4110" s="64">
        <f t="shared" si="457"/>
        <v>-1.3900000000000006</v>
      </c>
      <c r="J4110" s="64">
        <f t="shared" si="458"/>
        <v>254</v>
      </c>
      <c r="K4110" s="64">
        <f t="shared" si="459"/>
        <v>269</v>
      </c>
      <c r="L4110" s="64">
        <f t="shared" si="460"/>
        <v>946</v>
      </c>
      <c r="M4110" s="64">
        <f t="shared" si="461"/>
        <v>387</v>
      </c>
    </row>
    <row r="4111" spans="1:13" x14ac:dyDescent="0.35">
      <c r="A4111" s="64">
        <v>51001974</v>
      </c>
      <c r="B4111" s="64" t="s">
        <v>183</v>
      </c>
      <c r="C4111" s="64">
        <v>5186.49</v>
      </c>
      <c r="D4111" s="64">
        <v>179</v>
      </c>
      <c r="E4111" s="64">
        <v>424.54</v>
      </c>
      <c r="F4111" s="64">
        <v>0</v>
      </c>
      <c r="H4111" s="64">
        <f t="shared" si="457"/>
        <v>-424.54</v>
      </c>
      <c r="J4111" s="64">
        <f t="shared" si="458"/>
        <v>254</v>
      </c>
      <c r="K4111" s="64">
        <f t="shared" si="459"/>
        <v>269</v>
      </c>
      <c r="L4111" s="64">
        <f t="shared" si="460"/>
        <v>947</v>
      </c>
      <c r="M4111" s="64">
        <f t="shared" si="461"/>
        <v>387</v>
      </c>
    </row>
    <row r="4112" spans="1:13" x14ac:dyDescent="0.35">
      <c r="A4112" s="64">
        <v>51004704</v>
      </c>
      <c r="B4112" s="64" t="s">
        <v>406</v>
      </c>
      <c r="C4112" s="64">
        <v>3612.36</v>
      </c>
      <c r="D4112" s="64">
        <v>151</v>
      </c>
      <c r="E4112" s="64">
        <v>294.16000000000003</v>
      </c>
      <c r="F4112" s="64">
        <v>0</v>
      </c>
      <c r="H4112" s="64">
        <f t="shared" ref="H4112:H4175" si="462">F4112-E4112</f>
        <v>-294.16000000000003</v>
      </c>
      <c r="J4112" s="64">
        <f t="shared" si="458"/>
        <v>254</v>
      </c>
      <c r="K4112" s="64">
        <f t="shared" si="459"/>
        <v>269</v>
      </c>
      <c r="L4112" s="64">
        <f t="shared" si="460"/>
        <v>947</v>
      </c>
      <c r="M4112" s="64">
        <f t="shared" si="461"/>
        <v>388</v>
      </c>
    </row>
    <row r="4113" spans="1:13" x14ac:dyDescent="0.35">
      <c r="A4113" s="64">
        <v>51005603</v>
      </c>
      <c r="B4113" s="64" t="s">
        <v>406</v>
      </c>
      <c r="C4113" s="64">
        <v>3330.27</v>
      </c>
      <c r="D4113" s="64">
        <v>152</v>
      </c>
      <c r="E4113" s="64">
        <v>265.06</v>
      </c>
      <c r="F4113" s="64">
        <v>0</v>
      </c>
      <c r="H4113" s="64">
        <f t="shared" si="462"/>
        <v>-265.06</v>
      </c>
      <c r="J4113" s="64">
        <f t="shared" si="458"/>
        <v>254</v>
      </c>
      <c r="K4113" s="64">
        <f t="shared" si="459"/>
        <v>269</v>
      </c>
      <c r="L4113" s="64">
        <f t="shared" si="460"/>
        <v>947</v>
      </c>
      <c r="M4113" s="64">
        <f t="shared" si="461"/>
        <v>389</v>
      </c>
    </row>
    <row r="4114" spans="1:13" x14ac:dyDescent="0.35">
      <c r="A4114" s="64">
        <v>51005877</v>
      </c>
      <c r="B4114" s="64" t="s">
        <v>183</v>
      </c>
      <c r="C4114" s="64">
        <v>5667.05</v>
      </c>
      <c r="D4114" s="64">
        <v>179</v>
      </c>
      <c r="E4114" s="64">
        <v>460.35</v>
      </c>
      <c r="F4114" s="64">
        <v>0</v>
      </c>
      <c r="H4114" s="64">
        <f t="shared" si="462"/>
        <v>-460.35</v>
      </c>
      <c r="J4114" s="64">
        <f t="shared" si="458"/>
        <v>254</v>
      </c>
      <c r="K4114" s="64">
        <f t="shared" si="459"/>
        <v>269</v>
      </c>
      <c r="L4114" s="64">
        <f t="shared" si="460"/>
        <v>948</v>
      </c>
      <c r="M4114" s="64">
        <f t="shared" si="461"/>
        <v>389</v>
      </c>
    </row>
    <row r="4115" spans="1:13" x14ac:dyDescent="0.35">
      <c r="A4115" s="64">
        <v>51006099</v>
      </c>
      <c r="B4115" s="64" t="s">
        <v>406</v>
      </c>
      <c r="C4115" s="64">
        <v>2642.86</v>
      </c>
      <c r="D4115" s="64">
        <v>152</v>
      </c>
      <c r="E4115" s="64">
        <v>216.45</v>
      </c>
      <c r="F4115" s="64">
        <v>0</v>
      </c>
      <c r="H4115" s="64">
        <f t="shared" si="462"/>
        <v>-216.45</v>
      </c>
      <c r="J4115" s="64">
        <f t="shared" si="458"/>
        <v>254</v>
      </c>
      <c r="K4115" s="64">
        <f t="shared" si="459"/>
        <v>269</v>
      </c>
      <c r="L4115" s="64">
        <f t="shared" si="460"/>
        <v>948</v>
      </c>
      <c r="M4115" s="64">
        <f t="shared" si="461"/>
        <v>390</v>
      </c>
    </row>
    <row r="4116" spans="1:13" x14ac:dyDescent="0.35">
      <c r="A4116" s="64">
        <v>51006346</v>
      </c>
      <c r="B4116" s="64" t="s">
        <v>183</v>
      </c>
      <c r="C4116" s="64">
        <v>2820.02</v>
      </c>
      <c r="D4116" s="64">
        <v>182</v>
      </c>
      <c r="E4116" s="64">
        <v>226.35</v>
      </c>
      <c r="F4116" s="64">
        <v>0</v>
      </c>
      <c r="H4116" s="64">
        <f t="shared" si="462"/>
        <v>-226.35</v>
      </c>
      <c r="J4116" s="64">
        <f t="shared" si="458"/>
        <v>254</v>
      </c>
      <c r="K4116" s="64">
        <f t="shared" si="459"/>
        <v>269</v>
      </c>
      <c r="L4116" s="64">
        <f t="shared" si="460"/>
        <v>949</v>
      </c>
      <c r="M4116" s="64">
        <f t="shared" si="461"/>
        <v>390</v>
      </c>
    </row>
    <row r="4117" spans="1:13" x14ac:dyDescent="0.35">
      <c r="A4117" s="64">
        <v>51006388</v>
      </c>
      <c r="B4117" s="64" t="s">
        <v>183</v>
      </c>
      <c r="C4117" s="64">
        <v>2044.74</v>
      </c>
      <c r="D4117" s="64">
        <v>179</v>
      </c>
      <c r="E4117" s="64">
        <v>166.08</v>
      </c>
      <c r="F4117" s="64">
        <v>0</v>
      </c>
      <c r="H4117" s="64">
        <f t="shared" si="462"/>
        <v>-166.08</v>
      </c>
      <c r="J4117" s="64">
        <f t="shared" si="458"/>
        <v>254</v>
      </c>
      <c r="K4117" s="64">
        <f t="shared" si="459"/>
        <v>269</v>
      </c>
      <c r="L4117" s="64">
        <f t="shared" si="460"/>
        <v>950</v>
      </c>
      <c r="M4117" s="64">
        <f t="shared" si="461"/>
        <v>390</v>
      </c>
    </row>
    <row r="4118" spans="1:13" x14ac:dyDescent="0.35">
      <c r="A4118" s="64">
        <v>51007732</v>
      </c>
      <c r="B4118" s="64" t="s">
        <v>406</v>
      </c>
      <c r="C4118" s="64">
        <v>5403.66</v>
      </c>
      <c r="D4118" s="64">
        <v>182</v>
      </c>
      <c r="E4118" s="64">
        <v>436.91</v>
      </c>
      <c r="F4118" s="64">
        <v>0</v>
      </c>
      <c r="H4118" s="64">
        <f t="shared" si="462"/>
        <v>-436.91</v>
      </c>
      <c r="J4118" s="64">
        <f t="shared" si="458"/>
        <v>254</v>
      </c>
      <c r="K4118" s="64">
        <f t="shared" si="459"/>
        <v>269</v>
      </c>
      <c r="L4118" s="64">
        <f t="shared" si="460"/>
        <v>950</v>
      </c>
      <c r="M4118" s="64">
        <f t="shared" si="461"/>
        <v>391</v>
      </c>
    </row>
    <row r="4119" spans="1:13" x14ac:dyDescent="0.35">
      <c r="A4119" s="64">
        <v>51010842</v>
      </c>
      <c r="B4119" s="64" t="s">
        <v>406</v>
      </c>
      <c r="C4119" s="64">
        <v>1324.17</v>
      </c>
      <c r="D4119" s="64">
        <v>151</v>
      </c>
      <c r="E4119" s="64">
        <v>104.88</v>
      </c>
      <c r="F4119" s="64">
        <v>0</v>
      </c>
      <c r="H4119" s="64">
        <f t="shared" si="462"/>
        <v>-104.88</v>
      </c>
      <c r="J4119" s="64">
        <f t="shared" si="458"/>
        <v>254</v>
      </c>
      <c r="K4119" s="64">
        <f t="shared" si="459"/>
        <v>269</v>
      </c>
      <c r="L4119" s="64">
        <f t="shared" si="460"/>
        <v>950</v>
      </c>
      <c r="M4119" s="64">
        <f t="shared" si="461"/>
        <v>392</v>
      </c>
    </row>
    <row r="4120" spans="1:13" x14ac:dyDescent="0.35">
      <c r="A4120" s="64">
        <v>51012187</v>
      </c>
      <c r="B4120" s="64" t="s">
        <v>406</v>
      </c>
      <c r="C4120" s="64">
        <v>9491.48</v>
      </c>
      <c r="D4120" s="64">
        <v>151</v>
      </c>
      <c r="E4120" s="64">
        <v>790.36</v>
      </c>
      <c r="F4120" s="64">
        <v>0</v>
      </c>
      <c r="H4120" s="64">
        <f t="shared" si="462"/>
        <v>-790.36</v>
      </c>
      <c r="J4120" s="64">
        <f t="shared" si="458"/>
        <v>254</v>
      </c>
      <c r="K4120" s="64">
        <f t="shared" si="459"/>
        <v>269</v>
      </c>
      <c r="L4120" s="64">
        <f t="shared" si="460"/>
        <v>950</v>
      </c>
      <c r="M4120" s="64">
        <f t="shared" si="461"/>
        <v>393</v>
      </c>
    </row>
    <row r="4121" spans="1:13" x14ac:dyDescent="0.35">
      <c r="A4121" s="64">
        <v>51012393</v>
      </c>
      <c r="B4121" s="64" t="s">
        <v>406</v>
      </c>
      <c r="C4121" s="64">
        <v>2049.19</v>
      </c>
      <c r="D4121" s="64">
        <v>149</v>
      </c>
      <c r="E4121" s="64">
        <v>169.14</v>
      </c>
      <c r="F4121" s="64">
        <v>0</v>
      </c>
      <c r="H4121" s="64">
        <f t="shared" si="462"/>
        <v>-169.14</v>
      </c>
      <c r="J4121" s="64">
        <f t="shared" si="458"/>
        <v>254</v>
      </c>
      <c r="K4121" s="64">
        <f t="shared" si="459"/>
        <v>269</v>
      </c>
      <c r="L4121" s="64">
        <f t="shared" si="460"/>
        <v>950</v>
      </c>
      <c r="M4121" s="64">
        <f t="shared" si="461"/>
        <v>394</v>
      </c>
    </row>
    <row r="4122" spans="1:13" x14ac:dyDescent="0.35">
      <c r="A4122" s="64">
        <v>51013507</v>
      </c>
      <c r="B4122" s="64" t="s">
        <v>406</v>
      </c>
      <c r="C4122" s="64">
        <v>4752.92</v>
      </c>
      <c r="D4122" s="64">
        <v>151</v>
      </c>
      <c r="E4122" s="64">
        <v>383.99</v>
      </c>
      <c r="F4122" s="64">
        <v>0</v>
      </c>
      <c r="H4122" s="64">
        <f t="shared" si="462"/>
        <v>-383.99</v>
      </c>
      <c r="J4122" s="64">
        <f t="shared" si="458"/>
        <v>254</v>
      </c>
      <c r="K4122" s="64">
        <f t="shared" si="459"/>
        <v>269</v>
      </c>
      <c r="L4122" s="64">
        <f t="shared" si="460"/>
        <v>950</v>
      </c>
      <c r="M4122" s="64">
        <f t="shared" si="461"/>
        <v>395</v>
      </c>
    </row>
    <row r="4123" spans="1:13" x14ac:dyDescent="0.35">
      <c r="A4123" s="64">
        <v>51020982</v>
      </c>
      <c r="B4123" s="64" t="s">
        <v>183</v>
      </c>
      <c r="C4123" s="64">
        <v>2895.61</v>
      </c>
      <c r="D4123" s="64">
        <v>182</v>
      </c>
      <c r="E4123" s="64">
        <v>231.93</v>
      </c>
      <c r="F4123" s="64">
        <v>0</v>
      </c>
      <c r="H4123" s="64">
        <f t="shared" si="462"/>
        <v>-231.93</v>
      </c>
      <c r="J4123" s="64">
        <f t="shared" si="458"/>
        <v>254</v>
      </c>
      <c r="K4123" s="64">
        <f t="shared" si="459"/>
        <v>269</v>
      </c>
      <c r="L4123" s="64">
        <f t="shared" si="460"/>
        <v>951</v>
      </c>
      <c r="M4123" s="64">
        <f t="shared" si="461"/>
        <v>395</v>
      </c>
    </row>
    <row r="4124" spans="1:13" x14ac:dyDescent="0.35">
      <c r="A4124" s="64">
        <v>51022251</v>
      </c>
      <c r="B4124" s="64" t="s">
        <v>183</v>
      </c>
      <c r="C4124" s="64">
        <v>4149.93</v>
      </c>
      <c r="D4124" s="64">
        <v>179</v>
      </c>
      <c r="E4124" s="64">
        <v>336.17</v>
      </c>
      <c r="F4124" s="64">
        <v>0</v>
      </c>
      <c r="H4124" s="64">
        <f t="shared" si="462"/>
        <v>-336.17</v>
      </c>
      <c r="J4124" s="64">
        <f t="shared" si="458"/>
        <v>254</v>
      </c>
      <c r="K4124" s="64">
        <f t="shared" si="459"/>
        <v>269</v>
      </c>
      <c r="L4124" s="64">
        <f t="shared" si="460"/>
        <v>952</v>
      </c>
      <c r="M4124" s="64">
        <f t="shared" si="461"/>
        <v>395</v>
      </c>
    </row>
    <row r="4125" spans="1:13" x14ac:dyDescent="0.35">
      <c r="A4125" s="64">
        <v>51022665</v>
      </c>
      <c r="B4125" s="64" t="s">
        <v>183</v>
      </c>
      <c r="C4125" s="64">
        <v>4135.1499999999996</v>
      </c>
      <c r="D4125" s="64">
        <v>181</v>
      </c>
      <c r="E4125" s="64">
        <v>327.63</v>
      </c>
      <c r="F4125" s="64">
        <v>0</v>
      </c>
      <c r="H4125" s="64">
        <f t="shared" si="462"/>
        <v>-327.63</v>
      </c>
      <c r="J4125" s="64">
        <f t="shared" si="458"/>
        <v>254</v>
      </c>
      <c r="K4125" s="64">
        <f t="shared" si="459"/>
        <v>269</v>
      </c>
      <c r="L4125" s="64">
        <f t="shared" si="460"/>
        <v>953</v>
      </c>
      <c r="M4125" s="64">
        <f t="shared" si="461"/>
        <v>395</v>
      </c>
    </row>
    <row r="4126" spans="1:13" x14ac:dyDescent="0.35">
      <c r="A4126" s="64">
        <v>51022681</v>
      </c>
      <c r="B4126" s="64" t="s">
        <v>183</v>
      </c>
      <c r="C4126" s="64">
        <v>3555.9</v>
      </c>
      <c r="D4126" s="64">
        <v>181</v>
      </c>
      <c r="E4126" s="64">
        <v>293.47000000000003</v>
      </c>
      <c r="F4126" s="64">
        <v>0</v>
      </c>
      <c r="H4126" s="64">
        <f t="shared" si="462"/>
        <v>-293.47000000000003</v>
      </c>
      <c r="J4126" s="64">
        <f t="shared" si="458"/>
        <v>254</v>
      </c>
      <c r="K4126" s="64">
        <f t="shared" si="459"/>
        <v>269</v>
      </c>
      <c r="L4126" s="64">
        <f t="shared" si="460"/>
        <v>954</v>
      </c>
      <c r="M4126" s="64">
        <f t="shared" si="461"/>
        <v>395</v>
      </c>
    </row>
    <row r="4127" spans="1:13" x14ac:dyDescent="0.35">
      <c r="A4127" s="64">
        <v>51024033</v>
      </c>
      <c r="B4127" s="64" t="s">
        <v>395</v>
      </c>
      <c r="C4127" s="64">
        <v>2239.7399999999998</v>
      </c>
      <c r="D4127" s="64">
        <v>119</v>
      </c>
      <c r="E4127" s="64">
        <v>181.78</v>
      </c>
      <c r="F4127" s="64">
        <v>177.54</v>
      </c>
      <c r="H4127" s="64">
        <f t="shared" si="462"/>
        <v>-4.2400000000000091</v>
      </c>
      <c r="J4127" s="64">
        <f t="shared" si="458"/>
        <v>254</v>
      </c>
      <c r="K4127" s="64">
        <f t="shared" si="459"/>
        <v>270</v>
      </c>
      <c r="L4127" s="64">
        <f t="shared" si="460"/>
        <v>954</v>
      </c>
      <c r="M4127" s="64">
        <f t="shared" si="461"/>
        <v>395</v>
      </c>
    </row>
    <row r="4128" spans="1:13" x14ac:dyDescent="0.35">
      <c r="A4128" s="64">
        <v>51027699</v>
      </c>
      <c r="B4128" s="64" t="s">
        <v>183</v>
      </c>
      <c r="C4128" s="64">
        <v>3943.08</v>
      </c>
      <c r="D4128" s="64">
        <v>182</v>
      </c>
      <c r="E4128" s="64">
        <v>337.65</v>
      </c>
      <c r="F4128" s="64">
        <v>0</v>
      </c>
      <c r="H4128" s="64">
        <f t="shared" si="462"/>
        <v>-337.65</v>
      </c>
      <c r="J4128" s="64">
        <f t="shared" si="458"/>
        <v>254</v>
      </c>
      <c r="K4128" s="64">
        <f t="shared" si="459"/>
        <v>270</v>
      </c>
      <c r="L4128" s="64">
        <f t="shared" si="460"/>
        <v>955</v>
      </c>
      <c r="M4128" s="64">
        <f t="shared" si="461"/>
        <v>395</v>
      </c>
    </row>
    <row r="4129" spans="1:13" x14ac:dyDescent="0.35">
      <c r="A4129" s="64">
        <v>51032002</v>
      </c>
      <c r="B4129" s="64" t="s">
        <v>183</v>
      </c>
      <c r="C4129" s="64">
        <v>1912.23</v>
      </c>
      <c r="D4129" s="64">
        <v>182</v>
      </c>
      <c r="E4129" s="64">
        <v>152.25</v>
      </c>
      <c r="F4129" s="64">
        <v>0</v>
      </c>
      <c r="H4129" s="64">
        <f t="shared" si="462"/>
        <v>-152.25</v>
      </c>
      <c r="J4129" s="64">
        <f t="shared" si="458"/>
        <v>254</v>
      </c>
      <c r="K4129" s="64">
        <f t="shared" si="459"/>
        <v>270</v>
      </c>
      <c r="L4129" s="64">
        <f t="shared" si="460"/>
        <v>956</v>
      </c>
      <c r="M4129" s="64">
        <f t="shared" si="461"/>
        <v>395</v>
      </c>
    </row>
    <row r="4130" spans="1:13" x14ac:dyDescent="0.35">
      <c r="A4130" s="64">
        <v>51032424</v>
      </c>
      <c r="B4130" s="64" t="s">
        <v>183</v>
      </c>
      <c r="C4130" s="64">
        <v>2072.2399999999998</v>
      </c>
      <c r="D4130" s="64">
        <v>182</v>
      </c>
      <c r="E4130" s="64">
        <v>168.09</v>
      </c>
      <c r="F4130" s="64">
        <v>0</v>
      </c>
      <c r="H4130" s="64">
        <f t="shared" si="462"/>
        <v>-168.09</v>
      </c>
      <c r="J4130" s="64">
        <f t="shared" si="458"/>
        <v>254</v>
      </c>
      <c r="K4130" s="64">
        <f t="shared" si="459"/>
        <v>270</v>
      </c>
      <c r="L4130" s="64">
        <f t="shared" si="460"/>
        <v>957</v>
      </c>
      <c r="M4130" s="64">
        <f t="shared" si="461"/>
        <v>395</v>
      </c>
    </row>
    <row r="4131" spans="1:13" x14ac:dyDescent="0.35">
      <c r="A4131" s="64">
        <v>51033745</v>
      </c>
      <c r="B4131" s="64" t="s">
        <v>101</v>
      </c>
      <c r="C4131" s="64">
        <v>3274.48</v>
      </c>
      <c r="D4131" s="64">
        <v>182</v>
      </c>
      <c r="E4131" s="64">
        <v>272.05</v>
      </c>
      <c r="F4131" s="64">
        <v>275.3</v>
      </c>
      <c r="H4131" s="64">
        <f t="shared" si="462"/>
        <v>3.25</v>
      </c>
      <c r="J4131" s="64">
        <f t="shared" si="458"/>
        <v>255</v>
      </c>
      <c r="K4131" s="64">
        <f t="shared" si="459"/>
        <v>270</v>
      </c>
      <c r="L4131" s="64">
        <f t="shared" si="460"/>
        <v>957</v>
      </c>
      <c r="M4131" s="64">
        <f t="shared" si="461"/>
        <v>395</v>
      </c>
    </row>
    <row r="4132" spans="1:13" x14ac:dyDescent="0.35">
      <c r="A4132" s="64">
        <v>51035080</v>
      </c>
      <c r="B4132" s="64" t="s">
        <v>183</v>
      </c>
      <c r="C4132" s="64">
        <v>3333.95</v>
      </c>
      <c r="D4132" s="64">
        <v>179</v>
      </c>
      <c r="E4132" s="64">
        <v>276</v>
      </c>
      <c r="F4132" s="64">
        <v>0</v>
      </c>
      <c r="H4132" s="64">
        <f t="shared" si="462"/>
        <v>-276</v>
      </c>
      <c r="J4132" s="64">
        <f t="shared" si="458"/>
        <v>255</v>
      </c>
      <c r="K4132" s="64">
        <f t="shared" si="459"/>
        <v>270</v>
      </c>
      <c r="L4132" s="64">
        <f t="shared" si="460"/>
        <v>958</v>
      </c>
      <c r="M4132" s="64">
        <f t="shared" si="461"/>
        <v>395</v>
      </c>
    </row>
    <row r="4133" spans="1:13" x14ac:dyDescent="0.35">
      <c r="A4133" s="64">
        <v>51035121</v>
      </c>
      <c r="B4133" s="64" t="s">
        <v>183</v>
      </c>
      <c r="C4133" s="64">
        <v>2927.16</v>
      </c>
      <c r="D4133" s="64">
        <v>179</v>
      </c>
      <c r="E4133" s="64">
        <v>230.77</v>
      </c>
      <c r="F4133" s="64">
        <v>0</v>
      </c>
      <c r="H4133" s="64">
        <f t="shared" si="462"/>
        <v>-230.77</v>
      </c>
      <c r="J4133" s="64">
        <f t="shared" si="458"/>
        <v>255</v>
      </c>
      <c r="K4133" s="64">
        <f t="shared" si="459"/>
        <v>270</v>
      </c>
      <c r="L4133" s="64">
        <f t="shared" si="460"/>
        <v>959</v>
      </c>
      <c r="M4133" s="64">
        <f t="shared" si="461"/>
        <v>395</v>
      </c>
    </row>
    <row r="4134" spans="1:13" x14ac:dyDescent="0.35">
      <c r="A4134" s="64">
        <v>51036632</v>
      </c>
      <c r="B4134" s="64" t="s">
        <v>183</v>
      </c>
      <c r="C4134" s="64">
        <v>3500.6</v>
      </c>
      <c r="D4134" s="64">
        <v>182</v>
      </c>
      <c r="E4134" s="64">
        <v>290.51</v>
      </c>
      <c r="F4134" s="64">
        <v>0</v>
      </c>
      <c r="H4134" s="64">
        <f t="shared" si="462"/>
        <v>-290.51</v>
      </c>
      <c r="J4134" s="64">
        <f t="shared" si="458"/>
        <v>255</v>
      </c>
      <c r="K4134" s="64">
        <f t="shared" si="459"/>
        <v>270</v>
      </c>
      <c r="L4134" s="64">
        <f t="shared" si="460"/>
        <v>960</v>
      </c>
      <c r="M4134" s="64">
        <f t="shared" si="461"/>
        <v>395</v>
      </c>
    </row>
    <row r="4135" spans="1:13" x14ac:dyDescent="0.35">
      <c r="A4135" s="64">
        <v>51039214</v>
      </c>
      <c r="B4135" s="64" t="s">
        <v>395</v>
      </c>
      <c r="C4135" s="64">
        <v>3742.36</v>
      </c>
      <c r="D4135" s="64">
        <v>179</v>
      </c>
      <c r="E4135" s="64">
        <v>306.72000000000003</v>
      </c>
      <c r="F4135" s="64">
        <v>306.02999999999997</v>
      </c>
      <c r="H4135" s="64">
        <f t="shared" si="462"/>
        <v>-0.69000000000005457</v>
      </c>
      <c r="J4135" s="64">
        <f t="shared" si="458"/>
        <v>255</v>
      </c>
      <c r="K4135" s="64">
        <f t="shared" si="459"/>
        <v>271</v>
      </c>
      <c r="L4135" s="64">
        <f t="shared" si="460"/>
        <v>960</v>
      </c>
      <c r="M4135" s="64">
        <f t="shared" si="461"/>
        <v>395</v>
      </c>
    </row>
    <row r="4136" spans="1:13" x14ac:dyDescent="0.35">
      <c r="A4136" s="64">
        <v>51039321</v>
      </c>
      <c r="B4136" s="64" t="s">
        <v>101</v>
      </c>
      <c r="C4136" s="64">
        <v>3678.04</v>
      </c>
      <c r="D4136" s="64">
        <v>151</v>
      </c>
      <c r="E4136" s="64">
        <v>297.04000000000002</v>
      </c>
      <c r="F4136" s="64">
        <v>293.08999999999997</v>
      </c>
      <c r="H4136" s="64">
        <f t="shared" si="462"/>
        <v>-3.9500000000000455</v>
      </c>
      <c r="J4136" s="64">
        <f t="shared" si="458"/>
        <v>256</v>
      </c>
      <c r="K4136" s="64">
        <f t="shared" si="459"/>
        <v>271</v>
      </c>
      <c r="L4136" s="64">
        <f t="shared" si="460"/>
        <v>960</v>
      </c>
      <c r="M4136" s="64">
        <f t="shared" si="461"/>
        <v>395</v>
      </c>
    </row>
    <row r="4137" spans="1:13" x14ac:dyDescent="0.35">
      <c r="A4137" s="64">
        <v>51039404</v>
      </c>
      <c r="B4137" s="64" t="s">
        <v>406</v>
      </c>
      <c r="C4137" s="64">
        <v>1317.05</v>
      </c>
      <c r="D4137" s="64">
        <v>150</v>
      </c>
      <c r="E4137" s="64">
        <v>102.74</v>
      </c>
      <c r="F4137" s="64">
        <v>0</v>
      </c>
      <c r="H4137" s="64">
        <f t="shared" si="462"/>
        <v>-102.74</v>
      </c>
      <c r="J4137" s="64">
        <f t="shared" si="458"/>
        <v>256</v>
      </c>
      <c r="K4137" s="64">
        <f t="shared" si="459"/>
        <v>271</v>
      </c>
      <c r="L4137" s="64">
        <f t="shared" si="460"/>
        <v>960</v>
      </c>
      <c r="M4137" s="64">
        <f t="shared" si="461"/>
        <v>396</v>
      </c>
    </row>
    <row r="4138" spans="1:13" x14ac:dyDescent="0.35">
      <c r="A4138" s="64">
        <v>51040443</v>
      </c>
      <c r="B4138" s="64" t="s">
        <v>183</v>
      </c>
      <c r="C4138" s="64">
        <v>1953.83</v>
      </c>
      <c r="D4138" s="64">
        <v>181</v>
      </c>
      <c r="E4138" s="64">
        <v>159.69999999999999</v>
      </c>
      <c r="F4138" s="64">
        <v>0</v>
      </c>
      <c r="H4138" s="64">
        <f t="shared" si="462"/>
        <v>-159.69999999999999</v>
      </c>
      <c r="J4138" s="64">
        <f t="shared" si="458"/>
        <v>256</v>
      </c>
      <c r="K4138" s="64">
        <f t="shared" si="459"/>
        <v>271</v>
      </c>
      <c r="L4138" s="64">
        <f t="shared" si="460"/>
        <v>961</v>
      </c>
      <c r="M4138" s="64">
        <f t="shared" si="461"/>
        <v>396</v>
      </c>
    </row>
    <row r="4139" spans="1:13" x14ac:dyDescent="0.35">
      <c r="A4139" s="64">
        <v>51041102</v>
      </c>
      <c r="B4139" s="64" t="s">
        <v>101</v>
      </c>
      <c r="C4139" s="64">
        <v>1665.67</v>
      </c>
      <c r="D4139" s="64">
        <v>154</v>
      </c>
      <c r="E4139" s="64">
        <v>130.31</v>
      </c>
      <c r="F4139" s="64">
        <v>128.94</v>
      </c>
      <c r="H4139" s="64">
        <f t="shared" si="462"/>
        <v>-1.3700000000000045</v>
      </c>
      <c r="J4139" s="64">
        <f t="shared" ref="J4139:J4202" si="463">IF($B4139=J$2253,J4138+1,J4138)</f>
        <v>257</v>
      </c>
      <c r="K4139" s="64">
        <f t="shared" ref="K4139:K4202" si="464">IF($B4139=K$2253,K4138+1,K4138)</f>
        <v>271</v>
      </c>
      <c r="L4139" s="64">
        <f t="shared" ref="L4139:L4202" si="465">IF($B4139=L$2253,L4138+1,L4138)</f>
        <v>961</v>
      </c>
      <c r="M4139" s="64">
        <f t="shared" ref="M4139:M4202" si="466">IF($B4139=M$2253,M4138+1,M4138)</f>
        <v>396</v>
      </c>
    </row>
    <row r="4140" spans="1:13" x14ac:dyDescent="0.35">
      <c r="A4140" s="64">
        <v>51042019</v>
      </c>
      <c r="B4140" s="64" t="s">
        <v>395</v>
      </c>
      <c r="C4140" s="64">
        <v>2658.14</v>
      </c>
      <c r="D4140" s="64">
        <v>119</v>
      </c>
      <c r="E4140" s="64">
        <v>215.57</v>
      </c>
      <c r="F4140" s="64">
        <v>214.72</v>
      </c>
      <c r="H4140" s="64">
        <f t="shared" si="462"/>
        <v>-0.84999999999999432</v>
      </c>
      <c r="J4140" s="64">
        <f t="shared" si="463"/>
        <v>257</v>
      </c>
      <c r="K4140" s="64">
        <f t="shared" si="464"/>
        <v>272</v>
      </c>
      <c r="L4140" s="64">
        <f t="shared" si="465"/>
        <v>961</v>
      </c>
      <c r="M4140" s="64">
        <f t="shared" si="466"/>
        <v>396</v>
      </c>
    </row>
    <row r="4141" spans="1:13" x14ac:dyDescent="0.35">
      <c r="A4141" s="64">
        <v>51044065</v>
      </c>
      <c r="B4141" s="64" t="s">
        <v>101</v>
      </c>
      <c r="C4141" s="64">
        <v>1337.22</v>
      </c>
      <c r="D4141" s="64">
        <v>182</v>
      </c>
      <c r="E4141" s="64">
        <v>108.85</v>
      </c>
      <c r="F4141" s="64">
        <v>107.33</v>
      </c>
      <c r="H4141" s="64">
        <f t="shared" si="462"/>
        <v>-1.519999999999996</v>
      </c>
      <c r="J4141" s="64">
        <f t="shared" si="463"/>
        <v>258</v>
      </c>
      <c r="K4141" s="64">
        <f t="shared" si="464"/>
        <v>272</v>
      </c>
      <c r="L4141" s="64">
        <f t="shared" si="465"/>
        <v>961</v>
      </c>
      <c r="M4141" s="64">
        <f t="shared" si="466"/>
        <v>396</v>
      </c>
    </row>
    <row r="4142" spans="1:13" x14ac:dyDescent="0.35">
      <c r="A4142" s="64">
        <v>51045857</v>
      </c>
      <c r="B4142" s="64" t="s">
        <v>183</v>
      </c>
      <c r="C4142" s="64">
        <v>2454.89</v>
      </c>
      <c r="D4142" s="64">
        <v>182</v>
      </c>
      <c r="E4142" s="64">
        <v>204.49</v>
      </c>
      <c r="F4142" s="64">
        <v>0</v>
      </c>
      <c r="H4142" s="64">
        <f t="shared" si="462"/>
        <v>-204.49</v>
      </c>
      <c r="J4142" s="64">
        <f t="shared" si="463"/>
        <v>258</v>
      </c>
      <c r="K4142" s="64">
        <f t="shared" si="464"/>
        <v>272</v>
      </c>
      <c r="L4142" s="64">
        <f t="shared" si="465"/>
        <v>962</v>
      </c>
      <c r="M4142" s="64">
        <f t="shared" si="466"/>
        <v>396</v>
      </c>
    </row>
    <row r="4143" spans="1:13" x14ac:dyDescent="0.35">
      <c r="A4143" s="64">
        <v>51045980</v>
      </c>
      <c r="B4143" s="64" t="s">
        <v>406</v>
      </c>
      <c r="C4143" s="64">
        <v>2382.87</v>
      </c>
      <c r="D4143" s="64">
        <v>151</v>
      </c>
      <c r="E4143" s="64">
        <v>195.77</v>
      </c>
      <c r="F4143" s="64">
        <v>0</v>
      </c>
      <c r="H4143" s="64">
        <f t="shared" si="462"/>
        <v>-195.77</v>
      </c>
      <c r="J4143" s="64">
        <f t="shared" si="463"/>
        <v>258</v>
      </c>
      <c r="K4143" s="64">
        <f t="shared" si="464"/>
        <v>272</v>
      </c>
      <c r="L4143" s="64">
        <f t="shared" si="465"/>
        <v>962</v>
      </c>
      <c r="M4143" s="64">
        <f t="shared" si="466"/>
        <v>397</v>
      </c>
    </row>
    <row r="4144" spans="1:13" x14ac:dyDescent="0.35">
      <c r="A4144" s="64">
        <v>51048778</v>
      </c>
      <c r="B4144" s="64" t="s">
        <v>395</v>
      </c>
      <c r="C4144" s="64">
        <v>5466.28</v>
      </c>
      <c r="D4144" s="64">
        <v>151</v>
      </c>
      <c r="E4144" s="64">
        <v>427.88</v>
      </c>
      <c r="F4144" s="64">
        <v>417.24</v>
      </c>
      <c r="H4144" s="64">
        <f t="shared" si="462"/>
        <v>-10.639999999999986</v>
      </c>
      <c r="J4144" s="64">
        <f t="shared" si="463"/>
        <v>258</v>
      </c>
      <c r="K4144" s="64">
        <f t="shared" si="464"/>
        <v>273</v>
      </c>
      <c r="L4144" s="64">
        <f t="shared" si="465"/>
        <v>962</v>
      </c>
      <c r="M4144" s="64">
        <f t="shared" si="466"/>
        <v>397</v>
      </c>
    </row>
    <row r="4145" spans="1:13" x14ac:dyDescent="0.35">
      <c r="A4145" s="64">
        <v>51051987</v>
      </c>
      <c r="B4145" s="64" t="s">
        <v>406</v>
      </c>
      <c r="C4145" s="64">
        <v>3393.29</v>
      </c>
      <c r="D4145" s="64">
        <v>151</v>
      </c>
      <c r="E4145" s="64">
        <v>286</v>
      </c>
      <c r="F4145" s="64">
        <v>0</v>
      </c>
      <c r="H4145" s="64">
        <f t="shared" si="462"/>
        <v>-286</v>
      </c>
      <c r="J4145" s="64">
        <f t="shared" si="463"/>
        <v>258</v>
      </c>
      <c r="K4145" s="64">
        <f t="shared" si="464"/>
        <v>273</v>
      </c>
      <c r="L4145" s="64">
        <f t="shared" si="465"/>
        <v>962</v>
      </c>
      <c r="M4145" s="64">
        <f t="shared" si="466"/>
        <v>398</v>
      </c>
    </row>
    <row r="4146" spans="1:13" x14ac:dyDescent="0.35">
      <c r="A4146" s="64">
        <v>51053032</v>
      </c>
      <c r="B4146" s="64" t="s">
        <v>395</v>
      </c>
      <c r="C4146" s="64">
        <v>4817</v>
      </c>
      <c r="D4146" s="64">
        <v>153</v>
      </c>
      <c r="E4146" s="64">
        <v>397.02</v>
      </c>
      <c r="F4146" s="64">
        <v>393.55</v>
      </c>
      <c r="H4146" s="64">
        <f t="shared" si="462"/>
        <v>-3.4699999999999704</v>
      </c>
      <c r="J4146" s="64">
        <f t="shared" si="463"/>
        <v>258</v>
      </c>
      <c r="K4146" s="64">
        <f t="shared" si="464"/>
        <v>274</v>
      </c>
      <c r="L4146" s="64">
        <f t="shared" si="465"/>
        <v>962</v>
      </c>
      <c r="M4146" s="64">
        <f t="shared" si="466"/>
        <v>398</v>
      </c>
    </row>
    <row r="4147" spans="1:13" x14ac:dyDescent="0.35">
      <c r="A4147" s="64">
        <v>51058024</v>
      </c>
      <c r="B4147" s="64" t="s">
        <v>101</v>
      </c>
      <c r="C4147" s="64">
        <v>5989.39</v>
      </c>
      <c r="D4147" s="64">
        <v>182</v>
      </c>
      <c r="E4147" s="64">
        <v>488.75</v>
      </c>
      <c r="F4147" s="64">
        <v>486.94</v>
      </c>
      <c r="H4147" s="64">
        <f t="shared" si="462"/>
        <v>-1.8100000000000023</v>
      </c>
      <c r="J4147" s="64">
        <f t="shared" si="463"/>
        <v>259</v>
      </c>
      <c r="K4147" s="64">
        <f t="shared" si="464"/>
        <v>274</v>
      </c>
      <c r="L4147" s="64">
        <f t="shared" si="465"/>
        <v>962</v>
      </c>
      <c r="M4147" s="64">
        <f t="shared" si="466"/>
        <v>398</v>
      </c>
    </row>
    <row r="4148" spans="1:13" x14ac:dyDescent="0.35">
      <c r="A4148" s="64">
        <v>51058529</v>
      </c>
      <c r="B4148" s="64" t="s">
        <v>183</v>
      </c>
      <c r="C4148" s="64">
        <v>3542.03</v>
      </c>
      <c r="D4148" s="64">
        <v>179</v>
      </c>
      <c r="E4148" s="64">
        <v>287.31</v>
      </c>
      <c r="F4148" s="64">
        <v>0</v>
      </c>
      <c r="H4148" s="64">
        <f t="shared" si="462"/>
        <v>-287.31</v>
      </c>
      <c r="J4148" s="64">
        <f t="shared" si="463"/>
        <v>259</v>
      </c>
      <c r="K4148" s="64">
        <f t="shared" si="464"/>
        <v>274</v>
      </c>
      <c r="L4148" s="64">
        <f t="shared" si="465"/>
        <v>963</v>
      </c>
      <c r="M4148" s="64">
        <f t="shared" si="466"/>
        <v>398</v>
      </c>
    </row>
    <row r="4149" spans="1:13" x14ac:dyDescent="0.35">
      <c r="A4149" s="64">
        <v>51058678</v>
      </c>
      <c r="B4149" s="64" t="s">
        <v>183</v>
      </c>
      <c r="C4149" s="64">
        <v>5583.22</v>
      </c>
      <c r="D4149" s="64">
        <v>181</v>
      </c>
      <c r="E4149" s="64">
        <v>455.47</v>
      </c>
      <c r="F4149" s="64">
        <v>0</v>
      </c>
      <c r="H4149" s="64">
        <f t="shared" si="462"/>
        <v>-455.47</v>
      </c>
      <c r="J4149" s="64">
        <f t="shared" si="463"/>
        <v>259</v>
      </c>
      <c r="K4149" s="64">
        <f t="shared" si="464"/>
        <v>274</v>
      </c>
      <c r="L4149" s="64">
        <f t="shared" si="465"/>
        <v>964</v>
      </c>
      <c r="M4149" s="64">
        <f t="shared" si="466"/>
        <v>398</v>
      </c>
    </row>
    <row r="4150" spans="1:13" x14ac:dyDescent="0.35">
      <c r="A4150" s="64">
        <v>51060136</v>
      </c>
      <c r="B4150" s="64" t="s">
        <v>183</v>
      </c>
      <c r="C4150" s="64">
        <v>1289.78</v>
      </c>
      <c r="D4150" s="64">
        <v>182</v>
      </c>
      <c r="E4150" s="64">
        <v>110.18</v>
      </c>
      <c r="F4150" s="64">
        <v>0</v>
      </c>
      <c r="H4150" s="64">
        <f t="shared" si="462"/>
        <v>-110.18</v>
      </c>
      <c r="J4150" s="64">
        <f t="shared" si="463"/>
        <v>259</v>
      </c>
      <c r="K4150" s="64">
        <f t="shared" si="464"/>
        <v>274</v>
      </c>
      <c r="L4150" s="64">
        <f t="shared" si="465"/>
        <v>965</v>
      </c>
      <c r="M4150" s="64">
        <f t="shared" si="466"/>
        <v>398</v>
      </c>
    </row>
    <row r="4151" spans="1:13" x14ac:dyDescent="0.35">
      <c r="A4151" s="64">
        <v>51060201</v>
      </c>
      <c r="B4151" s="64" t="s">
        <v>183</v>
      </c>
      <c r="C4151" s="64">
        <v>4950.1000000000004</v>
      </c>
      <c r="D4151" s="64">
        <v>182</v>
      </c>
      <c r="E4151" s="64">
        <v>409.68</v>
      </c>
      <c r="F4151" s="64">
        <v>0</v>
      </c>
      <c r="H4151" s="64">
        <f t="shared" si="462"/>
        <v>-409.68</v>
      </c>
      <c r="J4151" s="64">
        <f t="shared" si="463"/>
        <v>259</v>
      </c>
      <c r="K4151" s="64">
        <f t="shared" si="464"/>
        <v>274</v>
      </c>
      <c r="L4151" s="64">
        <f t="shared" si="465"/>
        <v>966</v>
      </c>
      <c r="M4151" s="64">
        <f t="shared" si="466"/>
        <v>398</v>
      </c>
    </row>
    <row r="4152" spans="1:13" x14ac:dyDescent="0.35">
      <c r="A4152" s="64">
        <v>51062306</v>
      </c>
      <c r="B4152" s="64" t="s">
        <v>406</v>
      </c>
      <c r="C4152" s="64">
        <v>2927.33</v>
      </c>
      <c r="D4152" s="64">
        <v>150</v>
      </c>
      <c r="E4152" s="64">
        <v>241.62</v>
      </c>
      <c r="F4152" s="64">
        <v>0</v>
      </c>
      <c r="H4152" s="64">
        <f t="shared" si="462"/>
        <v>-241.62</v>
      </c>
      <c r="J4152" s="64">
        <f t="shared" si="463"/>
        <v>259</v>
      </c>
      <c r="K4152" s="64">
        <f t="shared" si="464"/>
        <v>274</v>
      </c>
      <c r="L4152" s="64">
        <f t="shared" si="465"/>
        <v>966</v>
      </c>
      <c r="M4152" s="64">
        <f t="shared" si="466"/>
        <v>399</v>
      </c>
    </row>
    <row r="4153" spans="1:13" x14ac:dyDescent="0.35">
      <c r="A4153" s="64">
        <v>51063156</v>
      </c>
      <c r="B4153" s="64" t="s">
        <v>183</v>
      </c>
      <c r="C4153" s="64">
        <v>5736.69</v>
      </c>
      <c r="D4153" s="64">
        <v>181</v>
      </c>
      <c r="E4153" s="64">
        <v>424.29</v>
      </c>
      <c r="F4153" s="64">
        <v>0</v>
      </c>
      <c r="H4153" s="64">
        <f t="shared" si="462"/>
        <v>-424.29</v>
      </c>
      <c r="J4153" s="64">
        <f t="shared" si="463"/>
        <v>259</v>
      </c>
      <c r="K4153" s="64">
        <f t="shared" si="464"/>
        <v>274</v>
      </c>
      <c r="L4153" s="64">
        <f t="shared" si="465"/>
        <v>967</v>
      </c>
      <c r="M4153" s="64">
        <f t="shared" si="466"/>
        <v>399</v>
      </c>
    </row>
    <row r="4154" spans="1:13" x14ac:dyDescent="0.35">
      <c r="A4154" s="64">
        <v>51064328</v>
      </c>
      <c r="B4154" s="64" t="s">
        <v>183</v>
      </c>
      <c r="C4154" s="64">
        <v>2461.75</v>
      </c>
      <c r="D4154" s="64">
        <v>182</v>
      </c>
      <c r="E4154" s="64">
        <v>195.01</v>
      </c>
      <c r="F4154" s="64">
        <v>0</v>
      </c>
      <c r="H4154" s="64">
        <f t="shared" si="462"/>
        <v>-195.01</v>
      </c>
      <c r="J4154" s="64">
        <f t="shared" si="463"/>
        <v>259</v>
      </c>
      <c r="K4154" s="64">
        <f t="shared" si="464"/>
        <v>274</v>
      </c>
      <c r="L4154" s="64">
        <f t="shared" si="465"/>
        <v>968</v>
      </c>
      <c r="M4154" s="64">
        <f t="shared" si="466"/>
        <v>399</v>
      </c>
    </row>
    <row r="4155" spans="1:13" x14ac:dyDescent="0.35">
      <c r="A4155" s="64">
        <v>51068495</v>
      </c>
      <c r="B4155" s="64" t="s">
        <v>183</v>
      </c>
      <c r="C4155" s="64">
        <v>7019.2</v>
      </c>
      <c r="D4155" s="64">
        <v>182</v>
      </c>
      <c r="E4155" s="64">
        <v>569.13</v>
      </c>
      <c r="F4155" s="64">
        <v>0</v>
      </c>
      <c r="H4155" s="64">
        <f t="shared" si="462"/>
        <v>-569.13</v>
      </c>
      <c r="J4155" s="64">
        <f t="shared" si="463"/>
        <v>259</v>
      </c>
      <c r="K4155" s="64">
        <f t="shared" si="464"/>
        <v>274</v>
      </c>
      <c r="L4155" s="64">
        <f t="shared" si="465"/>
        <v>969</v>
      </c>
      <c r="M4155" s="64">
        <f t="shared" si="466"/>
        <v>399</v>
      </c>
    </row>
    <row r="4156" spans="1:13" x14ac:dyDescent="0.35">
      <c r="A4156" s="64">
        <v>51068841</v>
      </c>
      <c r="B4156" s="64" t="s">
        <v>183</v>
      </c>
      <c r="C4156" s="64">
        <v>3732.7</v>
      </c>
      <c r="D4156" s="64">
        <v>182</v>
      </c>
      <c r="E4156" s="64">
        <v>299.51</v>
      </c>
      <c r="F4156" s="64">
        <v>0</v>
      </c>
      <c r="H4156" s="64">
        <f t="shared" si="462"/>
        <v>-299.51</v>
      </c>
      <c r="J4156" s="64">
        <f t="shared" si="463"/>
        <v>259</v>
      </c>
      <c r="K4156" s="64">
        <f t="shared" si="464"/>
        <v>274</v>
      </c>
      <c r="L4156" s="64">
        <f t="shared" si="465"/>
        <v>970</v>
      </c>
      <c r="M4156" s="64">
        <f t="shared" si="466"/>
        <v>399</v>
      </c>
    </row>
    <row r="4157" spans="1:13" x14ac:dyDescent="0.35">
      <c r="A4157" s="64">
        <v>51070739</v>
      </c>
      <c r="B4157" s="64" t="s">
        <v>395</v>
      </c>
      <c r="C4157" s="64">
        <v>4285.88</v>
      </c>
      <c r="D4157" s="64">
        <v>151</v>
      </c>
      <c r="E4157" s="64">
        <v>324.49</v>
      </c>
      <c r="F4157" s="64">
        <v>315.3</v>
      </c>
      <c r="H4157" s="64">
        <f t="shared" si="462"/>
        <v>-9.1899999999999977</v>
      </c>
      <c r="J4157" s="64">
        <f t="shared" si="463"/>
        <v>259</v>
      </c>
      <c r="K4157" s="64">
        <f t="shared" si="464"/>
        <v>275</v>
      </c>
      <c r="L4157" s="64">
        <f t="shared" si="465"/>
        <v>970</v>
      </c>
      <c r="M4157" s="64">
        <f t="shared" si="466"/>
        <v>399</v>
      </c>
    </row>
    <row r="4158" spans="1:13" x14ac:dyDescent="0.35">
      <c r="A4158" s="64">
        <v>51071000</v>
      </c>
      <c r="B4158" s="64" t="s">
        <v>183</v>
      </c>
      <c r="C4158" s="64">
        <v>1479.4</v>
      </c>
      <c r="D4158" s="64">
        <v>182</v>
      </c>
      <c r="E4158" s="64">
        <v>119.88</v>
      </c>
      <c r="F4158" s="64">
        <v>0</v>
      </c>
      <c r="H4158" s="64">
        <f t="shared" si="462"/>
        <v>-119.88</v>
      </c>
      <c r="J4158" s="64">
        <f t="shared" si="463"/>
        <v>259</v>
      </c>
      <c r="K4158" s="64">
        <f t="shared" si="464"/>
        <v>275</v>
      </c>
      <c r="L4158" s="64">
        <f t="shared" si="465"/>
        <v>971</v>
      </c>
      <c r="M4158" s="64">
        <f t="shared" si="466"/>
        <v>399</v>
      </c>
    </row>
    <row r="4159" spans="1:13" x14ac:dyDescent="0.35">
      <c r="A4159" s="64">
        <v>51071696</v>
      </c>
      <c r="B4159" s="64" t="s">
        <v>395</v>
      </c>
      <c r="C4159" s="64">
        <v>4260.21</v>
      </c>
      <c r="D4159" s="64">
        <v>150</v>
      </c>
      <c r="E4159" s="64">
        <v>353.06</v>
      </c>
      <c r="F4159" s="64">
        <v>350.35</v>
      </c>
      <c r="H4159" s="64">
        <f t="shared" si="462"/>
        <v>-2.7099999999999795</v>
      </c>
      <c r="J4159" s="64">
        <f t="shared" si="463"/>
        <v>259</v>
      </c>
      <c r="K4159" s="64">
        <f t="shared" si="464"/>
        <v>276</v>
      </c>
      <c r="L4159" s="64">
        <f t="shared" si="465"/>
        <v>971</v>
      </c>
      <c r="M4159" s="64">
        <f t="shared" si="466"/>
        <v>399</v>
      </c>
    </row>
    <row r="4160" spans="1:13" x14ac:dyDescent="0.35">
      <c r="A4160" s="64">
        <v>51071894</v>
      </c>
      <c r="B4160" s="64" t="s">
        <v>183</v>
      </c>
      <c r="C4160" s="64">
        <v>4967.7</v>
      </c>
      <c r="D4160" s="64">
        <v>182</v>
      </c>
      <c r="E4160" s="64">
        <v>400.17</v>
      </c>
      <c r="F4160" s="64">
        <v>0</v>
      </c>
      <c r="H4160" s="64">
        <f t="shared" si="462"/>
        <v>-400.17</v>
      </c>
      <c r="J4160" s="64">
        <f t="shared" si="463"/>
        <v>259</v>
      </c>
      <c r="K4160" s="64">
        <f t="shared" si="464"/>
        <v>276</v>
      </c>
      <c r="L4160" s="64">
        <f t="shared" si="465"/>
        <v>972</v>
      </c>
      <c r="M4160" s="64">
        <f t="shared" si="466"/>
        <v>399</v>
      </c>
    </row>
    <row r="4161" spans="1:13" x14ac:dyDescent="0.35">
      <c r="A4161" s="64">
        <v>51072272</v>
      </c>
      <c r="B4161" s="64" t="s">
        <v>406</v>
      </c>
      <c r="C4161" s="64">
        <v>3891.6</v>
      </c>
      <c r="D4161" s="64">
        <v>151</v>
      </c>
      <c r="E4161" s="64">
        <v>315.99</v>
      </c>
      <c r="F4161" s="64">
        <v>0</v>
      </c>
      <c r="H4161" s="64">
        <f t="shared" si="462"/>
        <v>-315.99</v>
      </c>
      <c r="J4161" s="64">
        <f t="shared" si="463"/>
        <v>259</v>
      </c>
      <c r="K4161" s="64">
        <f t="shared" si="464"/>
        <v>276</v>
      </c>
      <c r="L4161" s="64">
        <f t="shared" si="465"/>
        <v>972</v>
      </c>
      <c r="M4161" s="64">
        <f t="shared" si="466"/>
        <v>400</v>
      </c>
    </row>
    <row r="4162" spans="1:13" x14ac:dyDescent="0.35">
      <c r="A4162" s="64">
        <v>51072454</v>
      </c>
      <c r="B4162" s="64" t="s">
        <v>101</v>
      </c>
      <c r="C4162" s="64">
        <v>2597.0300000000002</v>
      </c>
      <c r="D4162" s="64">
        <v>181</v>
      </c>
      <c r="E4162" s="64">
        <v>217.92</v>
      </c>
      <c r="F4162" s="64">
        <v>218.98</v>
      </c>
      <c r="H4162" s="64">
        <f t="shared" si="462"/>
        <v>1.0600000000000023</v>
      </c>
      <c r="J4162" s="64">
        <f t="shared" si="463"/>
        <v>260</v>
      </c>
      <c r="K4162" s="64">
        <f t="shared" si="464"/>
        <v>276</v>
      </c>
      <c r="L4162" s="64">
        <f t="shared" si="465"/>
        <v>972</v>
      </c>
      <c r="M4162" s="64">
        <f t="shared" si="466"/>
        <v>400</v>
      </c>
    </row>
    <row r="4163" spans="1:13" x14ac:dyDescent="0.35">
      <c r="A4163" s="64">
        <v>51073056</v>
      </c>
      <c r="B4163" s="64" t="s">
        <v>183</v>
      </c>
      <c r="C4163" s="64">
        <v>2057.5100000000002</v>
      </c>
      <c r="D4163" s="64">
        <v>182</v>
      </c>
      <c r="E4163" s="64">
        <v>165.24</v>
      </c>
      <c r="F4163" s="64">
        <v>0</v>
      </c>
      <c r="H4163" s="64">
        <f t="shared" si="462"/>
        <v>-165.24</v>
      </c>
      <c r="J4163" s="64">
        <f t="shared" si="463"/>
        <v>260</v>
      </c>
      <c r="K4163" s="64">
        <f t="shared" si="464"/>
        <v>276</v>
      </c>
      <c r="L4163" s="64">
        <f t="shared" si="465"/>
        <v>973</v>
      </c>
      <c r="M4163" s="64">
        <f t="shared" si="466"/>
        <v>400</v>
      </c>
    </row>
    <row r="4164" spans="1:13" x14ac:dyDescent="0.35">
      <c r="A4164" s="64">
        <v>51074666</v>
      </c>
      <c r="B4164" s="64" t="s">
        <v>395</v>
      </c>
      <c r="C4164" s="64">
        <v>908.84</v>
      </c>
      <c r="D4164" s="64">
        <v>182</v>
      </c>
      <c r="E4164" s="64">
        <v>72.16</v>
      </c>
      <c r="F4164" s="64">
        <v>70.56</v>
      </c>
      <c r="H4164" s="64">
        <f t="shared" si="462"/>
        <v>-1.5999999999999943</v>
      </c>
      <c r="J4164" s="64">
        <f t="shared" si="463"/>
        <v>260</v>
      </c>
      <c r="K4164" s="64">
        <f t="shared" si="464"/>
        <v>277</v>
      </c>
      <c r="L4164" s="64">
        <f t="shared" si="465"/>
        <v>973</v>
      </c>
      <c r="M4164" s="64">
        <f t="shared" si="466"/>
        <v>400</v>
      </c>
    </row>
    <row r="4165" spans="1:13" x14ac:dyDescent="0.35">
      <c r="A4165" s="64">
        <v>51074682</v>
      </c>
      <c r="B4165" s="64" t="s">
        <v>183</v>
      </c>
      <c r="C4165" s="64">
        <v>2804.99</v>
      </c>
      <c r="D4165" s="64">
        <v>182</v>
      </c>
      <c r="E4165" s="64">
        <v>234.82</v>
      </c>
      <c r="F4165" s="64">
        <v>0</v>
      </c>
      <c r="H4165" s="64">
        <f t="shared" si="462"/>
        <v>-234.82</v>
      </c>
      <c r="J4165" s="64">
        <f t="shared" si="463"/>
        <v>260</v>
      </c>
      <c r="K4165" s="64">
        <f t="shared" si="464"/>
        <v>277</v>
      </c>
      <c r="L4165" s="64">
        <f t="shared" si="465"/>
        <v>974</v>
      </c>
      <c r="M4165" s="64">
        <f t="shared" si="466"/>
        <v>400</v>
      </c>
    </row>
    <row r="4166" spans="1:13" x14ac:dyDescent="0.35">
      <c r="A4166" s="64">
        <v>51075408</v>
      </c>
      <c r="B4166" s="64" t="s">
        <v>183</v>
      </c>
      <c r="C4166" s="64">
        <v>2150.2399999999998</v>
      </c>
      <c r="D4166" s="64">
        <v>179</v>
      </c>
      <c r="E4166" s="64">
        <v>168.09</v>
      </c>
      <c r="F4166" s="64">
        <v>0</v>
      </c>
      <c r="H4166" s="64">
        <f t="shared" si="462"/>
        <v>-168.09</v>
      </c>
      <c r="J4166" s="64">
        <f t="shared" si="463"/>
        <v>260</v>
      </c>
      <c r="K4166" s="64">
        <f t="shared" si="464"/>
        <v>277</v>
      </c>
      <c r="L4166" s="64">
        <f t="shared" si="465"/>
        <v>975</v>
      </c>
      <c r="M4166" s="64">
        <f t="shared" si="466"/>
        <v>400</v>
      </c>
    </row>
    <row r="4167" spans="1:13" x14ac:dyDescent="0.35">
      <c r="A4167" s="64">
        <v>51077206</v>
      </c>
      <c r="B4167" s="64" t="s">
        <v>183</v>
      </c>
      <c r="C4167" s="64">
        <v>3313</v>
      </c>
      <c r="D4167" s="64">
        <v>182</v>
      </c>
      <c r="E4167" s="64">
        <v>275.63</v>
      </c>
      <c r="F4167" s="64">
        <v>0</v>
      </c>
      <c r="H4167" s="64">
        <f t="shared" si="462"/>
        <v>-275.63</v>
      </c>
      <c r="J4167" s="64">
        <f t="shared" si="463"/>
        <v>260</v>
      </c>
      <c r="K4167" s="64">
        <f t="shared" si="464"/>
        <v>277</v>
      </c>
      <c r="L4167" s="64">
        <f t="shared" si="465"/>
        <v>976</v>
      </c>
      <c r="M4167" s="64">
        <f t="shared" si="466"/>
        <v>400</v>
      </c>
    </row>
    <row r="4168" spans="1:13" x14ac:dyDescent="0.35">
      <c r="A4168" s="64">
        <v>51078436</v>
      </c>
      <c r="B4168" s="64" t="s">
        <v>395</v>
      </c>
      <c r="C4168" s="64">
        <v>1720.07</v>
      </c>
      <c r="D4168" s="64">
        <v>121</v>
      </c>
      <c r="E4168" s="64">
        <v>143.34</v>
      </c>
      <c r="F4168" s="64">
        <v>141.46</v>
      </c>
      <c r="H4168" s="64">
        <f t="shared" si="462"/>
        <v>-1.8799999999999955</v>
      </c>
      <c r="J4168" s="64">
        <f t="shared" si="463"/>
        <v>260</v>
      </c>
      <c r="K4168" s="64">
        <f t="shared" si="464"/>
        <v>278</v>
      </c>
      <c r="L4168" s="64">
        <f t="shared" si="465"/>
        <v>976</v>
      </c>
      <c r="M4168" s="64">
        <f t="shared" si="466"/>
        <v>400</v>
      </c>
    </row>
    <row r="4169" spans="1:13" x14ac:dyDescent="0.35">
      <c r="A4169" s="64">
        <v>51078452</v>
      </c>
      <c r="B4169" s="64" t="s">
        <v>406</v>
      </c>
      <c r="C4169" s="64">
        <v>14231.35</v>
      </c>
      <c r="D4169" s="64">
        <v>181</v>
      </c>
      <c r="E4169" s="64">
        <v>1159.8399999999999</v>
      </c>
      <c r="F4169" s="64">
        <v>0</v>
      </c>
      <c r="H4169" s="64">
        <f t="shared" si="462"/>
        <v>-1159.8399999999999</v>
      </c>
      <c r="J4169" s="64">
        <f t="shared" si="463"/>
        <v>260</v>
      </c>
      <c r="K4169" s="64">
        <f t="shared" si="464"/>
        <v>278</v>
      </c>
      <c r="L4169" s="64">
        <f t="shared" si="465"/>
        <v>976</v>
      </c>
      <c r="M4169" s="64">
        <f t="shared" si="466"/>
        <v>401</v>
      </c>
    </row>
    <row r="4170" spans="1:13" x14ac:dyDescent="0.35">
      <c r="A4170" s="64">
        <v>51078684</v>
      </c>
      <c r="B4170" s="64" t="s">
        <v>395</v>
      </c>
      <c r="C4170" s="64">
        <v>2198.65</v>
      </c>
      <c r="D4170" s="64">
        <v>151</v>
      </c>
      <c r="E4170" s="64">
        <v>179.7</v>
      </c>
      <c r="F4170" s="64">
        <v>178.53</v>
      </c>
      <c r="H4170" s="64">
        <f t="shared" si="462"/>
        <v>-1.1699999999999875</v>
      </c>
      <c r="J4170" s="64">
        <f t="shared" si="463"/>
        <v>260</v>
      </c>
      <c r="K4170" s="64">
        <f t="shared" si="464"/>
        <v>279</v>
      </c>
      <c r="L4170" s="64">
        <f t="shared" si="465"/>
        <v>976</v>
      </c>
      <c r="M4170" s="64">
        <f t="shared" si="466"/>
        <v>401</v>
      </c>
    </row>
    <row r="4171" spans="1:13" x14ac:dyDescent="0.35">
      <c r="A4171" s="64">
        <v>51078973</v>
      </c>
      <c r="B4171" s="64" t="s">
        <v>406</v>
      </c>
      <c r="C4171" s="64">
        <v>2134.19</v>
      </c>
      <c r="D4171" s="64">
        <v>151</v>
      </c>
      <c r="E4171" s="64">
        <v>172.97</v>
      </c>
      <c r="F4171" s="64">
        <v>0</v>
      </c>
      <c r="H4171" s="64">
        <f t="shared" si="462"/>
        <v>-172.97</v>
      </c>
      <c r="J4171" s="64">
        <f t="shared" si="463"/>
        <v>260</v>
      </c>
      <c r="K4171" s="64">
        <f t="shared" si="464"/>
        <v>279</v>
      </c>
      <c r="L4171" s="64">
        <f t="shared" si="465"/>
        <v>976</v>
      </c>
      <c r="M4171" s="64">
        <f t="shared" si="466"/>
        <v>402</v>
      </c>
    </row>
    <row r="4172" spans="1:13" x14ac:dyDescent="0.35">
      <c r="A4172" s="64">
        <v>51079616</v>
      </c>
      <c r="B4172" s="64" t="s">
        <v>101</v>
      </c>
      <c r="C4172" s="64">
        <v>6191.53</v>
      </c>
      <c r="D4172" s="64">
        <v>179</v>
      </c>
      <c r="E4172" s="64">
        <v>511.82</v>
      </c>
      <c r="F4172" s="64">
        <v>507.33</v>
      </c>
      <c r="H4172" s="64">
        <f t="shared" si="462"/>
        <v>-4.4900000000000091</v>
      </c>
      <c r="J4172" s="64">
        <f t="shared" si="463"/>
        <v>261</v>
      </c>
      <c r="K4172" s="64">
        <f t="shared" si="464"/>
        <v>279</v>
      </c>
      <c r="L4172" s="64">
        <f t="shared" si="465"/>
        <v>976</v>
      </c>
      <c r="M4172" s="64">
        <f t="shared" si="466"/>
        <v>402</v>
      </c>
    </row>
    <row r="4173" spans="1:13" x14ac:dyDescent="0.35">
      <c r="A4173" s="64">
        <v>51080100</v>
      </c>
      <c r="B4173" s="64" t="s">
        <v>101</v>
      </c>
      <c r="C4173" s="64">
        <v>2632.03</v>
      </c>
      <c r="D4173" s="64">
        <v>151</v>
      </c>
      <c r="E4173" s="64">
        <v>211.68</v>
      </c>
      <c r="F4173" s="64">
        <v>209.07</v>
      </c>
      <c r="H4173" s="64">
        <f t="shared" si="462"/>
        <v>-2.6100000000000136</v>
      </c>
      <c r="J4173" s="64">
        <f t="shared" si="463"/>
        <v>262</v>
      </c>
      <c r="K4173" s="64">
        <f t="shared" si="464"/>
        <v>279</v>
      </c>
      <c r="L4173" s="64">
        <f t="shared" si="465"/>
        <v>976</v>
      </c>
      <c r="M4173" s="64">
        <f t="shared" si="466"/>
        <v>402</v>
      </c>
    </row>
    <row r="4174" spans="1:13" x14ac:dyDescent="0.35">
      <c r="A4174" s="64">
        <v>51080241</v>
      </c>
      <c r="B4174" s="64" t="s">
        <v>183</v>
      </c>
      <c r="C4174" s="64">
        <v>1607.55</v>
      </c>
      <c r="D4174" s="64">
        <v>179</v>
      </c>
      <c r="E4174" s="64">
        <v>124.78</v>
      </c>
      <c r="F4174" s="64">
        <v>0</v>
      </c>
      <c r="H4174" s="64">
        <f t="shared" si="462"/>
        <v>-124.78</v>
      </c>
      <c r="J4174" s="64">
        <f t="shared" si="463"/>
        <v>262</v>
      </c>
      <c r="K4174" s="64">
        <f t="shared" si="464"/>
        <v>279</v>
      </c>
      <c r="L4174" s="64">
        <f t="shared" si="465"/>
        <v>977</v>
      </c>
      <c r="M4174" s="64">
        <f t="shared" si="466"/>
        <v>402</v>
      </c>
    </row>
    <row r="4175" spans="1:13" x14ac:dyDescent="0.35">
      <c r="A4175" s="64">
        <v>51081752</v>
      </c>
      <c r="B4175" s="64" t="s">
        <v>101</v>
      </c>
      <c r="C4175" s="64">
        <v>3321.16</v>
      </c>
      <c r="D4175" s="64">
        <v>154</v>
      </c>
      <c r="E4175" s="64">
        <v>264.11</v>
      </c>
      <c r="F4175" s="64">
        <v>261.33999999999997</v>
      </c>
      <c r="H4175" s="64">
        <f t="shared" si="462"/>
        <v>-2.7700000000000387</v>
      </c>
      <c r="J4175" s="64">
        <f t="shared" si="463"/>
        <v>263</v>
      </c>
      <c r="K4175" s="64">
        <f t="shared" si="464"/>
        <v>279</v>
      </c>
      <c r="L4175" s="64">
        <f t="shared" si="465"/>
        <v>977</v>
      </c>
      <c r="M4175" s="64">
        <f t="shared" si="466"/>
        <v>402</v>
      </c>
    </row>
    <row r="4176" spans="1:13" x14ac:dyDescent="0.35">
      <c r="A4176" s="64">
        <v>51083203</v>
      </c>
      <c r="B4176" s="64" t="s">
        <v>406</v>
      </c>
      <c r="C4176" s="64">
        <v>1743.72</v>
      </c>
      <c r="D4176" s="64">
        <v>151</v>
      </c>
      <c r="E4176" s="64">
        <v>148.02000000000001</v>
      </c>
      <c r="F4176" s="64">
        <v>0</v>
      </c>
      <c r="H4176" s="64">
        <f t="shared" ref="H4176:H4239" si="467">F4176-E4176</f>
        <v>-148.02000000000001</v>
      </c>
      <c r="J4176" s="64">
        <f t="shared" si="463"/>
        <v>263</v>
      </c>
      <c r="K4176" s="64">
        <f t="shared" si="464"/>
        <v>279</v>
      </c>
      <c r="L4176" s="64">
        <f t="shared" si="465"/>
        <v>977</v>
      </c>
      <c r="M4176" s="64">
        <f t="shared" si="466"/>
        <v>403</v>
      </c>
    </row>
    <row r="4177" spans="1:13" x14ac:dyDescent="0.35">
      <c r="A4177" s="64">
        <v>51083253</v>
      </c>
      <c r="B4177" s="64" t="s">
        <v>406</v>
      </c>
      <c r="C4177" s="64">
        <v>1987.8</v>
      </c>
      <c r="D4177" s="64">
        <v>182</v>
      </c>
      <c r="E4177" s="64">
        <v>155.63</v>
      </c>
      <c r="F4177" s="64">
        <v>0</v>
      </c>
      <c r="H4177" s="64">
        <f t="shared" si="467"/>
        <v>-155.63</v>
      </c>
      <c r="J4177" s="64">
        <f t="shared" si="463"/>
        <v>263</v>
      </c>
      <c r="K4177" s="64">
        <f t="shared" si="464"/>
        <v>279</v>
      </c>
      <c r="L4177" s="64">
        <f t="shared" si="465"/>
        <v>977</v>
      </c>
      <c r="M4177" s="64">
        <f t="shared" si="466"/>
        <v>404</v>
      </c>
    </row>
    <row r="4178" spans="1:13" x14ac:dyDescent="0.35">
      <c r="A4178" s="64">
        <v>51083378</v>
      </c>
      <c r="B4178" s="64" t="s">
        <v>183</v>
      </c>
      <c r="C4178" s="64">
        <v>2069.84</v>
      </c>
      <c r="D4178" s="64">
        <v>182</v>
      </c>
      <c r="E4178" s="64">
        <v>167.96</v>
      </c>
      <c r="F4178" s="64">
        <v>0</v>
      </c>
      <c r="H4178" s="64">
        <f t="shared" si="467"/>
        <v>-167.96</v>
      </c>
      <c r="J4178" s="64">
        <f t="shared" si="463"/>
        <v>263</v>
      </c>
      <c r="K4178" s="64">
        <f t="shared" si="464"/>
        <v>279</v>
      </c>
      <c r="L4178" s="64">
        <f t="shared" si="465"/>
        <v>978</v>
      </c>
      <c r="M4178" s="64">
        <f t="shared" si="466"/>
        <v>404</v>
      </c>
    </row>
    <row r="4179" spans="1:13" x14ac:dyDescent="0.35">
      <c r="A4179" s="64">
        <v>51084722</v>
      </c>
      <c r="B4179" s="64" t="s">
        <v>101</v>
      </c>
      <c r="C4179" s="64">
        <v>4358.29</v>
      </c>
      <c r="D4179" s="64">
        <v>181</v>
      </c>
      <c r="E4179" s="64">
        <v>343.19</v>
      </c>
      <c r="F4179" s="64">
        <v>344.79</v>
      </c>
      <c r="H4179" s="64">
        <f t="shared" si="467"/>
        <v>1.6000000000000227</v>
      </c>
      <c r="J4179" s="64">
        <f t="shared" si="463"/>
        <v>264</v>
      </c>
      <c r="K4179" s="64">
        <f t="shared" si="464"/>
        <v>279</v>
      </c>
      <c r="L4179" s="64">
        <f t="shared" si="465"/>
        <v>978</v>
      </c>
      <c r="M4179" s="64">
        <f t="shared" si="466"/>
        <v>404</v>
      </c>
    </row>
    <row r="4180" spans="1:13" x14ac:dyDescent="0.35">
      <c r="A4180" s="64">
        <v>51085259</v>
      </c>
      <c r="B4180" s="64" t="s">
        <v>183</v>
      </c>
      <c r="C4180" s="64">
        <v>6869.13</v>
      </c>
      <c r="D4180" s="64">
        <v>181</v>
      </c>
      <c r="E4180" s="64">
        <v>565.04</v>
      </c>
      <c r="F4180" s="64">
        <v>0</v>
      </c>
      <c r="H4180" s="64">
        <f t="shared" si="467"/>
        <v>-565.04</v>
      </c>
      <c r="J4180" s="64">
        <f t="shared" si="463"/>
        <v>264</v>
      </c>
      <c r="K4180" s="64">
        <f t="shared" si="464"/>
        <v>279</v>
      </c>
      <c r="L4180" s="64">
        <f t="shared" si="465"/>
        <v>979</v>
      </c>
      <c r="M4180" s="64">
        <f t="shared" si="466"/>
        <v>404</v>
      </c>
    </row>
    <row r="4181" spans="1:13" x14ac:dyDescent="0.35">
      <c r="A4181" s="64">
        <v>51085283</v>
      </c>
      <c r="B4181" s="64" t="s">
        <v>183</v>
      </c>
      <c r="C4181" s="64">
        <v>3057.06</v>
      </c>
      <c r="D4181" s="64">
        <v>181</v>
      </c>
      <c r="E4181" s="64">
        <v>244.43</v>
      </c>
      <c r="F4181" s="64">
        <v>0</v>
      </c>
      <c r="H4181" s="64">
        <f t="shared" si="467"/>
        <v>-244.43</v>
      </c>
      <c r="J4181" s="64">
        <f t="shared" si="463"/>
        <v>264</v>
      </c>
      <c r="K4181" s="64">
        <f t="shared" si="464"/>
        <v>279</v>
      </c>
      <c r="L4181" s="64">
        <f t="shared" si="465"/>
        <v>980</v>
      </c>
      <c r="M4181" s="64">
        <f t="shared" si="466"/>
        <v>404</v>
      </c>
    </row>
    <row r="4182" spans="1:13" x14ac:dyDescent="0.35">
      <c r="A4182" s="64">
        <v>51085770</v>
      </c>
      <c r="B4182" s="64" t="s">
        <v>395</v>
      </c>
      <c r="C4182" s="64">
        <v>1864.96</v>
      </c>
      <c r="D4182" s="64">
        <v>154</v>
      </c>
      <c r="E4182" s="64">
        <v>151.86000000000001</v>
      </c>
      <c r="F4182" s="64">
        <v>149.28</v>
      </c>
      <c r="H4182" s="64">
        <f t="shared" si="467"/>
        <v>-2.5800000000000125</v>
      </c>
      <c r="J4182" s="64">
        <f t="shared" si="463"/>
        <v>264</v>
      </c>
      <c r="K4182" s="64">
        <f t="shared" si="464"/>
        <v>280</v>
      </c>
      <c r="L4182" s="64">
        <f t="shared" si="465"/>
        <v>980</v>
      </c>
      <c r="M4182" s="64">
        <f t="shared" si="466"/>
        <v>404</v>
      </c>
    </row>
    <row r="4183" spans="1:13" x14ac:dyDescent="0.35">
      <c r="A4183" s="64">
        <v>51086976</v>
      </c>
      <c r="B4183" s="64" t="s">
        <v>183</v>
      </c>
      <c r="C4183" s="64">
        <v>11390.39</v>
      </c>
      <c r="D4183" s="64">
        <v>182</v>
      </c>
      <c r="E4183" s="64">
        <v>923</v>
      </c>
      <c r="F4183" s="64">
        <v>0</v>
      </c>
      <c r="H4183" s="64">
        <f t="shared" si="467"/>
        <v>-923</v>
      </c>
      <c r="J4183" s="64">
        <f t="shared" si="463"/>
        <v>264</v>
      </c>
      <c r="K4183" s="64">
        <f t="shared" si="464"/>
        <v>280</v>
      </c>
      <c r="L4183" s="64">
        <f t="shared" si="465"/>
        <v>981</v>
      </c>
      <c r="M4183" s="64">
        <f t="shared" si="466"/>
        <v>404</v>
      </c>
    </row>
    <row r="4184" spans="1:13" x14ac:dyDescent="0.35">
      <c r="A4184" s="64">
        <v>51087958</v>
      </c>
      <c r="B4184" s="64" t="s">
        <v>183</v>
      </c>
      <c r="C4184" s="64">
        <v>3898.58</v>
      </c>
      <c r="D4184" s="64">
        <v>182</v>
      </c>
      <c r="E4184" s="64">
        <v>321.83999999999997</v>
      </c>
      <c r="F4184" s="64">
        <v>0</v>
      </c>
      <c r="H4184" s="64">
        <f t="shared" si="467"/>
        <v>-321.83999999999997</v>
      </c>
      <c r="J4184" s="64">
        <f t="shared" si="463"/>
        <v>264</v>
      </c>
      <c r="K4184" s="64">
        <f t="shared" si="464"/>
        <v>280</v>
      </c>
      <c r="L4184" s="64">
        <f t="shared" si="465"/>
        <v>982</v>
      </c>
      <c r="M4184" s="64">
        <f t="shared" si="466"/>
        <v>404</v>
      </c>
    </row>
    <row r="4185" spans="1:13" x14ac:dyDescent="0.35">
      <c r="A4185" s="64">
        <v>51090737</v>
      </c>
      <c r="B4185" s="64" t="s">
        <v>183</v>
      </c>
      <c r="C4185" s="64">
        <v>2233.11</v>
      </c>
      <c r="D4185" s="64">
        <v>181</v>
      </c>
      <c r="E4185" s="64">
        <v>186.44</v>
      </c>
      <c r="F4185" s="64">
        <v>0</v>
      </c>
      <c r="H4185" s="64">
        <f t="shared" si="467"/>
        <v>-186.44</v>
      </c>
      <c r="J4185" s="64">
        <f t="shared" si="463"/>
        <v>264</v>
      </c>
      <c r="K4185" s="64">
        <f t="shared" si="464"/>
        <v>280</v>
      </c>
      <c r="L4185" s="64">
        <f t="shared" si="465"/>
        <v>983</v>
      </c>
      <c r="M4185" s="64">
        <f t="shared" si="466"/>
        <v>404</v>
      </c>
    </row>
    <row r="4186" spans="1:13" x14ac:dyDescent="0.35">
      <c r="A4186" s="64">
        <v>51090787</v>
      </c>
      <c r="B4186" s="64" t="s">
        <v>183</v>
      </c>
      <c r="C4186" s="64">
        <v>3821.26</v>
      </c>
      <c r="D4186" s="64">
        <v>182</v>
      </c>
      <c r="E4186" s="64">
        <v>312.82</v>
      </c>
      <c r="F4186" s="64">
        <v>0</v>
      </c>
      <c r="H4186" s="64">
        <f t="shared" si="467"/>
        <v>-312.82</v>
      </c>
      <c r="J4186" s="64">
        <f t="shared" si="463"/>
        <v>264</v>
      </c>
      <c r="K4186" s="64">
        <f t="shared" si="464"/>
        <v>280</v>
      </c>
      <c r="L4186" s="64">
        <f t="shared" si="465"/>
        <v>984</v>
      </c>
      <c r="M4186" s="64">
        <f t="shared" si="466"/>
        <v>404</v>
      </c>
    </row>
    <row r="4187" spans="1:13" x14ac:dyDescent="0.35">
      <c r="A4187" s="64">
        <v>51091149</v>
      </c>
      <c r="B4187" s="64" t="s">
        <v>183</v>
      </c>
      <c r="C4187" s="64">
        <v>3513.38</v>
      </c>
      <c r="D4187" s="64">
        <v>179</v>
      </c>
      <c r="E4187" s="64">
        <v>287.73</v>
      </c>
      <c r="F4187" s="64">
        <v>0</v>
      </c>
      <c r="H4187" s="64">
        <f t="shared" si="467"/>
        <v>-287.73</v>
      </c>
      <c r="J4187" s="64">
        <f t="shared" si="463"/>
        <v>264</v>
      </c>
      <c r="K4187" s="64">
        <f t="shared" si="464"/>
        <v>280</v>
      </c>
      <c r="L4187" s="64">
        <f t="shared" si="465"/>
        <v>985</v>
      </c>
      <c r="M4187" s="64">
        <f t="shared" si="466"/>
        <v>404</v>
      </c>
    </row>
    <row r="4188" spans="1:13" x14ac:dyDescent="0.35">
      <c r="A4188" s="64">
        <v>51091214</v>
      </c>
      <c r="B4188" s="64" t="s">
        <v>183</v>
      </c>
      <c r="C4188" s="64">
        <v>3257.7</v>
      </c>
      <c r="D4188" s="64">
        <v>182</v>
      </c>
      <c r="E4188" s="64">
        <v>273.39999999999998</v>
      </c>
      <c r="F4188" s="64">
        <v>0</v>
      </c>
      <c r="H4188" s="64">
        <f t="shared" si="467"/>
        <v>-273.39999999999998</v>
      </c>
      <c r="J4188" s="64">
        <f t="shared" si="463"/>
        <v>264</v>
      </c>
      <c r="K4188" s="64">
        <f t="shared" si="464"/>
        <v>280</v>
      </c>
      <c r="L4188" s="64">
        <f t="shared" si="465"/>
        <v>986</v>
      </c>
      <c r="M4188" s="64">
        <f t="shared" si="466"/>
        <v>404</v>
      </c>
    </row>
    <row r="4189" spans="1:13" x14ac:dyDescent="0.35">
      <c r="A4189" s="64">
        <v>51093210</v>
      </c>
      <c r="B4189" s="64" t="s">
        <v>395</v>
      </c>
      <c r="C4189" s="64">
        <v>2840.88</v>
      </c>
      <c r="D4189" s="64">
        <v>149</v>
      </c>
      <c r="E4189" s="64">
        <v>228.9</v>
      </c>
      <c r="F4189" s="64">
        <v>234.68</v>
      </c>
      <c r="H4189" s="64">
        <f t="shared" si="467"/>
        <v>5.7800000000000011</v>
      </c>
      <c r="J4189" s="64">
        <f t="shared" si="463"/>
        <v>264</v>
      </c>
      <c r="K4189" s="64">
        <f t="shared" si="464"/>
        <v>281</v>
      </c>
      <c r="L4189" s="64">
        <f t="shared" si="465"/>
        <v>986</v>
      </c>
      <c r="M4189" s="64">
        <f t="shared" si="466"/>
        <v>404</v>
      </c>
    </row>
    <row r="4190" spans="1:13" x14ac:dyDescent="0.35">
      <c r="A4190" s="64">
        <v>51094614</v>
      </c>
      <c r="B4190" s="64" t="s">
        <v>183</v>
      </c>
      <c r="C4190" s="64">
        <v>2418.34</v>
      </c>
      <c r="D4190" s="64">
        <v>179</v>
      </c>
      <c r="E4190" s="64">
        <v>205.28</v>
      </c>
      <c r="F4190" s="64">
        <v>0</v>
      </c>
      <c r="H4190" s="64">
        <f t="shared" si="467"/>
        <v>-205.28</v>
      </c>
      <c r="J4190" s="64">
        <f t="shared" si="463"/>
        <v>264</v>
      </c>
      <c r="K4190" s="64">
        <f t="shared" si="464"/>
        <v>281</v>
      </c>
      <c r="L4190" s="64">
        <f t="shared" si="465"/>
        <v>987</v>
      </c>
      <c r="M4190" s="64">
        <f t="shared" si="466"/>
        <v>404</v>
      </c>
    </row>
    <row r="4191" spans="1:13" x14ac:dyDescent="0.35">
      <c r="A4191" s="64">
        <v>51095399</v>
      </c>
      <c r="B4191" s="64" t="s">
        <v>395</v>
      </c>
      <c r="C4191" s="64">
        <v>4057.39</v>
      </c>
      <c r="D4191" s="64">
        <v>182</v>
      </c>
      <c r="E4191" s="64">
        <v>332.78</v>
      </c>
      <c r="F4191" s="64">
        <v>329.46</v>
      </c>
      <c r="H4191" s="64">
        <f t="shared" si="467"/>
        <v>-3.3199999999999932</v>
      </c>
      <c r="J4191" s="64">
        <f t="shared" si="463"/>
        <v>264</v>
      </c>
      <c r="K4191" s="64">
        <f t="shared" si="464"/>
        <v>282</v>
      </c>
      <c r="L4191" s="64">
        <f t="shared" si="465"/>
        <v>987</v>
      </c>
      <c r="M4191" s="64">
        <f t="shared" si="466"/>
        <v>404</v>
      </c>
    </row>
    <row r="4192" spans="1:13" x14ac:dyDescent="0.35">
      <c r="A4192" s="64">
        <v>51096058</v>
      </c>
      <c r="B4192" s="64" t="s">
        <v>183</v>
      </c>
      <c r="C4192" s="64">
        <v>2057.7199999999998</v>
      </c>
      <c r="D4192" s="64">
        <v>181</v>
      </c>
      <c r="E4192" s="64">
        <v>164.7</v>
      </c>
      <c r="F4192" s="64">
        <v>0</v>
      </c>
      <c r="H4192" s="64">
        <f t="shared" si="467"/>
        <v>-164.7</v>
      </c>
      <c r="J4192" s="64">
        <f t="shared" si="463"/>
        <v>264</v>
      </c>
      <c r="K4192" s="64">
        <f t="shared" si="464"/>
        <v>282</v>
      </c>
      <c r="L4192" s="64">
        <f t="shared" si="465"/>
        <v>988</v>
      </c>
      <c r="M4192" s="64">
        <f t="shared" si="466"/>
        <v>404</v>
      </c>
    </row>
    <row r="4193" spans="1:13" x14ac:dyDescent="0.35">
      <c r="A4193" s="64">
        <v>51096264</v>
      </c>
      <c r="B4193" s="64" t="s">
        <v>395</v>
      </c>
      <c r="C4193" s="64">
        <v>2097.98</v>
      </c>
      <c r="D4193" s="64">
        <v>182</v>
      </c>
      <c r="E4193" s="64">
        <v>167.18</v>
      </c>
      <c r="F4193" s="64">
        <v>164.81</v>
      </c>
      <c r="H4193" s="64">
        <f t="shared" si="467"/>
        <v>-2.3700000000000045</v>
      </c>
      <c r="J4193" s="64">
        <f t="shared" si="463"/>
        <v>264</v>
      </c>
      <c r="K4193" s="64">
        <f t="shared" si="464"/>
        <v>283</v>
      </c>
      <c r="L4193" s="64">
        <f t="shared" si="465"/>
        <v>988</v>
      </c>
      <c r="M4193" s="64">
        <f t="shared" si="466"/>
        <v>404</v>
      </c>
    </row>
    <row r="4194" spans="1:13" x14ac:dyDescent="0.35">
      <c r="A4194" s="64">
        <v>51096313</v>
      </c>
      <c r="B4194" s="64" t="s">
        <v>395</v>
      </c>
      <c r="C4194" s="64">
        <v>3563.07</v>
      </c>
      <c r="D4194" s="64">
        <v>182</v>
      </c>
      <c r="E4194" s="64">
        <v>285.13</v>
      </c>
      <c r="F4194" s="64">
        <v>280.13</v>
      </c>
      <c r="H4194" s="64">
        <f t="shared" si="467"/>
        <v>-5</v>
      </c>
      <c r="J4194" s="64">
        <f t="shared" si="463"/>
        <v>264</v>
      </c>
      <c r="K4194" s="64">
        <f t="shared" si="464"/>
        <v>284</v>
      </c>
      <c r="L4194" s="64">
        <f t="shared" si="465"/>
        <v>988</v>
      </c>
      <c r="M4194" s="64">
        <f t="shared" si="466"/>
        <v>404</v>
      </c>
    </row>
    <row r="4195" spans="1:13" x14ac:dyDescent="0.35">
      <c r="A4195" s="64">
        <v>51097113</v>
      </c>
      <c r="B4195" s="64" t="s">
        <v>183</v>
      </c>
      <c r="C4195" s="64">
        <v>3888.77</v>
      </c>
      <c r="D4195" s="64">
        <v>181</v>
      </c>
      <c r="E4195" s="64">
        <v>309.70999999999998</v>
      </c>
      <c r="F4195" s="64">
        <v>0</v>
      </c>
      <c r="H4195" s="64">
        <f t="shared" si="467"/>
        <v>-309.70999999999998</v>
      </c>
      <c r="J4195" s="64">
        <f t="shared" si="463"/>
        <v>264</v>
      </c>
      <c r="K4195" s="64">
        <f t="shared" si="464"/>
        <v>284</v>
      </c>
      <c r="L4195" s="64">
        <f t="shared" si="465"/>
        <v>989</v>
      </c>
      <c r="M4195" s="64">
        <f t="shared" si="466"/>
        <v>404</v>
      </c>
    </row>
    <row r="4196" spans="1:13" x14ac:dyDescent="0.35">
      <c r="A4196" s="64">
        <v>51097501</v>
      </c>
      <c r="B4196" s="64" t="s">
        <v>183</v>
      </c>
      <c r="C4196" s="64">
        <v>1672.83</v>
      </c>
      <c r="D4196" s="64">
        <v>182</v>
      </c>
      <c r="E4196" s="64">
        <v>134.69999999999999</v>
      </c>
      <c r="F4196" s="64">
        <v>0</v>
      </c>
      <c r="H4196" s="64">
        <f t="shared" si="467"/>
        <v>-134.69999999999999</v>
      </c>
      <c r="J4196" s="64">
        <f t="shared" si="463"/>
        <v>264</v>
      </c>
      <c r="K4196" s="64">
        <f t="shared" si="464"/>
        <v>284</v>
      </c>
      <c r="L4196" s="64">
        <f t="shared" si="465"/>
        <v>990</v>
      </c>
      <c r="M4196" s="64">
        <f t="shared" si="466"/>
        <v>404</v>
      </c>
    </row>
    <row r="4197" spans="1:13" x14ac:dyDescent="0.35">
      <c r="A4197" s="64">
        <v>51097551</v>
      </c>
      <c r="B4197" s="64" t="s">
        <v>183</v>
      </c>
      <c r="C4197" s="64">
        <v>2346.1999999999998</v>
      </c>
      <c r="D4197" s="64">
        <v>182</v>
      </c>
      <c r="E4197" s="64">
        <v>194.38</v>
      </c>
      <c r="F4197" s="64">
        <v>0</v>
      </c>
      <c r="H4197" s="64">
        <f t="shared" si="467"/>
        <v>-194.38</v>
      </c>
      <c r="J4197" s="64">
        <f t="shared" si="463"/>
        <v>264</v>
      </c>
      <c r="K4197" s="64">
        <f t="shared" si="464"/>
        <v>284</v>
      </c>
      <c r="L4197" s="64">
        <f t="shared" si="465"/>
        <v>991</v>
      </c>
      <c r="M4197" s="64">
        <f t="shared" si="466"/>
        <v>404</v>
      </c>
    </row>
    <row r="4198" spans="1:13" x14ac:dyDescent="0.35">
      <c r="A4198" s="64">
        <v>51098509</v>
      </c>
      <c r="B4198" s="64" t="s">
        <v>183</v>
      </c>
      <c r="C4198" s="64">
        <v>3147.8</v>
      </c>
      <c r="D4198" s="64">
        <v>182</v>
      </c>
      <c r="E4198" s="64">
        <v>250.33</v>
      </c>
      <c r="F4198" s="64">
        <v>0</v>
      </c>
      <c r="H4198" s="64">
        <f t="shared" si="467"/>
        <v>-250.33</v>
      </c>
      <c r="J4198" s="64">
        <f t="shared" si="463"/>
        <v>264</v>
      </c>
      <c r="K4198" s="64">
        <f t="shared" si="464"/>
        <v>284</v>
      </c>
      <c r="L4198" s="64">
        <f t="shared" si="465"/>
        <v>992</v>
      </c>
      <c r="M4198" s="64">
        <f t="shared" si="466"/>
        <v>404</v>
      </c>
    </row>
    <row r="4199" spans="1:13" x14ac:dyDescent="0.35">
      <c r="A4199" s="64">
        <v>51098997</v>
      </c>
      <c r="B4199" s="64" t="s">
        <v>406</v>
      </c>
      <c r="C4199" s="64">
        <v>10752.42</v>
      </c>
      <c r="D4199" s="64">
        <v>151</v>
      </c>
      <c r="E4199" s="64">
        <v>868.43</v>
      </c>
      <c r="F4199" s="64">
        <v>0</v>
      </c>
      <c r="H4199" s="64">
        <f t="shared" si="467"/>
        <v>-868.43</v>
      </c>
      <c r="J4199" s="64">
        <f t="shared" si="463"/>
        <v>264</v>
      </c>
      <c r="K4199" s="64">
        <f t="shared" si="464"/>
        <v>284</v>
      </c>
      <c r="L4199" s="64">
        <f t="shared" si="465"/>
        <v>992</v>
      </c>
      <c r="M4199" s="64">
        <f t="shared" si="466"/>
        <v>405</v>
      </c>
    </row>
    <row r="4200" spans="1:13" x14ac:dyDescent="0.35">
      <c r="A4200" s="64">
        <v>51099945</v>
      </c>
      <c r="B4200" s="64" t="s">
        <v>183</v>
      </c>
      <c r="C4200" s="64">
        <v>2227.6799999999998</v>
      </c>
      <c r="D4200" s="64">
        <v>181</v>
      </c>
      <c r="E4200" s="64">
        <v>179.97</v>
      </c>
      <c r="F4200" s="64">
        <v>0</v>
      </c>
      <c r="H4200" s="64">
        <f t="shared" si="467"/>
        <v>-179.97</v>
      </c>
      <c r="J4200" s="64">
        <f t="shared" si="463"/>
        <v>264</v>
      </c>
      <c r="K4200" s="64">
        <f t="shared" si="464"/>
        <v>284</v>
      </c>
      <c r="L4200" s="64">
        <f t="shared" si="465"/>
        <v>993</v>
      </c>
      <c r="M4200" s="64">
        <f t="shared" si="466"/>
        <v>405</v>
      </c>
    </row>
    <row r="4201" spans="1:13" x14ac:dyDescent="0.35">
      <c r="A4201" s="64">
        <v>51101229</v>
      </c>
      <c r="B4201" s="64" t="s">
        <v>183</v>
      </c>
      <c r="C4201" s="64">
        <v>5536.74</v>
      </c>
      <c r="D4201" s="64">
        <v>182</v>
      </c>
      <c r="E4201" s="64">
        <v>457.03</v>
      </c>
      <c r="F4201" s="64">
        <v>0</v>
      </c>
      <c r="H4201" s="64">
        <f t="shared" si="467"/>
        <v>-457.03</v>
      </c>
      <c r="J4201" s="64">
        <f t="shared" si="463"/>
        <v>264</v>
      </c>
      <c r="K4201" s="64">
        <f t="shared" si="464"/>
        <v>284</v>
      </c>
      <c r="L4201" s="64">
        <f t="shared" si="465"/>
        <v>994</v>
      </c>
      <c r="M4201" s="64">
        <f t="shared" si="466"/>
        <v>405</v>
      </c>
    </row>
    <row r="4202" spans="1:13" x14ac:dyDescent="0.35">
      <c r="A4202" s="64">
        <v>51102053</v>
      </c>
      <c r="B4202" s="64" t="s">
        <v>406</v>
      </c>
      <c r="C4202" s="64">
        <v>5450.52</v>
      </c>
      <c r="D4202" s="64">
        <v>153</v>
      </c>
      <c r="E4202" s="64">
        <v>445.9</v>
      </c>
      <c r="F4202" s="64">
        <v>0</v>
      </c>
      <c r="H4202" s="64">
        <f t="shared" si="467"/>
        <v>-445.9</v>
      </c>
      <c r="J4202" s="64">
        <f t="shared" si="463"/>
        <v>264</v>
      </c>
      <c r="K4202" s="64">
        <f t="shared" si="464"/>
        <v>284</v>
      </c>
      <c r="L4202" s="64">
        <f t="shared" si="465"/>
        <v>994</v>
      </c>
      <c r="M4202" s="64">
        <f t="shared" si="466"/>
        <v>406</v>
      </c>
    </row>
    <row r="4203" spans="1:13" x14ac:dyDescent="0.35">
      <c r="A4203" s="64">
        <v>51102566</v>
      </c>
      <c r="B4203" s="64" t="s">
        <v>183</v>
      </c>
      <c r="C4203" s="64">
        <v>2985.43</v>
      </c>
      <c r="D4203" s="64">
        <v>181</v>
      </c>
      <c r="E4203" s="64">
        <v>245.74</v>
      </c>
      <c r="F4203" s="64">
        <v>0</v>
      </c>
      <c r="H4203" s="64">
        <f t="shared" si="467"/>
        <v>-245.74</v>
      </c>
      <c r="J4203" s="64">
        <f t="shared" ref="J4203:J4266" si="468">IF($B4203=J$2253,J4202+1,J4202)</f>
        <v>264</v>
      </c>
      <c r="K4203" s="64">
        <f t="shared" ref="K4203:K4266" si="469">IF($B4203=K$2253,K4202+1,K4202)</f>
        <v>284</v>
      </c>
      <c r="L4203" s="64">
        <f t="shared" ref="L4203:L4266" si="470">IF($B4203=L$2253,L4202+1,L4202)</f>
        <v>995</v>
      </c>
      <c r="M4203" s="64">
        <f t="shared" ref="M4203:M4266" si="471">IF($B4203=M$2253,M4202+1,M4202)</f>
        <v>406</v>
      </c>
    </row>
    <row r="4204" spans="1:13" x14ac:dyDescent="0.35">
      <c r="A4204" s="64">
        <v>51104009</v>
      </c>
      <c r="B4204" s="64" t="s">
        <v>101</v>
      </c>
      <c r="C4204" s="64">
        <v>2816.34</v>
      </c>
      <c r="D4204" s="64">
        <v>181</v>
      </c>
      <c r="E4204" s="64">
        <v>218.79</v>
      </c>
      <c r="F4204" s="64">
        <v>214.29</v>
      </c>
      <c r="H4204" s="64">
        <f t="shared" si="467"/>
        <v>-4.5</v>
      </c>
      <c r="J4204" s="64">
        <f t="shared" si="468"/>
        <v>265</v>
      </c>
      <c r="K4204" s="64">
        <f t="shared" si="469"/>
        <v>284</v>
      </c>
      <c r="L4204" s="64">
        <f t="shared" si="470"/>
        <v>995</v>
      </c>
      <c r="M4204" s="64">
        <f t="shared" si="471"/>
        <v>406</v>
      </c>
    </row>
    <row r="4205" spans="1:13" x14ac:dyDescent="0.35">
      <c r="A4205" s="64">
        <v>51104033</v>
      </c>
      <c r="B4205" s="64" t="s">
        <v>183</v>
      </c>
      <c r="C4205" s="64">
        <v>3999.1</v>
      </c>
      <c r="D4205" s="64">
        <v>181</v>
      </c>
      <c r="E4205" s="64">
        <v>331.96</v>
      </c>
      <c r="F4205" s="64">
        <v>0</v>
      </c>
      <c r="H4205" s="64">
        <f t="shared" si="467"/>
        <v>-331.96</v>
      </c>
      <c r="J4205" s="64">
        <f t="shared" si="468"/>
        <v>265</v>
      </c>
      <c r="K4205" s="64">
        <f t="shared" si="469"/>
        <v>284</v>
      </c>
      <c r="L4205" s="64">
        <f t="shared" si="470"/>
        <v>996</v>
      </c>
      <c r="M4205" s="64">
        <f t="shared" si="471"/>
        <v>406</v>
      </c>
    </row>
    <row r="4206" spans="1:13" x14ac:dyDescent="0.35">
      <c r="A4206" s="64">
        <v>51108184</v>
      </c>
      <c r="B4206" s="64" t="s">
        <v>183</v>
      </c>
      <c r="C4206" s="64">
        <v>2478.31</v>
      </c>
      <c r="D4206" s="64">
        <v>179</v>
      </c>
      <c r="E4206" s="64">
        <v>201.6</v>
      </c>
      <c r="F4206" s="64">
        <v>0</v>
      </c>
      <c r="H4206" s="64">
        <f t="shared" si="467"/>
        <v>-201.6</v>
      </c>
      <c r="J4206" s="64">
        <f t="shared" si="468"/>
        <v>265</v>
      </c>
      <c r="K4206" s="64">
        <f t="shared" si="469"/>
        <v>284</v>
      </c>
      <c r="L4206" s="64">
        <f t="shared" si="470"/>
        <v>997</v>
      </c>
      <c r="M4206" s="64">
        <f t="shared" si="471"/>
        <v>406</v>
      </c>
    </row>
    <row r="4207" spans="1:13" x14ac:dyDescent="0.35">
      <c r="A4207" s="64">
        <v>51108241</v>
      </c>
      <c r="B4207" s="64" t="s">
        <v>183</v>
      </c>
      <c r="C4207" s="64">
        <v>5267.87</v>
      </c>
      <c r="D4207" s="64">
        <v>182</v>
      </c>
      <c r="E4207" s="64">
        <v>423.51</v>
      </c>
      <c r="F4207" s="64">
        <v>0</v>
      </c>
      <c r="H4207" s="64">
        <f t="shared" si="467"/>
        <v>-423.51</v>
      </c>
      <c r="J4207" s="64">
        <f t="shared" si="468"/>
        <v>265</v>
      </c>
      <c r="K4207" s="64">
        <f t="shared" si="469"/>
        <v>284</v>
      </c>
      <c r="L4207" s="64">
        <f t="shared" si="470"/>
        <v>998</v>
      </c>
      <c r="M4207" s="64">
        <f t="shared" si="471"/>
        <v>406</v>
      </c>
    </row>
    <row r="4208" spans="1:13" x14ac:dyDescent="0.35">
      <c r="A4208" s="64">
        <v>51110957</v>
      </c>
      <c r="B4208" s="64" t="s">
        <v>406</v>
      </c>
      <c r="C4208" s="64">
        <v>2401.7399999999998</v>
      </c>
      <c r="D4208" s="64">
        <v>153</v>
      </c>
      <c r="E4208" s="64">
        <v>200.77</v>
      </c>
      <c r="F4208" s="64">
        <v>0</v>
      </c>
      <c r="H4208" s="64">
        <f t="shared" si="467"/>
        <v>-200.77</v>
      </c>
      <c r="J4208" s="64">
        <f t="shared" si="468"/>
        <v>265</v>
      </c>
      <c r="K4208" s="64">
        <f t="shared" si="469"/>
        <v>284</v>
      </c>
      <c r="L4208" s="64">
        <f t="shared" si="470"/>
        <v>998</v>
      </c>
      <c r="M4208" s="64">
        <f t="shared" si="471"/>
        <v>407</v>
      </c>
    </row>
    <row r="4209" spans="1:13" x14ac:dyDescent="0.35">
      <c r="A4209" s="64">
        <v>51115238</v>
      </c>
      <c r="B4209" s="64" t="s">
        <v>183</v>
      </c>
      <c r="C4209" s="64">
        <v>3867.11</v>
      </c>
      <c r="D4209" s="64">
        <v>182</v>
      </c>
      <c r="E4209" s="64">
        <v>322.75</v>
      </c>
      <c r="F4209" s="64">
        <v>0</v>
      </c>
      <c r="H4209" s="64">
        <f t="shared" si="467"/>
        <v>-322.75</v>
      </c>
      <c r="J4209" s="64">
        <f t="shared" si="468"/>
        <v>265</v>
      </c>
      <c r="K4209" s="64">
        <f t="shared" si="469"/>
        <v>284</v>
      </c>
      <c r="L4209" s="64">
        <f t="shared" si="470"/>
        <v>999</v>
      </c>
      <c r="M4209" s="64">
        <f t="shared" si="471"/>
        <v>407</v>
      </c>
    </row>
    <row r="4210" spans="1:13" x14ac:dyDescent="0.35">
      <c r="A4210" s="64">
        <v>51115254</v>
      </c>
      <c r="B4210" s="64" t="s">
        <v>183</v>
      </c>
      <c r="C4210" s="64">
        <v>1991.17</v>
      </c>
      <c r="D4210" s="64">
        <v>182</v>
      </c>
      <c r="E4210" s="64">
        <v>164.46</v>
      </c>
      <c r="F4210" s="64">
        <v>0</v>
      </c>
      <c r="H4210" s="64">
        <f t="shared" si="467"/>
        <v>-164.46</v>
      </c>
      <c r="J4210" s="64">
        <f t="shared" si="468"/>
        <v>265</v>
      </c>
      <c r="K4210" s="64">
        <f t="shared" si="469"/>
        <v>284</v>
      </c>
      <c r="L4210" s="64">
        <f t="shared" si="470"/>
        <v>1000</v>
      </c>
      <c r="M4210" s="64">
        <f t="shared" si="471"/>
        <v>407</v>
      </c>
    </row>
    <row r="4211" spans="1:13" x14ac:dyDescent="0.35">
      <c r="A4211" s="64">
        <v>51115345</v>
      </c>
      <c r="B4211" s="64" t="s">
        <v>183</v>
      </c>
      <c r="C4211" s="64">
        <v>2481.4</v>
      </c>
      <c r="D4211" s="64">
        <v>181</v>
      </c>
      <c r="E4211" s="64">
        <v>201.98</v>
      </c>
      <c r="F4211" s="64">
        <v>0</v>
      </c>
      <c r="H4211" s="64">
        <f t="shared" si="467"/>
        <v>-201.98</v>
      </c>
      <c r="J4211" s="64">
        <f t="shared" si="468"/>
        <v>265</v>
      </c>
      <c r="K4211" s="64">
        <f t="shared" si="469"/>
        <v>284</v>
      </c>
      <c r="L4211" s="64">
        <f t="shared" si="470"/>
        <v>1001</v>
      </c>
      <c r="M4211" s="64">
        <f t="shared" si="471"/>
        <v>407</v>
      </c>
    </row>
    <row r="4212" spans="1:13" x14ac:dyDescent="0.35">
      <c r="A4212" s="64">
        <v>51115428</v>
      </c>
      <c r="B4212" s="64" t="s">
        <v>406</v>
      </c>
      <c r="C4212" s="64">
        <v>3481.2</v>
      </c>
      <c r="D4212" s="64">
        <v>149</v>
      </c>
      <c r="E4212" s="64">
        <v>292.67</v>
      </c>
      <c r="F4212" s="64">
        <v>0</v>
      </c>
      <c r="H4212" s="64">
        <f t="shared" si="467"/>
        <v>-292.67</v>
      </c>
      <c r="J4212" s="64">
        <f t="shared" si="468"/>
        <v>265</v>
      </c>
      <c r="K4212" s="64">
        <f t="shared" si="469"/>
        <v>284</v>
      </c>
      <c r="L4212" s="64">
        <f t="shared" si="470"/>
        <v>1001</v>
      </c>
      <c r="M4212" s="64">
        <f t="shared" si="471"/>
        <v>408</v>
      </c>
    </row>
    <row r="4213" spans="1:13" x14ac:dyDescent="0.35">
      <c r="A4213" s="64">
        <v>51116533</v>
      </c>
      <c r="B4213" s="64" t="s">
        <v>406</v>
      </c>
      <c r="C4213" s="64">
        <v>2932.6</v>
      </c>
      <c r="D4213" s="64">
        <v>152</v>
      </c>
      <c r="E4213" s="64">
        <v>234.32</v>
      </c>
      <c r="F4213" s="64">
        <v>0</v>
      </c>
      <c r="H4213" s="64">
        <f t="shared" si="467"/>
        <v>-234.32</v>
      </c>
      <c r="J4213" s="64">
        <f t="shared" si="468"/>
        <v>265</v>
      </c>
      <c r="K4213" s="64">
        <f t="shared" si="469"/>
        <v>284</v>
      </c>
      <c r="L4213" s="64">
        <f t="shared" si="470"/>
        <v>1001</v>
      </c>
      <c r="M4213" s="64">
        <f t="shared" si="471"/>
        <v>409</v>
      </c>
    </row>
    <row r="4214" spans="1:13" x14ac:dyDescent="0.35">
      <c r="A4214" s="64">
        <v>51118018</v>
      </c>
      <c r="B4214" s="64" t="s">
        <v>101</v>
      </c>
      <c r="C4214" s="64">
        <v>3047.18</v>
      </c>
      <c r="D4214" s="64">
        <v>182</v>
      </c>
      <c r="E4214" s="64">
        <v>249.17</v>
      </c>
      <c r="F4214" s="64">
        <v>247.31</v>
      </c>
      <c r="H4214" s="64">
        <f t="shared" si="467"/>
        <v>-1.8599999999999852</v>
      </c>
      <c r="J4214" s="64">
        <f t="shared" si="468"/>
        <v>266</v>
      </c>
      <c r="K4214" s="64">
        <f t="shared" si="469"/>
        <v>284</v>
      </c>
      <c r="L4214" s="64">
        <f t="shared" si="470"/>
        <v>1001</v>
      </c>
      <c r="M4214" s="64">
        <f t="shared" si="471"/>
        <v>409</v>
      </c>
    </row>
    <row r="4215" spans="1:13" x14ac:dyDescent="0.35">
      <c r="A4215" s="64">
        <v>51119884</v>
      </c>
      <c r="B4215" s="64" t="s">
        <v>406</v>
      </c>
      <c r="C4215" s="64">
        <v>340.7</v>
      </c>
      <c r="D4215" s="64">
        <v>150</v>
      </c>
      <c r="E4215" s="64">
        <v>28.3</v>
      </c>
      <c r="F4215" s="64">
        <v>0</v>
      </c>
      <c r="H4215" s="64">
        <f t="shared" si="467"/>
        <v>-28.3</v>
      </c>
      <c r="J4215" s="64">
        <f t="shared" si="468"/>
        <v>266</v>
      </c>
      <c r="K4215" s="64">
        <f t="shared" si="469"/>
        <v>284</v>
      </c>
      <c r="L4215" s="64">
        <f t="shared" si="470"/>
        <v>1001</v>
      </c>
      <c r="M4215" s="64">
        <f t="shared" si="471"/>
        <v>410</v>
      </c>
    </row>
    <row r="4216" spans="1:13" x14ac:dyDescent="0.35">
      <c r="A4216" s="64">
        <v>51120568</v>
      </c>
      <c r="B4216" s="64" t="s">
        <v>183</v>
      </c>
      <c r="C4216" s="64">
        <v>3863.51</v>
      </c>
      <c r="D4216" s="64">
        <v>179</v>
      </c>
      <c r="E4216" s="64">
        <v>330.08</v>
      </c>
      <c r="F4216" s="64">
        <v>0</v>
      </c>
      <c r="H4216" s="64">
        <f t="shared" si="467"/>
        <v>-330.08</v>
      </c>
      <c r="J4216" s="64">
        <f t="shared" si="468"/>
        <v>266</v>
      </c>
      <c r="K4216" s="64">
        <f t="shared" si="469"/>
        <v>284</v>
      </c>
      <c r="L4216" s="64">
        <f t="shared" si="470"/>
        <v>1002</v>
      </c>
      <c r="M4216" s="64">
        <f t="shared" si="471"/>
        <v>410</v>
      </c>
    </row>
    <row r="4217" spans="1:13" x14ac:dyDescent="0.35">
      <c r="A4217" s="64">
        <v>51120964</v>
      </c>
      <c r="B4217" s="64" t="s">
        <v>406</v>
      </c>
      <c r="C4217" s="64">
        <v>8189.52</v>
      </c>
      <c r="D4217" s="64">
        <v>181</v>
      </c>
      <c r="E4217" s="64">
        <v>686.04</v>
      </c>
      <c r="F4217" s="64">
        <v>0</v>
      </c>
      <c r="H4217" s="64">
        <f t="shared" si="467"/>
        <v>-686.04</v>
      </c>
      <c r="J4217" s="64">
        <f t="shared" si="468"/>
        <v>266</v>
      </c>
      <c r="K4217" s="64">
        <f t="shared" si="469"/>
        <v>284</v>
      </c>
      <c r="L4217" s="64">
        <f t="shared" si="470"/>
        <v>1002</v>
      </c>
      <c r="M4217" s="64">
        <f t="shared" si="471"/>
        <v>411</v>
      </c>
    </row>
    <row r="4218" spans="1:13" x14ac:dyDescent="0.35">
      <c r="A4218" s="64">
        <v>51121061</v>
      </c>
      <c r="B4218" s="64" t="s">
        <v>183</v>
      </c>
      <c r="C4218" s="64">
        <v>2956.61</v>
      </c>
      <c r="D4218" s="64">
        <v>179</v>
      </c>
      <c r="E4218" s="64">
        <v>238.31</v>
      </c>
      <c r="F4218" s="64">
        <v>0</v>
      </c>
      <c r="H4218" s="64">
        <f t="shared" si="467"/>
        <v>-238.31</v>
      </c>
      <c r="J4218" s="64">
        <f t="shared" si="468"/>
        <v>266</v>
      </c>
      <c r="K4218" s="64">
        <f t="shared" si="469"/>
        <v>284</v>
      </c>
      <c r="L4218" s="64">
        <f t="shared" si="470"/>
        <v>1003</v>
      </c>
      <c r="M4218" s="64">
        <f t="shared" si="471"/>
        <v>411</v>
      </c>
    </row>
    <row r="4219" spans="1:13" x14ac:dyDescent="0.35">
      <c r="A4219" s="64">
        <v>51121615</v>
      </c>
      <c r="B4219" s="64" t="s">
        <v>183</v>
      </c>
      <c r="C4219" s="64">
        <v>3025.21</v>
      </c>
      <c r="D4219" s="64">
        <v>181</v>
      </c>
      <c r="E4219" s="64">
        <v>241.79</v>
      </c>
      <c r="F4219" s="64">
        <v>0</v>
      </c>
      <c r="H4219" s="64">
        <f t="shared" si="467"/>
        <v>-241.79</v>
      </c>
      <c r="J4219" s="64">
        <f t="shared" si="468"/>
        <v>266</v>
      </c>
      <c r="K4219" s="64">
        <f t="shared" si="469"/>
        <v>284</v>
      </c>
      <c r="L4219" s="64">
        <f t="shared" si="470"/>
        <v>1004</v>
      </c>
      <c r="M4219" s="64">
        <f t="shared" si="471"/>
        <v>411</v>
      </c>
    </row>
    <row r="4220" spans="1:13" x14ac:dyDescent="0.35">
      <c r="A4220" s="64">
        <v>51121855</v>
      </c>
      <c r="B4220" s="64" t="s">
        <v>406</v>
      </c>
      <c r="C4220" s="64">
        <v>2531.56</v>
      </c>
      <c r="D4220" s="64">
        <v>151</v>
      </c>
      <c r="E4220" s="64">
        <v>208.81</v>
      </c>
      <c r="F4220" s="64">
        <v>0</v>
      </c>
      <c r="H4220" s="64">
        <f t="shared" si="467"/>
        <v>-208.81</v>
      </c>
      <c r="J4220" s="64">
        <f t="shared" si="468"/>
        <v>266</v>
      </c>
      <c r="K4220" s="64">
        <f t="shared" si="469"/>
        <v>284</v>
      </c>
      <c r="L4220" s="64">
        <f t="shared" si="470"/>
        <v>1004</v>
      </c>
      <c r="M4220" s="64">
        <f t="shared" si="471"/>
        <v>412</v>
      </c>
    </row>
    <row r="4221" spans="1:13" x14ac:dyDescent="0.35">
      <c r="A4221" s="64">
        <v>51122308</v>
      </c>
      <c r="B4221" s="64" t="s">
        <v>395</v>
      </c>
      <c r="C4221" s="64">
        <v>2004.82</v>
      </c>
      <c r="D4221" s="64">
        <v>151</v>
      </c>
      <c r="E4221" s="64">
        <v>156.03</v>
      </c>
      <c r="F4221" s="64">
        <v>153.85</v>
      </c>
      <c r="H4221" s="64">
        <f t="shared" si="467"/>
        <v>-2.1800000000000068</v>
      </c>
      <c r="J4221" s="64">
        <f t="shared" si="468"/>
        <v>266</v>
      </c>
      <c r="K4221" s="64">
        <f t="shared" si="469"/>
        <v>285</v>
      </c>
      <c r="L4221" s="64">
        <f t="shared" si="470"/>
        <v>1004</v>
      </c>
      <c r="M4221" s="64">
        <f t="shared" si="471"/>
        <v>412</v>
      </c>
    </row>
    <row r="4222" spans="1:13" x14ac:dyDescent="0.35">
      <c r="A4222" s="64">
        <v>51122720</v>
      </c>
      <c r="B4222" s="64" t="s">
        <v>395</v>
      </c>
      <c r="C4222" s="64">
        <v>1429.58</v>
      </c>
      <c r="D4222" s="64">
        <v>153</v>
      </c>
      <c r="E4222" s="64">
        <v>113.27</v>
      </c>
      <c r="F4222" s="64">
        <v>111.02</v>
      </c>
      <c r="H4222" s="64">
        <f t="shared" si="467"/>
        <v>-2.25</v>
      </c>
      <c r="J4222" s="64">
        <f t="shared" si="468"/>
        <v>266</v>
      </c>
      <c r="K4222" s="64">
        <f t="shared" si="469"/>
        <v>286</v>
      </c>
      <c r="L4222" s="64">
        <f t="shared" si="470"/>
        <v>1004</v>
      </c>
      <c r="M4222" s="64">
        <f t="shared" si="471"/>
        <v>412</v>
      </c>
    </row>
    <row r="4223" spans="1:13" x14ac:dyDescent="0.35">
      <c r="A4223" s="64">
        <v>51125344</v>
      </c>
      <c r="B4223" s="64" t="s">
        <v>183</v>
      </c>
      <c r="C4223" s="64">
        <v>2204.6999999999998</v>
      </c>
      <c r="D4223" s="64">
        <v>181</v>
      </c>
      <c r="E4223" s="64">
        <v>184.14</v>
      </c>
      <c r="F4223" s="64">
        <v>0</v>
      </c>
      <c r="H4223" s="64">
        <f t="shared" si="467"/>
        <v>-184.14</v>
      </c>
      <c r="J4223" s="64">
        <f t="shared" si="468"/>
        <v>266</v>
      </c>
      <c r="K4223" s="64">
        <f t="shared" si="469"/>
        <v>286</v>
      </c>
      <c r="L4223" s="64">
        <f t="shared" si="470"/>
        <v>1005</v>
      </c>
      <c r="M4223" s="64">
        <f t="shared" si="471"/>
        <v>412</v>
      </c>
    </row>
    <row r="4224" spans="1:13" x14ac:dyDescent="0.35">
      <c r="A4224" s="64">
        <v>51125568</v>
      </c>
      <c r="B4224" s="64" t="s">
        <v>183</v>
      </c>
      <c r="C4224" s="64">
        <v>4070.33</v>
      </c>
      <c r="D4224" s="64">
        <v>182</v>
      </c>
      <c r="E4224" s="64">
        <v>314.88</v>
      </c>
      <c r="F4224" s="64">
        <v>0</v>
      </c>
      <c r="H4224" s="64">
        <f t="shared" si="467"/>
        <v>-314.88</v>
      </c>
      <c r="J4224" s="64">
        <f t="shared" si="468"/>
        <v>266</v>
      </c>
      <c r="K4224" s="64">
        <f t="shared" si="469"/>
        <v>286</v>
      </c>
      <c r="L4224" s="64">
        <f t="shared" si="470"/>
        <v>1006</v>
      </c>
      <c r="M4224" s="64">
        <f t="shared" si="471"/>
        <v>412</v>
      </c>
    </row>
    <row r="4225" spans="1:13" x14ac:dyDescent="0.35">
      <c r="A4225" s="64">
        <v>51125641</v>
      </c>
      <c r="B4225" s="64" t="s">
        <v>395</v>
      </c>
      <c r="C4225" s="64">
        <v>2788.4</v>
      </c>
      <c r="D4225" s="64">
        <v>153</v>
      </c>
      <c r="E4225" s="64">
        <v>233.35</v>
      </c>
      <c r="F4225" s="64">
        <v>231.54</v>
      </c>
      <c r="H4225" s="64">
        <f t="shared" si="467"/>
        <v>-1.8100000000000023</v>
      </c>
      <c r="J4225" s="64">
        <f t="shared" si="468"/>
        <v>266</v>
      </c>
      <c r="K4225" s="64">
        <f t="shared" si="469"/>
        <v>287</v>
      </c>
      <c r="L4225" s="64">
        <f t="shared" si="470"/>
        <v>1006</v>
      </c>
      <c r="M4225" s="64">
        <f t="shared" si="471"/>
        <v>412</v>
      </c>
    </row>
    <row r="4226" spans="1:13" x14ac:dyDescent="0.35">
      <c r="A4226" s="64">
        <v>51126029</v>
      </c>
      <c r="B4226" s="64" t="s">
        <v>183</v>
      </c>
      <c r="C4226" s="64">
        <v>3078.37</v>
      </c>
      <c r="D4226" s="64">
        <v>182</v>
      </c>
      <c r="E4226" s="64">
        <v>258.12</v>
      </c>
      <c r="F4226" s="64">
        <v>0</v>
      </c>
      <c r="H4226" s="64">
        <f t="shared" si="467"/>
        <v>-258.12</v>
      </c>
      <c r="J4226" s="64">
        <f t="shared" si="468"/>
        <v>266</v>
      </c>
      <c r="K4226" s="64">
        <f t="shared" si="469"/>
        <v>287</v>
      </c>
      <c r="L4226" s="64">
        <f t="shared" si="470"/>
        <v>1007</v>
      </c>
      <c r="M4226" s="64">
        <f t="shared" si="471"/>
        <v>412</v>
      </c>
    </row>
    <row r="4227" spans="1:13" x14ac:dyDescent="0.35">
      <c r="A4227" s="64">
        <v>51127530</v>
      </c>
      <c r="B4227" s="64" t="s">
        <v>183</v>
      </c>
      <c r="C4227" s="64">
        <v>2224.87</v>
      </c>
      <c r="D4227" s="64">
        <v>182</v>
      </c>
      <c r="E4227" s="64">
        <v>176.29</v>
      </c>
      <c r="F4227" s="64">
        <v>0</v>
      </c>
      <c r="H4227" s="64">
        <f t="shared" si="467"/>
        <v>-176.29</v>
      </c>
      <c r="J4227" s="64">
        <f t="shared" si="468"/>
        <v>266</v>
      </c>
      <c r="K4227" s="64">
        <f t="shared" si="469"/>
        <v>287</v>
      </c>
      <c r="L4227" s="64">
        <f t="shared" si="470"/>
        <v>1008</v>
      </c>
      <c r="M4227" s="64">
        <f t="shared" si="471"/>
        <v>412</v>
      </c>
    </row>
    <row r="4228" spans="1:13" x14ac:dyDescent="0.35">
      <c r="A4228" s="64">
        <v>51128421</v>
      </c>
      <c r="B4228" s="64" t="s">
        <v>406</v>
      </c>
      <c r="C4228" s="64">
        <v>3763.22</v>
      </c>
      <c r="D4228" s="64">
        <v>151</v>
      </c>
      <c r="E4228" s="64">
        <v>312.69</v>
      </c>
      <c r="F4228" s="64">
        <v>0</v>
      </c>
      <c r="H4228" s="64">
        <f t="shared" si="467"/>
        <v>-312.69</v>
      </c>
      <c r="J4228" s="64">
        <f t="shared" si="468"/>
        <v>266</v>
      </c>
      <c r="K4228" s="64">
        <f t="shared" si="469"/>
        <v>287</v>
      </c>
      <c r="L4228" s="64">
        <f t="shared" si="470"/>
        <v>1008</v>
      </c>
      <c r="M4228" s="64">
        <f t="shared" si="471"/>
        <v>413</v>
      </c>
    </row>
    <row r="4229" spans="1:13" x14ac:dyDescent="0.35">
      <c r="A4229" s="64">
        <v>51129544</v>
      </c>
      <c r="B4229" s="64" t="s">
        <v>183</v>
      </c>
      <c r="C4229" s="64">
        <v>2327.66</v>
      </c>
      <c r="D4229" s="64">
        <v>182</v>
      </c>
      <c r="E4229" s="64">
        <v>181.91</v>
      </c>
      <c r="F4229" s="64">
        <v>0</v>
      </c>
      <c r="H4229" s="64">
        <f t="shared" si="467"/>
        <v>-181.91</v>
      </c>
      <c r="J4229" s="64">
        <f t="shared" si="468"/>
        <v>266</v>
      </c>
      <c r="K4229" s="64">
        <f t="shared" si="469"/>
        <v>287</v>
      </c>
      <c r="L4229" s="64">
        <f t="shared" si="470"/>
        <v>1009</v>
      </c>
      <c r="M4229" s="64">
        <f t="shared" si="471"/>
        <v>413</v>
      </c>
    </row>
    <row r="4230" spans="1:13" x14ac:dyDescent="0.35">
      <c r="A4230" s="64">
        <v>51129875</v>
      </c>
      <c r="B4230" s="64" t="s">
        <v>183</v>
      </c>
      <c r="C4230" s="64">
        <v>1344.36</v>
      </c>
      <c r="D4230" s="64">
        <v>181</v>
      </c>
      <c r="E4230" s="64">
        <v>112.47</v>
      </c>
      <c r="F4230" s="64">
        <v>0</v>
      </c>
      <c r="H4230" s="64">
        <f t="shared" si="467"/>
        <v>-112.47</v>
      </c>
      <c r="J4230" s="64">
        <f t="shared" si="468"/>
        <v>266</v>
      </c>
      <c r="K4230" s="64">
        <f t="shared" si="469"/>
        <v>287</v>
      </c>
      <c r="L4230" s="64">
        <f t="shared" si="470"/>
        <v>1010</v>
      </c>
      <c r="M4230" s="64">
        <f t="shared" si="471"/>
        <v>413</v>
      </c>
    </row>
    <row r="4231" spans="1:13" x14ac:dyDescent="0.35">
      <c r="A4231" s="64">
        <v>51129982</v>
      </c>
      <c r="B4231" s="64" t="s">
        <v>395</v>
      </c>
      <c r="C4231" s="64">
        <v>4061.84</v>
      </c>
      <c r="D4231" s="64">
        <v>148</v>
      </c>
      <c r="E4231" s="64">
        <v>327.19</v>
      </c>
      <c r="F4231" s="64">
        <v>321.10000000000002</v>
      </c>
      <c r="H4231" s="64">
        <f t="shared" si="467"/>
        <v>-6.089999999999975</v>
      </c>
      <c r="J4231" s="64">
        <f t="shared" si="468"/>
        <v>266</v>
      </c>
      <c r="K4231" s="64">
        <f t="shared" si="469"/>
        <v>288</v>
      </c>
      <c r="L4231" s="64">
        <f t="shared" si="470"/>
        <v>1010</v>
      </c>
      <c r="M4231" s="64">
        <f t="shared" si="471"/>
        <v>413</v>
      </c>
    </row>
    <row r="4232" spans="1:13" x14ac:dyDescent="0.35">
      <c r="A4232" s="64">
        <v>51130509</v>
      </c>
      <c r="B4232" s="64" t="s">
        <v>183</v>
      </c>
      <c r="C4232" s="64">
        <v>2065.6799999999998</v>
      </c>
      <c r="D4232" s="64">
        <v>181</v>
      </c>
      <c r="E4232" s="64">
        <v>162.41999999999999</v>
      </c>
      <c r="F4232" s="64">
        <v>0</v>
      </c>
      <c r="H4232" s="64">
        <f t="shared" si="467"/>
        <v>-162.41999999999999</v>
      </c>
      <c r="J4232" s="64">
        <f t="shared" si="468"/>
        <v>266</v>
      </c>
      <c r="K4232" s="64">
        <f t="shared" si="469"/>
        <v>288</v>
      </c>
      <c r="L4232" s="64">
        <f t="shared" si="470"/>
        <v>1011</v>
      </c>
      <c r="M4232" s="64">
        <f t="shared" si="471"/>
        <v>413</v>
      </c>
    </row>
    <row r="4233" spans="1:13" x14ac:dyDescent="0.35">
      <c r="A4233" s="64">
        <v>51130773</v>
      </c>
      <c r="B4233" s="64" t="s">
        <v>183</v>
      </c>
      <c r="C4233" s="64">
        <v>2307.6799999999998</v>
      </c>
      <c r="D4233" s="64">
        <v>182</v>
      </c>
      <c r="E4233" s="64">
        <v>185.96</v>
      </c>
      <c r="F4233" s="64">
        <v>0</v>
      </c>
      <c r="H4233" s="64">
        <f t="shared" si="467"/>
        <v>-185.96</v>
      </c>
      <c r="J4233" s="64">
        <f t="shared" si="468"/>
        <v>266</v>
      </c>
      <c r="K4233" s="64">
        <f t="shared" si="469"/>
        <v>288</v>
      </c>
      <c r="L4233" s="64">
        <f t="shared" si="470"/>
        <v>1012</v>
      </c>
      <c r="M4233" s="64">
        <f t="shared" si="471"/>
        <v>413</v>
      </c>
    </row>
    <row r="4234" spans="1:13" x14ac:dyDescent="0.35">
      <c r="A4234" s="64">
        <v>51130781</v>
      </c>
      <c r="B4234" s="64" t="s">
        <v>183</v>
      </c>
      <c r="C4234" s="64">
        <v>4854.6099999999997</v>
      </c>
      <c r="D4234" s="64">
        <v>181</v>
      </c>
      <c r="E4234" s="64">
        <v>383.74</v>
      </c>
      <c r="F4234" s="64">
        <v>0</v>
      </c>
      <c r="H4234" s="64">
        <f t="shared" si="467"/>
        <v>-383.74</v>
      </c>
      <c r="J4234" s="64">
        <f t="shared" si="468"/>
        <v>266</v>
      </c>
      <c r="K4234" s="64">
        <f t="shared" si="469"/>
        <v>288</v>
      </c>
      <c r="L4234" s="64">
        <f t="shared" si="470"/>
        <v>1013</v>
      </c>
      <c r="M4234" s="64">
        <f t="shared" si="471"/>
        <v>413</v>
      </c>
    </row>
    <row r="4235" spans="1:13" x14ac:dyDescent="0.35">
      <c r="A4235" s="64">
        <v>51131911</v>
      </c>
      <c r="B4235" s="64" t="s">
        <v>406</v>
      </c>
      <c r="C4235" s="64">
        <v>1672.46</v>
      </c>
      <c r="D4235" s="64">
        <v>152</v>
      </c>
      <c r="E4235" s="64">
        <v>132.44</v>
      </c>
      <c r="F4235" s="64">
        <v>0</v>
      </c>
      <c r="H4235" s="64">
        <f t="shared" si="467"/>
        <v>-132.44</v>
      </c>
      <c r="J4235" s="64">
        <f t="shared" si="468"/>
        <v>266</v>
      </c>
      <c r="K4235" s="64">
        <f t="shared" si="469"/>
        <v>288</v>
      </c>
      <c r="L4235" s="64">
        <f t="shared" si="470"/>
        <v>1013</v>
      </c>
      <c r="M4235" s="64">
        <f t="shared" si="471"/>
        <v>414</v>
      </c>
    </row>
    <row r="4236" spans="1:13" x14ac:dyDescent="0.35">
      <c r="A4236" s="64">
        <v>51132258</v>
      </c>
      <c r="B4236" s="64" t="s">
        <v>406</v>
      </c>
      <c r="C4236" s="64">
        <v>3597.94</v>
      </c>
      <c r="D4236" s="64">
        <v>150</v>
      </c>
      <c r="E4236" s="64">
        <v>298.10000000000002</v>
      </c>
      <c r="F4236" s="64">
        <v>0</v>
      </c>
      <c r="H4236" s="64">
        <f t="shared" si="467"/>
        <v>-298.10000000000002</v>
      </c>
      <c r="J4236" s="64">
        <f t="shared" si="468"/>
        <v>266</v>
      </c>
      <c r="K4236" s="64">
        <f t="shared" si="469"/>
        <v>288</v>
      </c>
      <c r="L4236" s="64">
        <f t="shared" si="470"/>
        <v>1013</v>
      </c>
      <c r="M4236" s="64">
        <f t="shared" si="471"/>
        <v>415</v>
      </c>
    </row>
    <row r="4237" spans="1:13" x14ac:dyDescent="0.35">
      <c r="A4237" s="64">
        <v>51134783</v>
      </c>
      <c r="B4237" s="64" t="s">
        <v>183</v>
      </c>
      <c r="C4237" s="64">
        <v>8848.83</v>
      </c>
      <c r="D4237" s="64">
        <v>181</v>
      </c>
      <c r="E4237" s="64">
        <v>727.31</v>
      </c>
      <c r="F4237" s="64">
        <v>0</v>
      </c>
      <c r="H4237" s="64">
        <f t="shared" si="467"/>
        <v>-727.31</v>
      </c>
      <c r="J4237" s="64">
        <f t="shared" si="468"/>
        <v>266</v>
      </c>
      <c r="K4237" s="64">
        <f t="shared" si="469"/>
        <v>288</v>
      </c>
      <c r="L4237" s="64">
        <f t="shared" si="470"/>
        <v>1014</v>
      </c>
      <c r="M4237" s="64">
        <f t="shared" si="471"/>
        <v>415</v>
      </c>
    </row>
    <row r="4238" spans="1:13" x14ac:dyDescent="0.35">
      <c r="A4238" s="64">
        <v>51135442</v>
      </c>
      <c r="B4238" s="64" t="s">
        <v>101</v>
      </c>
      <c r="C4238" s="64">
        <v>5617.77</v>
      </c>
      <c r="D4238" s="64">
        <v>182</v>
      </c>
      <c r="E4238" s="64">
        <v>463.38</v>
      </c>
      <c r="F4238" s="64">
        <v>460.44</v>
      </c>
      <c r="H4238" s="64">
        <f t="shared" si="467"/>
        <v>-2.9399999999999977</v>
      </c>
      <c r="J4238" s="64">
        <f t="shared" si="468"/>
        <v>267</v>
      </c>
      <c r="K4238" s="64">
        <f t="shared" si="469"/>
        <v>288</v>
      </c>
      <c r="L4238" s="64">
        <f t="shared" si="470"/>
        <v>1014</v>
      </c>
      <c r="M4238" s="64">
        <f t="shared" si="471"/>
        <v>415</v>
      </c>
    </row>
    <row r="4239" spans="1:13" x14ac:dyDescent="0.35">
      <c r="A4239" s="64">
        <v>51136482</v>
      </c>
      <c r="B4239" s="64" t="s">
        <v>101</v>
      </c>
      <c r="C4239" s="64">
        <v>2184.88</v>
      </c>
      <c r="D4239" s="64">
        <v>179</v>
      </c>
      <c r="E4239" s="64">
        <v>176.9</v>
      </c>
      <c r="F4239" s="64">
        <v>176.03</v>
      </c>
      <c r="H4239" s="64">
        <f t="shared" si="467"/>
        <v>-0.87000000000000455</v>
      </c>
      <c r="J4239" s="64">
        <f t="shared" si="468"/>
        <v>268</v>
      </c>
      <c r="K4239" s="64">
        <f t="shared" si="469"/>
        <v>288</v>
      </c>
      <c r="L4239" s="64">
        <f t="shared" si="470"/>
        <v>1014</v>
      </c>
      <c r="M4239" s="64">
        <f t="shared" si="471"/>
        <v>415</v>
      </c>
    </row>
    <row r="4240" spans="1:13" x14ac:dyDescent="0.35">
      <c r="A4240" s="64">
        <v>51137290</v>
      </c>
      <c r="B4240" s="64" t="s">
        <v>183</v>
      </c>
      <c r="C4240" s="64">
        <v>2141.13</v>
      </c>
      <c r="D4240" s="64">
        <v>182</v>
      </c>
      <c r="E4240" s="64">
        <v>175.36</v>
      </c>
      <c r="F4240" s="64">
        <v>0</v>
      </c>
      <c r="H4240" s="64">
        <f t="shared" ref="H4240:H4303" si="472">F4240-E4240</f>
        <v>-175.36</v>
      </c>
      <c r="J4240" s="64">
        <f t="shared" si="468"/>
        <v>268</v>
      </c>
      <c r="K4240" s="64">
        <f t="shared" si="469"/>
        <v>288</v>
      </c>
      <c r="L4240" s="64">
        <f t="shared" si="470"/>
        <v>1015</v>
      </c>
      <c r="M4240" s="64">
        <f t="shared" si="471"/>
        <v>415</v>
      </c>
    </row>
    <row r="4241" spans="1:13" x14ac:dyDescent="0.35">
      <c r="A4241" s="64">
        <v>51137422</v>
      </c>
      <c r="B4241" s="64" t="s">
        <v>183</v>
      </c>
      <c r="C4241" s="64">
        <v>1177.94</v>
      </c>
      <c r="D4241" s="64">
        <v>181</v>
      </c>
      <c r="E4241" s="64">
        <v>94.97</v>
      </c>
      <c r="F4241" s="64">
        <v>0</v>
      </c>
      <c r="H4241" s="64">
        <f t="shared" si="472"/>
        <v>-94.97</v>
      </c>
      <c r="J4241" s="64">
        <f t="shared" si="468"/>
        <v>268</v>
      </c>
      <c r="K4241" s="64">
        <f t="shared" si="469"/>
        <v>288</v>
      </c>
      <c r="L4241" s="64">
        <f t="shared" si="470"/>
        <v>1016</v>
      </c>
      <c r="M4241" s="64">
        <f t="shared" si="471"/>
        <v>415</v>
      </c>
    </row>
    <row r="4242" spans="1:13" x14ac:dyDescent="0.35">
      <c r="A4242" s="64">
        <v>51137604</v>
      </c>
      <c r="B4242" s="64" t="s">
        <v>183</v>
      </c>
      <c r="C4242" s="64">
        <v>3531.91</v>
      </c>
      <c r="D4242" s="64">
        <v>182</v>
      </c>
      <c r="E4242" s="64">
        <v>285.85000000000002</v>
      </c>
      <c r="F4242" s="64">
        <v>0</v>
      </c>
      <c r="H4242" s="64">
        <f t="shared" si="472"/>
        <v>-285.85000000000002</v>
      </c>
      <c r="J4242" s="64">
        <f t="shared" si="468"/>
        <v>268</v>
      </c>
      <c r="K4242" s="64">
        <f t="shared" si="469"/>
        <v>288</v>
      </c>
      <c r="L4242" s="64">
        <f t="shared" si="470"/>
        <v>1017</v>
      </c>
      <c r="M4242" s="64">
        <f t="shared" si="471"/>
        <v>415</v>
      </c>
    </row>
    <row r="4243" spans="1:13" x14ac:dyDescent="0.35">
      <c r="A4243" s="64">
        <v>51140855</v>
      </c>
      <c r="B4243" s="64" t="s">
        <v>183</v>
      </c>
      <c r="C4243" s="64">
        <v>2832.69</v>
      </c>
      <c r="D4243" s="64">
        <v>182</v>
      </c>
      <c r="E4243" s="64">
        <v>233</v>
      </c>
      <c r="F4243" s="64">
        <v>0</v>
      </c>
      <c r="H4243" s="64">
        <f t="shared" si="472"/>
        <v>-233</v>
      </c>
      <c r="J4243" s="64">
        <f t="shared" si="468"/>
        <v>268</v>
      </c>
      <c r="K4243" s="64">
        <f t="shared" si="469"/>
        <v>288</v>
      </c>
      <c r="L4243" s="64">
        <f t="shared" si="470"/>
        <v>1018</v>
      </c>
      <c r="M4243" s="64">
        <f t="shared" si="471"/>
        <v>415</v>
      </c>
    </row>
    <row r="4244" spans="1:13" x14ac:dyDescent="0.35">
      <c r="A4244" s="64">
        <v>51143726</v>
      </c>
      <c r="B4244" s="64" t="s">
        <v>101</v>
      </c>
      <c r="C4244" s="64">
        <v>4642.84</v>
      </c>
      <c r="D4244" s="64">
        <v>118</v>
      </c>
      <c r="E4244" s="64">
        <v>390.4</v>
      </c>
      <c r="F4244" s="64">
        <v>393.5</v>
      </c>
      <c r="H4244" s="64">
        <f t="shared" si="472"/>
        <v>3.1000000000000227</v>
      </c>
      <c r="J4244" s="64">
        <f t="shared" si="468"/>
        <v>269</v>
      </c>
      <c r="K4244" s="64">
        <f t="shared" si="469"/>
        <v>288</v>
      </c>
      <c r="L4244" s="64">
        <f t="shared" si="470"/>
        <v>1018</v>
      </c>
      <c r="M4244" s="64">
        <f t="shared" si="471"/>
        <v>415</v>
      </c>
    </row>
    <row r="4245" spans="1:13" x14ac:dyDescent="0.35">
      <c r="A4245" s="64">
        <v>51143867</v>
      </c>
      <c r="B4245" s="64" t="s">
        <v>183</v>
      </c>
      <c r="C4245" s="64">
        <v>3756.73</v>
      </c>
      <c r="D4245" s="64">
        <v>182</v>
      </c>
      <c r="E4245" s="64">
        <v>301.68</v>
      </c>
      <c r="F4245" s="64">
        <v>0</v>
      </c>
      <c r="H4245" s="64">
        <f t="shared" si="472"/>
        <v>-301.68</v>
      </c>
      <c r="J4245" s="64">
        <f t="shared" si="468"/>
        <v>269</v>
      </c>
      <c r="K4245" s="64">
        <f t="shared" si="469"/>
        <v>288</v>
      </c>
      <c r="L4245" s="64">
        <f t="shared" si="470"/>
        <v>1019</v>
      </c>
      <c r="M4245" s="64">
        <f t="shared" si="471"/>
        <v>415</v>
      </c>
    </row>
    <row r="4246" spans="1:13" x14ac:dyDescent="0.35">
      <c r="A4246" s="64">
        <v>51145847</v>
      </c>
      <c r="B4246" s="64" t="s">
        <v>183</v>
      </c>
      <c r="C4246" s="64">
        <v>4512.09</v>
      </c>
      <c r="D4246" s="64">
        <v>182</v>
      </c>
      <c r="E4246" s="64">
        <v>366.26</v>
      </c>
      <c r="F4246" s="64">
        <v>0</v>
      </c>
      <c r="H4246" s="64">
        <f t="shared" si="472"/>
        <v>-366.26</v>
      </c>
      <c r="J4246" s="64">
        <f t="shared" si="468"/>
        <v>269</v>
      </c>
      <c r="K4246" s="64">
        <f t="shared" si="469"/>
        <v>288</v>
      </c>
      <c r="L4246" s="64">
        <f t="shared" si="470"/>
        <v>1020</v>
      </c>
      <c r="M4246" s="64">
        <f t="shared" si="471"/>
        <v>415</v>
      </c>
    </row>
    <row r="4247" spans="1:13" x14ac:dyDescent="0.35">
      <c r="A4247" s="64">
        <v>51148007</v>
      </c>
      <c r="B4247" s="64" t="s">
        <v>395</v>
      </c>
      <c r="C4247" s="64">
        <v>1559.26</v>
      </c>
      <c r="D4247" s="64">
        <v>123</v>
      </c>
      <c r="E4247" s="64">
        <v>122.55</v>
      </c>
      <c r="F4247" s="64">
        <v>117.96</v>
      </c>
      <c r="H4247" s="64">
        <f t="shared" si="472"/>
        <v>-4.5900000000000034</v>
      </c>
      <c r="J4247" s="64">
        <f t="shared" si="468"/>
        <v>269</v>
      </c>
      <c r="K4247" s="64">
        <f t="shared" si="469"/>
        <v>289</v>
      </c>
      <c r="L4247" s="64">
        <f t="shared" si="470"/>
        <v>1020</v>
      </c>
      <c r="M4247" s="64">
        <f t="shared" si="471"/>
        <v>415</v>
      </c>
    </row>
    <row r="4248" spans="1:13" x14ac:dyDescent="0.35">
      <c r="A4248" s="64">
        <v>51148396</v>
      </c>
      <c r="B4248" s="64" t="s">
        <v>101</v>
      </c>
      <c r="C4248" s="64">
        <v>4899.1099999999997</v>
      </c>
      <c r="D4248" s="64">
        <v>182</v>
      </c>
      <c r="E4248" s="64">
        <v>411.17</v>
      </c>
      <c r="F4248" s="64">
        <v>408.96</v>
      </c>
      <c r="H4248" s="64">
        <f t="shared" si="472"/>
        <v>-2.2100000000000364</v>
      </c>
      <c r="J4248" s="64">
        <f t="shared" si="468"/>
        <v>270</v>
      </c>
      <c r="K4248" s="64">
        <f t="shared" si="469"/>
        <v>289</v>
      </c>
      <c r="L4248" s="64">
        <f t="shared" si="470"/>
        <v>1020</v>
      </c>
      <c r="M4248" s="64">
        <f t="shared" si="471"/>
        <v>415</v>
      </c>
    </row>
    <row r="4249" spans="1:13" x14ac:dyDescent="0.35">
      <c r="A4249" s="64">
        <v>51149401</v>
      </c>
      <c r="B4249" s="64" t="s">
        <v>101</v>
      </c>
      <c r="C4249" s="64">
        <v>2033.22</v>
      </c>
      <c r="D4249" s="64">
        <v>151</v>
      </c>
      <c r="E4249" s="64">
        <v>165.46</v>
      </c>
      <c r="F4249" s="64">
        <v>163.47</v>
      </c>
      <c r="H4249" s="64">
        <f t="shared" si="472"/>
        <v>-1.9900000000000091</v>
      </c>
      <c r="J4249" s="64">
        <f t="shared" si="468"/>
        <v>271</v>
      </c>
      <c r="K4249" s="64">
        <f t="shared" si="469"/>
        <v>289</v>
      </c>
      <c r="L4249" s="64">
        <f t="shared" si="470"/>
        <v>1020</v>
      </c>
      <c r="M4249" s="64">
        <f t="shared" si="471"/>
        <v>415</v>
      </c>
    </row>
    <row r="4250" spans="1:13" x14ac:dyDescent="0.35">
      <c r="A4250" s="64">
        <v>51149659</v>
      </c>
      <c r="B4250" s="64" t="s">
        <v>183</v>
      </c>
      <c r="C4250" s="64">
        <v>2964.67</v>
      </c>
      <c r="D4250" s="64">
        <v>182</v>
      </c>
      <c r="E4250" s="64">
        <v>224.24</v>
      </c>
      <c r="F4250" s="64">
        <v>0</v>
      </c>
      <c r="H4250" s="64">
        <f t="shared" si="472"/>
        <v>-224.24</v>
      </c>
      <c r="J4250" s="64">
        <f t="shared" si="468"/>
        <v>271</v>
      </c>
      <c r="K4250" s="64">
        <f t="shared" si="469"/>
        <v>289</v>
      </c>
      <c r="L4250" s="64">
        <f t="shared" si="470"/>
        <v>1021</v>
      </c>
      <c r="M4250" s="64">
        <f t="shared" si="471"/>
        <v>415</v>
      </c>
    </row>
    <row r="4251" spans="1:13" x14ac:dyDescent="0.35">
      <c r="A4251" s="64">
        <v>51149667</v>
      </c>
      <c r="B4251" s="64" t="s">
        <v>183</v>
      </c>
      <c r="C4251" s="64">
        <v>1253.18</v>
      </c>
      <c r="D4251" s="64">
        <v>181</v>
      </c>
      <c r="E4251" s="64">
        <v>100.07</v>
      </c>
      <c r="F4251" s="64">
        <v>0</v>
      </c>
      <c r="H4251" s="64">
        <f t="shared" si="472"/>
        <v>-100.07</v>
      </c>
      <c r="J4251" s="64">
        <f t="shared" si="468"/>
        <v>271</v>
      </c>
      <c r="K4251" s="64">
        <f t="shared" si="469"/>
        <v>289</v>
      </c>
      <c r="L4251" s="64">
        <f t="shared" si="470"/>
        <v>1022</v>
      </c>
      <c r="M4251" s="64">
        <f t="shared" si="471"/>
        <v>415</v>
      </c>
    </row>
    <row r="4252" spans="1:13" x14ac:dyDescent="0.35">
      <c r="A4252" s="64">
        <v>51149922</v>
      </c>
      <c r="B4252" s="64" t="s">
        <v>183</v>
      </c>
      <c r="C4252" s="64">
        <v>3638.2</v>
      </c>
      <c r="D4252" s="64">
        <v>182</v>
      </c>
      <c r="E4252" s="64">
        <v>307.77</v>
      </c>
      <c r="F4252" s="64">
        <v>0</v>
      </c>
      <c r="H4252" s="64">
        <f t="shared" si="472"/>
        <v>-307.77</v>
      </c>
      <c r="J4252" s="64">
        <f t="shared" si="468"/>
        <v>271</v>
      </c>
      <c r="K4252" s="64">
        <f t="shared" si="469"/>
        <v>289</v>
      </c>
      <c r="L4252" s="64">
        <f t="shared" si="470"/>
        <v>1023</v>
      </c>
      <c r="M4252" s="64">
        <f t="shared" si="471"/>
        <v>415</v>
      </c>
    </row>
    <row r="4253" spans="1:13" x14ac:dyDescent="0.35">
      <c r="A4253" s="64">
        <v>51150309</v>
      </c>
      <c r="B4253" s="64" t="s">
        <v>183</v>
      </c>
      <c r="C4253" s="64">
        <v>2765.69</v>
      </c>
      <c r="D4253" s="64">
        <v>182</v>
      </c>
      <c r="E4253" s="64">
        <v>223.15</v>
      </c>
      <c r="F4253" s="64">
        <v>0</v>
      </c>
      <c r="H4253" s="64">
        <f t="shared" si="472"/>
        <v>-223.15</v>
      </c>
      <c r="J4253" s="64">
        <f t="shared" si="468"/>
        <v>271</v>
      </c>
      <c r="K4253" s="64">
        <f t="shared" si="469"/>
        <v>289</v>
      </c>
      <c r="L4253" s="64">
        <f t="shared" si="470"/>
        <v>1024</v>
      </c>
      <c r="M4253" s="64">
        <f t="shared" si="471"/>
        <v>415</v>
      </c>
    </row>
    <row r="4254" spans="1:13" x14ac:dyDescent="0.35">
      <c r="A4254" s="64">
        <v>51150466</v>
      </c>
      <c r="B4254" s="64" t="s">
        <v>183</v>
      </c>
      <c r="C4254" s="64">
        <v>2566.86</v>
      </c>
      <c r="D4254" s="64">
        <v>179</v>
      </c>
      <c r="E4254" s="64">
        <v>211.43</v>
      </c>
      <c r="F4254" s="64">
        <v>0</v>
      </c>
      <c r="H4254" s="64">
        <f t="shared" si="472"/>
        <v>-211.43</v>
      </c>
      <c r="J4254" s="64">
        <f t="shared" si="468"/>
        <v>271</v>
      </c>
      <c r="K4254" s="64">
        <f t="shared" si="469"/>
        <v>289</v>
      </c>
      <c r="L4254" s="64">
        <f t="shared" si="470"/>
        <v>1025</v>
      </c>
      <c r="M4254" s="64">
        <f t="shared" si="471"/>
        <v>415</v>
      </c>
    </row>
    <row r="4255" spans="1:13" x14ac:dyDescent="0.35">
      <c r="A4255" s="64">
        <v>51150713</v>
      </c>
      <c r="B4255" s="64" t="s">
        <v>101</v>
      </c>
      <c r="C4255" s="64">
        <v>2250.09</v>
      </c>
      <c r="D4255" s="64">
        <v>153</v>
      </c>
      <c r="E4255" s="64">
        <v>188.94</v>
      </c>
      <c r="F4255" s="64">
        <v>186.79</v>
      </c>
      <c r="H4255" s="64">
        <f t="shared" si="472"/>
        <v>-2.1500000000000057</v>
      </c>
      <c r="J4255" s="64">
        <f t="shared" si="468"/>
        <v>272</v>
      </c>
      <c r="K4255" s="64">
        <f t="shared" si="469"/>
        <v>289</v>
      </c>
      <c r="L4255" s="64">
        <f t="shared" si="470"/>
        <v>1025</v>
      </c>
      <c r="M4255" s="64">
        <f t="shared" si="471"/>
        <v>415</v>
      </c>
    </row>
    <row r="4256" spans="1:13" x14ac:dyDescent="0.35">
      <c r="A4256" s="64">
        <v>51151315</v>
      </c>
      <c r="B4256" s="64" t="s">
        <v>183</v>
      </c>
      <c r="C4256" s="64">
        <v>2938.05</v>
      </c>
      <c r="D4256" s="64">
        <v>182</v>
      </c>
      <c r="E4256" s="64">
        <v>236.69</v>
      </c>
      <c r="F4256" s="64">
        <v>0</v>
      </c>
      <c r="H4256" s="64">
        <f t="shared" si="472"/>
        <v>-236.69</v>
      </c>
      <c r="J4256" s="64">
        <f t="shared" si="468"/>
        <v>272</v>
      </c>
      <c r="K4256" s="64">
        <f t="shared" si="469"/>
        <v>289</v>
      </c>
      <c r="L4256" s="64">
        <f t="shared" si="470"/>
        <v>1026</v>
      </c>
      <c r="M4256" s="64">
        <f t="shared" si="471"/>
        <v>415</v>
      </c>
    </row>
    <row r="4257" spans="1:13" x14ac:dyDescent="0.35">
      <c r="A4257" s="64">
        <v>51152008</v>
      </c>
      <c r="B4257" s="64" t="s">
        <v>183</v>
      </c>
      <c r="C4257" s="64">
        <v>2434.52</v>
      </c>
      <c r="D4257" s="64">
        <v>182</v>
      </c>
      <c r="E4257" s="64">
        <v>194.61</v>
      </c>
      <c r="F4257" s="64">
        <v>0</v>
      </c>
      <c r="H4257" s="64">
        <f t="shared" si="472"/>
        <v>-194.61</v>
      </c>
      <c r="J4257" s="64">
        <f t="shared" si="468"/>
        <v>272</v>
      </c>
      <c r="K4257" s="64">
        <f t="shared" si="469"/>
        <v>289</v>
      </c>
      <c r="L4257" s="64">
        <f t="shared" si="470"/>
        <v>1027</v>
      </c>
      <c r="M4257" s="64">
        <f t="shared" si="471"/>
        <v>415</v>
      </c>
    </row>
    <row r="4258" spans="1:13" x14ac:dyDescent="0.35">
      <c r="A4258" s="64">
        <v>51153379</v>
      </c>
      <c r="B4258" s="64" t="s">
        <v>183</v>
      </c>
      <c r="C4258" s="64">
        <v>12848.95</v>
      </c>
      <c r="D4258" s="64">
        <v>181</v>
      </c>
      <c r="E4258" s="64">
        <v>1065.04</v>
      </c>
      <c r="F4258" s="64">
        <v>0</v>
      </c>
      <c r="H4258" s="64">
        <f t="shared" si="472"/>
        <v>-1065.04</v>
      </c>
      <c r="J4258" s="64">
        <f t="shared" si="468"/>
        <v>272</v>
      </c>
      <c r="K4258" s="64">
        <f t="shared" si="469"/>
        <v>289</v>
      </c>
      <c r="L4258" s="64">
        <f t="shared" si="470"/>
        <v>1028</v>
      </c>
      <c r="M4258" s="64">
        <f t="shared" si="471"/>
        <v>415</v>
      </c>
    </row>
    <row r="4259" spans="1:13" x14ac:dyDescent="0.35">
      <c r="A4259" s="64">
        <v>51153957</v>
      </c>
      <c r="B4259" s="64" t="s">
        <v>183</v>
      </c>
      <c r="C4259" s="64">
        <v>3797.32</v>
      </c>
      <c r="D4259" s="64">
        <v>182</v>
      </c>
      <c r="E4259" s="64">
        <v>312.19</v>
      </c>
      <c r="F4259" s="64">
        <v>0</v>
      </c>
      <c r="H4259" s="64">
        <f t="shared" si="472"/>
        <v>-312.19</v>
      </c>
      <c r="J4259" s="64">
        <f t="shared" si="468"/>
        <v>272</v>
      </c>
      <c r="K4259" s="64">
        <f t="shared" si="469"/>
        <v>289</v>
      </c>
      <c r="L4259" s="64">
        <f t="shared" si="470"/>
        <v>1029</v>
      </c>
      <c r="M4259" s="64">
        <f t="shared" si="471"/>
        <v>415</v>
      </c>
    </row>
    <row r="4260" spans="1:13" x14ac:dyDescent="0.35">
      <c r="A4260" s="64">
        <v>51153973</v>
      </c>
      <c r="B4260" s="64" t="s">
        <v>101</v>
      </c>
      <c r="C4260" s="64">
        <v>2072.88</v>
      </c>
      <c r="D4260" s="64">
        <v>151</v>
      </c>
      <c r="E4260" s="64">
        <v>164.57</v>
      </c>
      <c r="F4260" s="64">
        <v>161.08000000000001</v>
      </c>
      <c r="H4260" s="64">
        <f t="shared" si="472"/>
        <v>-3.4899999999999807</v>
      </c>
      <c r="J4260" s="64">
        <f t="shared" si="468"/>
        <v>273</v>
      </c>
      <c r="K4260" s="64">
        <f t="shared" si="469"/>
        <v>289</v>
      </c>
      <c r="L4260" s="64">
        <f t="shared" si="470"/>
        <v>1029</v>
      </c>
      <c r="M4260" s="64">
        <f t="shared" si="471"/>
        <v>415</v>
      </c>
    </row>
    <row r="4261" spans="1:13" x14ac:dyDescent="0.35">
      <c r="A4261" s="64">
        <v>51154062</v>
      </c>
      <c r="B4261" s="64" t="s">
        <v>406</v>
      </c>
      <c r="C4261" s="64">
        <v>2101.87</v>
      </c>
      <c r="D4261" s="64">
        <v>150</v>
      </c>
      <c r="E4261" s="64">
        <v>172.01</v>
      </c>
      <c r="F4261" s="64">
        <v>0</v>
      </c>
      <c r="H4261" s="64">
        <f t="shared" si="472"/>
        <v>-172.01</v>
      </c>
      <c r="J4261" s="64">
        <f t="shared" si="468"/>
        <v>273</v>
      </c>
      <c r="K4261" s="64">
        <f t="shared" si="469"/>
        <v>289</v>
      </c>
      <c r="L4261" s="64">
        <f t="shared" si="470"/>
        <v>1029</v>
      </c>
      <c r="M4261" s="64">
        <f t="shared" si="471"/>
        <v>416</v>
      </c>
    </row>
    <row r="4262" spans="1:13" x14ac:dyDescent="0.35">
      <c r="A4262" s="64">
        <v>51158527</v>
      </c>
      <c r="B4262" s="64" t="s">
        <v>406</v>
      </c>
      <c r="C4262" s="64">
        <v>91.1</v>
      </c>
      <c r="D4262" s="64">
        <v>10</v>
      </c>
      <c r="E4262" s="64">
        <v>7.55</v>
      </c>
      <c r="F4262" s="64">
        <v>0</v>
      </c>
      <c r="H4262" s="64">
        <f t="shared" si="472"/>
        <v>-7.55</v>
      </c>
      <c r="J4262" s="64">
        <f t="shared" si="468"/>
        <v>273</v>
      </c>
      <c r="K4262" s="64">
        <f t="shared" si="469"/>
        <v>289</v>
      </c>
      <c r="L4262" s="64">
        <f t="shared" si="470"/>
        <v>1029</v>
      </c>
      <c r="M4262" s="64">
        <f t="shared" si="471"/>
        <v>417</v>
      </c>
    </row>
    <row r="4263" spans="1:13" x14ac:dyDescent="0.35">
      <c r="A4263" s="64">
        <v>51158965</v>
      </c>
      <c r="B4263" s="64" t="s">
        <v>183</v>
      </c>
      <c r="C4263" s="64">
        <v>1995.61</v>
      </c>
      <c r="D4263" s="64">
        <v>181</v>
      </c>
      <c r="E4263" s="64">
        <v>159.94999999999999</v>
      </c>
      <c r="F4263" s="64">
        <v>0</v>
      </c>
      <c r="H4263" s="64">
        <f t="shared" si="472"/>
        <v>-159.94999999999999</v>
      </c>
      <c r="J4263" s="64">
        <f t="shared" si="468"/>
        <v>273</v>
      </c>
      <c r="K4263" s="64">
        <f t="shared" si="469"/>
        <v>289</v>
      </c>
      <c r="L4263" s="64">
        <f t="shared" si="470"/>
        <v>1030</v>
      </c>
      <c r="M4263" s="64">
        <f t="shared" si="471"/>
        <v>417</v>
      </c>
    </row>
    <row r="4264" spans="1:13" x14ac:dyDescent="0.35">
      <c r="A4264" s="64">
        <v>51159260</v>
      </c>
      <c r="B4264" s="64" t="s">
        <v>406</v>
      </c>
      <c r="C4264" s="64">
        <v>612.45000000000005</v>
      </c>
      <c r="D4264" s="64">
        <v>150</v>
      </c>
      <c r="E4264" s="64">
        <v>47.27</v>
      </c>
      <c r="F4264" s="64">
        <v>0</v>
      </c>
      <c r="H4264" s="64">
        <f t="shared" si="472"/>
        <v>-47.27</v>
      </c>
      <c r="J4264" s="64">
        <f t="shared" si="468"/>
        <v>273</v>
      </c>
      <c r="K4264" s="64">
        <f t="shared" si="469"/>
        <v>289</v>
      </c>
      <c r="L4264" s="64">
        <f t="shared" si="470"/>
        <v>1030</v>
      </c>
      <c r="M4264" s="64">
        <f t="shared" si="471"/>
        <v>418</v>
      </c>
    </row>
    <row r="4265" spans="1:13" x14ac:dyDescent="0.35">
      <c r="A4265" s="64">
        <v>51162148</v>
      </c>
      <c r="B4265" s="64" t="s">
        <v>183</v>
      </c>
      <c r="C4265" s="64">
        <v>3380.3</v>
      </c>
      <c r="D4265" s="64">
        <v>181</v>
      </c>
      <c r="E4265" s="64">
        <v>270.75</v>
      </c>
      <c r="F4265" s="64">
        <v>0</v>
      </c>
      <c r="H4265" s="64">
        <f t="shared" si="472"/>
        <v>-270.75</v>
      </c>
      <c r="J4265" s="64">
        <f t="shared" si="468"/>
        <v>273</v>
      </c>
      <c r="K4265" s="64">
        <f t="shared" si="469"/>
        <v>289</v>
      </c>
      <c r="L4265" s="64">
        <f t="shared" si="470"/>
        <v>1031</v>
      </c>
      <c r="M4265" s="64">
        <f t="shared" si="471"/>
        <v>418</v>
      </c>
    </row>
    <row r="4266" spans="1:13" x14ac:dyDescent="0.35">
      <c r="A4266" s="64">
        <v>51163089</v>
      </c>
      <c r="B4266" s="64" t="s">
        <v>101</v>
      </c>
      <c r="C4266" s="64">
        <v>1917.93</v>
      </c>
      <c r="D4266" s="64">
        <v>182</v>
      </c>
      <c r="E4266" s="64">
        <v>157.66999999999999</v>
      </c>
      <c r="F4266" s="64">
        <v>155.9</v>
      </c>
      <c r="H4266" s="64">
        <f t="shared" si="472"/>
        <v>-1.7699999999999818</v>
      </c>
      <c r="J4266" s="64">
        <f t="shared" si="468"/>
        <v>274</v>
      </c>
      <c r="K4266" s="64">
        <f t="shared" si="469"/>
        <v>289</v>
      </c>
      <c r="L4266" s="64">
        <f t="shared" si="470"/>
        <v>1031</v>
      </c>
      <c r="M4266" s="64">
        <f t="shared" si="471"/>
        <v>418</v>
      </c>
    </row>
    <row r="4267" spans="1:13" x14ac:dyDescent="0.35">
      <c r="A4267" s="64">
        <v>51166489</v>
      </c>
      <c r="B4267" s="64" t="s">
        <v>101</v>
      </c>
      <c r="C4267" s="64">
        <v>1743.77</v>
      </c>
      <c r="D4267" s="64">
        <v>181</v>
      </c>
      <c r="E4267" s="64">
        <v>145.03</v>
      </c>
      <c r="F4267" s="64">
        <v>142.87</v>
      </c>
      <c r="H4267" s="64">
        <f t="shared" si="472"/>
        <v>-2.1599999999999966</v>
      </c>
      <c r="J4267" s="64">
        <f t="shared" ref="J4267:J4330" si="473">IF($B4267=J$2253,J4266+1,J4266)</f>
        <v>275</v>
      </c>
      <c r="K4267" s="64">
        <f t="shared" ref="K4267:K4330" si="474">IF($B4267=K$2253,K4266+1,K4266)</f>
        <v>289</v>
      </c>
      <c r="L4267" s="64">
        <f t="shared" ref="L4267:L4330" si="475">IF($B4267=L$2253,L4266+1,L4266)</f>
        <v>1031</v>
      </c>
      <c r="M4267" s="64">
        <f t="shared" ref="M4267:M4330" si="476">IF($B4267=M$2253,M4266+1,M4266)</f>
        <v>418</v>
      </c>
    </row>
    <row r="4268" spans="1:13" x14ac:dyDescent="0.35">
      <c r="A4268" s="64">
        <v>51166893</v>
      </c>
      <c r="B4268" s="64" t="s">
        <v>406</v>
      </c>
      <c r="C4268" s="64">
        <v>1538.65</v>
      </c>
      <c r="D4268" s="64">
        <v>151</v>
      </c>
      <c r="E4268" s="64">
        <v>127.62</v>
      </c>
      <c r="F4268" s="64">
        <v>0</v>
      </c>
      <c r="H4268" s="64">
        <f t="shared" si="472"/>
        <v>-127.62</v>
      </c>
      <c r="J4268" s="64">
        <f t="shared" si="473"/>
        <v>275</v>
      </c>
      <c r="K4268" s="64">
        <f t="shared" si="474"/>
        <v>289</v>
      </c>
      <c r="L4268" s="64">
        <f t="shared" si="475"/>
        <v>1031</v>
      </c>
      <c r="M4268" s="64">
        <f t="shared" si="476"/>
        <v>419</v>
      </c>
    </row>
    <row r="4269" spans="1:13" x14ac:dyDescent="0.35">
      <c r="A4269" s="64">
        <v>51167396</v>
      </c>
      <c r="B4269" s="64" t="s">
        <v>406</v>
      </c>
      <c r="C4269" s="64">
        <v>2122.73</v>
      </c>
      <c r="D4269" s="64">
        <v>182</v>
      </c>
      <c r="E4269" s="64">
        <v>176.99</v>
      </c>
      <c r="F4269" s="64">
        <v>0</v>
      </c>
      <c r="H4269" s="64">
        <f t="shared" si="472"/>
        <v>-176.99</v>
      </c>
      <c r="J4269" s="64">
        <f t="shared" si="473"/>
        <v>275</v>
      </c>
      <c r="K4269" s="64">
        <f t="shared" si="474"/>
        <v>289</v>
      </c>
      <c r="L4269" s="64">
        <f t="shared" si="475"/>
        <v>1031</v>
      </c>
      <c r="M4269" s="64">
        <f t="shared" si="476"/>
        <v>420</v>
      </c>
    </row>
    <row r="4270" spans="1:13" x14ac:dyDescent="0.35">
      <c r="A4270" s="64">
        <v>51168659</v>
      </c>
      <c r="B4270" s="64" t="s">
        <v>183</v>
      </c>
      <c r="C4270" s="64">
        <v>4077.58</v>
      </c>
      <c r="D4270" s="64">
        <v>182</v>
      </c>
      <c r="E4270" s="64">
        <v>330.11</v>
      </c>
      <c r="F4270" s="64">
        <v>0</v>
      </c>
      <c r="H4270" s="64">
        <f t="shared" si="472"/>
        <v>-330.11</v>
      </c>
      <c r="J4270" s="64">
        <f t="shared" si="473"/>
        <v>275</v>
      </c>
      <c r="K4270" s="64">
        <f t="shared" si="474"/>
        <v>289</v>
      </c>
      <c r="L4270" s="64">
        <f t="shared" si="475"/>
        <v>1032</v>
      </c>
      <c r="M4270" s="64">
        <f t="shared" si="476"/>
        <v>420</v>
      </c>
    </row>
    <row r="4271" spans="1:13" x14ac:dyDescent="0.35">
      <c r="A4271" s="64">
        <v>51169409</v>
      </c>
      <c r="B4271" s="64" t="s">
        <v>183</v>
      </c>
      <c r="C4271" s="64">
        <v>5263.04</v>
      </c>
      <c r="D4271" s="64">
        <v>182</v>
      </c>
      <c r="E4271" s="64">
        <v>421.95</v>
      </c>
      <c r="F4271" s="64">
        <v>0</v>
      </c>
      <c r="H4271" s="64">
        <f t="shared" si="472"/>
        <v>-421.95</v>
      </c>
      <c r="J4271" s="64">
        <f t="shared" si="473"/>
        <v>275</v>
      </c>
      <c r="K4271" s="64">
        <f t="shared" si="474"/>
        <v>289</v>
      </c>
      <c r="L4271" s="64">
        <f t="shared" si="475"/>
        <v>1033</v>
      </c>
      <c r="M4271" s="64">
        <f t="shared" si="476"/>
        <v>420</v>
      </c>
    </row>
    <row r="4272" spans="1:13" x14ac:dyDescent="0.35">
      <c r="A4272" s="64">
        <v>51169425</v>
      </c>
      <c r="B4272" s="64" t="s">
        <v>183</v>
      </c>
      <c r="C4272" s="64">
        <v>2576.09</v>
      </c>
      <c r="D4272" s="64">
        <v>182</v>
      </c>
      <c r="E4272" s="64">
        <v>209.29</v>
      </c>
      <c r="F4272" s="64">
        <v>0</v>
      </c>
      <c r="H4272" s="64">
        <f t="shared" si="472"/>
        <v>-209.29</v>
      </c>
      <c r="J4272" s="64">
        <f t="shared" si="473"/>
        <v>275</v>
      </c>
      <c r="K4272" s="64">
        <f t="shared" si="474"/>
        <v>289</v>
      </c>
      <c r="L4272" s="64">
        <f t="shared" si="475"/>
        <v>1034</v>
      </c>
      <c r="M4272" s="64">
        <f t="shared" si="476"/>
        <v>420</v>
      </c>
    </row>
    <row r="4273" spans="1:13" x14ac:dyDescent="0.35">
      <c r="A4273" s="64">
        <v>51169772</v>
      </c>
      <c r="B4273" s="64" t="s">
        <v>101</v>
      </c>
      <c r="C4273" s="64">
        <v>2551.16</v>
      </c>
      <c r="D4273" s="64">
        <v>181</v>
      </c>
      <c r="E4273" s="64">
        <v>190.24</v>
      </c>
      <c r="F4273" s="64">
        <v>183.29</v>
      </c>
      <c r="H4273" s="64">
        <f t="shared" si="472"/>
        <v>-6.9500000000000171</v>
      </c>
      <c r="J4273" s="64">
        <f t="shared" si="473"/>
        <v>276</v>
      </c>
      <c r="K4273" s="64">
        <f t="shared" si="474"/>
        <v>289</v>
      </c>
      <c r="L4273" s="64">
        <f t="shared" si="475"/>
        <v>1034</v>
      </c>
      <c r="M4273" s="64">
        <f t="shared" si="476"/>
        <v>420</v>
      </c>
    </row>
    <row r="4274" spans="1:13" x14ac:dyDescent="0.35">
      <c r="A4274" s="64">
        <v>51169996</v>
      </c>
      <c r="B4274" s="64" t="s">
        <v>183</v>
      </c>
      <c r="C4274" s="64">
        <v>2625.77</v>
      </c>
      <c r="D4274" s="64">
        <v>179</v>
      </c>
      <c r="E4274" s="64">
        <v>215.74</v>
      </c>
      <c r="F4274" s="64">
        <v>0</v>
      </c>
      <c r="H4274" s="64">
        <f t="shared" si="472"/>
        <v>-215.74</v>
      </c>
      <c r="J4274" s="64">
        <f t="shared" si="473"/>
        <v>276</v>
      </c>
      <c r="K4274" s="64">
        <f t="shared" si="474"/>
        <v>289</v>
      </c>
      <c r="L4274" s="64">
        <f t="shared" si="475"/>
        <v>1035</v>
      </c>
      <c r="M4274" s="64">
        <f t="shared" si="476"/>
        <v>420</v>
      </c>
    </row>
    <row r="4275" spans="1:13" x14ac:dyDescent="0.35">
      <c r="A4275" s="64">
        <v>51170349</v>
      </c>
      <c r="B4275" s="64" t="s">
        <v>406</v>
      </c>
      <c r="C4275" s="64">
        <v>7901.09</v>
      </c>
      <c r="D4275" s="64">
        <v>149</v>
      </c>
      <c r="E4275" s="64">
        <v>650.74</v>
      </c>
      <c r="F4275" s="64">
        <v>0</v>
      </c>
      <c r="H4275" s="64">
        <f t="shared" si="472"/>
        <v>-650.74</v>
      </c>
      <c r="J4275" s="64">
        <f t="shared" si="473"/>
        <v>276</v>
      </c>
      <c r="K4275" s="64">
        <f t="shared" si="474"/>
        <v>289</v>
      </c>
      <c r="L4275" s="64">
        <f t="shared" si="475"/>
        <v>1035</v>
      </c>
      <c r="M4275" s="64">
        <f t="shared" si="476"/>
        <v>421</v>
      </c>
    </row>
    <row r="4276" spans="1:13" x14ac:dyDescent="0.35">
      <c r="A4276" s="64">
        <v>51171074</v>
      </c>
      <c r="B4276" s="64" t="s">
        <v>101</v>
      </c>
      <c r="C4276" s="64">
        <v>3401.63</v>
      </c>
      <c r="D4276" s="64">
        <v>151</v>
      </c>
      <c r="E4276" s="64">
        <v>270.81</v>
      </c>
      <c r="F4276" s="64">
        <v>267.17</v>
      </c>
      <c r="H4276" s="64">
        <f t="shared" si="472"/>
        <v>-3.6399999999999864</v>
      </c>
      <c r="J4276" s="64">
        <f t="shared" si="473"/>
        <v>277</v>
      </c>
      <c r="K4276" s="64">
        <f t="shared" si="474"/>
        <v>289</v>
      </c>
      <c r="L4276" s="64">
        <f t="shared" si="475"/>
        <v>1035</v>
      </c>
      <c r="M4276" s="64">
        <f t="shared" si="476"/>
        <v>421</v>
      </c>
    </row>
    <row r="4277" spans="1:13" x14ac:dyDescent="0.35">
      <c r="A4277" s="64">
        <v>51174044</v>
      </c>
      <c r="B4277" s="64" t="s">
        <v>395</v>
      </c>
      <c r="C4277" s="64">
        <v>3437.37</v>
      </c>
      <c r="D4277" s="64">
        <v>153</v>
      </c>
      <c r="E4277" s="64">
        <v>276.02</v>
      </c>
      <c r="F4277" s="64">
        <v>271.23</v>
      </c>
      <c r="H4277" s="64">
        <f t="shared" si="472"/>
        <v>-4.7899999999999636</v>
      </c>
      <c r="J4277" s="64">
        <f t="shared" si="473"/>
        <v>277</v>
      </c>
      <c r="K4277" s="64">
        <f t="shared" si="474"/>
        <v>290</v>
      </c>
      <c r="L4277" s="64">
        <f t="shared" si="475"/>
        <v>1035</v>
      </c>
      <c r="M4277" s="64">
        <f t="shared" si="476"/>
        <v>421</v>
      </c>
    </row>
    <row r="4278" spans="1:13" x14ac:dyDescent="0.35">
      <c r="A4278" s="64">
        <v>51176123</v>
      </c>
      <c r="B4278" s="64" t="s">
        <v>183</v>
      </c>
      <c r="C4278" s="64">
        <v>2837.34</v>
      </c>
      <c r="D4278" s="64">
        <v>182</v>
      </c>
      <c r="E4278" s="64">
        <v>233.31</v>
      </c>
      <c r="F4278" s="64">
        <v>0</v>
      </c>
      <c r="H4278" s="64">
        <f t="shared" si="472"/>
        <v>-233.31</v>
      </c>
      <c r="J4278" s="64">
        <f t="shared" si="473"/>
        <v>277</v>
      </c>
      <c r="K4278" s="64">
        <f t="shared" si="474"/>
        <v>290</v>
      </c>
      <c r="L4278" s="64">
        <f t="shared" si="475"/>
        <v>1036</v>
      </c>
      <c r="M4278" s="64">
        <f t="shared" si="476"/>
        <v>421</v>
      </c>
    </row>
    <row r="4279" spans="1:13" x14ac:dyDescent="0.35">
      <c r="A4279" s="64">
        <v>51177501</v>
      </c>
      <c r="B4279" s="64" t="s">
        <v>101</v>
      </c>
      <c r="C4279" s="64">
        <v>8513.1200000000008</v>
      </c>
      <c r="D4279" s="64">
        <v>149</v>
      </c>
      <c r="E4279" s="64">
        <v>682.08</v>
      </c>
      <c r="F4279" s="64">
        <v>670.56</v>
      </c>
      <c r="H4279" s="64">
        <f t="shared" si="472"/>
        <v>-11.520000000000095</v>
      </c>
      <c r="J4279" s="64">
        <f t="shared" si="473"/>
        <v>278</v>
      </c>
      <c r="K4279" s="64">
        <f t="shared" si="474"/>
        <v>290</v>
      </c>
      <c r="L4279" s="64">
        <f t="shared" si="475"/>
        <v>1036</v>
      </c>
      <c r="M4279" s="64">
        <f t="shared" si="476"/>
        <v>421</v>
      </c>
    </row>
    <row r="4280" spans="1:13" x14ac:dyDescent="0.35">
      <c r="A4280" s="64">
        <v>51179341</v>
      </c>
      <c r="B4280" s="64" t="s">
        <v>183</v>
      </c>
      <c r="C4280" s="64">
        <v>4329.66</v>
      </c>
      <c r="D4280" s="64">
        <v>182</v>
      </c>
      <c r="E4280" s="64">
        <v>362.36</v>
      </c>
      <c r="F4280" s="64">
        <v>0</v>
      </c>
      <c r="H4280" s="64">
        <f t="shared" si="472"/>
        <v>-362.36</v>
      </c>
      <c r="J4280" s="64">
        <f t="shared" si="473"/>
        <v>278</v>
      </c>
      <c r="K4280" s="64">
        <f t="shared" si="474"/>
        <v>290</v>
      </c>
      <c r="L4280" s="64">
        <f t="shared" si="475"/>
        <v>1037</v>
      </c>
      <c r="M4280" s="64">
        <f t="shared" si="476"/>
        <v>421</v>
      </c>
    </row>
    <row r="4281" spans="1:13" x14ac:dyDescent="0.35">
      <c r="A4281" s="64">
        <v>51181578</v>
      </c>
      <c r="B4281" s="64" t="s">
        <v>406</v>
      </c>
      <c r="C4281" s="64">
        <v>2988.97001</v>
      </c>
      <c r="D4281" s="64">
        <v>150</v>
      </c>
      <c r="E4281" s="64">
        <v>244.18</v>
      </c>
      <c r="F4281" s="64">
        <v>0</v>
      </c>
      <c r="H4281" s="64">
        <f t="shared" si="472"/>
        <v>-244.18</v>
      </c>
      <c r="J4281" s="64">
        <f t="shared" si="473"/>
        <v>278</v>
      </c>
      <c r="K4281" s="64">
        <f t="shared" si="474"/>
        <v>290</v>
      </c>
      <c r="L4281" s="64">
        <f t="shared" si="475"/>
        <v>1037</v>
      </c>
      <c r="M4281" s="64">
        <f t="shared" si="476"/>
        <v>422</v>
      </c>
    </row>
    <row r="4282" spans="1:13" x14ac:dyDescent="0.35">
      <c r="A4282" s="64">
        <v>51181883</v>
      </c>
      <c r="B4282" s="64" t="s">
        <v>406</v>
      </c>
      <c r="C4282" s="64">
        <v>2084.87</v>
      </c>
      <c r="D4282" s="64">
        <v>151</v>
      </c>
      <c r="E4282" s="64">
        <v>167.57</v>
      </c>
      <c r="F4282" s="64">
        <v>0</v>
      </c>
      <c r="H4282" s="64">
        <f t="shared" si="472"/>
        <v>-167.57</v>
      </c>
      <c r="J4282" s="64">
        <f t="shared" si="473"/>
        <v>278</v>
      </c>
      <c r="K4282" s="64">
        <f t="shared" si="474"/>
        <v>290</v>
      </c>
      <c r="L4282" s="64">
        <f t="shared" si="475"/>
        <v>1037</v>
      </c>
      <c r="M4282" s="64">
        <f t="shared" si="476"/>
        <v>423</v>
      </c>
    </row>
    <row r="4283" spans="1:13" x14ac:dyDescent="0.35">
      <c r="A4283" s="64">
        <v>51185306</v>
      </c>
      <c r="B4283" s="64" t="s">
        <v>406</v>
      </c>
      <c r="C4283" s="64">
        <v>2154.33</v>
      </c>
      <c r="D4283" s="64">
        <v>181</v>
      </c>
      <c r="E4283" s="64">
        <v>173.4</v>
      </c>
      <c r="F4283" s="64">
        <v>0</v>
      </c>
      <c r="H4283" s="64">
        <f t="shared" si="472"/>
        <v>-173.4</v>
      </c>
      <c r="J4283" s="64">
        <f t="shared" si="473"/>
        <v>278</v>
      </c>
      <c r="K4283" s="64">
        <f t="shared" si="474"/>
        <v>290</v>
      </c>
      <c r="L4283" s="64">
        <f t="shared" si="475"/>
        <v>1037</v>
      </c>
      <c r="M4283" s="64">
        <f t="shared" si="476"/>
        <v>424</v>
      </c>
    </row>
    <row r="4284" spans="1:13" x14ac:dyDescent="0.35">
      <c r="A4284" s="64">
        <v>51185736</v>
      </c>
      <c r="B4284" s="64" t="s">
        <v>406</v>
      </c>
      <c r="C4284" s="64">
        <v>2090.7199999999998</v>
      </c>
      <c r="D4284" s="64">
        <v>182</v>
      </c>
      <c r="E4284" s="64">
        <v>172.49</v>
      </c>
      <c r="F4284" s="64">
        <v>0</v>
      </c>
      <c r="H4284" s="64">
        <f t="shared" si="472"/>
        <v>-172.49</v>
      </c>
      <c r="J4284" s="64">
        <f t="shared" si="473"/>
        <v>278</v>
      </c>
      <c r="K4284" s="64">
        <f t="shared" si="474"/>
        <v>290</v>
      </c>
      <c r="L4284" s="64">
        <f t="shared" si="475"/>
        <v>1037</v>
      </c>
      <c r="M4284" s="64">
        <f t="shared" si="476"/>
        <v>425</v>
      </c>
    </row>
    <row r="4285" spans="1:13" x14ac:dyDescent="0.35">
      <c r="A4285" s="64">
        <v>51188045</v>
      </c>
      <c r="B4285" s="64" t="s">
        <v>183</v>
      </c>
      <c r="C4285" s="64">
        <v>2719.66</v>
      </c>
      <c r="D4285" s="64">
        <v>182</v>
      </c>
      <c r="E4285" s="64">
        <v>216.48</v>
      </c>
      <c r="F4285" s="64">
        <v>0</v>
      </c>
      <c r="H4285" s="64">
        <f t="shared" si="472"/>
        <v>-216.48</v>
      </c>
      <c r="J4285" s="64">
        <f t="shared" si="473"/>
        <v>278</v>
      </c>
      <c r="K4285" s="64">
        <f t="shared" si="474"/>
        <v>290</v>
      </c>
      <c r="L4285" s="64">
        <f t="shared" si="475"/>
        <v>1038</v>
      </c>
      <c r="M4285" s="64">
        <f t="shared" si="476"/>
        <v>425</v>
      </c>
    </row>
    <row r="4286" spans="1:13" x14ac:dyDescent="0.35">
      <c r="A4286" s="64">
        <v>51188988</v>
      </c>
      <c r="B4286" s="64" t="s">
        <v>183</v>
      </c>
      <c r="C4286" s="64">
        <v>2844.45</v>
      </c>
      <c r="D4286" s="64">
        <v>181</v>
      </c>
      <c r="E4286" s="64">
        <v>235.1</v>
      </c>
      <c r="F4286" s="64">
        <v>0</v>
      </c>
      <c r="H4286" s="64">
        <f t="shared" si="472"/>
        <v>-235.1</v>
      </c>
      <c r="J4286" s="64">
        <f t="shared" si="473"/>
        <v>278</v>
      </c>
      <c r="K4286" s="64">
        <f t="shared" si="474"/>
        <v>290</v>
      </c>
      <c r="L4286" s="64">
        <f t="shared" si="475"/>
        <v>1039</v>
      </c>
      <c r="M4286" s="64">
        <f t="shared" si="476"/>
        <v>425</v>
      </c>
    </row>
    <row r="4287" spans="1:13" x14ac:dyDescent="0.35">
      <c r="A4287" s="64">
        <v>51194505</v>
      </c>
      <c r="B4287" s="64" t="s">
        <v>101</v>
      </c>
      <c r="C4287" s="64">
        <v>2678.26</v>
      </c>
      <c r="D4287" s="64">
        <v>182</v>
      </c>
      <c r="E4287" s="64">
        <v>218.63</v>
      </c>
      <c r="F4287" s="64">
        <v>217.69</v>
      </c>
      <c r="H4287" s="64">
        <f t="shared" si="472"/>
        <v>-0.93999999999999773</v>
      </c>
      <c r="J4287" s="64">
        <f t="shared" si="473"/>
        <v>279</v>
      </c>
      <c r="K4287" s="64">
        <f t="shared" si="474"/>
        <v>290</v>
      </c>
      <c r="L4287" s="64">
        <f t="shared" si="475"/>
        <v>1039</v>
      </c>
      <c r="M4287" s="64">
        <f t="shared" si="476"/>
        <v>425</v>
      </c>
    </row>
    <row r="4288" spans="1:13" x14ac:dyDescent="0.35">
      <c r="A4288" s="64">
        <v>51195173</v>
      </c>
      <c r="B4288" s="64" t="s">
        <v>101</v>
      </c>
      <c r="C4288" s="64">
        <v>1768.72</v>
      </c>
      <c r="D4288" s="64">
        <v>151</v>
      </c>
      <c r="E4288" s="64">
        <v>143.51</v>
      </c>
      <c r="F4288" s="64">
        <v>143.57</v>
      </c>
      <c r="H4288" s="64">
        <f t="shared" si="472"/>
        <v>6.0000000000002274E-2</v>
      </c>
      <c r="J4288" s="64">
        <f t="shared" si="473"/>
        <v>280</v>
      </c>
      <c r="K4288" s="64">
        <f t="shared" si="474"/>
        <v>290</v>
      </c>
      <c r="L4288" s="64">
        <f t="shared" si="475"/>
        <v>1039</v>
      </c>
      <c r="M4288" s="64">
        <f t="shared" si="476"/>
        <v>425</v>
      </c>
    </row>
    <row r="4289" spans="1:13" x14ac:dyDescent="0.35">
      <c r="A4289" s="64">
        <v>51196113</v>
      </c>
      <c r="B4289" s="64" t="s">
        <v>183</v>
      </c>
      <c r="C4289" s="64">
        <v>3416.12</v>
      </c>
      <c r="D4289" s="64">
        <v>179</v>
      </c>
      <c r="E4289" s="64">
        <v>273.54000000000002</v>
      </c>
      <c r="F4289" s="64">
        <v>0</v>
      </c>
      <c r="H4289" s="64">
        <f t="shared" si="472"/>
        <v>-273.54000000000002</v>
      </c>
      <c r="J4289" s="64">
        <f t="shared" si="473"/>
        <v>280</v>
      </c>
      <c r="K4289" s="64">
        <f t="shared" si="474"/>
        <v>290</v>
      </c>
      <c r="L4289" s="64">
        <f t="shared" si="475"/>
        <v>1040</v>
      </c>
      <c r="M4289" s="64">
        <f t="shared" si="476"/>
        <v>425</v>
      </c>
    </row>
    <row r="4290" spans="1:13" x14ac:dyDescent="0.35">
      <c r="A4290" s="64">
        <v>51196444</v>
      </c>
      <c r="B4290" s="64" t="s">
        <v>183</v>
      </c>
      <c r="C4290" s="64">
        <v>3641.75</v>
      </c>
      <c r="D4290" s="64">
        <v>179</v>
      </c>
      <c r="E4290" s="64">
        <v>294.45</v>
      </c>
      <c r="F4290" s="64">
        <v>0</v>
      </c>
      <c r="H4290" s="64">
        <f t="shared" si="472"/>
        <v>-294.45</v>
      </c>
      <c r="J4290" s="64">
        <f t="shared" si="473"/>
        <v>280</v>
      </c>
      <c r="K4290" s="64">
        <f t="shared" si="474"/>
        <v>290</v>
      </c>
      <c r="L4290" s="64">
        <f t="shared" si="475"/>
        <v>1041</v>
      </c>
      <c r="M4290" s="64">
        <f t="shared" si="476"/>
        <v>425</v>
      </c>
    </row>
    <row r="4291" spans="1:13" x14ac:dyDescent="0.35">
      <c r="A4291" s="64">
        <v>51197012</v>
      </c>
      <c r="B4291" s="64" t="s">
        <v>406</v>
      </c>
      <c r="C4291" s="64">
        <v>5046.9799999999996</v>
      </c>
      <c r="D4291" s="64">
        <v>152</v>
      </c>
      <c r="E4291" s="64">
        <v>407.14</v>
      </c>
      <c r="F4291" s="64">
        <v>0</v>
      </c>
      <c r="H4291" s="64">
        <f t="shared" si="472"/>
        <v>-407.14</v>
      </c>
      <c r="J4291" s="64">
        <f t="shared" si="473"/>
        <v>280</v>
      </c>
      <c r="K4291" s="64">
        <f t="shared" si="474"/>
        <v>290</v>
      </c>
      <c r="L4291" s="64">
        <f t="shared" si="475"/>
        <v>1041</v>
      </c>
      <c r="M4291" s="64">
        <f t="shared" si="476"/>
        <v>426</v>
      </c>
    </row>
    <row r="4292" spans="1:13" x14ac:dyDescent="0.35">
      <c r="A4292" s="64">
        <v>51198094</v>
      </c>
      <c r="B4292" s="64" t="s">
        <v>406</v>
      </c>
      <c r="C4292" s="64">
        <v>2077.0300000000002</v>
      </c>
      <c r="D4292" s="64">
        <v>151</v>
      </c>
      <c r="E4292" s="64">
        <v>170.55</v>
      </c>
      <c r="F4292" s="64">
        <v>0</v>
      </c>
      <c r="H4292" s="64">
        <f t="shared" si="472"/>
        <v>-170.55</v>
      </c>
      <c r="J4292" s="64">
        <f t="shared" si="473"/>
        <v>280</v>
      </c>
      <c r="K4292" s="64">
        <f t="shared" si="474"/>
        <v>290</v>
      </c>
      <c r="L4292" s="64">
        <f t="shared" si="475"/>
        <v>1041</v>
      </c>
      <c r="M4292" s="64">
        <f t="shared" si="476"/>
        <v>427</v>
      </c>
    </row>
    <row r="4293" spans="1:13" x14ac:dyDescent="0.35">
      <c r="A4293" s="64">
        <v>51199604</v>
      </c>
      <c r="B4293" s="64" t="s">
        <v>183</v>
      </c>
      <c r="C4293" s="64">
        <v>1766.02</v>
      </c>
      <c r="D4293" s="64">
        <v>181</v>
      </c>
      <c r="E4293" s="64">
        <v>143.87</v>
      </c>
      <c r="F4293" s="64">
        <v>0</v>
      </c>
      <c r="H4293" s="64">
        <f t="shared" si="472"/>
        <v>-143.87</v>
      </c>
      <c r="J4293" s="64">
        <f t="shared" si="473"/>
        <v>280</v>
      </c>
      <c r="K4293" s="64">
        <f t="shared" si="474"/>
        <v>290</v>
      </c>
      <c r="L4293" s="64">
        <f t="shared" si="475"/>
        <v>1042</v>
      </c>
      <c r="M4293" s="64">
        <f t="shared" si="476"/>
        <v>427</v>
      </c>
    </row>
    <row r="4294" spans="1:13" x14ac:dyDescent="0.35">
      <c r="A4294" s="64">
        <v>51200419</v>
      </c>
      <c r="B4294" s="64" t="s">
        <v>101</v>
      </c>
      <c r="C4294" s="64">
        <v>2779.94</v>
      </c>
      <c r="D4294" s="64">
        <v>179</v>
      </c>
      <c r="E4294" s="64">
        <v>225.27</v>
      </c>
      <c r="F4294" s="64">
        <v>219.05</v>
      </c>
      <c r="H4294" s="64">
        <f t="shared" si="472"/>
        <v>-6.2199999999999989</v>
      </c>
      <c r="J4294" s="64">
        <f t="shared" si="473"/>
        <v>281</v>
      </c>
      <c r="K4294" s="64">
        <f t="shared" si="474"/>
        <v>290</v>
      </c>
      <c r="L4294" s="64">
        <f t="shared" si="475"/>
        <v>1042</v>
      </c>
      <c r="M4294" s="64">
        <f t="shared" si="476"/>
        <v>427</v>
      </c>
    </row>
    <row r="4295" spans="1:13" x14ac:dyDescent="0.35">
      <c r="A4295" s="64">
        <v>51200865</v>
      </c>
      <c r="B4295" s="64" t="s">
        <v>406</v>
      </c>
      <c r="C4295" s="64">
        <v>1052.06</v>
      </c>
      <c r="D4295" s="64">
        <v>181</v>
      </c>
      <c r="E4295" s="64">
        <v>85.01</v>
      </c>
      <c r="F4295" s="64">
        <v>0</v>
      </c>
      <c r="H4295" s="64">
        <f t="shared" si="472"/>
        <v>-85.01</v>
      </c>
      <c r="J4295" s="64">
        <f t="shared" si="473"/>
        <v>281</v>
      </c>
      <c r="K4295" s="64">
        <f t="shared" si="474"/>
        <v>290</v>
      </c>
      <c r="L4295" s="64">
        <f t="shared" si="475"/>
        <v>1042</v>
      </c>
      <c r="M4295" s="64">
        <f t="shared" si="476"/>
        <v>428</v>
      </c>
    </row>
    <row r="4296" spans="1:13" x14ac:dyDescent="0.35">
      <c r="A4296" s="64">
        <v>51201649</v>
      </c>
      <c r="B4296" s="64" t="s">
        <v>183</v>
      </c>
      <c r="C4296" s="64">
        <v>3654.26</v>
      </c>
      <c r="D4296" s="64">
        <v>182</v>
      </c>
      <c r="E4296" s="64">
        <v>290.93</v>
      </c>
      <c r="F4296" s="64">
        <v>0</v>
      </c>
      <c r="H4296" s="64">
        <f t="shared" si="472"/>
        <v>-290.93</v>
      </c>
      <c r="J4296" s="64">
        <f t="shared" si="473"/>
        <v>281</v>
      </c>
      <c r="K4296" s="64">
        <f t="shared" si="474"/>
        <v>290</v>
      </c>
      <c r="L4296" s="64">
        <f t="shared" si="475"/>
        <v>1043</v>
      </c>
      <c r="M4296" s="64">
        <f t="shared" si="476"/>
        <v>428</v>
      </c>
    </row>
    <row r="4297" spans="1:13" x14ac:dyDescent="0.35">
      <c r="A4297" s="64">
        <v>51202069</v>
      </c>
      <c r="B4297" s="64" t="s">
        <v>183</v>
      </c>
      <c r="C4297" s="64">
        <v>2071.73</v>
      </c>
      <c r="D4297" s="64">
        <v>182</v>
      </c>
      <c r="E4297" s="64">
        <v>168.35</v>
      </c>
      <c r="F4297" s="64">
        <v>0</v>
      </c>
      <c r="H4297" s="64">
        <f t="shared" si="472"/>
        <v>-168.35</v>
      </c>
      <c r="J4297" s="64">
        <f t="shared" si="473"/>
        <v>281</v>
      </c>
      <c r="K4297" s="64">
        <f t="shared" si="474"/>
        <v>290</v>
      </c>
      <c r="L4297" s="64">
        <f t="shared" si="475"/>
        <v>1044</v>
      </c>
      <c r="M4297" s="64">
        <f t="shared" si="476"/>
        <v>428</v>
      </c>
    </row>
    <row r="4298" spans="1:13" x14ac:dyDescent="0.35">
      <c r="A4298" s="64">
        <v>51203380</v>
      </c>
      <c r="B4298" s="64" t="s">
        <v>101</v>
      </c>
      <c r="C4298" s="64">
        <v>3421.39</v>
      </c>
      <c r="D4298" s="64">
        <v>182</v>
      </c>
      <c r="E4298" s="64">
        <v>283.89</v>
      </c>
      <c r="F4298" s="64">
        <v>280.55</v>
      </c>
      <c r="H4298" s="64">
        <f t="shared" si="472"/>
        <v>-3.339999999999975</v>
      </c>
      <c r="J4298" s="64">
        <f t="shared" si="473"/>
        <v>282</v>
      </c>
      <c r="K4298" s="64">
        <f t="shared" si="474"/>
        <v>290</v>
      </c>
      <c r="L4298" s="64">
        <f t="shared" si="475"/>
        <v>1044</v>
      </c>
      <c r="M4298" s="64">
        <f t="shared" si="476"/>
        <v>428</v>
      </c>
    </row>
    <row r="4299" spans="1:13" x14ac:dyDescent="0.35">
      <c r="A4299" s="64">
        <v>51205716</v>
      </c>
      <c r="B4299" s="64" t="s">
        <v>183</v>
      </c>
      <c r="C4299" s="64">
        <v>3354.99</v>
      </c>
      <c r="D4299" s="64">
        <v>182</v>
      </c>
      <c r="E4299" s="64">
        <v>268.98</v>
      </c>
      <c r="F4299" s="64">
        <v>0</v>
      </c>
      <c r="H4299" s="64">
        <f t="shared" si="472"/>
        <v>-268.98</v>
      </c>
      <c r="J4299" s="64">
        <f t="shared" si="473"/>
        <v>282</v>
      </c>
      <c r="K4299" s="64">
        <f t="shared" si="474"/>
        <v>290</v>
      </c>
      <c r="L4299" s="64">
        <f t="shared" si="475"/>
        <v>1045</v>
      </c>
      <c r="M4299" s="64">
        <f t="shared" si="476"/>
        <v>428</v>
      </c>
    </row>
    <row r="4300" spans="1:13" x14ac:dyDescent="0.35">
      <c r="A4300" s="64">
        <v>51207829</v>
      </c>
      <c r="B4300" s="64" t="s">
        <v>101</v>
      </c>
      <c r="C4300" s="64">
        <v>3847.2</v>
      </c>
      <c r="D4300" s="64">
        <v>179</v>
      </c>
      <c r="E4300" s="64">
        <v>309.7</v>
      </c>
      <c r="F4300" s="64">
        <v>305.42</v>
      </c>
      <c r="H4300" s="64">
        <f t="shared" si="472"/>
        <v>-4.2799999999999727</v>
      </c>
      <c r="J4300" s="64">
        <f t="shared" si="473"/>
        <v>283</v>
      </c>
      <c r="K4300" s="64">
        <f t="shared" si="474"/>
        <v>290</v>
      </c>
      <c r="L4300" s="64">
        <f t="shared" si="475"/>
        <v>1045</v>
      </c>
      <c r="M4300" s="64">
        <f t="shared" si="476"/>
        <v>428</v>
      </c>
    </row>
    <row r="4301" spans="1:13" x14ac:dyDescent="0.35">
      <c r="A4301" s="64">
        <v>51208041</v>
      </c>
      <c r="B4301" s="64" t="s">
        <v>101</v>
      </c>
      <c r="C4301" s="64">
        <v>3044.15</v>
      </c>
      <c r="D4301" s="64">
        <v>182</v>
      </c>
      <c r="E4301" s="64">
        <v>251.24</v>
      </c>
      <c r="F4301" s="64">
        <v>244.98</v>
      </c>
      <c r="H4301" s="64">
        <f t="shared" si="472"/>
        <v>-6.2600000000000193</v>
      </c>
      <c r="J4301" s="64">
        <f t="shared" si="473"/>
        <v>284</v>
      </c>
      <c r="K4301" s="64">
        <f t="shared" si="474"/>
        <v>290</v>
      </c>
      <c r="L4301" s="64">
        <f t="shared" si="475"/>
        <v>1045</v>
      </c>
      <c r="M4301" s="64">
        <f t="shared" si="476"/>
        <v>428</v>
      </c>
    </row>
    <row r="4302" spans="1:13" x14ac:dyDescent="0.35">
      <c r="A4302" s="64">
        <v>51209015</v>
      </c>
      <c r="B4302" s="64" t="s">
        <v>395</v>
      </c>
      <c r="C4302" s="64">
        <v>2492.11</v>
      </c>
      <c r="D4302" s="64">
        <v>151</v>
      </c>
      <c r="E4302" s="64">
        <v>200.27</v>
      </c>
      <c r="F4302" s="64">
        <v>194.56</v>
      </c>
      <c r="H4302" s="64">
        <f t="shared" si="472"/>
        <v>-5.710000000000008</v>
      </c>
      <c r="J4302" s="64">
        <f t="shared" si="473"/>
        <v>284</v>
      </c>
      <c r="K4302" s="64">
        <f t="shared" si="474"/>
        <v>291</v>
      </c>
      <c r="L4302" s="64">
        <f t="shared" si="475"/>
        <v>1045</v>
      </c>
      <c r="M4302" s="64">
        <f t="shared" si="476"/>
        <v>428</v>
      </c>
    </row>
    <row r="4303" spans="1:13" x14ac:dyDescent="0.35">
      <c r="A4303" s="64">
        <v>51210004</v>
      </c>
      <c r="B4303" s="64" t="s">
        <v>183</v>
      </c>
      <c r="C4303" s="64">
        <v>2155.16</v>
      </c>
      <c r="D4303" s="64">
        <v>181</v>
      </c>
      <c r="E4303" s="64">
        <v>178.49</v>
      </c>
      <c r="F4303" s="64">
        <v>0</v>
      </c>
      <c r="H4303" s="64">
        <f t="shared" si="472"/>
        <v>-178.49</v>
      </c>
      <c r="J4303" s="64">
        <f t="shared" si="473"/>
        <v>284</v>
      </c>
      <c r="K4303" s="64">
        <f t="shared" si="474"/>
        <v>291</v>
      </c>
      <c r="L4303" s="64">
        <f t="shared" si="475"/>
        <v>1046</v>
      </c>
      <c r="M4303" s="64">
        <f t="shared" si="476"/>
        <v>428</v>
      </c>
    </row>
    <row r="4304" spans="1:13" x14ac:dyDescent="0.35">
      <c r="A4304" s="64">
        <v>51211820</v>
      </c>
      <c r="B4304" s="64" t="s">
        <v>395</v>
      </c>
      <c r="C4304" s="64">
        <v>3065.56</v>
      </c>
      <c r="D4304" s="64">
        <v>182</v>
      </c>
      <c r="E4304" s="64">
        <v>244.35</v>
      </c>
      <c r="F4304" s="64">
        <v>239.41</v>
      </c>
      <c r="H4304" s="64">
        <f t="shared" ref="H4304:H4367" si="477">F4304-E4304</f>
        <v>-4.9399999999999977</v>
      </c>
      <c r="J4304" s="64">
        <f t="shared" si="473"/>
        <v>284</v>
      </c>
      <c r="K4304" s="64">
        <f t="shared" si="474"/>
        <v>292</v>
      </c>
      <c r="L4304" s="64">
        <f t="shared" si="475"/>
        <v>1046</v>
      </c>
      <c r="M4304" s="64">
        <f t="shared" si="476"/>
        <v>428</v>
      </c>
    </row>
    <row r="4305" spans="1:13" x14ac:dyDescent="0.35">
      <c r="A4305" s="64">
        <v>51215715</v>
      </c>
      <c r="B4305" s="64" t="s">
        <v>183</v>
      </c>
      <c r="C4305" s="64">
        <v>2331.87</v>
      </c>
      <c r="D4305" s="64">
        <v>182</v>
      </c>
      <c r="E4305" s="64">
        <v>187.66</v>
      </c>
      <c r="F4305" s="64">
        <v>0</v>
      </c>
      <c r="H4305" s="64">
        <f t="shared" si="477"/>
        <v>-187.66</v>
      </c>
      <c r="J4305" s="64">
        <f t="shared" si="473"/>
        <v>284</v>
      </c>
      <c r="K4305" s="64">
        <f t="shared" si="474"/>
        <v>292</v>
      </c>
      <c r="L4305" s="64">
        <f t="shared" si="475"/>
        <v>1047</v>
      </c>
      <c r="M4305" s="64">
        <f t="shared" si="476"/>
        <v>428</v>
      </c>
    </row>
    <row r="4306" spans="1:13" x14ac:dyDescent="0.35">
      <c r="A4306" s="64">
        <v>51216929</v>
      </c>
      <c r="B4306" s="64" t="s">
        <v>183</v>
      </c>
      <c r="C4306" s="64">
        <v>2406.88</v>
      </c>
      <c r="D4306" s="64">
        <v>182</v>
      </c>
      <c r="E4306" s="64">
        <v>197.43</v>
      </c>
      <c r="F4306" s="64">
        <v>0</v>
      </c>
      <c r="H4306" s="64">
        <f t="shared" si="477"/>
        <v>-197.43</v>
      </c>
      <c r="J4306" s="64">
        <f t="shared" si="473"/>
        <v>284</v>
      </c>
      <c r="K4306" s="64">
        <f t="shared" si="474"/>
        <v>292</v>
      </c>
      <c r="L4306" s="64">
        <f t="shared" si="475"/>
        <v>1048</v>
      </c>
      <c r="M4306" s="64">
        <f t="shared" si="476"/>
        <v>428</v>
      </c>
    </row>
    <row r="4307" spans="1:13" x14ac:dyDescent="0.35">
      <c r="A4307" s="64">
        <v>51217787</v>
      </c>
      <c r="B4307" s="64" t="s">
        <v>406</v>
      </c>
      <c r="C4307" s="64">
        <v>2681.46</v>
      </c>
      <c r="D4307" s="64">
        <v>149</v>
      </c>
      <c r="E4307" s="64">
        <v>217.56</v>
      </c>
      <c r="F4307" s="64">
        <v>0</v>
      </c>
      <c r="H4307" s="64">
        <f t="shared" si="477"/>
        <v>-217.56</v>
      </c>
      <c r="J4307" s="64">
        <f t="shared" si="473"/>
        <v>284</v>
      </c>
      <c r="K4307" s="64">
        <f t="shared" si="474"/>
        <v>292</v>
      </c>
      <c r="L4307" s="64">
        <f t="shared" si="475"/>
        <v>1048</v>
      </c>
      <c r="M4307" s="64">
        <f t="shared" si="476"/>
        <v>429</v>
      </c>
    </row>
    <row r="4308" spans="1:13" x14ac:dyDescent="0.35">
      <c r="A4308" s="64">
        <v>51217985</v>
      </c>
      <c r="B4308" s="64" t="s">
        <v>183</v>
      </c>
      <c r="C4308" s="64">
        <v>1874.09</v>
      </c>
      <c r="D4308" s="64">
        <v>182</v>
      </c>
      <c r="E4308" s="64">
        <v>146.5</v>
      </c>
      <c r="F4308" s="64">
        <v>0</v>
      </c>
      <c r="H4308" s="64">
        <f t="shared" si="477"/>
        <v>-146.5</v>
      </c>
      <c r="J4308" s="64">
        <f t="shared" si="473"/>
        <v>284</v>
      </c>
      <c r="K4308" s="64">
        <f t="shared" si="474"/>
        <v>292</v>
      </c>
      <c r="L4308" s="64">
        <f t="shared" si="475"/>
        <v>1049</v>
      </c>
      <c r="M4308" s="64">
        <f t="shared" si="476"/>
        <v>429</v>
      </c>
    </row>
    <row r="4309" spans="1:13" x14ac:dyDescent="0.35">
      <c r="A4309" s="64">
        <v>51219270</v>
      </c>
      <c r="B4309" s="64" t="s">
        <v>183</v>
      </c>
      <c r="C4309" s="64">
        <v>2140.1799999999998</v>
      </c>
      <c r="D4309" s="64">
        <v>182</v>
      </c>
      <c r="E4309" s="64">
        <v>176.3</v>
      </c>
      <c r="F4309" s="64">
        <v>0</v>
      </c>
      <c r="H4309" s="64">
        <f t="shared" si="477"/>
        <v>-176.3</v>
      </c>
      <c r="J4309" s="64">
        <f t="shared" si="473"/>
        <v>284</v>
      </c>
      <c r="K4309" s="64">
        <f t="shared" si="474"/>
        <v>292</v>
      </c>
      <c r="L4309" s="64">
        <f t="shared" si="475"/>
        <v>1050</v>
      </c>
      <c r="M4309" s="64">
        <f t="shared" si="476"/>
        <v>429</v>
      </c>
    </row>
    <row r="4310" spans="1:13" x14ac:dyDescent="0.35">
      <c r="A4310" s="64">
        <v>51221077</v>
      </c>
      <c r="B4310" s="64" t="s">
        <v>101</v>
      </c>
      <c r="C4310" s="64">
        <v>1356.39</v>
      </c>
      <c r="D4310" s="64">
        <v>147</v>
      </c>
      <c r="E4310" s="64">
        <v>106.39</v>
      </c>
      <c r="F4310" s="64">
        <v>105.01</v>
      </c>
      <c r="H4310" s="64">
        <f t="shared" si="477"/>
        <v>-1.3799999999999955</v>
      </c>
      <c r="J4310" s="64">
        <f t="shared" si="473"/>
        <v>285</v>
      </c>
      <c r="K4310" s="64">
        <f t="shared" si="474"/>
        <v>292</v>
      </c>
      <c r="L4310" s="64">
        <f t="shared" si="475"/>
        <v>1050</v>
      </c>
      <c r="M4310" s="64">
        <f t="shared" si="476"/>
        <v>429</v>
      </c>
    </row>
    <row r="4311" spans="1:13" x14ac:dyDescent="0.35">
      <c r="A4311" s="64">
        <v>51221481</v>
      </c>
      <c r="B4311" s="64" t="s">
        <v>183</v>
      </c>
      <c r="C4311" s="64">
        <v>1939.74</v>
      </c>
      <c r="D4311" s="64">
        <v>182</v>
      </c>
      <c r="E4311" s="64">
        <v>158.99</v>
      </c>
      <c r="F4311" s="64">
        <v>0</v>
      </c>
      <c r="H4311" s="64">
        <f t="shared" si="477"/>
        <v>-158.99</v>
      </c>
      <c r="J4311" s="64">
        <f t="shared" si="473"/>
        <v>285</v>
      </c>
      <c r="K4311" s="64">
        <f t="shared" si="474"/>
        <v>292</v>
      </c>
      <c r="L4311" s="64">
        <f t="shared" si="475"/>
        <v>1051</v>
      </c>
      <c r="M4311" s="64">
        <f t="shared" si="476"/>
        <v>429</v>
      </c>
    </row>
    <row r="4312" spans="1:13" x14ac:dyDescent="0.35">
      <c r="A4312" s="64">
        <v>51222059</v>
      </c>
      <c r="B4312" s="64" t="s">
        <v>183</v>
      </c>
      <c r="C4312" s="64">
        <v>2081.9499999999998</v>
      </c>
      <c r="D4312" s="64">
        <v>182</v>
      </c>
      <c r="E4312" s="64">
        <v>171.68</v>
      </c>
      <c r="F4312" s="64">
        <v>0</v>
      </c>
      <c r="H4312" s="64">
        <f t="shared" si="477"/>
        <v>-171.68</v>
      </c>
      <c r="J4312" s="64">
        <f t="shared" si="473"/>
        <v>285</v>
      </c>
      <c r="K4312" s="64">
        <f t="shared" si="474"/>
        <v>292</v>
      </c>
      <c r="L4312" s="64">
        <f t="shared" si="475"/>
        <v>1052</v>
      </c>
      <c r="M4312" s="64">
        <f t="shared" si="476"/>
        <v>429</v>
      </c>
    </row>
    <row r="4313" spans="1:13" x14ac:dyDescent="0.35">
      <c r="A4313" s="64">
        <v>51222182</v>
      </c>
      <c r="B4313" s="64" t="s">
        <v>406</v>
      </c>
      <c r="C4313" s="64">
        <v>6481.6</v>
      </c>
      <c r="D4313" s="64">
        <v>182</v>
      </c>
      <c r="E4313" s="64">
        <v>529.97</v>
      </c>
      <c r="F4313" s="64">
        <v>0</v>
      </c>
      <c r="H4313" s="64">
        <f t="shared" si="477"/>
        <v>-529.97</v>
      </c>
      <c r="J4313" s="64">
        <f t="shared" si="473"/>
        <v>285</v>
      </c>
      <c r="K4313" s="64">
        <f t="shared" si="474"/>
        <v>292</v>
      </c>
      <c r="L4313" s="64">
        <f t="shared" si="475"/>
        <v>1052</v>
      </c>
      <c r="M4313" s="64">
        <f t="shared" si="476"/>
        <v>430</v>
      </c>
    </row>
    <row r="4314" spans="1:13" x14ac:dyDescent="0.35">
      <c r="A4314" s="64">
        <v>51222364</v>
      </c>
      <c r="B4314" s="64" t="s">
        <v>183</v>
      </c>
      <c r="C4314" s="64">
        <v>3027.6</v>
      </c>
      <c r="D4314" s="64">
        <v>179</v>
      </c>
      <c r="E4314" s="64">
        <v>242.23</v>
      </c>
      <c r="F4314" s="64">
        <v>0</v>
      </c>
      <c r="H4314" s="64">
        <f t="shared" si="477"/>
        <v>-242.23</v>
      </c>
      <c r="J4314" s="64">
        <f t="shared" si="473"/>
        <v>285</v>
      </c>
      <c r="K4314" s="64">
        <f t="shared" si="474"/>
        <v>292</v>
      </c>
      <c r="L4314" s="64">
        <f t="shared" si="475"/>
        <v>1053</v>
      </c>
      <c r="M4314" s="64">
        <f t="shared" si="476"/>
        <v>430</v>
      </c>
    </row>
    <row r="4315" spans="1:13" x14ac:dyDescent="0.35">
      <c r="A4315" s="64">
        <v>51222398</v>
      </c>
      <c r="B4315" s="64" t="s">
        <v>406</v>
      </c>
      <c r="C4315" s="64">
        <v>2080.58</v>
      </c>
      <c r="D4315" s="64">
        <v>153</v>
      </c>
      <c r="E4315" s="64">
        <v>171.84</v>
      </c>
      <c r="F4315" s="64">
        <v>0</v>
      </c>
      <c r="H4315" s="64">
        <f t="shared" si="477"/>
        <v>-171.84</v>
      </c>
      <c r="J4315" s="64">
        <f t="shared" si="473"/>
        <v>285</v>
      </c>
      <c r="K4315" s="64">
        <f t="shared" si="474"/>
        <v>292</v>
      </c>
      <c r="L4315" s="64">
        <f t="shared" si="475"/>
        <v>1053</v>
      </c>
      <c r="M4315" s="64">
        <f t="shared" si="476"/>
        <v>431</v>
      </c>
    </row>
    <row r="4316" spans="1:13" x14ac:dyDescent="0.35">
      <c r="A4316" s="64">
        <v>51222661</v>
      </c>
      <c r="B4316" s="64" t="s">
        <v>395</v>
      </c>
      <c r="C4316" s="64">
        <v>6829.27</v>
      </c>
      <c r="D4316" s="64">
        <v>151</v>
      </c>
      <c r="E4316" s="64">
        <v>557.13</v>
      </c>
      <c r="F4316" s="64">
        <v>554.11</v>
      </c>
      <c r="H4316" s="64">
        <f t="shared" si="477"/>
        <v>-3.0199999999999818</v>
      </c>
      <c r="J4316" s="64">
        <f t="shared" si="473"/>
        <v>285</v>
      </c>
      <c r="K4316" s="64">
        <f t="shared" si="474"/>
        <v>293</v>
      </c>
      <c r="L4316" s="64">
        <f t="shared" si="475"/>
        <v>1053</v>
      </c>
      <c r="M4316" s="64">
        <f t="shared" si="476"/>
        <v>431</v>
      </c>
    </row>
    <row r="4317" spans="1:13" x14ac:dyDescent="0.35">
      <c r="A4317" s="64">
        <v>51224005</v>
      </c>
      <c r="B4317" s="64" t="s">
        <v>183</v>
      </c>
      <c r="C4317" s="64">
        <v>4586.18</v>
      </c>
      <c r="D4317" s="64">
        <v>182</v>
      </c>
      <c r="E4317" s="64">
        <v>382.38</v>
      </c>
      <c r="F4317" s="64">
        <v>0</v>
      </c>
      <c r="H4317" s="64">
        <f t="shared" si="477"/>
        <v>-382.38</v>
      </c>
      <c r="J4317" s="64">
        <f t="shared" si="473"/>
        <v>285</v>
      </c>
      <c r="K4317" s="64">
        <f t="shared" si="474"/>
        <v>293</v>
      </c>
      <c r="L4317" s="64">
        <f t="shared" si="475"/>
        <v>1054</v>
      </c>
      <c r="M4317" s="64">
        <f t="shared" si="476"/>
        <v>431</v>
      </c>
    </row>
    <row r="4318" spans="1:13" x14ac:dyDescent="0.35">
      <c r="A4318" s="64">
        <v>51225201</v>
      </c>
      <c r="B4318" s="64" t="s">
        <v>183</v>
      </c>
      <c r="C4318" s="64">
        <v>3325.6</v>
      </c>
      <c r="D4318" s="64">
        <v>181</v>
      </c>
      <c r="E4318" s="64">
        <v>276.45</v>
      </c>
      <c r="F4318" s="64">
        <v>0</v>
      </c>
      <c r="H4318" s="64">
        <f t="shared" si="477"/>
        <v>-276.45</v>
      </c>
      <c r="J4318" s="64">
        <f t="shared" si="473"/>
        <v>285</v>
      </c>
      <c r="K4318" s="64">
        <f t="shared" si="474"/>
        <v>293</v>
      </c>
      <c r="L4318" s="64">
        <f t="shared" si="475"/>
        <v>1055</v>
      </c>
      <c r="M4318" s="64">
        <f t="shared" si="476"/>
        <v>431</v>
      </c>
    </row>
    <row r="4319" spans="1:13" x14ac:dyDescent="0.35">
      <c r="A4319" s="64">
        <v>51229013</v>
      </c>
      <c r="B4319" s="64" t="s">
        <v>183</v>
      </c>
      <c r="C4319" s="64">
        <v>1945.74</v>
      </c>
      <c r="D4319" s="64">
        <v>181</v>
      </c>
      <c r="E4319" s="64">
        <v>154.59</v>
      </c>
      <c r="F4319" s="64">
        <v>0</v>
      </c>
      <c r="H4319" s="64">
        <f t="shared" si="477"/>
        <v>-154.59</v>
      </c>
      <c r="J4319" s="64">
        <f t="shared" si="473"/>
        <v>285</v>
      </c>
      <c r="K4319" s="64">
        <f t="shared" si="474"/>
        <v>293</v>
      </c>
      <c r="L4319" s="64">
        <f t="shared" si="475"/>
        <v>1056</v>
      </c>
      <c r="M4319" s="64">
        <f t="shared" si="476"/>
        <v>431</v>
      </c>
    </row>
    <row r="4320" spans="1:13" x14ac:dyDescent="0.35">
      <c r="A4320" s="64">
        <v>51230127</v>
      </c>
      <c r="B4320" s="64" t="s">
        <v>406</v>
      </c>
      <c r="C4320" s="64">
        <v>10388.59</v>
      </c>
      <c r="D4320" s="64">
        <v>151</v>
      </c>
      <c r="E4320" s="64">
        <v>855.87</v>
      </c>
      <c r="F4320" s="64">
        <v>0</v>
      </c>
      <c r="H4320" s="64">
        <f t="shared" si="477"/>
        <v>-855.87</v>
      </c>
      <c r="J4320" s="64">
        <f t="shared" si="473"/>
        <v>285</v>
      </c>
      <c r="K4320" s="64">
        <f t="shared" si="474"/>
        <v>293</v>
      </c>
      <c r="L4320" s="64">
        <f t="shared" si="475"/>
        <v>1056</v>
      </c>
      <c r="M4320" s="64">
        <f t="shared" si="476"/>
        <v>432</v>
      </c>
    </row>
    <row r="4321" spans="1:13" x14ac:dyDescent="0.35">
      <c r="A4321" s="64">
        <v>51230523</v>
      </c>
      <c r="B4321" s="64" t="s">
        <v>183</v>
      </c>
      <c r="C4321" s="64">
        <v>12168.07</v>
      </c>
      <c r="D4321" s="64">
        <v>181</v>
      </c>
      <c r="E4321" s="64">
        <v>1003.41</v>
      </c>
      <c r="F4321" s="64">
        <v>0</v>
      </c>
      <c r="H4321" s="64">
        <f t="shared" si="477"/>
        <v>-1003.41</v>
      </c>
      <c r="J4321" s="64">
        <f t="shared" si="473"/>
        <v>285</v>
      </c>
      <c r="K4321" s="64">
        <f t="shared" si="474"/>
        <v>293</v>
      </c>
      <c r="L4321" s="64">
        <f t="shared" si="475"/>
        <v>1057</v>
      </c>
      <c r="M4321" s="64">
        <f t="shared" si="476"/>
        <v>432</v>
      </c>
    </row>
    <row r="4322" spans="1:13" x14ac:dyDescent="0.35">
      <c r="A4322" s="64">
        <v>51230911</v>
      </c>
      <c r="B4322" s="64" t="s">
        <v>395</v>
      </c>
      <c r="C4322" s="64">
        <v>1653.79</v>
      </c>
      <c r="D4322" s="64">
        <v>151</v>
      </c>
      <c r="E4322" s="64">
        <v>129.44999999999999</v>
      </c>
      <c r="F4322" s="64">
        <v>129.21</v>
      </c>
      <c r="H4322" s="64">
        <f t="shared" si="477"/>
        <v>-0.23999999999998067</v>
      </c>
      <c r="J4322" s="64">
        <f t="shared" si="473"/>
        <v>285</v>
      </c>
      <c r="K4322" s="64">
        <f t="shared" si="474"/>
        <v>294</v>
      </c>
      <c r="L4322" s="64">
        <f t="shared" si="475"/>
        <v>1057</v>
      </c>
      <c r="M4322" s="64">
        <f t="shared" si="476"/>
        <v>432</v>
      </c>
    </row>
    <row r="4323" spans="1:13" x14ac:dyDescent="0.35">
      <c r="A4323" s="64">
        <v>51231977</v>
      </c>
      <c r="B4323" s="64" t="s">
        <v>395</v>
      </c>
      <c r="C4323" s="64">
        <v>1833.97</v>
      </c>
      <c r="D4323" s="64">
        <v>121</v>
      </c>
      <c r="E4323" s="64">
        <v>146.87</v>
      </c>
      <c r="F4323" s="64">
        <v>143.44</v>
      </c>
      <c r="H4323" s="64">
        <f t="shared" si="477"/>
        <v>-3.4300000000000068</v>
      </c>
      <c r="J4323" s="64">
        <f t="shared" si="473"/>
        <v>285</v>
      </c>
      <c r="K4323" s="64">
        <f t="shared" si="474"/>
        <v>295</v>
      </c>
      <c r="L4323" s="64">
        <f t="shared" si="475"/>
        <v>1057</v>
      </c>
      <c r="M4323" s="64">
        <f t="shared" si="476"/>
        <v>432</v>
      </c>
    </row>
    <row r="4324" spans="1:13" x14ac:dyDescent="0.35">
      <c r="A4324" s="64">
        <v>51232082</v>
      </c>
      <c r="B4324" s="64" t="s">
        <v>183</v>
      </c>
      <c r="C4324" s="64">
        <v>1636.61</v>
      </c>
      <c r="D4324" s="64">
        <v>181</v>
      </c>
      <c r="E4324" s="64">
        <v>129.63999999999999</v>
      </c>
      <c r="F4324" s="64">
        <v>0</v>
      </c>
      <c r="H4324" s="64">
        <f t="shared" si="477"/>
        <v>-129.63999999999999</v>
      </c>
      <c r="J4324" s="64">
        <f t="shared" si="473"/>
        <v>285</v>
      </c>
      <c r="K4324" s="64">
        <f t="shared" si="474"/>
        <v>295</v>
      </c>
      <c r="L4324" s="64">
        <f t="shared" si="475"/>
        <v>1058</v>
      </c>
      <c r="M4324" s="64">
        <f t="shared" si="476"/>
        <v>432</v>
      </c>
    </row>
    <row r="4325" spans="1:13" x14ac:dyDescent="0.35">
      <c r="A4325" s="64">
        <v>51232537</v>
      </c>
      <c r="B4325" s="64" t="s">
        <v>183</v>
      </c>
      <c r="C4325" s="64">
        <v>1801.09</v>
      </c>
      <c r="D4325" s="64">
        <v>182</v>
      </c>
      <c r="E4325" s="64">
        <v>147.25</v>
      </c>
      <c r="F4325" s="64">
        <v>0</v>
      </c>
      <c r="H4325" s="64">
        <f t="shared" si="477"/>
        <v>-147.25</v>
      </c>
      <c r="J4325" s="64">
        <f t="shared" si="473"/>
        <v>285</v>
      </c>
      <c r="K4325" s="64">
        <f t="shared" si="474"/>
        <v>295</v>
      </c>
      <c r="L4325" s="64">
        <f t="shared" si="475"/>
        <v>1059</v>
      </c>
      <c r="M4325" s="64">
        <f t="shared" si="476"/>
        <v>432</v>
      </c>
    </row>
    <row r="4326" spans="1:13" x14ac:dyDescent="0.35">
      <c r="A4326" s="64">
        <v>51232842</v>
      </c>
      <c r="B4326" s="64" t="s">
        <v>406</v>
      </c>
      <c r="C4326" s="64">
        <v>3465.02</v>
      </c>
      <c r="D4326" s="64">
        <v>150</v>
      </c>
      <c r="E4326" s="64">
        <v>292.8</v>
      </c>
      <c r="F4326" s="64">
        <v>0</v>
      </c>
      <c r="H4326" s="64">
        <f t="shared" si="477"/>
        <v>-292.8</v>
      </c>
      <c r="J4326" s="64">
        <f t="shared" si="473"/>
        <v>285</v>
      </c>
      <c r="K4326" s="64">
        <f t="shared" si="474"/>
        <v>295</v>
      </c>
      <c r="L4326" s="64">
        <f t="shared" si="475"/>
        <v>1059</v>
      </c>
      <c r="M4326" s="64">
        <f t="shared" si="476"/>
        <v>433</v>
      </c>
    </row>
    <row r="4327" spans="1:13" x14ac:dyDescent="0.35">
      <c r="A4327" s="64">
        <v>51232876</v>
      </c>
      <c r="B4327" s="64" t="s">
        <v>183</v>
      </c>
      <c r="C4327" s="64">
        <v>3783.81</v>
      </c>
      <c r="D4327" s="64">
        <v>182</v>
      </c>
      <c r="E4327" s="64">
        <v>301.31</v>
      </c>
      <c r="F4327" s="64">
        <v>0</v>
      </c>
      <c r="H4327" s="64">
        <f t="shared" si="477"/>
        <v>-301.31</v>
      </c>
      <c r="J4327" s="64">
        <f t="shared" si="473"/>
        <v>285</v>
      </c>
      <c r="K4327" s="64">
        <f t="shared" si="474"/>
        <v>295</v>
      </c>
      <c r="L4327" s="64">
        <f t="shared" si="475"/>
        <v>1060</v>
      </c>
      <c r="M4327" s="64">
        <f t="shared" si="476"/>
        <v>433</v>
      </c>
    </row>
    <row r="4328" spans="1:13" x14ac:dyDescent="0.35">
      <c r="A4328" s="64">
        <v>51233064</v>
      </c>
      <c r="B4328" s="64" t="s">
        <v>183</v>
      </c>
      <c r="C4328" s="64">
        <v>3436.16</v>
      </c>
      <c r="D4328" s="64">
        <v>182</v>
      </c>
      <c r="E4328" s="64">
        <v>275.3</v>
      </c>
      <c r="F4328" s="64">
        <v>0</v>
      </c>
      <c r="H4328" s="64">
        <f t="shared" si="477"/>
        <v>-275.3</v>
      </c>
      <c r="J4328" s="64">
        <f t="shared" si="473"/>
        <v>285</v>
      </c>
      <c r="K4328" s="64">
        <f t="shared" si="474"/>
        <v>295</v>
      </c>
      <c r="L4328" s="64">
        <f t="shared" si="475"/>
        <v>1061</v>
      </c>
      <c r="M4328" s="64">
        <f t="shared" si="476"/>
        <v>433</v>
      </c>
    </row>
    <row r="4329" spans="1:13" x14ac:dyDescent="0.35">
      <c r="A4329" s="64">
        <v>51233668</v>
      </c>
      <c r="B4329" s="64" t="s">
        <v>406</v>
      </c>
      <c r="C4329" s="64">
        <v>1806.73</v>
      </c>
      <c r="D4329" s="64">
        <v>150</v>
      </c>
      <c r="E4329" s="64">
        <v>145.06</v>
      </c>
      <c r="F4329" s="64">
        <v>0</v>
      </c>
      <c r="H4329" s="64">
        <f t="shared" si="477"/>
        <v>-145.06</v>
      </c>
      <c r="J4329" s="64">
        <f t="shared" si="473"/>
        <v>285</v>
      </c>
      <c r="K4329" s="64">
        <f t="shared" si="474"/>
        <v>295</v>
      </c>
      <c r="L4329" s="64">
        <f t="shared" si="475"/>
        <v>1061</v>
      </c>
      <c r="M4329" s="64">
        <f t="shared" si="476"/>
        <v>434</v>
      </c>
    </row>
    <row r="4330" spans="1:13" x14ac:dyDescent="0.35">
      <c r="A4330" s="64">
        <v>51234319</v>
      </c>
      <c r="B4330" s="64" t="s">
        <v>406</v>
      </c>
      <c r="C4330" s="64">
        <v>9091.02</v>
      </c>
      <c r="D4330" s="64">
        <v>151</v>
      </c>
      <c r="E4330" s="64">
        <v>741.8</v>
      </c>
      <c r="F4330" s="64">
        <v>0</v>
      </c>
      <c r="H4330" s="64">
        <f t="shared" si="477"/>
        <v>-741.8</v>
      </c>
      <c r="J4330" s="64">
        <f t="shared" si="473"/>
        <v>285</v>
      </c>
      <c r="K4330" s="64">
        <f t="shared" si="474"/>
        <v>295</v>
      </c>
      <c r="L4330" s="64">
        <f t="shared" si="475"/>
        <v>1061</v>
      </c>
      <c r="M4330" s="64">
        <f t="shared" si="476"/>
        <v>435</v>
      </c>
    </row>
    <row r="4331" spans="1:13" x14ac:dyDescent="0.35">
      <c r="A4331" s="64">
        <v>51236125</v>
      </c>
      <c r="B4331" s="64" t="s">
        <v>101</v>
      </c>
      <c r="C4331" s="64">
        <v>1727.9</v>
      </c>
      <c r="D4331" s="64">
        <v>151</v>
      </c>
      <c r="E4331" s="64">
        <v>140.61000000000001</v>
      </c>
      <c r="F4331" s="64">
        <v>138.93</v>
      </c>
      <c r="H4331" s="64">
        <f t="shared" si="477"/>
        <v>-1.6800000000000068</v>
      </c>
      <c r="J4331" s="64">
        <f t="shared" ref="J4331:J4394" si="478">IF($B4331=J$2253,J4330+1,J4330)</f>
        <v>286</v>
      </c>
      <c r="K4331" s="64">
        <f t="shared" ref="K4331:K4394" si="479">IF($B4331=K$2253,K4330+1,K4330)</f>
        <v>295</v>
      </c>
      <c r="L4331" s="64">
        <f t="shared" ref="L4331:L4394" si="480">IF($B4331=L$2253,L4330+1,L4330)</f>
        <v>1061</v>
      </c>
      <c r="M4331" s="64">
        <f t="shared" ref="M4331:M4394" si="481">IF($B4331=M$2253,M4330+1,M4330)</f>
        <v>435</v>
      </c>
    </row>
    <row r="4332" spans="1:13" x14ac:dyDescent="0.35">
      <c r="A4332" s="64">
        <v>51236373</v>
      </c>
      <c r="B4332" s="64" t="s">
        <v>406</v>
      </c>
      <c r="C4332" s="64">
        <v>629.61</v>
      </c>
      <c r="D4332" s="64">
        <v>149</v>
      </c>
      <c r="E4332" s="64">
        <v>56.6</v>
      </c>
      <c r="F4332" s="64">
        <v>0</v>
      </c>
      <c r="H4332" s="64">
        <f t="shared" si="477"/>
        <v>-56.6</v>
      </c>
      <c r="J4332" s="64">
        <f t="shared" si="478"/>
        <v>286</v>
      </c>
      <c r="K4332" s="64">
        <f t="shared" si="479"/>
        <v>295</v>
      </c>
      <c r="L4332" s="64">
        <f t="shared" si="480"/>
        <v>1061</v>
      </c>
      <c r="M4332" s="64">
        <f t="shared" si="481"/>
        <v>436</v>
      </c>
    </row>
    <row r="4333" spans="1:13" x14ac:dyDescent="0.35">
      <c r="A4333" s="64">
        <v>51236737</v>
      </c>
      <c r="B4333" s="64" t="s">
        <v>183</v>
      </c>
      <c r="C4333" s="64">
        <v>2337.59</v>
      </c>
      <c r="D4333" s="64">
        <v>182</v>
      </c>
      <c r="E4333" s="64">
        <v>195.53</v>
      </c>
      <c r="F4333" s="64">
        <v>0</v>
      </c>
      <c r="H4333" s="64">
        <f t="shared" si="477"/>
        <v>-195.53</v>
      </c>
      <c r="J4333" s="64">
        <f t="shared" si="478"/>
        <v>286</v>
      </c>
      <c r="K4333" s="64">
        <f t="shared" si="479"/>
        <v>295</v>
      </c>
      <c r="L4333" s="64">
        <f t="shared" si="480"/>
        <v>1062</v>
      </c>
      <c r="M4333" s="64">
        <f t="shared" si="481"/>
        <v>436</v>
      </c>
    </row>
    <row r="4334" spans="1:13" x14ac:dyDescent="0.35">
      <c r="A4334" s="64">
        <v>51236935</v>
      </c>
      <c r="B4334" s="64" t="s">
        <v>183</v>
      </c>
      <c r="C4334" s="64">
        <v>2567.71</v>
      </c>
      <c r="D4334" s="64">
        <v>181</v>
      </c>
      <c r="E4334" s="64">
        <v>210.74</v>
      </c>
      <c r="F4334" s="64">
        <v>0</v>
      </c>
      <c r="H4334" s="64">
        <f t="shared" si="477"/>
        <v>-210.74</v>
      </c>
      <c r="J4334" s="64">
        <f t="shared" si="478"/>
        <v>286</v>
      </c>
      <c r="K4334" s="64">
        <f t="shared" si="479"/>
        <v>295</v>
      </c>
      <c r="L4334" s="64">
        <f t="shared" si="480"/>
        <v>1063</v>
      </c>
      <c r="M4334" s="64">
        <f t="shared" si="481"/>
        <v>436</v>
      </c>
    </row>
    <row r="4335" spans="1:13" x14ac:dyDescent="0.35">
      <c r="A4335" s="64">
        <v>51238907</v>
      </c>
      <c r="B4335" s="64" t="s">
        <v>183</v>
      </c>
      <c r="C4335" s="64">
        <v>1697.45</v>
      </c>
      <c r="D4335" s="64">
        <v>182</v>
      </c>
      <c r="E4335" s="64">
        <v>145.79</v>
      </c>
      <c r="F4335" s="64">
        <v>0</v>
      </c>
      <c r="H4335" s="64">
        <f t="shared" si="477"/>
        <v>-145.79</v>
      </c>
      <c r="J4335" s="64">
        <f t="shared" si="478"/>
        <v>286</v>
      </c>
      <c r="K4335" s="64">
        <f t="shared" si="479"/>
        <v>295</v>
      </c>
      <c r="L4335" s="64">
        <f t="shared" si="480"/>
        <v>1064</v>
      </c>
      <c r="M4335" s="64">
        <f t="shared" si="481"/>
        <v>436</v>
      </c>
    </row>
    <row r="4336" spans="1:13" x14ac:dyDescent="0.35">
      <c r="A4336" s="64">
        <v>51241554</v>
      </c>
      <c r="B4336" s="64" t="s">
        <v>395</v>
      </c>
      <c r="C4336" s="64">
        <v>1431.36</v>
      </c>
      <c r="D4336" s="64">
        <v>178</v>
      </c>
      <c r="E4336" s="64">
        <v>119.21</v>
      </c>
      <c r="F4336" s="64">
        <v>116.87</v>
      </c>
      <c r="H4336" s="64">
        <f t="shared" si="477"/>
        <v>-2.3399999999999892</v>
      </c>
      <c r="J4336" s="64">
        <f t="shared" si="478"/>
        <v>286</v>
      </c>
      <c r="K4336" s="64">
        <f t="shared" si="479"/>
        <v>296</v>
      </c>
      <c r="L4336" s="64">
        <f t="shared" si="480"/>
        <v>1064</v>
      </c>
      <c r="M4336" s="64">
        <f t="shared" si="481"/>
        <v>436</v>
      </c>
    </row>
    <row r="4337" spans="1:13" x14ac:dyDescent="0.35">
      <c r="A4337" s="64">
        <v>51243980</v>
      </c>
      <c r="B4337" s="64" t="s">
        <v>183</v>
      </c>
      <c r="C4337" s="64">
        <v>4746.3</v>
      </c>
      <c r="D4337" s="64">
        <v>182</v>
      </c>
      <c r="E4337" s="64">
        <v>378.59</v>
      </c>
      <c r="F4337" s="64">
        <v>0</v>
      </c>
      <c r="H4337" s="64">
        <f t="shared" si="477"/>
        <v>-378.59</v>
      </c>
      <c r="J4337" s="64">
        <f t="shared" si="478"/>
        <v>286</v>
      </c>
      <c r="K4337" s="64">
        <f t="shared" si="479"/>
        <v>296</v>
      </c>
      <c r="L4337" s="64">
        <f t="shared" si="480"/>
        <v>1065</v>
      </c>
      <c r="M4337" s="64">
        <f t="shared" si="481"/>
        <v>436</v>
      </c>
    </row>
    <row r="4338" spans="1:13" x14ac:dyDescent="0.35">
      <c r="A4338" s="64">
        <v>51245069</v>
      </c>
      <c r="B4338" s="64" t="s">
        <v>183</v>
      </c>
      <c r="C4338" s="64">
        <v>1431.06</v>
      </c>
      <c r="D4338" s="64">
        <v>181</v>
      </c>
      <c r="E4338" s="64">
        <v>116.97</v>
      </c>
      <c r="F4338" s="64">
        <v>0</v>
      </c>
      <c r="H4338" s="64">
        <f t="shared" si="477"/>
        <v>-116.97</v>
      </c>
      <c r="J4338" s="64">
        <f t="shared" si="478"/>
        <v>286</v>
      </c>
      <c r="K4338" s="64">
        <f t="shared" si="479"/>
        <v>296</v>
      </c>
      <c r="L4338" s="64">
        <f t="shared" si="480"/>
        <v>1066</v>
      </c>
      <c r="M4338" s="64">
        <f t="shared" si="481"/>
        <v>436</v>
      </c>
    </row>
    <row r="4339" spans="1:13" x14ac:dyDescent="0.35">
      <c r="A4339" s="64">
        <v>51245613</v>
      </c>
      <c r="B4339" s="64" t="s">
        <v>183</v>
      </c>
      <c r="C4339" s="64">
        <v>2579.09</v>
      </c>
      <c r="D4339" s="64">
        <v>181</v>
      </c>
      <c r="E4339" s="64">
        <v>206.04</v>
      </c>
      <c r="F4339" s="64">
        <v>0</v>
      </c>
      <c r="H4339" s="64">
        <f t="shared" si="477"/>
        <v>-206.04</v>
      </c>
      <c r="J4339" s="64">
        <f t="shared" si="478"/>
        <v>286</v>
      </c>
      <c r="K4339" s="64">
        <f t="shared" si="479"/>
        <v>296</v>
      </c>
      <c r="L4339" s="64">
        <f t="shared" si="480"/>
        <v>1067</v>
      </c>
      <c r="M4339" s="64">
        <f t="shared" si="481"/>
        <v>436</v>
      </c>
    </row>
    <row r="4340" spans="1:13" x14ac:dyDescent="0.35">
      <c r="A4340" s="64">
        <v>51245845</v>
      </c>
      <c r="B4340" s="64" t="s">
        <v>406</v>
      </c>
      <c r="C4340" s="64">
        <v>2653.06</v>
      </c>
      <c r="D4340" s="64">
        <v>151</v>
      </c>
      <c r="E4340" s="64">
        <v>223.46</v>
      </c>
      <c r="F4340" s="64">
        <v>0</v>
      </c>
      <c r="H4340" s="64">
        <f t="shared" si="477"/>
        <v>-223.46</v>
      </c>
      <c r="J4340" s="64">
        <f t="shared" si="478"/>
        <v>286</v>
      </c>
      <c r="K4340" s="64">
        <f t="shared" si="479"/>
        <v>296</v>
      </c>
      <c r="L4340" s="64">
        <f t="shared" si="480"/>
        <v>1067</v>
      </c>
      <c r="M4340" s="64">
        <f t="shared" si="481"/>
        <v>437</v>
      </c>
    </row>
    <row r="4341" spans="1:13" x14ac:dyDescent="0.35">
      <c r="A4341" s="64">
        <v>51247403</v>
      </c>
      <c r="B4341" s="64" t="s">
        <v>395</v>
      </c>
      <c r="C4341" s="64">
        <v>1692.06</v>
      </c>
      <c r="D4341" s="64">
        <v>151</v>
      </c>
      <c r="E4341" s="64">
        <v>136.56</v>
      </c>
      <c r="F4341" s="64">
        <v>134.79</v>
      </c>
      <c r="H4341" s="64">
        <f t="shared" si="477"/>
        <v>-1.7700000000000102</v>
      </c>
      <c r="J4341" s="64">
        <f t="shared" si="478"/>
        <v>286</v>
      </c>
      <c r="K4341" s="64">
        <f t="shared" si="479"/>
        <v>297</v>
      </c>
      <c r="L4341" s="64">
        <f t="shared" si="480"/>
        <v>1067</v>
      </c>
      <c r="M4341" s="64">
        <f t="shared" si="481"/>
        <v>437</v>
      </c>
    </row>
    <row r="4342" spans="1:13" x14ac:dyDescent="0.35">
      <c r="A4342" s="64">
        <v>51247437</v>
      </c>
      <c r="B4342" s="64" t="s">
        <v>406</v>
      </c>
      <c r="C4342" s="64">
        <v>2449.73</v>
      </c>
      <c r="D4342" s="64">
        <v>152</v>
      </c>
      <c r="E4342" s="64">
        <v>200.41</v>
      </c>
      <c r="F4342" s="64">
        <v>0</v>
      </c>
      <c r="H4342" s="64">
        <f t="shared" si="477"/>
        <v>-200.41</v>
      </c>
      <c r="J4342" s="64">
        <f t="shared" si="478"/>
        <v>286</v>
      </c>
      <c r="K4342" s="64">
        <f t="shared" si="479"/>
        <v>297</v>
      </c>
      <c r="L4342" s="64">
        <f t="shared" si="480"/>
        <v>1067</v>
      </c>
      <c r="M4342" s="64">
        <f t="shared" si="481"/>
        <v>438</v>
      </c>
    </row>
    <row r="4343" spans="1:13" x14ac:dyDescent="0.35">
      <c r="A4343" s="64">
        <v>51248485</v>
      </c>
      <c r="B4343" s="64" t="s">
        <v>406</v>
      </c>
      <c r="C4343" s="64">
        <v>4354.37</v>
      </c>
      <c r="D4343" s="64">
        <v>151</v>
      </c>
      <c r="E4343" s="64">
        <v>338.71</v>
      </c>
      <c r="F4343" s="64">
        <v>0</v>
      </c>
      <c r="H4343" s="64">
        <f t="shared" si="477"/>
        <v>-338.71</v>
      </c>
      <c r="J4343" s="64">
        <f t="shared" si="478"/>
        <v>286</v>
      </c>
      <c r="K4343" s="64">
        <f t="shared" si="479"/>
        <v>297</v>
      </c>
      <c r="L4343" s="64">
        <f t="shared" si="480"/>
        <v>1067</v>
      </c>
      <c r="M4343" s="64">
        <f t="shared" si="481"/>
        <v>439</v>
      </c>
    </row>
    <row r="4344" spans="1:13" x14ac:dyDescent="0.35">
      <c r="A4344" s="64">
        <v>51248766</v>
      </c>
      <c r="B4344" s="64" t="s">
        <v>395</v>
      </c>
      <c r="C4344" s="64">
        <v>5184.3999999999996</v>
      </c>
      <c r="D4344" s="64">
        <v>181</v>
      </c>
      <c r="E4344" s="64">
        <v>460.54</v>
      </c>
      <c r="F4344" s="64">
        <v>477.49</v>
      </c>
      <c r="H4344" s="64">
        <f t="shared" si="477"/>
        <v>16.949999999999989</v>
      </c>
      <c r="J4344" s="64">
        <f t="shared" si="478"/>
        <v>286</v>
      </c>
      <c r="K4344" s="64">
        <f t="shared" si="479"/>
        <v>298</v>
      </c>
      <c r="L4344" s="64">
        <f t="shared" si="480"/>
        <v>1067</v>
      </c>
      <c r="M4344" s="64">
        <f t="shared" si="481"/>
        <v>439</v>
      </c>
    </row>
    <row r="4345" spans="1:13" x14ac:dyDescent="0.35">
      <c r="A4345" s="64">
        <v>51253301</v>
      </c>
      <c r="B4345" s="64" t="s">
        <v>395</v>
      </c>
      <c r="C4345" s="64">
        <v>1538.1</v>
      </c>
      <c r="D4345" s="64">
        <v>181</v>
      </c>
      <c r="E4345" s="64">
        <v>118.42</v>
      </c>
      <c r="F4345" s="64">
        <v>118.45</v>
      </c>
      <c r="H4345" s="64">
        <f t="shared" si="477"/>
        <v>3.0000000000001137E-2</v>
      </c>
      <c r="J4345" s="64">
        <f t="shared" si="478"/>
        <v>286</v>
      </c>
      <c r="K4345" s="64">
        <f t="shared" si="479"/>
        <v>299</v>
      </c>
      <c r="L4345" s="64">
        <f t="shared" si="480"/>
        <v>1067</v>
      </c>
      <c r="M4345" s="64">
        <f t="shared" si="481"/>
        <v>439</v>
      </c>
    </row>
    <row r="4346" spans="1:13" x14ac:dyDescent="0.35">
      <c r="A4346" s="64">
        <v>51253509</v>
      </c>
      <c r="B4346" s="64" t="s">
        <v>183</v>
      </c>
      <c r="C4346" s="64">
        <v>7366.13</v>
      </c>
      <c r="D4346" s="64">
        <v>179</v>
      </c>
      <c r="E4346" s="64">
        <v>603.1</v>
      </c>
      <c r="F4346" s="64">
        <v>0</v>
      </c>
      <c r="H4346" s="64">
        <f t="shared" si="477"/>
        <v>-603.1</v>
      </c>
      <c r="J4346" s="64">
        <f t="shared" si="478"/>
        <v>286</v>
      </c>
      <c r="K4346" s="64">
        <f t="shared" si="479"/>
        <v>299</v>
      </c>
      <c r="L4346" s="64">
        <f t="shared" si="480"/>
        <v>1068</v>
      </c>
      <c r="M4346" s="64">
        <f t="shared" si="481"/>
        <v>439</v>
      </c>
    </row>
    <row r="4347" spans="1:13" x14ac:dyDescent="0.35">
      <c r="A4347" s="64">
        <v>51253559</v>
      </c>
      <c r="B4347" s="64" t="s">
        <v>406</v>
      </c>
      <c r="C4347" s="64">
        <v>1025.03</v>
      </c>
      <c r="D4347" s="64">
        <v>151</v>
      </c>
      <c r="E4347" s="64">
        <v>79.53</v>
      </c>
      <c r="F4347" s="64">
        <v>0</v>
      </c>
      <c r="H4347" s="64">
        <f t="shared" si="477"/>
        <v>-79.53</v>
      </c>
      <c r="J4347" s="64">
        <f t="shared" si="478"/>
        <v>286</v>
      </c>
      <c r="K4347" s="64">
        <f t="shared" si="479"/>
        <v>299</v>
      </c>
      <c r="L4347" s="64">
        <f t="shared" si="480"/>
        <v>1068</v>
      </c>
      <c r="M4347" s="64">
        <f t="shared" si="481"/>
        <v>440</v>
      </c>
    </row>
    <row r="4348" spans="1:13" x14ac:dyDescent="0.35">
      <c r="A4348" s="64">
        <v>51255597</v>
      </c>
      <c r="B4348" s="64" t="s">
        <v>406</v>
      </c>
      <c r="C4348" s="64">
        <v>5186.3</v>
      </c>
      <c r="D4348" s="64">
        <v>182</v>
      </c>
      <c r="E4348" s="64">
        <v>429.83</v>
      </c>
      <c r="F4348" s="64">
        <v>0</v>
      </c>
      <c r="H4348" s="64">
        <f t="shared" si="477"/>
        <v>-429.83</v>
      </c>
      <c r="J4348" s="64">
        <f t="shared" si="478"/>
        <v>286</v>
      </c>
      <c r="K4348" s="64">
        <f t="shared" si="479"/>
        <v>299</v>
      </c>
      <c r="L4348" s="64">
        <f t="shared" si="480"/>
        <v>1068</v>
      </c>
      <c r="M4348" s="64">
        <f t="shared" si="481"/>
        <v>441</v>
      </c>
    </row>
    <row r="4349" spans="1:13" x14ac:dyDescent="0.35">
      <c r="A4349" s="64">
        <v>51255753</v>
      </c>
      <c r="B4349" s="64" t="s">
        <v>183</v>
      </c>
      <c r="C4349" s="64">
        <v>2466.63</v>
      </c>
      <c r="D4349" s="64">
        <v>182</v>
      </c>
      <c r="E4349" s="64">
        <v>202.55</v>
      </c>
      <c r="F4349" s="64">
        <v>0</v>
      </c>
      <c r="H4349" s="64">
        <f t="shared" si="477"/>
        <v>-202.55</v>
      </c>
      <c r="J4349" s="64">
        <f t="shared" si="478"/>
        <v>286</v>
      </c>
      <c r="K4349" s="64">
        <f t="shared" si="479"/>
        <v>299</v>
      </c>
      <c r="L4349" s="64">
        <f t="shared" si="480"/>
        <v>1069</v>
      </c>
      <c r="M4349" s="64">
        <f t="shared" si="481"/>
        <v>441</v>
      </c>
    </row>
    <row r="4350" spans="1:13" x14ac:dyDescent="0.35">
      <c r="A4350" s="64">
        <v>51258484</v>
      </c>
      <c r="B4350" s="64" t="s">
        <v>183</v>
      </c>
      <c r="C4350" s="64">
        <v>2006</v>
      </c>
      <c r="D4350" s="64">
        <v>179</v>
      </c>
      <c r="E4350" s="64">
        <v>166.13</v>
      </c>
      <c r="F4350" s="64">
        <v>0</v>
      </c>
      <c r="H4350" s="64">
        <f t="shared" si="477"/>
        <v>-166.13</v>
      </c>
      <c r="J4350" s="64">
        <f t="shared" si="478"/>
        <v>286</v>
      </c>
      <c r="K4350" s="64">
        <f t="shared" si="479"/>
        <v>299</v>
      </c>
      <c r="L4350" s="64">
        <f t="shared" si="480"/>
        <v>1070</v>
      </c>
      <c r="M4350" s="64">
        <f t="shared" si="481"/>
        <v>441</v>
      </c>
    </row>
    <row r="4351" spans="1:13" x14ac:dyDescent="0.35">
      <c r="A4351" s="64">
        <v>51260207</v>
      </c>
      <c r="B4351" s="64" t="s">
        <v>183</v>
      </c>
      <c r="C4351" s="64">
        <v>3030.91</v>
      </c>
      <c r="D4351" s="64">
        <v>182</v>
      </c>
      <c r="E4351" s="64">
        <v>247.15</v>
      </c>
      <c r="F4351" s="64">
        <v>0</v>
      </c>
      <c r="H4351" s="64">
        <f t="shared" si="477"/>
        <v>-247.15</v>
      </c>
      <c r="J4351" s="64">
        <f t="shared" si="478"/>
        <v>286</v>
      </c>
      <c r="K4351" s="64">
        <f t="shared" si="479"/>
        <v>299</v>
      </c>
      <c r="L4351" s="64">
        <f t="shared" si="480"/>
        <v>1071</v>
      </c>
      <c r="M4351" s="64">
        <f t="shared" si="481"/>
        <v>441</v>
      </c>
    </row>
    <row r="4352" spans="1:13" x14ac:dyDescent="0.35">
      <c r="A4352" s="64">
        <v>51260778</v>
      </c>
      <c r="B4352" s="64" t="s">
        <v>183</v>
      </c>
      <c r="C4352" s="64">
        <v>3492.52</v>
      </c>
      <c r="D4352" s="64">
        <v>182</v>
      </c>
      <c r="E4352" s="64">
        <v>282.92</v>
      </c>
      <c r="F4352" s="64">
        <v>0</v>
      </c>
      <c r="H4352" s="64">
        <f t="shared" si="477"/>
        <v>-282.92</v>
      </c>
      <c r="J4352" s="64">
        <f t="shared" si="478"/>
        <v>286</v>
      </c>
      <c r="K4352" s="64">
        <f t="shared" si="479"/>
        <v>299</v>
      </c>
      <c r="L4352" s="64">
        <f t="shared" si="480"/>
        <v>1072</v>
      </c>
      <c r="M4352" s="64">
        <f t="shared" si="481"/>
        <v>441</v>
      </c>
    </row>
    <row r="4353" spans="1:13" x14ac:dyDescent="0.35">
      <c r="A4353" s="64">
        <v>51261601</v>
      </c>
      <c r="B4353" s="64" t="s">
        <v>101</v>
      </c>
      <c r="C4353" s="64">
        <v>1701.75</v>
      </c>
      <c r="D4353" s="64">
        <v>151</v>
      </c>
      <c r="E4353" s="64">
        <v>136.80000000000001</v>
      </c>
      <c r="F4353" s="64">
        <v>136.9</v>
      </c>
      <c r="H4353" s="64">
        <f t="shared" si="477"/>
        <v>9.9999999999994316E-2</v>
      </c>
      <c r="J4353" s="64">
        <f t="shared" si="478"/>
        <v>287</v>
      </c>
      <c r="K4353" s="64">
        <f t="shared" si="479"/>
        <v>299</v>
      </c>
      <c r="L4353" s="64">
        <f t="shared" si="480"/>
        <v>1072</v>
      </c>
      <c r="M4353" s="64">
        <f t="shared" si="481"/>
        <v>441</v>
      </c>
    </row>
    <row r="4354" spans="1:13" x14ac:dyDescent="0.35">
      <c r="A4354" s="64">
        <v>51262162</v>
      </c>
      <c r="B4354" s="64" t="s">
        <v>406</v>
      </c>
      <c r="C4354" s="64">
        <v>2674.94</v>
      </c>
      <c r="D4354" s="64">
        <v>181</v>
      </c>
      <c r="E4354" s="64">
        <v>209.7</v>
      </c>
      <c r="F4354" s="64">
        <v>0</v>
      </c>
      <c r="H4354" s="64">
        <f t="shared" si="477"/>
        <v>-209.7</v>
      </c>
      <c r="J4354" s="64">
        <f t="shared" si="478"/>
        <v>287</v>
      </c>
      <c r="K4354" s="64">
        <f t="shared" si="479"/>
        <v>299</v>
      </c>
      <c r="L4354" s="64">
        <f t="shared" si="480"/>
        <v>1072</v>
      </c>
      <c r="M4354" s="64">
        <f t="shared" si="481"/>
        <v>442</v>
      </c>
    </row>
    <row r="4355" spans="1:13" x14ac:dyDescent="0.35">
      <c r="A4355" s="64">
        <v>51262914</v>
      </c>
      <c r="B4355" s="64" t="s">
        <v>183</v>
      </c>
      <c r="C4355" s="64">
        <v>2168.86</v>
      </c>
      <c r="D4355" s="64">
        <v>182</v>
      </c>
      <c r="E4355" s="64">
        <v>171.16</v>
      </c>
      <c r="F4355" s="64">
        <v>0</v>
      </c>
      <c r="H4355" s="64">
        <f t="shared" si="477"/>
        <v>-171.16</v>
      </c>
      <c r="J4355" s="64">
        <f t="shared" si="478"/>
        <v>287</v>
      </c>
      <c r="K4355" s="64">
        <f t="shared" si="479"/>
        <v>299</v>
      </c>
      <c r="L4355" s="64">
        <f t="shared" si="480"/>
        <v>1073</v>
      </c>
      <c r="M4355" s="64">
        <f t="shared" si="481"/>
        <v>442</v>
      </c>
    </row>
    <row r="4356" spans="1:13" x14ac:dyDescent="0.35">
      <c r="A4356" s="64">
        <v>51266221</v>
      </c>
      <c r="B4356" s="64" t="s">
        <v>183</v>
      </c>
      <c r="C4356" s="64">
        <v>3599.58</v>
      </c>
      <c r="D4356" s="64">
        <v>179</v>
      </c>
      <c r="E4356" s="64">
        <v>297</v>
      </c>
      <c r="F4356" s="64">
        <v>0</v>
      </c>
      <c r="H4356" s="64">
        <f t="shared" si="477"/>
        <v>-297</v>
      </c>
      <c r="J4356" s="64">
        <f t="shared" si="478"/>
        <v>287</v>
      </c>
      <c r="K4356" s="64">
        <f t="shared" si="479"/>
        <v>299</v>
      </c>
      <c r="L4356" s="64">
        <f t="shared" si="480"/>
        <v>1074</v>
      </c>
      <c r="M4356" s="64">
        <f t="shared" si="481"/>
        <v>442</v>
      </c>
    </row>
    <row r="4357" spans="1:13" x14ac:dyDescent="0.35">
      <c r="A4357" s="64">
        <v>51267112</v>
      </c>
      <c r="B4357" s="64" t="s">
        <v>183</v>
      </c>
      <c r="C4357" s="64">
        <v>2328.4899999999998</v>
      </c>
      <c r="D4357" s="64">
        <v>179</v>
      </c>
      <c r="E4357" s="64">
        <v>177.82</v>
      </c>
      <c r="F4357" s="64">
        <v>0</v>
      </c>
      <c r="H4357" s="64">
        <f t="shared" si="477"/>
        <v>-177.82</v>
      </c>
      <c r="J4357" s="64">
        <f t="shared" si="478"/>
        <v>287</v>
      </c>
      <c r="K4357" s="64">
        <f t="shared" si="479"/>
        <v>299</v>
      </c>
      <c r="L4357" s="64">
        <f t="shared" si="480"/>
        <v>1075</v>
      </c>
      <c r="M4357" s="64">
        <f t="shared" si="481"/>
        <v>442</v>
      </c>
    </row>
    <row r="4358" spans="1:13" x14ac:dyDescent="0.35">
      <c r="A4358" s="64">
        <v>51267691</v>
      </c>
      <c r="B4358" s="64" t="s">
        <v>183</v>
      </c>
      <c r="C4358" s="64">
        <v>2797.99</v>
      </c>
      <c r="D4358" s="64">
        <v>182</v>
      </c>
      <c r="E4358" s="64">
        <v>208.32</v>
      </c>
      <c r="F4358" s="64">
        <v>0</v>
      </c>
      <c r="H4358" s="64">
        <f t="shared" si="477"/>
        <v>-208.32</v>
      </c>
      <c r="J4358" s="64">
        <f t="shared" si="478"/>
        <v>287</v>
      </c>
      <c r="K4358" s="64">
        <f t="shared" si="479"/>
        <v>299</v>
      </c>
      <c r="L4358" s="64">
        <f t="shared" si="480"/>
        <v>1076</v>
      </c>
      <c r="M4358" s="64">
        <f t="shared" si="481"/>
        <v>442</v>
      </c>
    </row>
    <row r="4359" spans="1:13" x14ac:dyDescent="0.35">
      <c r="A4359" s="64">
        <v>51267708</v>
      </c>
      <c r="B4359" s="64" t="s">
        <v>183</v>
      </c>
      <c r="C4359" s="64">
        <v>3741.53</v>
      </c>
      <c r="D4359" s="64">
        <v>182</v>
      </c>
      <c r="E4359" s="64">
        <v>305.24</v>
      </c>
      <c r="F4359" s="64">
        <v>0</v>
      </c>
      <c r="H4359" s="64">
        <f t="shared" si="477"/>
        <v>-305.24</v>
      </c>
      <c r="J4359" s="64">
        <f t="shared" si="478"/>
        <v>287</v>
      </c>
      <c r="K4359" s="64">
        <f t="shared" si="479"/>
        <v>299</v>
      </c>
      <c r="L4359" s="64">
        <f t="shared" si="480"/>
        <v>1077</v>
      </c>
      <c r="M4359" s="64">
        <f t="shared" si="481"/>
        <v>442</v>
      </c>
    </row>
    <row r="4360" spans="1:13" x14ac:dyDescent="0.35">
      <c r="A4360" s="64">
        <v>51268144</v>
      </c>
      <c r="B4360" s="64" t="s">
        <v>183</v>
      </c>
      <c r="C4360" s="64">
        <v>2033.49</v>
      </c>
      <c r="D4360" s="64">
        <v>178</v>
      </c>
      <c r="E4360" s="64">
        <v>163.24</v>
      </c>
      <c r="F4360" s="64">
        <v>0</v>
      </c>
      <c r="H4360" s="64">
        <f t="shared" si="477"/>
        <v>-163.24</v>
      </c>
      <c r="J4360" s="64">
        <f t="shared" si="478"/>
        <v>287</v>
      </c>
      <c r="K4360" s="64">
        <f t="shared" si="479"/>
        <v>299</v>
      </c>
      <c r="L4360" s="64">
        <f t="shared" si="480"/>
        <v>1078</v>
      </c>
      <c r="M4360" s="64">
        <f t="shared" si="481"/>
        <v>442</v>
      </c>
    </row>
    <row r="4361" spans="1:13" x14ac:dyDescent="0.35">
      <c r="A4361" s="64">
        <v>51268657</v>
      </c>
      <c r="B4361" s="64" t="s">
        <v>183</v>
      </c>
      <c r="C4361" s="64">
        <v>1355.96</v>
      </c>
      <c r="D4361" s="64">
        <v>182</v>
      </c>
      <c r="E4361" s="64">
        <v>107.04</v>
      </c>
      <c r="F4361" s="64">
        <v>0</v>
      </c>
      <c r="H4361" s="64">
        <f t="shared" si="477"/>
        <v>-107.04</v>
      </c>
      <c r="J4361" s="64">
        <f t="shared" si="478"/>
        <v>287</v>
      </c>
      <c r="K4361" s="64">
        <f t="shared" si="479"/>
        <v>299</v>
      </c>
      <c r="L4361" s="64">
        <f t="shared" si="480"/>
        <v>1079</v>
      </c>
      <c r="M4361" s="64">
        <f t="shared" si="481"/>
        <v>442</v>
      </c>
    </row>
    <row r="4362" spans="1:13" x14ac:dyDescent="0.35">
      <c r="A4362" s="64">
        <v>51269051</v>
      </c>
      <c r="B4362" s="64" t="s">
        <v>395</v>
      </c>
      <c r="C4362" s="64">
        <v>879.32</v>
      </c>
      <c r="D4362" s="64">
        <v>182</v>
      </c>
      <c r="E4362" s="64">
        <v>68.75</v>
      </c>
      <c r="F4362" s="64">
        <v>66.64</v>
      </c>
      <c r="H4362" s="64">
        <f t="shared" si="477"/>
        <v>-2.1099999999999994</v>
      </c>
      <c r="J4362" s="64">
        <f t="shared" si="478"/>
        <v>287</v>
      </c>
      <c r="K4362" s="64">
        <f t="shared" si="479"/>
        <v>300</v>
      </c>
      <c r="L4362" s="64">
        <f t="shared" si="480"/>
        <v>1079</v>
      </c>
      <c r="M4362" s="64">
        <f t="shared" si="481"/>
        <v>442</v>
      </c>
    </row>
    <row r="4363" spans="1:13" x14ac:dyDescent="0.35">
      <c r="A4363" s="64">
        <v>51269259</v>
      </c>
      <c r="B4363" s="64" t="s">
        <v>406</v>
      </c>
      <c r="C4363" s="64">
        <v>2004.15</v>
      </c>
      <c r="D4363" s="64">
        <v>182</v>
      </c>
      <c r="E4363" s="64">
        <v>163.53</v>
      </c>
      <c r="F4363" s="64">
        <v>0</v>
      </c>
      <c r="H4363" s="64">
        <f t="shared" si="477"/>
        <v>-163.53</v>
      </c>
      <c r="J4363" s="64">
        <f t="shared" si="478"/>
        <v>287</v>
      </c>
      <c r="K4363" s="64">
        <f t="shared" si="479"/>
        <v>300</v>
      </c>
      <c r="L4363" s="64">
        <f t="shared" si="480"/>
        <v>1079</v>
      </c>
      <c r="M4363" s="64">
        <f t="shared" si="481"/>
        <v>443</v>
      </c>
    </row>
    <row r="4364" spans="1:13" x14ac:dyDescent="0.35">
      <c r="A4364" s="64">
        <v>51269689</v>
      </c>
      <c r="B4364" s="64" t="s">
        <v>183</v>
      </c>
      <c r="C4364" s="64">
        <v>7835.6</v>
      </c>
      <c r="D4364" s="64">
        <v>179</v>
      </c>
      <c r="E4364" s="64">
        <v>643.52</v>
      </c>
      <c r="F4364" s="64">
        <v>0</v>
      </c>
      <c r="H4364" s="64">
        <f t="shared" si="477"/>
        <v>-643.52</v>
      </c>
      <c r="J4364" s="64">
        <f t="shared" si="478"/>
        <v>287</v>
      </c>
      <c r="K4364" s="64">
        <f t="shared" si="479"/>
        <v>300</v>
      </c>
      <c r="L4364" s="64">
        <f t="shared" si="480"/>
        <v>1080</v>
      </c>
      <c r="M4364" s="64">
        <f t="shared" si="481"/>
        <v>443</v>
      </c>
    </row>
    <row r="4365" spans="1:13" x14ac:dyDescent="0.35">
      <c r="A4365" s="64">
        <v>51269861</v>
      </c>
      <c r="B4365" s="64" t="s">
        <v>183</v>
      </c>
      <c r="C4365" s="64">
        <v>1480.68</v>
      </c>
      <c r="D4365" s="64">
        <v>182</v>
      </c>
      <c r="E4365" s="64">
        <v>118.34</v>
      </c>
      <c r="F4365" s="64">
        <v>0</v>
      </c>
      <c r="H4365" s="64">
        <f t="shared" si="477"/>
        <v>-118.34</v>
      </c>
      <c r="J4365" s="64">
        <f t="shared" si="478"/>
        <v>287</v>
      </c>
      <c r="K4365" s="64">
        <f t="shared" si="479"/>
        <v>300</v>
      </c>
      <c r="L4365" s="64">
        <f t="shared" si="480"/>
        <v>1081</v>
      </c>
      <c r="M4365" s="64">
        <f t="shared" si="481"/>
        <v>443</v>
      </c>
    </row>
    <row r="4366" spans="1:13" x14ac:dyDescent="0.35">
      <c r="A4366" s="64">
        <v>51270074</v>
      </c>
      <c r="B4366" s="64" t="s">
        <v>395</v>
      </c>
      <c r="C4366" s="64">
        <v>1702.57</v>
      </c>
      <c r="D4366" s="64">
        <v>151</v>
      </c>
      <c r="E4366" s="64">
        <v>139.43</v>
      </c>
      <c r="F4366" s="64">
        <v>139.03</v>
      </c>
      <c r="H4366" s="64">
        <f t="shared" si="477"/>
        <v>-0.40000000000000568</v>
      </c>
      <c r="J4366" s="64">
        <f t="shared" si="478"/>
        <v>287</v>
      </c>
      <c r="K4366" s="64">
        <f t="shared" si="479"/>
        <v>301</v>
      </c>
      <c r="L4366" s="64">
        <f t="shared" si="480"/>
        <v>1081</v>
      </c>
      <c r="M4366" s="64">
        <f t="shared" si="481"/>
        <v>443</v>
      </c>
    </row>
    <row r="4367" spans="1:13" x14ac:dyDescent="0.35">
      <c r="A4367" s="64">
        <v>51270644</v>
      </c>
      <c r="B4367" s="64" t="s">
        <v>406</v>
      </c>
      <c r="C4367" s="64">
        <v>2137.46</v>
      </c>
      <c r="D4367" s="64">
        <v>151</v>
      </c>
      <c r="E4367" s="64">
        <v>167.75</v>
      </c>
      <c r="F4367" s="64">
        <v>0</v>
      </c>
      <c r="H4367" s="64">
        <f t="shared" si="477"/>
        <v>-167.75</v>
      </c>
      <c r="J4367" s="64">
        <f t="shared" si="478"/>
        <v>287</v>
      </c>
      <c r="K4367" s="64">
        <f t="shared" si="479"/>
        <v>301</v>
      </c>
      <c r="L4367" s="64">
        <f t="shared" si="480"/>
        <v>1081</v>
      </c>
      <c r="M4367" s="64">
        <f t="shared" si="481"/>
        <v>444</v>
      </c>
    </row>
    <row r="4368" spans="1:13" x14ac:dyDescent="0.35">
      <c r="A4368" s="64">
        <v>51270818</v>
      </c>
      <c r="B4368" s="64" t="s">
        <v>183</v>
      </c>
      <c r="C4368" s="64">
        <v>2803.97</v>
      </c>
      <c r="D4368" s="64">
        <v>178</v>
      </c>
      <c r="E4368" s="64">
        <v>230.18</v>
      </c>
      <c r="F4368" s="64">
        <v>0</v>
      </c>
      <c r="H4368" s="64">
        <f t="shared" ref="H4368:H4431" si="482">F4368-E4368</f>
        <v>-230.18</v>
      </c>
      <c r="J4368" s="64">
        <f t="shared" si="478"/>
        <v>287</v>
      </c>
      <c r="K4368" s="64">
        <f t="shared" si="479"/>
        <v>301</v>
      </c>
      <c r="L4368" s="64">
        <f t="shared" si="480"/>
        <v>1082</v>
      </c>
      <c r="M4368" s="64">
        <f t="shared" si="481"/>
        <v>444</v>
      </c>
    </row>
    <row r="4369" spans="1:13" x14ac:dyDescent="0.35">
      <c r="A4369" s="64">
        <v>51273474</v>
      </c>
      <c r="B4369" s="64" t="s">
        <v>183</v>
      </c>
      <c r="C4369" s="64">
        <v>3108.71</v>
      </c>
      <c r="D4369" s="64">
        <v>181</v>
      </c>
      <c r="E4369" s="64">
        <v>254.29</v>
      </c>
      <c r="F4369" s="64">
        <v>0</v>
      </c>
      <c r="H4369" s="64">
        <f t="shared" si="482"/>
        <v>-254.29</v>
      </c>
      <c r="J4369" s="64">
        <f t="shared" si="478"/>
        <v>287</v>
      </c>
      <c r="K4369" s="64">
        <f t="shared" si="479"/>
        <v>301</v>
      </c>
      <c r="L4369" s="64">
        <f t="shared" si="480"/>
        <v>1083</v>
      </c>
      <c r="M4369" s="64">
        <f t="shared" si="481"/>
        <v>444</v>
      </c>
    </row>
    <row r="4370" spans="1:13" x14ac:dyDescent="0.35">
      <c r="A4370" s="64">
        <v>51275347</v>
      </c>
      <c r="B4370" s="64" t="s">
        <v>406</v>
      </c>
      <c r="C4370" s="64">
        <v>1787.4</v>
      </c>
      <c r="D4370" s="64">
        <v>151</v>
      </c>
      <c r="E4370" s="64">
        <v>146.91999999999999</v>
      </c>
      <c r="F4370" s="64">
        <v>0</v>
      </c>
      <c r="H4370" s="64">
        <f t="shared" si="482"/>
        <v>-146.91999999999999</v>
      </c>
      <c r="J4370" s="64">
        <f t="shared" si="478"/>
        <v>287</v>
      </c>
      <c r="K4370" s="64">
        <f t="shared" si="479"/>
        <v>301</v>
      </c>
      <c r="L4370" s="64">
        <f t="shared" si="480"/>
        <v>1083</v>
      </c>
      <c r="M4370" s="64">
        <f t="shared" si="481"/>
        <v>445</v>
      </c>
    </row>
    <row r="4371" spans="1:13" x14ac:dyDescent="0.35">
      <c r="A4371" s="64">
        <v>51277624</v>
      </c>
      <c r="B4371" s="64" t="s">
        <v>183</v>
      </c>
      <c r="C4371" s="64">
        <v>2607.63</v>
      </c>
      <c r="D4371" s="64">
        <v>181</v>
      </c>
      <c r="E4371" s="64">
        <v>201.97</v>
      </c>
      <c r="F4371" s="64">
        <v>0</v>
      </c>
      <c r="H4371" s="64">
        <f t="shared" si="482"/>
        <v>-201.97</v>
      </c>
      <c r="J4371" s="64">
        <f t="shared" si="478"/>
        <v>287</v>
      </c>
      <c r="K4371" s="64">
        <f t="shared" si="479"/>
        <v>301</v>
      </c>
      <c r="L4371" s="64">
        <f t="shared" si="480"/>
        <v>1084</v>
      </c>
      <c r="M4371" s="64">
        <f t="shared" si="481"/>
        <v>445</v>
      </c>
    </row>
    <row r="4372" spans="1:13" x14ac:dyDescent="0.35">
      <c r="A4372" s="64">
        <v>51278143</v>
      </c>
      <c r="B4372" s="64" t="s">
        <v>406</v>
      </c>
      <c r="C4372" s="64">
        <v>2590.34</v>
      </c>
      <c r="D4372" s="64">
        <v>181</v>
      </c>
      <c r="E4372" s="64">
        <v>208.38</v>
      </c>
      <c r="F4372" s="64">
        <v>0</v>
      </c>
      <c r="H4372" s="64">
        <f t="shared" si="482"/>
        <v>-208.38</v>
      </c>
      <c r="J4372" s="64">
        <f t="shared" si="478"/>
        <v>287</v>
      </c>
      <c r="K4372" s="64">
        <f t="shared" si="479"/>
        <v>301</v>
      </c>
      <c r="L4372" s="64">
        <f t="shared" si="480"/>
        <v>1084</v>
      </c>
      <c r="M4372" s="64">
        <f t="shared" si="481"/>
        <v>446</v>
      </c>
    </row>
    <row r="4373" spans="1:13" x14ac:dyDescent="0.35">
      <c r="A4373" s="64">
        <v>51279646</v>
      </c>
      <c r="B4373" s="64" t="s">
        <v>101</v>
      </c>
      <c r="C4373" s="64">
        <v>930.25</v>
      </c>
      <c r="D4373" s="64">
        <v>151</v>
      </c>
      <c r="E4373" s="64">
        <v>71.86</v>
      </c>
      <c r="F4373" s="64">
        <v>70.86</v>
      </c>
      <c r="H4373" s="64">
        <f t="shared" si="482"/>
        <v>-1</v>
      </c>
      <c r="J4373" s="64">
        <f t="shared" si="478"/>
        <v>288</v>
      </c>
      <c r="K4373" s="64">
        <f t="shared" si="479"/>
        <v>301</v>
      </c>
      <c r="L4373" s="64">
        <f t="shared" si="480"/>
        <v>1084</v>
      </c>
      <c r="M4373" s="64">
        <f t="shared" si="481"/>
        <v>446</v>
      </c>
    </row>
    <row r="4374" spans="1:13" x14ac:dyDescent="0.35">
      <c r="A4374" s="64">
        <v>51280908</v>
      </c>
      <c r="B4374" s="64" t="s">
        <v>395</v>
      </c>
      <c r="C4374" s="64">
        <v>4412.78</v>
      </c>
      <c r="D4374" s="64">
        <v>181</v>
      </c>
      <c r="E4374" s="64">
        <v>327.69</v>
      </c>
      <c r="F4374" s="64">
        <v>324.43</v>
      </c>
      <c r="H4374" s="64">
        <f t="shared" si="482"/>
        <v>-3.2599999999999909</v>
      </c>
      <c r="J4374" s="64">
        <f t="shared" si="478"/>
        <v>288</v>
      </c>
      <c r="K4374" s="64">
        <f t="shared" si="479"/>
        <v>302</v>
      </c>
      <c r="L4374" s="64">
        <f t="shared" si="480"/>
        <v>1084</v>
      </c>
      <c r="M4374" s="64">
        <f t="shared" si="481"/>
        <v>446</v>
      </c>
    </row>
    <row r="4375" spans="1:13" x14ac:dyDescent="0.35">
      <c r="A4375" s="64">
        <v>51281097</v>
      </c>
      <c r="B4375" s="64" t="s">
        <v>183</v>
      </c>
      <c r="C4375" s="64">
        <v>3311.76</v>
      </c>
      <c r="D4375" s="64">
        <v>182</v>
      </c>
      <c r="E4375" s="64">
        <v>270.77</v>
      </c>
      <c r="F4375" s="64">
        <v>0</v>
      </c>
      <c r="H4375" s="64">
        <f t="shared" si="482"/>
        <v>-270.77</v>
      </c>
      <c r="J4375" s="64">
        <f t="shared" si="478"/>
        <v>288</v>
      </c>
      <c r="K4375" s="64">
        <f t="shared" si="479"/>
        <v>302</v>
      </c>
      <c r="L4375" s="64">
        <f t="shared" si="480"/>
        <v>1085</v>
      </c>
      <c r="M4375" s="64">
        <f t="shared" si="481"/>
        <v>446</v>
      </c>
    </row>
    <row r="4376" spans="1:13" x14ac:dyDescent="0.35">
      <c r="A4376" s="64">
        <v>51283324</v>
      </c>
      <c r="B4376" s="64" t="s">
        <v>183</v>
      </c>
      <c r="C4376" s="64">
        <v>1471.03</v>
      </c>
      <c r="D4376" s="64">
        <v>181</v>
      </c>
      <c r="E4376" s="64">
        <v>119.43</v>
      </c>
      <c r="F4376" s="64">
        <v>0</v>
      </c>
      <c r="H4376" s="64">
        <f t="shared" si="482"/>
        <v>-119.43</v>
      </c>
      <c r="J4376" s="64">
        <f t="shared" si="478"/>
        <v>288</v>
      </c>
      <c r="K4376" s="64">
        <f t="shared" si="479"/>
        <v>302</v>
      </c>
      <c r="L4376" s="64">
        <f t="shared" si="480"/>
        <v>1086</v>
      </c>
      <c r="M4376" s="64">
        <f t="shared" si="481"/>
        <v>446</v>
      </c>
    </row>
    <row r="4377" spans="1:13" x14ac:dyDescent="0.35">
      <c r="A4377" s="64">
        <v>51284017</v>
      </c>
      <c r="B4377" s="64" t="s">
        <v>183</v>
      </c>
      <c r="C4377" s="64">
        <v>2272.87</v>
      </c>
      <c r="D4377" s="64">
        <v>182</v>
      </c>
      <c r="E4377" s="64">
        <v>175.49</v>
      </c>
      <c r="F4377" s="64">
        <v>0</v>
      </c>
      <c r="H4377" s="64">
        <f t="shared" si="482"/>
        <v>-175.49</v>
      </c>
      <c r="J4377" s="64">
        <f t="shared" si="478"/>
        <v>288</v>
      </c>
      <c r="K4377" s="64">
        <f t="shared" si="479"/>
        <v>302</v>
      </c>
      <c r="L4377" s="64">
        <f t="shared" si="480"/>
        <v>1087</v>
      </c>
      <c r="M4377" s="64">
        <f t="shared" si="481"/>
        <v>446</v>
      </c>
    </row>
    <row r="4378" spans="1:13" x14ac:dyDescent="0.35">
      <c r="A4378" s="64">
        <v>51286609</v>
      </c>
      <c r="B4378" s="64" t="s">
        <v>406</v>
      </c>
      <c r="C4378" s="64">
        <v>1994.34</v>
      </c>
      <c r="D4378" s="64">
        <v>151</v>
      </c>
      <c r="E4378" s="64">
        <v>160.99</v>
      </c>
      <c r="F4378" s="64">
        <v>0</v>
      </c>
      <c r="H4378" s="64">
        <f t="shared" si="482"/>
        <v>-160.99</v>
      </c>
      <c r="J4378" s="64">
        <f t="shared" si="478"/>
        <v>288</v>
      </c>
      <c r="K4378" s="64">
        <f t="shared" si="479"/>
        <v>302</v>
      </c>
      <c r="L4378" s="64">
        <f t="shared" si="480"/>
        <v>1087</v>
      </c>
      <c r="M4378" s="64">
        <f t="shared" si="481"/>
        <v>447</v>
      </c>
    </row>
    <row r="4379" spans="1:13" x14ac:dyDescent="0.35">
      <c r="A4379" s="64">
        <v>51289025</v>
      </c>
      <c r="B4379" s="64" t="s">
        <v>101</v>
      </c>
      <c r="C4379" s="64">
        <v>3589.29</v>
      </c>
      <c r="D4379" s="64">
        <v>182</v>
      </c>
      <c r="E4379" s="64">
        <v>293.77999999999997</v>
      </c>
      <c r="F4379" s="64">
        <v>290.10000000000002</v>
      </c>
      <c r="H4379" s="64">
        <f t="shared" si="482"/>
        <v>-3.67999999999995</v>
      </c>
      <c r="J4379" s="64">
        <f t="shared" si="478"/>
        <v>289</v>
      </c>
      <c r="K4379" s="64">
        <f t="shared" si="479"/>
        <v>302</v>
      </c>
      <c r="L4379" s="64">
        <f t="shared" si="480"/>
        <v>1087</v>
      </c>
      <c r="M4379" s="64">
        <f t="shared" si="481"/>
        <v>447</v>
      </c>
    </row>
    <row r="4380" spans="1:13" x14ac:dyDescent="0.35">
      <c r="A4380" s="64">
        <v>51289562</v>
      </c>
      <c r="B4380" s="64" t="s">
        <v>101</v>
      </c>
      <c r="C4380" s="64">
        <v>11974.93</v>
      </c>
      <c r="D4380" s="64">
        <v>150</v>
      </c>
      <c r="E4380" s="64">
        <v>983.87</v>
      </c>
      <c r="F4380" s="64">
        <v>951.71</v>
      </c>
      <c r="H4380" s="64">
        <f t="shared" si="482"/>
        <v>-32.159999999999968</v>
      </c>
      <c r="J4380" s="64">
        <f t="shared" si="478"/>
        <v>290</v>
      </c>
      <c r="K4380" s="64">
        <f t="shared" si="479"/>
        <v>302</v>
      </c>
      <c r="L4380" s="64">
        <f t="shared" si="480"/>
        <v>1087</v>
      </c>
      <c r="M4380" s="64">
        <f t="shared" si="481"/>
        <v>447</v>
      </c>
    </row>
    <row r="4381" spans="1:13" x14ac:dyDescent="0.35">
      <c r="A4381" s="64">
        <v>51290098</v>
      </c>
      <c r="B4381" s="64" t="s">
        <v>395</v>
      </c>
      <c r="C4381" s="64">
        <v>4682.51</v>
      </c>
      <c r="D4381" s="64">
        <v>149</v>
      </c>
      <c r="E4381" s="64">
        <v>378.63</v>
      </c>
      <c r="F4381" s="64">
        <v>380.32</v>
      </c>
      <c r="H4381" s="64">
        <f t="shared" si="482"/>
        <v>1.6899999999999977</v>
      </c>
      <c r="J4381" s="64">
        <f t="shared" si="478"/>
        <v>290</v>
      </c>
      <c r="K4381" s="64">
        <f t="shared" si="479"/>
        <v>303</v>
      </c>
      <c r="L4381" s="64">
        <f t="shared" si="480"/>
        <v>1087</v>
      </c>
      <c r="M4381" s="64">
        <f t="shared" si="481"/>
        <v>447</v>
      </c>
    </row>
    <row r="4382" spans="1:13" x14ac:dyDescent="0.35">
      <c r="A4382" s="64">
        <v>51292383</v>
      </c>
      <c r="B4382" s="64" t="s">
        <v>406</v>
      </c>
      <c r="C4382" s="64">
        <v>3846.67</v>
      </c>
      <c r="D4382" s="64">
        <v>156</v>
      </c>
      <c r="E4382" s="64">
        <v>316.31</v>
      </c>
      <c r="F4382" s="64">
        <v>0</v>
      </c>
      <c r="H4382" s="64">
        <f t="shared" si="482"/>
        <v>-316.31</v>
      </c>
      <c r="J4382" s="64">
        <f t="shared" si="478"/>
        <v>290</v>
      </c>
      <c r="K4382" s="64">
        <f t="shared" si="479"/>
        <v>303</v>
      </c>
      <c r="L4382" s="64">
        <f t="shared" si="480"/>
        <v>1087</v>
      </c>
      <c r="M4382" s="64">
        <f t="shared" si="481"/>
        <v>448</v>
      </c>
    </row>
    <row r="4383" spans="1:13" x14ac:dyDescent="0.35">
      <c r="A4383" s="64">
        <v>51292581</v>
      </c>
      <c r="B4383" s="64" t="s">
        <v>395</v>
      </c>
      <c r="C4383" s="64">
        <v>4204.96</v>
      </c>
      <c r="D4383" s="64">
        <v>119</v>
      </c>
      <c r="E4383" s="64">
        <v>342.8</v>
      </c>
      <c r="F4383" s="64">
        <v>340.37</v>
      </c>
      <c r="H4383" s="64">
        <f t="shared" si="482"/>
        <v>-2.4300000000000068</v>
      </c>
      <c r="J4383" s="64">
        <f t="shared" si="478"/>
        <v>290</v>
      </c>
      <c r="K4383" s="64">
        <f t="shared" si="479"/>
        <v>304</v>
      </c>
      <c r="L4383" s="64">
        <f t="shared" si="480"/>
        <v>1087</v>
      </c>
      <c r="M4383" s="64">
        <f t="shared" si="481"/>
        <v>448</v>
      </c>
    </row>
    <row r="4384" spans="1:13" x14ac:dyDescent="0.35">
      <c r="A4384" s="64">
        <v>51292771</v>
      </c>
      <c r="B4384" s="64" t="s">
        <v>101</v>
      </c>
      <c r="C4384" s="64">
        <v>2726.74</v>
      </c>
      <c r="D4384" s="64">
        <v>181</v>
      </c>
      <c r="E4384" s="64">
        <v>222</v>
      </c>
      <c r="F4384" s="64">
        <v>224.53</v>
      </c>
      <c r="H4384" s="64">
        <f t="shared" si="482"/>
        <v>2.5300000000000011</v>
      </c>
      <c r="J4384" s="64">
        <f t="shared" si="478"/>
        <v>291</v>
      </c>
      <c r="K4384" s="64">
        <f t="shared" si="479"/>
        <v>304</v>
      </c>
      <c r="L4384" s="64">
        <f t="shared" si="480"/>
        <v>1087</v>
      </c>
      <c r="M4384" s="64">
        <f t="shared" si="481"/>
        <v>448</v>
      </c>
    </row>
    <row r="4385" spans="1:13" x14ac:dyDescent="0.35">
      <c r="A4385" s="64">
        <v>51292953</v>
      </c>
      <c r="B4385" s="64" t="s">
        <v>101</v>
      </c>
      <c r="C4385" s="64">
        <v>7492.76</v>
      </c>
      <c r="D4385" s="64">
        <v>182</v>
      </c>
      <c r="E4385" s="64">
        <v>621.62</v>
      </c>
      <c r="F4385" s="64">
        <v>611.87</v>
      </c>
      <c r="H4385" s="64">
        <f t="shared" si="482"/>
        <v>-9.75</v>
      </c>
      <c r="J4385" s="64">
        <f t="shared" si="478"/>
        <v>292</v>
      </c>
      <c r="K4385" s="64">
        <f t="shared" si="479"/>
        <v>304</v>
      </c>
      <c r="L4385" s="64">
        <f t="shared" si="480"/>
        <v>1087</v>
      </c>
      <c r="M4385" s="64">
        <f t="shared" si="481"/>
        <v>448</v>
      </c>
    </row>
    <row r="4386" spans="1:13" x14ac:dyDescent="0.35">
      <c r="A4386" s="64">
        <v>51294660</v>
      </c>
      <c r="B4386" s="64" t="s">
        <v>101</v>
      </c>
      <c r="C4386" s="64">
        <v>2962.48</v>
      </c>
      <c r="D4386" s="64">
        <v>182</v>
      </c>
      <c r="E4386" s="64">
        <v>238.24</v>
      </c>
      <c r="F4386" s="64">
        <v>234.18</v>
      </c>
      <c r="H4386" s="64">
        <f t="shared" si="482"/>
        <v>-4.0600000000000023</v>
      </c>
      <c r="J4386" s="64">
        <f t="shared" si="478"/>
        <v>293</v>
      </c>
      <c r="K4386" s="64">
        <f t="shared" si="479"/>
        <v>304</v>
      </c>
      <c r="L4386" s="64">
        <f t="shared" si="480"/>
        <v>1087</v>
      </c>
      <c r="M4386" s="64">
        <f t="shared" si="481"/>
        <v>448</v>
      </c>
    </row>
    <row r="4387" spans="1:13" x14ac:dyDescent="0.35">
      <c r="A4387" s="64">
        <v>51295139</v>
      </c>
      <c r="B4387" s="64" t="s">
        <v>183</v>
      </c>
      <c r="C4387" s="64">
        <v>1676.24</v>
      </c>
      <c r="D4387" s="64">
        <v>181</v>
      </c>
      <c r="E4387" s="64">
        <v>138.07</v>
      </c>
      <c r="F4387" s="64">
        <v>0</v>
      </c>
      <c r="H4387" s="64">
        <f t="shared" si="482"/>
        <v>-138.07</v>
      </c>
      <c r="J4387" s="64">
        <f t="shared" si="478"/>
        <v>293</v>
      </c>
      <c r="K4387" s="64">
        <f t="shared" si="479"/>
        <v>304</v>
      </c>
      <c r="L4387" s="64">
        <f t="shared" si="480"/>
        <v>1088</v>
      </c>
      <c r="M4387" s="64">
        <f t="shared" si="481"/>
        <v>448</v>
      </c>
    </row>
    <row r="4388" spans="1:13" x14ac:dyDescent="0.35">
      <c r="A4388" s="64">
        <v>51295775</v>
      </c>
      <c r="B4388" s="64" t="s">
        <v>406</v>
      </c>
      <c r="C4388" s="64">
        <v>2004.36</v>
      </c>
      <c r="D4388" s="64">
        <v>150</v>
      </c>
      <c r="E4388" s="64">
        <v>163.4</v>
      </c>
      <c r="F4388" s="64">
        <v>0</v>
      </c>
      <c r="H4388" s="64">
        <f t="shared" si="482"/>
        <v>-163.4</v>
      </c>
      <c r="J4388" s="64">
        <f t="shared" si="478"/>
        <v>293</v>
      </c>
      <c r="K4388" s="64">
        <f t="shared" si="479"/>
        <v>304</v>
      </c>
      <c r="L4388" s="64">
        <f t="shared" si="480"/>
        <v>1088</v>
      </c>
      <c r="M4388" s="64">
        <f t="shared" si="481"/>
        <v>449</v>
      </c>
    </row>
    <row r="4389" spans="1:13" x14ac:dyDescent="0.35">
      <c r="A4389" s="64">
        <v>51296749</v>
      </c>
      <c r="B4389" s="64" t="s">
        <v>101</v>
      </c>
      <c r="C4389" s="64">
        <v>2175.09</v>
      </c>
      <c r="D4389" s="64">
        <v>151</v>
      </c>
      <c r="E4389" s="64">
        <v>168.55</v>
      </c>
      <c r="F4389" s="64">
        <v>165.79</v>
      </c>
      <c r="H4389" s="64">
        <f t="shared" si="482"/>
        <v>-2.7600000000000193</v>
      </c>
      <c r="J4389" s="64">
        <f t="shared" si="478"/>
        <v>294</v>
      </c>
      <c r="K4389" s="64">
        <f t="shared" si="479"/>
        <v>304</v>
      </c>
      <c r="L4389" s="64">
        <f t="shared" si="480"/>
        <v>1088</v>
      </c>
      <c r="M4389" s="64">
        <f t="shared" si="481"/>
        <v>449</v>
      </c>
    </row>
    <row r="4390" spans="1:13" x14ac:dyDescent="0.35">
      <c r="A4390" s="64">
        <v>51298430</v>
      </c>
      <c r="B4390" s="64" t="s">
        <v>183</v>
      </c>
      <c r="C4390" s="64">
        <v>1627.43</v>
      </c>
      <c r="D4390" s="64">
        <v>182</v>
      </c>
      <c r="E4390" s="64">
        <v>133.09</v>
      </c>
      <c r="F4390" s="64">
        <v>0</v>
      </c>
      <c r="H4390" s="64">
        <f t="shared" si="482"/>
        <v>-133.09</v>
      </c>
      <c r="J4390" s="64">
        <f t="shared" si="478"/>
        <v>294</v>
      </c>
      <c r="K4390" s="64">
        <f t="shared" si="479"/>
        <v>304</v>
      </c>
      <c r="L4390" s="64">
        <f t="shared" si="480"/>
        <v>1089</v>
      </c>
      <c r="M4390" s="64">
        <f t="shared" si="481"/>
        <v>449</v>
      </c>
    </row>
    <row r="4391" spans="1:13" x14ac:dyDescent="0.35">
      <c r="A4391" s="64">
        <v>51299636</v>
      </c>
      <c r="B4391" s="64" t="s">
        <v>395</v>
      </c>
      <c r="C4391" s="64">
        <v>2557.19</v>
      </c>
      <c r="D4391" s="64">
        <v>151</v>
      </c>
      <c r="E4391" s="64">
        <v>209.79</v>
      </c>
      <c r="F4391" s="64">
        <v>205.37</v>
      </c>
      <c r="H4391" s="64">
        <f t="shared" si="482"/>
        <v>-4.4199999999999875</v>
      </c>
      <c r="J4391" s="64">
        <f t="shared" si="478"/>
        <v>294</v>
      </c>
      <c r="K4391" s="64">
        <f t="shared" si="479"/>
        <v>305</v>
      </c>
      <c r="L4391" s="64">
        <f t="shared" si="480"/>
        <v>1089</v>
      </c>
      <c r="M4391" s="64">
        <f t="shared" si="481"/>
        <v>449</v>
      </c>
    </row>
    <row r="4392" spans="1:13" x14ac:dyDescent="0.35">
      <c r="A4392" s="64">
        <v>51301001</v>
      </c>
      <c r="B4392" s="64" t="s">
        <v>183</v>
      </c>
      <c r="C4392" s="64">
        <v>1272.76</v>
      </c>
      <c r="D4392" s="64">
        <v>181</v>
      </c>
      <c r="E4392" s="64">
        <v>101.83</v>
      </c>
      <c r="F4392" s="64">
        <v>0</v>
      </c>
      <c r="H4392" s="64">
        <f t="shared" si="482"/>
        <v>-101.83</v>
      </c>
      <c r="J4392" s="64">
        <f t="shared" si="478"/>
        <v>294</v>
      </c>
      <c r="K4392" s="64">
        <f t="shared" si="479"/>
        <v>305</v>
      </c>
      <c r="L4392" s="64">
        <f t="shared" si="480"/>
        <v>1090</v>
      </c>
      <c r="M4392" s="64">
        <f t="shared" si="481"/>
        <v>449</v>
      </c>
    </row>
    <row r="4393" spans="1:13" x14ac:dyDescent="0.35">
      <c r="A4393" s="64">
        <v>51301605</v>
      </c>
      <c r="B4393" s="64" t="s">
        <v>406</v>
      </c>
      <c r="C4393" s="64">
        <v>2768.54</v>
      </c>
      <c r="D4393" s="64">
        <v>181</v>
      </c>
      <c r="E4393" s="64">
        <v>245.27</v>
      </c>
      <c r="F4393" s="64">
        <v>0</v>
      </c>
      <c r="H4393" s="64">
        <f t="shared" si="482"/>
        <v>-245.27</v>
      </c>
      <c r="J4393" s="64">
        <f t="shared" si="478"/>
        <v>294</v>
      </c>
      <c r="K4393" s="64">
        <f t="shared" si="479"/>
        <v>305</v>
      </c>
      <c r="L4393" s="64">
        <f t="shared" si="480"/>
        <v>1090</v>
      </c>
      <c r="M4393" s="64">
        <f t="shared" si="481"/>
        <v>450</v>
      </c>
    </row>
    <row r="4394" spans="1:13" x14ac:dyDescent="0.35">
      <c r="A4394" s="64">
        <v>51302471</v>
      </c>
      <c r="B4394" s="64" t="s">
        <v>395</v>
      </c>
      <c r="C4394" s="64">
        <v>995.2</v>
      </c>
      <c r="D4394" s="64">
        <v>91</v>
      </c>
      <c r="E4394" s="64">
        <v>78.56</v>
      </c>
      <c r="F4394" s="64">
        <v>77.33</v>
      </c>
      <c r="H4394" s="64">
        <f t="shared" si="482"/>
        <v>-1.230000000000004</v>
      </c>
      <c r="J4394" s="64">
        <f t="shared" si="478"/>
        <v>294</v>
      </c>
      <c r="K4394" s="64">
        <f t="shared" si="479"/>
        <v>306</v>
      </c>
      <c r="L4394" s="64">
        <f t="shared" si="480"/>
        <v>1090</v>
      </c>
      <c r="M4394" s="64">
        <f t="shared" si="481"/>
        <v>450</v>
      </c>
    </row>
    <row r="4395" spans="1:13" x14ac:dyDescent="0.35">
      <c r="A4395" s="64">
        <v>51303932</v>
      </c>
      <c r="B4395" s="64" t="s">
        <v>395</v>
      </c>
      <c r="C4395" s="64">
        <v>1984.54</v>
      </c>
      <c r="D4395" s="64">
        <v>182</v>
      </c>
      <c r="E4395" s="64">
        <v>160.94999999999999</v>
      </c>
      <c r="F4395" s="64">
        <v>160.29</v>
      </c>
      <c r="H4395" s="64">
        <f t="shared" si="482"/>
        <v>-0.65999999999999659</v>
      </c>
      <c r="J4395" s="64">
        <f t="shared" ref="J4395:J4447" si="483">IF($B4395=J$2253,J4394+1,J4394)</f>
        <v>294</v>
      </c>
      <c r="K4395" s="64">
        <f t="shared" ref="K4395:K4447" si="484">IF($B4395=K$2253,K4394+1,K4394)</f>
        <v>307</v>
      </c>
      <c r="L4395" s="64">
        <f t="shared" ref="L4395:L4447" si="485">IF($B4395=L$2253,L4394+1,L4394)</f>
        <v>1090</v>
      </c>
      <c r="M4395" s="64">
        <f t="shared" ref="M4395:M4447" si="486">IF($B4395=M$2253,M4394+1,M4394)</f>
        <v>450</v>
      </c>
    </row>
    <row r="4396" spans="1:13" x14ac:dyDescent="0.35">
      <c r="A4396" s="64">
        <v>51304451</v>
      </c>
      <c r="B4396" s="64" t="s">
        <v>101</v>
      </c>
      <c r="C4396" s="64">
        <v>1418.8</v>
      </c>
      <c r="D4396" s="64">
        <v>122</v>
      </c>
      <c r="E4396" s="64">
        <v>118.51</v>
      </c>
      <c r="F4396" s="64">
        <v>117.07</v>
      </c>
      <c r="H4396" s="64">
        <f t="shared" si="482"/>
        <v>-1.4400000000000119</v>
      </c>
      <c r="J4396" s="64">
        <f t="shared" si="483"/>
        <v>295</v>
      </c>
      <c r="K4396" s="64">
        <f t="shared" si="484"/>
        <v>307</v>
      </c>
      <c r="L4396" s="64">
        <f t="shared" si="485"/>
        <v>1090</v>
      </c>
      <c r="M4396" s="64">
        <f t="shared" si="486"/>
        <v>450</v>
      </c>
    </row>
    <row r="4397" spans="1:13" x14ac:dyDescent="0.35">
      <c r="A4397" s="64">
        <v>51306994</v>
      </c>
      <c r="B4397" s="64" t="s">
        <v>101</v>
      </c>
      <c r="C4397" s="64">
        <v>3677.81</v>
      </c>
      <c r="D4397" s="64">
        <v>152</v>
      </c>
      <c r="E4397" s="64">
        <v>312.63</v>
      </c>
      <c r="F4397" s="64">
        <v>304</v>
      </c>
      <c r="H4397" s="64">
        <f t="shared" si="482"/>
        <v>-8.6299999999999955</v>
      </c>
      <c r="J4397" s="64">
        <f t="shared" si="483"/>
        <v>296</v>
      </c>
      <c r="K4397" s="64">
        <f t="shared" si="484"/>
        <v>307</v>
      </c>
      <c r="L4397" s="64">
        <f t="shared" si="485"/>
        <v>1090</v>
      </c>
      <c r="M4397" s="64">
        <f t="shared" si="486"/>
        <v>450</v>
      </c>
    </row>
    <row r="4398" spans="1:13" x14ac:dyDescent="0.35">
      <c r="A4398" s="64">
        <v>51312090</v>
      </c>
      <c r="B4398" s="64" t="s">
        <v>101</v>
      </c>
      <c r="C4398" s="64">
        <v>2538.88</v>
      </c>
      <c r="D4398" s="64">
        <v>179</v>
      </c>
      <c r="E4398" s="64">
        <v>208.43</v>
      </c>
      <c r="F4398" s="64">
        <v>206.62</v>
      </c>
      <c r="H4398" s="64">
        <f t="shared" si="482"/>
        <v>-1.8100000000000023</v>
      </c>
      <c r="J4398" s="64">
        <f t="shared" si="483"/>
        <v>297</v>
      </c>
      <c r="K4398" s="64">
        <f t="shared" si="484"/>
        <v>307</v>
      </c>
      <c r="L4398" s="64">
        <f t="shared" si="485"/>
        <v>1090</v>
      </c>
      <c r="M4398" s="64">
        <f t="shared" si="486"/>
        <v>450</v>
      </c>
    </row>
    <row r="4399" spans="1:13" x14ac:dyDescent="0.35">
      <c r="A4399" s="64">
        <v>51313171</v>
      </c>
      <c r="B4399" s="64" t="s">
        <v>406</v>
      </c>
      <c r="C4399" s="64">
        <v>3892.1</v>
      </c>
      <c r="D4399" s="64">
        <v>150</v>
      </c>
      <c r="E4399" s="64">
        <v>305.06</v>
      </c>
      <c r="F4399" s="64">
        <v>0</v>
      </c>
      <c r="H4399" s="64">
        <f t="shared" si="482"/>
        <v>-305.06</v>
      </c>
      <c r="J4399" s="64">
        <f t="shared" si="483"/>
        <v>297</v>
      </c>
      <c r="K4399" s="64">
        <f t="shared" si="484"/>
        <v>307</v>
      </c>
      <c r="L4399" s="64">
        <f t="shared" si="485"/>
        <v>1090</v>
      </c>
      <c r="M4399" s="64">
        <f t="shared" si="486"/>
        <v>451</v>
      </c>
    </row>
    <row r="4400" spans="1:13" x14ac:dyDescent="0.35">
      <c r="A4400" s="64">
        <v>51314088</v>
      </c>
      <c r="B4400" s="64" t="s">
        <v>406</v>
      </c>
      <c r="C4400" s="64">
        <v>13633.99</v>
      </c>
      <c r="D4400" s="64">
        <v>151</v>
      </c>
      <c r="E4400" s="64">
        <v>1109.1600000000001</v>
      </c>
      <c r="F4400" s="64">
        <v>0</v>
      </c>
      <c r="H4400" s="64">
        <f t="shared" si="482"/>
        <v>-1109.1600000000001</v>
      </c>
      <c r="J4400" s="64">
        <f t="shared" si="483"/>
        <v>297</v>
      </c>
      <c r="K4400" s="64">
        <f t="shared" si="484"/>
        <v>307</v>
      </c>
      <c r="L4400" s="64">
        <f t="shared" si="485"/>
        <v>1090</v>
      </c>
      <c r="M4400" s="64">
        <f t="shared" si="486"/>
        <v>452</v>
      </c>
    </row>
    <row r="4401" spans="1:13" x14ac:dyDescent="0.35">
      <c r="A4401" s="64">
        <v>51314864</v>
      </c>
      <c r="B4401" s="64" t="s">
        <v>406</v>
      </c>
      <c r="C4401" s="64">
        <v>2205.12</v>
      </c>
      <c r="D4401" s="64">
        <v>153</v>
      </c>
      <c r="E4401" s="64">
        <v>177.24</v>
      </c>
      <c r="F4401" s="64">
        <v>0</v>
      </c>
      <c r="H4401" s="64">
        <f t="shared" si="482"/>
        <v>-177.24</v>
      </c>
      <c r="J4401" s="64">
        <f t="shared" si="483"/>
        <v>297</v>
      </c>
      <c r="K4401" s="64">
        <f t="shared" si="484"/>
        <v>307</v>
      </c>
      <c r="L4401" s="64">
        <f t="shared" si="485"/>
        <v>1090</v>
      </c>
      <c r="M4401" s="64">
        <f t="shared" si="486"/>
        <v>453</v>
      </c>
    </row>
    <row r="4402" spans="1:13" x14ac:dyDescent="0.35">
      <c r="A4402" s="64">
        <v>51321819</v>
      </c>
      <c r="B4402" s="64" t="s">
        <v>183</v>
      </c>
      <c r="C4402" s="64">
        <v>2138.86</v>
      </c>
      <c r="D4402" s="64">
        <v>181</v>
      </c>
      <c r="E4402" s="64">
        <v>175.12</v>
      </c>
      <c r="F4402" s="64">
        <v>0</v>
      </c>
      <c r="H4402" s="64">
        <f t="shared" si="482"/>
        <v>-175.12</v>
      </c>
      <c r="J4402" s="64">
        <f t="shared" si="483"/>
        <v>297</v>
      </c>
      <c r="K4402" s="64">
        <f t="shared" si="484"/>
        <v>307</v>
      </c>
      <c r="L4402" s="64">
        <f t="shared" si="485"/>
        <v>1091</v>
      </c>
      <c r="M4402" s="64">
        <f t="shared" si="486"/>
        <v>453</v>
      </c>
    </row>
    <row r="4403" spans="1:13" x14ac:dyDescent="0.35">
      <c r="A4403" s="64">
        <v>51333129</v>
      </c>
      <c r="B4403" s="64" t="s">
        <v>395</v>
      </c>
      <c r="C4403" s="64">
        <v>1525.88</v>
      </c>
      <c r="D4403" s="64">
        <v>182</v>
      </c>
      <c r="E4403" s="64">
        <v>123.52</v>
      </c>
      <c r="F4403" s="64">
        <v>122.73</v>
      </c>
      <c r="H4403" s="64">
        <f t="shared" si="482"/>
        <v>-0.78999999999999204</v>
      </c>
      <c r="J4403" s="64">
        <f t="shared" si="483"/>
        <v>297</v>
      </c>
      <c r="K4403" s="64">
        <f t="shared" si="484"/>
        <v>308</v>
      </c>
      <c r="L4403" s="64">
        <f t="shared" si="485"/>
        <v>1091</v>
      </c>
      <c r="M4403" s="64">
        <f t="shared" si="486"/>
        <v>453</v>
      </c>
    </row>
    <row r="4404" spans="1:13" x14ac:dyDescent="0.35">
      <c r="A4404" s="64">
        <v>51333161</v>
      </c>
      <c r="B4404" s="64" t="s">
        <v>183</v>
      </c>
      <c r="C4404" s="64">
        <v>6854.91</v>
      </c>
      <c r="D4404" s="64">
        <v>179</v>
      </c>
      <c r="E4404" s="64">
        <v>543.04</v>
      </c>
      <c r="F4404" s="64">
        <v>0</v>
      </c>
      <c r="H4404" s="64">
        <f t="shared" si="482"/>
        <v>-543.04</v>
      </c>
      <c r="J4404" s="64">
        <f t="shared" si="483"/>
        <v>297</v>
      </c>
      <c r="K4404" s="64">
        <f t="shared" si="484"/>
        <v>308</v>
      </c>
      <c r="L4404" s="64">
        <f t="shared" si="485"/>
        <v>1092</v>
      </c>
      <c r="M4404" s="64">
        <f t="shared" si="486"/>
        <v>453</v>
      </c>
    </row>
    <row r="4405" spans="1:13" x14ac:dyDescent="0.35">
      <c r="H4405" s="64">
        <f t="shared" si="482"/>
        <v>0</v>
      </c>
      <c r="J4405" s="64">
        <f t="shared" si="483"/>
        <v>297</v>
      </c>
      <c r="K4405" s="64">
        <f t="shared" si="484"/>
        <v>308</v>
      </c>
      <c r="L4405" s="64">
        <f t="shared" si="485"/>
        <v>1092</v>
      </c>
      <c r="M4405" s="64">
        <f t="shared" si="486"/>
        <v>453</v>
      </c>
    </row>
    <row r="4406" spans="1:13" x14ac:dyDescent="0.35">
      <c r="H4406" s="64">
        <f t="shared" si="482"/>
        <v>0</v>
      </c>
      <c r="J4406" s="64">
        <f t="shared" si="483"/>
        <v>297</v>
      </c>
      <c r="K4406" s="64">
        <f t="shared" si="484"/>
        <v>308</v>
      </c>
      <c r="L4406" s="64">
        <f t="shared" si="485"/>
        <v>1092</v>
      </c>
      <c r="M4406" s="64">
        <f t="shared" si="486"/>
        <v>453</v>
      </c>
    </row>
    <row r="4407" spans="1:13" x14ac:dyDescent="0.35">
      <c r="H4407" s="64">
        <f t="shared" si="482"/>
        <v>0</v>
      </c>
      <c r="J4407" s="64">
        <f t="shared" si="483"/>
        <v>297</v>
      </c>
      <c r="K4407" s="64">
        <f t="shared" si="484"/>
        <v>308</v>
      </c>
      <c r="L4407" s="64">
        <f t="shared" si="485"/>
        <v>1092</v>
      </c>
      <c r="M4407" s="64">
        <f t="shared" si="486"/>
        <v>453</v>
      </c>
    </row>
    <row r="4408" spans="1:13" x14ac:dyDescent="0.35">
      <c r="H4408" s="64">
        <f t="shared" si="482"/>
        <v>0</v>
      </c>
      <c r="J4408" s="64">
        <f t="shared" si="483"/>
        <v>297</v>
      </c>
      <c r="K4408" s="64">
        <f t="shared" si="484"/>
        <v>308</v>
      </c>
      <c r="L4408" s="64">
        <f t="shared" si="485"/>
        <v>1092</v>
      </c>
      <c r="M4408" s="64">
        <f t="shared" si="486"/>
        <v>453</v>
      </c>
    </row>
    <row r="4409" spans="1:13" x14ac:dyDescent="0.35">
      <c r="H4409" s="64">
        <f t="shared" si="482"/>
        <v>0</v>
      </c>
      <c r="J4409" s="64">
        <f t="shared" si="483"/>
        <v>297</v>
      </c>
      <c r="K4409" s="64">
        <f t="shared" si="484"/>
        <v>308</v>
      </c>
      <c r="L4409" s="64">
        <f t="shared" si="485"/>
        <v>1092</v>
      </c>
      <c r="M4409" s="64">
        <f t="shared" si="486"/>
        <v>453</v>
      </c>
    </row>
    <row r="4410" spans="1:13" x14ac:dyDescent="0.35">
      <c r="H4410" s="64">
        <f t="shared" si="482"/>
        <v>0</v>
      </c>
      <c r="J4410" s="64">
        <f t="shared" si="483"/>
        <v>297</v>
      </c>
      <c r="K4410" s="64">
        <f t="shared" si="484"/>
        <v>308</v>
      </c>
      <c r="L4410" s="64">
        <f t="shared" si="485"/>
        <v>1092</v>
      </c>
      <c r="M4410" s="64">
        <f t="shared" si="486"/>
        <v>453</v>
      </c>
    </row>
    <row r="4411" spans="1:13" x14ac:dyDescent="0.35">
      <c r="H4411" s="64">
        <f t="shared" si="482"/>
        <v>0</v>
      </c>
      <c r="J4411" s="64">
        <f t="shared" si="483"/>
        <v>297</v>
      </c>
      <c r="K4411" s="64">
        <f t="shared" si="484"/>
        <v>308</v>
      </c>
      <c r="L4411" s="64">
        <f t="shared" si="485"/>
        <v>1092</v>
      </c>
      <c r="M4411" s="64">
        <f t="shared" si="486"/>
        <v>453</v>
      </c>
    </row>
    <row r="4412" spans="1:13" x14ac:dyDescent="0.35">
      <c r="H4412" s="64">
        <f t="shared" si="482"/>
        <v>0</v>
      </c>
      <c r="J4412" s="64">
        <f t="shared" si="483"/>
        <v>297</v>
      </c>
      <c r="K4412" s="64">
        <f t="shared" si="484"/>
        <v>308</v>
      </c>
      <c r="L4412" s="64">
        <f t="shared" si="485"/>
        <v>1092</v>
      </c>
      <c r="M4412" s="64">
        <f t="shared" si="486"/>
        <v>453</v>
      </c>
    </row>
    <row r="4413" spans="1:13" x14ac:dyDescent="0.35">
      <c r="H4413" s="64">
        <f t="shared" si="482"/>
        <v>0</v>
      </c>
      <c r="J4413" s="64">
        <f t="shared" si="483"/>
        <v>297</v>
      </c>
      <c r="K4413" s="64">
        <f t="shared" si="484"/>
        <v>308</v>
      </c>
      <c r="L4413" s="64">
        <f t="shared" si="485"/>
        <v>1092</v>
      </c>
      <c r="M4413" s="64">
        <f t="shared" si="486"/>
        <v>453</v>
      </c>
    </row>
    <row r="4414" spans="1:13" x14ac:dyDescent="0.35">
      <c r="H4414" s="64">
        <f t="shared" si="482"/>
        <v>0</v>
      </c>
      <c r="J4414" s="64">
        <f t="shared" si="483"/>
        <v>297</v>
      </c>
      <c r="K4414" s="64">
        <f t="shared" si="484"/>
        <v>308</v>
      </c>
      <c r="L4414" s="64">
        <f t="shared" si="485"/>
        <v>1092</v>
      </c>
      <c r="M4414" s="64">
        <f t="shared" si="486"/>
        <v>453</v>
      </c>
    </row>
    <row r="4415" spans="1:13" x14ac:dyDescent="0.35">
      <c r="H4415" s="64">
        <f t="shared" si="482"/>
        <v>0</v>
      </c>
      <c r="J4415" s="64">
        <f t="shared" si="483"/>
        <v>297</v>
      </c>
      <c r="K4415" s="64">
        <f t="shared" si="484"/>
        <v>308</v>
      </c>
      <c r="L4415" s="64">
        <f t="shared" si="485"/>
        <v>1092</v>
      </c>
      <c r="M4415" s="64">
        <f t="shared" si="486"/>
        <v>453</v>
      </c>
    </row>
    <row r="4416" spans="1:13" x14ac:dyDescent="0.35">
      <c r="H4416" s="64">
        <f t="shared" si="482"/>
        <v>0</v>
      </c>
      <c r="J4416" s="64">
        <f t="shared" si="483"/>
        <v>297</v>
      </c>
      <c r="K4416" s="64">
        <f t="shared" si="484"/>
        <v>308</v>
      </c>
      <c r="L4416" s="64">
        <f t="shared" si="485"/>
        <v>1092</v>
      </c>
      <c r="M4416" s="64">
        <f t="shared" si="486"/>
        <v>453</v>
      </c>
    </row>
    <row r="4417" spans="8:13" x14ac:dyDescent="0.35">
      <c r="H4417" s="64">
        <f t="shared" si="482"/>
        <v>0</v>
      </c>
      <c r="J4417" s="64">
        <f t="shared" si="483"/>
        <v>297</v>
      </c>
      <c r="K4417" s="64">
        <f t="shared" si="484"/>
        <v>308</v>
      </c>
      <c r="L4417" s="64">
        <f t="shared" si="485"/>
        <v>1092</v>
      </c>
      <c r="M4417" s="64">
        <f t="shared" si="486"/>
        <v>453</v>
      </c>
    </row>
    <row r="4418" spans="8:13" x14ac:dyDescent="0.35">
      <c r="H4418" s="64">
        <f t="shared" si="482"/>
        <v>0</v>
      </c>
      <c r="J4418" s="64">
        <f t="shared" si="483"/>
        <v>297</v>
      </c>
      <c r="K4418" s="64">
        <f t="shared" si="484"/>
        <v>308</v>
      </c>
      <c r="L4418" s="64">
        <f t="shared" si="485"/>
        <v>1092</v>
      </c>
      <c r="M4418" s="64">
        <f t="shared" si="486"/>
        <v>453</v>
      </c>
    </row>
    <row r="4419" spans="8:13" x14ac:dyDescent="0.35">
      <c r="H4419" s="64">
        <f t="shared" si="482"/>
        <v>0</v>
      </c>
      <c r="J4419" s="64">
        <f t="shared" si="483"/>
        <v>297</v>
      </c>
      <c r="K4419" s="64">
        <f t="shared" si="484"/>
        <v>308</v>
      </c>
      <c r="L4419" s="64">
        <f t="shared" si="485"/>
        <v>1092</v>
      </c>
      <c r="M4419" s="64">
        <f t="shared" si="486"/>
        <v>453</v>
      </c>
    </row>
    <row r="4420" spans="8:13" x14ac:dyDescent="0.35">
      <c r="H4420" s="64">
        <f t="shared" si="482"/>
        <v>0</v>
      </c>
      <c r="J4420" s="64">
        <f t="shared" si="483"/>
        <v>297</v>
      </c>
      <c r="K4420" s="64">
        <f t="shared" si="484"/>
        <v>308</v>
      </c>
      <c r="L4420" s="64">
        <f t="shared" si="485"/>
        <v>1092</v>
      </c>
      <c r="M4420" s="64">
        <f t="shared" si="486"/>
        <v>453</v>
      </c>
    </row>
    <row r="4421" spans="8:13" x14ac:dyDescent="0.35">
      <c r="H4421" s="64">
        <f t="shared" si="482"/>
        <v>0</v>
      </c>
      <c r="J4421" s="64">
        <f t="shared" si="483"/>
        <v>297</v>
      </c>
      <c r="K4421" s="64">
        <f t="shared" si="484"/>
        <v>308</v>
      </c>
      <c r="L4421" s="64">
        <f t="shared" si="485"/>
        <v>1092</v>
      </c>
      <c r="M4421" s="64">
        <f t="shared" si="486"/>
        <v>453</v>
      </c>
    </row>
    <row r="4422" spans="8:13" x14ac:dyDescent="0.35">
      <c r="H4422" s="64">
        <f t="shared" si="482"/>
        <v>0</v>
      </c>
      <c r="J4422" s="64">
        <f t="shared" si="483"/>
        <v>297</v>
      </c>
      <c r="K4422" s="64">
        <f t="shared" si="484"/>
        <v>308</v>
      </c>
      <c r="L4422" s="64">
        <f t="shared" si="485"/>
        <v>1092</v>
      </c>
      <c r="M4422" s="64">
        <f t="shared" si="486"/>
        <v>453</v>
      </c>
    </row>
    <row r="4423" spans="8:13" x14ac:dyDescent="0.35">
      <c r="H4423" s="64">
        <f t="shared" si="482"/>
        <v>0</v>
      </c>
      <c r="J4423" s="64">
        <f t="shared" si="483"/>
        <v>297</v>
      </c>
      <c r="K4423" s="64">
        <f t="shared" si="484"/>
        <v>308</v>
      </c>
      <c r="L4423" s="64">
        <f t="shared" si="485"/>
        <v>1092</v>
      </c>
      <c r="M4423" s="64">
        <f t="shared" si="486"/>
        <v>453</v>
      </c>
    </row>
    <row r="4424" spans="8:13" x14ac:dyDescent="0.35">
      <c r="H4424" s="64">
        <f t="shared" si="482"/>
        <v>0</v>
      </c>
      <c r="J4424" s="64">
        <f t="shared" si="483"/>
        <v>297</v>
      </c>
      <c r="K4424" s="64">
        <f t="shared" si="484"/>
        <v>308</v>
      </c>
      <c r="L4424" s="64">
        <f t="shared" si="485"/>
        <v>1092</v>
      </c>
      <c r="M4424" s="64">
        <f t="shared" si="486"/>
        <v>453</v>
      </c>
    </row>
    <row r="4425" spans="8:13" x14ac:dyDescent="0.35">
      <c r="H4425" s="64">
        <f t="shared" si="482"/>
        <v>0</v>
      </c>
      <c r="J4425" s="64">
        <f t="shared" si="483"/>
        <v>297</v>
      </c>
      <c r="K4425" s="64">
        <f t="shared" si="484"/>
        <v>308</v>
      </c>
      <c r="L4425" s="64">
        <f t="shared" si="485"/>
        <v>1092</v>
      </c>
      <c r="M4425" s="64">
        <f t="shared" si="486"/>
        <v>453</v>
      </c>
    </row>
    <row r="4426" spans="8:13" x14ac:dyDescent="0.35">
      <c r="H4426" s="64">
        <f t="shared" si="482"/>
        <v>0</v>
      </c>
      <c r="J4426" s="64">
        <f t="shared" si="483"/>
        <v>297</v>
      </c>
      <c r="K4426" s="64">
        <f t="shared" si="484"/>
        <v>308</v>
      </c>
      <c r="L4426" s="64">
        <f t="shared" si="485"/>
        <v>1092</v>
      </c>
      <c r="M4426" s="64">
        <f t="shared" si="486"/>
        <v>453</v>
      </c>
    </row>
    <row r="4427" spans="8:13" x14ac:dyDescent="0.35">
      <c r="H4427" s="64">
        <f t="shared" si="482"/>
        <v>0</v>
      </c>
      <c r="J4427" s="64">
        <f t="shared" si="483"/>
        <v>297</v>
      </c>
      <c r="K4427" s="64">
        <f t="shared" si="484"/>
        <v>308</v>
      </c>
      <c r="L4427" s="64">
        <f t="shared" si="485"/>
        <v>1092</v>
      </c>
      <c r="M4427" s="64">
        <f t="shared" si="486"/>
        <v>453</v>
      </c>
    </row>
    <row r="4428" spans="8:13" x14ac:dyDescent="0.35">
      <c r="H4428" s="64">
        <f t="shared" si="482"/>
        <v>0</v>
      </c>
      <c r="J4428" s="64">
        <f t="shared" si="483"/>
        <v>297</v>
      </c>
      <c r="K4428" s="64">
        <f t="shared" si="484"/>
        <v>308</v>
      </c>
      <c r="L4428" s="64">
        <f t="shared" si="485"/>
        <v>1092</v>
      </c>
      <c r="M4428" s="64">
        <f t="shared" si="486"/>
        <v>453</v>
      </c>
    </row>
    <row r="4429" spans="8:13" x14ac:dyDescent="0.35">
      <c r="H4429" s="64">
        <f t="shared" si="482"/>
        <v>0</v>
      </c>
      <c r="J4429" s="64">
        <f t="shared" si="483"/>
        <v>297</v>
      </c>
      <c r="K4429" s="64">
        <f t="shared" si="484"/>
        <v>308</v>
      </c>
      <c r="L4429" s="64">
        <f t="shared" si="485"/>
        <v>1092</v>
      </c>
      <c r="M4429" s="64">
        <f t="shared" si="486"/>
        <v>453</v>
      </c>
    </row>
    <row r="4430" spans="8:13" x14ac:dyDescent="0.35">
      <c r="H4430" s="64">
        <f t="shared" si="482"/>
        <v>0</v>
      </c>
      <c r="J4430" s="64">
        <f t="shared" si="483"/>
        <v>297</v>
      </c>
      <c r="K4430" s="64">
        <f t="shared" si="484"/>
        <v>308</v>
      </c>
      <c r="L4430" s="64">
        <f t="shared" si="485"/>
        <v>1092</v>
      </c>
      <c r="M4430" s="64">
        <f t="shared" si="486"/>
        <v>453</v>
      </c>
    </row>
    <row r="4431" spans="8:13" x14ac:dyDescent="0.35">
      <c r="H4431" s="64">
        <f t="shared" si="482"/>
        <v>0</v>
      </c>
      <c r="J4431" s="64">
        <f t="shared" si="483"/>
        <v>297</v>
      </c>
      <c r="K4431" s="64">
        <f t="shared" si="484"/>
        <v>308</v>
      </c>
      <c r="L4431" s="64">
        <f t="shared" si="485"/>
        <v>1092</v>
      </c>
      <c r="M4431" s="64">
        <f t="shared" si="486"/>
        <v>453</v>
      </c>
    </row>
    <row r="4432" spans="8:13" x14ac:dyDescent="0.35">
      <c r="H4432" s="64">
        <f t="shared" ref="H4432:H4447" si="487">F4432-E4432</f>
        <v>0</v>
      </c>
      <c r="J4432" s="64">
        <f t="shared" si="483"/>
        <v>297</v>
      </c>
      <c r="K4432" s="64">
        <f t="shared" si="484"/>
        <v>308</v>
      </c>
      <c r="L4432" s="64">
        <f t="shared" si="485"/>
        <v>1092</v>
      </c>
      <c r="M4432" s="64">
        <f t="shared" si="486"/>
        <v>453</v>
      </c>
    </row>
    <row r="4433" spans="8:13" x14ac:dyDescent="0.35">
      <c r="H4433" s="64">
        <f t="shared" si="487"/>
        <v>0</v>
      </c>
      <c r="J4433" s="64">
        <f t="shared" si="483"/>
        <v>297</v>
      </c>
      <c r="K4433" s="64">
        <f t="shared" si="484"/>
        <v>308</v>
      </c>
      <c r="L4433" s="64">
        <f t="shared" si="485"/>
        <v>1092</v>
      </c>
      <c r="M4433" s="64">
        <f t="shared" si="486"/>
        <v>453</v>
      </c>
    </row>
    <row r="4434" spans="8:13" x14ac:dyDescent="0.35">
      <c r="H4434" s="64">
        <f t="shared" si="487"/>
        <v>0</v>
      </c>
      <c r="J4434" s="64">
        <f t="shared" si="483"/>
        <v>297</v>
      </c>
      <c r="K4434" s="64">
        <f t="shared" si="484"/>
        <v>308</v>
      </c>
      <c r="L4434" s="64">
        <f t="shared" si="485"/>
        <v>1092</v>
      </c>
      <c r="M4434" s="64">
        <f t="shared" si="486"/>
        <v>453</v>
      </c>
    </row>
    <row r="4435" spans="8:13" x14ac:dyDescent="0.35">
      <c r="H4435" s="64">
        <f t="shared" si="487"/>
        <v>0</v>
      </c>
      <c r="J4435" s="64">
        <f t="shared" si="483"/>
        <v>297</v>
      </c>
      <c r="K4435" s="64">
        <f t="shared" si="484"/>
        <v>308</v>
      </c>
      <c r="L4435" s="64">
        <f t="shared" si="485"/>
        <v>1092</v>
      </c>
      <c r="M4435" s="64">
        <f t="shared" si="486"/>
        <v>453</v>
      </c>
    </row>
    <row r="4436" spans="8:13" x14ac:dyDescent="0.35">
      <c r="H4436" s="64">
        <f t="shared" si="487"/>
        <v>0</v>
      </c>
      <c r="J4436" s="64">
        <f t="shared" si="483"/>
        <v>297</v>
      </c>
      <c r="K4436" s="64">
        <f t="shared" si="484"/>
        <v>308</v>
      </c>
      <c r="L4436" s="64">
        <f t="shared" si="485"/>
        <v>1092</v>
      </c>
      <c r="M4436" s="64">
        <f t="shared" si="486"/>
        <v>453</v>
      </c>
    </row>
    <row r="4437" spans="8:13" x14ac:dyDescent="0.35">
      <c r="H4437" s="64">
        <f t="shared" si="487"/>
        <v>0</v>
      </c>
      <c r="J4437" s="64">
        <f t="shared" si="483"/>
        <v>297</v>
      </c>
      <c r="K4437" s="64">
        <f t="shared" si="484"/>
        <v>308</v>
      </c>
      <c r="L4437" s="64">
        <f t="shared" si="485"/>
        <v>1092</v>
      </c>
      <c r="M4437" s="64">
        <f t="shared" si="486"/>
        <v>453</v>
      </c>
    </row>
    <row r="4438" spans="8:13" x14ac:dyDescent="0.35">
      <c r="H4438" s="64">
        <f t="shared" si="487"/>
        <v>0</v>
      </c>
      <c r="J4438" s="64">
        <f t="shared" si="483"/>
        <v>297</v>
      </c>
      <c r="K4438" s="64">
        <f t="shared" si="484"/>
        <v>308</v>
      </c>
      <c r="L4438" s="64">
        <f t="shared" si="485"/>
        <v>1092</v>
      </c>
      <c r="M4438" s="64">
        <f t="shared" si="486"/>
        <v>453</v>
      </c>
    </row>
    <row r="4439" spans="8:13" x14ac:dyDescent="0.35">
      <c r="H4439" s="64">
        <f t="shared" si="487"/>
        <v>0</v>
      </c>
      <c r="J4439" s="64">
        <f t="shared" si="483"/>
        <v>297</v>
      </c>
      <c r="K4439" s="64">
        <f t="shared" si="484"/>
        <v>308</v>
      </c>
      <c r="L4439" s="64">
        <f t="shared" si="485"/>
        <v>1092</v>
      </c>
      <c r="M4439" s="64">
        <f t="shared" si="486"/>
        <v>453</v>
      </c>
    </row>
    <row r="4440" spans="8:13" x14ac:dyDescent="0.35">
      <c r="H4440" s="64">
        <f t="shared" si="487"/>
        <v>0</v>
      </c>
      <c r="J4440" s="64">
        <f t="shared" si="483"/>
        <v>297</v>
      </c>
      <c r="K4440" s="64">
        <f t="shared" si="484"/>
        <v>308</v>
      </c>
      <c r="L4440" s="64">
        <f t="shared" si="485"/>
        <v>1092</v>
      </c>
      <c r="M4440" s="64">
        <f t="shared" si="486"/>
        <v>453</v>
      </c>
    </row>
    <row r="4441" spans="8:13" x14ac:dyDescent="0.35">
      <c r="H4441" s="64">
        <f t="shared" si="487"/>
        <v>0</v>
      </c>
      <c r="J4441" s="64">
        <f t="shared" si="483"/>
        <v>297</v>
      </c>
      <c r="K4441" s="64">
        <f t="shared" si="484"/>
        <v>308</v>
      </c>
      <c r="L4441" s="64">
        <f t="shared" si="485"/>
        <v>1092</v>
      </c>
      <c r="M4441" s="64">
        <f t="shared" si="486"/>
        <v>453</v>
      </c>
    </row>
    <row r="4442" spans="8:13" x14ac:dyDescent="0.35">
      <c r="H4442" s="64">
        <f t="shared" si="487"/>
        <v>0</v>
      </c>
      <c r="J4442" s="64">
        <f t="shared" si="483"/>
        <v>297</v>
      </c>
      <c r="K4442" s="64">
        <f t="shared" si="484"/>
        <v>308</v>
      </c>
      <c r="L4442" s="64">
        <f t="shared" si="485"/>
        <v>1092</v>
      </c>
      <c r="M4442" s="64">
        <f t="shared" si="486"/>
        <v>453</v>
      </c>
    </row>
    <row r="4443" spans="8:13" x14ac:dyDescent="0.35">
      <c r="H4443" s="64">
        <f t="shared" si="487"/>
        <v>0</v>
      </c>
      <c r="J4443" s="64">
        <f t="shared" si="483"/>
        <v>297</v>
      </c>
      <c r="K4443" s="64">
        <f t="shared" si="484"/>
        <v>308</v>
      </c>
      <c r="L4443" s="64">
        <f t="shared" si="485"/>
        <v>1092</v>
      </c>
      <c r="M4443" s="64">
        <f t="shared" si="486"/>
        <v>453</v>
      </c>
    </row>
    <row r="4444" spans="8:13" x14ac:dyDescent="0.35">
      <c r="H4444" s="64">
        <f t="shared" si="487"/>
        <v>0</v>
      </c>
      <c r="J4444" s="64">
        <f t="shared" si="483"/>
        <v>297</v>
      </c>
      <c r="K4444" s="64">
        <f t="shared" si="484"/>
        <v>308</v>
      </c>
      <c r="L4444" s="64">
        <f t="shared" si="485"/>
        <v>1092</v>
      </c>
      <c r="M4444" s="64">
        <f t="shared" si="486"/>
        <v>453</v>
      </c>
    </row>
    <row r="4445" spans="8:13" x14ac:dyDescent="0.35">
      <c r="H4445" s="64">
        <f t="shared" si="487"/>
        <v>0</v>
      </c>
      <c r="J4445" s="64">
        <f t="shared" si="483"/>
        <v>297</v>
      </c>
      <c r="K4445" s="64">
        <f t="shared" si="484"/>
        <v>308</v>
      </c>
      <c r="L4445" s="64">
        <f t="shared" si="485"/>
        <v>1092</v>
      </c>
      <c r="M4445" s="64">
        <f t="shared" si="486"/>
        <v>453</v>
      </c>
    </row>
    <row r="4446" spans="8:13" x14ac:dyDescent="0.35">
      <c r="H4446" s="64">
        <f t="shared" si="487"/>
        <v>0</v>
      </c>
      <c r="J4446" s="64">
        <f t="shared" si="483"/>
        <v>297</v>
      </c>
      <c r="K4446" s="64">
        <f t="shared" si="484"/>
        <v>308</v>
      </c>
      <c r="L4446" s="64">
        <f t="shared" si="485"/>
        <v>1092</v>
      </c>
      <c r="M4446" s="64">
        <f t="shared" si="486"/>
        <v>453</v>
      </c>
    </row>
    <row r="4447" spans="8:13" x14ac:dyDescent="0.35">
      <c r="H4447" s="64">
        <f t="shared" si="487"/>
        <v>0</v>
      </c>
      <c r="J4447" s="64">
        <f t="shared" si="483"/>
        <v>297</v>
      </c>
      <c r="K4447" s="64">
        <f t="shared" si="484"/>
        <v>308</v>
      </c>
      <c r="L4447" s="64">
        <f t="shared" si="485"/>
        <v>1092</v>
      </c>
      <c r="M4447" s="64">
        <f t="shared" si="486"/>
        <v>453</v>
      </c>
    </row>
    <row r="4451" spans="1:33" s="115" customFormat="1" ht="23.5" x14ac:dyDescent="0.55000000000000004">
      <c r="A4451" s="114" t="s">
        <v>485</v>
      </c>
    </row>
    <row r="4452" spans="1:33" x14ac:dyDescent="0.35">
      <c r="A4452" s="64" t="s">
        <v>414</v>
      </c>
    </row>
    <row r="4453" spans="1:33" x14ac:dyDescent="0.35">
      <c r="A4453" s="64" t="s">
        <v>249</v>
      </c>
    </row>
    <row r="4454" spans="1:33" x14ac:dyDescent="0.35">
      <c r="A4454" s="64" t="s">
        <v>416</v>
      </c>
    </row>
    <row r="4455" spans="1:33" x14ac:dyDescent="0.35">
      <c r="P4455" s="64">
        <v>370</v>
      </c>
    </row>
    <row r="4456" spans="1:33" x14ac:dyDescent="0.35">
      <c r="O4456" s="64">
        <f>COUNTIFS($O$4460:$O$6661,2)</f>
        <v>2128</v>
      </c>
      <c r="P4456" s="64">
        <f>SUM(P4460:P6661)</f>
        <v>2196</v>
      </c>
      <c r="Q4456" s="64">
        <f>SUM(Q4460:Q6661)</f>
        <v>2122</v>
      </c>
    </row>
    <row r="4457" spans="1:33" x14ac:dyDescent="0.35">
      <c r="J4457" s="64" t="s">
        <v>101</v>
      </c>
      <c r="K4457" s="64" t="s">
        <v>395</v>
      </c>
      <c r="L4457" s="64" t="s">
        <v>183</v>
      </c>
      <c r="M4457" s="64" t="s">
        <v>406</v>
      </c>
      <c r="O4457" s="64" t="s">
        <v>486</v>
      </c>
      <c r="P4457" s="64" t="s">
        <v>487</v>
      </c>
      <c r="Q4457" s="64" t="s">
        <v>489</v>
      </c>
      <c r="T4457" s="64" t="s">
        <v>420</v>
      </c>
    </row>
    <row r="4458" spans="1:33" x14ac:dyDescent="0.35">
      <c r="A4458" s="64" t="s">
        <v>409</v>
      </c>
      <c r="B4458" s="64" t="s">
        <v>413</v>
      </c>
      <c r="C4458" s="64" t="s">
        <v>410</v>
      </c>
      <c r="D4458" s="64" t="s">
        <v>153</v>
      </c>
      <c r="E4458" s="64" t="s">
        <v>411</v>
      </c>
      <c r="F4458" s="64" t="s">
        <v>412</v>
      </c>
      <c r="H4458" s="64" t="s">
        <v>421</v>
      </c>
      <c r="U4458" s="64" t="s">
        <v>421</v>
      </c>
      <c r="V4458" s="64" t="s">
        <v>421</v>
      </c>
      <c r="Y4458" s="64" t="s">
        <v>419</v>
      </c>
      <c r="Z4458" s="64" t="s">
        <v>419</v>
      </c>
    </row>
    <row r="4459" spans="1:33" x14ac:dyDescent="0.35">
      <c r="U4459" s="64" t="s">
        <v>101</v>
      </c>
      <c r="V4459" s="64" t="s">
        <v>395</v>
      </c>
      <c r="Y4459" s="64" t="s">
        <v>101</v>
      </c>
      <c r="Z4459" s="64" t="s">
        <v>395</v>
      </c>
      <c r="AF4459" s="64" t="s">
        <v>101</v>
      </c>
      <c r="AG4459" s="64" t="s">
        <v>395</v>
      </c>
    </row>
    <row r="4460" spans="1:33" x14ac:dyDescent="0.35">
      <c r="A4460" s="64">
        <v>1011428</v>
      </c>
      <c r="B4460" s="64" t="str">
        <f>INDEX($B$55:$B$4404,MATCH($A4460,$A$55:$A$4404,0),1)</f>
        <v>RT</v>
      </c>
      <c r="C4460" s="64">
        <f>SUMIFS(C$55:C$4404,$A$55:$A$4404,$A4460)</f>
        <v>19362.2</v>
      </c>
      <c r="D4460" s="64">
        <f t="shared" ref="D4460:E4460" si="488">SUMIFS(D$55:D$4404,$A$55:$A$4404,$A4460)</f>
        <v>363</v>
      </c>
      <c r="E4460" s="64">
        <f t="shared" si="488"/>
        <v>1581.67</v>
      </c>
      <c r="F4460" s="64">
        <f>SUMIFS(F$55:F$4404,$A$55:$A$4404,$A4460)</f>
        <v>0</v>
      </c>
      <c r="H4460" s="64">
        <f t="shared" ref="H4460:H4523" si="489">F4460-E4460</f>
        <v>-1581.67</v>
      </c>
      <c r="J4460" s="64">
        <f>IF(AND($B4460=J$4457,$Q4460=1),J4459+1,J4459)</f>
        <v>0</v>
      </c>
      <c r="K4460" s="64">
        <f t="shared" ref="K4460:K4523" si="490">IF(AND($B4460=K$4457,$Q4460=1),K4459+1,K4459)</f>
        <v>0</v>
      </c>
      <c r="L4460" s="64">
        <f t="shared" ref="L4460:L4523" si="491">IF(AND($B4460=L$4457,$Q4460=1),L4459+1,L4459)</f>
        <v>1</v>
      </c>
      <c r="M4460" s="64">
        <f t="shared" ref="M4460:M4523" si="492">IF(AND($B4460=M$4457,$Q4460=1),M4459+1,M4459)</f>
        <v>0</v>
      </c>
      <c r="O4460" s="64">
        <f>COUNTIFS($A$55:$A$4404,$A4460)</f>
        <v>2</v>
      </c>
      <c r="P4460" s="64">
        <f>IF(D4460&lt;=$P$4455,1,0)</f>
        <v>1</v>
      </c>
      <c r="Q4460" s="64">
        <f>IF(AND(O4460=2,P4460=1),1,0)</f>
        <v>1</v>
      </c>
      <c r="T4460" s="64">
        <v>1</v>
      </c>
      <c r="U4460" s="64">
        <f ca="1">INDEX(OFFSET($G$4460,0,MATCH(U$4458,$H$4458:$I$4458,0),COUNT($A$4460:$A$6660),1),MATCH($T4460,OFFSET($I$4460,0,MATCH(U$4459,$J$4457:$M$4457,0),COUNT($A$4460:$A$6660),1),0),1)</f>
        <v>-5.5600000000000591</v>
      </c>
      <c r="V4460" s="64">
        <f ca="1">INDEX(OFFSET($G$4460,0,MATCH(V$4458,$H$4458:$I$4458,0),COUNT($A$4460:$A$6660),1),MATCH($T4460,OFFSET($I$4460,0,MATCH(V$4459,$J$4457:$M$4457,0),COUNT($A$4460:$A$6660),1),0),1)</f>
        <v>-23.490000000000009</v>
      </c>
      <c r="Y4460" s="64">
        <f ca="1">IF(ISNA(U4460)," ",U4460)</f>
        <v>-5.5600000000000591</v>
      </c>
      <c r="Z4460" s="64">
        <f ca="1">IF(ISNA(V4460)," ",V4460)</f>
        <v>-23.490000000000009</v>
      </c>
      <c r="AC4460" s="64">
        <f ca="1">MIN(Y4460:Z4778)</f>
        <v>-49.870000000000005</v>
      </c>
      <c r="AD4460" s="64" t="str">
        <f>"Less than "&amp;AE4460</f>
        <v>Less than -45</v>
      </c>
      <c r="AE4460" s="64">
        <v>-45</v>
      </c>
      <c r="AF4460" s="64">
        <f t="array" aca="1" ref="AF4460:AF4485" ca="1">FREQUENCY(Y$4460:Y$4778,$AE$4460:$AE$4484)</f>
        <v>0</v>
      </c>
      <c r="AG4460" s="64">
        <f t="array" aca="1" ref="AG4460:AG4485" ca="1">FREQUENCY(Z$4460:Z$4778,$AE$4460:$AE$4484)</f>
        <v>3</v>
      </c>
    </row>
    <row r="4461" spans="1:33" x14ac:dyDescent="0.35">
      <c r="A4461" s="64">
        <v>1082586</v>
      </c>
      <c r="B4461" s="64" t="str">
        <f t="shared" ref="B4461:B4524" si="493">INDEX($B$55:$B$4404,MATCH($A4461,$A$55:$A$4404,0),1)</f>
        <v>CPP/RT</v>
      </c>
      <c r="C4461" s="64">
        <f t="shared" ref="C4461:F4524" si="494">SUMIFS(C$55:C$4404,$A$55:$A$4404,$A4461)</f>
        <v>9519.0499999999993</v>
      </c>
      <c r="D4461" s="64">
        <f t="shared" si="494"/>
        <v>367</v>
      </c>
      <c r="E4461" s="64">
        <f t="shared" si="494"/>
        <v>715.06999999999994</v>
      </c>
      <c r="F4461" s="64">
        <f t="shared" si="494"/>
        <v>691.57999999999993</v>
      </c>
      <c r="H4461" s="64">
        <f t="shared" si="489"/>
        <v>-23.490000000000009</v>
      </c>
      <c r="J4461" s="64">
        <f t="shared" ref="J4461:J4524" si="495">IF(AND($B4461=J$4457,$Q4461=1),J4460+1,J4460)</f>
        <v>0</v>
      </c>
      <c r="K4461" s="64">
        <f t="shared" si="490"/>
        <v>1</v>
      </c>
      <c r="L4461" s="64">
        <f t="shared" si="491"/>
        <v>1</v>
      </c>
      <c r="M4461" s="64">
        <f t="shared" si="492"/>
        <v>0</v>
      </c>
      <c r="O4461" s="64">
        <f t="shared" ref="O4461:O4524" si="496">COUNTIFS($A$55:$A$4404,$A4461)</f>
        <v>2</v>
      </c>
      <c r="P4461" s="64">
        <f t="shared" ref="P4461:P4524" si="497">IF(D4461&lt;=$P$4455,1,0)</f>
        <v>1</v>
      </c>
      <c r="Q4461" s="64">
        <f t="shared" ref="Q4461:Q4524" si="498">IF(AND(O4461=2,P4461=1),1,0)</f>
        <v>1</v>
      </c>
      <c r="T4461" s="64">
        <f>T4460+1</f>
        <v>2</v>
      </c>
      <c r="U4461" s="64">
        <f t="shared" ref="U4461:V4524" ca="1" si="499">INDEX(OFFSET($G$4460,0,MATCH(U$4458,$H$4458:$I$4458,0),COUNT($A$4460:$A$6660),1),MATCH($T4461,OFFSET($I$4460,0,MATCH(U$4459,$J$4457:$M$4457,0),COUNT($A$4460:$A$6660),1),0),1)</f>
        <v>-13.600000000000023</v>
      </c>
      <c r="V4461" s="64">
        <f t="shared" ca="1" si="499"/>
        <v>5.4200000000000728</v>
      </c>
      <c r="Y4461" s="64">
        <f t="shared" ref="Y4461:Y4524" ca="1" si="500">IF(ISNA(U4461)," ",U4461)</f>
        <v>-13.600000000000023</v>
      </c>
      <c r="Z4461" s="64">
        <v>-34</v>
      </c>
      <c r="AC4461" s="64">
        <f ca="1">MAX(Y4460:Z4778)</f>
        <v>16.269999999999982</v>
      </c>
      <c r="AD4461" s="64" t="str">
        <f>"Between "&amp;AE4460&amp;" and "&amp;AE4461</f>
        <v>Between -45 and -42.5</v>
      </c>
      <c r="AE4461" s="64">
        <f>AE4460+2.5</f>
        <v>-42.5</v>
      </c>
      <c r="AF4461" s="64">
        <f ca="1"/>
        <v>1</v>
      </c>
      <c r="AG4461" s="64">
        <f ca="1"/>
        <v>0</v>
      </c>
    </row>
    <row r="4462" spans="1:33" x14ac:dyDescent="0.35">
      <c r="A4462" s="64">
        <v>1084128</v>
      </c>
      <c r="B4462" s="64" t="str">
        <f t="shared" si="493"/>
        <v>RT</v>
      </c>
      <c r="C4462" s="64">
        <f t="shared" si="494"/>
        <v>8226.1</v>
      </c>
      <c r="D4462" s="64">
        <f t="shared" si="494"/>
        <v>367</v>
      </c>
      <c r="E4462" s="64">
        <f t="shared" si="494"/>
        <v>666.63</v>
      </c>
      <c r="F4462" s="64">
        <f t="shared" si="494"/>
        <v>0</v>
      </c>
      <c r="H4462" s="64">
        <f t="shared" si="489"/>
        <v>-666.63</v>
      </c>
      <c r="J4462" s="64">
        <f t="shared" si="495"/>
        <v>0</v>
      </c>
      <c r="K4462" s="64">
        <f t="shared" si="490"/>
        <v>1</v>
      </c>
      <c r="L4462" s="64">
        <f t="shared" si="491"/>
        <v>2</v>
      </c>
      <c r="M4462" s="64">
        <f t="shared" si="492"/>
        <v>0</v>
      </c>
      <c r="O4462" s="64">
        <f t="shared" si="496"/>
        <v>2</v>
      </c>
      <c r="P4462" s="64">
        <f t="shared" si="497"/>
        <v>1</v>
      </c>
      <c r="Q4462" s="64">
        <f t="shared" si="498"/>
        <v>1</v>
      </c>
      <c r="T4462" s="64">
        <f t="shared" ref="T4462:T4525" si="501">T4461+1</f>
        <v>3</v>
      </c>
      <c r="U4462" s="64">
        <f t="shared" ca="1" si="499"/>
        <v>-0.54999999999995453</v>
      </c>
      <c r="V4462" s="64">
        <f t="shared" ca="1" si="499"/>
        <v>-10.170000000000016</v>
      </c>
      <c r="Y4462" s="64">
        <f t="shared" ca="1" si="500"/>
        <v>-0.54999999999995453</v>
      </c>
      <c r="Z4462" s="64">
        <f t="shared" ref="Z4462:Z4525" ca="1" si="502">IF(ISNA(V4462)," ",V4462)</f>
        <v>-10.170000000000016</v>
      </c>
      <c r="AD4462" s="64" t="str">
        <f t="shared" ref="AD4462:AD4480" si="503">"Between "&amp;AE4461&amp;" and "&amp;AE4462</f>
        <v>Between -42.5 and -40</v>
      </c>
      <c r="AE4462" s="64">
        <f t="shared" ref="AE4462:AE4484" si="504">AE4461+2.5</f>
        <v>-40</v>
      </c>
      <c r="AF4462" s="64">
        <f ca="1"/>
        <v>0</v>
      </c>
      <c r="AG4462" s="64">
        <f ca="1"/>
        <v>0</v>
      </c>
    </row>
    <row r="4463" spans="1:33" x14ac:dyDescent="0.35">
      <c r="A4463" s="64">
        <v>1087312</v>
      </c>
      <c r="B4463" s="64" t="str">
        <f t="shared" si="493"/>
        <v>RCT Control</v>
      </c>
      <c r="C4463" s="64">
        <f t="shared" si="494"/>
        <v>8154.16</v>
      </c>
      <c r="D4463" s="64">
        <f t="shared" si="494"/>
        <v>336</v>
      </c>
      <c r="E4463" s="64">
        <f t="shared" si="494"/>
        <v>670.16</v>
      </c>
      <c r="F4463" s="64">
        <f t="shared" si="494"/>
        <v>0</v>
      </c>
      <c r="H4463" s="64">
        <f t="shared" si="489"/>
        <v>-670.16</v>
      </c>
      <c r="J4463" s="64">
        <f t="shared" si="495"/>
        <v>0</v>
      </c>
      <c r="K4463" s="64">
        <f t="shared" si="490"/>
        <v>1</v>
      </c>
      <c r="L4463" s="64">
        <f t="shared" si="491"/>
        <v>2</v>
      </c>
      <c r="M4463" s="64">
        <f t="shared" si="492"/>
        <v>1</v>
      </c>
      <c r="O4463" s="64">
        <f t="shared" si="496"/>
        <v>2</v>
      </c>
      <c r="P4463" s="64">
        <f t="shared" si="497"/>
        <v>1</v>
      </c>
      <c r="Q4463" s="64">
        <f t="shared" si="498"/>
        <v>1</v>
      </c>
      <c r="T4463" s="64">
        <f t="shared" si="501"/>
        <v>4</v>
      </c>
      <c r="U4463" s="64">
        <f t="shared" ca="1" si="499"/>
        <v>0.36000000000001364</v>
      </c>
      <c r="V4463" s="64">
        <f t="shared" ca="1" si="499"/>
        <v>1.9699999999999704</v>
      </c>
      <c r="Y4463" s="64">
        <f t="shared" ca="1" si="500"/>
        <v>0.36000000000001364</v>
      </c>
      <c r="Z4463" s="64">
        <f t="shared" ca="1" si="502"/>
        <v>1.9699999999999704</v>
      </c>
      <c r="AD4463" s="64" t="str">
        <f t="shared" si="503"/>
        <v>Between -40 and -37.5</v>
      </c>
      <c r="AE4463" s="64">
        <f t="shared" si="504"/>
        <v>-37.5</v>
      </c>
      <c r="AF4463" s="64">
        <f ca="1"/>
        <v>1</v>
      </c>
      <c r="AG4463" s="64">
        <f ca="1"/>
        <v>0</v>
      </c>
    </row>
    <row r="4464" spans="1:33" x14ac:dyDescent="0.35">
      <c r="A4464" s="64">
        <v>1088675</v>
      </c>
      <c r="B4464" s="64" t="str">
        <f t="shared" si="493"/>
        <v>CPP/RT</v>
      </c>
      <c r="C4464" s="64">
        <f t="shared" si="494"/>
        <v>8173.65</v>
      </c>
      <c r="D4464" s="64">
        <f t="shared" si="494"/>
        <v>302</v>
      </c>
      <c r="E4464" s="64">
        <f t="shared" si="494"/>
        <v>685.06</v>
      </c>
      <c r="F4464" s="64">
        <f t="shared" si="494"/>
        <v>690.48</v>
      </c>
      <c r="H4464" s="64">
        <f t="shared" si="489"/>
        <v>5.4200000000000728</v>
      </c>
      <c r="J4464" s="64">
        <f t="shared" si="495"/>
        <v>0</v>
      </c>
      <c r="K4464" s="64">
        <f t="shared" si="490"/>
        <v>2</v>
      </c>
      <c r="L4464" s="64">
        <f t="shared" si="491"/>
        <v>2</v>
      </c>
      <c r="M4464" s="64">
        <f t="shared" si="492"/>
        <v>1</v>
      </c>
      <c r="O4464" s="64">
        <f t="shared" si="496"/>
        <v>2</v>
      </c>
      <c r="P4464" s="64">
        <f t="shared" si="497"/>
        <v>1</v>
      </c>
      <c r="Q4464" s="64">
        <f t="shared" si="498"/>
        <v>1</v>
      </c>
      <c r="T4464" s="64">
        <f t="shared" si="501"/>
        <v>5</v>
      </c>
      <c r="U4464" s="64">
        <f t="shared" ca="1" si="499"/>
        <v>-14.070000000000164</v>
      </c>
      <c r="V4464" s="64">
        <f t="shared" ca="1" si="499"/>
        <v>-2.9499999999999886</v>
      </c>
      <c r="Y4464" s="64">
        <f t="shared" ca="1" si="500"/>
        <v>-14.070000000000164</v>
      </c>
      <c r="Z4464" s="64">
        <f t="shared" ca="1" si="502"/>
        <v>-2.9499999999999886</v>
      </c>
      <c r="AD4464" s="64" t="str">
        <f t="shared" si="503"/>
        <v>Between -37.5 and -35</v>
      </c>
      <c r="AE4464" s="64">
        <f t="shared" si="504"/>
        <v>-35</v>
      </c>
      <c r="AF4464" s="64">
        <f ca="1"/>
        <v>0</v>
      </c>
      <c r="AG4464" s="64">
        <f ca="1"/>
        <v>0</v>
      </c>
    </row>
    <row r="4465" spans="1:33" x14ac:dyDescent="0.35">
      <c r="A4465" s="64">
        <v>1098369</v>
      </c>
      <c r="B4465" s="64" t="str">
        <f t="shared" si="493"/>
        <v>CPP</v>
      </c>
      <c r="C4465" s="64">
        <f t="shared" si="494"/>
        <v>11691.32</v>
      </c>
      <c r="D4465" s="64">
        <f t="shared" si="494"/>
        <v>364</v>
      </c>
      <c r="E4465" s="64">
        <f t="shared" si="494"/>
        <v>947.58</v>
      </c>
      <c r="F4465" s="64">
        <f t="shared" si="494"/>
        <v>942.02</v>
      </c>
      <c r="H4465" s="64">
        <f t="shared" si="489"/>
        <v>-5.5600000000000591</v>
      </c>
      <c r="J4465" s="64">
        <f t="shared" si="495"/>
        <v>1</v>
      </c>
      <c r="K4465" s="64">
        <f t="shared" si="490"/>
        <v>2</v>
      </c>
      <c r="L4465" s="64">
        <f t="shared" si="491"/>
        <v>2</v>
      </c>
      <c r="M4465" s="64">
        <f t="shared" si="492"/>
        <v>1</v>
      </c>
      <c r="O4465" s="64">
        <f t="shared" si="496"/>
        <v>2</v>
      </c>
      <c r="P4465" s="64">
        <f t="shared" si="497"/>
        <v>1</v>
      </c>
      <c r="Q4465" s="64">
        <f t="shared" si="498"/>
        <v>1</v>
      </c>
      <c r="T4465" s="64">
        <f t="shared" si="501"/>
        <v>6</v>
      </c>
      <c r="U4465" s="64">
        <f t="shared" ca="1" si="499"/>
        <v>-3.4399999999999409</v>
      </c>
      <c r="V4465" s="64">
        <f t="shared" ca="1" si="499"/>
        <v>-8.8000000000001819</v>
      </c>
      <c r="Y4465" s="64">
        <f t="shared" ca="1" si="500"/>
        <v>-3.4399999999999409</v>
      </c>
      <c r="Z4465" s="64">
        <f t="shared" ca="1" si="502"/>
        <v>-8.8000000000001819</v>
      </c>
      <c r="AD4465" s="64" t="str">
        <f t="shared" si="503"/>
        <v>Between -35 and -32.5</v>
      </c>
      <c r="AE4465" s="64">
        <f t="shared" si="504"/>
        <v>-32.5</v>
      </c>
      <c r="AF4465" s="64">
        <f ca="1"/>
        <v>0</v>
      </c>
      <c r="AG4465" s="64">
        <f ca="1"/>
        <v>3</v>
      </c>
    </row>
    <row r="4466" spans="1:33" x14ac:dyDescent="0.35">
      <c r="A4466" s="64">
        <v>1119561</v>
      </c>
      <c r="B4466" s="64" t="str">
        <f t="shared" si="493"/>
        <v>CPP</v>
      </c>
      <c r="C4466" s="64">
        <f t="shared" si="494"/>
        <v>6458.26</v>
      </c>
      <c r="D4466" s="64">
        <f t="shared" si="494"/>
        <v>337</v>
      </c>
      <c r="E4466" s="64">
        <f t="shared" si="494"/>
        <v>506.22</v>
      </c>
      <c r="F4466" s="64">
        <f t="shared" si="494"/>
        <v>492.62</v>
      </c>
      <c r="H4466" s="64">
        <f t="shared" si="489"/>
        <v>-13.600000000000023</v>
      </c>
      <c r="J4466" s="64">
        <f t="shared" si="495"/>
        <v>2</v>
      </c>
      <c r="K4466" s="64">
        <f t="shared" si="490"/>
        <v>2</v>
      </c>
      <c r="L4466" s="64">
        <f t="shared" si="491"/>
        <v>2</v>
      </c>
      <c r="M4466" s="64">
        <f t="shared" si="492"/>
        <v>1</v>
      </c>
      <c r="O4466" s="64">
        <f t="shared" si="496"/>
        <v>2</v>
      </c>
      <c r="P4466" s="64">
        <f t="shared" si="497"/>
        <v>1</v>
      </c>
      <c r="Q4466" s="64">
        <f t="shared" si="498"/>
        <v>1</v>
      </c>
      <c r="T4466" s="64">
        <f t="shared" si="501"/>
        <v>7</v>
      </c>
      <c r="U4466" s="64">
        <f t="shared" ca="1" si="499"/>
        <v>-5.0400000000000205</v>
      </c>
      <c r="V4466" s="64">
        <f t="shared" ca="1" si="499"/>
        <v>-9.1100000000000136</v>
      </c>
      <c r="Y4466" s="64">
        <f t="shared" ca="1" si="500"/>
        <v>-5.0400000000000205</v>
      </c>
      <c r="Z4466" s="64">
        <f t="shared" ca="1" si="502"/>
        <v>-9.1100000000000136</v>
      </c>
      <c r="AD4466" s="64" t="str">
        <f t="shared" si="503"/>
        <v>Between -32.5 and -30</v>
      </c>
      <c r="AE4466" s="64">
        <f t="shared" si="504"/>
        <v>-30</v>
      </c>
      <c r="AF4466" s="64">
        <f ca="1"/>
        <v>2</v>
      </c>
      <c r="AG4466" s="64">
        <f ca="1"/>
        <v>1</v>
      </c>
    </row>
    <row r="4467" spans="1:33" x14ac:dyDescent="0.35">
      <c r="A4467" s="64">
        <v>1123447</v>
      </c>
      <c r="B4467" s="64" t="str">
        <f t="shared" si="493"/>
        <v>CPP</v>
      </c>
      <c r="C4467" s="64">
        <f t="shared" si="494"/>
        <v>4114.3900000000003</v>
      </c>
      <c r="D4467" s="64">
        <f t="shared" si="494"/>
        <v>275</v>
      </c>
      <c r="E4467" s="64">
        <f t="shared" si="494"/>
        <v>339.39</v>
      </c>
      <c r="F4467" s="64">
        <f t="shared" si="494"/>
        <v>338.84000000000003</v>
      </c>
      <c r="H4467" s="64">
        <f t="shared" si="489"/>
        <v>-0.54999999999995453</v>
      </c>
      <c r="J4467" s="64">
        <f t="shared" si="495"/>
        <v>3</v>
      </c>
      <c r="K4467" s="64">
        <f t="shared" si="490"/>
        <v>2</v>
      </c>
      <c r="L4467" s="64">
        <f t="shared" si="491"/>
        <v>2</v>
      </c>
      <c r="M4467" s="64">
        <f t="shared" si="492"/>
        <v>1</v>
      </c>
      <c r="O4467" s="64">
        <f t="shared" si="496"/>
        <v>2</v>
      </c>
      <c r="P4467" s="64">
        <f t="shared" si="497"/>
        <v>1</v>
      </c>
      <c r="Q4467" s="64">
        <f t="shared" si="498"/>
        <v>1</v>
      </c>
      <c r="T4467" s="64">
        <f t="shared" si="501"/>
        <v>8</v>
      </c>
      <c r="U4467" s="64">
        <f t="shared" ca="1" si="499"/>
        <v>-9.9399999999999409</v>
      </c>
      <c r="V4467" s="64">
        <f t="shared" ca="1" si="499"/>
        <v>-7.2699999999999818</v>
      </c>
      <c r="Y4467" s="64">
        <f t="shared" ca="1" si="500"/>
        <v>-9.9399999999999409</v>
      </c>
      <c r="Z4467" s="64">
        <f t="shared" ca="1" si="502"/>
        <v>-7.2699999999999818</v>
      </c>
      <c r="AD4467" s="64" t="str">
        <f t="shared" si="503"/>
        <v>Between -30 and -27.5</v>
      </c>
      <c r="AE4467" s="64">
        <f t="shared" si="504"/>
        <v>-27.5</v>
      </c>
      <c r="AF4467" s="64">
        <f ca="1"/>
        <v>3</v>
      </c>
      <c r="AG4467" s="64">
        <f ca="1"/>
        <v>2</v>
      </c>
    </row>
    <row r="4468" spans="1:33" x14ac:dyDescent="0.35">
      <c r="A4468" s="64">
        <v>1125865</v>
      </c>
      <c r="B4468" s="64" t="str">
        <f t="shared" si="493"/>
        <v>RCT Control</v>
      </c>
      <c r="C4468" s="64">
        <f t="shared" si="494"/>
        <v>9924.0600000000013</v>
      </c>
      <c r="D4468" s="64">
        <f t="shared" si="494"/>
        <v>355</v>
      </c>
      <c r="E4468" s="64">
        <f t="shared" si="494"/>
        <v>825.77</v>
      </c>
      <c r="F4468" s="64">
        <f t="shared" si="494"/>
        <v>0</v>
      </c>
      <c r="H4468" s="64">
        <f t="shared" si="489"/>
        <v>-825.77</v>
      </c>
      <c r="J4468" s="64">
        <f t="shared" si="495"/>
        <v>3</v>
      </c>
      <c r="K4468" s="64">
        <f t="shared" si="490"/>
        <v>2</v>
      </c>
      <c r="L4468" s="64">
        <f t="shared" si="491"/>
        <v>2</v>
      </c>
      <c r="M4468" s="64">
        <f t="shared" si="492"/>
        <v>2</v>
      </c>
      <c r="O4468" s="64">
        <f t="shared" si="496"/>
        <v>2</v>
      </c>
      <c r="P4468" s="64">
        <f t="shared" si="497"/>
        <v>1</v>
      </c>
      <c r="Q4468" s="64">
        <f t="shared" si="498"/>
        <v>1</v>
      </c>
      <c r="T4468" s="64">
        <f t="shared" si="501"/>
        <v>9</v>
      </c>
      <c r="U4468" s="64">
        <f t="shared" ca="1" si="499"/>
        <v>-5.4800000000000182</v>
      </c>
      <c r="V4468" s="64">
        <f t="shared" ca="1" si="499"/>
        <v>2.4800000000000182</v>
      </c>
      <c r="Y4468" s="64">
        <f t="shared" ca="1" si="500"/>
        <v>-5.4800000000000182</v>
      </c>
      <c r="Z4468" s="64">
        <f t="shared" ca="1" si="502"/>
        <v>2.4800000000000182</v>
      </c>
      <c r="AD4468" s="64" t="str">
        <f t="shared" si="503"/>
        <v>Between -27.5 and -25</v>
      </c>
      <c r="AE4468" s="64">
        <f t="shared" si="504"/>
        <v>-25</v>
      </c>
      <c r="AF4468" s="64">
        <f ca="1"/>
        <v>2</v>
      </c>
      <c r="AG4468" s="64">
        <f ca="1"/>
        <v>5</v>
      </c>
    </row>
    <row r="4469" spans="1:33" x14ac:dyDescent="0.35">
      <c r="A4469" s="64">
        <v>1126003</v>
      </c>
      <c r="B4469" s="64" t="str">
        <f t="shared" si="493"/>
        <v>RT</v>
      </c>
      <c r="C4469" s="64">
        <f t="shared" si="494"/>
        <v>11139.05</v>
      </c>
      <c r="D4469" s="64">
        <f t="shared" si="494"/>
        <v>365</v>
      </c>
      <c r="E4469" s="64">
        <f t="shared" si="494"/>
        <v>908.26</v>
      </c>
      <c r="F4469" s="64">
        <f t="shared" si="494"/>
        <v>0</v>
      </c>
      <c r="H4469" s="64">
        <f t="shared" si="489"/>
        <v>-908.26</v>
      </c>
      <c r="J4469" s="64">
        <f t="shared" si="495"/>
        <v>3</v>
      </c>
      <c r="K4469" s="64">
        <f t="shared" si="490"/>
        <v>2</v>
      </c>
      <c r="L4469" s="64">
        <f t="shared" si="491"/>
        <v>3</v>
      </c>
      <c r="M4469" s="64">
        <f t="shared" si="492"/>
        <v>2</v>
      </c>
      <c r="O4469" s="64">
        <f t="shared" si="496"/>
        <v>2</v>
      </c>
      <c r="P4469" s="64">
        <f t="shared" si="497"/>
        <v>1</v>
      </c>
      <c r="Q4469" s="64">
        <f t="shared" si="498"/>
        <v>1</v>
      </c>
      <c r="T4469" s="64">
        <f t="shared" si="501"/>
        <v>10</v>
      </c>
      <c r="U4469" s="64">
        <f t="shared" ca="1" si="499"/>
        <v>-11.960000000000036</v>
      </c>
      <c r="V4469" s="64">
        <f t="shared" ca="1" si="499"/>
        <v>-25.839999999999918</v>
      </c>
      <c r="Y4469" s="64">
        <f t="shared" ca="1" si="500"/>
        <v>-11.960000000000036</v>
      </c>
      <c r="Z4469" s="64">
        <f t="shared" ca="1" si="502"/>
        <v>-25.839999999999918</v>
      </c>
      <c r="AD4469" s="64" t="str">
        <f t="shared" si="503"/>
        <v>Between -25 and -22.5</v>
      </c>
      <c r="AE4469" s="64">
        <f t="shared" si="504"/>
        <v>-22.5</v>
      </c>
      <c r="AF4469" s="64">
        <f ca="1"/>
        <v>4</v>
      </c>
      <c r="AG4469" s="64">
        <f ca="1"/>
        <v>4</v>
      </c>
    </row>
    <row r="4470" spans="1:33" x14ac:dyDescent="0.35">
      <c r="A4470" s="64">
        <v>1135690</v>
      </c>
      <c r="B4470" s="64" t="str">
        <f t="shared" si="493"/>
        <v>RCT Control</v>
      </c>
      <c r="C4470" s="64">
        <f t="shared" si="494"/>
        <v>11717.990000000002</v>
      </c>
      <c r="D4470" s="64">
        <f t="shared" si="494"/>
        <v>365</v>
      </c>
      <c r="E4470" s="64">
        <f t="shared" si="494"/>
        <v>977.33999999999992</v>
      </c>
      <c r="F4470" s="64">
        <f t="shared" si="494"/>
        <v>0</v>
      </c>
      <c r="H4470" s="64">
        <f t="shared" si="489"/>
        <v>-977.33999999999992</v>
      </c>
      <c r="J4470" s="64">
        <f t="shared" si="495"/>
        <v>3</v>
      </c>
      <c r="K4470" s="64">
        <f t="shared" si="490"/>
        <v>2</v>
      </c>
      <c r="L4470" s="64">
        <f t="shared" si="491"/>
        <v>3</v>
      </c>
      <c r="M4470" s="64">
        <f t="shared" si="492"/>
        <v>3</v>
      </c>
      <c r="O4470" s="64">
        <f t="shared" si="496"/>
        <v>2</v>
      </c>
      <c r="P4470" s="64">
        <f t="shared" si="497"/>
        <v>1</v>
      </c>
      <c r="Q4470" s="64">
        <f t="shared" si="498"/>
        <v>1</v>
      </c>
      <c r="T4470" s="64">
        <f t="shared" si="501"/>
        <v>11</v>
      </c>
      <c r="U4470" s="64">
        <f t="shared" ca="1" si="499"/>
        <v>-12.919999999999959</v>
      </c>
      <c r="V4470" s="64">
        <f t="shared" ca="1" si="499"/>
        <v>-3.0900000000000318</v>
      </c>
      <c r="Y4470" s="64">
        <f t="shared" ca="1" si="500"/>
        <v>-12.919999999999959</v>
      </c>
      <c r="Z4470" s="64">
        <f t="shared" ca="1" si="502"/>
        <v>-3.0900000000000318</v>
      </c>
      <c r="AD4470" s="64" t="str">
        <f t="shared" si="503"/>
        <v>Between -22.5 and -20</v>
      </c>
      <c r="AE4470" s="64">
        <f t="shared" si="504"/>
        <v>-20</v>
      </c>
      <c r="AF4470" s="64">
        <f ca="1"/>
        <v>1</v>
      </c>
      <c r="AG4470" s="64">
        <f ca="1"/>
        <v>6</v>
      </c>
    </row>
    <row r="4471" spans="1:33" x14ac:dyDescent="0.35">
      <c r="A4471" s="64">
        <v>1136242</v>
      </c>
      <c r="B4471" s="64" t="str">
        <f t="shared" si="493"/>
        <v>CPP/RT</v>
      </c>
      <c r="C4471" s="64">
        <f t="shared" si="494"/>
        <v>5896.53</v>
      </c>
      <c r="D4471" s="64">
        <f t="shared" si="494"/>
        <v>335</v>
      </c>
      <c r="E4471" s="64">
        <f t="shared" si="494"/>
        <v>463.18</v>
      </c>
      <c r="F4471" s="64">
        <f t="shared" si="494"/>
        <v>453.01</v>
      </c>
      <c r="H4471" s="64">
        <f t="shared" si="489"/>
        <v>-10.170000000000016</v>
      </c>
      <c r="J4471" s="64">
        <f t="shared" si="495"/>
        <v>3</v>
      </c>
      <c r="K4471" s="64">
        <f t="shared" si="490"/>
        <v>3</v>
      </c>
      <c r="L4471" s="64">
        <f t="shared" si="491"/>
        <v>3</v>
      </c>
      <c r="M4471" s="64">
        <f t="shared" si="492"/>
        <v>3</v>
      </c>
      <c r="O4471" s="64">
        <f t="shared" si="496"/>
        <v>2</v>
      </c>
      <c r="P4471" s="64">
        <f t="shared" si="497"/>
        <v>1</v>
      </c>
      <c r="Q4471" s="64">
        <f t="shared" si="498"/>
        <v>1</v>
      </c>
      <c r="T4471" s="64">
        <f t="shared" si="501"/>
        <v>12</v>
      </c>
      <c r="U4471" s="64">
        <f t="shared" ca="1" si="499"/>
        <v>-10.959999999999923</v>
      </c>
      <c r="V4471" s="64">
        <f t="shared" ca="1" si="499"/>
        <v>4.3499999999999659</v>
      </c>
      <c r="Y4471" s="64">
        <f t="shared" ca="1" si="500"/>
        <v>-10.959999999999923</v>
      </c>
      <c r="Z4471" s="64">
        <f t="shared" ca="1" si="502"/>
        <v>4.3499999999999659</v>
      </c>
      <c r="AD4471" s="64" t="str">
        <f t="shared" si="503"/>
        <v>Between -20 and -17.5</v>
      </c>
      <c r="AE4471" s="64">
        <f t="shared" si="504"/>
        <v>-17.5</v>
      </c>
      <c r="AF4471" s="64">
        <f ca="1"/>
        <v>4</v>
      </c>
      <c r="AG4471" s="64">
        <f ca="1"/>
        <v>9</v>
      </c>
    </row>
    <row r="4472" spans="1:33" x14ac:dyDescent="0.35">
      <c r="A4472" s="64">
        <v>1139204</v>
      </c>
      <c r="B4472" s="64" t="str">
        <f t="shared" si="493"/>
        <v>RCT Control</v>
      </c>
      <c r="C4472" s="64">
        <f t="shared" si="494"/>
        <v>6644.65</v>
      </c>
      <c r="D4472" s="64">
        <f t="shared" si="494"/>
        <v>335</v>
      </c>
      <c r="E4472" s="64">
        <f t="shared" si="494"/>
        <v>551.6</v>
      </c>
      <c r="F4472" s="64">
        <f t="shared" si="494"/>
        <v>0</v>
      </c>
      <c r="H4472" s="64">
        <f t="shared" si="489"/>
        <v>-551.6</v>
      </c>
      <c r="J4472" s="64">
        <f t="shared" si="495"/>
        <v>3</v>
      </c>
      <c r="K4472" s="64">
        <f t="shared" si="490"/>
        <v>3</v>
      </c>
      <c r="L4472" s="64">
        <f t="shared" si="491"/>
        <v>3</v>
      </c>
      <c r="M4472" s="64">
        <f t="shared" si="492"/>
        <v>4</v>
      </c>
      <c r="O4472" s="64">
        <f t="shared" si="496"/>
        <v>2</v>
      </c>
      <c r="P4472" s="64">
        <f t="shared" si="497"/>
        <v>1</v>
      </c>
      <c r="Q4472" s="64">
        <f t="shared" si="498"/>
        <v>1</v>
      </c>
      <c r="T4472" s="64">
        <f t="shared" si="501"/>
        <v>13</v>
      </c>
      <c r="U4472" s="64">
        <f t="shared" ca="1" si="499"/>
        <v>-9.3100000000000591</v>
      </c>
      <c r="V4472" s="64">
        <f t="shared" ca="1" si="499"/>
        <v>-14.379999999999882</v>
      </c>
      <c r="Y4472" s="64">
        <f t="shared" ca="1" si="500"/>
        <v>-9.3100000000000591</v>
      </c>
      <c r="Z4472" s="64">
        <f t="shared" ca="1" si="502"/>
        <v>-14.379999999999882</v>
      </c>
      <c r="AD4472" s="64" t="str">
        <f t="shared" si="503"/>
        <v>Between -17.5 and -15</v>
      </c>
      <c r="AE4472" s="64">
        <f t="shared" si="504"/>
        <v>-15</v>
      </c>
      <c r="AF4472" s="64">
        <f ca="1"/>
        <v>6</v>
      </c>
      <c r="AG4472" s="64">
        <f ca="1"/>
        <v>11</v>
      </c>
    </row>
    <row r="4473" spans="1:33" x14ac:dyDescent="0.35">
      <c r="A4473" s="64">
        <v>1150953</v>
      </c>
      <c r="B4473" s="64" t="str">
        <f t="shared" si="493"/>
        <v>CPP/RT</v>
      </c>
      <c r="C4473" s="64">
        <f t="shared" si="494"/>
        <v>3494.54</v>
      </c>
      <c r="D4473" s="64">
        <f t="shared" si="494"/>
        <v>304</v>
      </c>
      <c r="E4473" s="64">
        <f t="shared" si="494"/>
        <v>284.23</v>
      </c>
      <c r="F4473" s="64">
        <f t="shared" si="494"/>
        <v>286.2</v>
      </c>
      <c r="H4473" s="64">
        <f t="shared" si="489"/>
        <v>1.9699999999999704</v>
      </c>
      <c r="J4473" s="64">
        <f t="shared" si="495"/>
        <v>3</v>
      </c>
      <c r="K4473" s="64">
        <f t="shared" si="490"/>
        <v>4</v>
      </c>
      <c r="L4473" s="64">
        <f t="shared" si="491"/>
        <v>3</v>
      </c>
      <c r="M4473" s="64">
        <f t="shared" si="492"/>
        <v>4</v>
      </c>
      <c r="O4473" s="64">
        <f t="shared" si="496"/>
        <v>2</v>
      </c>
      <c r="P4473" s="64">
        <f t="shared" si="497"/>
        <v>1</v>
      </c>
      <c r="Q4473" s="64">
        <f t="shared" si="498"/>
        <v>1</v>
      </c>
      <c r="T4473" s="64">
        <f t="shared" si="501"/>
        <v>14</v>
      </c>
      <c r="U4473" s="64">
        <f t="shared" ca="1" si="499"/>
        <v>-11.789999999999964</v>
      </c>
      <c r="V4473" s="64">
        <f t="shared" ca="1" si="499"/>
        <v>5.2799999999999727</v>
      </c>
      <c r="Y4473" s="64">
        <f t="shared" ca="1" si="500"/>
        <v>-11.789999999999964</v>
      </c>
      <c r="Z4473" s="64">
        <f t="shared" ca="1" si="502"/>
        <v>5.2799999999999727</v>
      </c>
      <c r="AD4473" s="64" t="str">
        <f t="shared" si="503"/>
        <v>Between -15 and -12.5</v>
      </c>
      <c r="AE4473" s="64">
        <f t="shared" si="504"/>
        <v>-12.5</v>
      </c>
      <c r="AF4473" s="64">
        <f ca="1"/>
        <v>18</v>
      </c>
      <c r="AG4473" s="64">
        <f ca="1"/>
        <v>21</v>
      </c>
    </row>
    <row r="4474" spans="1:33" x14ac:dyDescent="0.35">
      <c r="A4474" s="64">
        <v>1186429</v>
      </c>
      <c r="B4474" s="64" t="str">
        <f t="shared" si="493"/>
        <v>RT</v>
      </c>
      <c r="C4474" s="64">
        <f t="shared" si="494"/>
        <v>3865.58</v>
      </c>
      <c r="D4474" s="64">
        <f t="shared" si="494"/>
        <v>365</v>
      </c>
      <c r="E4474" s="64">
        <f t="shared" si="494"/>
        <v>322.47000000000003</v>
      </c>
      <c r="F4474" s="64">
        <f t="shared" si="494"/>
        <v>0</v>
      </c>
      <c r="H4474" s="64">
        <f t="shared" si="489"/>
        <v>-322.47000000000003</v>
      </c>
      <c r="J4474" s="64">
        <f t="shared" si="495"/>
        <v>3</v>
      </c>
      <c r="K4474" s="64">
        <f t="shared" si="490"/>
        <v>4</v>
      </c>
      <c r="L4474" s="64">
        <f t="shared" si="491"/>
        <v>4</v>
      </c>
      <c r="M4474" s="64">
        <f t="shared" si="492"/>
        <v>4</v>
      </c>
      <c r="O4474" s="64">
        <f t="shared" si="496"/>
        <v>2</v>
      </c>
      <c r="P4474" s="64">
        <f t="shared" si="497"/>
        <v>1</v>
      </c>
      <c r="Q4474" s="64">
        <f t="shared" si="498"/>
        <v>1</v>
      </c>
      <c r="T4474" s="64">
        <f t="shared" si="501"/>
        <v>15</v>
      </c>
      <c r="U4474" s="64">
        <f t="shared" ca="1" si="499"/>
        <v>-14.649999999999977</v>
      </c>
      <c r="V4474" s="64">
        <f t="shared" ca="1" si="499"/>
        <v>9.7699999999999818</v>
      </c>
      <c r="Y4474" s="64">
        <f t="shared" ca="1" si="500"/>
        <v>-14.649999999999977</v>
      </c>
      <c r="Z4474" s="64">
        <f t="shared" ca="1" si="502"/>
        <v>9.7699999999999818</v>
      </c>
      <c r="AD4474" s="64" t="str">
        <f t="shared" si="503"/>
        <v>Between -12.5 and -10</v>
      </c>
      <c r="AE4474" s="64">
        <f>AE4473+2.5</f>
        <v>-10</v>
      </c>
      <c r="AF4474" s="64">
        <f ca="1"/>
        <v>32</v>
      </c>
      <c r="AG4474" s="64">
        <f ca="1"/>
        <v>27</v>
      </c>
    </row>
    <row r="4475" spans="1:33" x14ac:dyDescent="0.35">
      <c r="A4475" s="64">
        <v>1189473</v>
      </c>
      <c r="B4475" s="64" t="str">
        <f t="shared" si="493"/>
        <v>CPP</v>
      </c>
      <c r="C4475" s="64">
        <f t="shared" si="494"/>
        <v>5420.63</v>
      </c>
      <c r="D4475" s="64">
        <f t="shared" si="494"/>
        <v>305</v>
      </c>
      <c r="E4475" s="64">
        <f t="shared" si="494"/>
        <v>453.49</v>
      </c>
      <c r="F4475" s="64">
        <f t="shared" si="494"/>
        <v>453.85</v>
      </c>
      <c r="H4475" s="64">
        <f t="shared" si="489"/>
        <v>0.36000000000001364</v>
      </c>
      <c r="J4475" s="64">
        <f t="shared" si="495"/>
        <v>4</v>
      </c>
      <c r="K4475" s="64">
        <f t="shared" si="490"/>
        <v>4</v>
      </c>
      <c r="L4475" s="64">
        <f t="shared" si="491"/>
        <v>4</v>
      </c>
      <c r="M4475" s="64">
        <f t="shared" si="492"/>
        <v>4</v>
      </c>
      <c r="O4475" s="64">
        <f t="shared" si="496"/>
        <v>2</v>
      </c>
      <c r="P4475" s="64">
        <f t="shared" si="497"/>
        <v>1</v>
      </c>
      <c r="Q4475" s="64">
        <f t="shared" si="498"/>
        <v>1</v>
      </c>
      <c r="T4475" s="64">
        <f t="shared" si="501"/>
        <v>16</v>
      </c>
      <c r="U4475" s="64">
        <f t="shared" ca="1" si="499"/>
        <v>0.22000000000002728</v>
      </c>
      <c r="V4475" s="64">
        <f t="shared" ca="1" si="499"/>
        <v>-21.120000000000005</v>
      </c>
      <c r="Y4475" s="64">
        <f t="shared" ca="1" si="500"/>
        <v>0.22000000000002728</v>
      </c>
      <c r="Z4475" s="64">
        <f t="shared" ca="1" si="502"/>
        <v>-21.120000000000005</v>
      </c>
      <c r="AD4475" s="64" t="str">
        <f t="shared" si="503"/>
        <v>Between -10 and -7.5</v>
      </c>
      <c r="AE4475" s="64">
        <f t="shared" si="504"/>
        <v>-7.5</v>
      </c>
      <c r="AF4475" s="64">
        <f ca="1"/>
        <v>32</v>
      </c>
      <c r="AG4475" s="64">
        <f ca="1"/>
        <v>43</v>
      </c>
    </row>
    <row r="4476" spans="1:33" x14ac:dyDescent="0.35">
      <c r="A4476" s="64">
        <v>1202209</v>
      </c>
      <c r="B4476" s="64" t="str">
        <f t="shared" si="493"/>
        <v>CPP</v>
      </c>
      <c r="C4476" s="64">
        <f t="shared" si="494"/>
        <v>11005.06</v>
      </c>
      <c r="D4476" s="64">
        <f t="shared" si="494"/>
        <v>332</v>
      </c>
      <c r="E4476" s="64">
        <f t="shared" si="494"/>
        <v>895.35000000000014</v>
      </c>
      <c r="F4476" s="64">
        <f t="shared" si="494"/>
        <v>881.28</v>
      </c>
      <c r="H4476" s="64">
        <f t="shared" si="489"/>
        <v>-14.070000000000164</v>
      </c>
      <c r="J4476" s="64">
        <f t="shared" si="495"/>
        <v>5</v>
      </c>
      <c r="K4476" s="64">
        <f t="shared" si="490"/>
        <v>4</v>
      </c>
      <c r="L4476" s="64">
        <f t="shared" si="491"/>
        <v>4</v>
      </c>
      <c r="M4476" s="64">
        <f t="shared" si="492"/>
        <v>4</v>
      </c>
      <c r="O4476" s="64">
        <f t="shared" si="496"/>
        <v>2</v>
      </c>
      <c r="P4476" s="64">
        <f t="shared" si="497"/>
        <v>1</v>
      </c>
      <c r="Q4476" s="64">
        <f t="shared" si="498"/>
        <v>1</v>
      </c>
      <c r="T4476" s="64">
        <f t="shared" si="501"/>
        <v>17</v>
      </c>
      <c r="U4476" s="64">
        <f t="shared" ca="1" si="499"/>
        <v>-11.509999999999991</v>
      </c>
      <c r="V4476" s="64">
        <f t="shared" ca="1" si="499"/>
        <v>-31.159999999999854</v>
      </c>
      <c r="Y4476" s="64">
        <f t="shared" ca="1" si="500"/>
        <v>-11.509999999999991</v>
      </c>
      <c r="Z4476" s="64">
        <f t="shared" ca="1" si="502"/>
        <v>-31.159999999999854</v>
      </c>
      <c r="AD4476" s="64" t="str">
        <f t="shared" si="503"/>
        <v>Between -7.5 and -5</v>
      </c>
      <c r="AE4476" s="64">
        <f t="shared" si="504"/>
        <v>-5</v>
      </c>
      <c r="AF4476" s="64">
        <f ca="1"/>
        <v>42</v>
      </c>
      <c r="AG4476" s="64">
        <f ca="1"/>
        <v>37</v>
      </c>
    </row>
    <row r="4477" spans="1:33" x14ac:dyDescent="0.35">
      <c r="A4477" s="64">
        <v>1203801</v>
      </c>
      <c r="B4477" s="64" t="str">
        <f t="shared" si="493"/>
        <v>RCT Control</v>
      </c>
      <c r="C4477" s="64">
        <f t="shared" si="494"/>
        <v>3385.82</v>
      </c>
      <c r="D4477" s="64">
        <f t="shared" si="494"/>
        <v>335</v>
      </c>
      <c r="E4477" s="64">
        <f t="shared" si="494"/>
        <v>270.86</v>
      </c>
      <c r="F4477" s="64">
        <f t="shared" si="494"/>
        <v>0</v>
      </c>
      <c r="H4477" s="64">
        <f t="shared" si="489"/>
        <v>-270.86</v>
      </c>
      <c r="J4477" s="64">
        <f t="shared" si="495"/>
        <v>5</v>
      </c>
      <c r="K4477" s="64">
        <f t="shared" si="490"/>
        <v>4</v>
      </c>
      <c r="L4477" s="64">
        <f t="shared" si="491"/>
        <v>4</v>
      </c>
      <c r="M4477" s="64">
        <f t="shared" si="492"/>
        <v>5</v>
      </c>
      <c r="O4477" s="64">
        <f t="shared" si="496"/>
        <v>2</v>
      </c>
      <c r="P4477" s="64">
        <f t="shared" si="497"/>
        <v>1</v>
      </c>
      <c r="Q4477" s="64">
        <f t="shared" si="498"/>
        <v>1</v>
      </c>
      <c r="T4477" s="64">
        <f t="shared" si="501"/>
        <v>18</v>
      </c>
      <c r="U4477" s="64">
        <f t="shared" ca="1" si="499"/>
        <v>-2.3299999999999272</v>
      </c>
      <c r="V4477" s="64">
        <f t="shared" ca="1" si="499"/>
        <v>1.6099999999999568</v>
      </c>
      <c r="Y4477" s="64">
        <f t="shared" ca="1" si="500"/>
        <v>-2.3299999999999272</v>
      </c>
      <c r="Z4477" s="64">
        <f t="shared" ca="1" si="502"/>
        <v>1.6099999999999568</v>
      </c>
      <c r="AD4477" s="64" t="str">
        <f t="shared" si="503"/>
        <v>Between -5 and -2.5</v>
      </c>
      <c r="AE4477" s="64">
        <f t="shared" si="504"/>
        <v>-2.5</v>
      </c>
      <c r="AF4477" s="64">
        <f ca="1"/>
        <v>60</v>
      </c>
      <c r="AG4477" s="64">
        <f ca="1"/>
        <v>52</v>
      </c>
    </row>
    <row r="4478" spans="1:33" x14ac:dyDescent="0.35">
      <c r="A4478" s="64">
        <v>1219767</v>
      </c>
      <c r="B4478" s="64" t="str">
        <f t="shared" si="493"/>
        <v>RCT Control</v>
      </c>
      <c r="C4478" s="64">
        <f t="shared" si="494"/>
        <v>10332</v>
      </c>
      <c r="D4478" s="64">
        <f t="shared" si="494"/>
        <v>335</v>
      </c>
      <c r="E4478" s="64">
        <f t="shared" si="494"/>
        <v>814.58999999999992</v>
      </c>
      <c r="F4478" s="64">
        <f t="shared" si="494"/>
        <v>0</v>
      </c>
      <c r="H4478" s="64">
        <f t="shared" si="489"/>
        <v>-814.58999999999992</v>
      </c>
      <c r="J4478" s="64">
        <f t="shared" si="495"/>
        <v>5</v>
      </c>
      <c r="K4478" s="64">
        <f t="shared" si="490"/>
        <v>4</v>
      </c>
      <c r="L4478" s="64">
        <f t="shared" si="491"/>
        <v>4</v>
      </c>
      <c r="M4478" s="64">
        <f t="shared" si="492"/>
        <v>6</v>
      </c>
      <c r="O4478" s="64">
        <f t="shared" si="496"/>
        <v>2</v>
      </c>
      <c r="P4478" s="64">
        <f t="shared" si="497"/>
        <v>1</v>
      </c>
      <c r="Q4478" s="64">
        <f t="shared" si="498"/>
        <v>1</v>
      </c>
      <c r="T4478" s="64">
        <f t="shared" si="501"/>
        <v>19</v>
      </c>
      <c r="U4478" s="64">
        <f t="shared" ca="1" si="499"/>
        <v>-0.88999999999998636</v>
      </c>
      <c r="V4478" s="64">
        <f t="shared" ca="1" si="499"/>
        <v>-17.520000000000209</v>
      </c>
      <c r="Y4478" s="64">
        <f t="shared" ca="1" si="500"/>
        <v>-0.88999999999998636</v>
      </c>
      <c r="Z4478" s="64">
        <f t="shared" ca="1" si="502"/>
        <v>-17.520000000000209</v>
      </c>
      <c r="AD4478" s="64" t="str">
        <f t="shared" si="503"/>
        <v>Between -2.5 and 0</v>
      </c>
      <c r="AE4478" s="64">
        <f t="shared" si="504"/>
        <v>0</v>
      </c>
      <c r="AF4478" s="64">
        <f ca="1"/>
        <v>42</v>
      </c>
      <c r="AG4478" s="64">
        <f ca="1"/>
        <v>32</v>
      </c>
    </row>
    <row r="4479" spans="1:33" x14ac:dyDescent="0.35">
      <c r="A4479" s="64">
        <v>1233460</v>
      </c>
      <c r="B4479" s="64" t="str">
        <f t="shared" si="493"/>
        <v>CPP/RT</v>
      </c>
      <c r="C4479" s="64">
        <f t="shared" si="494"/>
        <v>5006.67</v>
      </c>
      <c r="D4479" s="64">
        <f t="shared" si="494"/>
        <v>365</v>
      </c>
      <c r="E4479" s="64">
        <f t="shared" si="494"/>
        <v>411.7</v>
      </c>
      <c r="F4479" s="64">
        <f t="shared" si="494"/>
        <v>408.75</v>
      </c>
      <c r="H4479" s="64">
        <f t="shared" si="489"/>
        <v>-2.9499999999999886</v>
      </c>
      <c r="J4479" s="64">
        <f t="shared" si="495"/>
        <v>5</v>
      </c>
      <c r="K4479" s="64">
        <f t="shared" si="490"/>
        <v>5</v>
      </c>
      <c r="L4479" s="64">
        <f t="shared" si="491"/>
        <v>4</v>
      </c>
      <c r="M4479" s="64">
        <f t="shared" si="492"/>
        <v>6</v>
      </c>
      <c r="O4479" s="64">
        <f t="shared" si="496"/>
        <v>2</v>
      </c>
      <c r="P4479" s="64">
        <f t="shared" si="497"/>
        <v>1</v>
      </c>
      <c r="Q4479" s="64">
        <f t="shared" si="498"/>
        <v>1</v>
      </c>
      <c r="T4479" s="64">
        <f t="shared" si="501"/>
        <v>20</v>
      </c>
      <c r="U4479" s="64">
        <f t="shared" ca="1" si="499"/>
        <v>-2.1900000000000546</v>
      </c>
      <c r="V4479" s="64">
        <f t="shared" ca="1" si="499"/>
        <v>-16.25</v>
      </c>
      <c r="Y4479" s="64">
        <f t="shared" ca="1" si="500"/>
        <v>-2.1900000000000546</v>
      </c>
      <c r="Z4479" s="64">
        <f t="shared" ca="1" si="502"/>
        <v>-16.25</v>
      </c>
      <c r="AD4479" s="64" t="str">
        <f t="shared" si="503"/>
        <v>Between 0 and 2.5</v>
      </c>
      <c r="AE4479" s="64">
        <f t="shared" si="504"/>
        <v>2.5</v>
      </c>
      <c r="AF4479" s="64">
        <f ca="1"/>
        <v>27</v>
      </c>
      <c r="AG4479" s="64">
        <f ca="1"/>
        <v>31</v>
      </c>
    </row>
    <row r="4480" spans="1:33" x14ac:dyDescent="0.35">
      <c r="A4480" s="64">
        <v>1234260</v>
      </c>
      <c r="B4480" s="64" t="str">
        <f t="shared" si="493"/>
        <v>RCT Control</v>
      </c>
      <c r="C4480" s="64">
        <f t="shared" si="494"/>
        <v>5880.42</v>
      </c>
      <c r="D4480" s="64">
        <f t="shared" si="494"/>
        <v>336</v>
      </c>
      <c r="E4480" s="64">
        <f t="shared" si="494"/>
        <v>473.96000000000004</v>
      </c>
      <c r="F4480" s="64">
        <f t="shared" si="494"/>
        <v>0</v>
      </c>
      <c r="H4480" s="64">
        <f t="shared" si="489"/>
        <v>-473.96000000000004</v>
      </c>
      <c r="J4480" s="64">
        <f t="shared" si="495"/>
        <v>5</v>
      </c>
      <c r="K4480" s="64">
        <f t="shared" si="490"/>
        <v>5</v>
      </c>
      <c r="L4480" s="64">
        <f t="shared" si="491"/>
        <v>4</v>
      </c>
      <c r="M4480" s="64">
        <f t="shared" si="492"/>
        <v>7</v>
      </c>
      <c r="O4480" s="64">
        <f t="shared" si="496"/>
        <v>2</v>
      </c>
      <c r="P4480" s="64">
        <f t="shared" si="497"/>
        <v>1</v>
      </c>
      <c r="Q4480" s="64">
        <f t="shared" si="498"/>
        <v>1</v>
      </c>
      <c r="T4480" s="64">
        <f t="shared" si="501"/>
        <v>21</v>
      </c>
      <c r="U4480" s="64">
        <f t="shared" ca="1" si="499"/>
        <v>-10.820000000000164</v>
      </c>
      <c r="V4480" s="64">
        <f t="shared" ca="1" si="499"/>
        <v>-0.22000000000002728</v>
      </c>
      <c r="Y4480" s="64">
        <f t="shared" ca="1" si="500"/>
        <v>-10.820000000000164</v>
      </c>
      <c r="Z4480" s="64">
        <f t="shared" ca="1" si="502"/>
        <v>-0.22000000000002728</v>
      </c>
      <c r="AD4480" s="64" t="str">
        <f t="shared" si="503"/>
        <v>Between 2.5 and 5</v>
      </c>
      <c r="AE4480" s="64">
        <f t="shared" si="504"/>
        <v>5</v>
      </c>
      <c r="AF4480" s="64">
        <f ca="1"/>
        <v>9</v>
      </c>
      <c r="AG4480" s="64">
        <f ca="1"/>
        <v>6</v>
      </c>
    </row>
    <row r="4481" spans="1:33" x14ac:dyDescent="0.35">
      <c r="A4481" s="64">
        <v>1234559</v>
      </c>
      <c r="B4481" s="64" t="str">
        <f t="shared" si="493"/>
        <v>RCT Control</v>
      </c>
      <c r="C4481" s="64">
        <f t="shared" si="494"/>
        <v>3426.7799999999997</v>
      </c>
      <c r="D4481" s="64">
        <f t="shared" si="494"/>
        <v>335</v>
      </c>
      <c r="E4481" s="64">
        <f t="shared" si="494"/>
        <v>278.52</v>
      </c>
      <c r="F4481" s="64">
        <f t="shared" si="494"/>
        <v>0</v>
      </c>
      <c r="H4481" s="64">
        <f t="shared" si="489"/>
        <v>-278.52</v>
      </c>
      <c r="J4481" s="64">
        <f t="shared" si="495"/>
        <v>5</v>
      </c>
      <c r="K4481" s="64">
        <f t="shared" si="490"/>
        <v>5</v>
      </c>
      <c r="L4481" s="64">
        <f t="shared" si="491"/>
        <v>4</v>
      </c>
      <c r="M4481" s="64">
        <f t="shared" si="492"/>
        <v>8</v>
      </c>
      <c r="O4481" s="64">
        <f t="shared" si="496"/>
        <v>2</v>
      </c>
      <c r="P4481" s="64">
        <f t="shared" si="497"/>
        <v>1</v>
      </c>
      <c r="Q4481" s="64">
        <f t="shared" si="498"/>
        <v>1</v>
      </c>
      <c r="T4481" s="64">
        <f t="shared" si="501"/>
        <v>22</v>
      </c>
      <c r="U4481" s="64">
        <f t="shared" ca="1" si="499"/>
        <v>-3.2400000000000091</v>
      </c>
      <c r="V4481" s="64">
        <f t="shared" ca="1" si="499"/>
        <v>-3.6399999999999864</v>
      </c>
      <c r="Y4481" s="64">
        <f t="shared" ca="1" si="500"/>
        <v>-3.2400000000000091</v>
      </c>
      <c r="Z4481" s="64">
        <f t="shared" ca="1" si="502"/>
        <v>-3.6399999999999864</v>
      </c>
      <c r="AD4481" s="64" t="str">
        <f t="shared" ref="AD4481:AD4484" si="505">"Between "&amp;AE4480&amp;" and "&amp;AE4481</f>
        <v>Between 5 and 7.5</v>
      </c>
      <c r="AE4481" s="64">
        <f t="shared" si="504"/>
        <v>7.5</v>
      </c>
      <c r="AF4481" s="64">
        <f ca="1"/>
        <v>4</v>
      </c>
      <c r="AG4481" s="64">
        <f ca="1"/>
        <v>7</v>
      </c>
    </row>
    <row r="4482" spans="1:33" x14ac:dyDescent="0.35">
      <c r="A4482" s="64">
        <v>1260950</v>
      </c>
      <c r="B4482" s="64" t="str">
        <f t="shared" si="493"/>
        <v>CPP/RT</v>
      </c>
      <c r="C4482" s="64">
        <f t="shared" si="494"/>
        <v>12388.68</v>
      </c>
      <c r="D4482" s="64">
        <f t="shared" si="494"/>
        <v>365</v>
      </c>
      <c r="E4482" s="64">
        <f t="shared" si="494"/>
        <v>1040.42</v>
      </c>
      <c r="F4482" s="64">
        <f t="shared" si="494"/>
        <v>1031.6199999999999</v>
      </c>
      <c r="H4482" s="64">
        <f t="shared" si="489"/>
        <v>-8.8000000000001819</v>
      </c>
      <c r="J4482" s="64">
        <f t="shared" si="495"/>
        <v>5</v>
      </c>
      <c r="K4482" s="64">
        <f t="shared" si="490"/>
        <v>6</v>
      </c>
      <c r="L4482" s="64">
        <f t="shared" si="491"/>
        <v>4</v>
      </c>
      <c r="M4482" s="64">
        <f t="shared" si="492"/>
        <v>8</v>
      </c>
      <c r="O4482" s="64">
        <f t="shared" si="496"/>
        <v>2</v>
      </c>
      <c r="P4482" s="64">
        <f t="shared" si="497"/>
        <v>1</v>
      </c>
      <c r="Q4482" s="64">
        <f t="shared" si="498"/>
        <v>1</v>
      </c>
      <c r="T4482" s="64">
        <f t="shared" si="501"/>
        <v>23</v>
      </c>
      <c r="U4482" s="64">
        <f t="shared" ca="1" si="499"/>
        <v>-11.690000000000055</v>
      </c>
      <c r="V4482" s="64">
        <f t="shared" ca="1" si="499"/>
        <v>-8.1000000000000227</v>
      </c>
      <c r="Y4482" s="64">
        <f t="shared" ca="1" si="500"/>
        <v>-11.690000000000055</v>
      </c>
      <c r="Z4482" s="64">
        <f t="shared" ca="1" si="502"/>
        <v>-8.1000000000000227</v>
      </c>
      <c r="AD4482" s="64" t="str">
        <f t="shared" si="505"/>
        <v>Between 7.5 and 10</v>
      </c>
      <c r="AE4482" s="64">
        <f t="shared" si="504"/>
        <v>10</v>
      </c>
      <c r="AF4482" s="64">
        <f ca="1"/>
        <v>0</v>
      </c>
      <c r="AG4482" s="64">
        <f ca="1"/>
        <v>4</v>
      </c>
    </row>
    <row r="4483" spans="1:33" x14ac:dyDescent="0.35">
      <c r="A4483" s="64">
        <v>1273036</v>
      </c>
      <c r="B4483" s="64" t="str">
        <f t="shared" si="493"/>
        <v>RT</v>
      </c>
      <c r="C4483" s="64">
        <f t="shared" si="494"/>
        <v>7009.6100000000006</v>
      </c>
      <c r="D4483" s="64">
        <f t="shared" si="494"/>
        <v>365</v>
      </c>
      <c r="E4483" s="64">
        <f t="shared" si="494"/>
        <v>547.79999999999995</v>
      </c>
      <c r="F4483" s="64">
        <f t="shared" si="494"/>
        <v>0</v>
      </c>
      <c r="H4483" s="64">
        <f t="shared" si="489"/>
        <v>-547.79999999999995</v>
      </c>
      <c r="J4483" s="64">
        <f t="shared" si="495"/>
        <v>5</v>
      </c>
      <c r="K4483" s="64">
        <f t="shared" si="490"/>
        <v>6</v>
      </c>
      <c r="L4483" s="64">
        <f t="shared" si="491"/>
        <v>5</v>
      </c>
      <c r="M4483" s="64">
        <f t="shared" si="492"/>
        <v>8</v>
      </c>
      <c r="O4483" s="64">
        <f t="shared" si="496"/>
        <v>2</v>
      </c>
      <c r="P4483" s="64">
        <f t="shared" si="497"/>
        <v>1</v>
      </c>
      <c r="Q4483" s="64">
        <f t="shared" si="498"/>
        <v>1</v>
      </c>
      <c r="T4483" s="64">
        <f t="shared" si="501"/>
        <v>24</v>
      </c>
      <c r="U4483" s="64">
        <f t="shared" ca="1" si="499"/>
        <v>-6.8100000000000591</v>
      </c>
      <c r="V4483" s="64">
        <f t="shared" ca="1" si="499"/>
        <v>-9</v>
      </c>
      <c r="Y4483" s="64">
        <f t="shared" ca="1" si="500"/>
        <v>-6.8100000000000591</v>
      </c>
      <c r="Z4483" s="64">
        <f t="shared" ca="1" si="502"/>
        <v>-9</v>
      </c>
      <c r="AD4483" s="64" t="str">
        <f t="shared" si="505"/>
        <v>Between 10 and 12.5</v>
      </c>
      <c r="AE4483" s="64">
        <f t="shared" si="504"/>
        <v>12.5</v>
      </c>
      <c r="AF4483" s="64">
        <f ca="1"/>
        <v>0</v>
      </c>
      <c r="AG4483" s="64">
        <f ca="1"/>
        <v>1</v>
      </c>
    </row>
    <row r="4484" spans="1:33" x14ac:dyDescent="0.35">
      <c r="A4484" s="64">
        <v>1279042</v>
      </c>
      <c r="B4484" s="64" t="str">
        <f t="shared" si="493"/>
        <v>RCT Control</v>
      </c>
      <c r="C4484" s="64">
        <f t="shared" si="494"/>
        <v>6172.75</v>
      </c>
      <c r="D4484" s="64">
        <f t="shared" si="494"/>
        <v>336</v>
      </c>
      <c r="E4484" s="64">
        <f t="shared" si="494"/>
        <v>496.15</v>
      </c>
      <c r="F4484" s="64">
        <f t="shared" si="494"/>
        <v>0</v>
      </c>
      <c r="H4484" s="64">
        <f t="shared" si="489"/>
        <v>-496.15</v>
      </c>
      <c r="J4484" s="64">
        <f t="shared" si="495"/>
        <v>5</v>
      </c>
      <c r="K4484" s="64">
        <f t="shared" si="490"/>
        <v>6</v>
      </c>
      <c r="L4484" s="64">
        <f t="shared" si="491"/>
        <v>5</v>
      </c>
      <c r="M4484" s="64">
        <f t="shared" si="492"/>
        <v>9</v>
      </c>
      <c r="O4484" s="64">
        <f t="shared" si="496"/>
        <v>2</v>
      </c>
      <c r="P4484" s="64">
        <f t="shared" si="497"/>
        <v>1</v>
      </c>
      <c r="Q4484" s="64">
        <f t="shared" si="498"/>
        <v>1</v>
      </c>
      <c r="T4484" s="64">
        <f t="shared" si="501"/>
        <v>25</v>
      </c>
      <c r="U4484" s="64">
        <f t="shared" ca="1" si="499"/>
        <v>-0.88999999999998636</v>
      </c>
      <c r="V4484" s="64">
        <f t="shared" ca="1" si="499"/>
        <v>-4.5199999999999818</v>
      </c>
      <c r="Y4484" s="64">
        <f t="shared" ca="1" si="500"/>
        <v>-0.88999999999998636</v>
      </c>
      <c r="Z4484" s="64">
        <f t="shared" ca="1" si="502"/>
        <v>-4.5199999999999818</v>
      </c>
      <c r="AD4484" s="64" t="str">
        <f t="shared" si="505"/>
        <v>Between 12.5 and 15</v>
      </c>
      <c r="AE4484" s="64">
        <f t="shared" si="504"/>
        <v>15</v>
      </c>
      <c r="AF4484" s="64">
        <f ca="1"/>
        <v>0</v>
      </c>
      <c r="AG4484" s="64">
        <f ca="1"/>
        <v>0</v>
      </c>
    </row>
    <row r="4485" spans="1:33" x14ac:dyDescent="0.35">
      <c r="A4485" s="64">
        <v>1287102</v>
      </c>
      <c r="B4485" s="64" t="str">
        <f t="shared" si="493"/>
        <v>RCT Control</v>
      </c>
      <c r="C4485" s="64">
        <f t="shared" si="494"/>
        <v>5768.01</v>
      </c>
      <c r="D4485" s="64">
        <f t="shared" si="494"/>
        <v>365</v>
      </c>
      <c r="E4485" s="64">
        <f t="shared" si="494"/>
        <v>473.54999999999995</v>
      </c>
      <c r="F4485" s="64">
        <f t="shared" si="494"/>
        <v>0</v>
      </c>
      <c r="H4485" s="64">
        <f t="shared" si="489"/>
        <v>-473.54999999999995</v>
      </c>
      <c r="J4485" s="64">
        <f t="shared" si="495"/>
        <v>5</v>
      </c>
      <c r="K4485" s="64">
        <f t="shared" si="490"/>
        <v>6</v>
      </c>
      <c r="L4485" s="64">
        <f t="shared" si="491"/>
        <v>5</v>
      </c>
      <c r="M4485" s="64">
        <f t="shared" si="492"/>
        <v>10</v>
      </c>
      <c r="O4485" s="64">
        <f t="shared" si="496"/>
        <v>2</v>
      </c>
      <c r="P4485" s="64">
        <f t="shared" si="497"/>
        <v>1</v>
      </c>
      <c r="Q4485" s="64">
        <f t="shared" si="498"/>
        <v>1</v>
      </c>
      <c r="T4485" s="64">
        <f t="shared" si="501"/>
        <v>26</v>
      </c>
      <c r="U4485" s="64">
        <f t="shared" ca="1" si="499"/>
        <v>-4.3700000000000045</v>
      </c>
      <c r="V4485" s="64">
        <f t="shared" ca="1" si="499"/>
        <v>-16.110000000000014</v>
      </c>
      <c r="Y4485" s="64">
        <f t="shared" ca="1" si="500"/>
        <v>-4.3700000000000045</v>
      </c>
      <c r="Z4485" s="64">
        <f t="shared" ca="1" si="502"/>
        <v>-16.110000000000014</v>
      </c>
      <c r="AD4485" s="64" t="s">
        <v>422</v>
      </c>
      <c r="AF4485" s="64">
        <f ca="1"/>
        <v>1</v>
      </c>
      <c r="AG4485" s="64">
        <f ca="1"/>
        <v>1</v>
      </c>
    </row>
    <row r="4486" spans="1:33" x14ac:dyDescent="0.35">
      <c r="A4486" s="64">
        <v>1290543</v>
      </c>
      <c r="B4486" s="64" t="str">
        <f t="shared" si="493"/>
        <v>RCT Control</v>
      </c>
      <c r="C4486" s="64">
        <f t="shared" si="494"/>
        <v>6178</v>
      </c>
      <c r="D4486" s="64">
        <f t="shared" si="494"/>
        <v>365</v>
      </c>
      <c r="E4486" s="64">
        <f t="shared" si="494"/>
        <v>491.27</v>
      </c>
      <c r="F4486" s="64">
        <f t="shared" si="494"/>
        <v>0</v>
      </c>
      <c r="H4486" s="64">
        <f t="shared" si="489"/>
        <v>-491.27</v>
      </c>
      <c r="J4486" s="64">
        <f t="shared" si="495"/>
        <v>5</v>
      </c>
      <c r="K4486" s="64">
        <f t="shared" si="490"/>
        <v>6</v>
      </c>
      <c r="L4486" s="64">
        <f t="shared" si="491"/>
        <v>5</v>
      </c>
      <c r="M4486" s="64">
        <f t="shared" si="492"/>
        <v>11</v>
      </c>
      <c r="O4486" s="64">
        <f t="shared" si="496"/>
        <v>2</v>
      </c>
      <c r="P4486" s="64">
        <f t="shared" si="497"/>
        <v>1</v>
      </c>
      <c r="Q4486" s="64">
        <f t="shared" si="498"/>
        <v>1</v>
      </c>
      <c r="T4486" s="64">
        <f t="shared" si="501"/>
        <v>27</v>
      </c>
      <c r="U4486" s="64">
        <f t="shared" ca="1" si="499"/>
        <v>2.1900000000001683</v>
      </c>
      <c r="V4486" s="64">
        <f t="shared" ca="1" si="499"/>
        <v>-16.210000000000036</v>
      </c>
      <c r="Y4486" s="64">
        <f t="shared" ca="1" si="500"/>
        <v>2.1900000000001683</v>
      </c>
      <c r="Z4486" s="64">
        <f t="shared" ca="1" si="502"/>
        <v>-16.210000000000036</v>
      </c>
    </row>
    <row r="4487" spans="1:33" x14ac:dyDescent="0.35">
      <c r="A4487" s="64">
        <v>1292200</v>
      </c>
      <c r="B4487" s="64" t="str">
        <f t="shared" si="493"/>
        <v>RT</v>
      </c>
      <c r="C4487" s="64">
        <f t="shared" si="494"/>
        <v>5060.8000099999999</v>
      </c>
      <c r="D4487" s="64">
        <f t="shared" si="494"/>
        <v>365</v>
      </c>
      <c r="E4487" s="64">
        <f t="shared" si="494"/>
        <v>420.54</v>
      </c>
      <c r="F4487" s="64">
        <f t="shared" si="494"/>
        <v>0</v>
      </c>
      <c r="H4487" s="64">
        <f t="shared" si="489"/>
        <v>-420.54</v>
      </c>
      <c r="J4487" s="64">
        <f t="shared" si="495"/>
        <v>5</v>
      </c>
      <c r="K4487" s="64">
        <f t="shared" si="490"/>
        <v>6</v>
      </c>
      <c r="L4487" s="64">
        <f t="shared" si="491"/>
        <v>6</v>
      </c>
      <c r="M4487" s="64">
        <f t="shared" si="492"/>
        <v>11</v>
      </c>
      <c r="O4487" s="64">
        <f t="shared" si="496"/>
        <v>2</v>
      </c>
      <c r="P4487" s="64">
        <f t="shared" si="497"/>
        <v>1</v>
      </c>
      <c r="Q4487" s="64">
        <f t="shared" si="498"/>
        <v>1</v>
      </c>
      <c r="T4487" s="64">
        <f t="shared" si="501"/>
        <v>28</v>
      </c>
      <c r="U4487" s="64">
        <f t="shared" ca="1" si="499"/>
        <v>-4.25</v>
      </c>
      <c r="V4487" s="64">
        <f t="shared" ca="1" si="499"/>
        <v>-5.7299999999999045</v>
      </c>
      <c r="Y4487" s="64">
        <f t="shared" ca="1" si="500"/>
        <v>-4.25</v>
      </c>
      <c r="Z4487" s="64">
        <f t="shared" ca="1" si="502"/>
        <v>-5.7299999999999045</v>
      </c>
    </row>
    <row r="4488" spans="1:33" x14ac:dyDescent="0.35">
      <c r="A4488" s="64">
        <v>1296616</v>
      </c>
      <c r="B4488" s="64" t="str">
        <f t="shared" si="493"/>
        <v>RT</v>
      </c>
      <c r="C4488" s="64">
        <f t="shared" si="494"/>
        <v>6783.58</v>
      </c>
      <c r="D4488" s="64">
        <f t="shared" si="494"/>
        <v>365</v>
      </c>
      <c r="E4488" s="64">
        <f t="shared" si="494"/>
        <v>572.29999999999995</v>
      </c>
      <c r="F4488" s="64">
        <f t="shared" si="494"/>
        <v>0</v>
      </c>
      <c r="H4488" s="64">
        <f t="shared" si="489"/>
        <v>-572.29999999999995</v>
      </c>
      <c r="J4488" s="64">
        <f t="shared" si="495"/>
        <v>5</v>
      </c>
      <c r="K4488" s="64">
        <f t="shared" si="490"/>
        <v>6</v>
      </c>
      <c r="L4488" s="64">
        <f t="shared" si="491"/>
        <v>7</v>
      </c>
      <c r="M4488" s="64">
        <f t="shared" si="492"/>
        <v>11</v>
      </c>
      <c r="O4488" s="64">
        <f t="shared" si="496"/>
        <v>2</v>
      </c>
      <c r="P4488" s="64">
        <f t="shared" si="497"/>
        <v>1</v>
      </c>
      <c r="Q4488" s="64">
        <f t="shared" si="498"/>
        <v>1</v>
      </c>
      <c r="T4488" s="64">
        <f t="shared" si="501"/>
        <v>29</v>
      </c>
      <c r="U4488" s="64">
        <f t="shared" ca="1" si="499"/>
        <v>-9.3700000000000045</v>
      </c>
      <c r="V4488" s="64">
        <f t="shared" ca="1" si="499"/>
        <v>-7.7699999999999818</v>
      </c>
      <c r="Y4488" s="64">
        <f t="shared" ca="1" si="500"/>
        <v>-9.3700000000000045</v>
      </c>
      <c r="Z4488" s="64">
        <f t="shared" ca="1" si="502"/>
        <v>-7.7699999999999818</v>
      </c>
    </row>
    <row r="4489" spans="1:33" x14ac:dyDescent="0.35">
      <c r="A4489" s="64">
        <v>1303255</v>
      </c>
      <c r="B4489" s="64" t="str">
        <f t="shared" si="493"/>
        <v>RT</v>
      </c>
      <c r="C4489" s="64">
        <f t="shared" si="494"/>
        <v>12663.51</v>
      </c>
      <c r="D4489" s="64">
        <f t="shared" si="494"/>
        <v>365</v>
      </c>
      <c r="E4489" s="64">
        <f t="shared" si="494"/>
        <v>1022.54</v>
      </c>
      <c r="F4489" s="64">
        <f t="shared" si="494"/>
        <v>0</v>
      </c>
      <c r="H4489" s="64">
        <f t="shared" si="489"/>
        <v>-1022.54</v>
      </c>
      <c r="J4489" s="64">
        <f t="shared" si="495"/>
        <v>5</v>
      </c>
      <c r="K4489" s="64">
        <f t="shared" si="490"/>
        <v>6</v>
      </c>
      <c r="L4489" s="64">
        <f t="shared" si="491"/>
        <v>8</v>
      </c>
      <c r="M4489" s="64">
        <f t="shared" si="492"/>
        <v>11</v>
      </c>
      <c r="O4489" s="64">
        <f t="shared" si="496"/>
        <v>2</v>
      </c>
      <c r="P4489" s="64">
        <f t="shared" si="497"/>
        <v>1</v>
      </c>
      <c r="Q4489" s="64">
        <f t="shared" si="498"/>
        <v>1</v>
      </c>
      <c r="T4489" s="64">
        <f t="shared" si="501"/>
        <v>30</v>
      </c>
      <c r="U4489" s="64">
        <f t="shared" ca="1" si="499"/>
        <v>-1.3999999999999773</v>
      </c>
      <c r="V4489" s="64">
        <f t="shared" ca="1" si="499"/>
        <v>-6.7599999999999341</v>
      </c>
      <c r="Y4489" s="64">
        <f t="shared" ca="1" si="500"/>
        <v>-1.3999999999999773</v>
      </c>
      <c r="Z4489" s="64">
        <f t="shared" ca="1" si="502"/>
        <v>-6.7599999999999341</v>
      </c>
    </row>
    <row r="4490" spans="1:33" x14ac:dyDescent="0.35">
      <c r="A4490" s="64">
        <v>1303271</v>
      </c>
      <c r="B4490" s="64" t="str">
        <f t="shared" si="493"/>
        <v>RT</v>
      </c>
      <c r="C4490" s="64">
        <f t="shared" si="494"/>
        <v>11497.24</v>
      </c>
      <c r="D4490" s="64">
        <f t="shared" si="494"/>
        <v>365</v>
      </c>
      <c r="E4490" s="64">
        <f t="shared" si="494"/>
        <v>936.52</v>
      </c>
      <c r="F4490" s="64">
        <f t="shared" si="494"/>
        <v>0</v>
      </c>
      <c r="H4490" s="64">
        <f t="shared" si="489"/>
        <v>-936.52</v>
      </c>
      <c r="J4490" s="64">
        <f t="shared" si="495"/>
        <v>5</v>
      </c>
      <c r="K4490" s="64">
        <f t="shared" si="490"/>
        <v>6</v>
      </c>
      <c r="L4490" s="64">
        <f t="shared" si="491"/>
        <v>9</v>
      </c>
      <c r="M4490" s="64">
        <f t="shared" si="492"/>
        <v>11</v>
      </c>
      <c r="O4490" s="64">
        <f t="shared" si="496"/>
        <v>2</v>
      </c>
      <c r="P4490" s="64">
        <f t="shared" si="497"/>
        <v>1</v>
      </c>
      <c r="Q4490" s="64">
        <f t="shared" si="498"/>
        <v>1</v>
      </c>
      <c r="T4490" s="64">
        <f t="shared" si="501"/>
        <v>31</v>
      </c>
      <c r="U4490" s="64">
        <f t="shared" ca="1" si="499"/>
        <v>-3.9800000000000182</v>
      </c>
      <c r="V4490" s="64">
        <f t="shared" ca="1" si="499"/>
        <v>-33.929999999999836</v>
      </c>
      <c r="Y4490" s="64">
        <f t="shared" ca="1" si="500"/>
        <v>-3.9800000000000182</v>
      </c>
      <c r="Z4490" s="64">
        <f t="shared" ca="1" si="502"/>
        <v>-33.929999999999836</v>
      </c>
    </row>
    <row r="4491" spans="1:33" x14ac:dyDescent="0.35">
      <c r="A4491" s="64">
        <v>1304253</v>
      </c>
      <c r="B4491" s="64" t="str">
        <f t="shared" si="493"/>
        <v>RT</v>
      </c>
      <c r="C4491" s="64">
        <f t="shared" si="494"/>
        <v>5961.1900000000005</v>
      </c>
      <c r="D4491" s="64">
        <f t="shared" si="494"/>
        <v>365</v>
      </c>
      <c r="E4491" s="64">
        <f t="shared" si="494"/>
        <v>475.34</v>
      </c>
      <c r="F4491" s="64">
        <f t="shared" si="494"/>
        <v>0</v>
      </c>
      <c r="H4491" s="64">
        <f t="shared" si="489"/>
        <v>-475.34</v>
      </c>
      <c r="J4491" s="64">
        <f t="shared" si="495"/>
        <v>5</v>
      </c>
      <c r="K4491" s="64">
        <f t="shared" si="490"/>
        <v>6</v>
      </c>
      <c r="L4491" s="64">
        <f t="shared" si="491"/>
        <v>10</v>
      </c>
      <c r="M4491" s="64">
        <f t="shared" si="492"/>
        <v>11</v>
      </c>
      <c r="O4491" s="64">
        <f t="shared" si="496"/>
        <v>2</v>
      </c>
      <c r="P4491" s="64">
        <f t="shared" si="497"/>
        <v>1</v>
      </c>
      <c r="Q4491" s="64">
        <f t="shared" si="498"/>
        <v>1</v>
      </c>
      <c r="T4491" s="64">
        <f t="shared" si="501"/>
        <v>32</v>
      </c>
      <c r="U4491" s="64">
        <f t="shared" ca="1" si="499"/>
        <v>2.0099999999999909</v>
      </c>
      <c r="V4491" s="64">
        <f t="shared" ca="1" si="499"/>
        <v>0.74999999999988631</v>
      </c>
      <c r="Y4491" s="64">
        <f t="shared" ca="1" si="500"/>
        <v>2.0099999999999909</v>
      </c>
      <c r="Z4491" s="64">
        <f t="shared" ca="1" si="502"/>
        <v>0.74999999999988631</v>
      </c>
    </row>
    <row r="4492" spans="1:33" x14ac:dyDescent="0.35">
      <c r="A4492" s="64">
        <v>1307223</v>
      </c>
      <c r="B4492" s="64" t="str">
        <f t="shared" si="493"/>
        <v>RT</v>
      </c>
      <c r="C4492" s="64">
        <f t="shared" si="494"/>
        <v>8463.4599999999991</v>
      </c>
      <c r="D4492" s="64">
        <f t="shared" si="494"/>
        <v>365</v>
      </c>
      <c r="E4492" s="64">
        <f t="shared" si="494"/>
        <v>690.61999999999989</v>
      </c>
      <c r="F4492" s="64">
        <f t="shared" si="494"/>
        <v>0</v>
      </c>
      <c r="H4492" s="64">
        <f t="shared" si="489"/>
        <v>-690.61999999999989</v>
      </c>
      <c r="J4492" s="64">
        <f t="shared" si="495"/>
        <v>5</v>
      </c>
      <c r="K4492" s="64">
        <f t="shared" si="490"/>
        <v>6</v>
      </c>
      <c r="L4492" s="64">
        <f t="shared" si="491"/>
        <v>11</v>
      </c>
      <c r="M4492" s="64">
        <f t="shared" si="492"/>
        <v>11</v>
      </c>
      <c r="O4492" s="64">
        <f t="shared" si="496"/>
        <v>2</v>
      </c>
      <c r="P4492" s="64">
        <f t="shared" si="497"/>
        <v>1</v>
      </c>
      <c r="Q4492" s="64">
        <f t="shared" si="498"/>
        <v>1</v>
      </c>
      <c r="T4492" s="64">
        <f t="shared" si="501"/>
        <v>33</v>
      </c>
      <c r="U4492" s="64">
        <f t="shared" ca="1" si="499"/>
        <v>-5.6699999999999591</v>
      </c>
      <c r="V4492" s="64">
        <f t="shared" ca="1" si="499"/>
        <v>1.9900000000000091</v>
      </c>
      <c r="Y4492" s="64">
        <f t="shared" ca="1" si="500"/>
        <v>-5.6699999999999591</v>
      </c>
      <c r="Z4492" s="64">
        <f t="shared" ca="1" si="502"/>
        <v>1.9900000000000091</v>
      </c>
    </row>
    <row r="4493" spans="1:33" x14ac:dyDescent="0.35">
      <c r="A4493" s="64">
        <v>1307538</v>
      </c>
      <c r="B4493" s="64" t="str">
        <f t="shared" si="493"/>
        <v>RT</v>
      </c>
      <c r="C4493" s="64">
        <f t="shared" si="494"/>
        <v>8278.64</v>
      </c>
      <c r="D4493" s="64">
        <f t="shared" si="494"/>
        <v>365</v>
      </c>
      <c r="E4493" s="64">
        <f t="shared" si="494"/>
        <v>655.89</v>
      </c>
      <c r="F4493" s="64">
        <f t="shared" si="494"/>
        <v>0</v>
      </c>
      <c r="H4493" s="64">
        <f t="shared" si="489"/>
        <v>-655.89</v>
      </c>
      <c r="J4493" s="64">
        <f t="shared" si="495"/>
        <v>5</v>
      </c>
      <c r="K4493" s="64">
        <f t="shared" si="490"/>
        <v>6</v>
      </c>
      <c r="L4493" s="64">
        <f t="shared" si="491"/>
        <v>12</v>
      </c>
      <c r="M4493" s="64">
        <f t="shared" si="492"/>
        <v>11</v>
      </c>
      <c r="O4493" s="64">
        <f t="shared" si="496"/>
        <v>2</v>
      </c>
      <c r="P4493" s="64">
        <f t="shared" si="497"/>
        <v>1</v>
      </c>
      <c r="Q4493" s="64">
        <f t="shared" si="498"/>
        <v>1</v>
      </c>
      <c r="T4493" s="64">
        <f t="shared" si="501"/>
        <v>34</v>
      </c>
      <c r="U4493" s="64">
        <f t="shared" ca="1" si="499"/>
        <v>-4.2199999999999704</v>
      </c>
      <c r="V4493" s="64">
        <f t="shared" ca="1" si="499"/>
        <v>-8.7200000000000273</v>
      </c>
      <c r="Y4493" s="64">
        <f t="shared" ca="1" si="500"/>
        <v>-4.2199999999999704</v>
      </c>
      <c r="Z4493" s="64">
        <f t="shared" ca="1" si="502"/>
        <v>-8.7200000000000273</v>
      </c>
    </row>
    <row r="4494" spans="1:33" x14ac:dyDescent="0.35">
      <c r="A4494" s="64">
        <v>1320390</v>
      </c>
      <c r="B4494" s="64" t="str">
        <f t="shared" si="493"/>
        <v>RT</v>
      </c>
      <c r="C4494" s="64">
        <f t="shared" si="494"/>
        <v>9414.4500000000007</v>
      </c>
      <c r="D4494" s="64">
        <f t="shared" si="494"/>
        <v>365</v>
      </c>
      <c r="E4494" s="64">
        <f t="shared" si="494"/>
        <v>741.2</v>
      </c>
      <c r="F4494" s="64">
        <f t="shared" si="494"/>
        <v>0</v>
      </c>
      <c r="H4494" s="64">
        <f t="shared" si="489"/>
        <v>-741.2</v>
      </c>
      <c r="J4494" s="64">
        <f t="shared" si="495"/>
        <v>5</v>
      </c>
      <c r="K4494" s="64">
        <f t="shared" si="490"/>
        <v>6</v>
      </c>
      <c r="L4494" s="64">
        <f t="shared" si="491"/>
        <v>13</v>
      </c>
      <c r="M4494" s="64">
        <f t="shared" si="492"/>
        <v>11</v>
      </c>
      <c r="O4494" s="64">
        <f t="shared" si="496"/>
        <v>2</v>
      </c>
      <c r="P4494" s="64">
        <f t="shared" si="497"/>
        <v>1</v>
      </c>
      <c r="Q4494" s="64">
        <f t="shared" si="498"/>
        <v>1</v>
      </c>
      <c r="T4494" s="64">
        <f t="shared" si="501"/>
        <v>35</v>
      </c>
      <c r="U4494" s="64">
        <f t="shared" ca="1" si="499"/>
        <v>-2.7199999999999704</v>
      </c>
      <c r="V4494" s="64">
        <f t="shared" ca="1" si="499"/>
        <v>-11.259999999999991</v>
      </c>
      <c r="Y4494" s="64">
        <f t="shared" ca="1" si="500"/>
        <v>-2.7199999999999704</v>
      </c>
      <c r="Z4494" s="64">
        <f t="shared" ca="1" si="502"/>
        <v>-11.259999999999991</v>
      </c>
    </row>
    <row r="4495" spans="1:33" x14ac:dyDescent="0.35">
      <c r="A4495" s="64">
        <v>1322289</v>
      </c>
      <c r="B4495" s="64" t="str">
        <f t="shared" si="493"/>
        <v>RCT Control</v>
      </c>
      <c r="C4495" s="64">
        <f t="shared" si="494"/>
        <v>8885.58</v>
      </c>
      <c r="D4495" s="64">
        <f t="shared" si="494"/>
        <v>332</v>
      </c>
      <c r="E4495" s="64">
        <f t="shared" si="494"/>
        <v>725.48</v>
      </c>
      <c r="F4495" s="64">
        <f t="shared" si="494"/>
        <v>0</v>
      </c>
      <c r="H4495" s="64">
        <f t="shared" si="489"/>
        <v>-725.48</v>
      </c>
      <c r="J4495" s="64">
        <f t="shared" si="495"/>
        <v>5</v>
      </c>
      <c r="K4495" s="64">
        <f t="shared" si="490"/>
        <v>6</v>
      </c>
      <c r="L4495" s="64">
        <f t="shared" si="491"/>
        <v>13</v>
      </c>
      <c r="M4495" s="64">
        <f t="shared" si="492"/>
        <v>12</v>
      </c>
      <c r="O4495" s="64">
        <f t="shared" si="496"/>
        <v>2</v>
      </c>
      <c r="P4495" s="64">
        <f t="shared" si="497"/>
        <v>1</v>
      </c>
      <c r="Q4495" s="64">
        <f t="shared" si="498"/>
        <v>1</v>
      </c>
      <c r="T4495" s="64">
        <f t="shared" si="501"/>
        <v>36</v>
      </c>
      <c r="U4495" s="64">
        <f t="shared" ca="1" si="499"/>
        <v>-14.6099999999999</v>
      </c>
      <c r="V4495" s="64">
        <f t="shared" ca="1" si="499"/>
        <v>-3.5800000000000409</v>
      </c>
      <c r="Y4495" s="64">
        <f t="shared" ca="1" si="500"/>
        <v>-14.6099999999999</v>
      </c>
      <c r="Z4495" s="64">
        <f t="shared" ca="1" si="502"/>
        <v>-3.5800000000000409</v>
      </c>
    </row>
    <row r="4496" spans="1:33" x14ac:dyDescent="0.35">
      <c r="A4496" s="64">
        <v>1339200</v>
      </c>
      <c r="B4496" s="64" t="str">
        <f t="shared" si="493"/>
        <v>RT</v>
      </c>
      <c r="C4496" s="64">
        <f t="shared" si="494"/>
        <v>4246.71</v>
      </c>
      <c r="D4496" s="64">
        <f t="shared" si="494"/>
        <v>364</v>
      </c>
      <c r="E4496" s="64">
        <f t="shared" si="494"/>
        <v>359.46000000000004</v>
      </c>
      <c r="F4496" s="64">
        <f t="shared" si="494"/>
        <v>0</v>
      </c>
      <c r="H4496" s="64">
        <f t="shared" si="489"/>
        <v>-359.46000000000004</v>
      </c>
      <c r="J4496" s="64">
        <f t="shared" si="495"/>
        <v>5</v>
      </c>
      <c r="K4496" s="64">
        <f t="shared" si="490"/>
        <v>6</v>
      </c>
      <c r="L4496" s="64">
        <f t="shared" si="491"/>
        <v>14</v>
      </c>
      <c r="M4496" s="64">
        <f t="shared" si="492"/>
        <v>12</v>
      </c>
      <c r="O4496" s="64">
        <f t="shared" si="496"/>
        <v>2</v>
      </c>
      <c r="P4496" s="64">
        <f t="shared" si="497"/>
        <v>1</v>
      </c>
      <c r="Q4496" s="64">
        <f t="shared" si="498"/>
        <v>1</v>
      </c>
      <c r="T4496" s="64">
        <f t="shared" si="501"/>
        <v>37</v>
      </c>
      <c r="U4496" s="64">
        <f t="shared" ca="1" si="499"/>
        <v>-5.6499999999999773</v>
      </c>
      <c r="V4496" s="64">
        <f t="shared" ca="1" si="499"/>
        <v>-4.6700000000000728</v>
      </c>
      <c r="Y4496" s="64">
        <f t="shared" ca="1" si="500"/>
        <v>-5.6499999999999773</v>
      </c>
      <c r="Z4496" s="64">
        <f t="shared" ca="1" si="502"/>
        <v>-4.6700000000000728</v>
      </c>
    </row>
    <row r="4497" spans="1:26" x14ac:dyDescent="0.35">
      <c r="A4497" s="64">
        <v>1342378</v>
      </c>
      <c r="B4497" s="64" t="str">
        <f t="shared" si="493"/>
        <v>CPP</v>
      </c>
      <c r="C4497" s="64">
        <f t="shared" si="494"/>
        <v>6942.43</v>
      </c>
      <c r="D4497" s="64">
        <f t="shared" si="494"/>
        <v>302</v>
      </c>
      <c r="E4497" s="64">
        <f t="shared" si="494"/>
        <v>575.42999999999995</v>
      </c>
      <c r="F4497" s="64">
        <f t="shared" si="494"/>
        <v>571.99</v>
      </c>
      <c r="H4497" s="64">
        <f t="shared" si="489"/>
        <v>-3.4399999999999409</v>
      </c>
      <c r="J4497" s="64">
        <f t="shared" si="495"/>
        <v>6</v>
      </c>
      <c r="K4497" s="64">
        <f t="shared" si="490"/>
        <v>6</v>
      </c>
      <c r="L4497" s="64">
        <f t="shared" si="491"/>
        <v>14</v>
      </c>
      <c r="M4497" s="64">
        <f t="shared" si="492"/>
        <v>12</v>
      </c>
      <c r="O4497" s="64">
        <f t="shared" si="496"/>
        <v>2</v>
      </c>
      <c r="P4497" s="64">
        <f t="shared" si="497"/>
        <v>1</v>
      </c>
      <c r="Q4497" s="64">
        <f t="shared" si="498"/>
        <v>1</v>
      </c>
      <c r="T4497" s="64">
        <f t="shared" si="501"/>
        <v>38</v>
      </c>
      <c r="U4497" s="64">
        <f t="shared" ca="1" si="499"/>
        <v>-4.7200000000000273</v>
      </c>
      <c r="V4497" s="64">
        <f t="shared" ca="1" si="499"/>
        <v>1.2999999999999545</v>
      </c>
      <c r="Y4497" s="64">
        <f t="shared" ca="1" si="500"/>
        <v>-4.7200000000000273</v>
      </c>
      <c r="Z4497" s="64">
        <f t="shared" ca="1" si="502"/>
        <v>1.2999999999999545</v>
      </c>
    </row>
    <row r="4498" spans="1:26" x14ac:dyDescent="0.35">
      <c r="A4498" s="64">
        <v>1344952</v>
      </c>
      <c r="B4498" s="64" t="str">
        <f t="shared" si="493"/>
        <v>CPP/RT</v>
      </c>
      <c r="C4498" s="64">
        <f t="shared" si="494"/>
        <v>10649.87</v>
      </c>
      <c r="D4498" s="64">
        <f t="shared" si="494"/>
        <v>307</v>
      </c>
      <c r="E4498" s="64">
        <f t="shared" si="494"/>
        <v>862.24</v>
      </c>
      <c r="F4498" s="64">
        <f t="shared" si="494"/>
        <v>853.13</v>
      </c>
      <c r="H4498" s="64">
        <f t="shared" si="489"/>
        <v>-9.1100000000000136</v>
      </c>
      <c r="J4498" s="64">
        <f t="shared" si="495"/>
        <v>6</v>
      </c>
      <c r="K4498" s="64">
        <f t="shared" si="490"/>
        <v>7</v>
      </c>
      <c r="L4498" s="64">
        <f t="shared" si="491"/>
        <v>14</v>
      </c>
      <c r="M4498" s="64">
        <f t="shared" si="492"/>
        <v>12</v>
      </c>
      <c r="O4498" s="64">
        <f t="shared" si="496"/>
        <v>2</v>
      </c>
      <c r="P4498" s="64">
        <f t="shared" si="497"/>
        <v>1</v>
      </c>
      <c r="Q4498" s="64">
        <f t="shared" si="498"/>
        <v>1</v>
      </c>
      <c r="T4498" s="64">
        <f t="shared" si="501"/>
        <v>39</v>
      </c>
      <c r="U4498" s="64">
        <f t="shared" ca="1" si="499"/>
        <v>-4.6300000000001091</v>
      </c>
      <c r="V4498" s="64">
        <f t="shared" ca="1" si="499"/>
        <v>-13.700000000000045</v>
      </c>
      <c r="Y4498" s="64">
        <f t="shared" ca="1" si="500"/>
        <v>-4.6300000000001091</v>
      </c>
      <c r="Z4498" s="64">
        <f t="shared" ca="1" si="502"/>
        <v>-13.700000000000045</v>
      </c>
    </row>
    <row r="4499" spans="1:26" x14ac:dyDescent="0.35">
      <c r="A4499" s="64">
        <v>1345009</v>
      </c>
      <c r="B4499" s="64" t="str">
        <f t="shared" si="493"/>
        <v>CPP</v>
      </c>
      <c r="C4499" s="64">
        <f t="shared" si="494"/>
        <v>6049.26</v>
      </c>
      <c r="D4499" s="64">
        <f t="shared" si="494"/>
        <v>304</v>
      </c>
      <c r="E4499" s="64">
        <f t="shared" si="494"/>
        <v>498.31</v>
      </c>
      <c r="F4499" s="64">
        <f t="shared" si="494"/>
        <v>493.27</v>
      </c>
      <c r="H4499" s="64">
        <f t="shared" si="489"/>
        <v>-5.0400000000000205</v>
      </c>
      <c r="J4499" s="64">
        <f t="shared" si="495"/>
        <v>7</v>
      </c>
      <c r="K4499" s="64">
        <f t="shared" si="490"/>
        <v>7</v>
      </c>
      <c r="L4499" s="64">
        <f t="shared" si="491"/>
        <v>14</v>
      </c>
      <c r="M4499" s="64">
        <f t="shared" si="492"/>
        <v>12</v>
      </c>
      <c r="O4499" s="64">
        <f t="shared" si="496"/>
        <v>2</v>
      </c>
      <c r="P4499" s="64">
        <f t="shared" si="497"/>
        <v>1</v>
      </c>
      <c r="Q4499" s="64">
        <f t="shared" si="498"/>
        <v>1</v>
      </c>
      <c r="T4499" s="64">
        <f t="shared" si="501"/>
        <v>40</v>
      </c>
      <c r="U4499" s="64">
        <f t="shared" ca="1" si="499"/>
        <v>-12</v>
      </c>
      <c r="V4499" s="64">
        <f t="shared" ca="1" si="499"/>
        <v>-3.1399999999999864</v>
      </c>
      <c r="Y4499" s="64">
        <f t="shared" ca="1" si="500"/>
        <v>-12</v>
      </c>
      <c r="Z4499" s="64">
        <f t="shared" ca="1" si="502"/>
        <v>-3.1399999999999864</v>
      </c>
    </row>
    <row r="4500" spans="1:26" x14ac:dyDescent="0.35">
      <c r="A4500" s="64">
        <v>1345942</v>
      </c>
      <c r="B4500" s="64" t="str">
        <f t="shared" si="493"/>
        <v>CPP/RT</v>
      </c>
      <c r="C4500" s="64">
        <f t="shared" si="494"/>
        <v>6508.87</v>
      </c>
      <c r="D4500" s="64">
        <f t="shared" si="494"/>
        <v>364</v>
      </c>
      <c r="E4500" s="64">
        <f t="shared" si="494"/>
        <v>524.12</v>
      </c>
      <c r="F4500" s="64">
        <f t="shared" si="494"/>
        <v>516.85</v>
      </c>
      <c r="H4500" s="64">
        <f t="shared" si="489"/>
        <v>-7.2699999999999818</v>
      </c>
      <c r="J4500" s="64">
        <f t="shared" si="495"/>
        <v>7</v>
      </c>
      <c r="K4500" s="64">
        <f t="shared" si="490"/>
        <v>8</v>
      </c>
      <c r="L4500" s="64">
        <f t="shared" si="491"/>
        <v>14</v>
      </c>
      <c r="M4500" s="64">
        <f t="shared" si="492"/>
        <v>12</v>
      </c>
      <c r="O4500" s="64">
        <f t="shared" si="496"/>
        <v>2</v>
      </c>
      <c r="P4500" s="64">
        <f t="shared" si="497"/>
        <v>1</v>
      </c>
      <c r="Q4500" s="64">
        <f t="shared" si="498"/>
        <v>1</v>
      </c>
      <c r="T4500" s="64">
        <f t="shared" si="501"/>
        <v>41</v>
      </c>
      <c r="U4500" s="64">
        <f t="shared" ca="1" si="499"/>
        <v>-4.57000000000005</v>
      </c>
      <c r="V4500" s="64">
        <f t="shared" ca="1" si="499"/>
        <v>-7.7199999999999136</v>
      </c>
      <c r="Y4500" s="64">
        <f t="shared" ca="1" si="500"/>
        <v>-4.57000000000005</v>
      </c>
      <c r="Z4500" s="64">
        <f t="shared" ca="1" si="502"/>
        <v>-7.7199999999999136</v>
      </c>
    </row>
    <row r="4501" spans="1:26" x14ac:dyDescent="0.35">
      <c r="A4501" s="64">
        <v>1347906</v>
      </c>
      <c r="B4501" s="64" t="str">
        <f t="shared" si="493"/>
        <v>RT</v>
      </c>
      <c r="C4501" s="64">
        <f t="shared" si="494"/>
        <v>9761.84</v>
      </c>
      <c r="D4501" s="64">
        <f t="shared" si="494"/>
        <v>364</v>
      </c>
      <c r="E4501" s="64">
        <f t="shared" si="494"/>
        <v>798.32999999999993</v>
      </c>
      <c r="F4501" s="64">
        <f t="shared" si="494"/>
        <v>0</v>
      </c>
      <c r="H4501" s="64">
        <f t="shared" si="489"/>
        <v>-798.32999999999993</v>
      </c>
      <c r="J4501" s="64">
        <f t="shared" si="495"/>
        <v>7</v>
      </c>
      <c r="K4501" s="64">
        <f t="shared" si="490"/>
        <v>8</v>
      </c>
      <c r="L4501" s="64">
        <f t="shared" si="491"/>
        <v>15</v>
      </c>
      <c r="M4501" s="64">
        <f t="shared" si="492"/>
        <v>12</v>
      </c>
      <c r="O4501" s="64">
        <f t="shared" si="496"/>
        <v>2</v>
      </c>
      <c r="P4501" s="64">
        <f t="shared" si="497"/>
        <v>1</v>
      </c>
      <c r="Q4501" s="64">
        <f t="shared" si="498"/>
        <v>1</v>
      </c>
      <c r="T4501" s="64">
        <f t="shared" si="501"/>
        <v>42</v>
      </c>
      <c r="U4501" s="64">
        <f t="shared" ca="1" si="499"/>
        <v>-5.3899999999998727</v>
      </c>
      <c r="V4501" s="64">
        <f t="shared" ca="1" si="499"/>
        <v>-5.589999999999975</v>
      </c>
      <c r="Y4501" s="64">
        <f t="shared" ca="1" si="500"/>
        <v>-5.3899999999998727</v>
      </c>
      <c r="Z4501" s="64">
        <f t="shared" ca="1" si="502"/>
        <v>-5.589999999999975</v>
      </c>
    </row>
    <row r="4502" spans="1:26" x14ac:dyDescent="0.35">
      <c r="A4502" s="64">
        <v>1349134</v>
      </c>
      <c r="B4502" s="64" t="str">
        <f t="shared" si="493"/>
        <v>CPP</v>
      </c>
      <c r="C4502" s="64">
        <f t="shared" si="494"/>
        <v>9722.93</v>
      </c>
      <c r="D4502" s="64">
        <f t="shared" si="494"/>
        <v>335</v>
      </c>
      <c r="E4502" s="64">
        <f t="shared" si="494"/>
        <v>741.89</v>
      </c>
      <c r="F4502" s="64">
        <f t="shared" si="494"/>
        <v>731.95</v>
      </c>
      <c r="H4502" s="64">
        <f t="shared" si="489"/>
        <v>-9.9399999999999409</v>
      </c>
      <c r="J4502" s="64">
        <f t="shared" si="495"/>
        <v>8</v>
      </c>
      <c r="K4502" s="64">
        <f t="shared" si="490"/>
        <v>8</v>
      </c>
      <c r="L4502" s="64">
        <f t="shared" si="491"/>
        <v>15</v>
      </c>
      <c r="M4502" s="64">
        <f t="shared" si="492"/>
        <v>12</v>
      </c>
      <c r="O4502" s="64">
        <f t="shared" si="496"/>
        <v>2</v>
      </c>
      <c r="P4502" s="64">
        <f t="shared" si="497"/>
        <v>1</v>
      </c>
      <c r="Q4502" s="64">
        <f t="shared" si="498"/>
        <v>1</v>
      </c>
      <c r="T4502" s="64">
        <f t="shared" si="501"/>
        <v>43</v>
      </c>
      <c r="U4502" s="64">
        <f t="shared" ca="1" si="499"/>
        <v>-13.980000000000018</v>
      </c>
      <c r="V4502" s="64">
        <f t="shared" ca="1" si="499"/>
        <v>-0.78000000000020009</v>
      </c>
      <c r="Y4502" s="64">
        <f t="shared" ca="1" si="500"/>
        <v>-13.980000000000018</v>
      </c>
      <c r="Z4502" s="64">
        <f t="shared" ca="1" si="502"/>
        <v>-0.78000000000020009</v>
      </c>
    </row>
    <row r="4503" spans="1:26" x14ac:dyDescent="0.35">
      <c r="A4503" s="64">
        <v>1377010</v>
      </c>
      <c r="B4503" s="64" t="str">
        <f t="shared" si="493"/>
        <v>RT</v>
      </c>
      <c r="C4503" s="64">
        <f t="shared" si="494"/>
        <v>8024.6900000000005</v>
      </c>
      <c r="D4503" s="64">
        <f t="shared" si="494"/>
        <v>365</v>
      </c>
      <c r="E4503" s="64">
        <f t="shared" si="494"/>
        <v>646.19000000000005</v>
      </c>
      <c r="F4503" s="64">
        <f t="shared" si="494"/>
        <v>0</v>
      </c>
      <c r="H4503" s="64">
        <f t="shared" si="489"/>
        <v>-646.19000000000005</v>
      </c>
      <c r="J4503" s="64">
        <f t="shared" si="495"/>
        <v>8</v>
      </c>
      <c r="K4503" s="64">
        <f t="shared" si="490"/>
        <v>8</v>
      </c>
      <c r="L4503" s="64">
        <f t="shared" si="491"/>
        <v>16</v>
      </c>
      <c r="M4503" s="64">
        <f t="shared" si="492"/>
        <v>12</v>
      </c>
      <c r="O4503" s="64">
        <f t="shared" si="496"/>
        <v>2</v>
      </c>
      <c r="P4503" s="64">
        <f t="shared" si="497"/>
        <v>1</v>
      </c>
      <c r="Q4503" s="64">
        <f t="shared" si="498"/>
        <v>1</v>
      </c>
      <c r="T4503" s="64">
        <f t="shared" si="501"/>
        <v>44</v>
      </c>
      <c r="U4503" s="64">
        <f t="shared" ca="1" si="499"/>
        <v>-4.1399999999998727</v>
      </c>
      <c r="V4503" s="64">
        <f t="shared" ca="1" si="499"/>
        <v>-9.8900000000001</v>
      </c>
      <c r="Y4503" s="64">
        <f t="shared" ca="1" si="500"/>
        <v>-4.1399999999998727</v>
      </c>
      <c r="Z4503" s="64">
        <f t="shared" ca="1" si="502"/>
        <v>-9.8900000000001</v>
      </c>
    </row>
    <row r="4504" spans="1:26" x14ac:dyDescent="0.35">
      <c r="A4504" s="64">
        <v>1378000</v>
      </c>
      <c r="B4504" s="64" t="str">
        <f t="shared" si="493"/>
        <v>CPP</v>
      </c>
      <c r="C4504" s="64">
        <f t="shared" si="494"/>
        <v>6795.01</v>
      </c>
      <c r="D4504" s="64">
        <f t="shared" si="494"/>
        <v>335</v>
      </c>
      <c r="E4504" s="64">
        <f t="shared" si="494"/>
        <v>552.84</v>
      </c>
      <c r="F4504" s="64">
        <f t="shared" si="494"/>
        <v>547.36</v>
      </c>
      <c r="H4504" s="64">
        <f t="shared" si="489"/>
        <v>-5.4800000000000182</v>
      </c>
      <c r="J4504" s="64">
        <f t="shared" si="495"/>
        <v>9</v>
      </c>
      <c r="K4504" s="64">
        <f t="shared" si="490"/>
        <v>8</v>
      </c>
      <c r="L4504" s="64">
        <f t="shared" si="491"/>
        <v>16</v>
      </c>
      <c r="M4504" s="64">
        <f t="shared" si="492"/>
        <v>12</v>
      </c>
      <c r="O4504" s="64">
        <f t="shared" si="496"/>
        <v>2</v>
      </c>
      <c r="P4504" s="64">
        <f t="shared" si="497"/>
        <v>1</v>
      </c>
      <c r="Q4504" s="64">
        <f t="shared" si="498"/>
        <v>1</v>
      </c>
      <c r="T4504" s="64">
        <f t="shared" si="501"/>
        <v>45</v>
      </c>
      <c r="U4504" s="64">
        <f t="shared" ca="1" si="499"/>
        <v>-27.529999999999973</v>
      </c>
      <c r="V4504" s="64">
        <f t="shared" ca="1" si="499"/>
        <v>-8.0900000000000318</v>
      </c>
      <c r="Y4504" s="64">
        <f t="shared" ca="1" si="500"/>
        <v>-27.529999999999973</v>
      </c>
      <c r="Z4504" s="64">
        <f t="shared" ca="1" si="502"/>
        <v>-8.0900000000000318</v>
      </c>
    </row>
    <row r="4505" spans="1:26" x14ac:dyDescent="0.35">
      <c r="A4505" s="64">
        <v>1380865</v>
      </c>
      <c r="B4505" s="64" t="str">
        <f t="shared" si="493"/>
        <v>CPP</v>
      </c>
      <c r="C4505" s="64">
        <f t="shared" si="494"/>
        <v>12745.630000000001</v>
      </c>
      <c r="D4505" s="64">
        <f t="shared" si="494"/>
        <v>334</v>
      </c>
      <c r="E4505" s="64">
        <f t="shared" si="494"/>
        <v>1034.53</v>
      </c>
      <c r="F4505" s="64">
        <f t="shared" si="494"/>
        <v>1022.5699999999999</v>
      </c>
      <c r="H4505" s="64">
        <f t="shared" si="489"/>
        <v>-11.960000000000036</v>
      </c>
      <c r="J4505" s="64">
        <f t="shared" si="495"/>
        <v>10</v>
      </c>
      <c r="K4505" s="64">
        <f t="shared" si="490"/>
        <v>8</v>
      </c>
      <c r="L4505" s="64">
        <f t="shared" si="491"/>
        <v>16</v>
      </c>
      <c r="M4505" s="64">
        <f t="shared" si="492"/>
        <v>12</v>
      </c>
      <c r="O4505" s="64">
        <f t="shared" si="496"/>
        <v>2</v>
      </c>
      <c r="P4505" s="64">
        <f t="shared" si="497"/>
        <v>1</v>
      </c>
      <c r="Q4505" s="64">
        <f t="shared" si="498"/>
        <v>1</v>
      </c>
      <c r="T4505" s="64">
        <f t="shared" si="501"/>
        <v>46</v>
      </c>
      <c r="U4505" s="64">
        <f t="shared" ca="1" si="499"/>
        <v>-9.8400000000001455</v>
      </c>
      <c r="V4505" s="64">
        <f t="shared" ca="1" si="499"/>
        <v>-14.650000000000091</v>
      </c>
      <c r="Y4505" s="64">
        <f t="shared" ca="1" si="500"/>
        <v>-9.8400000000001455</v>
      </c>
      <c r="Z4505" s="64">
        <f t="shared" ca="1" si="502"/>
        <v>-14.650000000000091</v>
      </c>
    </row>
    <row r="4506" spans="1:26" x14ac:dyDescent="0.35">
      <c r="A4506" s="64">
        <v>1382613</v>
      </c>
      <c r="B4506" s="64" t="str">
        <f t="shared" si="493"/>
        <v>CPP</v>
      </c>
      <c r="C4506" s="64">
        <f t="shared" si="494"/>
        <v>6723.37</v>
      </c>
      <c r="D4506" s="64">
        <f t="shared" si="494"/>
        <v>335</v>
      </c>
      <c r="E4506" s="64">
        <f t="shared" si="494"/>
        <v>528.39</v>
      </c>
      <c r="F4506" s="64">
        <f t="shared" si="494"/>
        <v>515.47</v>
      </c>
      <c r="H4506" s="64">
        <f t="shared" si="489"/>
        <v>-12.919999999999959</v>
      </c>
      <c r="J4506" s="64">
        <f t="shared" si="495"/>
        <v>11</v>
      </c>
      <c r="K4506" s="64">
        <f t="shared" si="490"/>
        <v>8</v>
      </c>
      <c r="L4506" s="64">
        <f t="shared" si="491"/>
        <v>16</v>
      </c>
      <c r="M4506" s="64">
        <f t="shared" si="492"/>
        <v>12</v>
      </c>
      <c r="O4506" s="64">
        <f t="shared" si="496"/>
        <v>2</v>
      </c>
      <c r="P4506" s="64">
        <f t="shared" si="497"/>
        <v>1</v>
      </c>
      <c r="Q4506" s="64">
        <f t="shared" si="498"/>
        <v>1</v>
      </c>
      <c r="T4506" s="64">
        <f t="shared" si="501"/>
        <v>47</v>
      </c>
      <c r="U4506" s="64">
        <f t="shared" ca="1" si="499"/>
        <v>-1.5400000000000205</v>
      </c>
      <c r="V4506" s="64">
        <f t="shared" ca="1" si="499"/>
        <v>-9.4900000000000091</v>
      </c>
      <c r="Y4506" s="64">
        <f t="shared" ca="1" si="500"/>
        <v>-1.5400000000000205</v>
      </c>
      <c r="Z4506" s="64">
        <f t="shared" ca="1" si="502"/>
        <v>-9.4900000000000091</v>
      </c>
    </row>
    <row r="4507" spans="1:26" x14ac:dyDescent="0.35">
      <c r="A4507" s="64">
        <v>1383538</v>
      </c>
      <c r="B4507" s="64" t="str">
        <f t="shared" si="493"/>
        <v>CPP/RT</v>
      </c>
      <c r="C4507" s="64">
        <f t="shared" si="494"/>
        <v>9258.7200000000012</v>
      </c>
      <c r="D4507" s="64">
        <f t="shared" si="494"/>
        <v>304</v>
      </c>
      <c r="E4507" s="64">
        <f t="shared" si="494"/>
        <v>742.76</v>
      </c>
      <c r="F4507" s="64">
        <f t="shared" si="494"/>
        <v>745.24</v>
      </c>
      <c r="H4507" s="64">
        <f t="shared" si="489"/>
        <v>2.4800000000000182</v>
      </c>
      <c r="J4507" s="64">
        <f t="shared" si="495"/>
        <v>11</v>
      </c>
      <c r="K4507" s="64">
        <f t="shared" si="490"/>
        <v>9</v>
      </c>
      <c r="L4507" s="64">
        <f t="shared" si="491"/>
        <v>16</v>
      </c>
      <c r="M4507" s="64">
        <f t="shared" si="492"/>
        <v>12</v>
      </c>
      <c r="O4507" s="64">
        <f t="shared" si="496"/>
        <v>2</v>
      </c>
      <c r="P4507" s="64">
        <f t="shared" si="497"/>
        <v>1</v>
      </c>
      <c r="Q4507" s="64">
        <f t="shared" si="498"/>
        <v>1</v>
      </c>
      <c r="T4507" s="64">
        <f t="shared" si="501"/>
        <v>48</v>
      </c>
      <c r="U4507" s="64">
        <f t="shared" ca="1" si="499"/>
        <v>-3.6999999999999886</v>
      </c>
      <c r="V4507" s="64">
        <f t="shared" ca="1" si="499"/>
        <v>-9.0300000000000296</v>
      </c>
      <c r="Y4507" s="64">
        <f t="shared" ca="1" si="500"/>
        <v>-3.6999999999999886</v>
      </c>
      <c r="Z4507" s="64">
        <f t="shared" ca="1" si="502"/>
        <v>-9.0300000000000296</v>
      </c>
    </row>
    <row r="4508" spans="1:26" x14ac:dyDescent="0.35">
      <c r="A4508" s="64">
        <v>1385021</v>
      </c>
      <c r="B4508" s="64" t="str">
        <f t="shared" si="493"/>
        <v>RCT Control</v>
      </c>
      <c r="C4508" s="64">
        <f t="shared" si="494"/>
        <v>6392.95</v>
      </c>
      <c r="D4508" s="64">
        <f t="shared" si="494"/>
        <v>332</v>
      </c>
      <c r="E4508" s="64">
        <f t="shared" si="494"/>
        <v>498.97</v>
      </c>
      <c r="F4508" s="64">
        <f t="shared" si="494"/>
        <v>0</v>
      </c>
      <c r="H4508" s="64">
        <f t="shared" si="489"/>
        <v>-498.97</v>
      </c>
      <c r="J4508" s="64">
        <f t="shared" si="495"/>
        <v>11</v>
      </c>
      <c r="K4508" s="64">
        <f t="shared" si="490"/>
        <v>9</v>
      </c>
      <c r="L4508" s="64">
        <f t="shared" si="491"/>
        <v>16</v>
      </c>
      <c r="M4508" s="64">
        <f t="shared" si="492"/>
        <v>13</v>
      </c>
      <c r="O4508" s="64">
        <f t="shared" si="496"/>
        <v>2</v>
      </c>
      <c r="P4508" s="64">
        <f t="shared" si="497"/>
        <v>1</v>
      </c>
      <c r="Q4508" s="64">
        <f t="shared" si="498"/>
        <v>1</v>
      </c>
      <c r="T4508" s="64">
        <f t="shared" si="501"/>
        <v>49</v>
      </c>
      <c r="U4508" s="64">
        <f t="shared" ca="1" si="499"/>
        <v>-5.4700000000000273</v>
      </c>
      <c r="V4508" s="64">
        <f t="shared" ca="1" si="499"/>
        <v>-1.9399999999999977</v>
      </c>
      <c r="Y4508" s="64">
        <f t="shared" ca="1" si="500"/>
        <v>-5.4700000000000273</v>
      </c>
      <c r="Z4508" s="64">
        <f t="shared" ca="1" si="502"/>
        <v>-1.9399999999999977</v>
      </c>
    </row>
    <row r="4509" spans="1:26" x14ac:dyDescent="0.35">
      <c r="A4509" s="64">
        <v>1388009</v>
      </c>
      <c r="B4509" s="64" t="str">
        <f t="shared" si="493"/>
        <v>RT</v>
      </c>
      <c r="C4509" s="64">
        <f t="shared" si="494"/>
        <v>17146.12</v>
      </c>
      <c r="D4509" s="64">
        <f t="shared" si="494"/>
        <v>365</v>
      </c>
      <c r="E4509" s="64">
        <f t="shared" si="494"/>
        <v>1411.38</v>
      </c>
      <c r="F4509" s="64">
        <f t="shared" si="494"/>
        <v>0</v>
      </c>
      <c r="H4509" s="64">
        <f t="shared" si="489"/>
        <v>-1411.38</v>
      </c>
      <c r="J4509" s="64">
        <f t="shared" si="495"/>
        <v>11</v>
      </c>
      <c r="K4509" s="64">
        <f t="shared" si="490"/>
        <v>9</v>
      </c>
      <c r="L4509" s="64">
        <f t="shared" si="491"/>
        <v>17</v>
      </c>
      <c r="M4509" s="64">
        <f t="shared" si="492"/>
        <v>13</v>
      </c>
      <c r="O4509" s="64">
        <f t="shared" si="496"/>
        <v>2</v>
      </c>
      <c r="P4509" s="64">
        <f t="shared" si="497"/>
        <v>1</v>
      </c>
      <c r="Q4509" s="64">
        <f t="shared" si="498"/>
        <v>1</v>
      </c>
      <c r="T4509" s="64">
        <f t="shared" si="501"/>
        <v>50</v>
      </c>
      <c r="U4509" s="64">
        <f t="shared" ca="1" si="499"/>
        <v>-27.239999999999952</v>
      </c>
      <c r="V4509" s="64">
        <f t="shared" ca="1" si="499"/>
        <v>-9.1499999999999773</v>
      </c>
      <c r="Y4509" s="64">
        <f t="shared" ca="1" si="500"/>
        <v>-27.239999999999952</v>
      </c>
      <c r="Z4509" s="64">
        <f t="shared" ca="1" si="502"/>
        <v>-9.1499999999999773</v>
      </c>
    </row>
    <row r="4510" spans="1:26" x14ac:dyDescent="0.35">
      <c r="A4510" s="64">
        <v>1389453</v>
      </c>
      <c r="B4510" s="64" t="str">
        <f t="shared" si="493"/>
        <v>RT</v>
      </c>
      <c r="C4510" s="64">
        <f t="shared" si="494"/>
        <v>4811.18</v>
      </c>
      <c r="D4510" s="64">
        <f t="shared" si="494"/>
        <v>365</v>
      </c>
      <c r="E4510" s="64">
        <f t="shared" si="494"/>
        <v>374.1</v>
      </c>
      <c r="F4510" s="64">
        <f t="shared" si="494"/>
        <v>0</v>
      </c>
      <c r="H4510" s="64">
        <f t="shared" si="489"/>
        <v>-374.1</v>
      </c>
      <c r="J4510" s="64">
        <f t="shared" si="495"/>
        <v>11</v>
      </c>
      <c r="K4510" s="64">
        <f t="shared" si="490"/>
        <v>9</v>
      </c>
      <c r="L4510" s="64">
        <f t="shared" si="491"/>
        <v>18</v>
      </c>
      <c r="M4510" s="64">
        <f t="shared" si="492"/>
        <v>13</v>
      </c>
      <c r="O4510" s="64">
        <f t="shared" si="496"/>
        <v>2</v>
      </c>
      <c r="P4510" s="64">
        <f t="shared" si="497"/>
        <v>1</v>
      </c>
      <c r="Q4510" s="64">
        <f t="shared" si="498"/>
        <v>1</v>
      </c>
      <c r="T4510" s="64">
        <f t="shared" si="501"/>
        <v>51</v>
      </c>
      <c r="U4510" s="64">
        <f t="shared" ca="1" si="499"/>
        <v>-3.9699999999999704</v>
      </c>
      <c r="V4510" s="64">
        <f t="shared" ca="1" si="499"/>
        <v>-26.240000000000236</v>
      </c>
      <c r="Y4510" s="64">
        <f t="shared" ca="1" si="500"/>
        <v>-3.9699999999999704</v>
      </c>
      <c r="Z4510" s="64">
        <f t="shared" ca="1" si="502"/>
        <v>-26.240000000000236</v>
      </c>
    </row>
    <row r="4511" spans="1:26" x14ac:dyDescent="0.35">
      <c r="A4511" s="64">
        <v>1391151</v>
      </c>
      <c r="B4511" s="64" t="str">
        <f t="shared" si="493"/>
        <v>RT</v>
      </c>
      <c r="C4511" s="64">
        <f t="shared" si="494"/>
        <v>4707.49</v>
      </c>
      <c r="D4511" s="64">
        <f t="shared" si="494"/>
        <v>365</v>
      </c>
      <c r="E4511" s="64">
        <f t="shared" si="494"/>
        <v>384.64</v>
      </c>
      <c r="F4511" s="64">
        <f t="shared" si="494"/>
        <v>0</v>
      </c>
      <c r="H4511" s="64">
        <f t="shared" si="489"/>
        <v>-384.64</v>
      </c>
      <c r="J4511" s="64">
        <f t="shared" si="495"/>
        <v>11</v>
      </c>
      <c r="K4511" s="64">
        <f t="shared" si="490"/>
        <v>9</v>
      </c>
      <c r="L4511" s="64">
        <f t="shared" si="491"/>
        <v>19</v>
      </c>
      <c r="M4511" s="64">
        <f t="shared" si="492"/>
        <v>13</v>
      </c>
      <c r="O4511" s="64">
        <f t="shared" si="496"/>
        <v>2</v>
      </c>
      <c r="P4511" s="64">
        <f t="shared" si="497"/>
        <v>1</v>
      </c>
      <c r="Q4511" s="64">
        <f t="shared" si="498"/>
        <v>1</v>
      </c>
      <c r="T4511" s="64">
        <f t="shared" si="501"/>
        <v>52</v>
      </c>
      <c r="U4511" s="64">
        <f t="shared" ca="1" si="499"/>
        <v>-24.779999999999973</v>
      </c>
      <c r="V4511" s="64">
        <f t="shared" ca="1" si="499"/>
        <v>-9.2200000000000273</v>
      </c>
      <c r="Y4511" s="64">
        <f t="shared" ca="1" si="500"/>
        <v>-24.779999999999973</v>
      </c>
      <c r="Z4511" s="64">
        <f t="shared" ca="1" si="502"/>
        <v>-9.2200000000000273</v>
      </c>
    </row>
    <row r="4512" spans="1:26" x14ac:dyDescent="0.35">
      <c r="A4512" s="64">
        <v>1400978</v>
      </c>
      <c r="B4512" s="64" t="str">
        <f t="shared" si="493"/>
        <v>RT</v>
      </c>
      <c r="C4512" s="64">
        <f t="shared" si="494"/>
        <v>10947.49</v>
      </c>
      <c r="D4512" s="64">
        <f t="shared" si="494"/>
        <v>365</v>
      </c>
      <c r="E4512" s="64">
        <f t="shared" si="494"/>
        <v>898.48</v>
      </c>
      <c r="F4512" s="64">
        <f t="shared" si="494"/>
        <v>0</v>
      </c>
      <c r="H4512" s="64">
        <f t="shared" si="489"/>
        <v>-898.48</v>
      </c>
      <c r="J4512" s="64">
        <f t="shared" si="495"/>
        <v>11</v>
      </c>
      <c r="K4512" s="64">
        <f t="shared" si="490"/>
        <v>9</v>
      </c>
      <c r="L4512" s="64">
        <f t="shared" si="491"/>
        <v>20</v>
      </c>
      <c r="M4512" s="64">
        <f t="shared" si="492"/>
        <v>13</v>
      </c>
      <c r="O4512" s="64">
        <f t="shared" si="496"/>
        <v>2</v>
      </c>
      <c r="P4512" s="64">
        <f t="shared" si="497"/>
        <v>1</v>
      </c>
      <c r="Q4512" s="64">
        <f t="shared" si="498"/>
        <v>1</v>
      </c>
      <c r="T4512" s="64">
        <f t="shared" si="501"/>
        <v>53</v>
      </c>
      <c r="U4512" s="64">
        <f t="shared" ca="1" si="499"/>
        <v>-0.48000000000001819</v>
      </c>
      <c r="V4512" s="64">
        <f t="shared" ca="1" si="499"/>
        <v>-13.300000000000068</v>
      </c>
      <c r="Y4512" s="64">
        <f t="shared" ca="1" si="500"/>
        <v>-0.48000000000001819</v>
      </c>
      <c r="Z4512" s="64">
        <f t="shared" ca="1" si="502"/>
        <v>-13.300000000000068</v>
      </c>
    </row>
    <row r="4513" spans="1:26" x14ac:dyDescent="0.35">
      <c r="A4513" s="64">
        <v>1416975</v>
      </c>
      <c r="B4513" s="64" t="str">
        <f t="shared" si="493"/>
        <v>RCT Control</v>
      </c>
      <c r="C4513" s="64">
        <f t="shared" si="494"/>
        <v>11709</v>
      </c>
      <c r="D4513" s="64">
        <f t="shared" si="494"/>
        <v>335</v>
      </c>
      <c r="E4513" s="64">
        <f t="shared" si="494"/>
        <v>969.29</v>
      </c>
      <c r="F4513" s="64">
        <f t="shared" si="494"/>
        <v>0</v>
      </c>
      <c r="H4513" s="64">
        <f t="shared" si="489"/>
        <v>-969.29</v>
      </c>
      <c r="J4513" s="64">
        <f t="shared" si="495"/>
        <v>11</v>
      </c>
      <c r="K4513" s="64">
        <f t="shared" si="490"/>
        <v>9</v>
      </c>
      <c r="L4513" s="64">
        <f t="shared" si="491"/>
        <v>20</v>
      </c>
      <c r="M4513" s="64">
        <f t="shared" si="492"/>
        <v>14</v>
      </c>
      <c r="O4513" s="64">
        <f t="shared" si="496"/>
        <v>2</v>
      </c>
      <c r="P4513" s="64">
        <f t="shared" si="497"/>
        <v>1</v>
      </c>
      <c r="Q4513" s="64">
        <f t="shared" si="498"/>
        <v>1</v>
      </c>
      <c r="T4513" s="64">
        <f t="shared" si="501"/>
        <v>54</v>
      </c>
      <c r="U4513" s="64">
        <f t="shared" ca="1" si="499"/>
        <v>-4.1000000000000227</v>
      </c>
      <c r="V4513" s="64">
        <f t="shared" ca="1" si="499"/>
        <v>-3.17999999999995</v>
      </c>
      <c r="Y4513" s="64">
        <f t="shared" ca="1" si="500"/>
        <v>-4.1000000000000227</v>
      </c>
      <c r="Z4513" s="64">
        <f t="shared" ca="1" si="502"/>
        <v>-3.17999999999995</v>
      </c>
    </row>
    <row r="4514" spans="1:26" x14ac:dyDescent="0.35">
      <c r="A4514" s="64">
        <v>1417197</v>
      </c>
      <c r="B4514" s="64" t="str">
        <f t="shared" si="493"/>
        <v>RT</v>
      </c>
      <c r="C4514" s="64">
        <f t="shared" si="494"/>
        <v>16091.400000000001</v>
      </c>
      <c r="D4514" s="64">
        <f t="shared" si="494"/>
        <v>364</v>
      </c>
      <c r="E4514" s="64">
        <f t="shared" si="494"/>
        <v>1311.78</v>
      </c>
      <c r="F4514" s="64">
        <f t="shared" si="494"/>
        <v>0</v>
      </c>
      <c r="H4514" s="64">
        <f t="shared" si="489"/>
        <v>-1311.78</v>
      </c>
      <c r="J4514" s="64">
        <f t="shared" si="495"/>
        <v>11</v>
      </c>
      <c r="K4514" s="64">
        <f t="shared" si="490"/>
        <v>9</v>
      </c>
      <c r="L4514" s="64">
        <f t="shared" si="491"/>
        <v>21</v>
      </c>
      <c r="M4514" s="64">
        <f t="shared" si="492"/>
        <v>14</v>
      </c>
      <c r="O4514" s="64">
        <f t="shared" si="496"/>
        <v>2</v>
      </c>
      <c r="P4514" s="64">
        <f t="shared" si="497"/>
        <v>1</v>
      </c>
      <c r="Q4514" s="64">
        <f t="shared" si="498"/>
        <v>1</v>
      </c>
      <c r="T4514" s="64">
        <f t="shared" si="501"/>
        <v>55</v>
      </c>
      <c r="U4514" s="64">
        <f t="shared" ca="1" si="499"/>
        <v>-10.380000000000109</v>
      </c>
      <c r="V4514" s="64">
        <f t="shared" ca="1" si="499"/>
        <v>2.3000000000000114</v>
      </c>
      <c r="Y4514" s="64">
        <f t="shared" ca="1" si="500"/>
        <v>-10.380000000000109</v>
      </c>
      <c r="Z4514" s="64">
        <f t="shared" ca="1" si="502"/>
        <v>2.3000000000000114</v>
      </c>
    </row>
    <row r="4515" spans="1:26" x14ac:dyDescent="0.35">
      <c r="A4515" s="64">
        <v>1423714</v>
      </c>
      <c r="B4515" s="64" t="str">
        <f t="shared" si="493"/>
        <v>RT</v>
      </c>
      <c r="C4515" s="64">
        <f t="shared" si="494"/>
        <v>8600.9500000000007</v>
      </c>
      <c r="D4515" s="64">
        <f t="shared" si="494"/>
        <v>365</v>
      </c>
      <c r="E4515" s="64">
        <f t="shared" si="494"/>
        <v>719.93000000000006</v>
      </c>
      <c r="F4515" s="64">
        <f t="shared" si="494"/>
        <v>0</v>
      </c>
      <c r="H4515" s="64">
        <f t="shared" si="489"/>
        <v>-719.93000000000006</v>
      </c>
      <c r="J4515" s="64">
        <f t="shared" si="495"/>
        <v>11</v>
      </c>
      <c r="K4515" s="64">
        <f t="shared" si="490"/>
        <v>9</v>
      </c>
      <c r="L4515" s="64">
        <f t="shared" si="491"/>
        <v>22</v>
      </c>
      <c r="M4515" s="64">
        <f t="shared" si="492"/>
        <v>14</v>
      </c>
      <c r="O4515" s="64">
        <f t="shared" si="496"/>
        <v>2</v>
      </c>
      <c r="P4515" s="64">
        <f t="shared" si="497"/>
        <v>1</v>
      </c>
      <c r="Q4515" s="64">
        <f t="shared" si="498"/>
        <v>1</v>
      </c>
      <c r="T4515" s="64">
        <f t="shared" si="501"/>
        <v>56</v>
      </c>
      <c r="U4515" s="64">
        <f t="shared" ca="1" si="499"/>
        <v>-12.389999999999986</v>
      </c>
      <c r="V4515" s="64">
        <f t="shared" ca="1" si="499"/>
        <v>-2.6000000000000227</v>
      </c>
      <c r="Y4515" s="64">
        <f t="shared" ca="1" si="500"/>
        <v>-12.389999999999986</v>
      </c>
      <c r="Z4515" s="64">
        <f t="shared" ca="1" si="502"/>
        <v>-2.6000000000000227</v>
      </c>
    </row>
    <row r="4516" spans="1:26" x14ac:dyDescent="0.35">
      <c r="A4516" s="64">
        <v>1424051</v>
      </c>
      <c r="B4516" s="64" t="str">
        <f t="shared" si="493"/>
        <v>RCT Control</v>
      </c>
      <c r="C4516" s="64">
        <f t="shared" si="494"/>
        <v>10546.34</v>
      </c>
      <c r="D4516" s="64">
        <f t="shared" si="494"/>
        <v>335</v>
      </c>
      <c r="E4516" s="64">
        <f t="shared" si="494"/>
        <v>839.66000000000008</v>
      </c>
      <c r="F4516" s="64">
        <f t="shared" si="494"/>
        <v>0</v>
      </c>
      <c r="H4516" s="64">
        <f t="shared" si="489"/>
        <v>-839.66000000000008</v>
      </c>
      <c r="J4516" s="64">
        <f t="shared" si="495"/>
        <v>11</v>
      </c>
      <c r="K4516" s="64">
        <f t="shared" si="490"/>
        <v>9</v>
      </c>
      <c r="L4516" s="64">
        <f t="shared" si="491"/>
        <v>22</v>
      </c>
      <c r="M4516" s="64">
        <f t="shared" si="492"/>
        <v>15</v>
      </c>
      <c r="O4516" s="64">
        <f t="shared" si="496"/>
        <v>2</v>
      </c>
      <c r="P4516" s="64">
        <f t="shared" si="497"/>
        <v>1</v>
      </c>
      <c r="Q4516" s="64">
        <f t="shared" si="498"/>
        <v>1</v>
      </c>
      <c r="T4516" s="64">
        <f t="shared" si="501"/>
        <v>57</v>
      </c>
      <c r="U4516" s="64">
        <f t="shared" ca="1" si="499"/>
        <v>-5.6100000000000136</v>
      </c>
      <c r="V4516" s="64">
        <f t="shared" ca="1" si="499"/>
        <v>-0.23000000000001819</v>
      </c>
      <c r="Y4516" s="64">
        <f t="shared" ca="1" si="500"/>
        <v>-5.6100000000000136</v>
      </c>
      <c r="Z4516" s="64">
        <f t="shared" ca="1" si="502"/>
        <v>-0.23000000000001819</v>
      </c>
    </row>
    <row r="4517" spans="1:26" x14ac:dyDescent="0.35">
      <c r="A4517" s="64">
        <v>1431569</v>
      </c>
      <c r="B4517" s="64" t="str">
        <f t="shared" si="493"/>
        <v>CPP/RT</v>
      </c>
      <c r="C4517" s="64">
        <f t="shared" si="494"/>
        <v>16951.8</v>
      </c>
      <c r="D4517" s="64">
        <f t="shared" si="494"/>
        <v>364</v>
      </c>
      <c r="E4517" s="64">
        <f t="shared" si="494"/>
        <v>1360.68</v>
      </c>
      <c r="F4517" s="64">
        <f t="shared" si="494"/>
        <v>1334.8400000000001</v>
      </c>
      <c r="H4517" s="64">
        <f t="shared" si="489"/>
        <v>-25.839999999999918</v>
      </c>
      <c r="J4517" s="64">
        <f t="shared" si="495"/>
        <v>11</v>
      </c>
      <c r="K4517" s="64">
        <f t="shared" si="490"/>
        <v>10</v>
      </c>
      <c r="L4517" s="64">
        <f t="shared" si="491"/>
        <v>22</v>
      </c>
      <c r="M4517" s="64">
        <f t="shared" si="492"/>
        <v>15</v>
      </c>
      <c r="O4517" s="64">
        <f t="shared" si="496"/>
        <v>2</v>
      </c>
      <c r="P4517" s="64">
        <f t="shared" si="497"/>
        <v>1</v>
      </c>
      <c r="Q4517" s="64">
        <f t="shared" si="498"/>
        <v>1</v>
      </c>
      <c r="T4517" s="64">
        <f t="shared" si="501"/>
        <v>58</v>
      </c>
      <c r="U4517" s="64">
        <f t="shared" ca="1" si="499"/>
        <v>-7.9800000000000182</v>
      </c>
      <c r="V4517" s="64">
        <f t="shared" ca="1" si="499"/>
        <v>-5.3700000000000045</v>
      </c>
      <c r="Y4517" s="64">
        <f t="shared" ca="1" si="500"/>
        <v>-7.9800000000000182</v>
      </c>
      <c r="Z4517" s="64">
        <f t="shared" ca="1" si="502"/>
        <v>-5.3700000000000045</v>
      </c>
    </row>
    <row r="4518" spans="1:26" x14ac:dyDescent="0.35">
      <c r="A4518" s="64">
        <v>1431981</v>
      </c>
      <c r="B4518" s="64" t="str">
        <f t="shared" si="493"/>
        <v>CPP</v>
      </c>
      <c r="C4518" s="64">
        <f t="shared" si="494"/>
        <v>5665.77</v>
      </c>
      <c r="D4518" s="64">
        <f t="shared" si="494"/>
        <v>336</v>
      </c>
      <c r="E4518" s="64">
        <f t="shared" si="494"/>
        <v>455.4</v>
      </c>
      <c r="F4518" s="64">
        <f t="shared" si="494"/>
        <v>444.44000000000005</v>
      </c>
      <c r="H4518" s="64">
        <f t="shared" si="489"/>
        <v>-10.959999999999923</v>
      </c>
      <c r="J4518" s="64">
        <f t="shared" si="495"/>
        <v>12</v>
      </c>
      <c r="K4518" s="64">
        <f t="shared" si="490"/>
        <v>10</v>
      </c>
      <c r="L4518" s="64">
        <f t="shared" si="491"/>
        <v>22</v>
      </c>
      <c r="M4518" s="64">
        <f t="shared" si="492"/>
        <v>15</v>
      </c>
      <c r="O4518" s="64">
        <f t="shared" si="496"/>
        <v>2</v>
      </c>
      <c r="P4518" s="64">
        <f t="shared" si="497"/>
        <v>1</v>
      </c>
      <c r="Q4518" s="64">
        <f t="shared" si="498"/>
        <v>1</v>
      </c>
      <c r="T4518" s="64">
        <f t="shared" si="501"/>
        <v>59</v>
      </c>
      <c r="U4518" s="64">
        <f t="shared" ca="1" si="499"/>
        <v>-7.8299999999999272</v>
      </c>
      <c r="V4518" s="64">
        <f t="shared" ca="1" si="499"/>
        <v>-4.2400000000000091</v>
      </c>
      <c r="Y4518" s="64">
        <f t="shared" ca="1" si="500"/>
        <v>-7.8299999999999272</v>
      </c>
      <c r="Z4518" s="64">
        <f t="shared" ca="1" si="502"/>
        <v>-4.2400000000000091</v>
      </c>
    </row>
    <row r="4519" spans="1:26" x14ac:dyDescent="0.35">
      <c r="A4519" s="64">
        <v>1462001</v>
      </c>
      <c r="B4519" s="64" t="str">
        <f t="shared" si="493"/>
        <v>RT</v>
      </c>
      <c r="C4519" s="64">
        <f t="shared" si="494"/>
        <v>16598.920000000002</v>
      </c>
      <c r="D4519" s="64">
        <f t="shared" si="494"/>
        <v>365</v>
      </c>
      <c r="E4519" s="64">
        <f t="shared" si="494"/>
        <v>1320.0900000000001</v>
      </c>
      <c r="F4519" s="64">
        <f t="shared" si="494"/>
        <v>0</v>
      </c>
      <c r="H4519" s="64">
        <f t="shared" si="489"/>
        <v>-1320.0900000000001</v>
      </c>
      <c r="J4519" s="64">
        <f t="shared" si="495"/>
        <v>12</v>
      </c>
      <c r="K4519" s="64">
        <f t="shared" si="490"/>
        <v>10</v>
      </c>
      <c r="L4519" s="64">
        <f t="shared" si="491"/>
        <v>23</v>
      </c>
      <c r="M4519" s="64">
        <f t="shared" si="492"/>
        <v>15</v>
      </c>
      <c r="O4519" s="64">
        <f t="shared" si="496"/>
        <v>2</v>
      </c>
      <c r="P4519" s="64">
        <f t="shared" si="497"/>
        <v>1</v>
      </c>
      <c r="Q4519" s="64">
        <f t="shared" si="498"/>
        <v>1</v>
      </c>
      <c r="T4519" s="64">
        <f t="shared" si="501"/>
        <v>60</v>
      </c>
      <c r="U4519" s="64">
        <f t="shared" ca="1" si="499"/>
        <v>-12.029999999999745</v>
      </c>
      <c r="V4519" s="64">
        <f t="shared" ca="1" si="499"/>
        <v>-2.0599999999999454</v>
      </c>
      <c r="Y4519" s="64">
        <f t="shared" ca="1" si="500"/>
        <v>-12.029999999999745</v>
      </c>
      <c r="Z4519" s="64">
        <f t="shared" ca="1" si="502"/>
        <v>-2.0599999999999454</v>
      </c>
    </row>
    <row r="4520" spans="1:26" x14ac:dyDescent="0.35">
      <c r="A4520" s="64">
        <v>1462043</v>
      </c>
      <c r="B4520" s="64" t="str">
        <f t="shared" si="493"/>
        <v>CPP</v>
      </c>
      <c r="C4520" s="64">
        <f t="shared" si="494"/>
        <v>7272.6480000000001</v>
      </c>
      <c r="D4520" s="64">
        <f t="shared" si="494"/>
        <v>337</v>
      </c>
      <c r="E4520" s="64">
        <f t="shared" si="494"/>
        <v>577.11</v>
      </c>
      <c r="F4520" s="64">
        <f t="shared" si="494"/>
        <v>567.79999999999995</v>
      </c>
      <c r="H4520" s="64">
        <f t="shared" si="489"/>
        <v>-9.3100000000000591</v>
      </c>
      <c r="J4520" s="64">
        <f t="shared" si="495"/>
        <v>13</v>
      </c>
      <c r="K4520" s="64">
        <f t="shared" si="490"/>
        <v>10</v>
      </c>
      <c r="L4520" s="64">
        <f t="shared" si="491"/>
        <v>23</v>
      </c>
      <c r="M4520" s="64">
        <f t="shared" si="492"/>
        <v>15</v>
      </c>
      <c r="O4520" s="64">
        <f t="shared" si="496"/>
        <v>2</v>
      </c>
      <c r="P4520" s="64">
        <f t="shared" si="497"/>
        <v>1</v>
      </c>
      <c r="Q4520" s="64">
        <f t="shared" si="498"/>
        <v>1</v>
      </c>
      <c r="T4520" s="64">
        <f t="shared" si="501"/>
        <v>61</v>
      </c>
      <c r="U4520" s="64">
        <f t="shared" ca="1" si="499"/>
        <v>-4.3700000000000045</v>
      </c>
      <c r="V4520" s="64">
        <f t="shared" ca="1" si="499"/>
        <v>-8.6599999999999682</v>
      </c>
      <c r="Y4520" s="64">
        <f t="shared" ca="1" si="500"/>
        <v>-4.3700000000000045</v>
      </c>
      <c r="Z4520" s="64">
        <f t="shared" ca="1" si="502"/>
        <v>-8.6599999999999682</v>
      </c>
    </row>
    <row r="4521" spans="1:26" x14ac:dyDescent="0.35">
      <c r="A4521" s="64">
        <v>1465253</v>
      </c>
      <c r="B4521" s="64" t="str">
        <f t="shared" si="493"/>
        <v>RCT Control</v>
      </c>
      <c r="C4521" s="64">
        <f t="shared" si="494"/>
        <v>5339.02</v>
      </c>
      <c r="D4521" s="64">
        <f t="shared" si="494"/>
        <v>335</v>
      </c>
      <c r="E4521" s="64">
        <f t="shared" si="494"/>
        <v>434.67999999999995</v>
      </c>
      <c r="F4521" s="64">
        <f t="shared" si="494"/>
        <v>0</v>
      </c>
      <c r="H4521" s="64">
        <f t="shared" si="489"/>
        <v>-434.67999999999995</v>
      </c>
      <c r="J4521" s="64">
        <f t="shared" si="495"/>
        <v>13</v>
      </c>
      <c r="K4521" s="64">
        <f t="shared" si="490"/>
        <v>10</v>
      </c>
      <c r="L4521" s="64">
        <f t="shared" si="491"/>
        <v>23</v>
      </c>
      <c r="M4521" s="64">
        <f t="shared" si="492"/>
        <v>16</v>
      </c>
      <c r="O4521" s="64">
        <f t="shared" si="496"/>
        <v>2</v>
      </c>
      <c r="P4521" s="64">
        <f t="shared" si="497"/>
        <v>1</v>
      </c>
      <c r="Q4521" s="64">
        <f t="shared" si="498"/>
        <v>1</v>
      </c>
      <c r="T4521" s="64">
        <f t="shared" si="501"/>
        <v>62</v>
      </c>
      <c r="U4521" s="64">
        <f t="shared" ca="1" si="499"/>
        <v>-2.0699999999999363</v>
      </c>
      <c r="V4521" s="64">
        <f t="shared" ca="1" si="499"/>
        <v>-11.740000000000009</v>
      </c>
      <c r="Y4521" s="64">
        <f t="shared" ca="1" si="500"/>
        <v>-2.0699999999999363</v>
      </c>
      <c r="Z4521" s="64">
        <f t="shared" ca="1" si="502"/>
        <v>-11.740000000000009</v>
      </c>
    </row>
    <row r="4522" spans="1:26" x14ac:dyDescent="0.35">
      <c r="A4522" s="64">
        <v>1487562</v>
      </c>
      <c r="B4522" s="64" t="str">
        <f t="shared" si="493"/>
        <v>RCT Control</v>
      </c>
      <c r="C4522" s="64">
        <f t="shared" si="494"/>
        <v>10759.77</v>
      </c>
      <c r="D4522" s="64">
        <f t="shared" si="494"/>
        <v>336</v>
      </c>
      <c r="E4522" s="64">
        <f t="shared" si="494"/>
        <v>907.22</v>
      </c>
      <c r="F4522" s="64">
        <f t="shared" si="494"/>
        <v>0</v>
      </c>
      <c r="H4522" s="64">
        <f t="shared" si="489"/>
        <v>-907.22</v>
      </c>
      <c r="J4522" s="64">
        <f t="shared" si="495"/>
        <v>13</v>
      </c>
      <c r="K4522" s="64">
        <f t="shared" si="490"/>
        <v>10</v>
      </c>
      <c r="L4522" s="64">
        <f t="shared" si="491"/>
        <v>23</v>
      </c>
      <c r="M4522" s="64">
        <f t="shared" si="492"/>
        <v>17</v>
      </c>
      <c r="O4522" s="64">
        <f t="shared" si="496"/>
        <v>2</v>
      </c>
      <c r="P4522" s="64">
        <f t="shared" si="497"/>
        <v>1</v>
      </c>
      <c r="Q4522" s="64">
        <f t="shared" si="498"/>
        <v>1</v>
      </c>
      <c r="T4522" s="64">
        <f t="shared" si="501"/>
        <v>63</v>
      </c>
      <c r="U4522" s="64">
        <f t="shared" ca="1" si="499"/>
        <v>0.27999999999997272</v>
      </c>
      <c r="V4522" s="64">
        <f t="shared" ca="1" si="499"/>
        <v>-2.9300000000000068</v>
      </c>
      <c r="Y4522" s="64">
        <f t="shared" ca="1" si="500"/>
        <v>0.27999999999997272</v>
      </c>
      <c r="Z4522" s="64">
        <f t="shared" ca="1" si="502"/>
        <v>-2.9300000000000068</v>
      </c>
    </row>
    <row r="4523" spans="1:26" x14ac:dyDescent="0.35">
      <c r="A4523" s="64">
        <v>1496183</v>
      </c>
      <c r="B4523" s="64" t="str">
        <f t="shared" si="493"/>
        <v>CPP/RT</v>
      </c>
      <c r="C4523" s="64">
        <f t="shared" si="494"/>
        <v>8680.65</v>
      </c>
      <c r="D4523" s="64">
        <f t="shared" si="494"/>
        <v>365</v>
      </c>
      <c r="E4523" s="64">
        <f t="shared" si="494"/>
        <v>698.4</v>
      </c>
      <c r="F4523" s="64">
        <f t="shared" si="494"/>
        <v>695.31</v>
      </c>
      <c r="H4523" s="64">
        <f t="shared" si="489"/>
        <v>-3.0900000000000318</v>
      </c>
      <c r="J4523" s="64">
        <f t="shared" si="495"/>
        <v>13</v>
      </c>
      <c r="K4523" s="64">
        <f t="shared" si="490"/>
        <v>11</v>
      </c>
      <c r="L4523" s="64">
        <f t="shared" si="491"/>
        <v>23</v>
      </c>
      <c r="M4523" s="64">
        <f t="shared" si="492"/>
        <v>17</v>
      </c>
      <c r="O4523" s="64">
        <f t="shared" si="496"/>
        <v>2</v>
      </c>
      <c r="P4523" s="64">
        <f t="shared" si="497"/>
        <v>1</v>
      </c>
      <c r="Q4523" s="64">
        <f t="shared" si="498"/>
        <v>1</v>
      </c>
      <c r="T4523" s="64">
        <f t="shared" si="501"/>
        <v>64</v>
      </c>
      <c r="U4523" s="64">
        <f t="shared" ca="1" si="499"/>
        <v>-5.25</v>
      </c>
      <c r="V4523" s="64">
        <f t="shared" ca="1" si="499"/>
        <v>-3.6399999999999864</v>
      </c>
      <c r="Y4523" s="64">
        <f t="shared" ca="1" si="500"/>
        <v>-5.25</v>
      </c>
      <c r="Z4523" s="64">
        <f t="shared" ca="1" si="502"/>
        <v>-3.6399999999999864</v>
      </c>
    </row>
    <row r="4524" spans="1:26" x14ac:dyDescent="0.35">
      <c r="A4524" s="64">
        <v>1508384</v>
      </c>
      <c r="B4524" s="64" t="str">
        <f t="shared" si="493"/>
        <v>RT</v>
      </c>
      <c r="C4524" s="64">
        <f t="shared" si="494"/>
        <v>9326.2000000000007</v>
      </c>
      <c r="D4524" s="64">
        <f t="shared" si="494"/>
        <v>364</v>
      </c>
      <c r="E4524" s="64">
        <f t="shared" si="494"/>
        <v>755.13</v>
      </c>
      <c r="F4524" s="64">
        <f t="shared" ref="F4524" si="506">SUMIFS(F$55:F$4404,$A$55:$A$4404,$A4524)</f>
        <v>0</v>
      </c>
      <c r="H4524" s="64">
        <f t="shared" ref="H4524:H4587" si="507">F4524-E4524</f>
        <v>-755.13</v>
      </c>
      <c r="J4524" s="64">
        <f t="shared" si="495"/>
        <v>13</v>
      </c>
      <c r="K4524" s="64">
        <f t="shared" ref="K4524:K4587" si="508">IF(AND($B4524=K$4457,$Q4524=1),K4523+1,K4523)</f>
        <v>11</v>
      </c>
      <c r="L4524" s="64">
        <f t="shared" ref="L4524:L4587" si="509">IF(AND($B4524=L$4457,$Q4524=1),L4523+1,L4523)</f>
        <v>24</v>
      </c>
      <c r="M4524" s="64">
        <f t="shared" ref="M4524:M4587" si="510">IF(AND($B4524=M$4457,$Q4524=1),M4523+1,M4523)</f>
        <v>17</v>
      </c>
      <c r="O4524" s="64">
        <f t="shared" si="496"/>
        <v>2</v>
      </c>
      <c r="P4524" s="64">
        <f t="shared" si="497"/>
        <v>1</v>
      </c>
      <c r="Q4524" s="64">
        <f t="shared" si="498"/>
        <v>1</v>
      </c>
      <c r="T4524" s="64">
        <f t="shared" si="501"/>
        <v>65</v>
      </c>
      <c r="U4524" s="64">
        <f t="shared" ca="1" si="499"/>
        <v>-4.6099999999999</v>
      </c>
      <c r="V4524" s="64">
        <f t="shared" ca="1" si="499"/>
        <v>-45.820000000000164</v>
      </c>
      <c r="Y4524" s="64">
        <f t="shared" ca="1" si="500"/>
        <v>-4.6099999999999</v>
      </c>
      <c r="Z4524" s="64">
        <f t="shared" ca="1" si="502"/>
        <v>-45.820000000000164</v>
      </c>
    </row>
    <row r="4525" spans="1:26" x14ac:dyDescent="0.35">
      <c r="A4525" s="64">
        <v>1512583</v>
      </c>
      <c r="B4525" s="64" t="str">
        <f t="shared" ref="B4525:B4588" si="511">INDEX($B$55:$B$4404,MATCH($A4525,$A$55:$A$4404,0),1)</f>
        <v>CPP/RT</v>
      </c>
      <c r="C4525" s="64">
        <f t="shared" ref="C4525:F4588" si="512">SUMIFS(C$55:C$4404,$A$55:$A$4404,$A4525)</f>
        <v>4646.71</v>
      </c>
      <c r="D4525" s="64">
        <f t="shared" si="512"/>
        <v>364</v>
      </c>
      <c r="E4525" s="64">
        <f t="shared" si="512"/>
        <v>379.70000000000005</v>
      </c>
      <c r="F4525" s="64">
        <f t="shared" si="512"/>
        <v>384.05</v>
      </c>
      <c r="H4525" s="64">
        <f t="shared" si="507"/>
        <v>4.3499999999999659</v>
      </c>
      <c r="J4525" s="64">
        <f t="shared" ref="J4525:J4588" si="513">IF(AND($B4525=J$4457,$Q4525=1),J4524+1,J4524)</f>
        <v>13</v>
      </c>
      <c r="K4525" s="64">
        <f t="shared" si="508"/>
        <v>12</v>
      </c>
      <c r="L4525" s="64">
        <f t="shared" si="509"/>
        <v>24</v>
      </c>
      <c r="M4525" s="64">
        <f t="shared" si="510"/>
        <v>17</v>
      </c>
      <c r="O4525" s="64">
        <f t="shared" ref="O4525:O4588" si="514">COUNTIFS($A$55:$A$4404,$A4525)</f>
        <v>2</v>
      </c>
      <c r="P4525" s="64">
        <f t="shared" ref="P4525:P4588" si="515">IF(D4525&lt;=$P$4455,1,0)</f>
        <v>1</v>
      </c>
      <c r="Q4525" s="64">
        <f t="shared" ref="Q4525:Q4588" si="516">IF(AND(O4525=2,P4525=1),1,0)</f>
        <v>1</v>
      </c>
      <c r="T4525" s="64">
        <f t="shared" si="501"/>
        <v>66</v>
      </c>
      <c r="U4525" s="64">
        <f t="shared" ref="U4525:V4588" ca="1" si="517">INDEX(OFFSET($G$4460,0,MATCH(U$4458,$H$4458:$I$4458,0),COUNT($A$4460:$A$6660),1),MATCH($T4525,OFFSET($I$4460,0,MATCH(U$4459,$J$4457:$M$4457,0),COUNT($A$4460:$A$6660),1),0),1)</f>
        <v>-3.6399999999999864</v>
      </c>
      <c r="V4525" s="64">
        <f t="shared" ca="1" si="517"/>
        <v>-8.6299999999999386</v>
      </c>
      <c r="Y4525" s="64">
        <f t="shared" ref="Y4525:Y4588" ca="1" si="518">IF(ISNA(U4525)," ",U4525)</f>
        <v>-3.6399999999999864</v>
      </c>
      <c r="Z4525" s="64">
        <f t="shared" ca="1" si="502"/>
        <v>-8.6299999999999386</v>
      </c>
    </row>
    <row r="4526" spans="1:26" x14ac:dyDescent="0.35">
      <c r="A4526" s="64">
        <v>1514240</v>
      </c>
      <c r="B4526" s="64" t="str">
        <f t="shared" si="511"/>
        <v>RCT Control</v>
      </c>
      <c r="C4526" s="64">
        <f t="shared" si="512"/>
        <v>10010.9</v>
      </c>
      <c r="D4526" s="64">
        <f t="shared" si="512"/>
        <v>335</v>
      </c>
      <c r="E4526" s="64">
        <f t="shared" si="512"/>
        <v>820.46</v>
      </c>
      <c r="F4526" s="64">
        <f t="shared" si="512"/>
        <v>0</v>
      </c>
      <c r="H4526" s="64">
        <f t="shared" si="507"/>
        <v>-820.46</v>
      </c>
      <c r="J4526" s="64">
        <f t="shared" si="513"/>
        <v>13</v>
      </c>
      <c r="K4526" s="64">
        <f t="shared" si="508"/>
        <v>12</v>
      </c>
      <c r="L4526" s="64">
        <f t="shared" si="509"/>
        <v>24</v>
      </c>
      <c r="M4526" s="64">
        <f t="shared" si="510"/>
        <v>18</v>
      </c>
      <c r="O4526" s="64">
        <f t="shared" si="514"/>
        <v>2</v>
      </c>
      <c r="P4526" s="64">
        <f t="shared" si="515"/>
        <v>1</v>
      </c>
      <c r="Q4526" s="64">
        <f t="shared" si="516"/>
        <v>1</v>
      </c>
      <c r="T4526" s="64">
        <f t="shared" ref="T4526:T4589" si="519">T4525+1</f>
        <v>67</v>
      </c>
      <c r="U4526" s="64">
        <f t="shared" ca="1" si="517"/>
        <v>-18.170000000000073</v>
      </c>
      <c r="V4526" s="64">
        <f t="shared" ca="1" si="517"/>
        <v>-6.1699999999998454</v>
      </c>
      <c r="Y4526" s="64">
        <f t="shared" ca="1" si="518"/>
        <v>-18.170000000000073</v>
      </c>
      <c r="Z4526" s="64">
        <f t="shared" ref="Z4526:Z4589" ca="1" si="520">IF(ISNA(V4526)," ",V4526)</f>
        <v>-6.1699999999998454</v>
      </c>
    </row>
    <row r="4527" spans="1:26" x14ac:dyDescent="0.35">
      <c r="A4527" s="64">
        <v>1517856</v>
      </c>
      <c r="B4527" s="64" t="str">
        <f t="shared" si="511"/>
        <v>RCT Control</v>
      </c>
      <c r="C4527" s="64">
        <f t="shared" si="512"/>
        <v>6015.45</v>
      </c>
      <c r="D4527" s="64">
        <f t="shared" si="512"/>
        <v>335</v>
      </c>
      <c r="E4527" s="64">
        <f t="shared" si="512"/>
        <v>485.58</v>
      </c>
      <c r="F4527" s="64">
        <f t="shared" si="512"/>
        <v>0</v>
      </c>
      <c r="H4527" s="64">
        <f t="shared" si="507"/>
        <v>-485.58</v>
      </c>
      <c r="J4527" s="64">
        <f t="shared" si="513"/>
        <v>13</v>
      </c>
      <c r="K4527" s="64">
        <f t="shared" si="508"/>
        <v>12</v>
      </c>
      <c r="L4527" s="64">
        <f t="shared" si="509"/>
        <v>24</v>
      </c>
      <c r="M4527" s="64">
        <f t="shared" si="510"/>
        <v>19</v>
      </c>
      <c r="O4527" s="64">
        <f t="shared" si="514"/>
        <v>2</v>
      </c>
      <c r="P4527" s="64">
        <f t="shared" si="515"/>
        <v>1</v>
      </c>
      <c r="Q4527" s="64">
        <f t="shared" si="516"/>
        <v>1</v>
      </c>
      <c r="T4527" s="64">
        <f t="shared" si="519"/>
        <v>68</v>
      </c>
      <c r="U4527" s="64">
        <f t="shared" ca="1" si="517"/>
        <v>-5.5399999999999636</v>
      </c>
      <c r="V4527" s="64">
        <f t="shared" ca="1" si="517"/>
        <v>-10.420000000000073</v>
      </c>
      <c r="Y4527" s="64">
        <f t="shared" ca="1" si="518"/>
        <v>-5.5399999999999636</v>
      </c>
      <c r="Z4527" s="64">
        <f t="shared" ca="1" si="520"/>
        <v>-10.420000000000073</v>
      </c>
    </row>
    <row r="4528" spans="1:26" x14ac:dyDescent="0.35">
      <c r="A4528" s="64">
        <v>1519349</v>
      </c>
      <c r="B4528" s="64" t="str">
        <f t="shared" si="511"/>
        <v>CPP/RT</v>
      </c>
      <c r="C4528" s="64">
        <f t="shared" si="512"/>
        <v>11088.01</v>
      </c>
      <c r="D4528" s="64">
        <f t="shared" si="512"/>
        <v>333</v>
      </c>
      <c r="E4528" s="64">
        <f t="shared" si="512"/>
        <v>875.82999999999993</v>
      </c>
      <c r="F4528" s="64">
        <f t="shared" si="512"/>
        <v>861.45</v>
      </c>
      <c r="H4528" s="64">
        <f t="shared" si="507"/>
        <v>-14.379999999999882</v>
      </c>
      <c r="J4528" s="64">
        <f t="shared" si="513"/>
        <v>13</v>
      </c>
      <c r="K4528" s="64">
        <f t="shared" si="508"/>
        <v>13</v>
      </c>
      <c r="L4528" s="64">
        <f t="shared" si="509"/>
        <v>24</v>
      </c>
      <c r="M4528" s="64">
        <f t="shared" si="510"/>
        <v>19</v>
      </c>
      <c r="O4528" s="64">
        <f t="shared" si="514"/>
        <v>2</v>
      </c>
      <c r="P4528" s="64">
        <f t="shared" si="515"/>
        <v>1</v>
      </c>
      <c r="Q4528" s="64">
        <f t="shared" si="516"/>
        <v>1</v>
      </c>
      <c r="T4528" s="64">
        <f t="shared" si="519"/>
        <v>69</v>
      </c>
      <c r="U4528" s="64">
        <f t="shared" ca="1" si="517"/>
        <v>-1.3000000000000682</v>
      </c>
      <c r="V4528" s="64">
        <f t="shared" ca="1" si="517"/>
        <v>-1.9500000000000455</v>
      </c>
      <c r="Y4528" s="64">
        <f t="shared" ca="1" si="518"/>
        <v>-1.3000000000000682</v>
      </c>
      <c r="Z4528" s="64">
        <f t="shared" ca="1" si="520"/>
        <v>-1.9500000000000455</v>
      </c>
    </row>
    <row r="4529" spans="1:26" x14ac:dyDescent="0.35">
      <c r="A4529" s="64">
        <v>1520081</v>
      </c>
      <c r="B4529" s="64" t="str">
        <f t="shared" si="511"/>
        <v>RT</v>
      </c>
      <c r="C4529" s="64">
        <f t="shared" si="512"/>
        <v>6183.66</v>
      </c>
      <c r="D4529" s="64">
        <f t="shared" si="512"/>
        <v>364</v>
      </c>
      <c r="E4529" s="64">
        <f t="shared" si="512"/>
        <v>521.79999999999995</v>
      </c>
      <c r="F4529" s="64">
        <f t="shared" si="512"/>
        <v>0</v>
      </c>
      <c r="H4529" s="64">
        <f t="shared" si="507"/>
        <v>-521.79999999999995</v>
      </c>
      <c r="J4529" s="64">
        <f t="shared" si="513"/>
        <v>13</v>
      </c>
      <c r="K4529" s="64">
        <f t="shared" si="508"/>
        <v>13</v>
      </c>
      <c r="L4529" s="64">
        <f t="shared" si="509"/>
        <v>25</v>
      </c>
      <c r="M4529" s="64">
        <f t="shared" si="510"/>
        <v>19</v>
      </c>
      <c r="O4529" s="64">
        <f t="shared" si="514"/>
        <v>2</v>
      </c>
      <c r="P4529" s="64">
        <f t="shared" si="515"/>
        <v>1</v>
      </c>
      <c r="Q4529" s="64">
        <f t="shared" si="516"/>
        <v>1</v>
      </c>
      <c r="T4529" s="64">
        <f t="shared" si="519"/>
        <v>70</v>
      </c>
      <c r="U4529" s="64">
        <f t="shared" ca="1" si="517"/>
        <v>2.6000000000000227</v>
      </c>
      <c r="V4529" s="64">
        <f t="shared" ca="1" si="517"/>
        <v>-15.579999999999984</v>
      </c>
      <c r="Y4529" s="64">
        <f t="shared" ca="1" si="518"/>
        <v>2.6000000000000227</v>
      </c>
      <c r="Z4529" s="64">
        <f t="shared" ca="1" si="520"/>
        <v>-15.579999999999984</v>
      </c>
    </row>
    <row r="4530" spans="1:26" x14ac:dyDescent="0.35">
      <c r="A4530" s="64">
        <v>1520635</v>
      </c>
      <c r="B4530" s="64" t="str">
        <f t="shared" si="511"/>
        <v>RCT Control</v>
      </c>
      <c r="C4530" s="64">
        <f t="shared" si="512"/>
        <v>10147.26</v>
      </c>
      <c r="D4530" s="64">
        <f t="shared" si="512"/>
        <v>336</v>
      </c>
      <c r="E4530" s="64">
        <f t="shared" si="512"/>
        <v>825.93000000000006</v>
      </c>
      <c r="F4530" s="64">
        <f t="shared" si="512"/>
        <v>0</v>
      </c>
      <c r="H4530" s="64">
        <f t="shared" si="507"/>
        <v>-825.93000000000006</v>
      </c>
      <c r="J4530" s="64">
        <f t="shared" si="513"/>
        <v>13</v>
      </c>
      <c r="K4530" s="64">
        <f t="shared" si="508"/>
        <v>13</v>
      </c>
      <c r="L4530" s="64">
        <f t="shared" si="509"/>
        <v>25</v>
      </c>
      <c r="M4530" s="64">
        <f t="shared" si="510"/>
        <v>20</v>
      </c>
      <c r="O4530" s="64">
        <f t="shared" si="514"/>
        <v>2</v>
      </c>
      <c r="P4530" s="64">
        <f t="shared" si="515"/>
        <v>1</v>
      </c>
      <c r="Q4530" s="64">
        <f t="shared" si="516"/>
        <v>1</v>
      </c>
      <c r="T4530" s="64">
        <f t="shared" si="519"/>
        <v>71</v>
      </c>
      <c r="U4530" s="64">
        <f t="shared" ca="1" si="517"/>
        <v>-9.8600000000001273</v>
      </c>
      <c r="V4530" s="64">
        <f t="shared" ca="1" si="517"/>
        <v>-15.120000000000005</v>
      </c>
      <c r="Y4530" s="64">
        <f t="shared" ca="1" si="518"/>
        <v>-9.8600000000001273</v>
      </c>
      <c r="Z4530" s="64">
        <f t="shared" ca="1" si="520"/>
        <v>-15.120000000000005</v>
      </c>
    </row>
    <row r="4531" spans="1:26" x14ac:dyDescent="0.35">
      <c r="A4531" s="64">
        <v>1526675</v>
      </c>
      <c r="B4531" s="64" t="str">
        <f t="shared" si="511"/>
        <v>RT</v>
      </c>
      <c r="C4531" s="64">
        <f t="shared" si="512"/>
        <v>7025.34</v>
      </c>
      <c r="D4531" s="64">
        <f t="shared" si="512"/>
        <v>364</v>
      </c>
      <c r="E4531" s="64">
        <f t="shared" si="512"/>
        <v>585.47</v>
      </c>
      <c r="F4531" s="64">
        <f t="shared" si="512"/>
        <v>0</v>
      </c>
      <c r="H4531" s="64">
        <f t="shared" si="507"/>
        <v>-585.47</v>
      </c>
      <c r="J4531" s="64">
        <f t="shared" si="513"/>
        <v>13</v>
      </c>
      <c r="K4531" s="64">
        <f t="shared" si="508"/>
        <v>13</v>
      </c>
      <c r="L4531" s="64">
        <f t="shared" si="509"/>
        <v>26</v>
      </c>
      <c r="M4531" s="64">
        <f t="shared" si="510"/>
        <v>20</v>
      </c>
      <c r="O4531" s="64">
        <f t="shared" si="514"/>
        <v>2</v>
      </c>
      <c r="P4531" s="64">
        <f t="shared" si="515"/>
        <v>1</v>
      </c>
      <c r="Q4531" s="64">
        <f t="shared" si="516"/>
        <v>1</v>
      </c>
      <c r="T4531" s="64">
        <f t="shared" si="519"/>
        <v>72</v>
      </c>
      <c r="U4531" s="64">
        <f t="shared" ca="1" si="517"/>
        <v>-7.1999999999999318</v>
      </c>
      <c r="V4531" s="64">
        <f t="shared" ca="1" si="517"/>
        <v>-11.810000000000059</v>
      </c>
      <c r="Y4531" s="64">
        <f t="shared" ca="1" si="518"/>
        <v>-7.1999999999999318</v>
      </c>
      <c r="Z4531" s="64">
        <f t="shared" ca="1" si="520"/>
        <v>-11.810000000000059</v>
      </c>
    </row>
    <row r="4532" spans="1:26" x14ac:dyDescent="0.35">
      <c r="A4532" s="64">
        <v>1532234</v>
      </c>
      <c r="B4532" s="64" t="str">
        <f t="shared" si="511"/>
        <v>CPP</v>
      </c>
      <c r="C4532" s="64">
        <f t="shared" si="512"/>
        <v>9688.2799999999988</v>
      </c>
      <c r="D4532" s="64">
        <f t="shared" si="512"/>
        <v>333</v>
      </c>
      <c r="E4532" s="64">
        <f t="shared" si="512"/>
        <v>786.78</v>
      </c>
      <c r="F4532" s="64">
        <f t="shared" si="512"/>
        <v>774.99</v>
      </c>
      <c r="H4532" s="64">
        <f t="shared" si="507"/>
        <v>-11.789999999999964</v>
      </c>
      <c r="J4532" s="64">
        <f t="shared" si="513"/>
        <v>14</v>
      </c>
      <c r="K4532" s="64">
        <f t="shared" si="508"/>
        <v>13</v>
      </c>
      <c r="L4532" s="64">
        <f t="shared" si="509"/>
        <v>26</v>
      </c>
      <c r="M4532" s="64">
        <f t="shared" si="510"/>
        <v>20</v>
      </c>
      <c r="O4532" s="64">
        <f t="shared" si="514"/>
        <v>2</v>
      </c>
      <c r="P4532" s="64">
        <f t="shared" si="515"/>
        <v>1</v>
      </c>
      <c r="Q4532" s="64">
        <f t="shared" si="516"/>
        <v>1</v>
      </c>
      <c r="T4532" s="64">
        <f t="shared" si="519"/>
        <v>73</v>
      </c>
      <c r="U4532" s="64">
        <f t="shared" ca="1" si="517"/>
        <v>-9.8600000000000136</v>
      </c>
      <c r="V4532" s="64">
        <f t="shared" ca="1" si="517"/>
        <v>-4.25</v>
      </c>
      <c r="Y4532" s="64">
        <f t="shared" ca="1" si="518"/>
        <v>-9.8600000000000136</v>
      </c>
      <c r="Z4532" s="64">
        <f t="shared" ca="1" si="520"/>
        <v>-4.25</v>
      </c>
    </row>
    <row r="4533" spans="1:26" x14ac:dyDescent="0.35">
      <c r="A4533" s="64">
        <v>1533216</v>
      </c>
      <c r="B4533" s="64" t="str">
        <f t="shared" si="511"/>
        <v>RT</v>
      </c>
      <c r="C4533" s="64">
        <f t="shared" si="512"/>
        <v>7321.7199999999993</v>
      </c>
      <c r="D4533" s="64">
        <f t="shared" si="512"/>
        <v>364</v>
      </c>
      <c r="E4533" s="64">
        <f t="shared" si="512"/>
        <v>610.86</v>
      </c>
      <c r="F4533" s="64">
        <f t="shared" si="512"/>
        <v>0</v>
      </c>
      <c r="H4533" s="64">
        <f t="shared" si="507"/>
        <v>-610.86</v>
      </c>
      <c r="J4533" s="64">
        <f t="shared" si="513"/>
        <v>14</v>
      </c>
      <c r="K4533" s="64">
        <f t="shared" si="508"/>
        <v>13</v>
      </c>
      <c r="L4533" s="64">
        <f t="shared" si="509"/>
        <v>27</v>
      </c>
      <c r="M4533" s="64">
        <f t="shared" si="510"/>
        <v>20</v>
      </c>
      <c r="O4533" s="64">
        <f t="shared" si="514"/>
        <v>2</v>
      </c>
      <c r="P4533" s="64">
        <f t="shared" si="515"/>
        <v>1</v>
      </c>
      <c r="Q4533" s="64">
        <f t="shared" si="516"/>
        <v>1</v>
      </c>
      <c r="T4533" s="64">
        <f t="shared" si="519"/>
        <v>74</v>
      </c>
      <c r="U4533" s="64">
        <f t="shared" ca="1" si="517"/>
        <v>0.21000000000003638</v>
      </c>
      <c r="V4533" s="64">
        <f t="shared" ca="1" si="517"/>
        <v>-10.949999999999932</v>
      </c>
      <c r="Y4533" s="64">
        <f t="shared" ca="1" si="518"/>
        <v>0.21000000000003638</v>
      </c>
      <c r="Z4533" s="64">
        <f t="shared" ca="1" si="520"/>
        <v>-10.949999999999932</v>
      </c>
    </row>
    <row r="4534" spans="1:26" x14ac:dyDescent="0.35">
      <c r="A4534" s="64">
        <v>1539826</v>
      </c>
      <c r="B4534" s="64" t="str">
        <f t="shared" si="511"/>
        <v>CPP/RT</v>
      </c>
      <c r="C4534" s="64">
        <f t="shared" si="512"/>
        <v>8372.9700000000012</v>
      </c>
      <c r="D4534" s="64">
        <f t="shared" si="512"/>
        <v>365</v>
      </c>
      <c r="E4534" s="64">
        <f t="shared" si="512"/>
        <v>707.44</v>
      </c>
      <c r="F4534" s="64">
        <f t="shared" si="512"/>
        <v>712.72</v>
      </c>
      <c r="H4534" s="64">
        <f t="shared" si="507"/>
        <v>5.2799999999999727</v>
      </c>
      <c r="J4534" s="64">
        <f t="shared" si="513"/>
        <v>14</v>
      </c>
      <c r="K4534" s="64">
        <f t="shared" si="508"/>
        <v>14</v>
      </c>
      <c r="L4534" s="64">
        <f t="shared" si="509"/>
        <v>27</v>
      </c>
      <c r="M4534" s="64">
        <f t="shared" si="510"/>
        <v>20</v>
      </c>
      <c r="O4534" s="64">
        <f t="shared" si="514"/>
        <v>2</v>
      </c>
      <c r="P4534" s="64">
        <f t="shared" si="515"/>
        <v>1</v>
      </c>
      <c r="Q4534" s="64">
        <f t="shared" si="516"/>
        <v>1</v>
      </c>
      <c r="T4534" s="64">
        <f t="shared" si="519"/>
        <v>75</v>
      </c>
      <c r="U4534" s="64">
        <f t="shared" ca="1" si="517"/>
        <v>-29.230000000000018</v>
      </c>
      <c r="V4534" s="64">
        <f t="shared" ca="1" si="517"/>
        <v>-12.509999999999991</v>
      </c>
      <c r="Y4534" s="64">
        <f t="shared" ca="1" si="518"/>
        <v>-29.230000000000018</v>
      </c>
      <c r="Z4534" s="64">
        <f t="shared" ca="1" si="520"/>
        <v>-12.509999999999991</v>
      </c>
    </row>
    <row r="4535" spans="1:26" x14ac:dyDescent="0.35">
      <c r="A4535" s="64">
        <v>1540360</v>
      </c>
      <c r="B4535" s="64" t="str">
        <f t="shared" si="511"/>
        <v>RT</v>
      </c>
      <c r="C4535" s="64">
        <f t="shared" si="512"/>
        <v>7488.77</v>
      </c>
      <c r="D4535" s="64">
        <f t="shared" si="512"/>
        <v>364</v>
      </c>
      <c r="E4535" s="64">
        <f t="shared" si="512"/>
        <v>621.51</v>
      </c>
      <c r="F4535" s="64">
        <f t="shared" si="512"/>
        <v>0</v>
      </c>
      <c r="H4535" s="64">
        <f t="shared" si="507"/>
        <v>-621.51</v>
      </c>
      <c r="J4535" s="64">
        <f t="shared" si="513"/>
        <v>14</v>
      </c>
      <c r="K4535" s="64">
        <f t="shared" si="508"/>
        <v>14</v>
      </c>
      <c r="L4535" s="64">
        <f t="shared" si="509"/>
        <v>28</v>
      </c>
      <c r="M4535" s="64">
        <f t="shared" si="510"/>
        <v>20</v>
      </c>
      <c r="O4535" s="64">
        <f t="shared" si="514"/>
        <v>2</v>
      </c>
      <c r="P4535" s="64">
        <f t="shared" si="515"/>
        <v>1</v>
      </c>
      <c r="Q4535" s="64">
        <f t="shared" si="516"/>
        <v>1</v>
      </c>
      <c r="T4535" s="64">
        <f t="shared" si="519"/>
        <v>76</v>
      </c>
      <c r="U4535" s="64">
        <f t="shared" ca="1" si="517"/>
        <v>4.9499999999999318</v>
      </c>
      <c r="V4535" s="64">
        <f t="shared" ca="1" si="517"/>
        <v>-4.7900000000000773</v>
      </c>
      <c r="Y4535" s="64">
        <f t="shared" ca="1" si="518"/>
        <v>4.9499999999999318</v>
      </c>
      <c r="Z4535" s="64">
        <f t="shared" ca="1" si="520"/>
        <v>-4.7900000000000773</v>
      </c>
    </row>
    <row r="4536" spans="1:26" x14ac:dyDescent="0.35">
      <c r="A4536" s="64">
        <v>1547481</v>
      </c>
      <c r="B4536" s="64" t="str">
        <f t="shared" si="511"/>
        <v>RT</v>
      </c>
      <c r="C4536" s="64">
        <f t="shared" si="512"/>
        <v>6136.82</v>
      </c>
      <c r="D4536" s="64">
        <f t="shared" si="512"/>
        <v>364</v>
      </c>
      <c r="E4536" s="64">
        <f t="shared" si="512"/>
        <v>508.17</v>
      </c>
      <c r="F4536" s="64">
        <f t="shared" si="512"/>
        <v>0</v>
      </c>
      <c r="H4536" s="64">
        <f t="shared" si="507"/>
        <v>-508.17</v>
      </c>
      <c r="J4536" s="64">
        <f t="shared" si="513"/>
        <v>14</v>
      </c>
      <c r="K4536" s="64">
        <f t="shared" si="508"/>
        <v>14</v>
      </c>
      <c r="L4536" s="64">
        <f t="shared" si="509"/>
        <v>29</v>
      </c>
      <c r="M4536" s="64">
        <f t="shared" si="510"/>
        <v>20</v>
      </c>
      <c r="O4536" s="64">
        <f t="shared" si="514"/>
        <v>2</v>
      </c>
      <c r="P4536" s="64">
        <f t="shared" si="515"/>
        <v>1</v>
      </c>
      <c r="Q4536" s="64">
        <f t="shared" si="516"/>
        <v>1</v>
      </c>
      <c r="T4536" s="64">
        <f t="shared" si="519"/>
        <v>77</v>
      </c>
      <c r="U4536" s="64">
        <f t="shared" ca="1" si="517"/>
        <v>-11.060000000000059</v>
      </c>
      <c r="V4536" s="64">
        <f t="shared" ca="1" si="517"/>
        <v>-6.2400000000000091</v>
      </c>
      <c r="Y4536" s="64">
        <f t="shared" ca="1" si="518"/>
        <v>-11.060000000000059</v>
      </c>
      <c r="Z4536" s="64">
        <f t="shared" ca="1" si="520"/>
        <v>-6.2400000000000091</v>
      </c>
    </row>
    <row r="4537" spans="1:26" x14ac:dyDescent="0.35">
      <c r="A4537" s="64">
        <v>1551242</v>
      </c>
      <c r="B4537" s="64" t="str">
        <f t="shared" si="511"/>
        <v>RCT Control</v>
      </c>
      <c r="C4537" s="64">
        <f t="shared" si="512"/>
        <v>2857.2200000000003</v>
      </c>
      <c r="D4537" s="64">
        <f t="shared" si="512"/>
        <v>335</v>
      </c>
      <c r="E4537" s="64">
        <f t="shared" si="512"/>
        <v>219.85</v>
      </c>
      <c r="F4537" s="64">
        <f t="shared" si="512"/>
        <v>0</v>
      </c>
      <c r="H4537" s="64">
        <f t="shared" si="507"/>
        <v>-219.85</v>
      </c>
      <c r="J4537" s="64">
        <f t="shared" si="513"/>
        <v>14</v>
      </c>
      <c r="K4537" s="64">
        <f t="shared" si="508"/>
        <v>14</v>
      </c>
      <c r="L4537" s="64">
        <f t="shared" si="509"/>
        <v>29</v>
      </c>
      <c r="M4537" s="64">
        <f t="shared" si="510"/>
        <v>21</v>
      </c>
      <c r="O4537" s="64">
        <f t="shared" si="514"/>
        <v>2</v>
      </c>
      <c r="P4537" s="64">
        <f t="shared" si="515"/>
        <v>1</v>
      </c>
      <c r="Q4537" s="64">
        <f t="shared" si="516"/>
        <v>1</v>
      </c>
      <c r="T4537" s="64">
        <f t="shared" si="519"/>
        <v>78</v>
      </c>
      <c r="U4537" s="64">
        <f t="shared" ca="1" si="517"/>
        <v>-4.9599999999999795</v>
      </c>
      <c r="V4537" s="64">
        <f t="shared" ca="1" si="517"/>
        <v>-0.96999999999997044</v>
      </c>
      <c r="Y4537" s="64">
        <f t="shared" ca="1" si="518"/>
        <v>-4.9599999999999795</v>
      </c>
      <c r="Z4537" s="64">
        <f t="shared" ca="1" si="520"/>
        <v>-0.96999999999997044</v>
      </c>
    </row>
    <row r="4538" spans="1:26" x14ac:dyDescent="0.35">
      <c r="A4538" s="64">
        <v>1552498</v>
      </c>
      <c r="B4538" s="64" t="str">
        <f t="shared" si="511"/>
        <v>RT</v>
      </c>
      <c r="C4538" s="64">
        <f t="shared" si="512"/>
        <v>19844.71</v>
      </c>
      <c r="D4538" s="64">
        <f t="shared" si="512"/>
        <v>367</v>
      </c>
      <c r="E4538" s="64">
        <f t="shared" si="512"/>
        <v>1572.54</v>
      </c>
      <c r="F4538" s="64">
        <f t="shared" si="512"/>
        <v>0</v>
      </c>
      <c r="H4538" s="64">
        <f t="shared" si="507"/>
        <v>-1572.54</v>
      </c>
      <c r="J4538" s="64">
        <f t="shared" si="513"/>
        <v>14</v>
      </c>
      <c r="K4538" s="64">
        <f t="shared" si="508"/>
        <v>14</v>
      </c>
      <c r="L4538" s="64">
        <f t="shared" si="509"/>
        <v>30</v>
      </c>
      <c r="M4538" s="64">
        <f t="shared" si="510"/>
        <v>21</v>
      </c>
      <c r="O4538" s="64">
        <f t="shared" si="514"/>
        <v>2</v>
      </c>
      <c r="P4538" s="64">
        <f t="shared" si="515"/>
        <v>1</v>
      </c>
      <c r="Q4538" s="64">
        <f t="shared" si="516"/>
        <v>1</v>
      </c>
      <c r="T4538" s="64">
        <f t="shared" si="519"/>
        <v>79</v>
      </c>
      <c r="U4538" s="64">
        <f t="shared" ca="1" si="517"/>
        <v>-13.599999999999909</v>
      </c>
      <c r="V4538" s="64">
        <f t="shared" ca="1" si="517"/>
        <v>-11.089999999999918</v>
      </c>
      <c r="Y4538" s="64">
        <f t="shared" ca="1" si="518"/>
        <v>-13.599999999999909</v>
      </c>
      <c r="Z4538" s="64">
        <f t="shared" ca="1" si="520"/>
        <v>-11.089999999999918</v>
      </c>
    </row>
    <row r="4539" spans="1:26" x14ac:dyDescent="0.35">
      <c r="A4539" s="64">
        <v>1586900</v>
      </c>
      <c r="B4539" s="64" t="str">
        <f t="shared" si="511"/>
        <v>CPP</v>
      </c>
      <c r="C4539" s="64">
        <f t="shared" si="512"/>
        <v>8419.86</v>
      </c>
      <c r="D4539" s="64">
        <f t="shared" si="512"/>
        <v>248</v>
      </c>
      <c r="E4539" s="64">
        <f t="shared" si="512"/>
        <v>693.22</v>
      </c>
      <c r="F4539" s="64">
        <f t="shared" si="512"/>
        <v>678.57</v>
      </c>
      <c r="H4539" s="64">
        <f t="shared" si="507"/>
        <v>-14.649999999999977</v>
      </c>
      <c r="J4539" s="64">
        <f t="shared" si="513"/>
        <v>15</v>
      </c>
      <c r="K4539" s="64">
        <f t="shared" si="508"/>
        <v>14</v>
      </c>
      <c r="L4539" s="64">
        <f t="shared" si="509"/>
        <v>30</v>
      </c>
      <c r="M4539" s="64">
        <f t="shared" si="510"/>
        <v>21</v>
      </c>
      <c r="O4539" s="64">
        <f t="shared" si="514"/>
        <v>2</v>
      </c>
      <c r="P4539" s="64">
        <f t="shared" si="515"/>
        <v>1</v>
      </c>
      <c r="Q4539" s="64">
        <f t="shared" si="516"/>
        <v>1</v>
      </c>
      <c r="T4539" s="64">
        <f t="shared" si="519"/>
        <v>80</v>
      </c>
      <c r="U4539" s="64">
        <f t="shared" ca="1" si="517"/>
        <v>5.7500000000001137</v>
      </c>
      <c r="V4539" s="64">
        <f t="shared" ca="1" si="517"/>
        <v>-10.279999999999973</v>
      </c>
      <c r="Y4539" s="64">
        <f t="shared" ca="1" si="518"/>
        <v>5.7500000000001137</v>
      </c>
      <c r="Z4539" s="64">
        <f t="shared" ca="1" si="520"/>
        <v>-10.279999999999973</v>
      </c>
    </row>
    <row r="4540" spans="1:26" x14ac:dyDescent="0.35">
      <c r="A4540" s="64">
        <v>1588716</v>
      </c>
      <c r="B4540" s="64" t="str">
        <f t="shared" si="511"/>
        <v>CPP/RT</v>
      </c>
      <c r="C4540" s="64">
        <f t="shared" si="512"/>
        <v>8684.7000000000007</v>
      </c>
      <c r="D4540" s="64">
        <f t="shared" si="512"/>
        <v>307</v>
      </c>
      <c r="E4540" s="64">
        <f t="shared" si="512"/>
        <v>725.69</v>
      </c>
      <c r="F4540" s="64">
        <f t="shared" si="512"/>
        <v>735.46</v>
      </c>
      <c r="H4540" s="64">
        <f t="shared" si="507"/>
        <v>9.7699999999999818</v>
      </c>
      <c r="J4540" s="64">
        <f t="shared" si="513"/>
        <v>15</v>
      </c>
      <c r="K4540" s="64">
        <f t="shared" si="508"/>
        <v>15</v>
      </c>
      <c r="L4540" s="64">
        <f t="shared" si="509"/>
        <v>30</v>
      </c>
      <c r="M4540" s="64">
        <f t="shared" si="510"/>
        <v>21</v>
      </c>
      <c r="O4540" s="64">
        <f t="shared" si="514"/>
        <v>2</v>
      </c>
      <c r="P4540" s="64">
        <f t="shared" si="515"/>
        <v>1</v>
      </c>
      <c r="Q4540" s="64">
        <f t="shared" si="516"/>
        <v>1</v>
      </c>
      <c r="T4540" s="64">
        <f t="shared" si="519"/>
        <v>81</v>
      </c>
      <c r="U4540" s="64">
        <f t="shared" ca="1" si="517"/>
        <v>-20.650000000000091</v>
      </c>
      <c r="V4540" s="64">
        <f t="shared" ca="1" si="517"/>
        <v>-7.67999999999995</v>
      </c>
      <c r="Y4540" s="64">
        <f t="shared" ca="1" si="518"/>
        <v>-20.650000000000091</v>
      </c>
      <c r="Z4540" s="64">
        <f t="shared" ca="1" si="520"/>
        <v>-7.67999999999995</v>
      </c>
    </row>
    <row r="4541" spans="1:26" x14ac:dyDescent="0.35">
      <c r="A4541" s="64">
        <v>1589425</v>
      </c>
      <c r="B4541" s="64" t="str">
        <f t="shared" si="511"/>
        <v>RT</v>
      </c>
      <c r="C4541" s="64">
        <f t="shared" si="512"/>
        <v>9842.9000000000015</v>
      </c>
      <c r="D4541" s="64">
        <f t="shared" si="512"/>
        <v>365</v>
      </c>
      <c r="E4541" s="64">
        <f t="shared" si="512"/>
        <v>799.76</v>
      </c>
      <c r="F4541" s="64">
        <f t="shared" si="512"/>
        <v>0</v>
      </c>
      <c r="H4541" s="64">
        <f t="shared" si="507"/>
        <v>-799.76</v>
      </c>
      <c r="J4541" s="64">
        <f t="shared" si="513"/>
        <v>15</v>
      </c>
      <c r="K4541" s="64">
        <f t="shared" si="508"/>
        <v>15</v>
      </c>
      <c r="L4541" s="64">
        <f t="shared" si="509"/>
        <v>31</v>
      </c>
      <c r="M4541" s="64">
        <f t="shared" si="510"/>
        <v>21</v>
      </c>
      <c r="O4541" s="64">
        <f t="shared" si="514"/>
        <v>2</v>
      </c>
      <c r="P4541" s="64">
        <f t="shared" si="515"/>
        <v>1</v>
      </c>
      <c r="Q4541" s="64">
        <f t="shared" si="516"/>
        <v>1</v>
      </c>
      <c r="T4541" s="64">
        <f t="shared" si="519"/>
        <v>82</v>
      </c>
      <c r="U4541" s="64">
        <f t="shared" ca="1" si="517"/>
        <v>-13.8599999999999</v>
      </c>
      <c r="V4541" s="64">
        <f t="shared" ca="1" si="517"/>
        <v>-14.67999999999995</v>
      </c>
      <c r="Y4541" s="64">
        <f t="shared" ca="1" si="518"/>
        <v>-13.8599999999999</v>
      </c>
      <c r="Z4541" s="64">
        <f t="shared" ca="1" si="520"/>
        <v>-14.67999999999995</v>
      </c>
    </row>
    <row r="4542" spans="1:26" x14ac:dyDescent="0.35">
      <c r="A4542" s="64">
        <v>1589920</v>
      </c>
      <c r="B4542" s="64" t="str">
        <f t="shared" si="511"/>
        <v>CPP</v>
      </c>
      <c r="C4542" s="64">
        <f t="shared" si="512"/>
        <v>6276.8099999999995</v>
      </c>
      <c r="D4542" s="64">
        <f t="shared" si="512"/>
        <v>335</v>
      </c>
      <c r="E4542" s="64">
        <f t="shared" si="512"/>
        <v>516.16999999999996</v>
      </c>
      <c r="F4542" s="64">
        <f t="shared" si="512"/>
        <v>516.39</v>
      </c>
      <c r="H4542" s="64">
        <f t="shared" si="507"/>
        <v>0.22000000000002728</v>
      </c>
      <c r="J4542" s="64">
        <f t="shared" si="513"/>
        <v>16</v>
      </c>
      <c r="K4542" s="64">
        <f t="shared" si="508"/>
        <v>15</v>
      </c>
      <c r="L4542" s="64">
        <f t="shared" si="509"/>
        <v>31</v>
      </c>
      <c r="M4542" s="64">
        <f t="shared" si="510"/>
        <v>21</v>
      </c>
      <c r="O4542" s="64">
        <f t="shared" si="514"/>
        <v>2</v>
      </c>
      <c r="P4542" s="64">
        <f t="shared" si="515"/>
        <v>1</v>
      </c>
      <c r="Q4542" s="64">
        <f t="shared" si="516"/>
        <v>1</v>
      </c>
      <c r="T4542" s="64">
        <f t="shared" si="519"/>
        <v>83</v>
      </c>
      <c r="U4542" s="64">
        <f t="shared" ca="1" si="517"/>
        <v>-17.630000000000109</v>
      </c>
      <c r="V4542" s="64">
        <f t="shared" ca="1" si="517"/>
        <v>-12.259999999999934</v>
      </c>
      <c r="Y4542" s="64">
        <f t="shared" ca="1" si="518"/>
        <v>-17.630000000000109</v>
      </c>
      <c r="Z4542" s="64">
        <f t="shared" ca="1" si="520"/>
        <v>-12.259999999999934</v>
      </c>
    </row>
    <row r="4543" spans="1:26" x14ac:dyDescent="0.35">
      <c r="A4543" s="64">
        <v>1592296</v>
      </c>
      <c r="B4543" s="64" t="str">
        <f t="shared" si="511"/>
        <v>RT</v>
      </c>
      <c r="C4543" s="64">
        <f t="shared" si="512"/>
        <v>7577.7999999999993</v>
      </c>
      <c r="D4543" s="64">
        <f t="shared" si="512"/>
        <v>365</v>
      </c>
      <c r="E4543" s="64">
        <f t="shared" si="512"/>
        <v>631.77</v>
      </c>
      <c r="F4543" s="64">
        <f t="shared" si="512"/>
        <v>0</v>
      </c>
      <c r="H4543" s="64">
        <f t="shared" si="507"/>
        <v>-631.77</v>
      </c>
      <c r="J4543" s="64">
        <f t="shared" si="513"/>
        <v>16</v>
      </c>
      <c r="K4543" s="64">
        <f t="shared" si="508"/>
        <v>15</v>
      </c>
      <c r="L4543" s="64">
        <f t="shared" si="509"/>
        <v>32</v>
      </c>
      <c r="M4543" s="64">
        <f t="shared" si="510"/>
        <v>21</v>
      </c>
      <c r="O4543" s="64">
        <f t="shared" si="514"/>
        <v>2</v>
      </c>
      <c r="P4543" s="64">
        <f t="shared" si="515"/>
        <v>1</v>
      </c>
      <c r="Q4543" s="64">
        <f t="shared" si="516"/>
        <v>1</v>
      </c>
      <c r="T4543" s="64">
        <f t="shared" si="519"/>
        <v>84</v>
      </c>
      <c r="U4543" s="64">
        <f t="shared" ca="1" si="517"/>
        <v>-5.7300000000000182</v>
      </c>
      <c r="V4543" s="64">
        <f t="shared" ca="1" si="517"/>
        <v>-2.8000000000000114</v>
      </c>
      <c r="Y4543" s="64">
        <f t="shared" ca="1" si="518"/>
        <v>-5.7300000000000182</v>
      </c>
      <c r="Z4543" s="64">
        <f t="shared" ca="1" si="520"/>
        <v>-2.8000000000000114</v>
      </c>
    </row>
    <row r="4544" spans="1:26" x14ac:dyDescent="0.35">
      <c r="A4544" s="64">
        <v>1592965</v>
      </c>
      <c r="B4544" s="64" t="str">
        <f t="shared" si="511"/>
        <v>RT</v>
      </c>
      <c r="C4544" s="64">
        <f t="shared" si="512"/>
        <v>2851.62</v>
      </c>
      <c r="D4544" s="64">
        <f t="shared" si="512"/>
        <v>365</v>
      </c>
      <c r="E4544" s="64">
        <f t="shared" si="512"/>
        <v>218.39</v>
      </c>
      <c r="F4544" s="64">
        <f t="shared" si="512"/>
        <v>0</v>
      </c>
      <c r="H4544" s="64">
        <f t="shared" si="507"/>
        <v>-218.39</v>
      </c>
      <c r="J4544" s="64">
        <f t="shared" si="513"/>
        <v>16</v>
      </c>
      <c r="K4544" s="64">
        <f t="shared" si="508"/>
        <v>15</v>
      </c>
      <c r="L4544" s="64">
        <f t="shared" si="509"/>
        <v>33</v>
      </c>
      <c r="M4544" s="64">
        <f t="shared" si="510"/>
        <v>21</v>
      </c>
      <c r="O4544" s="64">
        <f t="shared" si="514"/>
        <v>2</v>
      </c>
      <c r="P4544" s="64">
        <f t="shared" si="515"/>
        <v>1</v>
      </c>
      <c r="Q4544" s="64">
        <f t="shared" si="516"/>
        <v>1</v>
      </c>
      <c r="T4544" s="64">
        <f t="shared" si="519"/>
        <v>85</v>
      </c>
      <c r="U4544" s="64">
        <f t="shared" ca="1" si="517"/>
        <v>-7.1200000000000045</v>
      </c>
      <c r="V4544" s="64">
        <f t="shared" ca="1" si="517"/>
        <v>-2.1000000000001364</v>
      </c>
      <c r="Y4544" s="64">
        <f t="shared" ca="1" si="518"/>
        <v>-7.1200000000000045</v>
      </c>
      <c r="Z4544" s="64">
        <f t="shared" ca="1" si="520"/>
        <v>-2.1000000000001364</v>
      </c>
    </row>
    <row r="4545" spans="1:26" x14ac:dyDescent="0.35">
      <c r="A4545" s="64">
        <v>1593640</v>
      </c>
      <c r="B4545" s="64" t="str">
        <f t="shared" si="511"/>
        <v>CPP/RT</v>
      </c>
      <c r="C4545" s="64">
        <f t="shared" si="512"/>
        <v>11070.54</v>
      </c>
      <c r="D4545" s="64">
        <f t="shared" si="512"/>
        <v>335</v>
      </c>
      <c r="E4545" s="64">
        <f t="shared" si="512"/>
        <v>877.11</v>
      </c>
      <c r="F4545" s="64">
        <f t="shared" si="512"/>
        <v>855.99</v>
      </c>
      <c r="H4545" s="64">
        <f t="shared" si="507"/>
        <v>-21.120000000000005</v>
      </c>
      <c r="J4545" s="64">
        <f t="shared" si="513"/>
        <v>16</v>
      </c>
      <c r="K4545" s="64">
        <f t="shared" si="508"/>
        <v>16</v>
      </c>
      <c r="L4545" s="64">
        <f t="shared" si="509"/>
        <v>33</v>
      </c>
      <c r="M4545" s="64">
        <f t="shared" si="510"/>
        <v>21</v>
      </c>
      <c r="O4545" s="64">
        <f t="shared" si="514"/>
        <v>2</v>
      </c>
      <c r="P4545" s="64">
        <f t="shared" si="515"/>
        <v>1</v>
      </c>
      <c r="Q4545" s="64">
        <f t="shared" si="516"/>
        <v>1</v>
      </c>
      <c r="T4545" s="64">
        <f t="shared" si="519"/>
        <v>86</v>
      </c>
      <c r="U4545" s="64">
        <f t="shared" ca="1" si="517"/>
        <v>-5.9400000000000546</v>
      </c>
      <c r="V4545" s="64">
        <f t="shared" ca="1" si="517"/>
        <v>0.28999999999996362</v>
      </c>
      <c r="Y4545" s="64">
        <f t="shared" ca="1" si="518"/>
        <v>-5.9400000000000546</v>
      </c>
      <c r="Z4545" s="64">
        <f t="shared" ca="1" si="520"/>
        <v>0.28999999999996362</v>
      </c>
    </row>
    <row r="4546" spans="1:26" x14ac:dyDescent="0.35">
      <c r="A4546" s="64">
        <v>1593947</v>
      </c>
      <c r="B4546" s="64" t="str">
        <f t="shared" si="511"/>
        <v>RT</v>
      </c>
      <c r="C4546" s="64">
        <f t="shared" si="512"/>
        <v>7316.1100000000006</v>
      </c>
      <c r="D4546" s="64">
        <f t="shared" si="512"/>
        <v>365</v>
      </c>
      <c r="E4546" s="64">
        <f t="shared" si="512"/>
        <v>582.96</v>
      </c>
      <c r="F4546" s="64">
        <f t="shared" si="512"/>
        <v>0</v>
      </c>
      <c r="H4546" s="64">
        <f t="shared" si="507"/>
        <v>-582.96</v>
      </c>
      <c r="J4546" s="64">
        <f t="shared" si="513"/>
        <v>16</v>
      </c>
      <c r="K4546" s="64">
        <f t="shared" si="508"/>
        <v>16</v>
      </c>
      <c r="L4546" s="64">
        <f t="shared" si="509"/>
        <v>34</v>
      </c>
      <c r="M4546" s="64">
        <f t="shared" si="510"/>
        <v>21</v>
      </c>
      <c r="O4546" s="64">
        <f t="shared" si="514"/>
        <v>2</v>
      </c>
      <c r="P4546" s="64">
        <f t="shared" si="515"/>
        <v>1</v>
      </c>
      <c r="Q4546" s="64">
        <f t="shared" si="516"/>
        <v>1</v>
      </c>
      <c r="T4546" s="64">
        <f t="shared" si="519"/>
        <v>87</v>
      </c>
      <c r="U4546" s="64">
        <f t="shared" ca="1" si="517"/>
        <v>-5.67999999999995</v>
      </c>
      <c r="V4546" s="64">
        <f t="shared" ca="1" si="517"/>
        <v>-11.759999999999934</v>
      </c>
      <c r="Y4546" s="64">
        <f t="shared" ca="1" si="518"/>
        <v>-5.67999999999995</v>
      </c>
      <c r="Z4546" s="64">
        <f t="shared" ca="1" si="520"/>
        <v>-11.759999999999934</v>
      </c>
    </row>
    <row r="4547" spans="1:26" x14ac:dyDescent="0.35">
      <c r="A4547" s="64">
        <v>1595141</v>
      </c>
      <c r="B4547" s="64" t="str">
        <f t="shared" si="511"/>
        <v>CPP/RT</v>
      </c>
      <c r="C4547" s="64">
        <f t="shared" si="512"/>
        <v>22578.9</v>
      </c>
      <c r="D4547" s="64">
        <f t="shared" si="512"/>
        <v>306</v>
      </c>
      <c r="E4547" s="64">
        <f t="shared" si="512"/>
        <v>1843.69</v>
      </c>
      <c r="F4547" s="64">
        <f t="shared" si="512"/>
        <v>1812.5300000000002</v>
      </c>
      <c r="H4547" s="64">
        <f t="shared" si="507"/>
        <v>-31.159999999999854</v>
      </c>
      <c r="J4547" s="64">
        <f t="shared" si="513"/>
        <v>16</v>
      </c>
      <c r="K4547" s="64">
        <f t="shared" si="508"/>
        <v>17</v>
      </c>
      <c r="L4547" s="64">
        <f t="shared" si="509"/>
        <v>34</v>
      </c>
      <c r="M4547" s="64">
        <f t="shared" si="510"/>
        <v>21</v>
      </c>
      <c r="O4547" s="64">
        <f t="shared" si="514"/>
        <v>2</v>
      </c>
      <c r="P4547" s="64">
        <f t="shared" si="515"/>
        <v>1</v>
      </c>
      <c r="Q4547" s="64">
        <f t="shared" si="516"/>
        <v>1</v>
      </c>
      <c r="T4547" s="64">
        <f t="shared" si="519"/>
        <v>88</v>
      </c>
      <c r="U4547" s="64">
        <f t="shared" ca="1" si="517"/>
        <v>-5.3099999999999454</v>
      </c>
      <c r="V4547" s="64">
        <f t="shared" ca="1" si="517"/>
        <v>-2.6400000000001</v>
      </c>
      <c r="Y4547" s="64">
        <f t="shared" ca="1" si="518"/>
        <v>-5.3099999999999454</v>
      </c>
      <c r="Z4547" s="64">
        <f t="shared" ca="1" si="520"/>
        <v>-2.6400000000001</v>
      </c>
    </row>
    <row r="4548" spans="1:26" x14ac:dyDescent="0.35">
      <c r="A4548" s="64">
        <v>1598872</v>
      </c>
      <c r="B4548" s="64" t="str">
        <f t="shared" si="511"/>
        <v>CPP</v>
      </c>
      <c r="C4548" s="64">
        <f t="shared" si="512"/>
        <v>6575.91</v>
      </c>
      <c r="D4548" s="64">
        <f t="shared" si="512"/>
        <v>304</v>
      </c>
      <c r="E4548" s="64">
        <f t="shared" si="512"/>
        <v>541.5</v>
      </c>
      <c r="F4548" s="64">
        <f t="shared" si="512"/>
        <v>529.99</v>
      </c>
      <c r="H4548" s="64">
        <f t="shared" si="507"/>
        <v>-11.509999999999991</v>
      </c>
      <c r="J4548" s="64">
        <f t="shared" si="513"/>
        <v>17</v>
      </c>
      <c r="K4548" s="64">
        <f t="shared" si="508"/>
        <v>17</v>
      </c>
      <c r="L4548" s="64">
        <f t="shared" si="509"/>
        <v>34</v>
      </c>
      <c r="M4548" s="64">
        <f t="shared" si="510"/>
        <v>21</v>
      </c>
      <c r="O4548" s="64">
        <f t="shared" si="514"/>
        <v>2</v>
      </c>
      <c r="P4548" s="64">
        <f t="shared" si="515"/>
        <v>1</v>
      </c>
      <c r="Q4548" s="64">
        <f t="shared" si="516"/>
        <v>1</v>
      </c>
      <c r="T4548" s="64">
        <f t="shared" si="519"/>
        <v>89</v>
      </c>
      <c r="U4548" s="64">
        <f t="shared" ca="1" si="517"/>
        <v>-6.8800000000001091</v>
      </c>
      <c r="V4548" s="64">
        <f t="shared" ca="1" si="517"/>
        <v>-3.6800000000000637</v>
      </c>
      <c r="Y4548" s="64">
        <f t="shared" ca="1" si="518"/>
        <v>-6.8800000000001091</v>
      </c>
      <c r="Z4548" s="64">
        <f t="shared" ca="1" si="520"/>
        <v>-3.6800000000000637</v>
      </c>
    </row>
    <row r="4549" spans="1:26" x14ac:dyDescent="0.35">
      <c r="A4549" s="64">
        <v>1599424</v>
      </c>
      <c r="B4549" s="64" t="str">
        <f t="shared" si="511"/>
        <v>CPP</v>
      </c>
      <c r="C4549" s="64">
        <f t="shared" si="512"/>
        <v>17895.63</v>
      </c>
      <c r="D4549" s="64">
        <f t="shared" si="512"/>
        <v>335</v>
      </c>
      <c r="E4549" s="64">
        <f t="shared" si="512"/>
        <v>1471.08</v>
      </c>
      <c r="F4549" s="64">
        <f t="shared" si="512"/>
        <v>1468.75</v>
      </c>
      <c r="H4549" s="64">
        <f t="shared" si="507"/>
        <v>-2.3299999999999272</v>
      </c>
      <c r="J4549" s="64">
        <f t="shared" si="513"/>
        <v>18</v>
      </c>
      <c r="K4549" s="64">
        <f t="shared" si="508"/>
        <v>17</v>
      </c>
      <c r="L4549" s="64">
        <f t="shared" si="509"/>
        <v>34</v>
      </c>
      <c r="M4549" s="64">
        <f t="shared" si="510"/>
        <v>21</v>
      </c>
      <c r="O4549" s="64">
        <f t="shared" si="514"/>
        <v>2</v>
      </c>
      <c r="P4549" s="64">
        <f t="shared" si="515"/>
        <v>1</v>
      </c>
      <c r="Q4549" s="64">
        <f t="shared" si="516"/>
        <v>1</v>
      </c>
      <c r="T4549" s="64">
        <f t="shared" si="519"/>
        <v>90</v>
      </c>
      <c r="U4549" s="64">
        <f t="shared" ca="1" si="517"/>
        <v>-0.96000000000003638</v>
      </c>
      <c r="V4549" s="64">
        <f t="shared" ca="1" si="517"/>
        <v>-9.6000000000001364</v>
      </c>
      <c r="Y4549" s="64">
        <f t="shared" ca="1" si="518"/>
        <v>-0.96000000000003638</v>
      </c>
      <c r="Z4549" s="64">
        <f t="shared" ca="1" si="520"/>
        <v>-9.6000000000001364</v>
      </c>
    </row>
    <row r="4550" spans="1:26" x14ac:dyDescent="0.35">
      <c r="A4550" s="64">
        <v>1601196</v>
      </c>
      <c r="B4550" s="64" t="str">
        <f t="shared" si="511"/>
        <v>CPP</v>
      </c>
      <c r="C4550" s="64">
        <f t="shared" si="512"/>
        <v>6979.34</v>
      </c>
      <c r="D4550" s="64">
        <f t="shared" si="512"/>
        <v>335</v>
      </c>
      <c r="E4550" s="64">
        <f t="shared" si="512"/>
        <v>578.65</v>
      </c>
      <c r="F4550" s="64">
        <f t="shared" si="512"/>
        <v>577.76</v>
      </c>
      <c r="H4550" s="64">
        <f t="shared" si="507"/>
        <v>-0.88999999999998636</v>
      </c>
      <c r="J4550" s="64">
        <f t="shared" si="513"/>
        <v>19</v>
      </c>
      <c r="K4550" s="64">
        <f t="shared" si="508"/>
        <v>17</v>
      </c>
      <c r="L4550" s="64">
        <f t="shared" si="509"/>
        <v>34</v>
      </c>
      <c r="M4550" s="64">
        <f t="shared" si="510"/>
        <v>21</v>
      </c>
      <c r="O4550" s="64">
        <f t="shared" si="514"/>
        <v>2</v>
      </c>
      <c r="P4550" s="64">
        <f t="shared" si="515"/>
        <v>1</v>
      </c>
      <c r="Q4550" s="64">
        <f t="shared" si="516"/>
        <v>1</v>
      </c>
      <c r="T4550" s="64">
        <f t="shared" si="519"/>
        <v>91</v>
      </c>
      <c r="U4550" s="64">
        <f t="shared" ca="1" si="517"/>
        <v>-3.6099999999999</v>
      </c>
      <c r="V4550" s="64">
        <f t="shared" ca="1" si="517"/>
        <v>-5.4400000000000546</v>
      </c>
      <c r="Y4550" s="64">
        <f t="shared" ca="1" si="518"/>
        <v>-3.6099999999999</v>
      </c>
      <c r="Z4550" s="64">
        <f t="shared" ca="1" si="520"/>
        <v>-5.4400000000000546</v>
      </c>
    </row>
    <row r="4551" spans="1:26" x14ac:dyDescent="0.35">
      <c r="A4551" s="64">
        <v>1610460</v>
      </c>
      <c r="B4551" s="64" t="str">
        <f t="shared" si="511"/>
        <v>CPP/RT</v>
      </c>
      <c r="C4551" s="64">
        <f t="shared" si="512"/>
        <v>4112.6900000000005</v>
      </c>
      <c r="D4551" s="64">
        <f t="shared" si="512"/>
        <v>335</v>
      </c>
      <c r="E4551" s="64">
        <f t="shared" si="512"/>
        <v>343.3</v>
      </c>
      <c r="F4551" s="64">
        <f t="shared" si="512"/>
        <v>344.90999999999997</v>
      </c>
      <c r="H4551" s="64">
        <f t="shared" si="507"/>
        <v>1.6099999999999568</v>
      </c>
      <c r="J4551" s="64">
        <f t="shared" si="513"/>
        <v>19</v>
      </c>
      <c r="K4551" s="64">
        <f t="shared" si="508"/>
        <v>18</v>
      </c>
      <c r="L4551" s="64">
        <f t="shared" si="509"/>
        <v>34</v>
      </c>
      <c r="M4551" s="64">
        <f t="shared" si="510"/>
        <v>21</v>
      </c>
      <c r="O4551" s="64">
        <f t="shared" si="514"/>
        <v>2</v>
      </c>
      <c r="P4551" s="64">
        <f t="shared" si="515"/>
        <v>1</v>
      </c>
      <c r="Q4551" s="64">
        <f t="shared" si="516"/>
        <v>1</v>
      </c>
      <c r="T4551" s="64">
        <f t="shared" si="519"/>
        <v>92</v>
      </c>
      <c r="U4551" s="64">
        <f t="shared" ca="1" si="517"/>
        <v>-15.8900000000001</v>
      </c>
      <c r="V4551" s="64">
        <f t="shared" ca="1" si="517"/>
        <v>-34.460000000000036</v>
      </c>
      <c r="Y4551" s="64">
        <f t="shared" ca="1" si="518"/>
        <v>-15.8900000000001</v>
      </c>
      <c r="Z4551" s="64">
        <f t="shared" ca="1" si="520"/>
        <v>-34.460000000000036</v>
      </c>
    </row>
    <row r="4552" spans="1:26" x14ac:dyDescent="0.35">
      <c r="A4552" s="64">
        <v>1612713</v>
      </c>
      <c r="B4552" s="64" t="str">
        <f t="shared" si="511"/>
        <v>RT</v>
      </c>
      <c r="C4552" s="64">
        <f t="shared" si="512"/>
        <v>6657.48</v>
      </c>
      <c r="D4552" s="64">
        <f t="shared" si="512"/>
        <v>365</v>
      </c>
      <c r="E4552" s="64">
        <f t="shared" si="512"/>
        <v>533.59</v>
      </c>
      <c r="F4552" s="64">
        <f t="shared" si="512"/>
        <v>0</v>
      </c>
      <c r="H4552" s="64">
        <f t="shared" si="507"/>
        <v>-533.59</v>
      </c>
      <c r="J4552" s="64">
        <f t="shared" si="513"/>
        <v>19</v>
      </c>
      <c r="K4552" s="64">
        <f t="shared" si="508"/>
        <v>18</v>
      </c>
      <c r="L4552" s="64">
        <f t="shared" si="509"/>
        <v>35</v>
      </c>
      <c r="M4552" s="64">
        <f t="shared" si="510"/>
        <v>21</v>
      </c>
      <c r="O4552" s="64">
        <f t="shared" si="514"/>
        <v>2</v>
      </c>
      <c r="P4552" s="64">
        <f t="shared" si="515"/>
        <v>1</v>
      </c>
      <c r="Q4552" s="64">
        <f t="shared" si="516"/>
        <v>1</v>
      </c>
      <c r="T4552" s="64">
        <f t="shared" si="519"/>
        <v>93</v>
      </c>
      <c r="U4552" s="64">
        <f t="shared" ca="1" si="517"/>
        <v>-1.1500000000000909</v>
      </c>
      <c r="V4552" s="64">
        <f t="shared" ca="1" si="517"/>
        <v>-11.240000000000009</v>
      </c>
      <c r="Y4552" s="64">
        <f t="shared" ca="1" si="518"/>
        <v>-1.1500000000000909</v>
      </c>
      <c r="Z4552" s="64">
        <f t="shared" ca="1" si="520"/>
        <v>-11.240000000000009</v>
      </c>
    </row>
    <row r="4553" spans="1:26" x14ac:dyDescent="0.35">
      <c r="A4553" s="64">
        <v>1633876</v>
      </c>
      <c r="B4553" s="64" t="str">
        <f t="shared" si="511"/>
        <v>RT</v>
      </c>
      <c r="C4553" s="64">
        <f t="shared" si="512"/>
        <v>10288.98</v>
      </c>
      <c r="D4553" s="64">
        <f t="shared" si="512"/>
        <v>365</v>
      </c>
      <c r="E4553" s="64">
        <f t="shared" si="512"/>
        <v>859.96</v>
      </c>
      <c r="F4553" s="64">
        <f t="shared" si="512"/>
        <v>0</v>
      </c>
      <c r="H4553" s="64">
        <f t="shared" si="507"/>
        <v>-859.96</v>
      </c>
      <c r="J4553" s="64">
        <f t="shared" si="513"/>
        <v>19</v>
      </c>
      <c r="K4553" s="64">
        <f t="shared" si="508"/>
        <v>18</v>
      </c>
      <c r="L4553" s="64">
        <f t="shared" si="509"/>
        <v>36</v>
      </c>
      <c r="M4553" s="64">
        <f t="shared" si="510"/>
        <v>21</v>
      </c>
      <c r="O4553" s="64">
        <f t="shared" si="514"/>
        <v>2</v>
      </c>
      <c r="P4553" s="64">
        <f t="shared" si="515"/>
        <v>1</v>
      </c>
      <c r="Q4553" s="64">
        <f t="shared" si="516"/>
        <v>1</v>
      </c>
      <c r="T4553" s="64">
        <f t="shared" si="519"/>
        <v>94</v>
      </c>
      <c r="U4553" s="64">
        <f t="shared" ca="1" si="517"/>
        <v>-8.9600000000000364</v>
      </c>
      <c r="V4553" s="64">
        <f t="shared" ca="1" si="517"/>
        <v>-11.399999999999977</v>
      </c>
      <c r="Y4553" s="64">
        <f t="shared" ca="1" si="518"/>
        <v>-8.9600000000000364</v>
      </c>
      <c r="Z4553" s="64">
        <f t="shared" ca="1" si="520"/>
        <v>-11.399999999999977</v>
      </c>
    </row>
    <row r="4554" spans="1:26" x14ac:dyDescent="0.35">
      <c r="A4554" s="64">
        <v>1638016</v>
      </c>
      <c r="B4554" s="64" t="str">
        <f t="shared" si="511"/>
        <v>RT</v>
      </c>
      <c r="C4554" s="64">
        <f t="shared" si="512"/>
        <v>6849.96</v>
      </c>
      <c r="D4554" s="64">
        <f t="shared" si="512"/>
        <v>364</v>
      </c>
      <c r="E4554" s="64">
        <f t="shared" si="512"/>
        <v>576.02</v>
      </c>
      <c r="F4554" s="64">
        <f t="shared" si="512"/>
        <v>0</v>
      </c>
      <c r="H4554" s="64">
        <f t="shared" si="507"/>
        <v>-576.02</v>
      </c>
      <c r="J4554" s="64">
        <f t="shared" si="513"/>
        <v>19</v>
      </c>
      <c r="K4554" s="64">
        <f t="shared" si="508"/>
        <v>18</v>
      </c>
      <c r="L4554" s="64">
        <f t="shared" si="509"/>
        <v>37</v>
      </c>
      <c r="M4554" s="64">
        <f t="shared" si="510"/>
        <v>21</v>
      </c>
      <c r="O4554" s="64">
        <f t="shared" si="514"/>
        <v>2</v>
      </c>
      <c r="P4554" s="64">
        <f t="shared" si="515"/>
        <v>1</v>
      </c>
      <c r="Q4554" s="64">
        <f t="shared" si="516"/>
        <v>1</v>
      </c>
      <c r="T4554" s="64">
        <f t="shared" si="519"/>
        <v>95</v>
      </c>
      <c r="U4554" s="64">
        <f t="shared" ca="1" si="517"/>
        <v>3.0699999999999363</v>
      </c>
      <c r="V4554" s="64">
        <f t="shared" ca="1" si="517"/>
        <v>-18.940000000000055</v>
      </c>
      <c r="Y4554" s="64">
        <f t="shared" ca="1" si="518"/>
        <v>3.0699999999999363</v>
      </c>
      <c r="Z4554" s="64">
        <f t="shared" ca="1" si="520"/>
        <v>-18.940000000000055</v>
      </c>
    </row>
    <row r="4555" spans="1:26" x14ac:dyDescent="0.35">
      <c r="A4555" s="64">
        <v>1640722</v>
      </c>
      <c r="B4555" s="64" t="str">
        <f t="shared" si="511"/>
        <v>RT</v>
      </c>
      <c r="C4555" s="64">
        <f t="shared" si="512"/>
        <v>4051.6400000000003</v>
      </c>
      <c r="D4555" s="64">
        <f t="shared" si="512"/>
        <v>364</v>
      </c>
      <c r="E4555" s="64">
        <f t="shared" si="512"/>
        <v>315.38</v>
      </c>
      <c r="F4555" s="64">
        <f t="shared" si="512"/>
        <v>0</v>
      </c>
      <c r="H4555" s="64">
        <f t="shared" si="507"/>
        <v>-315.38</v>
      </c>
      <c r="J4555" s="64">
        <f t="shared" si="513"/>
        <v>19</v>
      </c>
      <c r="K4555" s="64">
        <f t="shared" si="508"/>
        <v>18</v>
      </c>
      <c r="L4555" s="64">
        <f t="shared" si="509"/>
        <v>38</v>
      </c>
      <c r="M4555" s="64">
        <f t="shared" si="510"/>
        <v>21</v>
      </c>
      <c r="O4555" s="64">
        <f t="shared" si="514"/>
        <v>2</v>
      </c>
      <c r="P4555" s="64">
        <f t="shared" si="515"/>
        <v>1</v>
      </c>
      <c r="Q4555" s="64">
        <f t="shared" si="516"/>
        <v>1</v>
      </c>
      <c r="T4555" s="64">
        <f t="shared" si="519"/>
        <v>96</v>
      </c>
      <c r="U4555" s="64">
        <f t="shared" ca="1" si="517"/>
        <v>-5.8000000000000682</v>
      </c>
      <c r="V4555" s="64">
        <f t="shared" ca="1" si="517"/>
        <v>-9.6200000000001182</v>
      </c>
      <c r="Y4555" s="64">
        <f t="shared" ca="1" si="518"/>
        <v>-5.8000000000000682</v>
      </c>
      <c r="Z4555" s="64">
        <f t="shared" ca="1" si="520"/>
        <v>-9.6200000000001182</v>
      </c>
    </row>
    <row r="4556" spans="1:26" x14ac:dyDescent="0.35">
      <c r="A4556" s="64">
        <v>1640855</v>
      </c>
      <c r="B4556" s="64" t="str">
        <f t="shared" si="511"/>
        <v>RCT Control</v>
      </c>
      <c r="C4556" s="64">
        <f t="shared" si="512"/>
        <v>6105.8099999999995</v>
      </c>
      <c r="D4556" s="64">
        <f t="shared" si="512"/>
        <v>336</v>
      </c>
      <c r="E4556" s="64">
        <f t="shared" si="512"/>
        <v>506.14</v>
      </c>
      <c r="F4556" s="64">
        <f t="shared" si="512"/>
        <v>0</v>
      </c>
      <c r="H4556" s="64">
        <f t="shared" si="507"/>
        <v>-506.14</v>
      </c>
      <c r="J4556" s="64">
        <f t="shared" si="513"/>
        <v>19</v>
      </c>
      <c r="K4556" s="64">
        <f t="shared" si="508"/>
        <v>18</v>
      </c>
      <c r="L4556" s="64">
        <f t="shared" si="509"/>
        <v>38</v>
      </c>
      <c r="M4556" s="64">
        <f t="shared" si="510"/>
        <v>22</v>
      </c>
      <c r="O4556" s="64">
        <f t="shared" si="514"/>
        <v>2</v>
      </c>
      <c r="P4556" s="64">
        <f t="shared" si="515"/>
        <v>1</v>
      </c>
      <c r="Q4556" s="64">
        <f t="shared" si="516"/>
        <v>1</v>
      </c>
      <c r="T4556" s="64">
        <f t="shared" si="519"/>
        <v>97</v>
      </c>
      <c r="U4556" s="64">
        <f t="shared" ca="1" si="517"/>
        <v>-11.159999999999968</v>
      </c>
      <c r="V4556" s="64">
        <f t="shared" ca="1" si="517"/>
        <v>-21.860000000000127</v>
      </c>
      <c r="Y4556" s="64">
        <f t="shared" ca="1" si="518"/>
        <v>-11.159999999999968</v>
      </c>
      <c r="Z4556" s="64">
        <f t="shared" ca="1" si="520"/>
        <v>-21.860000000000127</v>
      </c>
    </row>
    <row r="4557" spans="1:26" x14ac:dyDescent="0.35">
      <c r="A4557" s="64">
        <v>1647588</v>
      </c>
      <c r="B4557" s="64" t="str">
        <f t="shared" si="511"/>
        <v>RT</v>
      </c>
      <c r="C4557" s="64">
        <f t="shared" si="512"/>
        <v>8614.93</v>
      </c>
      <c r="D4557" s="64">
        <f t="shared" si="512"/>
        <v>365</v>
      </c>
      <c r="E4557" s="64">
        <f t="shared" si="512"/>
        <v>731.4</v>
      </c>
      <c r="F4557" s="64">
        <f t="shared" si="512"/>
        <v>0</v>
      </c>
      <c r="H4557" s="64">
        <f t="shared" si="507"/>
        <v>-731.4</v>
      </c>
      <c r="J4557" s="64">
        <f t="shared" si="513"/>
        <v>19</v>
      </c>
      <c r="K4557" s="64">
        <f t="shared" si="508"/>
        <v>18</v>
      </c>
      <c r="L4557" s="64">
        <f t="shared" si="509"/>
        <v>39</v>
      </c>
      <c r="M4557" s="64">
        <f t="shared" si="510"/>
        <v>22</v>
      </c>
      <c r="O4557" s="64">
        <f t="shared" si="514"/>
        <v>2</v>
      </c>
      <c r="P4557" s="64">
        <f t="shared" si="515"/>
        <v>1</v>
      </c>
      <c r="Q4557" s="64">
        <f t="shared" si="516"/>
        <v>1</v>
      </c>
      <c r="T4557" s="64">
        <f t="shared" si="519"/>
        <v>98</v>
      </c>
      <c r="U4557" s="64">
        <f t="shared" ca="1" si="517"/>
        <v>-1.5500000000000682</v>
      </c>
      <c r="V4557" s="64">
        <f t="shared" ca="1" si="517"/>
        <v>-14.620000000000005</v>
      </c>
      <c r="Y4557" s="64">
        <f t="shared" ca="1" si="518"/>
        <v>-1.5500000000000682</v>
      </c>
      <c r="Z4557" s="64">
        <f t="shared" ca="1" si="520"/>
        <v>-14.620000000000005</v>
      </c>
    </row>
    <row r="4558" spans="1:26" x14ac:dyDescent="0.35">
      <c r="A4558" s="64">
        <v>1648180</v>
      </c>
      <c r="B4558" s="64" t="str">
        <f t="shared" si="511"/>
        <v>RT</v>
      </c>
      <c r="C4558" s="64">
        <f t="shared" si="512"/>
        <v>9010.4399999999987</v>
      </c>
      <c r="D4558" s="64">
        <f t="shared" si="512"/>
        <v>364</v>
      </c>
      <c r="E4558" s="64">
        <f t="shared" si="512"/>
        <v>737.56999999999994</v>
      </c>
      <c r="F4558" s="64">
        <f t="shared" si="512"/>
        <v>0</v>
      </c>
      <c r="H4558" s="64">
        <f t="shared" si="507"/>
        <v>-737.56999999999994</v>
      </c>
      <c r="J4558" s="64">
        <f t="shared" si="513"/>
        <v>19</v>
      </c>
      <c r="K4558" s="64">
        <f t="shared" si="508"/>
        <v>18</v>
      </c>
      <c r="L4558" s="64">
        <f t="shared" si="509"/>
        <v>40</v>
      </c>
      <c r="M4558" s="64">
        <f t="shared" si="510"/>
        <v>22</v>
      </c>
      <c r="O4558" s="64">
        <f t="shared" si="514"/>
        <v>2</v>
      </c>
      <c r="P4558" s="64">
        <f t="shared" si="515"/>
        <v>1</v>
      </c>
      <c r="Q4558" s="64">
        <f t="shared" si="516"/>
        <v>1</v>
      </c>
      <c r="T4558" s="64">
        <f t="shared" si="519"/>
        <v>99</v>
      </c>
      <c r="U4558" s="64">
        <f t="shared" ca="1" si="517"/>
        <v>-16.220000000000027</v>
      </c>
      <c r="V4558" s="64">
        <f t="shared" ca="1" si="517"/>
        <v>-6.25</v>
      </c>
      <c r="Y4558" s="64">
        <f t="shared" ca="1" si="518"/>
        <v>-16.220000000000027</v>
      </c>
      <c r="Z4558" s="64">
        <f t="shared" ca="1" si="520"/>
        <v>-6.25</v>
      </c>
    </row>
    <row r="4559" spans="1:26" x14ac:dyDescent="0.35">
      <c r="A4559" s="64">
        <v>1649211</v>
      </c>
      <c r="B4559" s="64" t="str">
        <f t="shared" si="511"/>
        <v>RT</v>
      </c>
      <c r="C4559" s="64">
        <f t="shared" si="512"/>
        <v>8924.39</v>
      </c>
      <c r="D4559" s="64">
        <f t="shared" si="512"/>
        <v>364</v>
      </c>
      <c r="E4559" s="64">
        <f t="shared" si="512"/>
        <v>742.06999999999994</v>
      </c>
      <c r="F4559" s="64">
        <f t="shared" si="512"/>
        <v>0</v>
      </c>
      <c r="H4559" s="64">
        <f t="shared" si="507"/>
        <v>-742.06999999999994</v>
      </c>
      <c r="J4559" s="64">
        <f t="shared" si="513"/>
        <v>19</v>
      </c>
      <c r="K4559" s="64">
        <f t="shared" si="508"/>
        <v>18</v>
      </c>
      <c r="L4559" s="64">
        <f t="shared" si="509"/>
        <v>41</v>
      </c>
      <c r="M4559" s="64">
        <f t="shared" si="510"/>
        <v>22</v>
      </c>
      <c r="O4559" s="64">
        <f t="shared" si="514"/>
        <v>2</v>
      </c>
      <c r="P4559" s="64">
        <f t="shared" si="515"/>
        <v>1</v>
      </c>
      <c r="Q4559" s="64">
        <f t="shared" si="516"/>
        <v>1</v>
      </c>
      <c r="T4559" s="64">
        <f t="shared" si="519"/>
        <v>100</v>
      </c>
      <c r="U4559" s="64">
        <f t="shared" ca="1" si="517"/>
        <v>-4.1000000000000227</v>
      </c>
      <c r="V4559" s="64">
        <f t="shared" ca="1" si="517"/>
        <v>0.86000000000001364</v>
      </c>
      <c r="Y4559" s="64">
        <f t="shared" ca="1" si="518"/>
        <v>-4.1000000000000227</v>
      </c>
      <c r="Z4559" s="64">
        <f t="shared" ca="1" si="520"/>
        <v>0.86000000000001364</v>
      </c>
    </row>
    <row r="4560" spans="1:26" x14ac:dyDescent="0.35">
      <c r="A4560" s="64">
        <v>1651513</v>
      </c>
      <c r="B4560" s="64" t="str">
        <f t="shared" si="511"/>
        <v>RT</v>
      </c>
      <c r="C4560" s="64">
        <f t="shared" si="512"/>
        <v>9639.35</v>
      </c>
      <c r="D4560" s="64">
        <f t="shared" si="512"/>
        <v>364</v>
      </c>
      <c r="E4560" s="64">
        <f t="shared" si="512"/>
        <v>786.8</v>
      </c>
      <c r="F4560" s="64">
        <f t="shared" si="512"/>
        <v>0</v>
      </c>
      <c r="H4560" s="64">
        <f t="shared" si="507"/>
        <v>-786.8</v>
      </c>
      <c r="J4560" s="64">
        <f t="shared" si="513"/>
        <v>19</v>
      </c>
      <c r="K4560" s="64">
        <f t="shared" si="508"/>
        <v>18</v>
      </c>
      <c r="L4560" s="64">
        <f t="shared" si="509"/>
        <v>42</v>
      </c>
      <c r="M4560" s="64">
        <f t="shared" si="510"/>
        <v>22</v>
      </c>
      <c r="O4560" s="64">
        <f t="shared" si="514"/>
        <v>2</v>
      </c>
      <c r="P4560" s="64">
        <f t="shared" si="515"/>
        <v>1</v>
      </c>
      <c r="Q4560" s="64">
        <f t="shared" si="516"/>
        <v>1</v>
      </c>
      <c r="T4560" s="64">
        <f t="shared" si="519"/>
        <v>101</v>
      </c>
      <c r="U4560" s="64">
        <f t="shared" ca="1" si="517"/>
        <v>-13.059999999999945</v>
      </c>
      <c r="V4560" s="64">
        <f t="shared" ca="1" si="517"/>
        <v>-19.8900000000001</v>
      </c>
      <c r="Y4560" s="64">
        <f t="shared" ca="1" si="518"/>
        <v>-13.059999999999945</v>
      </c>
      <c r="Z4560" s="64">
        <f t="shared" ca="1" si="520"/>
        <v>-19.8900000000001</v>
      </c>
    </row>
    <row r="4561" spans="1:26" x14ac:dyDescent="0.35">
      <c r="A4561" s="64">
        <v>1654301</v>
      </c>
      <c r="B4561" s="64" t="str">
        <f t="shared" si="511"/>
        <v>RCT Control</v>
      </c>
      <c r="C4561" s="64">
        <f t="shared" si="512"/>
        <v>4706.5200000000004</v>
      </c>
      <c r="D4561" s="64">
        <f t="shared" si="512"/>
        <v>336</v>
      </c>
      <c r="E4561" s="64">
        <f t="shared" si="512"/>
        <v>373.28</v>
      </c>
      <c r="F4561" s="64">
        <f t="shared" si="512"/>
        <v>0</v>
      </c>
      <c r="H4561" s="64">
        <f t="shared" si="507"/>
        <v>-373.28</v>
      </c>
      <c r="J4561" s="64">
        <f t="shared" si="513"/>
        <v>19</v>
      </c>
      <c r="K4561" s="64">
        <f t="shared" si="508"/>
        <v>18</v>
      </c>
      <c r="L4561" s="64">
        <f t="shared" si="509"/>
        <v>42</v>
      </c>
      <c r="M4561" s="64">
        <f t="shared" si="510"/>
        <v>23</v>
      </c>
      <c r="O4561" s="64">
        <f t="shared" si="514"/>
        <v>2</v>
      </c>
      <c r="P4561" s="64">
        <f t="shared" si="515"/>
        <v>1</v>
      </c>
      <c r="Q4561" s="64">
        <f t="shared" si="516"/>
        <v>1</v>
      </c>
      <c r="T4561" s="64">
        <f t="shared" si="519"/>
        <v>102</v>
      </c>
      <c r="U4561" s="64">
        <f t="shared" ca="1" si="517"/>
        <v>-3.9300000000000637</v>
      </c>
      <c r="V4561" s="64">
        <f t="shared" ca="1" si="517"/>
        <v>-3.8199999999999363</v>
      </c>
      <c r="Y4561" s="64">
        <f t="shared" ca="1" si="518"/>
        <v>-3.9300000000000637</v>
      </c>
      <c r="Z4561" s="64">
        <f t="shared" ca="1" si="520"/>
        <v>-3.8199999999999363</v>
      </c>
    </row>
    <row r="4562" spans="1:26" x14ac:dyDescent="0.35">
      <c r="A4562" s="64">
        <v>1655466</v>
      </c>
      <c r="B4562" s="64" t="str">
        <f t="shared" si="511"/>
        <v>RT</v>
      </c>
      <c r="C4562" s="64">
        <f t="shared" si="512"/>
        <v>20858.77</v>
      </c>
      <c r="D4562" s="64">
        <f t="shared" si="512"/>
        <v>364</v>
      </c>
      <c r="E4562" s="64">
        <f t="shared" si="512"/>
        <v>1697.54</v>
      </c>
      <c r="F4562" s="64">
        <f t="shared" si="512"/>
        <v>0</v>
      </c>
      <c r="H4562" s="64">
        <f t="shared" si="507"/>
        <v>-1697.54</v>
      </c>
      <c r="J4562" s="64">
        <f t="shared" si="513"/>
        <v>19</v>
      </c>
      <c r="K4562" s="64">
        <f t="shared" si="508"/>
        <v>18</v>
      </c>
      <c r="L4562" s="64">
        <f t="shared" si="509"/>
        <v>43</v>
      </c>
      <c r="M4562" s="64">
        <f t="shared" si="510"/>
        <v>23</v>
      </c>
      <c r="O4562" s="64">
        <f t="shared" si="514"/>
        <v>2</v>
      </c>
      <c r="P4562" s="64">
        <f t="shared" si="515"/>
        <v>1</v>
      </c>
      <c r="Q4562" s="64">
        <f t="shared" si="516"/>
        <v>1</v>
      </c>
      <c r="T4562" s="64">
        <f t="shared" si="519"/>
        <v>103</v>
      </c>
      <c r="U4562" s="64">
        <f t="shared" ca="1" si="517"/>
        <v>6.0199999999999818</v>
      </c>
      <c r="V4562" s="64">
        <f t="shared" ca="1" si="517"/>
        <v>-5.3700000000000045</v>
      </c>
      <c r="Y4562" s="64">
        <f t="shared" ca="1" si="518"/>
        <v>6.0199999999999818</v>
      </c>
      <c r="Z4562" s="64">
        <f t="shared" ca="1" si="520"/>
        <v>-5.3700000000000045</v>
      </c>
    </row>
    <row r="4563" spans="1:26" x14ac:dyDescent="0.35">
      <c r="A4563" s="64">
        <v>1655515</v>
      </c>
      <c r="B4563" s="64" t="str">
        <f t="shared" si="511"/>
        <v>RT</v>
      </c>
      <c r="C4563" s="64">
        <f t="shared" si="512"/>
        <v>13119.15</v>
      </c>
      <c r="D4563" s="64">
        <f t="shared" si="512"/>
        <v>364</v>
      </c>
      <c r="E4563" s="64">
        <f t="shared" si="512"/>
        <v>1045.99</v>
      </c>
      <c r="F4563" s="64">
        <f t="shared" si="512"/>
        <v>0</v>
      </c>
      <c r="H4563" s="64">
        <f t="shared" si="507"/>
        <v>-1045.99</v>
      </c>
      <c r="J4563" s="64">
        <f t="shared" si="513"/>
        <v>19</v>
      </c>
      <c r="K4563" s="64">
        <f t="shared" si="508"/>
        <v>18</v>
      </c>
      <c r="L4563" s="64">
        <f t="shared" si="509"/>
        <v>44</v>
      </c>
      <c r="M4563" s="64">
        <f t="shared" si="510"/>
        <v>23</v>
      </c>
      <c r="O4563" s="64">
        <f t="shared" si="514"/>
        <v>2</v>
      </c>
      <c r="P4563" s="64">
        <f t="shared" si="515"/>
        <v>1</v>
      </c>
      <c r="Q4563" s="64">
        <f t="shared" si="516"/>
        <v>1</v>
      </c>
      <c r="T4563" s="64">
        <f t="shared" si="519"/>
        <v>104</v>
      </c>
      <c r="U4563" s="64">
        <f t="shared" ca="1" si="517"/>
        <v>-4.5299999999999727</v>
      </c>
      <c r="V4563" s="64">
        <f t="shared" ca="1" si="517"/>
        <v>-1.5499999999999545</v>
      </c>
      <c r="Y4563" s="64">
        <f t="shared" ca="1" si="518"/>
        <v>-4.5299999999999727</v>
      </c>
      <c r="Z4563" s="64">
        <f t="shared" ca="1" si="520"/>
        <v>-1.5499999999999545</v>
      </c>
    </row>
    <row r="4564" spans="1:26" x14ac:dyDescent="0.35">
      <c r="A4564" s="64">
        <v>1656638</v>
      </c>
      <c r="B4564" s="64" t="str">
        <f t="shared" si="511"/>
        <v>RCT Control</v>
      </c>
      <c r="C4564" s="64">
        <f t="shared" si="512"/>
        <v>9644.119999999999</v>
      </c>
      <c r="D4564" s="64">
        <f t="shared" si="512"/>
        <v>336</v>
      </c>
      <c r="E4564" s="64">
        <f t="shared" si="512"/>
        <v>789.76</v>
      </c>
      <c r="F4564" s="64">
        <f t="shared" si="512"/>
        <v>0</v>
      </c>
      <c r="H4564" s="64">
        <f t="shared" si="507"/>
        <v>-789.76</v>
      </c>
      <c r="J4564" s="64">
        <f t="shared" si="513"/>
        <v>19</v>
      </c>
      <c r="K4564" s="64">
        <f t="shared" si="508"/>
        <v>18</v>
      </c>
      <c r="L4564" s="64">
        <f t="shared" si="509"/>
        <v>44</v>
      </c>
      <c r="M4564" s="64">
        <f t="shared" si="510"/>
        <v>24</v>
      </c>
      <c r="O4564" s="64">
        <f t="shared" si="514"/>
        <v>2</v>
      </c>
      <c r="P4564" s="64">
        <f t="shared" si="515"/>
        <v>1</v>
      </c>
      <c r="Q4564" s="64">
        <f t="shared" si="516"/>
        <v>1</v>
      </c>
      <c r="T4564" s="64">
        <f t="shared" si="519"/>
        <v>105</v>
      </c>
      <c r="U4564" s="64">
        <f t="shared" ca="1" si="517"/>
        <v>-17.299999999999955</v>
      </c>
      <c r="V4564" s="64">
        <f t="shared" ca="1" si="517"/>
        <v>6.6499999999999773</v>
      </c>
      <c r="Y4564" s="64">
        <f t="shared" ca="1" si="518"/>
        <v>-17.299999999999955</v>
      </c>
      <c r="Z4564" s="64">
        <f t="shared" ca="1" si="520"/>
        <v>6.6499999999999773</v>
      </c>
    </row>
    <row r="4565" spans="1:26" x14ac:dyDescent="0.35">
      <c r="A4565" s="64">
        <v>1656795</v>
      </c>
      <c r="B4565" s="64" t="str">
        <f t="shared" si="511"/>
        <v>RCT Control</v>
      </c>
      <c r="C4565" s="64">
        <f t="shared" si="512"/>
        <v>7990.47</v>
      </c>
      <c r="D4565" s="64">
        <f t="shared" si="512"/>
        <v>365</v>
      </c>
      <c r="E4565" s="64">
        <f t="shared" si="512"/>
        <v>650.41999999999996</v>
      </c>
      <c r="F4565" s="64">
        <f t="shared" si="512"/>
        <v>0</v>
      </c>
      <c r="H4565" s="64">
        <f t="shared" si="507"/>
        <v>-650.41999999999996</v>
      </c>
      <c r="J4565" s="64">
        <f t="shared" si="513"/>
        <v>19</v>
      </c>
      <c r="K4565" s="64">
        <f t="shared" si="508"/>
        <v>18</v>
      </c>
      <c r="L4565" s="64">
        <f t="shared" si="509"/>
        <v>44</v>
      </c>
      <c r="M4565" s="64">
        <f t="shared" si="510"/>
        <v>25</v>
      </c>
      <c r="O4565" s="64">
        <f t="shared" si="514"/>
        <v>2</v>
      </c>
      <c r="P4565" s="64">
        <f t="shared" si="515"/>
        <v>1</v>
      </c>
      <c r="Q4565" s="64">
        <f t="shared" si="516"/>
        <v>1</v>
      </c>
      <c r="T4565" s="64">
        <f t="shared" si="519"/>
        <v>106</v>
      </c>
      <c r="U4565" s="64">
        <f t="shared" ca="1" si="517"/>
        <v>-16.710000000000036</v>
      </c>
      <c r="V4565" s="64">
        <f t="shared" ca="1" si="517"/>
        <v>2.2700000000000955</v>
      </c>
      <c r="Y4565" s="64">
        <f t="shared" ca="1" si="518"/>
        <v>-16.710000000000036</v>
      </c>
      <c r="Z4565" s="64">
        <f t="shared" ca="1" si="520"/>
        <v>2.2700000000000955</v>
      </c>
    </row>
    <row r="4566" spans="1:26" x14ac:dyDescent="0.35">
      <c r="A4566" s="64">
        <v>1657090</v>
      </c>
      <c r="B4566" s="64" t="str">
        <f t="shared" si="511"/>
        <v>RT</v>
      </c>
      <c r="C4566" s="64">
        <f t="shared" si="512"/>
        <v>5114.3</v>
      </c>
      <c r="D4566" s="64">
        <f t="shared" si="512"/>
        <v>364</v>
      </c>
      <c r="E4566" s="64">
        <f t="shared" si="512"/>
        <v>418.33000000000004</v>
      </c>
      <c r="F4566" s="64">
        <f t="shared" si="512"/>
        <v>0</v>
      </c>
      <c r="H4566" s="64">
        <f t="shared" si="507"/>
        <v>-418.33000000000004</v>
      </c>
      <c r="J4566" s="64">
        <f t="shared" si="513"/>
        <v>19</v>
      </c>
      <c r="K4566" s="64">
        <f t="shared" si="508"/>
        <v>18</v>
      </c>
      <c r="L4566" s="64">
        <f t="shared" si="509"/>
        <v>45</v>
      </c>
      <c r="M4566" s="64">
        <f t="shared" si="510"/>
        <v>25</v>
      </c>
      <c r="O4566" s="64">
        <f t="shared" si="514"/>
        <v>2</v>
      </c>
      <c r="P4566" s="64">
        <f t="shared" si="515"/>
        <v>1</v>
      </c>
      <c r="Q4566" s="64">
        <f t="shared" si="516"/>
        <v>1</v>
      </c>
      <c r="T4566" s="64">
        <f t="shared" si="519"/>
        <v>107</v>
      </c>
      <c r="U4566" s="64">
        <f t="shared" ca="1" si="517"/>
        <v>-2.5900000000000318</v>
      </c>
      <c r="V4566" s="64">
        <f t="shared" ca="1" si="517"/>
        <v>-3.3299999999999272</v>
      </c>
      <c r="Y4566" s="64">
        <f t="shared" ca="1" si="518"/>
        <v>-2.5900000000000318</v>
      </c>
      <c r="Z4566" s="64">
        <f t="shared" ca="1" si="520"/>
        <v>-3.3299999999999272</v>
      </c>
    </row>
    <row r="4567" spans="1:26" x14ac:dyDescent="0.35">
      <c r="A4567" s="64">
        <v>1663865</v>
      </c>
      <c r="B4567" s="64" t="str">
        <f t="shared" si="511"/>
        <v>CPP/RT</v>
      </c>
      <c r="C4567" s="64">
        <f t="shared" si="512"/>
        <v>14327.14</v>
      </c>
      <c r="D4567" s="64">
        <f t="shared" si="512"/>
        <v>364</v>
      </c>
      <c r="E4567" s="64">
        <f t="shared" si="512"/>
        <v>1178.5900000000001</v>
      </c>
      <c r="F4567" s="64">
        <f t="shared" si="512"/>
        <v>1161.07</v>
      </c>
      <c r="H4567" s="64">
        <f t="shared" si="507"/>
        <v>-17.520000000000209</v>
      </c>
      <c r="J4567" s="64">
        <f t="shared" si="513"/>
        <v>19</v>
      </c>
      <c r="K4567" s="64">
        <f t="shared" si="508"/>
        <v>19</v>
      </c>
      <c r="L4567" s="64">
        <f t="shared" si="509"/>
        <v>45</v>
      </c>
      <c r="M4567" s="64">
        <f t="shared" si="510"/>
        <v>25</v>
      </c>
      <c r="O4567" s="64">
        <f t="shared" si="514"/>
        <v>2</v>
      </c>
      <c r="P4567" s="64">
        <f t="shared" si="515"/>
        <v>1</v>
      </c>
      <c r="Q4567" s="64">
        <f t="shared" si="516"/>
        <v>1</v>
      </c>
      <c r="T4567" s="64">
        <f t="shared" si="519"/>
        <v>108</v>
      </c>
      <c r="U4567" s="64">
        <f t="shared" ca="1" si="517"/>
        <v>-2.4399999999998272</v>
      </c>
      <c r="V4567" s="64">
        <f t="shared" ca="1" si="517"/>
        <v>5.4599999999999795</v>
      </c>
      <c r="Y4567" s="64">
        <f t="shared" ca="1" si="518"/>
        <v>-2.4399999999998272</v>
      </c>
      <c r="Z4567" s="64">
        <f t="shared" ca="1" si="520"/>
        <v>5.4599999999999795</v>
      </c>
    </row>
    <row r="4568" spans="1:26" x14ac:dyDescent="0.35">
      <c r="A4568" s="64">
        <v>1682518</v>
      </c>
      <c r="B4568" s="64" t="str">
        <f t="shared" si="511"/>
        <v>RT</v>
      </c>
      <c r="C4568" s="64">
        <f t="shared" si="512"/>
        <v>7117</v>
      </c>
      <c r="D4568" s="64">
        <f t="shared" si="512"/>
        <v>364</v>
      </c>
      <c r="E4568" s="64">
        <f t="shared" si="512"/>
        <v>577.71</v>
      </c>
      <c r="F4568" s="64">
        <f t="shared" si="512"/>
        <v>0</v>
      </c>
      <c r="H4568" s="64">
        <f t="shared" si="507"/>
        <v>-577.71</v>
      </c>
      <c r="J4568" s="64">
        <f t="shared" si="513"/>
        <v>19</v>
      </c>
      <c r="K4568" s="64">
        <f t="shared" si="508"/>
        <v>19</v>
      </c>
      <c r="L4568" s="64">
        <f t="shared" si="509"/>
        <v>46</v>
      </c>
      <c r="M4568" s="64">
        <f t="shared" si="510"/>
        <v>25</v>
      </c>
      <c r="O4568" s="64">
        <f t="shared" si="514"/>
        <v>2</v>
      </c>
      <c r="P4568" s="64">
        <f t="shared" si="515"/>
        <v>1</v>
      </c>
      <c r="Q4568" s="64">
        <f t="shared" si="516"/>
        <v>1</v>
      </c>
      <c r="T4568" s="64">
        <f t="shared" si="519"/>
        <v>109</v>
      </c>
      <c r="U4568" s="64">
        <f t="shared" ca="1" si="517"/>
        <v>-6.7400000000000091</v>
      </c>
      <c r="V4568" s="64">
        <f t="shared" ca="1" si="517"/>
        <v>-13.580000000000041</v>
      </c>
      <c r="Y4568" s="64">
        <f t="shared" ca="1" si="518"/>
        <v>-6.7400000000000091</v>
      </c>
      <c r="Z4568" s="64">
        <f t="shared" ca="1" si="520"/>
        <v>-13.580000000000041</v>
      </c>
    </row>
    <row r="4569" spans="1:26" x14ac:dyDescent="0.35">
      <c r="A4569" s="64">
        <v>1699159</v>
      </c>
      <c r="B4569" s="64" t="str">
        <f t="shared" si="511"/>
        <v>RT</v>
      </c>
      <c r="C4569" s="64">
        <f t="shared" si="512"/>
        <v>5668.3700000000008</v>
      </c>
      <c r="D4569" s="64">
        <f t="shared" si="512"/>
        <v>335</v>
      </c>
      <c r="E4569" s="64">
        <f t="shared" si="512"/>
        <v>481.31</v>
      </c>
      <c r="F4569" s="64">
        <f t="shared" si="512"/>
        <v>0</v>
      </c>
      <c r="H4569" s="64">
        <f t="shared" si="507"/>
        <v>-481.31</v>
      </c>
      <c r="J4569" s="64">
        <f t="shared" si="513"/>
        <v>19</v>
      </c>
      <c r="K4569" s="64">
        <f t="shared" si="508"/>
        <v>19</v>
      </c>
      <c r="L4569" s="64">
        <f t="shared" si="509"/>
        <v>47</v>
      </c>
      <c r="M4569" s="64">
        <f t="shared" si="510"/>
        <v>25</v>
      </c>
      <c r="O4569" s="64">
        <f t="shared" si="514"/>
        <v>2</v>
      </c>
      <c r="P4569" s="64">
        <f t="shared" si="515"/>
        <v>1</v>
      </c>
      <c r="Q4569" s="64">
        <f t="shared" si="516"/>
        <v>1</v>
      </c>
      <c r="T4569" s="64">
        <f t="shared" si="519"/>
        <v>110</v>
      </c>
      <c r="U4569" s="64">
        <f t="shared" ca="1" si="517"/>
        <v>-11.400000000000091</v>
      </c>
      <c r="V4569" s="64">
        <f t="shared" ca="1" si="517"/>
        <v>1.2000000000000455</v>
      </c>
      <c r="Y4569" s="64">
        <f t="shared" ca="1" si="518"/>
        <v>-11.400000000000091</v>
      </c>
      <c r="Z4569" s="64">
        <f t="shared" ca="1" si="520"/>
        <v>1.2000000000000455</v>
      </c>
    </row>
    <row r="4570" spans="1:26" x14ac:dyDescent="0.35">
      <c r="A4570" s="64">
        <v>1700196</v>
      </c>
      <c r="B4570" s="64" t="str">
        <f t="shared" si="511"/>
        <v>RT</v>
      </c>
      <c r="C4570" s="64">
        <f t="shared" si="512"/>
        <v>13010.29</v>
      </c>
      <c r="D4570" s="64">
        <f t="shared" si="512"/>
        <v>335</v>
      </c>
      <c r="E4570" s="64">
        <f t="shared" si="512"/>
        <v>1088.19</v>
      </c>
      <c r="F4570" s="64">
        <f t="shared" si="512"/>
        <v>0</v>
      </c>
      <c r="H4570" s="64">
        <f t="shared" si="507"/>
        <v>-1088.19</v>
      </c>
      <c r="J4570" s="64">
        <f t="shared" si="513"/>
        <v>19</v>
      </c>
      <c r="K4570" s="64">
        <f t="shared" si="508"/>
        <v>19</v>
      </c>
      <c r="L4570" s="64">
        <f t="shared" si="509"/>
        <v>48</v>
      </c>
      <c r="M4570" s="64">
        <f t="shared" si="510"/>
        <v>25</v>
      </c>
      <c r="O4570" s="64">
        <f t="shared" si="514"/>
        <v>2</v>
      </c>
      <c r="P4570" s="64">
        <f t="shared" si="515"/>
        <v>1</v>
      </c>
      <c r="Q4570" s="64">
        <f t="shared" si="516"/>
        <v>1</v>
      </c>
      <c r="T4570" s="64">
        <f t="shared" si="519"/>
        <v>111</v>
      </c>
      <c r="U4570" s="64">
        <f t="shared" ca="1" si="517"/>
        <v>-26.080000000000041</v>
      </c>
      <c r="V4570" s="64">
        <f t="shared" ca="1" si="517"/>
        <v>-17.57000000000005</v>
      </c>
      <c r="Y4570" s="64">
        <f t="shared" ca="1" si="518"/>
        <v>-26.080000000000041</v>
      </c>
      <c r="Z4570" s="64">
        <f t="shared" ca="1" si="520"/>
        <v>-17.57000000000005</v>
      </c>
    </row>
    <row r="4571" spans="1:26" x14ac:dyDescent="0.35">
      <c r="A4571" s="64">
        <v>1728239</v>
      </c>
      <c r="B4571" s="64" t="str">
        <f t="shared" si="511"/>
        <v>RT</v>
      </c>
      <c r="C4571" s="64">
        <f t="shared" si="512"/>
        <v>9934.7900000000009</v>
      </c>
      <c r="D4571" s="64">
        <f t="shared" si="512"/>
        <v>365</v>
      </c>
      <c r="E4571" s="64">
        <f t="shared" si="512"/>
        <v>820.23</v>
      </c>
      <c r="F4571" s="64">
        <f t="shared" si="512"/>
        <v>0</v>
      </c>
      <c r="H4571" s="64">
        <f t="shared" si="507"/>
        <v>-820.23</v>
      </c>
      <c r="J4571" s="64">
        <f t="shared" si="513"/>
        <v>19</v>
      </c>
      <c r="K4571" s="64">
        <f t="shared" si="508"/>
        <v>19</v>
      </c>
      <c r="L4571" s="64">
        <f t="shared" si="509"/>
        <v>49</v>
      </c>
      <c r="M4571" s="64">
        <f t="shared" si="510"/>
        <v>25</v>
      </c>
      <c r="O4571" s="64">
        <f t="shared" si="514"/>
        <v>2</v>
      </c>
      <c r="P4571" s="64">
        <f t="shared" si="515"/>
        <v>1</v>
      </c>
      <c r="Q4571" s="64">
        <f t="shared" si="516"/>
        <v>1</v>
      </c>
      <c r="T4571" s="64">
        <f t="shared" si="519"/>
        <v>112</v>
      </c>
      <c r="U4571" s="64">
        <f t="shared" ca="1" si="517"/>
        <v>-4.1399999999999864</v>
      </c>
      <c r="V4571" s="64">
        <f t="shared" ca="1" si="517"/>
        <v>-17.069999999999936</v>
      </c>
      <c r="Y4571" s="64">
        <f t="shared" ca="1" si="518"/>
        <v>-4.1399999999999864</v>
      </c>
      <c r="Z4571" s="64">
        <f t="shared" ca="1" si="520"/>
        <v>-17.069999999999936</v>
      </c>
    </row>
    <row r="4572" spans="1:26" x14ac:dyDescent="0.35">
      <c r="A4572" s="64">
        <v>1733741</v>
      </c>
      <c r="B4572" s="64" t="str">
        <f t="shared" si="511"/>
        <v>CPP/RT</v>
      </c>
      <c r="C4572" s="64">
        <f t="shared" si="512"/>
        <v>10304.369999999999</v>
      </c>
      <c r="D4572" s="64">
        <f t="shared" si="512"/>
        <v>302</v>
      </c>
      <c r="E4572" s="64">
        <f t="shared" si="512"/>
        <v>826.45</v>
      </c>
      <c r="F4572" s="64">
        <f t="shared" si="512"/>
        <v>810.2</v>
      </c>
      <c r="H4572" s="64">
        <f t="shared" si="507"/>
        <v>-16.25</v>
      </c>
      <c r="J4572" s="64">
        <f t="shared" si="513"/>
        <v>19</v>
      </c>
      <c r="K4572" s="64">
        <f t="shared" si="508"/>
        <v>20</v>
      </c>
      <c r="L4572" s="64">
        <f t="shared" si="509"/>
        <v>49</v>
      </c>
      <c r="M4572" s="64">
        <f t="shared" si="510"/>
        <v>25</v>
      </c>
      <c r="O4572" s="64">
        <f t="shared" si="514"/>
        <v>2</v>
      </c>
      <c r="P4572" s="64">
        <f t="shared" si="515"/>
        <v>1</v>
      </c>
      <c r="Q4572" s="64">
        <f t="shared" si="516"/>
        <v>1</v>
      </c>
      <c r="T4572" s="64">
        <f t="shared" si="519"/>
        <v>113</v>
      </c>
      <c r="U4572" s="64">
        <f t="shared" ca="1" si="517"/>
        <v>-6.9900000000000091</v>
      </c>
      <c r="V4572" s="64">
        <f t="shared" ca="1" si="517"/>
        <v>-14.660000000000082</v>
      </c>
      <c r="Y4572" s="64">
        <f t="shared" ca="1" si="518"/>
        <v>-6.9900000000000091</v>
      </c>
      <c r="Z4572" s="64">
        <f t="shared" ca="1" si="520"/>
        <v>-14.660000000000082</v>
      </c>
    </row>
    <row r="4573" spans="1:26" x14ac:dyDescent="0.35">
      <c r="A4573" s="64">
        <v>1734418</v>
      </c>
      <c r="B4573" s="64" t="str">
        <f t="shared" si="511"/>
        <v>RT</v>
      </c>
      <c r="C4573" s="64">
        <f t="shared" si="512"/>
        <v>5983.14</v>
      </c>
      <c r="D4573" s="64">
        <f t="shared" si="512"/>
        <v>363</v>
      </c>
      <c r="E4573" s="64">
        <f t="shared" si="512"/>
        <v>480.97</v>
      </c>
      <c r="F4573" s="64">
        <f t="shared" si="512"/>
        <v>0</v>
      </c>
      <c r="H4573" s="64">
        <f t="shared" si="507"/>
        <v>-480.97</v>
      </c>
      <c r="J4573" s="64">
        <f t="shared" si="513"/>
        <v>19</v>
      </c>
      <c r="K4573" s="64">
        <f t="shared" si="508"/>
        <v>20</v>
      </c>
      <c r="L4573" s="64">
        <f t="shared" si="509"/>
        <v>50</v>
      </c>
      <c r="M4573" s="64">
        <f t="shared" si="510"/>
        <v>25</v>
      </c>
      <c r="O4573" s="64">
        <f t="shared" si="514"/>
        <v>2</v>
      </c>
      <c r="P4573" s="64">
        <f t="shared" si="515"/>
        <v>1</v>
      </c>
      <c r="Q4573" s="64">
        <f t="shared" si="516"/>
        <v>1</v>
      </c>
      <c r="T4573" s="64">
        <f t="shared" si="519"/>
        <v>114</v>
      </c>
      <c r="U4573" s="64">
        <f t="shared" ca="1" si="517"/>
        <v>-6.4000000000000341</v>
      </c>
      <c r="V4573" s="64">
        <f t="shared" ca="1" si="517"/>
        <v>-7.3299999999999272</v>
      </c>
      <c r="Y4573" s="64">
        <f t="shared" ca="1" si="518"/>
        <v>-6.4000000000000341</v>
      </c>
      <c r="Z4573" s="64">
        <f t="shared" ca="1" si="520"/>
        <v>-7.3299999999999272</v>
      </c>
    </row>
    <row r="4574" spans="1:26" x14ac:dyDescent="0.35">
      <c r="A4574" s="64">
        <v>1735177</v>
      </c>
      <c r="B4574" s="64" t="str">
        <f t="shared" si="511"/>
        <v>RT</v>
      </c>
      <c r="C4574" s="64">
        <f t="shared" si="512"/>
        <v>6319.0899900000004</v>
      </c>
      <c r="D4574" s="64">
        <f t="shared" si="512"/>
        <v>363</v>
      </c>
      <c r="E4574" s="64">
        <f t="shared" si="512"/>
        <v>524.5</v>
      </c>
      <c r="F4574" s="64">
        <f t="shared" si="512"/>
        <v>0</v>
      </c>
      <c r="H4574" s="64">
        <f t="shared" si="507"/>
        <v>-524.5</v>
      </c>
      <c r="J4574" s="64">
        <f t="shared" si="513"/>
        <v>19</v>
      </c>
      <c r="K4574" s="64">
        <f t="shared" si="508"/>
        <v>20</v>
      </c>
      <c r="L4574" s="64">
        <f t="shared" si="509"/>
        <v>51</v>
      </c>
      <c r="M4574" s="64">
        <f t="shared" si="510"/>
        <v>25</v>
      </c>
      <c r="O4574" s="64">
        <f t="shared" si="514"/>
        <v>2</v>
      </c>
      <c r="P4574" s="64">
        <f t="shared" si="515"/>
        <v>1</v>
      </c>
      <c r="Q4574" s="64">
        <f t="shared" si="516"/>
        <v>1</v>
      </c>
      <c r="T4574" s="64">
        <f t="shared" si="519"/>
        <v>115</v>
      </c>
      <c r="U4574" s="64">
        <f t="shared" ca="1" si="517"/>
        <v>-11.57000000000005</v>
      </c>
      <c r="V4574" s="64">
        <f t="shared" ca="1" si="517"/>
        <v>-13.160000000000082</v>
      </c>
      <c r="Y4574" s="64">
        <f t="shared" ca="1" si="518"/>
        <v>-11.57000000000005</v>
      </c>
      <c r="Z4574" s="64">
        <f t="shared" ca="1" si="520"/>
        <v>-13.160000000000082</v>
      </c>
    </row>
    <row r="4575" spans="1:26" x14ac:dyDescent="0.35">
      <c r="A4575" s="64">
        <v>1736456</v>
      </c>
      <c r="B4575" s="64" t="str">
        <f t="shared" si="511"/>
        <v>CPP/RT</v>
      </c>
      <c r="C4575" s="64">
        <f t="shared" si="512"/>
        <v>5791.67</v>
      </c>
      <c r="D4575" s="64">
        <f t="shared" si="512"/>
        <v>331</v>
      </c>
      <c r="E4575" s="64">
        <f t="shared" si="512"/>
        <v>470.39</v>
      </c>
      <c r="F4575" s="64">
        <f t="shared" si="512"/>
        <v>470.16999999999996</v>
      </c>
      <c r="H4575" s="64">
        <f t="shared" si="507"/>
        <v>-0.22000000000002728</v>
      </c>
      <c r="J4575" s="64">
        <f t="shared" si="513"/>
        <v>19</v>
      </c>
      <c r="K4575" s="64">
        <f t="shared" si="508"/>
        <v>21</v>
      </c>
      <c r="L4575" s="64">
        <f t="shared" si="509"/>
        <v>51</v>
      </c>
      <c r="M4575" s="64">
        <f t="shared" si="510"/>
        <v>25</v>
      </c>
      <c r="O4575" s="64">
        <f t="shared" si="514"/>
        <v>2</v>
      </c>
      <c r="P4575" s="64">
        <f t="shared" si="515"/>
        <v>1</v>
      </c>
      <c r="Q4575" s="64">
        <f t="shared" si="516"/>
        <v>1</v>
      </c>
      <c r="T4575" s="64">
        <f t="shared" si="519"/>
        <v>116</v>
      </c>
      <c r="U4575" s="64">
        <f t="shared" ca="1" si="517"/>
        <v>-14.330000000000155</v>
      </c>
      <c r="V4575" s="64">
        <f t="shared" ca="1" si="517"/>
        <v>-2.7200000000000273</v>
      </c>
      <c r="Y4575" s="64">
        <f t="shared" ca="1" si="518"/>
        <v>-14.330000000000155</v>
      </c>
      <c r="Z4575" s="64">
        <f t="shared" ca="1" si="520"/>
        <v>-2.7200000000000273</v>
      </c>
    </row>
    <row r="4576" spans="1:26" x14ac:dyDescent="0.35">
      <c r="A4576" s="64">
        <v>1740746</v>
      </c>
      <c r="B4576" s="64" t="str">
        <f t="shared" si="511"/>
        <v>RT</v>
      </c>
      <c r="C4576" s="64">
        <f t="shared" si="512"/>
        <v>5155.5</v>
      </c>
      <c r="D4576" s="64">
        <f t="shared" si="512"/>
        <v>363</v>
      </c>
      <c r="E4576" s="64">
        <f t="shared" si="512"/>
        <v>415.98</v>
      </c>
      <c r="F4576" s="64">
        <f t="shared" si="512"/>
        <v>0</v>
      </c>
      <c r="H4576" s="64">
        <f t="shared" si="507"/>
        <v>-415.98</v>
      </c>
      <c r="J4576" s="64">
        <f t="shared" si="513"/>
        <v>19</v>
      </c>
      <c r="K4576" s="64">
        <f t="shared" si="508"/>
        <v>21</v>
      </c>
      <c r="L4576" s="64">
        <f t="shared" si="509"/>
        <v>52</v>
      </c>
      <c r="M4576" s="64">
        <f t="shared" si="510"/>
        <v>25</v>
      </c>
      <c r="O4576" s="64">
        <f t="shared" si="514"/>
        <v>2</v>
      </c>
      <c r="P4576" s="64">
        <f t="shared" si="515"/>
        <v>1</v>
      </c>
      <c r="Q4576" s="64">
        <f t="shared" si="516"/>
        <v>1</v>
      </c>
      <c r="T4576" s="64">
        <f t="shared" si="519"/>
        <v>117</v>
      </c>
      <c r="U4576" s="64">
        <f t="shared" ca="1" si="517"/>
        <v>-8.4000000000000341</v>
      </c>
      <c r="V4576" s="64">
        <f t="shared" ca="1" si="517"/>
        <v>-3.8500000000000227</v>
      </c>
      <c r="Y4576" s="64">
        <f t="shared" ca="1" si="518"/>
        <v>-8.4000000000000341</v>
      </c>
      <c r="Z4576" s="64">
        <f t="shared" ca="1" si="520"/>
        <v>-3.8500000000000227</v>
      </c>
    </row>
    <row r="4577" spans="1:26" x14ac:dyDescent="0.35">
      <c r="A4577" s="64">
        <v>1741348</v>
      </c>
      <c r="B4577" s="64" t="str">
        <f t="shared" si="511"/>
        <v>RT</v>
      </c>
      <c r="C4577" s="64">
        <f t="shared" si="512"/>
        <v>10528.22</v>
      </c>
      <c r="D4577" s="64">
        <f t="shared" si="512"/>
        <v>363</v>
      </c>
      <c r="E4577" s="64">
        <f t="shared" si="512"/>
        <v>815.27</v>
      </c>
      <c r="F4577" s="64">
        <f t="shared" si="512"/>
        <v>0</v>
      </c>
      <c r="H4577" s="64">
        <f t="shared" si="507"/>
        <v>-815.27</v>
      </c>
      <c r="J4577" s="64">
        <f t="shared" si="513"/>
        <v>19</v>
      </c>
      <c r="K4577" s="64">
        <f t="shared" si="508"/>
        <v>21</v>
      </c>
      <c r="L4577" s="64">
        <f t="shared" si="509"/>
        <v>53</v>
      </c>
      <c r="M4577" s="64">
        <f t="shared" si="510"/>
        <v>25</v>
      </c>
      <c r="O4577" s="64">
        <f t="shared" si="514"/>
        <v>2</v>
      </c>
      <c r="P4577" s="64">
        <f t="shared" si="515"/>
        <v>1</v>
      </c>
      <c r="Q4577" s="64">
        <f t="shared" si="516"/>
        <v>1</v>
      </c>
      <c r="T4577" s="64">
        <f t="shared" si="519"/>
        <v>118</v>
      </c>
      <c r="U4577" s="64">
        <f t="shared" ca="1" si="517"/>
        <v>-10.150000000000091</v>
      </c>
      <c r="V4577" s="64">
        <f t="shared" ca="1" si="517"/>
        <v>-14.289999999999964</v>
      </c>
      <c r="Y4577" s="64">
        <f t="shared" ca="1" si="518"/>
        <v>-10.150000000000091</v>
      </c>
      <c r="Z4577" s="64">
        <f t="shared" ca="1" si="520"/>
        <v>-14.289999999999964</v>
      </c>
    </row>
    <row r="4578" spans="1:26" x14ac:dyDescent="0.35">
      <c r="A4578" s="64">
        <v>1741489</v>
      </c>
      <c r="B4578" s="64" t="str">
        <f t="shared" si="511"/>
        <v>RCT Control</v>
      </c>
      <c r="C4578" s="64">
        <f t="shared" si="512"/>
        <v>6564.33</v>
      </c>
      <c r="D4578" s="64">
        <f t="shared" si="512"/>
        <v>336</v>
      </c>
      <c r="E4578" s="64">
        <f t="shared" si="512"/>
        <v>525.71</v>
      </c>
      <c r="F4578" s="64">
        <f t="shared" si="512"/>
        <v>0</v>
      </c>
      <c r="H4578" s="64">
        <f t="shared" si="507"/>
        <v>-525.71</v>
      </c>
      <c r="J4578" s="64">
        <f t="shared" si="513"/>
        <v>19</v>
      </c>
      <c r="K4578" s="64">
        <f t="shared" si="508"/>
        <v>21</v>
      </c>
      <c r="L4578" s="64">
        <f t="shared" si="509"/>
        <v>53</v>
      </c>
      <c r="M4578" s="64">
        <f t="shared" si="510"/>
        <v>26</v>
      </c>
      <c r="O4578" s="64">
        <f t="shared" si="514"/>
        <v>2</v>
      </c>
      <c r="P4578" s="64">
        <f t="shared" si="515"/>
        <v>1</v>
      </c>
      <c r="Q4578" s="64">
        <f t="shared" si="516"/>
        <v>1</v>
      </c>
      <c r="T4578" s="64">
        <f t="shared" si="519"/>
        <v>119</v>
      </c>
      <c r="U4578" s="64">
        <f t="shared" ca="1" si="517"/>
        <v>-14.439999999999941</v>
      </c>
      <c r="V4578" s="64">
        <f t="shared" ca="1" si="517"/>
        <v>3.1099999999999568</v>
      </c>
      <c r="Y4578" s="64">
        <f t="shared" ca="1" si="518"/>
        <v>-14.439999999999941</v>
      </c>
      <c r="Z4578" s="64">
        <f t="shared" ca="1" si="520"/>
        <v>3.1099999999999568</v>
      </c>
    </row>
    <row r="4579" spans="1:26" x14ac:dyDescent="0.35">
      <c r="A4579" s="64">
        <v>1747643</v>
      </c>
      <c r="B4579" s="64" t="str">
        <f t="shared" si="511"/>
        <v>RT</v>
      </c>
      <c r="C4579" s="64">
        <f t="shared" si="512"/>
        <v>4743.46</v>
      </c>
      <c r="D4579" s="64">
        <f t="shared" si="512"/>
        <v>365</v>
      </c>
      <c r="E4579" s="64">
        <f t="shared" si="512"/>
        <v>392.1</v>
      </c>
      <c r="F4579" s="64">
        <f t="shared" si="512"/>
        <v>0</v>
      </c>
      <c r="H4579" s="64">
        <f t="shared" si="507"/>
        <v>-392.1</v>
      </c>
      <c r="J4579" s="64">
        <f t="shared" si="513"/>
        <v>19</v>
      </c>
      <c r="K4579" s="64">
        <f t="shared" si="508"/>
        <v>21</v>
      </c>
      <c r="L4579" s="64">
        <f t="shared" si="509"/>
        <v>54</v>
      </c>
      <c r="M4579" s="64">
        <f t="shared" si="510"/>
        <v>26</v>
      </c>
      <c r="O4579" s="64">
        <f t="shared" si="514"/>
        <v>2</v>
      </c>
      <c r="P4579" s="64">
        <f t="shared" si="515"/>
        <v>1</v>
      </c>
      <c r="Q4579" s="64">
        <f t="shared" si="516"/>
        <v>1</v>
      </c>
      <c r="T4579" s="64">
        <f t="shared" si="519"/>
        <v>120</v>
      </c>
      <c r="U4579" s="64">
        <f t="shared" ca="1" si="517"/>
        <v>-5.5399999999999636</v>
      </c>
      <c r="V4579" s="64">
        <f t="shared" ca="1" si="517"/>
        <v>-14.479999999999905</v>
      </c>
      <c r="Y4579" s="64">
        <f t="shared" ca="1" si="518"/>
        <v>-5.5399999999999636</v>
      </c>
      <c r="Z4579" s="64">
        <f t="shared" ca="1" si="520"/>
        <v>-14.479999999999905</v>
      </c>
    </row>
    <row r="4580" spans="1:26" x14ac:dyDescent="0.35">
      <c r="A4580" s="64">
        <v>1749392</v>
      </c>
      <c r="B4580" s="64" t="str">
        <f t="shared" si="511"/>
        <v>CPP/RT</v>
      </c>
      <c r="C4580" s="64">
        <f t="shared" si="512"/>
        <v>11542.65</v>
      </c>
      <c r="D4580" s="64">
        <f t="shared" si="512"/>
        <v>335</v>
      </c>
      <c r="E4580" s="64">
        <f t="shared" si="512"/>
        <v>929.8</v>
      </c>
      <c r="F4580" s="64">
        <f t="shared" si="512"/>
        <v>926.16</v>
      </c>
      <c r="H4580" s="64">
        <f t="shared" si="507"/>
        <v>-3.6399999999999864</v>
      </c>
      <c r="J4580" s="64">
        <f t="shared" si="513"/>
        <v>19</v>
      </c>
      <c r="K4580" s="64">
        <f t="shared" si="508"/>
        <v>22</v>
      </c>
      <c r="L4580" s="64">
        <f t="shared" si="509"/>
        <v>54</v>
      </c>
      <c r="M4580" s="64">
        <f t="shared" si="510"/>
        <v>26</v>
      </c>
      <c r="O4580" s="64">
        <f t="shared" si="514"/>
        <v>2</v>
      </c>
      <c r="P4580" s="64">
        <f t="shared" si="515"/>
        <v>1</v>
      </c>
      <c r="Q4580" s="64">
        <f t="shared" si="516"/>
        <v>1</v>
      </c>
      <c r="T4580" s="64">
        <f t="shared" si="519"/>
        <v>121</v>
      </c>
      <c r="U4580" s="64">
        <f t="shared" ca="1" si="517"/>
        <v>-4.2300000000000182</v>
      </c>
      <c r="V4580" s="64">
        <f t="shared" ca="1" si="517"/>
        <v>-10.720000000000027</v>
      </c>
      <c r="Y4580" s="64">
        <f t="shared" ca="1" si="518"/>
        <v>-4.2300000000000182</v>
      </c>
      <c r="Z4580" s="64">
        <f t="shared" ca="1" si="520"/>
        <v>-10.720000000000027</v>
      </c>
    </row>
    <row r="4581" spans="1:26" x14ac:dyDescent="0.35">
      <c r="A4581" s="64">
        <v>1751389</v>
      </c>
      <c r="B4581" s="64" t="str">
        <f t="shared" si="511"/>
        <v>RT</v>
      </c>
      <c r="C4581" s="64">
        <f t="shared" si="512"/>
        <v>7151.27</v>
      </c>
      <c r="D4581" s="64">
        <f t="shared" si="512"/>
        <v>365</v>
      </c>
      <c r="E4581" s="64">
        <f t="shared" si="512"/>
        <v>611.29999999999995</v>
      </c>
      <c r="F4581" s="64">
        <f t="shared" si="512"/>
        <v>0</v>
      </c>
      <c r="H4581" s="64">
        <f t="shared" si="507"/>
        <v>-611.29999999999995</v>
      </c>
      <c r="J4581" s="64">
        <f t="shared" si="513"/>
        <v>19</v>
      </c>
      <c r="K4581" s="64">
        <f t="shared" si="508"/>
        <v>22</v>
      </c>
      <c r="L4581" s="64">
        <f t="shared" si="509"/>
        <v>55</v>
      </c>
      <c r="M4581" s="64">
        <f t="shared" si="510"/>
        <v>26</v>
      </c>
      <c r="O4581" s="64">
        <f t="shared" si="514"/>
        <v>2</v>
      </c>
      <c r="P4581" s="64">
        <f t="shared" si="515"/>
        <v>1</v>
      </c>
      <c r="Q4581" s="64">
        <f t="shared" si="516"/>
        <v>1</v>
      </c>
      <c r="T4581" s="64">
        <f t="shared" si="519"/>
        <v>122</v>
      </c>
      <c r="U4581" s="64">
        <f t="shared" ca="1" si="517"/>
        <v>3.2199999999999989</v>
      </c>
      <c r="V4581" s="64">
        <f t="shared" ca="1" si="517"/>
        <v>-1.6700000000000159</v>
      </c>
      <c r="Y4581" s="64">
        <f t="shared" ca="1" si="518"/>
        <v>3.2199999999999989</v>
      </c>
      <c r="Z4581" s="64">
        <f t="shared" ca="1" si="520"/>
        <v>-1.6700000000000159</v>
      </c>
    </row>
    <row r="4582" spans="1:26" x14ac:dyDescent="0.35">
      <c r="A4582" s="64">
        <v>1752139</v>
      </c>
      <c r="B4582" s="64" t="str">
        <f t="shared" si="511"/>
        <v>CPP</v>
      </c>
      <c r="C4582" s="64">
        <f t="shared" si="512"/>
        <v>11468.27</v>
      </c>
      <c r="D4582" s="64">
        <f t="shared" si="512"/>
        <v>335</v>
      </c>
      <c r="E4582" s="64">
        <f t="shared" si="512"/>
        <v>920.2</v>
      </c>
      <c r="F4582" s="64">
        <f t="shared" si="512"/>
        <v>918.01</v>
      </c>
      <c r="H4582" s="64">
        <f t="shared" si="507"/>
        <v>-2.1900000000000546</v>
      </c>
      <c r="J4582" s="64">
        <f t="shared" si="513"/>
        <v>20</v>
      </c>
      <c r="K4582" s="64">
        <f t="shared" si="508"/>
        <v>22</v>
      </c>
      <c r="L4582" s="64">
        <f t="shared" si="509"/>
        <v>55</v>
      </c>
      <c r="M4582" s="64">
        <f t="shared" si="510"/>
        <v>26</v>
      </c>
      <c r="O4582" s="64">
        <f t="shared" si="514"/>
        <v>2</v>
      </c>
      <c r="P4582" s="64">
        <f t="shared" si="515"/>
        <v>1</v>
      </c>
      <c r="Q4582" s="64">
        <f t="shared" si="516"/>
        <v>1</v>
      </c>
      <c r="T4582" s="64">
        <f t="shared" si="519"/>
        <v>123</v>
      </c>
      <c r="U4582" s="64">
        <f t="shared" ca="1" si="517"/>
        <v>-7.7900000000000205</v>
      </c>
      <c r="V4582" s="64">
        <f t="shared" ca="1" si="517"/>
        <v>-17.699999999999932</v>
      </c>
      <c r="Y4582" s="64">
        <f t="shared" ca="1" si="518"/>
        <v>-7.7900000000000205</v>
      </c>
      <c r="Z4582" s="64">
        <f t="shared" ca="1" si="520"/>
        <v>-17.699999999999932</v>
      </c>
    </row>
    <row r="4583" spans="1:26" x14ac:dyDescent="0.35">
      <c r="A4583" s="64">
        <v>1772260</v>
      </c>
      <c r="B4583" s="64" t="str">
        <f t="shared" si="511"/>
        <v>RT</v>
      </c>
      <c r="C4583" s="64">
        <f t="shared" si="512"/>
        <v>6409.28</v>
      </c>
      <c r="D4583" s="64">
        <f t="shared" si="512"/>
        <v>364</v>
      </c>
      <c r="E4583" s="64">
        <f t="shared" si="512"/>
        <v>518.80999999999995</v>
      </c>
      <c r="F4583" s="64">
        <f t="shared" si="512"/>
        <v>0</v>
      </c>
      <c r="H4583" s="64">
        <f t="shared" si="507"/>
        <v>-518.80999999999995</v>
      </c>
      <c r="J4583" s="64">
        <f t="shared" si="513"/>
        <v>20</v>
      </c>
      <c r="K4583" s="64">
        <f t="shared" si="508"/>
        <v>22</v>
      </c>
      <c r="L4583" s="64">
        <f t="shared" si="509"/>
        <v>56</v>
      </c>
      <c r="M4583" s="64">
        <f t="shared" si="510"/>
        <v>26</v>
      </c>
      <c r="O4583" s="64">
        <f t="shared" si="514"/>
        <v>2</v>
      </c>
      <c r="P4583" s="64">
        <f t="shared" si="515"/>
        <v>1</v>
      </c>
      <c r="Q4583" s="64">
        <f t="shared" si="516"/>
        <v>1</v>
      </c>
      <c r="T4583" s="64">
        <f t="shared" si="519"/>
        <v>124</v>
      </c>
      <c r="U4583" s="64">
        <f t="shared" ca="1" si="517"/>
        <v>4.2500000000001137</v>
      </c>
      <c r="V4583" s="64">
        <f t="shared" ca="1" si="517"/>
        <v>-12.080000000000041</v>
      </c>
      <c r="Y4583" s="64">
        <f t="shared" ca="1" si="518"/>
        <v>4.2500000000001137</v>
      </c>
      <c r="Z4583" s="64">
        <f t="shared" ca="1" si="520"/>
        <v>-12.080000000000041</v>
      </c>
    </row>
    <row r="4584" spans="1:26" x14ac:dyDescent="0.35">
      <c r="A4584" s="64">
        <v>1773458</v>
      </c>
      <c r="B4584" s="64" t="str">
        <f t="shared" si="511"/>
        <v>RT</v>
      </c>
      <c r="C4584" s="64">
        <f t="shared" si="512"/>
        <v>10206.81</v>
      </c>
      <c r="D4584" s="64">
        <f t="shared" si="512"/>
        <v>365</v>
      </c>
      <c r="E4584" s="64">
        <f t="shared" si="512"/>
        <v>851.62</v>
      </c>
      <c r="F4584" s="64">
        <f t="shared" si="512"/>
        <v>0</v>
      </c>
      <c r="H4584" s="64">
        <f t="shared" si="507"/>
        <v>-851.62</v>
      </c>
      <c r="J4584" s="64">
        <f t="shared" si="513"/>
        <v>20</v>
      </c>
      <c r="K4584" s="64">
        <f t="shared" si="508"/>
        <v>22</v>
      </c>
      <c r="L4584" s="64">
        <f t="shared" si="509"/>
        <v>57</v>
      </c>
      <c r="M4584" s="64">
        <f t="shared" si="510"/>
        <v>26</v>
      </c>
      <c r="O4584" s="64">
        <f t="shared" si="514"/>
        <v>2</v>
      </c>
      <c r="P4584" s="64">
        <f t="shared" si="515"/>
        <v>1</v>
      </c>
      <c r="Q4584" s="64">
        <f t="shared" si="516"/>
        <v>1</v>
      </c>
      <c r="T4584" s="64">
        <f t="shared" si="519"/>
        <v>125</v>
      </c>
      <c r="U4584" s="64">
        <f t="shared" ca="1" si="517"/>
        <v>0.59000000000003183</v>
      </c>
      <c r="V4584" s="64">
        <f t="shared" ca="1" si="517"/>
        <v>-5.1300000000000523</v>
      </c>
      <c r="Y4584" s="64">
        <f t="shared" ca="1" si="518"/>
        <v>0.59000000000003183</v>
      </c>
      <c r="Z4584" s="64">
        <f t="shared" ca="1" si="520"/>
        <v>-5.1300000000000523</v>
      </c>
    </row>
    <row r="4585" spans="1:26" x14ac:dyDescent="0.35">
      <c r="A4585" s="64">
        <v>1774373</v>
      </c>
      <c r="B4585" s="64" t="str">
        <f t="shared" si="511"/>
        <v>RT</v>
      </c>
      <c r="C4585" s="64">
        <f t="shared" si="512"/>
        <v>8317.6500000000015</v>
      </c>
      <c r="D4585" s="64">
        <f t="shared" si="512"/>
        <v>365</v>
      </c>
      <c r="E4585" s="64">
        <f t="shared" si="512"/>
        <v>686.15</v>
      </c>
      <c r="F4585" s="64">
        <f t="shared" si="512"/>
        <v>0</v>
      </c>
      <c r="H4585" s="64">
        <f t="shared" si="507"/>
        <v>-686.15</v>
      </c>
      <c r="J4585" s="64">
        <f t="shared" si="513"/>
        <v>20</v>
      </c>
      <c r="K4585" s="64">
        <f t="shared" si="508"/>
        <v>22</v>
      </c>
      <c r="L4585" s="64">
        <f t="shared" si="509"/>
        <v>58</v>
      </c>
      <c r="M4585" s="64">
        <f t="shared" si="510"/>
        <v>26</v>
      </c>
      <c r="O4585" s="64">
        <f t="shared" si="514"/>
        <v>2</v>
      </c>
      <c r="P4585" s="64">
        <f t="shared" si="515"/>
        <v>1</v>
      </c>
      <c r="Q4585" s="64">
        <f t="shared" si="516"/>
        <v>1</v>
      </c>
      <c r="T4585" s="64">
        <f t="shared" si="519"/>
        <v>126</v>
      </c>
      <c r="U4585" s="64">
        <f t="shared" ca="1" si="517"/>
        <v>-2.6100000000000136</v>
      </c>
      <c r="V4585" s="64">
        <f t="shared" ca="1" si="517"/>
        <v>-1.7099999999999795</v>
      </c>
      <c r="Y4585" s="64">
        <f t="shared" ca="1" si="518"/>
        <v>-2.6100000000000136</v>
      </c>
      <c r="Z4585" s="64">
        <f t="shared" ca="1" si="520"/>
        <v>-1.7099999999999795</v>
      </c>
    </row>
    <row r="4586" spans="1:26" x14ac:dyDescent="0.35">
      <c r="A4586" s="64">
        <v>1775735</v>
      </c>
      <c r="B4586" s="64" t="str">
        <f t="shared" si="511"/>
        <v>CPP</v>
      </c>
      <c r="C4586" s="64">
        <f t="shared" si="512"/>
        <v>10341.02</v>
      </c>
      <c r="D4586" s="64">
        <f t="shared" si="512"/>
        <v>304</v>
      </c>
      <c r="E4586" s="64">
        <f t="shared" si="512"/>
        <v>840.93000000000006</v>
      </c>
      <c r="F4586" s="64">
        <f t="shared" si="512"/>
        <v>830.1099999999999</v>
      </c>
      <c r="H4586" s="64">
        <f t="shared" si="507"/>
        <v>-10.820000000000164</v>
      </c>
      <c r="J4586" s="64">
        <f t="shared" si="513"/>
        <v>21</v>
      </c>
      <c r="K4586" s="64">
        <f t="shared" si="508"/>
        <v>22</v>
      </c>
      <c r="L4586" s="64">
        <f t="shared" si="509"/>
        <v>58</v>
      </c>
      <c r="M4586" s="64">
        <f t="shared" si="510"/>
        <v>26</v>
      </c>
      <c r="O4586" s="64">
        <f t="shared" si="514"/>
        <v>2</v>
      </c>
      <c r="P4586" s="64">
        <f t="shared" si="515"/>
        <v>1</v>
      </c>
      <c r="Q4586" s="64">
        <f t="shared" si="516"/>
        <v>1</v>
      </c>
      <c r="T4586" s="64">
        <f t="shared" si="519"/>
        <v>127</v>
      </c>
      <c r="U4586" s="64">
        <f t="shared" ca="1" si="517"/>
        <v>3.589999999999975</v>
      </c>
      <c r="V4586" s="64">
        <f t="shared" ca="1" si="517"/>
        <v>-4.0999999999999943</v>
      </c>
      <c r="Y4586" s="64">
        <f t="shared" ca="1" si="518"/>
        <v>3.589999999999975</v>
      </c>
      <c r="Z4586" s="64">
        <f t="shared" ca="1" si="520"/>
        <v>-4.0999999999999943</v>
      </c>
    </row>
    <row r="4587" spans="1:26" x14ac:dyDescent="0.35">
      <c r="A4587" s="64">
        <v>1776113</v>
      </c>
      <c r="B4587" s="64" t="str">
        <f t="shared" si="511"/>
        <v>RT</v>
      </c>
      <c r="C4587" s="64">
        <f t="shared" si="512"/>
        <v>9492.93</v>
      </c>
      <c r="D4587" s="64">
        <f t="shared" si="512"/>
        <v>365</v>
      </c>
      <c r="E4587" s="64">
        <f t="shared" si="512"/>
        <v>754.38</v>
      </c>
      <c r="F4587" s="64">
        <f t="shared" si="512"/>
        <v>0</v>
      </c>
      <c r="H4587" s="64">
        <f t="shared" si="507"/>
        <v>-754.38</v>
      </c>
      <c r="J4587" s="64">
        <f t="shared" si="513"/>
        <v>21</v>
      </c>
      <c r="K4587" s="64">
        <f t="shared" si="508"/>
        <v>22</v>
      </c>
      <c r="L4587" s="64">
        <f t="shared" si="509"/>
        <v>59</v>
      </c>
      <c r="M4587" s="64">
        <f t="shared" si="510"/>
        <v>26</v>
      </c>
      <c r="O4587" s="64">
        <f t="shared" si="514"/>
        <v>2</v>
      </c>
      <c r="P4587" s="64">
        <f t="shared" si="515"/>
        <v>1</v>
      </c>
      <c r="Q4587" s="64">
        <f t="shared" si="516"/>
        <v>1</v>
      </c>
      <c r="T4587" s="64">
        <f t="shared" si="519"/>
        <v>128</v>
      </c>
      <c r="U4587" s="64">
        <f t="shared" ca="1" si="517"/>
        <v>-4.0099999999999909</v>
      </c>
      <c r="V4587" s="64">
        <f t="shared" ca="1" si="517"/>
        <v>-12.519999999999982</v>
      </c>
      <c r="Y4587" s="64">
        <f t="shared" ca="1" si="518"/>
        <v>-4.0099999999999909</v>
      </c>
      <c r="Z4587" s="64">
        <f t="shared" ca="1" si="520"/>
        <v>-12.519999999999982</v>
      </c>
    </row>
    <row r="4588" spans="1:26" x14ac:dyDescent="0.35">
      <c r="A4588" s="64">
        <v>1776486</v>
      </c>
      <c r="B4588" s="64" t="str">
        <f t="shared" si="511"/>
        <v>RT</v>
      </c>
      <c r="C4588" s="64">
        <f t="shared" si="512"/>
        <v>5675.8600000000006</v>
      </c>
      <c r="D4588" s="64">
        <f t="shared" si="512"/>
        <v>365</v>
      </c>
      <c r="E4588" s="64">
        <f t="shared" si="512"/>
        <v>475.82000000000005</v>
      </c>
      <c r="F4588" s="64">
        <f t="shared" ref="F4588" si="521">SUMIFS(F$55:F$4404,$A$55:$A$4404,$A4588)</f>
        <v>0</v>
      </c>
      <c r="H4588" s="64">
        <f t="shared" ref="H4588:H4651" si="522">F4588-E4588</f>
        <v>-475.82000000000005</v>
      </c>
      <c r="J4588" s="64">
        <f t="shared" si="513"/>
        <v>21</v>
      </c>
      <c r="K4588" s="64">
        <f t="shared" ref="K4588:K4651" si="523">IF(AND($B4588=K$4457,$Q4588=1),K4587+1,K4587)</f>
        <v>22</v>
      </c>
      <c r="L4588" s="64">
        <f t="shared" ref="L4588:L4651" si="524">IF(AND($B4588=L$4457,$Q4588=1),L4587+1,L4587)</f>
        <v>60</v>
      </c>
      <c r="M4588" s="64">
        <f t="shared" ref="M4588:M4651" si="525">IF(AND($B4588=M$4457,$Q4588=1),M4587+1,M4587)</f>
        <v>26</v>
      </c>
      <c r="O4588" s="64">
        <f t="shared" si="514"/>
        <v>2</v>
      </c>
      <c r="P4588" s="64">
        <f t="shared" si="515"/>
        <v>1</v>
      </c>
      <c r="Q4588" s="64">
        <f t="shared" si="516"/>
        <v>1</v>
      </c>
      <c r="T4588" s="64">
        <f t="shared" si="519"/>
        <v>129</v>
      </c>
      <c r="U4588" s="64">
        <f t="shared" ca="1" si="517"/>
        <v>-5.67999999999995</v>
      </c>
      <c r="V4588" s="64">
        <f t="shared" ca="1" si="517"/>
        <v>-8.07000000000005</v>
      </c>
      <c r="Y4588" s="64">
        <f t="shared" ca="1" si="518"/>
        <v>-5.67999999999995</v>
      </c>
      <c r="Z4588" s="64">
        <f t="shared" ca="1" si="520"/>
        <v>-8.07000000000005</v>
      </c>
    </row>
    <row r="4589" spans="1:26" x14ac:dyDescent="0.35">
      <c r="A4589" s="64">
        <v>1779125</v>
      </c>
      <c r="B4589" s="64" t="str">
        <f t="shared" ref="B4589:B4652" si="526">INDEX($B$55:$B$4404,MATCH($A4589,$A$55:$A$4404,0),1)</f>
        <v>RT</v>
      </c>
      <c r="C4589" s="64">
        <f t="shared" ref="C4589:F4652" si="527">SUMIFS(C$55:C$4404,$A$55:$A$4404,$A4589)</f>
        <v>10832.689999999999</v>
      </c>
      <c r="D4589" s="64">
        <f t="shared" si="527"/>
        <v>365</v>
      </c>
      <c r="E4589" s="64">
        <f t="shared" si="527"/>
        <v>896.89</v>
      </c>
      <c r="F4589" s="64">
        <f t="shared" si="527"/>
        <v>0</v>
      </c>
      <c r="H4589" s="64">
        <f t="shared" si="522"/>
        <v>-896.89</v>
      </c>
      <c r="J4589" s="64">
        <f t="shared" ref="J4589:J4652" si="528">IF(AND($B4589=J$4457,$Q4589=1),J4588+1,J4588)</f>
        <v>21</v>
      </c>
      <c r="K4589" s="64">
        <f t="shared" si="523"/>
        <v>22</v>
      </c>
      <c r="L4589" s="64">
        <f t="shared" si="524"/>
        <v>61</v>
      </c>
      <c r="M4589" s="64">
        <f t="shared" si="525"/>
        <v>26</v>
      </c>
      <c r="O4589" s="64">
        <f t="shared" ref="O4589:O4652" si="529">COUNTIFS($A$55:$A$4404,$A4589)</f>
        <v>2</v>
      </c>
      <c r="P4589" s="64">
        <f t="shared" ref="P4589:P4652" si="530">IF(D4589&lt;=$P$4455,1,0)</f>
        <v>1</v>
      </c>
      <c r="Q4589" s="64">
        <f t="shared" ref="Q4589:Q4652" si="531">IF(AND(O4589=2,P4589=1),1,0)</f>
        <v>1</v>
      </c>
      <c r="T4589" s="64">
        <f t="shared" si="519"/>
        <v>130</v>
      </c>
      <c r="U4589" s="64">
        <f t="shared" ref="U4589:V4620" ca="1" si="532">INDEX(OFFSET($G$4460,0,MATCH(U$4458,$H$4458:$I$4458,0),COUNT($A$4460:$A$6660),1),MATCH($T4589,OFFSET($I$4460,0,MATCH(U$4459,$J$4457:$M$4457,0),COUNT($A$4460:$A$6660),1),0),1)</f>
        <v>-8.2100000000000364</v>
      </c>
      <c r="V4589" s="64">
        <f t="shared" ca="1" si="532"/>
        <v>-1.9599999999999795</v>
      </c>
      <c r="Y4589" s="64">
        <f t="shared" ref="Y4589:Y4652" ca="1" si="533">IF(ISNA(U4589)," ",U4589)</f>
        <v>-8.2100000000000364</v>
      </c>
      <c r="Z4589" s="64">
        <f t="shared" ca="1" si="520"/>
        <v>-1.9599999999999795</v>
      </c>
    </row>
    <row r="4590" spans="1:26" x14ac:dyDescent="0.35">
      <c r="A4590" s="64">
        <v>1780180</v>
      </c>
      <c r="B4590" s="64" t="str">
        <f t="shared" si="526"/>
        <v>RT</v>
      </c>
      <c r="C4590" s="64">
        <f t="shared" si="527"/>
        <v>9770.4500000000007</v>
      </c>
      <c r="D4590" s="64">
        <f t="shared" si="527"/>
        <v>365</v>
      </c>
      <c r="E4590" s="64">
        <f t="shared" si="527"/>
        <v>787.95</v>
      </c>
      <c r="F4590" s="64">
        <f t="shared" si="527"/>
        <v>0</v>
      </c>
      <c r="H4590" s="64">
        <f t="shared" si="522"/>
        <v>-787.95</v>
      </c>
      <c r="J4590" s="64">
        <f t="shared" si="528"/>
        <v>21</v>
      </c>
      <c r="K4590" s="64">
        <f t="shared" si="523"/>
        <v>22</v>
      </c>
      <c r="L4590" s="64">
        <f t="shared" si="524"/>
        <v>62</v>
      </c>
      <c r="M4590" s="64">
        <f t="shared" si="525"/>
        <v>26</v>
      </c>
      <c r="O4590" s="64">
        <f t="shared" si="529"/>
        <v>2</v>
      </c>
      <c r="P4590" s="64">
        <f t="shared" si="530"/>
        <v>1</v>
      </c>
      <c r="Q4590" s="64">
        <f t="shared" si="531"/>
        <v>1</v>
      </c>
      <c r="T4590" s="64">
        <f t="shared" ref="T4590:T4653" si="534">T4589+1</f>
        <v>131</v>
      </c>
      <c r="U4590" s="64">
        <f t="shared" ca="1" si="532"/>
        <v>1.7799999999999727</v>
      </c>
      <c r="V4590" s="64">
        <f t="shared" ca="1" si="532"/>
        <v>6.7800000000000296</v>
      </c>
      <c r="Y4590" s="64">
        <f t="shared" ca="1" si="533"/>
        <v>1.7799999999999727</v>
      </c>
      <c r="Z4590" s="64">
        <f t="shared" ref="Z4590:Z4653" ca="1" si="535">IF(ISNA(V4590)," ",V4590)</f>
        <v>6.7800000000000296</v>
      </c>
    </row>
    <row r="4591" spans="1:26" x14ac:dyDescent="0.35">
      <c r="A4591" s="64">
        <v>1781055</v>
      </c>
      <c r="B4591" s="64" t="str">
        <f t="shared" si="526"/>
        <v>CPP/RT</v>
      </c>
      <c r="C4591" s="64">
        <f t="shared" si="527"/>
        <v>6159.65</v>
      </c>
      <c r="D4591" s="64">
        <f t="shared" si="527"/>
        <v>364</v>
      </c>
      <c r="E4591" s="64">
        <f t="shared" si="527"/>
        <v>493.99</v>
      </c>
      <c r="F4591" s="64">
        <f t="shared" si="527"/>
        <v>485.89</v>
      </c>
      <c r="H4591" s="64">
        <f t="shared" si="522"/>
        <v>-8.1000000000000227</v>
      </c>
      <c r="J4591" s="64">
        <f t="shared" si="528"/>
        <v>21</v>
      </c>
      <c r="K4591" s="64">
        <f t="shared" si="523"/>
        <v>23</v>
      </c>
      <c r="L4591" s="64">
        <f t="shared" si="524"/>
        <v>62</v>
      </c>
      <c r="M4591" s="64">
        <f t="shared" si="525"/>
        <v>26</v>
      </c>
      <c r="O4591" s="64">
        <f t="shared" si="529"/>
        <v>2</v>
      </c>
      <c r="P4591" s="64">
        <f t="shared" si="530"/>
        <v>1</v>
      </c>
      <c r="Q4591" s="64">
        <f t="shared" si="531"/>
        <v>1</v>
      </c>
      <c r="T4591" s="64">
        <f t="shared" si="534"/>
        <v>132</v>
      </c>
      <c r="U4591" s="64">
        <f t="shared" ca="1" si="532"/>
        <v>-10.009999999999991</v>
      </c>
      <c r="V4591" s="64">
        <f t="shared" ca="1" si="532"/>
        <v>-6.1699999999999591</v>
      </c>
      <c r="Y4591" s="64">
        <f t="shared" ca="1" si="533"/>
        <v>-10.009999999999991</v>
      </c>
      <c r="Z4591" s="64">
        <f t="shared" ca="1" si="535"/>
        <v>-6.1699999999999591</v>
      </c>
    </row>
    <row r="4592" spans="1:26" x14ac:dyDescent="0.35">
      <c r="A4592" s="64">
        <v>1781568</v>
      </c>
      <c r="B4592" s="64" t="str">
        <f t="shared" si="526"/>
        <v>RT</v>
      </c>
      <c r="C4592" s="64">
        <f t="shared" si="527"/>
        <v>10406.84</v>
      </c>
      <c r="D4592" s="64">
        <f t="shared" si="527"/>
        <v>364</v>
      </c>
      <c r="E4592" s="64">
        <f t="shared" si="527"/>
        <v>837.30000000000007</v>
      </c>
      <c r="F4592" s="64">
        <f t="shared" si="527"/>
        <v>0</v>
      </c>
      <c r="H4592" s="64">
        <f t="shared" si="522"/>
        <v>-837.30000000000007</v>
      </c>
      <c r="J4592" s="64">
        <f t="shared" si="528"/>
        <v>21</v>
      </c>
      <c r="K4592" s="64">
        <f t="shared" si="523"/>
        <v>23</v>
      </c>
      <c r="L4592" s="64">
        <f t="shared" si="524"/>
        <v>63</v>
      </c>
      <c r="M4592" s="64">
        <f t="shared" si="525"/>
        <v>26</v>
      </c>
      <c r="O4592" s="64">
        <f t="shared" si="529"/>
        <v>2</v>
      </c>
      <c r="P4592" s="64">
        <f t="shared" si="530"/>
        <v>1</v>
      </c>
      <c r="Q4592" s="64">
        <f t="shared" si="531"/>
        <v>1</v>
      </c>
      <c r="T4592" s="64">
        <f t="shared" si="534"/>
        <v>133</v>
      </c>
      <c r="U4592" s="64">
        <f t="shared" ca="1" si="532"/>
        <v>-6.0599999999999454</v>
      </c>
      <c r="V4592" s="64">
        <f t="shared" ca="1" si="532"/>
        <v>-18.120000000000005</v>
      </c>
      <c r="Y4592" s="64">
        <f t="shared" ca="1" si="533"/>
        <v>-6.0599999999999454</v>
      </c>
      <c r="Z4592" s="64">
        <f t="shared" ca="1" si="535"/>
        <v>-18.120000000000005</v>
      </c>
    </row>
    <row r="4593" spans="1:26" x14ac:dyDescent="0.35">
      <c r="A4593" s="64">
        <v>1782384</v>
      </c>
      <c r="B4593" s="64" t="str">
        <f t="shared" si="526"/>
        <v>RCT Control</v>
      </c>
      <c r="C4593" s="64">
        <f t="shared" si="527"/>
        <v>8249.02</v>
      </c>
      <c r="D4593" s="64">
        <f t="shared" si="527"/>
        <v>336</v>
      </c>
      <c r="E4593" s="64">
        <f t="shared" si="527"/>
        <v>695.6</v>
      </c>
      <c r="F4593" s="64">
        <f t="shared" si="527"/>
        <v>0</v>
      </c>
      <c r="H4593" s="64">
        <f t="shared" si="522"/>
        <v>-695.6</v>
      </c>
      <c r="J4593" s="64">
        <f t="shared" si="528"/>
        <v>21</v>
      </c>
      <c r="K4593" s="64">
        <f t="shared" si="523"/>
        <v>23</v>
      </c>
      <c r="L4593" s="64">
        <f t="shared" si="524"/>
        <v>63</v>
      </c>
      <c r="M4593" s="64">
        <f t="shared" si="525"/>
        <v>27</v>
      </c>
      <c r="O4593" s="64">
        <f t="shared" si="529"/>
        <v>2</v>
      </c>
      <c r="P4593" s="64">
        <f t="shared" si="530"/>
        <v>1</v>
      </c>
      <c r="Q4593" s="64">
        <f t="shared" si="531"/>
        <v>1</v>
      </c>
      <c r="T4593" s="64">
        <f t="shared" si="534"/>
        <v>134</v>
      </c>
      <c r="U4593" s="64">
        <f t="shared" ca="1" si="532"/>
        <v>-3.5399999999999636</v>
      </c>
      <c r="V4593" s="64">
        <f t="shared" ca="1" si="532"/>
        <v>0.80999999999994543</v>
      </c>
      <c r="Y4593" s="64">
        <f t="shared" ca="1" si="533"/>
        <v>-3.5399999999999636</v>
      </c>
      <c r="Z4593" s="64">
        <f t="shared" ca="1" si="535"/>
        <v>0.80999999999994543</v>
      </c>
    </row>
    <row r="4594" spans="1:26" x14ac:dyDescent="0.35">
      <c r="A4594" s="64">
        <v>1786740</v>
      </c>
      <c r="B4594" s="64" t="str">
        <f t="shared" si="526"/>
        <v>RT</v>
      </c>
      <c r="C4594" s="64">
        <f t="shared" si="527"/>
        <v>9200.93</v>
      </c>
      <c r="D4594" s="64">
        <f t="shared" si="527"/>
        <v>364</v>
      </c>
      <c r="E4594" s="64">
        <f t="shared" si="527"/>
        <v>728.73</v>
      </c>
      <c r="F4594" s="64">
        <f t="shared" si="527"/>
        <v>0</v>
      </c>
      <c r="H4594" s="64">
        <f t="shared" si="522"/>
        <v>-728.73</v>
      </c>
      <c r="J4594" s="64">
        <f t="shared" si="528"/>
        <v>21</v>
      </c>
      <c r="K4594" s="64">
        <f t="shared" si="523"/>
        <v>23</v>
      </c>
      <c r="L4594" s="64">
        <f t="shared" si="524"/>
        <v>64</v>
      </c>
      <c r="M4594" s="64">
        <f t="shared" si="525"/>
        <v>27</v>
      </c>
      <c r="O4594" s="64">
        <f t="shared" si="529"/>
        <v>2</v>
      </c>
      <c r="P4594" s="64">
        <f t="shared" si="530"/>
        <v>1</v>
      </c>
      <c r="Q4594" s="64">
        <f t="shared" si="531"/>
        <v>1</v>
      </c>
      <c r="T4594" s="64">
        <f t="shared" si="534"/>
        <v>135</v>
      </c>
      <c r="U4594" s="64">
        <f t="shared" ca="1" si="532"/>
        <v>-30.879999999999882</v>
      </c>
      <c r="V4594" s="64">
        <f t="shared" ca="1" si="532"/>
        <v>-11.149999999999977</v>
      </c>
      <c r="Y4594" s="64">
        <f t="shared" ca="1" si="533"/>
        <v>-30.879999999999882</v>
      </c>
      <c r="Z4594" s="64">
        <f t="shared" ca="1" si="535"/>
        <v>-11.149999999999977</v>
      </c>
    </row>
    <row r="4595" spans="1:26" x14ac:dyDescent="0.35">
      <c r="A4595" s="64">
        <v>1788093</v>
      </c>
      <c r="B4595" s="64" t="str">
        <f t="shared" si="526"/>
        <v>RCT Control</v>
      </c>
      <c r="C4595" s="64">
        <f t="shared" si="527"/>
        <v>3726.8999999999996</v>
      </c>
      <c r="D4595" s="64">
        <f t="shared" si="527"/>
        <v>336</v>
      </c>
      <c r="E4595" s="64">
        <f t="shared" si="527"/>
        <v>310</v>
      </c>
      <c r="F4595" s="64">
        <f t="shared" si="527"/>
        <v>0</v>
      </c>
      <c r="H4595" s="64">
        <f t="shared" si="522"/>
        <v>-310</v>
      </c>
      <c r="J4595" s="64">
        <f t="shared" si="528"/>
        <v>21</v>
      </c>
      <c r="K4595" s="64">
        <f t="shared" si="523"/>
        <v>23</v>
      </c>
      <c r="L4595" s="64">
        <f t="shared" si="524"/>
        <v>64</v>
      </c>
      <c r="M4595" s="64">
        <f t="shared" si="525"/>
        <v>28</v>
      </c>
      <c r="O4595" s="64">
        <f t="shared" si="529"/>
        <v>2</v>
      </c>
      <c r="P4595" s="64">
        <f t="shared" si="530"/>
        <v>1</v>
      </c>
      <c r="Q4595" s="64">
        <f t="shared" si="531"/>
        <v>1</v>
      </c>
      <c r="T4595" s="64">
        <f t="shared" si="534"/>
        <v>136</v>
      </c>
      <c r="U4595" s="64">
        <f t="shared" ca="1" si="532"/>
        <v>-11.979999999999905</v>
      </c>
      <c r="V4595" s="64">
        <f t="shared" ca="1" si="532"/>
        <v>-14.669999999999845</v>
      </c>
      <c r="Y4595" s="64">
        <f t="shared" ca="1" si="533"/>
        <v>-11.979999999999905</v>
      </c>
      <c r="Z4595" s="64">
        <f t="shared" ca="1" si="535"/>
        <v>-14.669999999999845</v>
      </c>
    </row>
    <row r="4596" spans="1:26" x14ac:dyDescent="0.35">
      <c r="A4596" s="64">
        <v>1789497</v>
      </c>
      <c r="B4596" s="64" t="str">
        <f t="shared" si="526"/>
        <v>RT</v>
      </c>
      <c r="C4596" s="64">
        <f t="shared" si="527"/>
        <v>8484.880000000001</v>
      </c>
      <c r="D4596" s="64">
        <f t="shared" si="527"/>
        <v>364</v>
      </c>
      <c r="E4596" s="64">
        <f t="shared" si="527"/>
        <v>681.49</v>
      </c>
      <c r="F4596" s="64">
        <f t="shared" si="527"/>
        <v>0</v>
      </c>
      <c r="H4596" s="64">
        <f t="shared" si="522"/>
        <v>-681.49</v>
      </c>
      <c r="J4596" s="64">
        <f t="shared" si="528"/>
        <v>21</v>
      </c>
      <c r="K4596" s="64">
        <f t="shared" si="523"/>
        <v>23</v>
      </c>
      <c r="L4596" s="64">
        <f t="shared" si="524"/>
        <v>65</v>
      </c>
      <c r="M4596" s="64">
        <f t="shared" si="525"/>
        <v>28</v>
      </c>
      <c r="O4596" s="64">
        <f t="shared" si="529"/>
        <v>2</v>
      </c>
      <c r="P4596" s="64">
        <f t="shared" si="530"/>
        <v>1</v>
      </c>
      <c r="Q4596" s="64">
        <f t="shared" si="531"/>
        <v>1</v>
      </c>
      <c r="T4596" s="64">
        <f t="shared" si="534"/>
        <v>137</v>
      </c>
      <c r="U4596" s="64">
        <f t="shared" ca="1" si="532"/>
        <v>-2.0799999999999272</v>
      </c>
      <c r="V4596" s="64">
        <f t="shared" ca="1" si="532"/>
        <v>-4.0199999999999818</v>
      </c>
      <c r="Y4596" s="64">
        <f t="shared" ca="1" si="533"/>
        <v>-2.0799999999999272</v>
      </c>
      <c r="Z4596" s="64">
        <f t="shared" ca="1" si="535"/>
        <v>-4.0199999999999818</v>
      </c>
    </row>
    <row r="4597" spans="1:26" x14ac:dyDescent="0.35">
      <c r="A4597" s="64">
        <v>1789934</v>
      </c>
      <c r="B4597" s="64" t="str">
        <f t="shared" si="526"/>
        <v>RCT Control</v>
      </c>
      <c r="C4597" s="64">
        <f t="shared" si="527"/>
        <v>4506.75</v>
      </c>
      <c r="D4597" s="64">
        <f t="shared" si="527"/>
        <v>336</v>
      </c>
      <c r="E4597" s="64">
        <f t="shared" si="527"/>
        <v>358.73</v>
      </c>
      <c r="F4597" s="64">
        <f t="shared" si="527"/>
        <v>0</v>
      </c>
      <c r="H4597" s="64">
        <f t="shared" si="522"/>
        <v>-358.73</v>
      </c>
      <c r="J4597" s="64">
        <f t="shared" si="528"/>
        <v>21</v>
      </c>
      <c r="K4597" s="64">
        <f t="shared" si="523"/>
        <v>23</v>
      </c>
      <c r="L4597" s="64">
        <f t="shared" si="524"/>
        <v>65</v>
      </c>
      <c r="M4597" s="64">
        <f t="shared" si="525"/>
        <v>29</v>
      </c>
      <c r="O4597" s="64">
        <f t="shared" si="529"/>
        <v>2</v>
      </c>
      <c r="P4597" s="64">
        <f t="shared" si="530"/>
        <v>1</v>
      </c>
      <c r="Q4597" s="64">
        <f t="shared" si="531"/>
        <v>1</v>
      </c>
      <c r="T4597" s="64">
        <f t="shared" si="534"/>
        <v>138</v>
      </c>
      <c r="U4597" s="64">
        <f t="shared" ca="1" si="532"/>
        <v>-9.4300000000000637</v>
      </c>
      <c r="V4597" s="64">
        <f t="shared" ca="1" si="532"/>
        <v>-11.980000000000018</v>
      </c>
      <c r="Y4597" s="64">
        <f t="shared" ca="1" si="533"/>
        <v>-9.4300000000000637</v>
      </c>
      <c r="Z4597" s="64">
        <f t="shared" ca="1" si="535"/>
        <v>-11.980000000000018</v>
      </c>
    </row>
    <row r="4598" spans="1:26" x14ac:dyDescent="0.35">
      <c r="A4598" s="64">
        <v>1791632</v>
      </c>
      <c r="B4598" s="64" t="str">
        <f t="shared" si="526"/>
        <v>RT</v>
      </c>
      <c r="C4598" s="64">
        <f t="shared" si="527"/>
        <v>9907.9700000000012</v>
      </c>
      <c r="D4598" s="64">
        <f t="shared" si="527"/>
        <v>364</v>
      </c>
      <c r="E4598" s="64">
        <f t="shared" si="527"/>
        <v>821.48</v>
      </c>
      <c r="F4598" s="64">
        <f t="shared" si="527"/>
        <v>0</v>
      </c>
      <c r="H4598" s="64">
        <f t="shared" si="522"/>
        <v>-821.48</v>
      </c>
      <c r="J4598" s="64">
        <f t="shared" si="528"/>
        <v>21</v>
      </c>
      <c r="K4598" s="64">
        <f t="shared" si="523"/>
        <v>23</v>
      </c>
      <c r="L4598" s="64">
        <f t="shared" si="524"/>
        <v>66</v>
      </c>
      <c r="M4598" s="64">
        <f t="shared" si="525"/>
        <v>29</v>
      </c>
      <c r="O4598" s="64">
        <f t="shared" si="529"/>
        <v>2</v>
      </c>
      <c r="P4598" s="64">
        <f t="shared" si="530"/>
        <v>1</v>
      </c>
      <c r="Q4598" s="64">
        <f t="shared" si="531"/>
        <v>1</v>
      </c>
      <c r="T4598" s="64">
        <f t="shared" si="534"/>
        <v>139</v>
      </c>
      <c r="U4598" s="64">
        <f t="shared" ca="1" si="532"/>
        <v>-8.3099999999999454</v>
      </c>
      <c r="V4598" s="64">
        <f t="shared" ca="1" si="532"/>
        <v>5.25</v>
      </c>
      <c r="Y4598" s="64">
        <f t="shared" ca="1" si="533"/>
        <v>-8.3099999999999454</v>
      </c>
      <c r="Z4598" s="64">
        <f t="shared" ca="1" si="535"/>
        <v>5.25</v>
      </c>
    </row>
    <row r="4599" spans="1:26" x14ac:dyDescent="0.35">
      <c r="A4599" s="64">
        <v>1792911</v>
      </c>
      <c r="B4599" s="64" t="str">
        <f t="shared" si="526"/>
        <v>RT</v>
      </c>
      <c r="C4599" s="64">
        <f t="shared" si="527"/>
        <v>11548.92</v>
      </c>
      <c r="D4599" s="64">
        <f t="shared" si="527"/>
        <v>364</v>
      </c>
      <c r="E4599" s="64">
        <f t="shared" si="527"/>
        <v>965.89</v>
      </c>
      <c r="F4599" s="64">
        <f t="shared" si="527"/>
        <v>0</v>
      </c>
      <c r="H4599" s="64">
        <f t="shared" si="522"/>
        <v>-965.89</v>
      </c>
      <c r="J4599" s="64">
        <f t="shared" si="528"/>
        <v>21</v>
      </c>
      <c r="K4599" s="64">
        <f t="shared" si="523"/>
        <v>23</v>
      </c>
      <c r="L4599" s="64">
        <f t="shared" si="524"/>
        <v>67</v>
      </c>
      <c r="M4599" s="64">
        <f t="shared" si="525"/>
        <v>29</v>
      </c>
      <c r="O4599" s="64">
        <f t="shared" si="529"/>
        <v>2</v>
      </c>
      <c r="P4599" s="64">
        <f t="shared" si="530"/>
        <v>1</v>
      </c>
      <c r="Q4599" s="64">
        <f t="shared" si="531"/>
        <v>1</v>
      </c>
      <c r="T4599" s="64">
        <f t="shared" si="534"/>
        <v>140</v>
      </c>
      <c r="U4599" s="64">
        <f t="shared" ca="1" si="532"/>
        <v>-5.4699999999999136</v>
      </c>
      <c r="V4599" s="64">
        <f t="shared" ca="1" si="532"/>
        <v>-6.3600000000001273</v>
      </c>
      <c r="Y4599" s="64">
        <f t="shared" ca="1" si="533"/>
        <v>-5.4699999999999136</v>
      </c>
      <c r="Z4599" s="64">
        <f t="shared" ca="1" si="535"/>
        <v>-6.3600000000001273</v>
      </c>
    </row>
    <row r="4600" spans="1:26" x14ac:dyDescent="0.35">
      <c r="A4600" s="64">
        <v>1794511</v>
      </c>
      <c r="B4600" s="64" t="str">
        <f t="shared" si="526"/>
        <v>CPP</v>
      </c>
      <c r="C4600" s="64">
        <f t="shared" si="527"/>
        <v>8983.58</v>
      </c>
      <c r="D4600" s="64">
        <f t="shared" si="527"/>
        <v>334</v>
      </c>
      <c r="E4600" s="64">
        <f t="shared" si="527"/>
        <v>754.69</v>
      </c>
      <c r="F4600" s="64">
        <f t="shared" si="527"/>
        <v>751.45</v>
      </c>
      <c r="H4600" s="64">
        <f t="shared" si="522"/>
        <v>-3.2400000000000091</v>
      </c>
      <c r="J4600" s="64">
        <f t="shared" si="528"/>
        <v>22</v>
      </c>
      <c r="K4600" s="64">
        <f t="shared" si="523"/>
        <v>23</v>
      </c>
      <c r="L4600" s="64">
        <f t="shared" si="524"/>
        <v>67</v>
      </c>
      <c r="M4600" s="64">
        <f t="shared" si="525"/>
        <v>29</v>
      </c>
      <c r="O4600" s="64">
        <f t="shared" si="529"/>
        <v>2</v>
      </c>
      <c r="P4600" s="64">
        <f t="shared" si="530"/>
        <v>1</v>
      </c>
      <c r="Q4600" s="64">
        <f t="shared" si="531"/>
        <v>1</v>
      </c>
      <c r="T4600" s="64">
        <f t="shared" si="534"/>
        <v>141</v>
      </c>
      <c r="U4600" s="64">
        <f t="shared" ca="1" si="532"/>
        <v>-9.7000000000000455</v>
      </c>
      <c r="V4600" s="64">
        <f t="shared" ca="1" si="532"/>
        <v>-6.8299999999999272</v>
      </c>
      <c r="Y4600" s="64">
        <f t="shared" ca="1" si="533"/>
        <v>-9.7000000000000455</v>
      </c>
      <c r="Z4600" s="64">
        <f t="shared" ca="1" si="535"/>
        <v>-6.8299999999999272</v>
      </c>
    </row>
    <row r="4601" spans="1:26" x14ac:dyDescent="0.35">
      <c r="A4601" s="64">
        <v>1795379</v>
      </c>
      <c r="B4601" s="64" t="str">
        <f t="shared" si="526"/>
        <v>RT</v>
      </c>
      <c r="C4601" s="64">
        <f t="shared" si="527"/>
        <v>9152.39</v>
      </c>
      <c r="D4601" s="64">
        <f t="shared" si="527"/>
        <v>364</v>
      </c>
      <c r="E4601" s="64">
        <f t="shared" si="527"/>
        <v>765.59999999999991</v>
      </c>
      <c r="F4601" s="64">
        <f t="shared" si="527"/>
        <v>0</v>
      </c>
      <c r="H4601" s="64">
        <f t="shared" si="522"/>
        <v>-765.59999999999991</v>
      </c>
      <c r="J4601" s="64">
        <f t="shared" si="528"/>
        <v>22</v>
      </c>
      <c r="K4601" s="64">
        <f t="shared" si="523"/>
        <v>23</v>
      </c>
      <c r="L4601" s="64">
        <f t="shared" si="524"/>
        <v>68</v>
      </c>
      <c r="M4601" s="64">
        <f t="shared" si="525"/>
        <v>29</v>
      </c>
      <c r="O4601" s="64">
        <f t="shared" si="529"/>
        <v>2</v>
      </c>
      <c r="P4601" s="64">
        <f t="shared" si="530"/>
        <v>1</v>
      </c>
      <c r="Q4601" s="64">
        <f t="shared" si="531"/>
        <v>1</v>
      </c>
      <c r="T4601" s="64">
        <f t="shared" si="534"/>
        <v>142</v>
      </c>
      <c r="U4601" s="64">
        <f t="shared" ca="1" si="532"/>
        <v>1.67999999999995</v>
      </c>
      <c r="V4601" s="64">
        <f t="shared" ca="1" si="532"/>
        <v>-0.31999999999993634</v>
      </c>
      <c r="Y4601" s="64">
        <f t="shared" ca="1" si="533"/>
        <v>1.67999999999995</v>
      </c>
      <c r="Z4601" s="64">
        <f t="shared" ca="1" si="535"/>
        <v>-0.31999999999993634</v>
      </c>
    </row>
    <row r="4602" spans="1:26" x14ac:dyDescent="0.35">
      <c r="A4602" s="64">
        <v>1798886</v>
      </c>
      <c r="B4602" s="64" t="str">
        <f t="shared" si="526"/>
        <v>CPP</v>
      </c>
      <c r="C4602" s="64">
        <f t="shared" si="527"/>
        <v>7839.1200000000008</v>
      </c>
      <c r="D4602" s="64">
        <f t="shared" si="527"/>
        <v>306</v>
      </c>
      <c r="E4602" s="64">
        <f t="shared" si="527"/>
        <v>646.49</v>
      </c>
      <c r="F4602" s="64">
        <f t="shared" si="527"/>
        <v>634.79999999999995</v>
      </c>
      <c r="H4602" s="64">
        <f t="shared" si="522"/>
        <v>-11.690000000000055</v>
      </c>
      <c r="J4602" s="64">
        <f t="shared" si="528"/>
        <v>23</v>
      </c>
      <c r="K4602" s="64">
        <f t="shared" si="523"/>
        <v>23</v>
      </c>
      <c r="L4602" s="64">
        <f t="shared" si="524"/>
        <v>68</v>
      </c>
      <c r="M4602" s="64">
        <f t="shared" si="525"/>
        <v>29</v>
      </c>
      <c r="O4602" s="64">
        <f t="shared" si="529"/>
        <v>2</v>
      </c>
      <c r="P4602" s="64">
        <f t="shared" si="530"/>
        <v>1</v>
      </c>
      <c r="Q4602" s="64">
        <f t="shared" si="531"/>
        <v>1</v>
      </c>
      <c r="T4602" s="64">
        <f t="shared" si="534"/>
        <v>143</v>
      </c>
      <c r="U4602" s="64">
        <f t="shared" ca="1" si="532"/>
        <v>0.12999999999999545</v>
      </c>
      <c r="V4602" s="64">
        <f t="shared" ca="1" si="532"/>
        <v>-15.740000000000009</v>
      </c>
      <c r="Y4602" s="64">
        <f t="shared" ca="1" si="533"/>
        <v>0.12999999999999545</v>
      </c>
      <c r="Z4602" s="64">
        <f t="shared" ca="1" si="535"/>
        <v>-15.740000000000009</v>
      </c>
    </row>
    <row r="4603" spans="1:26" x14ac:dyDescent="0.35">
      <c r="A4603" s="64">
        <v>1809055</v>
      </c>
      <c r="B4603" s="64" t="str">
        <f t="shared" si="526"/>
        <v>RT</v>
      </c>
      <c r="C4603" s="64">
        <f t="shared" si="527"/>
        <v>6950.4699999999993</v>
      </c>
      <c r="D4603" s="64">
        <f t="shared" si="527"/>
        <v>365</v>
      </c>
      <c r="E4603" s="64">
        <f t="shared" si="527"/>
        <v>574.45000000000005</v>
      </c>
      <c r="F4603" s="64">
        <f t="shared" si="527"/>
        <v>0</v>
      </c>
      <c r="H4603" s="64">
        <f t="shared" si="522"/>
        <v>-574.45000000000005</v>
      </c>
      <c r="J4603" s="64">
        <f t="shared" si="528"/>
        <v>23</v>
      </c>
      <c r="K4603" s="64">
        <f t="shared" si="523"/>
        <v>23</v>
      </c>
      <c r="L4603" s="64">
        <f t="shared" si="524"/>
        <v>69</v>
      </c>
      <c r="M4603" s="64">
        <f t="shared" si="525"/>
        <v>29</v>
      </c>
      <c r="O4603" s="64">
        <f t="shared" si="529"/>
        <v>2</v>
      </c>
      <c r="P4603" s="64">
        <f t="shared" si="530"/>
        <v>1</v>
      </c>
      <c r="Q4603" s="64">
        <f t="shared" si="531"/>
        <v>1</v>
      </c>
      <c r="T4603" s="64">
        <f t="shared" si="534"/>
        <v>144</v>
      </c>
      <c r="U4603" s="64">
        <f t="shared" ca="1" si="532"/>
        <v>-0.63999999999998636</v>
      </c>
      <c r="V4603" s="64">
        <f t="shared" ca="1" si="532"/>
        <v>-6.9199999999999591</v>
      </c>
      <c r="Y4603" s="64">
        <f t="shared" ca="1" si="533"/>
        <v>-0.63999999999998636</v>
      </c>
      <c r="Z4603" s="64">
        <f t="shared" ca="1" si="535"/>
        <v>-6.9199999999999591</v>
      </c>
    </row>
    <row r="4604" spans="1:26" x14ac:dyDescent="0.35">
      <c r="A4604" s="64">
        <v>1809203</v>
      </c>
      <c r="B4604" s="64" t="str">
        <f t="shared" si="526"/>
        <v>RT</v>
      </c>
      <c r="C4604" s="64">
        <f t="shared" si="527"/>
        <v>8081.3</v>
      </c>
      <c r="D4604" s="64">
        <f t="shared" si="527"/>
        <v>365</v>
      </c>
      <c r="E4604" s="64">
        <f t="shared" si="527"/>
        <v>666.27</v>
      </c>
      <c r="F4604" s="64">
        <f t="shared" si="527"/>
        <v>0</v>
      </c>
      <c r="H4604" s="64">
        <f t="shared" si="522"/>
        <v>-666.27</v>
      </c>
      <c r="J4604" s="64">
        <f t="shared" si="528"/>
        <v>23</v>
      </c>
      <c r="K4604" s="64">
        <f t="shared" si="523"/>
        <v>23</v>
      </c>
      <c r="L4604" s="64">
        <f t="shared" si="524"/>
        <v>70</v>
      </c>
      <c r="M4604" s="64">
        <f t="shared" si="525"/>
        <v>29</v>
      </c>
      <c r="O4604" s="64">
        <f t="shared" si="529"/>
        <v>2</v>
      </c>
      <c r="P4604" s="64">
        <f t="shared" si="530"/>
        <v>1</v>
      </c>
      <c r="Q4604" s="64">
        <f t="shared" si="531"/>
        <v>1</v>
      </c>
      <c r="T4604" s="64">
        <f t="shared" si="534"/>
        <v>145</v>
      </c>
      <c r="U4604" s="64">
        <f t="shared" ca="1" si="532"/>
        <v>-0.93000000000000682</v>
      </c>
      <c r="V4604" s="64">
        <f t="shared" ca="1" si="532"/>
        <v>0.85999999999998522</v>
      </c>
      <c r="Y4604" s="64">
        <f t="shared" ca="1" si="533"/>
        <v>-0.93000000000000682</v>
      </c>
      <c r="Z4604" s="64">
        <f t="shared" ca="1" si="535"/>
        <v>0.85999999999998522</v>
      </c>
    </row>
    <row r="4605" spans="1:26" x14ac:dyDescent="0.35">
      <c r="A4605" s="64">
        <v>1810028</v>
      </c>
      <c r="B4605" s="64" t="str">
        <f t="shared" si="526"/>
        <v>RT</v>
      </c>
      <c r="C4605" s="64">
        <f t="shared" si="527"/>
        <v>6929.77</v>
      </c>
      <c r="D4605" s="64">
        <f t="shared" si="527"/>
        <v>365</v>
      </c>
      <c r="E4605" s="64">
        <f t="shared" si="527"/>
        <v>586.18000000000006</v>
      </c>
      <c r="F4605" s="64">
        <f t="shared" si="527"/>
        <v>0</v>
      </c>
      <c r="H4605" s="64">
        <f t="shared" si="522"/>
        <v>-586.18000000000006</v>
      </c>
      <c r="J4605" s="64">
        <f t="shared" si="528"/>
        <v>23</v>
      </c>
      <c r="K4605" s="64">
        <f t="shared" si="523"/>
        <v>23</v>
      </c>
      <c r="L4605" s="64">
        <f t="shared" si="524"/>
        <v>71</v>
      </c>
      <c r="M4605" s="64">
        <f t="shared" si="525"/>
        <v>29</v>
      </c>
      <c r="O4605" s="64">
        <f t="shared" si="529"/>
        <v>2</v>
      </c>
      <c r="P4605" s="64">
        <f t="shared" si="530"/>
        <v>1</v>
      </c>
      <c r="Q4605" s="64">
        <f t="shared" si="531"/>
        <v>1</v>
      </c>
      <c r="T4605" s="64">
        <f t="shared" si="534"/>
        <v>146</v>
      </c>
      <c r="U4605" s="64">
        <f t="shared" ca="1" si="532"/>
        <v>-13.409999999999854</v>
      </c>
      <c r="V4605" s="64">
        <f t="shared" ca="1" si="532"/>
        <v>-9.7400000000000091</v>
      </c>
      <c r="Y4605" s="64">
        <f t="shared" ca="1" si="533"/>
        <v>-13.409999999999854</v>
      </c>
      <c r="Z4605" s="64">
        <f t="shared" ca="1" si="535"/>
        <v>-9.7400000000000091</v>
      </c>
    </row>
    <row r="4606" spans="1:26" x14ac:dyDescent="0.35">
      <c r="A4606" s="64">
        <v>1816943</v>
      </c>
      <c r="B4606" s="64" t="str">
        <f t="shared" si="526"/>
        <v>RCT Control</v>
      </c>
      <c r="C4606" s="64">
        <f t="shared" si="527"/>
        <v>5192.58</v>
      </c>
      <c r="D4606" s="64">
        <f t="shared" si="527"/>
        <v>332</v>
      </c>
      <c r="E4606" s="64">
        <f t="shared" si="527"/>
        <v>418.47</v>
      </c>
      <c r="F4606" s="64">
        <f t="shared" si="527"/>
        <v>0</v>
      </c>
      <c r="H4606" s="64">
        <f t="shared" si="522"/>
        <v>-418.47</v>
      </c>
      <c r="J4606" s="64">
        <f t="shared" si="528"/>
        <v>23</v>
      </c>
      <c r="K4606" s="64">
        <f t="shared" si="523"/>
        <v>23</v>
      </c>
      <c r="L4606" s="64">
        <f t="shared" si="524"/>
        <v>71</v>
      </c>
      <c r="M4606" s="64">
        <f t="shared" si="525"/>
        <v>30</v>
      </c>
      <c r="O4606" s="64">
        <f t="shared" si="529"/>
        <v>2</v>
      </c>
      <c r="P4606" s="64">
        <f t="shared" si="530"/>
        <v>1</v>
      </c>
      <c r="Q4606" s="64">
        <f t="shared" si="531"/>
        <v>1</v>
      </c>
      <c r="T4606" s="64">
        <f t="shared" si="534"/>
        <v>147</v>
      </c>
      <c r="U4606" s="64">
        <f t="shared" ca="1" si="532"/>
        <v>-3.3600000000000136</v>
      </c>
      <c r="V4606" s="64">
        <f t="shared" ca="1" si="532"/>
        <v>-19</v>
      </c>
      <c r="Y4606" s="64">
        <f t="shared" ca="1" si="533"/>
        <v>-3.3600000000000136</v>
      </c>
      <c r="Z4606" s="64">
        <f t="shared" ca="1" si="535"/>
        <v>-19</v>
      </c>
    </row>
    <row r="4607" spans="1:26" x14ac:dyDescent="0.35">
      <c r="A4607" s="64">
        <v>1820564</v>
      </c>
      <c r="B4607" s="64" t="str">
        <f t="shared" si="526"/>
        <v>RT</v>
      </c>
      <c r="C4607" s="64">
        <f t="shared" si="527"/>
        <v>16728.190000000002</v>
      </c>
      <c r="D4607" s="64">
        <f t="shared" si="527"/>
        <v>367</v>
      </c>
      <c r="E4607" s="64">
        <f t="shared" si="527"/>
        <v>1351.95</v>
      </c>
      <c r="F4607" s="64">
        <f t="shared" si="527"/>
        <v>0</v>
      </c>
      <c r="H4607" s="64">
        <f t="shared" si="522"/>
        <v>-1351.95</v>
      </c>
      <c r="J4607" s="64">
        <f t="shared" si="528"/>
        <v>23</v>
      </c>
      <c r="K4607" s="64">
        <f t="shared" si="523"/>
        <v>23</v>
      </c>
      <c r="L4607" s="64">
        <f t="shared" si="524"/>
        <v>72</v>
      </c>
      <c r="M4607" s="64">
        <f t="shared" si="525"/>
        <v>30</v>
      </c>
      <c r="O4607" s="64">
        <f t="shared" si="529"/>
        <v>2</v>
      </c>
      <c r="P4607" s="64">
        <f t="shared" si="530"/>
        <v>1</v>
      </c>
      <c r="Q4607" s="64">
        <f t="shared" si="531"/>
        <v>1</v>
      </c>
      <c r="T4607" s="64">
        <f t="shared" si="534"/>
        <v>148</v>
      </c>
      <c r="U4607" s="64">
        <f t="shared" ca="1" si="532"/>
        <v>-1.6200000000001182</v>
      </c>
      <c r="V4607" s="64">
        <f t="shared" ca="1" si="532"/>
        <v>-4.7099999999999227</v>
      </c>
      <c r="Y4607" s="64">
        <f t="shared" ca="1" si="533"/>
        <v>-1.6200000000001182</v>
      </c>
      <c r="Z4607" s="64">
        <f t="shared" ca="1" si="535"/>
        <v>-4.7099999999999227</v>
      </c>
    </row>
    <row r="4608" spans="1:26" x14ac:dyDescent="0.35">
      <c r="A4608" s="64">
        <v>1820671</v>
      </c>
      <c r="B4608" s="64" t="str">
        <f t="shared" si="526"/>
        <v>RT</v>
      </c>
      <c r="C4608" s="64">
        <f t="shared" si="527"/>
        <v>5475</v>
      </c>
      <c r="D4608" s="64">
        <f t="shared" si="527"/>
        <v>365</v>
      </c>
      <c r="E4608" s="64">
        <f t="shared" si="527"/>
        <v>459.45000000000005</v>
      </c>
      <c r="F4608" s="64">
        <f t="shared" si="527"/>
        <v>0</v>
      </c>
      <c r="H4608" s="64">
        <f t="shared" si="522"/>
        <v>-459.45000000000005</v>
      </c>
      <c r="J4608" s="64">
        <f t="shared" si="528"/>
        <v>23</v>
      </c>
      <c r="K4608" s="64">
        <f t="shared" si="523"/>
        <v>23</v>
      </c>
      <c r="L4608" s="64">
        <f t="shared" si="524"/>
        <v>73</v>
      </c>
      <c r="M4608" s="64">
        <f t="shared" si="525"/>
        <v>30</v>
      </c>
      <c r="O4608" s="64">
        <f t="shared" si="529"/>
        <v>2</v>
      </c>
      <c r="P4608" s="64">
        <f t="shared" si="530"/>
        <v>1</v>
      </c>
      <c r="Q4608" s="64">
        <f t="shared" si="531"/>
        <v>1</v>
      </c>
      <c r="T4608" s="64">
        <f t="shared" si="534"/>
        <v>149</v>
      </c>
      <c r="U4608" s="64">
        <f t="shared" ca="1" si="532"/>
        <v>-8.0000000000040927E-2</v>
      </c>
      <c r="V4608" s="64">
        <f t="shared" ca="1" si="532"/>
        <v>0.89999999999986358</v>
      </c>
      <c r="Y4608" s="64">
        <f t="shared" ca="1" si="533"/>
        <v>-8.0000000000040927E-2</v>
      </c>
      <c r="Z4608" s="64">
        <f t="shared" ca="1" si="535"/>
        <v>0.89999999999986358</v>
      </c>
    </row>
    <row r="4609" spans="1:26" x14ac:dyDescent="0.35">
      <c r="A4609" s="64">
        <v>1823419</v>
      </c>
      <c r="B4609" s="64" t="str">
        <f t="shared" si="526"/>
        <v>RT</v>
      </c>
      <c r="C4609" s="64">
        <f t="shared" si="527"/>
        <v>15977.25</v>
      </c>
      <c r="D4609" s="64">
        <f t="shared" si="527"/>
        <v>365</v>
      </c>
      <c r="E4609" s="64">
        <f t="shared" si="527"/>
        <v>1302.97</v>
      </c>
      <c r="F4609" s="64">
        <f t="shared" si="527"/>
        <v>0</v>
      </c>
      <c r="H4609" s="64">
        <f t="shared" si="522"/>
        <v>-1302.97</v>
      </c>
      <c r="J4609" s="64">
        <f t="shared" si="528"/>
        <v>23</v>
      </c>
      <c r="K4609" s="64">
        <f t="shared" si="523"/>
        <v>23</v>
      </c>
      <c r="L4609" s="64">
        <f t="shared" si="524"/>
        <v>74</v>
      </c>
      <c r="M4609" s="64">
        <f t="shared" si="525"/>
        <v>30</v>
      </c>
      <c r="O4609" s="64">
        <f t="shared" si="529"/>
        <v>2</v>
      </c>
      <c r="P4609" s="64">
        <f t="shared" si="530"/>
        <v>1</v>
      </c>
      <c r="Q4609" s="64">
        <f t="shared" si="531"/>
        <v>1</v>
      </c>
      <c r="T4609" s="64">
        <f t="shared" si="534"/>
        <v>150</v>
      </c>
      <c r="U4609" s="64">
        <f t="shared" ca="1" si="532"/>
        <v>-8.5</v>
      </c>
      <c r="V4609" s="64">
        <f t="shared" ca="1" si="532"/>
        <v>-4.7099999999999795</v>
      </c>
      <c r="Y4609" s="64">
        <f t="shared" ca="1" si="533"/>
        <v>-8.5</v>
      </c>
      <c r="Z4609" s="64">
        <f t="shared" ca="1" si="535"/>
        <v>-4.7099999999999795</v>
      </c>
    </row>
    <row r="4610" spans="1:26" x14ac:dyDescent="0.35">
      <c r="A4610" s="64">
        <v>1838351</v>
      </c>
      <c r="B4610" s="64" t="str">
        <f t="shared" si="526"/>
        <v>CPP/RT</v>
      </c>
      <c r="C4610" s="64">
        <f t="shared" si="527"/>
        <v>8388.68</v>
      </c>
      <c r="D4610" s="64">
        <f t="shared" si="527"/>
        <v>365</v>
      </c>
      <c r="E4610" s="64">
        <f t="shared" si="527"/>
        <v>688.23</v>
      </c>
      <c r="F4610" s="64">
        <f t="shared" si="527"/>
        <v>679.23</v>
      </c>
      <c r="H4610" s="64">
        <f t="shared" si="522"/>
        <v>-9</v>
      </c>
      <c r="J4610" s="64">
        <f t="shared" si="528"/>
        <v>23</v>
      </c>
      <c r="K4610" s="64">
        <f t="shared" si="523"/>
        <v>24</v>
      </c>
      <c r="L4610" s="64">
        <f t="shared" si="524"/>
        <v>74</v>
      </c>
      <c r="M4610" s="64">
        <f t="shared" si="525"/>
        <v>30</v>
      </c>
      <c r="O4610" s="64">
        <f t="shared" si="529"/>
        <v>2</v>
      </c>
      <c r="P4610" s="64">
        <f t="shared" si="530"/>
        <v>1</v>
      </c>
      <c r="Q4610" s="64">
        <f t="shared" si="531"/>
        <v>1</v>
      </c>
      <c r="T4610" s="64">
        <f t="shared" si="534"/>
        <v>151</v>
      </c>
      <c r="U4610" s="64">
        <f t="shared" ca="1" si="532"/>
        <v>-2.9500000000000455</v>
      </c>
      <c r="V4610" s="64">
        <f t="shared" ca="1" si="532"/>
        <v>-8.4200000000000728</v>
      </c>
      <c r="Y4610" s="64">
        <f t="shared" ca="1" si="533"/>
        <v>-2.9500000000000455</v>
      </c>
      <c r="Z4610" s="64">
        <f t="shared" ca="1" si="535"/>
        <v>-8.4200000000000728</v>
      </c>
    </row>
    <row r="4611" spans="1:26" x14ac:dyDescent="0.35">
      <c r="A4611" s="64">
        <v>1838400</v>
      </c>
      <c r="B4611" s="64" t="str">
        <f t="shared" si="526"/>
        <v>RCT Control</v>
      </c>
      <c r="C4611" s="64">
        <f t="shared" si="527"/>
        <v>4788.49</v>
      </c>
      <c r="D4611" s="64">
        <f t="shared" si="527"/>
        <v>332</v>
      </c>
      <c r="E4611" s="64">
        <f t="shared" si="527"/>
        <v>400.28</v>
      </c>
      <c r="F4611" s="64">
        <f t="shared" si="527"/>
        <v>0</v>
      </c>
      <c r="H4611" s="64">
        <f t="shared" si="522"/>
        <v>-400.28</v>
      </c>
      <c r="J4611" s="64">
        <f t="shared" si="528"/>
        <v>23</v>
      </c>
      <c r="K4611" s="64">
        <f t="shared" si="523"/>
        <v>24</v>
      </c>
      <c r="L4611" s="64">
        <f t="shared" si="524"/>
        <v>74</v>
      </c>
      <c r="M4611" s="64">
        <f t="shared" si="525"/>
        <v>31</v>
      </c>
      <c r="O4611" s="64">
        <f t="shared" si="529"/>
        <v>2</v>
      </c>
      <c r="P4611" s="64">
        <f t="shared" si="530"/>
        <v>1</v>
      </c>
      <c r="Q4611" s="64">
        <f t="shared" si="531"/>
        <v>1</v>
      </c>
      <c r="T4611" s="64">
        <f t="shared" si="534"/>
        <v>152</v>
      </c>
      <c r="U4611" s="64">
        <f t="shared" ca="1" si="532"/>
        <v>-6.4400000000000546</v>
      </c>
      <c r="V4611" s="64">
        <f t="shared" ca="1" si="532"/>
        <v>0.80000000000001137</v>
      </c>
      <c r="Y4611" s="64">
        <f t="shared" ca="1" si="533"/>
        <v>-6.4400000000000546</v>
      </c>
      <c r="Z4611" s="64">
        <f t="shared" ca="1" si="535"/>
        <v>0.80000000000001137</v>
      </c>
    </row>
    <row r="4612" spans="1:26" x14ac:dyDescent="0.35">
      <c r="A4612" s="64">
        <v>1841172</v>
      </c>
      <c r="B4612" s="64" t="str">
        <f t="shared" si="526"/>
        <v>CPP/RT</v>
      </c>
      <c r="C4612" s="64">
        <f t="shared" si="527"/>
        <v>3425.9300000000003</v>
      </c>
      <c r="D4612" s="64">
        <f t="shared" si="527"/>
        <v>364</v>
      </c>
      <c r="E4612" s="64">
        <f t="shared" si="527"/>
        <v>277.40999999999997</v>
      </c>
      <c r="F4612" s="64">
        <f t="shared" si="527"/>
        <v>272.89</v>
      </c>
      <c r="H4612" s="64">
        <f t="shared" si="522"/>
        <v>-4.5199999999999818</v>
      </c>
      <c r="J4612" s="64">
        <f t="shared" si="528"/>
        <v>23</v>
      </c>
      <c r="K4612" s="64">
        <f t="shared" si="523"/>
        <v>25</v>
      </c>
      <c r="L4612" s="64">
        <f t="shared" si="524"/>
        <v>74</v>
      </c>
      <c r="M4612" s="64">
        <f t="shared" si="525"/>
        <v>31</v>
      </c>
      <c r="O4612" s="64">
        <f t="shared" si="529"/>
        <v>2</v>
      </c>
      <c r="P4612" s="64">
        <f t="shared" si="530"/>
        <v>1</v>
      </c>
      <c r="Q4612" s="64">
        <f t="shared" si="531"/>
        <v>1</v>
      </c>
      <c r="T4612" s="64">
        <f t="shared" si="534"/>
        <v>153</v>
      </c>
      <c r="U4612" s="64">
        <f t="shared" ca="1" si="532"/>
        <v>-27.75</v>
      </c>
      <c r="V4612" s="64">
        <f t="shared" ca="1" si="532"/>
        <v>-6.1100000000000705</v>
      </c>
      <c r="Y4612" s="64">
        <f t="shared" ca="1" si="533"/>
        <v>-27.75</v>
      </c>
      <c r="Z4612" s="64">
        <f t="shared" ca="1" si="535"/>
        <v>-6.1100000000000705</v>
      </c>
    </row>
    <row r="4613" spans="1:26" x14ac:dyDescent="0.35">
      <c r="A4613" s="64">
        <v>1841635</v>
      </c>
      <c r="B4613" s="64" t="str">
        <f t="shared" si="526"/>
        <v>CPP/RT</v>
      </c>
      <c r="C4613" s="64">
        <f t="shared" si="527"/>
        <v>9147.369999999999</v>
      </c>
      <c r="D4613" s="64">
        <f t="shared" si="527"/>
        <v>335</v>
      </c>
      <c r="E4613" s="64">
        <f t="shared" si="527"/>
        <v>741.72</v>
      </c>
      <c r="F4613" s="64">
        <f t="shared" si="527"/>
        <v>725.61</v>
      </c>
      <c r="H4613" s="64">
        <f t="shared" si="522"/>
        <v>-16.110000000000014</v>
      </c>
      <c r="J4613" s="64">
        <f t="shared" si="528"/>
        <v>23</v>
      </c>
      <c r="K4613" s="64">
        <f t="shared" si="523"/>
        <v>26</v>
      </c>
      <c r="L4613" s="64">
        <f t="shared" si="524"/>
        <v>74</v>
      </c>
      <c r="M4613" s="64">
        <f t="shared" si="525"/>
        <v>31</v>
      </c>
      <c r="O4613" s="64">
        <f t="shared" si="529"/>
        <v>2</v>
      </c>
      <c r="P4613" s="64">
        <f t="shared" si="530"/>
        <v>1</v>
      </c>
      <c r="Q4613" s="64">
        <f t="shared" si="531"/>
        <v>1</v>
      </c>
      <c r="T4613" s="64">
        <f t="shared" si="534"/>
        <v>154</v>
      </c>
      <c r="U4613" s="64">
        <f t="shared" ca="1" si="532"/>
        <v>3.0499999999999545</v>
      </c>
      <c r="V4613" s="64">
        <f t="shared" ca="1" si="532"/>
        <v>7.9600000000000364</v>
      </c>
      <c r="Y4613" s="64">
        <f t="shared" ca="1" si="533"/>
        <v>3.0499999999999545</v>
      </c>
      <c r="Z4613" s="64">
        <f t="shared" ca="1" si="535"/>
        <v>7.9600000000000364</v>
      </c>
    </row>
    <row r="4614" spans="1:26" x14ac:dyDescent="0.35">
      <c r="A4614" s="64">
        <v>1842229</v>
      </c>
      <c r="B4614" s="64" t="str">
        <f t="shared" si="526"/>
        <v>CPP</v>
      </c>
      <c r="C4614" s="64">
        <f t="shared" si="527"/>
        <v>8683.66</v>
      </c>
      <c r="D4614" s="64">
        <f t="shared" si="527"/>
        <v>302</v>
      </c>
      <c r="E4614" s="64">
        <f t="shared" si="527"/>
        <v>725.62</v>
      </c>
      <c r="F4614" s="64">
        <f t="shared" si="527"/>
        <v>718.81</v>
      </c>
      <c r="H4614" s="64">
        <f t="shared" si="522"/>
        <v>-6.8100000000000591</v>
      </c>
      <c r="J4614" s="64">
        <f t="shared" si="528"/>
        <v>24</v>
      </c>
      <c r="K4614" s="64">
        <f t="shared" si="523"/>
        <v>26</v>
      </c>
      <c r="L4614" s="64">
        <f t="shared" si="524"/>
        <v>74</v>
      </c>
      <c r="M4614" s="64">
        <f t="shared" si="525"/>
        <v>31</v>
      </c>
      <c r="O4614" s="64">
        <f t="shared" si="529"/>
        <v>2</v>
      </c>
      <c r="P4614" s="64">
        <f t="shared" si="530"/>
        <v>1</v>
      </c>
      <c r="Q4614" s="64">
        <f t="shared" si="531"/>
        <v>1</v>
      </c>
      <c r="T4614" s="64">
        <f t="shared" si="534"/>
        <v>155</v>
      </c>
      <c r="U4614" s="64">
        <f t="shared" ca="1" si="532"/>
        <v>0.62000000000000455</v>
      </c>
      <c r="V4614" s="64">
        <f t="shared" ca="1" si="532"/>
        <v>-1.6599999999999682</v>
      </c>
      <c r="Y4614" s="64">
        <f t="shared" ca="1" si="533"/>
        <v>0.62000000000000455</v>
      </c>
      <c r="Z4614" s="64">
        <f t="shared" ca="1" si="535"/>
        <v>-1.6599999999999682</v>
      </c>
    </row>
    <row r="4615" spans="1:26" x14ac:dyDescent="0.35">
      <c r="A4615" s="64">
        <v>1847469</v>
      </c>
      <c r="B4615" s="64" t="str">
        <f t="shared" si="526"/>
        <v>RT</v>
      </c>
      <c r="C4615" s="64">
        <f t="shared" si="527"/>
        <v>11686.36</v>
      </c>
      <c r="D4615" s="64">
        <f t="shared" si="527"/>
        <v>365</v>
      </c>
      <c r="E4615" s="64">
        <f t="shared" si="527"/>
        <v>954.11999999999989</v>
      </c>
      <c r="F4615" s="64">
        <f t="shared" si="527"/>
        <v>0</v>
      </c>
      <c r="H4615" s="64">
        <f t="shared" si="522"/>
        <v>-954.11999999999989</v>
      </c>
      <c r="J4615" s="64">
        <f t="shared" si="528"/>
        <v>24</v>
      </c>
      <c r="K4615" s="64">
        <f t="shared" si="523"/>
        <v>26</v>
      </c>
      <c r="L4615" s="64">
        <f t="shared" si="524"/>
        <v>75</v>
      </c>
      <c r="M4615" s="64">
        <f t="shared" si="525"/>
        <v>31</v>
      </c>
      <c r="O4615" s="64">
        <f t="shared" si="529"/>
        <v>2</v>
      </c>
      <c r="P4615" s="64">
        <f t="shared" si="530"/>
        <v>1</v>
      </c>
      <c r="Q4615" s="64">
        <f t="shared" si="531"/>
        <v>1</v>
      </c>
      <c r="T4615" s="64">
        <f t="shared" si="534"/>
        <v>156</v>
      </c>
      <c r="U4615" s="64">
        <f t="shared" ca="1" si="532"/>
        <v>-3.8799999999999955</v>
      </c>
      <c r="V4615" s="64">
        <f t="shared" ca="1" si="532"/>
        <v>-1.3899999999999864</v>
      </c>
      <c r="Y4615" s="64">
        <f t="shared" ca="1" si="533"/>
        <v>-3.8799999999999955</v>
      </c>
      <c r="Z4615" s="64">
        <f t="shared" ca="1" si="535"/>
        <v>-1.3899999999999864</v>
      </c>
    </row>
    <row r="4616" spans="1:26" x14ac:dyDescent="0.35">
      <c r="A4616" s="64">
        <v>1866120</v>
      </c>
      <c r="B4616" s="64" t="str">
        <f t="shared" si="526"/>
        <v>CPP/RT</v>
      </c>
      <c r="C4616" s="64">
        <f t="shared" si="527"/>
        <v>7204.58</v>
      </c>
      <c r="D4616" s="64">
        <f t="shared" si="527"/>
        <v>334</v>
      </c>
      <c r="E4616" s="64">
        <f t="shared" si="527"/>
        <v>583.18000000000006</v>
      </c>
      <c r="F4616" s="64">
        <f t="shared" si="527"/>
        <v>566.97</v>
      </c>
      <c r="H4616" s="64">
        <f t="shared" si="522"/>
        <v>-16.210000000000036</v>
      </c>
      <c r="J4616" s="64">
        <f t="shared" si="528"/>
        <v>24</v>
      </c>
      <c r="K4616" s="64">
        <f t="shared" si="523"/>
        <v>27</v>
      </c>
      <c r="L4616" s="64">
        <f t="shared" si="524"/>
        <v>75</v>
      </c>
      <c r="M4616" s="64">
        <f t="shared" si="525"/>
        <v>31</v>
      </c>
      <c r="O4616" s="64">
        <f t="shared" si="529"/>
        <v>2</v>
      </c>
      <c r="P4616" s="64">
        <f t="shared" si="530"/>
        <v>1</v>
      </c>
      <c r="Q4616" s="64">
        <f t="shared" si="531"/>
        <v>1</v>
      </c>
      <c r="T4616" s="64">
        <f t="shared" si="534"/>
        <v>157</v>
      </c>
      <c r="U4616" s="64">
        <f t="shared" ca="1" si="532"/>
        <v>-1.0699999999999363</v>
      </c>
      <c r="V4616" s="64">
        <f t="shared" ca="1" si="532"/>
        <v>-23.039999999999964</v>
      </c>
      <c r="Y4616" s="64">
        <f t="shared" ca="1" si="533"/>
        <v>-1.0699999999999363</v>
      </c>
      <c r="Z4616" s="64">
        <f t="shared" ca="1" si="535"/>
        <v>-23.039999999999964</v>
      </c>
    </row>
    <row r="4617" spans="1:26" x14ac:dyDescent="0.35">
      <c r="A4617" s="64">
        <v>1866170</v>
      </c>
      <c r="B4617" s="64" t="str">
        <f t="shared" si="526"/>
        <v>RT</v>
      </c>
      <c r="C4617" s="64">
        <f t="shared" si="527"/>
        <v>9154.24</v>
      </c>
      <c r="D4617" s="64">
        <f t="shared" si="527"/>
        <v>365</v>
      </c>
      <c r="E4617" s="64">
        <f t="shared" si="527"/>
        <v>747.36</v>
      </c>
      <c r="F4617" s="64">
        <f t="shared" si="527"/>
        <v>0</v>
      </c>
      <c r="H4617" s="64">
        <f t="shared" si="522"/>
        <v>-747.36</v>
      </c>
      <c r="J4617" s="64">
        <f t="shared" si="528"/>
        <v>24</v>
      </c>
      <c r="K4617" s="64">
        <f t="shared" si="523"/>
        <v>27</v>
      </c>
      <c r="L4617" s="64">
        <f t="shared" si="524"/>
        <v>76</v>
      </c>
      <c r="M4617" s="64">
        <f t="shared" si="525"/>
        <v>31</v>
      </c>
      <c r="O4617" s="64">
        <f t="shared" si="529"/>
        <v>2</v>
      </c>
      <c r="P4617" s="64">
        <f t="shared" si="530"/>
        <v>1</v>
      </c>
      <c r="Q4617" s="64">
        <f t="shared" si="531"/>
        <v>1</v>
      </c>
      <c r="T4617" s="64">
        <f t="shared" si="534"/>
        <v>158</v>
      </c>
      <c r="U4617" s="64">
        <f t="shared" ca="1" si="532"/>
        <v>-8.589999999999975</v>
      </c>
      <c r="V4617" s="64">
        <f t="shared" ca="1" si="532"/>
        <v>-25.069999999999936</v>
      </c>
      <c r="Y4617" s="64">
        <f t="shared" ca="1" si="533"/>
        <v>-8.589999999999975</v>
      </c>
      <c r="Z4617" s="64">
        <f t="shared" ca="1" si="535"/>
        <v>-25.069999999999936</v>
      </c>
    </row>
    <row r="4618" spans="1:26" x14ac:dyDescent="0.35">
      <c r="A4618" s="64">
        <v>1866253</v>
      </c>
      <c r="B4618" s="64" t="str">
        <f t="shared" si="526"/>
        <v>CPP/RT</v>
      </c>
      <c r="C4618" s="64">
        <f t="shared" si="527"/>
        <v>8005.880000000001</v>
      </c>
      <c r="D4618" s="64">
        <f t="shared" si="527"/>
        <v>365</v>
      </c>
      <c r="E4618" s="64">
        <f t="shared" si="527"/>
        <v>636.3599999999999</v>
      </c>
      <c r="F4618" s="64">
        <f t="shared" si="527"/>
        <v>630.63</v>
      </c>
      <c r="H4618" s="64">
        <f t="shared" si="522"/>
        <v>-5.7299999999999045</v>
      </c>
      <c r="J4618" s="64">
        <f t="shared" si="528"/>
        <v>24</v>
      </c>
      <c r="K4618" s="64">
        <f t="shared" si="523"/>
        <v>28</v>
      </c>
      <c r="L4618" s="64">
        <f t="shared" si="524"/>
        <v>76</v>
      </c>
      <c r="M4618" s="64">
        <f t="shared" si="525"/>
        <v>31</v>
      </c>
      <c r="O4618" s="64">
        <f t="shared" si="529"/>
        <v>2</v>
      </c>
      <c r="P4618" s="64">
        <f t="shared" si="530"/>
        <v>1</v>
      </c>
      <c r="Q4618" s="64">
        <f t="shared" si="531"/>
        <v>1</v>
      </c>
      <c r="T4618" s="64">
        <f t="shared" si="534"/>
        <v>159</v>
      </c>
      <c r="U4618" s="64">
        <f t="shared" ca="1" si="532"/>
        <v>-5.6099999999999</v>
      </c>
      <c r="V4618" s="64">
        <f t="shared" ca="1" si="532"/>
        <v>-2.3099999999999454</v>
      </c>
      <c r="Y4618" s="64">
        <f t="shared" ca="1" si="533"/>
        <v>-5.6099999999999</v>
      </c>
      <c r="Z4618" s="64">
        <f t="shared" ca="1" si="535"/>
        <v>-2.3099999999999454</v>
      </c>
    </row>
    <row r="4619" spans="1:26" x14ac:dyDescent="0.35">
      <c r="A4619" s="64">
        <v>1866493</v>
      </c>
      <c r="B4619" s="64" t="str">
        <f t="shared" si="526"/>
        <v>RT</v>
      </c>
      <c r="C4619" s="64">
        <f t="shared" si="527"/>
        <v>6239.85</v>
      </c>
      <c r="D4619" s="64">
        <f t="shared" si="527"/>
        <v>365</v>
      </c>
      <c r="E4619" s="64">
        <f t="shared" si="527"/>
        <v>494.63</v>
      </c>
      <c r="F4619" s="64">
        <f t="shared" si="527"/>
        <v>0</v>
      </c>
      <c r="H4619" s="64">
        <f t="shared" si="522"/>
        <v>-494.63</v>
      </c>
      <c r="J4619" s="64">
        <f t="shared" si="528"/>
        <v>24</v>
      </c>
      <c r="K4619" s="64">
        <f t="shared" si="523"/>
        <v>28</v>
      </c>
      <c r="L4619" s="64">
        <f t="shared" si="524"/>
        <v>77</v>
      </c>
      <c r="M4619" s="64">
        <f t="shared" si="525"/>
        <v>31</v>
      </c>
      <c r="O4619" s="64">
        <f t="shared" si="529"/>
        <v>2</v>
      </c>
      <c r="P4619" s="64">
        <f t="shared" si="530"/>
        <v>1</v>
      </c>
      <c r="Q4619" s="64">
        <f t="shared" si="531"/>
        <v>1</v>
      </c>
      <c r="T4619" s="64">
        <f t="shared" si="534"/>
        <v>160</v>
      </c>
      <c r="U4619" s="64">
        <f t="shared" ca="1" si="532"/>
        <v>-12.009999999999991</v>
      </c>
      <c r="V4619" s="64">
        <f t="shared" ca="1" si="532"/>
        <v>-29.230000000000018</v>
      </c>
      <c r="Y4619" s="64">
        <f t="shared" ca="1" si="533"/>
        <v>-12.009999999999991</v>
      </c>
      <c r="Z4619" s="64">
        <f t="shared" ca="1" si="535"/>
        <v>-29.230000000000018</v>
      </c>
    </row>
    <row r="4620" spans="1:26" x14ac:dyDescent="0.35">
      <c r="A4620" s="64">
        <v>1867243</v>
      </c>
      <c r="B4620" s="64" t="str">
        <f t="shared" si="526"/>
        <v>RT</v>
      </c>
      <c r="C4620" s="64">
        <f t="shared" si="527"/>
        <v>8774.59</v>
      </c>
      <c r="D4620" s="64">
        <f t="shared" si="527"/>
        <v>365</v>
      </c>
      <c r="E4620" s="64">
        <f t="shared" si="527"/>
        <v>705.36</v>
      </c>
      <c r="F4620" s="64">
        <f t="shared" si="527"/>
        <v>0</v>
      </c>
      <c r="H4620" s="64">
        <f t="shared" si="522"/>
        <v>-705.36</v>
      </c>
      <c r="J4620" s="64">
        <f t="shared" si="528"/>
        <v>24</v>
      </c>
      <c r="K4620" s="64">
        <f t="shared" si="523"/>
        <v>28</v>
      </c>
      <c r="L4620" s="64">
        <f t="shared" si="524"/>
        <v>78</v>
      </c>
      <c r="M4620" s="64">
        <f t="shared" si="525"/>
        <v>31</v>
      </c>
      <c r="O4620" s="64">
        <f t="shared" si="529"/>
        <v>2</v>
      </c>
      <c r="P4620" s="64">
        <f t="shared" si="530"/>
        <v>1</v>
      </c>
      <c r="Q4620" s="64">
        <f t="shared" si="531"/>
        <v>1</v>
      </c>
      <c r="T4620" s="64">
        <f t="shared" si="534"/>
        <v>161</v>
      </c>
      <c r="U4620" s="64">
        <f t="shared" ca="1" si="532"/>
        <v>-23.599999999999909</v>
      </c>
      <c r="V4620" s="64">
        <f t="shared" ca="1" si="532"/>
        <v>-10.700000000000045</v>
      </c>
      <c r="Y4620" s="64">
        <f t="shared" ca="1" si="533"/>
        <v>-23.599999999999909</v>
      </c>
      <c r="Z4620" s="64">
        <f t="shared" ca="1" si="535"/>
        <v>-10.700000000000045</v>
      </c>
    </row>
    <row r="4621" spans="1:26" x14ac:dyDescent="0.35">
      <c r="A4621" s="64">
        <v>1867706</v>
      </c>
      <c r="B4621" s="64" t="str">
        <f t="shared" si="526"/>
        <v>CPP</v>
      </c>
      <c r="C4621" s="64">
        <f t="shared" si="527"/>
        <v>7843.8600000000006</v>
      </c>
      <c r="D4621" s="64">
        <f t="shared" si="527"/>
        <v>365</v>
      </c>
      <c r="E4621" s="64">
        <f t="shared" si="527"/>
        <v>654.77</v>
      </c>
      <c r="F4621" s="64">
        <f t="shared" si="527"/>
        <v>653.88</v>
      </c>
      <c r="H4621" s="64">
        <f t="shared" si="522"/>
        <v>-0.88999999999998636</v>
      </c>
      <c r="J4621" s="64">
        <f t="shared" si="528"/>
        <v>25</v>
      </c>
      <c r="K4621" s="64">
        <f t="shared" si="523"/>
        <v>28</v>
      </c>
      <c r="L4621" s="64">
        <f t="shared" si="524"/>
        <v>78</v>
      </c>
      <c r="M4621" s="64">
        <f t="shared" si="525"/>
        <v>31</v>
      </c>
      <c r="O4621" s="64">
        <f t="shared" si="529"/>
        <v>2</v>
      </c>
      <c r="P4621" s="64">
        <f t="shared" si="530"/>
        <v>1</v>
      </c>
      <c r="Q4621" s="64">
        <f t="shared" si="531"/>
        <v>1</v>
      </c>
      <c r="T4621" s="64">
        <f t="shared" si="534"/>
        <v>162</v>
      </c>
      <c r="U4621" s="64">
        <f t="shared" ref="U4621:V4652" ca="1" si="536">INDEX(OFFSET($G$4460,0,MATCH(U$4458,$H$4458:$I$4458,0),COUNT($A$4460:$A$6660),1),MATCH($T4621,OFFSET($I$4460,0,MATCH(U$4459,$J$4457:$M$4457,0),COUNT($A$4460:$A$6660),1),0),1)</f>
        <v>-3.0099999999999909</v>
      </c>
      <c r="V4621" s="64">
        <f t="shared" ca="1" si="536"/>
        <v>1.2099999999999795</v>
      </c>
      <c r="Y4621" s="64">
        <f t="shared" ca="1" si="533"/>
        <v>-3.0099999999999909</v>
      </c>
      <c r="Z4621" s="64">
        <f t="shared" ca="1" si="535"/>
        <v>1.2099999999999795</v>
      </c>
    </row>
    <row r="4622" spans="1:26" x14ac:dyDescent="0.35">
      <c r="A4622" s="64">
        <v>1867847</v>
      </c>
      <c r="B4622" s="64" t="str">
        <f t="shared" si="526"/>
        <v>RT</v>
      </c>
      <c r="C4622" s="64">
        <f t="shared" si="527"/>
        <v>10387.209999999999</v>
      </c>
      <c r="D4622" s="64">
        <f t="shared" si="527"/>
        <v>365</v>
      </c>
      <c r="E4622" s="64">
        <f t="shared" si="527"/>
        <v>825.98</v>
      </c>
      <c r="F4622" s="64">
        <f t="shared" si="527"/>
        <v>0</v>
      </c>
      <c r="H4622" s="64">
        <f t="shared" si="522"/>
        <v>-825.98</v>
      </c>
      <c r="J4622" s="64">
        <f t="shared" si="528"/>
        <v>25</v>
      </c>
      <c r="K4622" s="64">
        <f t="shared" si="523"/>
        <v>28</v>
      </c>
      <c r="L4622" s="64">
        <f t="shared" si="524"/>
        <v>79</v>
      </c>
      <c r="M4622" s="64">
        <f t="shared" si="525"/>
        <v>31</v>
      </c>
      <c r="O4622" s="64">
        <f t="shared" si="529"/>
        <v>2</v>
      </c>
      <c r="P4622" s="64">
        <f t="shared" si="530"/>
        <v>1</v>
      </c>
      <c r="Q4622" s="64">
        <f t="shared" si="531"/>
        <v>1</v>
      </c>
      <c r="T4622" s="64">
        <f t="shared" si="534"/>
        <v>163</v>
      </c>
      <c r="U4622" s="64">
        <f t="shared" ca="1" si="536"/>
        <v>-7.75</v>
      </c>
      <c r="V4622" s="64">
        <f t="shared" ca="1" si="536"/>
        <v>-6.5399999999999636</v>
      </c>
      <c r="Y4622" s="64">
        <f t="shared" ca="1" si="533"/>
        <v>-7.75</v>
      </c>
      <c r="Z4622" s="64">
        <f t="shared" ca="1" si="535"/>
        <v>-6.5399999999999636</v>
      </c>
    </row>
    <row r="4623" spans="1:26" x14ac:dyDescent="0.35">
      <c r="A4623" s="64">
        <v>1868837</v>
      </c>
      <c r="B4623" s="64" t="str">
        <f t="shared" si="526"/>
        <v>CPP</v>
      </c>
      <c r="C4623" s="64">
        <f t="shared" si="527"/>
        <v>10136.900000000001</v>
      </c>
      <c r="D4623" s="64">
        <f t="shared" si="527"/>
        <v>333</v>
      </c>
      <c r="E4623" s="64">
        <f t="shared" si="527"/>
        <v>857.77</v>
      </c>
      <c r="F4623" s="64">
        <f t="shared" si="527"/>
        <v>853.4</v>
      </c>
      <c r="H4623" s="64">
        <f t="shared" si="522"/>
        <v>-4.3700000000000045</v>
      </c>
      <c r="J4623" s="64">
        <f t="shared" si="528"/>
        <v>26</v>
      </c>
      <c r="K4623" s="64">
        <f t="shared" si="523"/>
        <v>28</v>
      </c>
      <c r="L4623" s="64">
        <f t="shared" si="524"/>
        <v>79</v>
      </c>
      <c r="M4623" s="64">
        <f t="shared" si="525"/>
        <v>31</v>
      </c>
      <c r="O4623" s="64">
        <f t="shared" si="529"/>
        <v>2</v>
      </c>
      <c r="P4623" s="64">
        <f t="shared" si="530"/>
        <v>1</v>
      </c>
      <c r="Q4623" s="64">
        <f t="shared" si="531"/>
        <v>1</v>
      </c>
      <c r="T4623" s="64">
        <f t="shared" si="534"/>
        <v>164</v>
      </c>
      <c r="U4623" s="64">
        <f t="shared" ca="1" si="536"/>
        <v>-3.0500000000000114</v>
      </c>
      <c r="V4623" s="64">
        <f t="shared" ca="1" si="536"/>
        <v>-2.5700000000000216</v>
      </c>
      <c r="Y4623" s="64">
        <f t="shared" ca="1" si="533"/>
        <v>-3.0500000000000114</v>
      </c>
      <c r="Z4623" s="64">
        <f t="shared" ca="1" si="535"/>
        <v>-2.5700000000000216</v>
      </c>
    </row>
    <row r="4624" spans="1:26" x14ac:dyDescent="0.35">
      <c r="A4624" s="64">
        <v>1869249</v>
      </c>
      <c r="B4624" s="64" t="str">
        <f t="shared" si="526"/>
        <v>RT</v>
      </c>
      <c r="C4624" s="64">
        <f t="shared" si="527"/>
        <v>6216.4599999999991</v>
      </c>
      <c r="D4624" s="64">
        <f t="shared" si="527"/>
        <v>365</v>
      </c>
      <c r="E4624" s="64">
        <f t="shared" si="527"/>
        <v>510.86</v>
      </c>
      <c r="F4624" s="64">
        <f t="shared" si="527"/>
        <v>0</v>
      </c>
      <c r="H4624" s="64">
        <f t="shared" si="522"/>
        <v>-510.86</v>
      </c>
      <c r="J4624" s="64">
        <f t="shared" si="528"/>
        <v>26</v>
      </c>
      <c r="K4624" s="64">
        <f t="shared" si="523"/>
        <v>28</v>
      </c>
      <c r="L4624" s="64">
        <f t="shared" si="524"/>
        <v>80</v>
      </c>
      <c r="M4624" s="64">
        <f t="shared" si="525"/>
        <v>31</v>
      </c>
      <c r="O4624" s="64">
        <f t="shared" si="529"/>
        <v>2</v>
      </c>
      <c r="P4624" s="64">
        <f t="shared" si="530"/>
        <v>1</v>
      </c>
      <c r="Q4624" s="64">
        <f t="shared" si="531"/>
        <v>1</v>
      </c>
      <c r="T4624" s="64">
        <f t="shared" si="534"/>
        <v>165</v>
      </c>
      <c r="U4624" s="64">
        <f t="shared" ca="1" si="536"/>
        <v>3.8600000000000136</v>
      </c>
      <c r="V4624" s="64">
        <f t="shared" ca="1" si="536"/>
        <v>-5.9799999999999898</v>
      </c>
      <c r="Y4624" s="64">
        <f t="shared" ca="1" si="533"/>
        <v>3.8600000000000136</v>
      </c>
      <c r="Z4624" s="64">
        <f t="shared" ca="1" si="535"/>
        <v>-5.9799999999999898</v>
      </c>
    </row>
    <row r="4625" spans="1:26" x14ac:dyDescent="0.35">
      <c r="A4625" s="64">
        <v>1887879</v>
      </c>
      <c r="B4625" s="64" t="str">
        <f t="shared" si="526"/>
        <v>RT</v>
      </c>
      <c r="C4625" s="64">
        <f t="shared" si="527"/>
        <v>8756.5300000000007</v>
      </c>
      <c r="D4625" s="64">
        <f t="shared" si="527"/>
        <v>365</v>
      </c>
      <c r="E4625" s="64">
        <f t="shared" si="527"/>
        <v>721.73</v>
      </c>
      <c r="F4625" s="64">
        <f t="shared" si="527"/>
        <v>0</v>
      </c>
      <c r="H4625" s="64">
        <f t="shared" si="522"/>
        <v>-721.73</v>
      </c>
      <c r="J4625" s="64">
        <f t="shared" si="528"/>
        <v>26</v>
      </c>
      <c r="K4625" s="64">
        <f t="shared" si="523"/>
        <v>28</v>
      </c>
      <c r="L4625" s="64">
        <f t="shared" si="524"/>
        <v>81</v>
      </c>
      <c r="M4625" s="64">
        <f t="shared" si="525"/>
        <v>31</v>
      </c>
      <c r="O4625" s="64">
        <f t="shared" si="529"/>
        <v>2</v>
      </c>
      <c r="P4625" s="64">
        <f t="shared" si="530"/>
        <v>1</v>
      </c>
      <c r="Q4625" s="64">
        <f t="shared" si="531"/>
        <v>1</v>
      </c>
      <c r="T4625" s="64">
        <f t="shared" si="534"/>
        <v>166</v>
      </c>
      <c r="U4625" s="64">
        <f t="shared" ca="1" si="536"/>
        <v>-3.0399999999999636</v>
      </c>
      <c r="V4625" s="64">
        <f t="shared" ca="1" si="536"/>
        <v>-4.1299999999999955</v>
      </c>
      <c r="Y4625" s="64">
        <f t="shared" ca="1" si="533"/>
        <v>-3.0399999999999636</v>
      </c>
      <c r="Z4625" s="64">
        <f t="shared" ca="1" si="535"/>
        <v>-4.1299999999999955</v>
      </c>
    </row>
    <row r="4626" spans="1:26" x14ac:dyDescent="0.35">
      <c r="A4626" s="64">
        <v>1902156</v>
      </c>
      <c r="B4626" s="64" t="str">
        <f t="shared" si="526"/>
        <v>RT</v>
      </c>
      <c r="C4626" s="64">
        <f t="shared" si="527"/>
        <v>5132.83</v>
      </c>
      <c r="D4626" s="64">
        <f t="shared" si="527"/>
        <v>365</v>
      </c>
      <c r="E4626" s="64">
        <f t="shared" si="527"/>
        <v>424.95</v>
      </c>
      <c r="F4626" s="64">
        <f t="shared" si="527"/>
        <v>0</v>
      </c>
      <c r="H4626" s="64">
        <f t="shared" si="522"/>
        <v>-424.95</v>
      </c>
      <c r="J4626" s="64">
        <f t="shared" si="528"/>
        <v>26</v>
      </c>
      <c r="K4626" s="64">
        <f t="shared" si="523"/>
        <v>28</v>
      </c>
      <c r="L4626" s="64">
        <f t="shared" si="524"/>
        <v>82</v>
      </c>
      <c r="M4626" s="64">
        <f t="shared" si="525"/>
        <v>31</v>
      </c>
      <c r="O4626" s="64">
        <f t="shared" si="529"/>
        <v>2</v>
      </c>
      <c r="P4626" s="64">
        <f t="shared" si="530"/>
        <v>1</v>
      </c>
      <c r="Q4626" s="64">
        <f t="shared" si="531"/>
        <v>1</v>
      </c>
      <c r="T4626" s="64">
        <f t="shared" si="534"/>
        <v>167</v>
      </c>
      <c r="U4626" s="64">
        <f t="shared" ca="1" si="536"/>
        <v>-7.8600000000000136</v>
      </c>
      <c r="V4626" s="64">
        <f t="shared" ca="1" si="536"/>
        <v>-8.2700000000002092</v>
      </c>
      <c r="Y4626" s="64">
        <f t="shared" ca="1" si="533"/>
        <v>-7.8600000000000136</v>
      </c>
      <c r="Z4626" s="64">
        <f t="shared" ca="1" si="535"/>
        <v>-8.2700000000002092</v>
      </c>
    </row>
    <row r="4627" spans="1:26" x14ac:dyDescent="0.35">
      <c r="A4627" s="64">
        <v>1906231</v>
      </c>
      <c r="B4627" s="64" t="str">
        <f t="shared" si="526"/>
        <v>RT</v>
      </c>
      <c r="C4627" s="64">
        <f t="shared" si="527"/>
        <v>23863.48</v>
      </c>
      <c r="D4627" s="64">
        <f t="shared" si="527"/>
        <v>365</v>
      </c>
      <c r="E4627" s="64">
        <f t="shared" si="527"/>
        <v>1954.51</v>
      </c>
      <c r="F4627" s="64">
        <f t="shared" si="527"/>
        <v>0</v>
      </c>
      <c r="H4627" s="64">
        <f t="shared" si="522"/>
        <v>-1954.51</v>
      </c>
      <c r="J4627" s="64">
        <f t="shared" si="528"/>
        <v>26</v>
      </c>
      <c r="K4627" s="64">
        <f t="shared" si="523"/>
        <v>28</v>
      </c>
      <c r="L4627" s="64">
        <f t="shared" si="524"/>
        <v>83</v>
      </c>
      <c r="M4627" s="64">
        <f t="shared" si="525"/>
        <v>31</v>
      </c>
      <c r="O4627" s="64">
        <f t="shared" si="529"/>
        <v>2</v>
      </c>
      <c r="P4627" s="64">
        <f t="shared" si="530"/>
        <v>1</v>
      </c>
      <c r="Q4627" s="64">
        <f t="shared" si="531"/>
        <v>1</v>
      </c>
      <c r="T4627" s="64">
        <f t="shared" si="534"/>
        <v>168</v>
      </c>
      <c r="U4627" s="64">
        <f t="shared" ca="1" si="536"/>
        <v>-0.91999999999995907</v>
      </c>
      <c r="V4627" s="64">
        <f t="shared" ca="1" si="536"/>
        <v>-21.710000000000036</v>
      </c>
      <c r="Y4627" s="64">
        <f t="shared" ca="1" si="533"/>
        <v>-0.91999999999995907</v>
      </c>
      <c r="Z4627" s="64">
        <f t="shared" ca="1" si="535"/>
        <v>-21.710000000000036</v>
      </c>
    </row>
    <row r="4628" spans="1:26" x14ac:dyDescent="0.35">
      <c r="A4628" s="64">
        <v>1906372</v>
      </c>
      <c r="B4628" s="64" t="str">
        <f t="shared" si="526"/>
        <v>RT</v>
      </c>
      <c r="C4628" s="64">
        <f t="shared" si="527"/>
        <v>12267.1</v>
      </c>
      <c r="D4628" s="64">
        <f t="shared" si="527"/>
        <v>365</v>
      </c>
      <c r="E4628" s="64">
        <f t="shared" si="527"/>
        <v>987.21</v>
      </c>
      <c r="F4628" s="64">
        <f t="shared" si="527"/>
        <v>0</v>
      </c>
      <c r="H4628" s="64">
        <f t="shared" si="522"/>
        <v>-987.21</v>
      </c>
      <c r="J4628" s="64">
        <f t="shared" si="528"/>
        <v>26</v>
      </c>
      <c r="K4628" s="64">
        <f t="shared" si="523"/>
        <v>28</v>
      </c>
      <c r="L4628" s="64">
        <f t="shared" si="524"/>
        <v>84</v>
      </c>
      <c r="M4628" s="64">
        <f t="shared" si="525"/>
        <v>31</v>
      </c>
      <c r="O4628" s="64">
        <f t="shared" si="529"/>
        <v>2</v>
      </c>
      <c r="P4628" s="64">
        <f t="shared" si="530"/>
        <v>1</v>
      </c>
      <c r="Q4628" s="64">
        <f t="shared" si="531"/>
        <v>1</v>
      </c>
      <c r="T4628" s="64">
        <f t="shared" si="534"/>
        <v>169</v>
      </c>
      <c r="U4628" s="64">
        <f t="shared" ca="1" si="536"/>
        <v>-4.6899999999999977</v>
      </c>
      <c r="V4628" s="64">
        <f t="shared" ca="1" si="536"/>
        <v>-49.870000000000005</v>
      </c>
      <c r="Y4628" s="64">
        <f t="shared" ca="1" si="533"/>
        <v>-4.6899999999999977</v>
      </c>
      <c r="Z4628" s="64">
        <f t="shared" ca="1" si="535"/>
        <v>-49.870000000000005</v>
      </c>
    </row>
    <row r="4629" spans="1:26" x14ac:dyDescent="0.35">
      <c r="A4629" s="64">
        <v>1971268</v>
      </c>
      <c r="B4629" s="64" t="str">
        <f t="shared" si="526"/>
        <v>RT</v>
      </c>
      <c r="C4629" s="64">
        <f t="shared" si="527"/>
        <v>5546.15</v>
      </c>
      <c r="D4629" s="64">
        <f t="shared" si="527"/>
        <v>365</v>
      </c>
      <c r="E4629" s="64">
        <f t="shared" si="527"/>
        <v>445.72</v>
      </c>
      <c r="F4629" s="64">
        <f t="shared" si="527"/>
        <v>0</v>
      </c>
      <c r="H4629" s="64">
        <f t="shared" si="522"/>
        <v>-445.72</v>
      </c>
      <c r="J4629" s="64">
        <f t="shared" si="528"/>
        <v>26</v>
      </c>
      <c r="K4629" s="64">
        <f t="shared" si="523"/>
        <v>28</v>
      </c>
      <c r="L4629" s="64">
        <f t="shared" si="524"/>
        <v>85</v>
      </c>
      <c r="M4629" s="64">
        <f t="shared" si="525"/>
        <v>31</v>
      </c>
      <c r="O4629" s="64">
        <f t="shared" si="529"/>
        <v>2</v>
      </c>
      <c r="P4629" s="64">
        <f t="shared" si="530"/>
        <v>1</v>
      </c>
      <c r="Q4629" s="64">
        <f t="shared" si="531"/>
        <v>1</v>
      </c>
      <c r="T4629" s="64">
        <f t="shared" si="534"/>
        <v>170</v>
      </c>
      <c r="U4629" s="64">
        <f t="shared" ca="1" si="536"/>
        <v>-4.2000000000000455</v>
      </c>
      <c r="V4629" s="64">
        <f t="shared" ca="1" si="536"/>
        <v>-7.7699999999999818</v>
      </c>
      <c r="Y4629" s="64">
        <f t="shared" ca="1" si="533"/>
        <v>-4.2000000000000455</v>
      </c>
      <c r="Z4629" s="64">
        <f t="shared" ca="1" si="535"/>
        <v>-7.7699999999999818</v>
      </c>
    </row>
    <row r="4630" spans="1:26" x14ac:dyDescent="0.35">
      <c r="A4630" s="64">
        <v>2035055</v>
      </c>
      <c r="B4630" s="64" t="str">
        <f t="shared" si="526"/>
        <v>RT</v>
      </c>
      <c r="C4630" s="64">
        <f t="shared" si="527"/>
        <v>9427.83</v>
      </c>
      <c r="D4630" s="64">
        <f t="shared" si="527"/>
        <v>365</v>
      </c>
      <c r="E4630" s="64">
        <f t="shared" si="527"/>
        <v>780</v>
      </c>
      <c r="F4630" s="64">
        <f t="shared" si="527"/>
        <v>0</v>
      </c>
      <c r="H4630" s="64">
        <f t="shared" si="522"/>
        <v>-780</v>
      </c>
      <c r="J4630" s="64">
        <f t="shared" si="528"/>
        <v>26</v>
      </c>
      <c r="K4630" s="64">
        <f t="shared" si="523"/>
        <v>28</v>
      </c>
      <c r="L4630" s="64">
        <f t="shared" si="524"/>
        <v>86</v>
      </c>
      <c r="M4630" s="64">
        <f t="shared" si="525"/>
        <v>31</v>
      </c>
      <c r="O4630" s="64">
        <f t="shared" si="529"/>
        <v>2</v>
      </c>
      <c r="P4630" s="64">
        <f t="shared" si="530"/>
        <v>1</v>
      </c>
      <c r="Q4630" s="64">
        <f t="shared" si="531"/>
        <v>1</v>
      </c>
      <c r="T4630" s="64">
        <f t="shared" si="534"/>
        <v>171</v>
      </c>
      <c r="U4630" s="64">
        <f t="shared" ca="1" si="536"/>
        <v>-4.5199999999999818</v>
      </c>
      <c r="V4630" s="64">
        <f t="shared" ca="1" si="536"/>
        <v>2.0199999999999818</v>
      </c>
      <c r="Y4630" s="64">
        <f t="shared" ca="1" si="533"/>
        <v>-4.5199999999999818</v>
      </c>
      <c r="Z4630" s="64">
        <f t="shared" ca="1" si="535"/>
        <v>2.0199999999999818</v>
      </c>
    </row>
    <row r="4631" spans="1:26" x14ac:dyDescent="0.35">
      <c r="A4631" s="64">
        <v>2044494</v>
      </c>
      <c r="B4631" s="64" t="str">
        <f t="shared" si="526"/>
        <v>CPP/RT</v>
      </c>
      <c r="C4631" s="64">
        <f t="shared" si="527"/>
        <v>7646.7899999999991</v>
      </c>
      <c r="D4631" s="64">
        <f t="shared" si="527"/>
        <v>302</v>
      </c>
      <c r="E4631" s="64">
        <f t="shared" si="527"/>
        <v>627.9</v>
      </c>
      <c r="F4631" s="64">
        <f t="shared" si="527"/>
        <v>620.13</v>
      </c>
      <c r="H4631" s="64">
        <f t="shared" si="522"/>
        <v>-7.7699999999999818</v>
      </c>
      <c r="J4631" s="64">
        <f t="shared" si="528"/>
        <v>26</v>
      </c>
      <c r="K4631" s="64">
        <f t="shared" si="523"/>
        <v>29</v>
      </c>
      <c r="L4631" s="64">
        <f t="shared" si="524"/>
        <v>86</v>
      </c>
      <c r="M4631" s="64">
        <f t="shared" si="525"/>
        <v>31</v>
      </c>
      <c r="O4631" s="64">
        <f t="shared" si="529"/>
        <v>2</v>
      </c>
      <c r="P4631" s="64">
        <f t="shared" si="530"/>
        <v>1</v>
      </c>
      <c r="Q4631" s="64">
        <f t="shared" si="531"/>
        <v>1</v>
      </c>
      <c r="T4631" s="64">
        <f t="shared" si="534"/>
        <v>172</v>
      </c>
      <c r="U4631" s="64">
        <f t="shared" ca="1" si="536"/>
        <v>-6.2400000000000091</v>
      </c>
      <c r="V4631" s="64">
        <f t="shared" ca="1" si="536"/>
        <v>0.84999999999990905</v>
      </c>
      <c r="Y4631" s="64">
        <f t="shared" ca="1" si="533"/>
        <v>-6.2400000000000091</v>
      </c>
      <c r="Z4631" s="64">
        <f t="shared" ca="1" si="535"/>
        <v>0.84999999999990905</v>
      </c>
    </row>
    <row r="4632" spans="1:26" x14ac:dyDescent="0.35">
      <c r="A4632" s="64">
        <v>2049931</v>
      </c>
      <c r="B4632" s="64" t="str">
        <f t="shared" si="526"/>
        <v>RT</v>
      </c>
      <c r="C4632" s="64">
        <f t="shared" si="527"/>
        <v>5551.6299999999992</v>
      </c>
      <c r="D4632" s="64">
        <f t="shared" si="527"/>
        <v>364</v>
      </c>
      <c r="E4632" s="64">
        <f t="shared" si="527"/>
        <v>455.04999999999995</v>
      </c>
      <c r="F4632" s="64">
        <f t="shared" si="527"/>
        <v>0</v>
      </c>
      <c r="H4632" s="64">
        <f t="shared" si="522"/>
        <v>-455.04999999999995</v>
      </c>
      <c r="J4632" s="64">
        <f t="shared" si="528"/>
        <v>26</v>
      </c>
      <c r="K4632" s="64">
        <f t="shared" si="523"/>
        <v>29</v>
      </c>
      <c r="L4632" s="64">
        <f t="shared" si="524"/>
        <v>87</v>
      </c>
      <c r="M4632" s="64">
        <f t="shared" si="525"/>
        <v>31</v>
      </c>
      <c r="O4632" s="64">
        <f t="shared" si="529"/>
        <v>2</v>
      </c>
      <c r="P4632" s="64">
        <f t="shared" si="530"/>
        <v>1</v>
      </c>
      <c r="Q4632" s="64">
        <f t="shared" si="531"/>
        <v>1</v>
      </c>
      <c r="T4632" s="64">
        <f t="shared" si="534"/>
        <v>173</v>
      </c>
      <c r="U4632" s="64">
        <f t="shared" ca="1" si="536"/>
        <v>-24.210000000000036</v>
      </c>
      <c r="V4632" s="64">
        <f t="shared" ca="1" si="536"/>
        <v>-20.3599999999999</v>
      </c>
      <c r="Y4632" s="64">
        <f t="shared" ca="1" si="533"/>
        <v>-24.210000000000036</v>
      </c>
      <c r="Z4632" s="64">
        <f t="shared" ca="1" si="535"/>
        <v>-20.3599999999999</v>
      </c>
    </row>
    <row r="4633" spans="1:26" x14ac:dyDescent="0.35">
      <c r="A4633" s="64">
        <v>2065672</v>
      </c>
      <c r="B4633" s="64" t="str">
        <f t="shared" si="526"/>
        <v>RCT Control</v>
      </c>
      <c r="C4633" s="64">
        <f t="shared" si="527"/>
        <v>9138.6500000000015</v>
      </c>
      <c r="D4633" s="64">
        <f t="shared" si="527"/>
        <v>335</v>
      </c>
      <c r="E4633" s="64">
        <f t="shared" si="527"/>
        <v>739.56</v>
      </c>
      <c r="F4633" s="64">
        <f t="shared" si="527"/>
        <v>0</v>
      </c>
      <c r="H4633" s="64">
        <f t="shared" si="522"/>
        <v>-739.56</v>
      </c>
      <c r="J4633" s="64">
        <f t="shared" si="528"/>
        <v>26</v>
      </c>
      <c r="K4633" s="64">
        <f t="shared" si="523"/>
        <v>29</v>
      </c>
      <c r="L4633" s="64">
        <f t="shared" si="524"/>
        <v>87</v>
      </c>
      <c r="M4633" s="64">
        <f t="shared" si="525"/>
        <v>32</v>
      </c>
      <c r="O4633" s="64">
        <f t="shared" si="529"/>
        <v>2</v>
      </c>
      <c r="P4633" s="64">
        <f t="shared" si="530"/>
        <v>1</v>
      </c>
      <c r="Q4633" s="64">
        <f t="shared" si="531"/>
        <v>1</v>
      </c>
      <c r="T4633" s="64">
        <f t="shared" si="534"/>
        <v>174</v>
      </c>
      <c r="U4633" s="64">
        <f t="shared" ca="1" si="536"/>
        <v>-0.13999999999998636</v>
      </c>
      <c r="V4633" s="64">
        <f t="shared" ca="1" si="536"/>
        <v>-3.5900000000000318</v>
      </c>
      <c r="Y4633" s="64">
        <f t="shared" ca="1" si="533"/>
        <v>-0.13999999999998636</v>
      </c>
      <c r="Z4633" s="64">
        <f t="shared" ca="1" si="535"/>
        <v>-3.5900000000000318</v>
      </c>
    </row>
    <row r="4634" spans="1:26" x14ac:dyDescent="0.35">
      <c r="A4634" s="64">
        <v>2070019</v>
      </c>
      <c r="B4634" s="64" t="str">
        <f t="shared" si="526"/>
        <v>RCT Control</v>
      </c>
      <c r="C4634" s="64">
        <f t="shared" si="527"/>
        <v>9454.11</v>
      </c>
      <c r="D4634" s="64">
        <f t="shared" si="527"/>
        <v>333</v>
      </c>
      <c r="E4634" s="64">
        <f t="shared" si="527"/>
        <v>753.46</v>
      </c>
      <c r="F4634" s="64">
        <f t="shared" si="527"/>
        <v>0</v>
      </c>
      <c r="H4634" s="64">
        <f t="shared" si="522"/>
        <v>-753.46</v>
      </c>
      <c r="J4634" s="64">
        <f t="shared" si="528"/>
        <v>26</v>
      </c>
      <c r="K4634" s="64">
        <f t="shared" si="523"/>
        <v>29</v>
      </c>
      <c r="L4634" s="64">
        <f t="shared" si="524"/>
        <v>87</v>
      </c>
      <c r="M4634" s="64">
        <f t="shared" si="525"/>
        <v>33</v>
      </c>
      <c r="O4634" s="64">
        <f t="shared" si="529"/>
        <v>2</v>
      </c>
      <c r="P4634" s="64">
        <f t="shared" si="530"/>
        <v>1</v>
      </c>
      <c r="Q4634" s="64">
        <f t="shared" si="531"/>
        <v>1</v>
      </c>
      <c r="T4634" s="64">
        <f t="shared" si="534"/>
        <v>175</v>
      </c>
      <c r="U4634" s="64">
        <f t="shared" ca="1" si="536"/>
        <v>1.5499999999999545</v>
      </c>
      <c r="V4634" s="64">
        <f t="shared" ca="1" si="536"/>
        <v>0.97000000000002728</v>
      </c>
      <c r="Y4634" s="64">
        <f t="shared" ca="1" si="533"/>
        <v>1.5499999999999545</v>
      </c>
      <c r="Z4634" s="64">
        <f t="shared" ca="1" si="535"/>
        <v>0.97000000000002728</v>
      </c>
    </row>
    <row r="4635" spans="1:26" x14ac:dyDescent="0.35">
      <c r="A4635" s="64">
        <v>2108480</v>
      </c>
      <c r="B4635" s="64" t="str">
        <f t="shared" si="526"/>
        <v>RT</v>
      </c>
      <c r="C4635" s="64">
        <f t="shared" si="527"/>
        <v>13590.44</v>
      </c>
      <c r="D4635" s="64">
        <f t="shared" si="527"/>
        <v>365</v>
      </c>
      <c r="E4635" s="64">
        <f t="shared" si="527"/>
        <v>1057.92</v>
      </c>
      <c r="F4635" s="64">
        <f t="shared" si="527"/>
        <v>0</v>
      </c>
      <c r="H4635" s="64">
        <f t="shared" si="522"/>
        <v>-1057.92</v>
      </c>
      <c r="J4635" s="64">
        <f t="shared" si="528"/>
        <v>26</v>
      </c>
      <c r="K4635" s="64">
        <f t="shared" si="523"/>
        <v>29</v>
      </c>
      <c r="L4635" s="64">
        <f t="shared" si="524"/>
        <v>88</v>
      </c>
      <c r="M4635" s="64">
        <f t="shared" si="525"/>
        <v>33</v>
      </c>
      <c r="O4635" s="64">
        <f t="shared" si="529"/>
        <v>2</v>
      </c>
      <c r="P4635" s="64">
        <f t="shared" si="530"/>
        <v>1</v>
      </c>
      <c r="Q4635" s="64">
        <f t="shared" si="531"/>
        <v>1</v>
      </c>
      <c r="T4635" s="64">
        <f t="shared" si="534"/>
        <v>176</v>
      </c>
      <c r="U4635" s="64">
        <f t="shared" ca="1" si="536"/>
        <v>-11.340000000000032</v>
      </c>
      <c r="V4635" s="64">
        <f t="shared" ca="1" si="536"/>
        <v>-18.8900000000001</v>
      </c>
      <c r="Y4635" s="64">
        <f t="shared" ca="1" si="533"/>
        <v>-11.340000000000032</v>
      </c>
      <c r="Z4635" s="64">
        <f t="shared" ca="1" si="535"/>
        <v>-18.8900000000001</v>
      </c>
    </row>
    <row r="4636" spans="1:26" x14ac:dyDescent="0.35">
      <c r="A4636" s="64">
        <v>2167676</v>
      </c>
      <c r="B4636" s="64" t="str">
        <f t="shared" si="526"/>
        <v>RT</v>
      </c>
      <c r="C4636" s="64">
        <f t="shared" si="527"/>
        <v>3754.64</v>
      </c>
      <c r="D4636" s="64">
        <f t="shared" si="527"/>
        <v>365</v>
      </c>
      <c r="E4636" s="64">
        <f t="shared" si="527"/>
        <v>288.89</v>
      </c>
      <c r="F4636" s="64">
        <f t="shared" si="527"/>
        <v>0</v>
      </c>
      <c r="H4636" s="64">
        <f t="shared" si="522"/>
        <v>-288.89</v>
      </c>
      <c r="J4636" s="64">
        <f t="shared" si="528"/>
        <v>26</v>
      </c>
      <c r="K4636" s="64">
        <f t="shared" si="523"/>
        <v>29</v>
      </c>
      <c r="L4636" s="64">
        <f t="shared" si="524"/>
        <v>89</v>
      </c>
      <c r="M4636" s="64">
        <f t="shared" si="525"/>
        <v>33</v>
      </c>
      <c r="O4636" s="64">
        <f t="shared" si="529"/>
        <v>2</v>
      </c>
      <c r="P4636" s="64">
        <f t="shared" si="530"/>
        <v>1</v>
      </c>
      <c r="Q4636" s="64">
        <f t="shared" si="531"/>
        <v>1</v>
      </c>
      <c r="T4636" s="64">
        <f t="shared" si="534"/>
        <v>177</v>
      </c>
      <c r="U4636" s="64">
        <f t="shared" ca="1" si="536"/>
        <v>-3.5400000000000205</v>
      </c>
      <c r="V4636" s="64">
        <f t="shared" ca="1" si="536"/>
        <v>-0.42000000000007276</v>
      </c>
      <c r="Y4636" s="64">
        <f t="shared" ca="1" si="533"/>
        <v>-3.5400000000000205</v>
      </c>
      <c r="Z4636" s="64">
        <f t="shared" ca="1" si="535"/>
        <v>-0.42000000000007276</v>
      </c>
    </row>
    <row r="4637" spans="1:26" x14ac:dyDescent="0.35">
      <c r="A4637" s="64">
        <v>2196196</v>
      </c>
      <c r="B4637" s="64" t="str">
        <f t="shared" si="526"/>
        <v>RT</v>
      </c>
      <c r="C4637" s="64">
        <f t="shared" si="527"/>
        <v>7287.98</v>
      </c>
      <c r="D4637" s="64">
        <f t="shared" si="527"/>
        <v>365</v>
      </c>
      <c r="E4637" s="64">
        <f t="shared" si="527"/>
        <v>554.25</v>
      </c>
      <c r="F4637" s="64">
        <f t="shared" si="527"/>
        <v>0</v>
      </c>
      <c r="H4637" s="64">
        <f t="shared" si="522"/>
        <v>-554.25</v>
      </c>
      <c r="J4637" s="64">
        <f t="shared" si="528"/>
        <v>26</v>
      </c>
      <c r="K4637" s="64">
        <f t="shared" si="523"/>
        <v>29</v>
      </c>
      <c r="L4637" s="64">
        <f t="shared" si="524"/>
        <v>90</v>
      </c>
      <c r="M4637" s="64">
        <f t="shared" si="525"/>
        <v>33</v>
      </c>
      <c r="O4637" s="64">
        <f t="shared" si="529"/>
        <v>2</v>
      </c>
      <c r="P4637" s="64">
        <f t="shared" si="530"/>
        <v>1</v>
      </c>
      <c r="Q4637" s="64">
        <f t="shared" si="531"/>
        <v>1</v>
      </c>
      <c r="T4637" s="64">
        <f t="shared" si="534"/>
        <v>178</v>
      </c>
      <c r="U4637" s="64">
        <f t="shared" ca="1" si="536"/>
        <v>-1.9900000000000091</v>
      </c>
      <c r="V4637" s="64">
        <f t="shared" ca="1" si="536"/>
        <v>6.9999999999936335E-2</v>
      </c>
      <c r="Y4637" s="64">
        <f t="shared" ca="1" si="533"/>
        <v>-1.9900000000000091</v>
      </c>
      <c r="Z4637" s="64">
        <f t="shared" ca="1" si="535"/>
        <v>6.9999999999936335E-2</v>
      </c>
    </row>
    <row r="4638" spans="1:26" x14ac:dyDescent="0.35">
      <c r="A4638" s="64">
        <v>2208959</v>
      </c>
      <c r="B4638" s="64" t="str">
        <f t="shared" si="526"/>
        <v>RT</v>
      </c>
      <c r="C4638" s="64">
        <f t="shared" si="527"/>
        <v>7942.01</v>
      </c>
      <c r="D4638" s="64">
        <f t="shared" si="527"/>
        <v>367</v>
      </c>
      <c r="E4638" s="64">
        <f t="shared" si="527"/>
        <v>658.92</v>
      </c>
      <c r="F4638" s="64">
        <f t="shared" si="527"/>
        <v>0</v>
      </c>
      <c r="H4638" s="64">
        <f t="shared" si="522"/>
        <v>-658.92</v>
      </c>
      <c r="J4638" s="64">
        <f t="shared" si="528"/>
        <v>26</v>
      </c>
      <c r="K4638" s="64">
        <f t="shared" si="523"/>
        <v>29</v>
      </c>
      <c r="L4638" s="64">
        <f t="shared" si="524"/>
        <v>91</v>
      </c>
      <c r="M4638" s="64">
        <f t="shared" si="525"/>
        <v>33</v>
      </c>
      <c r="O4638" s="64">
        <f t="shared" si="529"/>
        <v>2</v>
      </c>
      <c r="P4638" s="64">
        <f t="shared" si="530"/>
        <v>1</v>
      </c>
      <c r="Q4638" s="64">
        <f t="shared" si="531"/>
        <v>1</v>
      </c>
      <c r="T4638" s="64">
        <f t="shared" si="534"/>
        <v>179</v>
      </c>
      <c r="U4638" s="64">
        <f t="shared" ca="1" si="536"/>
        <v>-10.900000000000091</v>
      </c>
      <c r="V4638" s="64">
        <f t="shared" ca="1" si="536"/>
        <v>-4.8799999999999955</v>
      </c>
      <c r="Y4638" s="64">
        <f t="shared" ca="1" si="533"/>
        <v>-10.900000000000091</v>
      </c>
      <c r="Z4638" s="64">
        <f t="shared" ca="1" si="535"/>
        <v>-4.8799999999999955</v>
      </c>
    </row>
    <row r="4639" spans="1:26" x14ac:dyDescent="0.35">
      <c r="A4639" s="64">
        <v>2232601</v>
      </c>
      <c r="B4639" s="64" t="str">
        <f t="shared" si="526"/>
        <v>RCT Control</v>
      </c>
      <c r="C4639" s="64">
        <f t="shared" si="527"/>
        <v>3712.56</v>
      </c>
      <c r="D4639" s="64">
        <f t="shared" si="527"/>
        <v>336</v>
      </c>
      <c r="E4639" s="64">
        <f t="shared" si="527"/>
        <v>298.96000000000004</v>
      </c>
      <c r="F4639" s="64">
        <f t="shared" si="527"/>
        <v>0</v>
      </c>
      <c r="H4639" s="64">
        <f t="shared" si="522"/>
        <v>-298.96000000000004</v>
      </c>
      <c r="J4639" s="64">
        <f t="shared" si="528"/>
        <v>26</v>
      </c>
      <c r="K4639" s="64">
        <f t="shared" si="523"/>
        <v>29</v>
      </c>
      <c r="L4639" s="64">
        <f t="shared" si="524"/>
        <v>91</v>
      </c>
      <c r="M4639" s="64">
        <f t="shared" si="525"/>
        <v>34</v>
      </c>
      <c r="O4639" s="64">
        <f t="shared" si="529"/>
        <v>2</v>
      </c>
      <c r="P4639" s="64">
        <f t="shared" si="530"/>
        <v>1</v>
      </c>
      <c r="Q4639" s="64">
        <f t="shared" si="531"/>
        <v>1</v>
      </c>
      <c r="T4639" s="64">
        <f t="shared" si="534"/>
        <v>180</v>
      </c>
      <c r="U4639" s="64">
        <f t="shared" ca="1" si="536"/>
        <v>-2.160000000000025</v>
      </c>
      <c r="V4639" s="64">
        <f t="shared" ca="1" si="536"/>
        <v>-6.4600000000000364</v>
      </c>
      <c r="Y4639" s="64">
        <f t="shared" ca="1" si="533"/>
        <v>-2.160000000000025</v>
      </c>
      <c r="Z4639" s="64">
        <f t="shared" ca="1" si="535"/>
        <v>-6.4600000000000364</v>
      </c>
    </row>
    <row r="4640" spans="1:26" x14ac:dyDescent="0.35">
      <c r="A4640" s="64">
        <v>2236736</v>
      </c>
      <c r="B4640" s="64" t="str">
        <f t="shared" si="526"/>
        <v>CPP/RT</v>
      </c>
      <c r="C4640" s="64">
        <f t="shared" si="527"/>
        <v>3621.2799999999997</v>
      </c>
      <c r="D4640" s="64">
        <f t="shared" si="527"/>
        <v>273</v>
      </c>
      <c r="E4640" s="64">
        <f t="shared" si="527"/>
        <v>285.04999999999995</v>
      </c>
      <c r="F4640" s="64">
        <f t="shared" si="527"/>
        <v>278.29000000000002</v>
      </c>
      <c r="H4640" s="64">
        <f t="shared" si="522"/>
        <v>-6.7599999999999341</v>
      </c>
      <c r="J4640" s="64">
        <f t="shared" si="528"/>
        <v>26</v>
      </c>
      <c r="K4640" s="64">
        <f t="shared" si="523"/>
        <v>30</v>
      </c>
      <c r="L4640" s="64">
        <f t="shared" si="524"/>
        <v>91</v>
      </c>
      <c r="M4640" s="64">
        <f t="shared" si="525"/>
        <v>34</v>
      </c>
      <c r="O4640" s="64">
        <f t="shared" si="529"/>
        <v>2</v>
      </c>
      <c r="P4640" s="64">
        <f t="shared" si="530"/>
        <v>1</v>
      </c>
      <c r="Q4640" s="64">
        <f t="shared" si="531"/>
        <v>1</v>
      </c>
      <c r="T4640" s="64">
        <f t="shared" si="534"/>
        <v>181</v>
      </c>
      <c r="U4640" s="64">
        <f t="shared" ca="1" si="536"/>
        <v>-8.5099999999999909</v>
      </c>
      <c r="V4640" s="64">
        <f t="shared" ca="1" si="536"/>
        <v>-10.189999999999998</v>
      </c>
      <c r="Y4640" s="64">
        <f t="shared" ca="1" si="533"/>
        <v>-8.5099999999999909</v>
      </c>
      <c r="Z4640" s="64">
        <f t="shared" ca="1" si="535"/>
        <v>-10.189999999999998</v>
      </c>
    </row>
    <row r="4641" spans="1:26" x14ac:dyDescent="0.35">
      <c r="A4641" s="64">
        <v>2252162</v>
      </c>
      <c r="B4641" s="64" t="str">
        <f t="shared" si="526"/>
        <v>RT</v>
      </c>
      <c r="C4641" s="64">
        <f t="shared" si="527"/>
        <v>6996.14</v>
      </c>
      <c r="D4641" s="64">
        <f t="shared" si="527"/>
        <v>365</v>
      </c>
      <c r="E4641" s="64">
        <f t="shared" si="527"/>
        <v>563.44000000000005</v>
      </c>
      <c r="F4641" s="64">
        <f t="shared" si="527"/>
        <v>0</v>
      </c>
      <c r="H4641" s="64">
        <f t="shared" si="522"/>
        <v>-563.44000000000005</v>
      </c>
      <c r="J4641" s="64">
        <f t="shared" si="528"/>
        <v>26</v>
      </c>
      <c r="K4641" s="64">
        <f t="shared" si="523"/>
        <v>30</v>
      </c>
      <c r="L4641" s="64">
        <f t="shared" si="524"/>
        <v>92</v>
      </c>
      <c r="M4641" s="64">
        <f t="shared" si="525"/>
        <v>34</v>
      </c>
      <c r="O4641" s="64">
        <f t="shared" si="529"/>
        <v>2</v>
      </c>
      <c r="P4641" s="64">
        <f t="shared" si="530"/>
        <v>1</v>
      </c>
      <c r="Q4641" s="64">
        <f t="shared" si="531"/>
        <v>1</v>
      </c>
      <c r="T4641" s="64">
        <f t="shared" si="534"/>
        <v>182</v>
      </c>
      <c r="U4641" s="64">
        <f t="shared" ca="1" si="536"/>
        <v>0.39999999999997726</v>
      </c>
      <c r="V4641" s="64">
        <f t="shared" ca="1" si="536"/>
        <v>-8.2200000000000273</v>
      </c>
      <c r="Y4641" s="64">
        <f t="shared" ca="1" si="533"/>
        <v>0.39999999999997726</v>
      </c>
      <c r="Z4641" s="64">
        <f t="shared" ca="1" si="535"/>
        <v>-8.2200000000000273</v>
      </c>
    </row>
    <row r="4642" spans="1:26" x14ac:dyDescent="0.35">
      <c r="A4642" s="64">
        <v>2254994</v>
      </c>
      <c r="B4642" s="64" t="str">
        <f t="shared" si="526"/>
        <v>RT</v>
      </c>
      <c r="C4642" s="64">
        <f t="shared" si="527"/>
        <v>8230.4500000000007</v>
      </c>
      <c r="D4642" s="64">
        <f t="shared" si="527"/>
        <v>365</v>
      </c>
      <c r="E4642" s="64">
        <f t="shared" si="527"/>
        <v>670.61</v>
      </c>
      <c r="F4642" s="64">
        <f t="shared" si="527"/>
        <v>0</v>
      </c>
      <c r="H4642" s="64">
        <f t="shared" si="522"/>
        <v>-670.61</v>
      </c>
      <c r="J4642" s="64">
        <f t="shared" si="528"/>
        <v>26</v>
      </c>
      <c r="K4642" s="64">
        <f t="shared" si="523"/>
        <v>30</v>
      </c>
      <c r="L4642" s="64">
        <f t="shared" si="524"/>
        <v>93</v>
      </c>
      <c r="M4642" s="64">
        <f t="shared" si="525"/>
        <v>34</v>
      </c>
      <c r="O4642" s="64">
        <f t="shared" si="529"/>
        <v>2</v>
      </c>
      <c r="P4642" s="64">
        <f t="shared" si="530"/>
        <v>1</v>
      </c>
      <c r="Q4642" s="64">
        <f t="shared" si="531"/>
        <v>1</v>
      </c>
      <c r="T4642" s="64">
        <f t="shared" si="534"/>
        <v>183</v>
      </c>
      <c r="U4642" s="64">
        <f t="shared" ca="1" si="536"/>
        <v>-0.46000000000003638</v>
      </c>
      <c r="V4642" s="64">
        <f t="shared" ca="1" si="536"/>
        <v>-0.5</v>
      </c>
      <c r="Y4642" s="64">
        <f t="shared" ca="1" si="533"/>
        <v>-0.46000000000003638</v>
      </c>
      <c r="Z4642" s="64">
        <f t="shared" ca="1" si="535"/>
        <v>-0.5</v>
      </c>
    </row>
    <row r="4643" spans="1:26" x14ac:dyDescent="0.35">
      <c r="A4643" s="64">
        <v>2290344</v>
      </c>
      <c r="B4643" s="64" t="str">
        <f t="shared" si="526"/>
        <v>RT</v>
      </c>
      <c r="C4643" s="64">
        <f t="shared" si="527"/>
        <v>7005.07</v>
      </c>
      <c r="D4643" s="64">
        <f t="shared" si="527"/>
        <v>365</v>
      </c>
      <c r="E4643" s="64">
        <f t="shared" si="527"/>
        <v>577.16</v>
      </c>
      <c r="F4643" s="64">
        <f t="shared" si="527"/>
        <v>0</v>
      </c>
      <c r="H4643" s="64">
        <f t="shared" si="522"/>
        <v>-577.16</v>
      </c>
      <c r="J4643" s="64">
        <f t="shared" si="528"/>
        <v>26</v>
      </c>
      <c r="K4643" s="64">
        <f t="shared" si="523"/>
        <v>30</v>
      </c>
      <c r="L4643" s="64">
        <f t="shared" si="524"/>
        <v>94</v>
      </c>
      <c r="M4643" s="64">
        <f t="shared" si="525"/>
        <v>34</v>
      </c>
      <c r="O4643" s="64">
        <f t="shared" si="529"/>
        <v>2</v>
      </c>
      <c r="P4643" s="64">
        <f t="shared" si="530"/>
        <v>1</v>
      </c>
      <c r="Q4643" s="64">
        <f t="shared" si="531"/>
        <v>1</v>
      </c>
      <c r="T4643" s="64">
        <f t="shared" si="534"/>
        <v>184</v>
      </c>
      <c r="U4643" s="64">
        <f t="shared" ca="1" si="536"/>
        <v>-2.9399999999999409</v>
      </c>
      <c r="V4643" s="64">
        <f t="shared" ca="1" si="536"/>
        <v>-1.7899999999999636</v>
      </c>
      <c r="Y4643" s="64">
        <f t="shared" ca="1" si="533"/>
        <v>-2.9399999999999409</v>
      </c>
      <c r="Z4643" s="64">
        <f t="shared" ca="1" si="535"/>
        <v>-1.7899999999999636</v>
      </c>
    </row>
    <row r="4644" spans="1:26" x14ac:dyDescent="0.35">
      <c r="A4644" s="64">
        <v>2298760</v>
      </c>
      <c r="B4644" s="64" t="str">
        <f t="shared" si="526"/>
        <v>RT</v>
      </c>
      <c r="C4644" s="64">
        <f t="shared" si="527"/>
        <v>13906.36</v>
      </c>
      <c r="D4644" s="64">
        <f t="shared" si="527"/>
        <v>367</v>
      </c>
      <c r="E4644" s="64">
        <f t="shared" si="527"/>
        <v>1136.45</v>
      </c>
      <c r="F4644" s="64">
        <f t="shared" si="527"/>
        <v>0</v>
      </c>
      <c r="H4644" s="64">
        <f t="shared" si="522"/>
        <v>-1136.45</v>
      </c>
      <c r="J4644" s="64">
        <f t="shared" si="528"/>
        <v>26</v>
      </c>
      <c r="K4644" s="64">
        <f t="shared" si="523"/>
        <v>30</v>
      </c>
      <c r="L4644" s="64">
        <f t="shared" si="524"/>
        <v>95</v>
      </c>
      <c r="M4644" s="64">
        <f t="shared" si="525"/>
        <v>34</v>
      </c>
      <c r="O4644" s="64">
        <f t="shared" si="529"/>
        <v>2</v>
      </c>
      <c r="P4644" s="64">
        <f t="shared" si="530"/>
        <v>1</v>
      </c>
      <c r="Q4644" s="64">
        <f t="shared" si="531"/>
        <v>1</v>
      </c>
      <c r="T4644" s="64">
        <f t="shared" si="534"/>
        <v>185</v>
      </c>
      <c r="U4644" s="64">
        <f t="shared" ca="1" si="536"/>
        <v>1.3100000000000023</v>
      </c>
      <c r="V4644" s="64">
        <f t="shared" ca="1" si="536"/>
        <v>-15.819999999999993</v>
      </c>
      <c r="Y4644" s="64">
        <f t="shared" ca="1" si="533"/>
        <v>1.3100000000000023</v>
      </c>
      <c r="Z4644" s="64">
        <f t="shared" ca="1" si="535"/>
        <v>-15.819999999999993</v>
      </c>
    </row>
    <row r="4645" spans="1:26" x14ac:dyDescent="0.35">
      <c r="A4645" s="64">
        <v>2300127</v>
      </c>
      <c r="B4645" s="64" t="str">
        <f t="shared" si="526"/>
        <v>RT</v>
      </c>
      <c r="C4645" s="64">
        <f t="shared" si="527"/>
        <v>7276.2000000000007</v>
      </c>
      <c r="D4645" s="64">
        <f t="shared" si="527"/>
        <v>367</v>
      </c>
      <c r="E4645" s="64">
        <f t="shared" si="527"/>
        <v>605.1</v>
      </c>
      <c r="F4645" s="64">
        <f t="shared" si="527"/>
        <v>0</v>
      </c>
      <c r="H4645" s="64">
        <f t="shared" si="522"/>
        <v>-605.1</v>
      </c>
      <c r="J4645" s="64">
        <f t="shared" si="528"/>
        <v>26</v>
      </c>
      <c r="K4645" s="64">
        <f t="shared" si="523"/>
        <v>30</v>
      </c>
      <c r="L4645" s="64">
        <f t="shared" si="524"/>
        <v>96</v>
      </c>
      <c r="M4645" s="64">
        <f t="shared" si="525"/>
        <v>34</v>
      </c>
      <c r="O4645" s="64">
        <f t="shared" si="529"/>
        <v>2</v>
      </c>
      <c r="P4645" s="64">
        <f t="shared" si="530"/>
        <v>1</v>
      </c>
      <c r="Q4645" s="64">
        <f t="shared" si="531"/>
        <v>1</v>
      </c>
      <c r="T4645" s="64">
        <f t="shared" si="534"/>
        <v>186</v>
      </c>
      <c r="U4645" s="64">
        <f t="shared" ca="1" si="536"/>
        <v>-8.7800000000000864</v>
      </c>
      <c r="V4645" s="64">
        <f t="shared" ca="1" si="536"/>
        <v>-25.470000000000255</v>
      </c>
      <c r="Y4645" s="64">
        <f t="shared" ca="1" si="533"/>
        <v>-8.7800000000000864</v>
      </c>
      <c r="Z4645" s="64">
        <f t="shared" ca="1" si="535"/>
        <v>-25.470000000000255</v>
      </c>
    </row>
    <row r="4646" spans="1:26" x14ac:dyDescent="0.35">
      <c r="A4646" s="64">
        <v>2307967</v>
      </c>
      <c r="B4646" s="64" t="str">
        <f t="shared" si="526"/>
        <v>RCT Control</v>
      </c>
      <c r="C4646" s="64">
        <f t="shared" si="527"/>
        <v>9934.09</v>
      </c>
      <c r="D4646" s="64">
        <f t="shared" si="527"/>
        <v>336</v>
      </c>
      <c r="E4646" s="64">
        <f t="shared" si="527"/>
        <v>790.1</v>
      </c>
      <c r="F4646" s="64">
        <f t="shared" si="527"/>
        <v>0</v>
      </c>
      <c r="H4646" s="64">
        <f t="shared" si="522"/>
        <v>-790.1</v>
      </c>
      <c r="J4646" s="64">
        <f t="shared" si="528"/>
        <v>26</v>
      </c>
      <c r="K4646" s="64">
        <f t="shared" si="523"/>
        <v>30</v>
      </c>
      <c r="L4646" s="64">
        <f t="shared" si="524"/>
        <v>96</v>
      </c>
      <c r="M4646" s="64">
        <f t="shared" si="525"/>
        <v>35</v>
      </c>
      <c r="O4646" s="64">
        <f t="shared" si="529"/>
        <v>2</v>
      </c>
      <c r="P4646" s="64">
        <f t="shared" si="530"/>
        <v>1</v>
      </c>
      <c r="Q4646" s="64">
        <f t="shared" si="531"/>
        <v>1</v>
      </c>
      <c r="T4646" s="64">
        <f t="shared" si="534"/>
        <v>187</v>
      </c>
      <c r="U4646" s="64">
        <f t="shared" ca="1" si="536"/>
        <v>-13.430000000000064</v>
      </c>
      <c r="V4646" s="64">
        <f t="shared" ca="1" si="536"/>
        <v>-7.9200000000000159</v>
      </c>
      <c r="Y4646" s="64">
        <f t="shared" ca="1" si="533"/>
        <v>-13.430000000000064</v>
      </c>
      <c r="Z4646" s="64">
        <f t="shared" ca="1" si="535"/>
        <v>-7.9200000000000159</v>
      </c>
    </row>
    <row r="4647" spans="1:26" x14ac:dyDescent="0.35">
      <c r="A4647" s="64">
        <v>2308030</v>
      </c>
      <c r="B4647" s="64" t="str">
        <f t="shared" si="526"/>
        <v>RT</v>
      </c>
      <c r="C4647" s="64">
        <f t="shared" si="527"/>
        <v>6451.15</v>
      </c>
      <c r="D4647" s="64">
        <f t="shared" si="527"/>
        <v>365</v>
      </c>
      <c r="E4647" s="64">
        <f t="shared" si="527"/>
        <v>527.82999999999993</v>
      </c>
      <c r="F4647" s="64">
        <f t="shared" si="527"/>
        <v>0</v>
      </c>
      <c r="H4647" s="64">
        <f t="shared" si="522"/>
        <v>-527.82999999999993</v>
      </c>
      <c r="J4647" s="64">
        <f t="shared" si="528"/>
        <v>26</v>
      </c>
      <c r="K4647" s="64">
        <f t="shared" si="523"/>
        <v>30</v>
      </c>
      <c r="L4647" s="64">
        <f t="shared" si="524"/>
        <v>97</v>
      </c>
      <c r="M4647" s="64">
        <f t="shared" si="525"/>
        <v>35</v>
      </c>
      <c r="O4647" s="64">
        <f t="shared" si="529"/>
        <v>2</v>
      </c>
      <c r="P4647" s="64">
        <f t="shared" si="530"/>
        <v>1</v>
      </c>
      <c r="Q4647" s="64">
        <f t="shared" si="531"/>
        <v>1</v>
      </c>
      <c r="T4647" s="64">
        <f t="shared" si="534"/>
        <v>188</v>
      </c>
      <c r="U4647" s="64">
        <f t="shared" ca="1" si="536"/>
        <v>-6.0500000000001819</v>
      </c>
      <c r="V4647" s="64">
        <f t="shared" ca="1" si="536"/>
        <v>-9.4299999999998363</v>
      </c>
      <c r="Y4647" s="64">
        <f t="shared" ca="1" si="533"/>
        <v>-6.0500000000001819</v>
      </c>
      <c r="Z4647" s="64">
        <f t="shared" ca="1" si="535"/>
        <v>-9.4299999999998363</v>
      </c>
    </row>
    <row r="4648" spans="1:26" x14ac:dyDescent="0.35">
      <c r="A4648" s="64">
        <v>2311306</v>
      </c>
      <c r="B4648" s="64" t="str">
        <f t="shared" si="526"/>
        <v>RT</v>
      </c>
      <c r="C4648" s="64">
        <f t="shared" si="527"/>
        <v>14006.880000000001</v>
      </c>
      <c r="D4648" s="64">
        <f t="shared" si="527"/>
        <v>367</v>
      </c>
      <c r="E4648" s="64">
        <f t="shared" si="527"/>
        <v>1127.8499999999999</v>
      </c>
      <c r="F4648" s="64">
        <f t="shared" si="527"/>
        <v>0</v>
      </c>
      <c r="H4648" s="64">
        <f t="shared" si="522"/>
        <v>-1127.8499999999999</v>
      </c>
      <c r="J4648" s="64">
        <f t="shared" si="528"/>
        <v>26</v>
      </c>
      <c r="K4648" s="64">
        <f t="shared" si="523"/>
        <v>30</v>
      </c>
      <c r="L4648" s="64">
        <f t="shared" si="524"/>
        <v>98</v>
      </c>
      <c r="M4648" s="64">
        <f t="shared" si="525"/>
        <v>35</v>
      </c>
      <c r="O4648" s="64">
        <f t="shared" si="529"/>
        <v>2</v>
      </c>
      <c r="P4648" s="64">
        <f t="shared" si="530"/>
        <v>1</v>
      </c>
      <c r="Q4648" s="64">
        <f t="shared" si="531"/>
        <v>1</v>
      </c>
      <c r="T4648" s="64">
        <f t="shared" si="534"/>
        <v>189</v>
      </c>
      <c r="U4648" s="64">
        <f t="shared" ca="1" si="536"/>
        <v>-4.5900000000000318</v>
      </c>
      <c r="V4648" s="64">
        <f t="shared" ca="1" si="536"/>
        <v>0.63999999999998636</v>
      </c>
      <c r="Y4648" s="64">
        <f t="shared" ca="1" si="533"/>
        <v>-4.5900000000000318</v>
      </c>
      <c r="Z4648" s="64">
        <f t="shared" ca="1" si="535"/>
        <v>0.63999999999998636</v>
      </c>
    </row>
    <row r="4649" spans="1:26" x14ac:dyDescent="0.35">
      <c r="A4649" s="64">
        <v>2325753</v>
      </c>
      <c r="B4649" s="64" t="str">
        <f t="shared" si="526"/>
        <v>RCT Control</v>
      </c>
      <c r="C4649" s="64">
        <f t="shared" si="527"/>
        <v>4169.9699999999993</v>
      </c>
      <c r="D4649" s="64">
        <f t="shared" si="527"/>
        <v>333</v>
      </c>
      <c r="E4649" s="64">
        <f t="shared" si="527"/>
        <v>346.65999999999997</v>
      </c>
      <c r="F4649" s="64">
        <f t="shared" si="527"/>
        <v>0</v>
      </c>
      <c r="H4649" s="64">
        <f t="shared" si="522"/>
        <v>-346.65999999999997</v>
      </c>
      <c r="J4649" s="64">
        <f t="shared" si="528"/>
        <v>26</v>
      </c>
      <c r="K4649" s="64">
        <f t="shared" si="523"/>
        <v>30</v>
      </c>
      <c r="L4649" s="64">
        <f t="shared" si="524"/>
        <v>98</v>
      </c>
      <c r="M4649" s="64">
        <f t="shared" si="525"/>
        <v>36</v>
      </c>
      <c r="O4649" s="64">
        <f t="shared" si="529"/>
        <v>2</v>
      </c>
      <c r="P4649" s="64">
        <f t="shared" si="530"/>
        <v>1</v>
      </c>
      <c r="Q4649" s="64">
        <f t="shared" si="531"/>
        <v>1</v>
      </c>
      <c r="T4649" s="64">
        <f t="shared" si="534"/>
        <v>190</v>
      </c>
      <c r="U4649" s="64">
        <f t="shared" ca="1" si="536"/>
        <v>-2.0299999999999727</v>
      </c>
      <c r="V4649" s="64">
        <f t="shared" ca="1" si="536"/>
        <v>-9.7999999999999545</v>
      </c>
      <c r="Y4649" s="64">
        <f t="shared" ca="1" si="533"/>
        <v>-2.0299999999999727</v>
      </c>
      <c r="Z4649" s="64">
        <f t="shared" ca="1" si="535"/>
        <v>-9.7999999999999545</v>
      </c>
    </row>
    <row r="4650" spans="1:26" x14ac:dyDescent="0.35">
      <c r="A4650" s="64">
        <v>2337849</v>
      </c>
      <c r="B4650" s="64" t="str">
        <f t="shared" si="526"/>
        <v>RCT Control</v>
      </c>
      <c r="C4650" s="64">
        <f t="shared" si="527"/>
        <v>9420.7200000000012</v>
      </c>
      <c r="D4650" s="64">
        <f t="shared" si="527"/>
        <v>334</v>
      </c>
      <c r="E4650" s="64">
        <f t="shared" si="527"/>
        <v>788.85</v>
      </c>
      <c r="F4650" s="64">
        <f t="shared" si="527"/>
        <v>0</v>
      </c>
      <c r="H4650" s="64">
        <f t="shared" si="522"/>
        <v>-788.85</v>
      </c>
      <c r="J4650" s="64">
        <f t="shared" si="528"/>
        <v>26</v>
      </c>
      <c r="K4650" s="64">
        <f t="shared" si="523"/>
        <v>30</v>
      </c>
      <c r="L4650" s="64">
        <f t="shared" si="524"/>
        <v>98</v>
      </c>
      <c r="M4650" s="64">
        <f t="shared" si="525"/>
        <v>37</v>
      </c>
      <c r="O4650" s="64">
        <f t="shared" si="529"/>
        <v>2</v>
      </c>
      <c r="P4650" s="64">
        <f t="shared" si="530"/>
        <v>1</v>
      </c>
      <c r="Q4650" s="64">
        <f t="shared" si="531"/>
        <v>1</v>
      </c>
      <c r="T4650" s="64">
        <f t="shared" si="534"/>
        <v>191</v>
      </c>
      <c r="U4650" s="64">
        <f t="shared" ca="1" si="536"/>
        <v>-2.8000000000000114</v>
      </c>
      <c r="V4650" s="64">
        <f t="shared" ca="1" si="536"/>
        <v>-3.67999999999995</v>
      </c>
      <c r="Y4650" s="64">
        <f t="shared" ca="1" si="533"/>
        <v>-2.8000000000000114</v>
      </c>
      <c r="Z4650" s="64">
        <f t="shared" ca="1" si="535"/>
        <v>-3.67999999999995</v>
      </c>
    </row>
    <row r="4651" spans="1:26" x14ac:dyDescent="0.35">
      <c r="A4651" s="64">
        <v>2338649</v>
      </c>
      <c r="B4651" s="64" t="str">
        <f t="shared" si="526"/>
        <v>RT</v>
      </c>
      <c r="C4651" s="64">
        <f t="shared" si="527"/>
        <v>7983.8099999999995</v>
      </c>
      <c r="D4651" s="64">
        <f t="shared" si="527"/>
        <v>365</v>
      </c>
      <c r="E4651" s="64">
        <f t="shared" si="527"/>
        <v>635.91</v>
      </c>
      <c r="F4651" s="64">
        <f t="shared" si="527"/>
        <v>0</v>
      </c>
      <c r="H4651" s="64">
        <f t="shared" si="522"/>
        <v>-635.91</v>
      </c>
      <c r="J4651" s="64">
        <f t="shared" si="528"/>
        <v>26</v>
      </c>
      <c r="K4651" s="64">
        <f t="shared" si="523"/>
        <v>30</v>
      </c>
      <c r="L4651" s="64">
        <f t="shared" si="524"/>
        <v>99</v>
      </c>
      <c r="M4651" s="64">
        <f t="shared" si="525"/>
        <v>37</v>
      </c>
      <c r="O4651" s="64">
        <f t="shared" si="529"/>
        <v>2</v>
      </c>
      <c r="P4651" s="64">
        <f t="shared" si="530"/>
        <v>1</v>
      </c>
      <c r="Q4651" s="64">
        <f t="shared" si="531"/>
        <v>1</v>
      </c>
      <c r="T4651" s="64">
        <f t="shared" si="534"/>
        <v>192</v>
      </c>
      <c r="U4651" s="64">
        <f t="shared" ca="1" si="536"/>
        <v>-16.950000000000045</v>
      </c>
      <c r="V4651" s="64">
        <f t="shared" ca="1" si="536"/>
        <v>-3.2400000000000091</v>
      </c>
      <c r="Y4651" s="64">
        <f t="shared" ca="1" si="533"/>
        <v>-16.950000000000045</v>
      </c>
      <c r="Z4651" s="64">
        <f t="shared" ca="1" si="535"/>
        <v>-3.2400000000000091</v>
      </c>
    </row>
    <row r="4652" spans="1:26" x14ac:dyDescent="0.35">
      <c r="A4652" s="64">
        <v>2339605</v>
      </c>
      <c r="B4652" s="64" t="str">
        <f t="shared" si="526"/>
        <v>RT</v>
      </c>
      <c r="C4652" s="64">
        <f t="shared" si="527"/>
        <v>8922.98</v>
      </c>
      <c r="D4652" s="64">
        <f t="shared" si="527"/>
        <v>365</v>
      </c>
      <c r="E4652" s="64">
        <f t="shared" si="527"/>
        <v>733.99</v>
      </c>
      <c r="F4652" s="64">
        <f t="shared" ref="F4652" si="537">SUMIFS(F$55:F$4404,$A$55:$A$4404,$A4652)</f>
        <v>0</v>
      </c>
      <c r="H4652" s="64">
        <f t="shared" ref="H4652:H4715" si="538">F4652-E4652</f>
        <v>-733.99</v>
      </c>
      <c r="J4652" s="64">
        <f t="shared" si="528"/>
        <v>26</v>
      </c>
      <c r="K4652" s="64">
        <f t="shared" ref="K4652:K4715" si="539">IF(AND($B4652=K$4457,$Q4652=1),K4651+1,K4651)</f>
        <v>30</v>
      </c>
      <c r="L4652" s="64">
        <f t="shared" ref="L4652:L4715" si="540">IF(AND($B4652=L$4457,$Q4652=1),L4651+1,L4651)</f>
        <v>100</v>
      </c>
      <c r="M4652" s="64">
        <f t="shared" ref="M4652:M4715" si="541">IF(AND($B4652=M$4457,$Q4652=1),M4651+1,M4651)</f>
        <v>37</v>
      </c>
      <c r="O4652" s="64">
        <f t="shared" si="529"/>
        <v>2</v>
      </c>
      <c r="P4652" s="64">
        <f t="shared" si="530"/>
        <v>1</v>
      </c>
      <c r="Q4652" s="64">
        <f t="shared" si="531"/>
        <v>1</v>
      </c>
      <c r="T4652" s="64">
        <f t="shared" si="534"/>
        <v>193</v>
      </c>
      <c r="U4652" s="64">
        <f t="shared" ca="1" si="536"/>
        <v>-18.119999999999891</v>
      </c>
      <c r="V4652" s="64">
        <f t="shared" ca="1" si="536"/>
        <v>-3.8700000000000045</v>
      </c>
      <c r="Y4652" s="64">
        <f t="shared" ca="1" si="533"/>
        <v>-18.119999999999891</v>
      </c>
      <c r="Z4652" s="64">
        <f t="shared" ca="1" si="535"/>
        <v>-3.8700000000000045</v>
      </c>
    </row>
    <row r="4653" spans="1:26" x14ac:dyDescent="0.35">
      <c r="A4653" s="64">
        <v>2340248</v>
      </c>
      <c r="B4653" s="64" t="str">
        <f t="shared" ref="B4653:B4716" si="542">INDEX($B$55:$B$4404,MATCH($A4653,$A$55:$A$4404,0),1)</f>
        <v>RT</v>
      </c>
      <c r="C4653" s="64">
        <f t="shared" ref="C4653:F4716" si="543">SUMIFS(C$55:C$4404,$A$55:$A$4404,$A4653)</f>
        <v>20177.82</v>
      </c>
      <c r="D4653" s="64">
        <f t="shared" si="543"/>
        <v>364</v>
      </c>
      <c r="E4653" s="64">
        <f t="shared" si="543"/>
        <v>1608.2</v>
      </c>
      <c r="F4653" s="64">
        <f t="shared" si="543"/>
        <v>0</v>
      </c>
      <c r="H4653" s="64">
        <f t="shared" si="538"/>
        <v>-1608.2</v>
      </c>
      <c r="J4653" s="64">
        <f t="shared" ref="J4653:J4716" si="544">IF(AND($B4653=J$4457,$Q4653=1),J4652+1,J4652)</f>
        <v>26</v>
      </c>
      <c r="K4653" s="64">
        <f t="shared" si="539"/>
        <v>30</v>
      </c>
      <c r="L4653" s="64">
        <f t="shared" si="540"/>
        <v>101</v>
      </c>
      <c r="M4653" s="64">
        <f t="shared" si="541"/>
        <v>37</v>
      </c>
      <c r="O4653" s="64">
        <f t="shared" ref="O4653:O4716" si="545">COUNTIFS($A$55:$A$4404,$A4653)</f>
        <v>2</v>
      </c>
      <c r="P4653" s="64">
        <f t="shared" ref="P4653:P4716" si="546">IF(D4653&lt;=$P$4455,1,0)</f>
        <v>1</v>
      </c>
      <c r="Q4653" s="64">
        <f t="shared" ref="Q4653:Q4716" si="547">IF(AND(O4653=2,P4653=1),1,0)</f>
        <v>1</v>
      </c>
      <c r="T4653" s="64">
        <f t="shared" si="534"/>
        <v>194</v>
      </c>
      <c r="U4653" s="64">
        <f t="shared" ref="U4653:V4684" ca="1" si="548">INDEX(OFFSET($G$4460,0,MATCH(U$4458,$H$4458:$I$4458,0),COUNT($A$4460:$A$6660),1),MATCH($T4653,OFFSET($I$4460,0,MATCH(U$4459,$J$4457:$M$4457,0),COUNT($A$4460:$A$6660),1),0),1)</f>
        <v>-7.0199999999999818</v>
      </c>
      <c r="V4653" s="64">
        <f t="shared" ca="1" si="548"/>
        <v>-2.0500000000000682</v>
      </c>
      <c r="Y4653" s="64">
        <f t="shared" ref="Y4653:Y4716" ca="1" si="549">IF(ISNA(U4653)," ",U4653)</f>
        <v>-7.0199999999999818</v>
      </c>
      <c r="Z4653" s="64">
        <f t="shared" ca="1" si="535"/>
        <v>-2.0500000000000682</v>
      </c>
    </row>
    <row r="4654" spans="1:26" x14ac:dyDescent="0.35">
      <c r="A4654" s="64">
        <v>2356097</v>
      </c>
      <c r="B4654" s="64" t="str">
        <f t="shared" si="542"/>
        <v>RCT Control</v>
      </c>
      <c r="C4654" s="64">
        <f t="shared" si="543"/>
        <v>6891.77</v>
      </c>
      <c r="D4654" s="64">
        <f t="shared" si="543"/>
        <v>364</v>
      </c>
      <c r="E4654" s="64">
        <f t="shared" si="543"/>
        <v>574.62</v>
      </c>
      <c r="F4654" s="64">
        <f t="shared" si="543"/>
        <v>0</v>
      </c>
      <c r="H4654" s="64">
        <f t="shared" si="538"/>
        <v>-574.62</v>
      </c>
      <c r="J4654" s="64">
        <f t="shared" si="544"/>
        <v>26</v>
      </c>
      <c r="K4654" s="64">
        <f t="shared" si="539"/>
        <v>30</v>
      </c>
      <c r="L4654" s="64">
        <f t="shared" si="540"/>
        <v>101</v>
      </c>
      <c r="M4654" s="64">
        <f t="shared" si="541"/>
        <v>38</v>
      </c>
      <c r="O4654" s="64">
        <f t="shared" si="545"/>
        <v>2</v>
      </c>
      <c r="P4654" s="64">
        <f t="shared" si="546"/>
        <v>1</v>
      </c>
      <c r="Q4654" s="64">
        <f t="shared" si="547"/>
        <v>1</v>
      </c>
      <c r="T4654" s="64">
        <f t="shared" ref="T4654:T4717" si="550">T4653+1</f>
        <v>195</v>
      </c>
      <c r="U4654" s="64">
        <f t="shared" ca="1" si="548"/>
        <v>5.5399999999999636</v>
      </c>
      <c r="V4654" s="64">
        <f t="shared" ca="1" si="548"/>
        <v>-2.0600000000000023</v>
      </c>
      <c r="Y4654" s="64">
        <f t="shared" ca="1" si="549"/>
        <v>5.5399999999999636</v>
      </c>
      <c r="Z4654" s="64">
        <f t="shared" ref="Z4654:Z4717" ca="1" si="551">IF(ISNA(V4654)," ",V4654)</f>
        <v>-2.0600000000000023</v>
      </c>
    </row>
    <row r="4655" spans="1:26" x14ac:dyDescent="0.35">
      <c r="A4655" s="64">
        <v>2368141</v>
      </c>
      <c r="B4655" s="64" t="str">
        <f t="shared" si="542"/>
        <v>CPP</v>
      </c>
      <c r="C4655" s="64">
        <f t="shared" si="543"/>
        <v>10612.3</v>
      </c>
      <c r="D4655" s="64">
        <f t="shared" si="543"/>
        <v>333</v>
      </c>
      <c r="E4655" s="64">
        <f t="shared" si="543"/>
        <v>881.93</v>
      </c>
      <c r="F4655" s="64">
        <f t="shared" si="543"/>
        <v>884.12000000000012</v>
      </c>
      <c r="H4655" s="64">
        <f t="shared" si="538"/>
        <v>2.1900000000001683</v>
      </c>
      <c r="J4655" s="64">
        <f t="shared" si="544"/>
        <v>27</v>
      </c>
      <c r="K4655" s="64">
        <f t="shared" si="539"/>
        <v>30</v>
      </c>
      <c r="L4655" s="64">
        <f t="shared" si="540"/>
        <v>101</v>
      </c>
      <c r="M4655" s="64">
        <f t="shared" si="541"/>
        <v>38</v>
      </c>
      <c r="O4655" s="64">
        <f t="shared" si="545"/>
        <v>2</v>
      </c>
      <c r="P4655" s="64">
        <f t="shared" si="546"/>
        <v>1</v>
      </c>
      <c r="Q4655" s="64">
        <f t="shared" si="547"/>
        <v>1</v>
      </c>
      <c r="T4655" s="64">
        <f t="shared" si="550"/>
        <v>196</v>
      </c>
      <c r="U4655" s="64">
        <f t="shared" ca="1" si="548"/>
        <v>-1.8099999999999454</v>
      </c>
      <c r="V4655" s="64">
        <f t="shared" ca="1" si="548"/>
        <v>9.0000000000031832E-2</v>
      </c>
      <c r="Y4655" s="64">
        <f t="shared" ca="1" si="549"/>
        <v>-1.8099999999999454</v>
      </c>
      <c r="Z4655" s="64">
        <f t="shared" ca="1" si="551"/>
        <v>9.0000000000031832E-2</v>
      </c>
    </row>
    <row r="4656" spans="1:26" x14ac:dyDescent="0.35">
      <c r="A4656" s="64">
        <v>2389725</v>
      </c>
      <c r="B4656" s="64" t="str">
        <f t="shared" si="542"/>
        <v>RT</v>
      </c>
      <c r="C4656" s="64">
        <f t="shared" si="543"/>
        <v>8359.4500000000007</v>
      </c>
      <c r="D4656" s="64">
        <f t="shared" si="543"/>
        <v>365</v>
      </c>
      <c r="E4656" s="64">
        <f t="shared" si="543"/>
        <v>677.26</v>
      </c>
      <c r="F4656" s="64">
        <f t="shared" si="543"/>
        <v>0</v>
      </c>
      <c r="H4656" s="64">
        <f t="shared" si="538"/>
        <v>-677.26</v>
      </c>
      <c r="J4656" s="64">
        <f t="shared" si="544"/>
        <v>27</v>
      </c>
      <c r="K4656" s="64">
        <f t="shared" si="539"/>
        <v>30</v>
      </c>
      <c r="L4656" s="64">
        <f t="shared" si="540"/>
        <v>102</v>
      </c>
      <c r="M4656" s="64">
        <f t="shared" si="541"/>
        <v>38</v>
      </c>
      <c r="O4656" s="64">
        <f t="shared" si="545"/>
        <v>2</v>
      </c>
      <c r="P4656" s="64">
        <f t="shared" si="546"/>
        <v>1</v>
      </c>
      <c r="Q4656" s="64">
        <f t="shared" si="547"/>
        <v>1</v>
      </c>
      <c r="T4656" s="64">
        <f t="shared" si="550"/>
        <v>197</v>
      </c>
      <c r="U4656" s="64">
        <f t="shared" ca="1" si="548"/>
        <v>-32.470000000000027</v>
      </c>
      <c r="V4656" s="64">
        <f t="shared" ca="1" si="548"/>
        <v>-5.07000000000005</v>
      </c>
      <c r="Y4656" s="64">
        <f t="shared" ca="1" si="549"/>
        <v>-32.470000000000027</v>
      </c>
      <c r="Z4656" s="64">
        <f t="shared" ca="1" si="551"/>
        <v>-5.07000000000005</v>
      </c>
    </row>
    <row r="4657" spans="1:26" x14ac:dyDescent="0.35">
      <c r="A4657" s="64">
        <v>2431435</v>
      </c>
      <c r="B4657" s="64" t="str">
        <f t="shared" si="542"/>
        <v>RT</v>
      </c>
      <c r="C4657" s="64">
        <f t="shared" si="543"/>
        <v>7955.84</v>
      </c>
      <c r="D4657" s="64">
        <f t="shared" si="543"/>
        <v>365</v>
      </c>
      <c r="E4657" s="64">
        <f t="shared" si="543"/>
        <v>633.72</v>
      </c>
      <c r="F4657" s="64">
        <f t="shared" si="543"/>
        <v>0</v>
      </c>
      <c r="H4657" s="64">
        <f t="shared" si="538"/>
        <v>-633.72</v>
      </c>
      <c r="J4657" s="64">
        <f t="shared" si="544"/>
        <v>27</v>
      </c>
      <c r="K4657" s="64">
        <f t="shared" si="539"/>
        <v>30</v>
      </c>
      <c r="L4657" s="64">
        <f t="shared" si="540"/>
        <v>103</v>
      </c>
      <c r="M4657" s="64">
        <f t="shared" si="541"/>
        <v>38</v>
      </c>
      <c r="O4657" s="64">
        <f t="shared" si="545"/>
        <v>2</v>
      </c>
      <c r="P4657" s="64">
        <f t="shared" si="546"/>
        <v>1</v>
      </c>
      <c r="Q4657" s="64">
        <f t="shared" si="547"/>
        <v>1</v>
      </c>
      <c r="T4657" s="64">
        <f t="shared" si="550"/>
        <v>198</v>
      </c>
      <c r="U4657" s="64">
        <f t="shared" ca="1" si="548"/>
        <v>2.1700000000000728</v>
      </c>
      <c r="V4657" s="64">
        <f t="shared" ca="1" si="548"/>
        <v>-16.17999999999995</v>
      </c>
      <c r="Y4657" s="64">
        <f t="shared" ca="1" si="549"/>
        <v>2.1700000000000728</v>
      </c>
      <c r="Z4657" s="64">
        <f t="shared" ca="1" si="551"/>
        <v>-16.17999999999995</v>
      </c>
    </row>
    <row r="4658" spans="1:26" x14ac:dyDescent="0.35">
      <c r="A4658" s="64">
        <v>2437235</v>
      </c>
      <c r="B4658" s="64" t="str">
        <f t="shared" si="542"/>
        <v>RT</v>
      </c>
      <c r="C4658" s="64">
        <f t="shared" si="543"/>
        <v>15683.46</v>
      </c>
      <c r="D4658" s="64">
        <f t="shared" si="543"/>
        <v>365</v>
      </c>
      <c r="E4658" s="64">
        <f t="shared" si="543"/>
        <v>1278.8800000000001</v>
      </c>
      <c r="F4658" s="64">
        <f t="shared" si="543"/>
        <v>0</v>
      </c>
      <c r="H4658" s="64">
        <f t="shared" si="538"/>
        <v>-1278.8800000000001</v>
      </c>
      <c r="J4658" s="64">
        <f t="shared" si="544"/>
        <v>27</v>
      </c>
      <c r="K4658" s="64">
        <f t="shared" si="539"/>
        <v>30</v>
      </c>
      <c r="L4658" s="64">
        <f t="shared" si="540"/>
        <v>104</v>
      </c>
      <c r="M4658" s="64">
        <f t="shared" si="541"/>
        <v>38</v>
      </c>
      <c r="O4658" s="64">
        <f t="shared" si="545"/>
        <v>2</v>
      </c>
      <c r="P4658" s="64">
        <f t="shared" si="546"/>
        <v>1</v>
      </c>
      <c r="Q4658" s="64">
        <f t="shared" si="547"/>
        <v>1</v>
      </c>
      <c r="T4658" s="64">
        <f t="shared" si="550"/>
        <v>199</v>
      </c>
      <c r="U4658" s="64">
        <f t="shared" ca="1" si="548"/>
        <v>-14.189999999999941</v>
      </c>
      <c r="V4658" s="64">
        <f t="shared" ca="1" si="548"/>
        <v>-5.9100000000000819</v>
      </c>
      <c r="Y4658" s="64">
        <f t="shared" ca="1" si="549"/>
        <v>-14.189999999999941</v>
      </c>
      <c r="Z4658" s="64">
        <f t="shared" ca="1" si="551"/>
        <v>-5.9100000000000819</v>
      </c>
    </row>
    <row r="4659" spans="1:26" x14ac:dyDescent="0.35">
      <c r="A4659" s="64">
        <v>2437582</v>
      </c>
      <c r="B4659" s="64" t="str">
        <f t="shared" si="542"/>
        <v>RT</v>
      </c>
      <c r="C4659" s="64">
        <f t="shared" si="543"/>
        <v>7499.72</v>
      </c>
      <c r="D4659" s="64">
        <f t="shared" si="543"/>
        <v>365</v>
      </c>
      <c r="E4659" s="64">
        <f t="shared" si="543"/>
        <v>631.57000000000005</v>
      </c>
      <c r="F4659" s="64">
        <f t="shared" si="543"/>
        <v>0</v>
      </c>
      <c r="H4659" s="64">
        <f t="shared" si="538"/>
        <v>-631.57000000000005</v>
      </c>
      <c r="J4659" s="64">
        <f t="shared" si="544"/>
        <v>27</v>
      </c>
      <c r="K4659" s="64">
        <f t="shared" si="539"/>
        <v>30</v>
      </c>
      <c r="L4659" s="64">
        <f t="shared" si="540"/>
        <v>105</v>
      </c>
      <c r="M4659" s="64">
        <f t="shared" si="541"/>
        <v>38</v>
      </c>
      <c r="O4659" s="64">
        <f t="shared" si="545"/>
        <v>2</v>
      </c>
      <c r="P4659" s="64">
        <f t="shared" si="546"/>
        <v>1</v>
      </c>
      <c r="Q4659" s="64">
        <f t="shared" si="547"/>
        <v>1</v>
      </c>
      <c r="T4659" s="64">
        <f t="shared" si="550"/>
        <v>200</v>
      </c>
      <c r="U4659" s="64">
        <f t="shared" ca="1" si="548"/>
        <v>-12.350000000000023</v>
      </c>
      <c r="V4659" s="64">
        <f t="shared" ca="1" si="548"/>
        <v>2.6100000000001273</v>
      </c>
      <c r="Y4659" s="64">
        <f t="shared" ca="1" si="549"/>
        <v>-12.350000000000023</v>
      </c>
      <c r="Z4659" s="64">
        <f t="shared" ca="1" si="551"/>
        <v>2.6100000000001273</v>
      </c>
    </row>
    <row r="4660" spans="1:26" x14ac:dyDescent="0.35">
      <c r="A4660" s="64">
        <v>2446385</v>
      </c>
      <c r="B4660" s="64" t="str">
        <f t="shared" si="542"/>
        <v>RT</v>
      </c>
      <c r="C4660" s="64">
        <f t="shared" si="543"/>
        <v>10723.81</v>
      </c>
      <c r="D4660" s="64">
        <f t="shared" si="543"/>
        <v>335</v>
      </c>
      <c r="E4660" s="64">
        <f t="shared" si="543"/>
        <v>889.5</v>
      </c>
      <c r="F4660" s="64">
        <f t="shared" si="543"/>
        <v>0</v>
      </c>
      <c r="H4660" s="64">
        <f t="shared" si="538"/>
        <v>-889.5</v>
      </c>
      <c r="J4660" s="64">
        <f t="shared" si="544"/>
        <v>27</v>
      </c>
      <c r="K4660" s="64">
        <f t="shared" si="539"/>
        <v>30</v>
      </c>
      <c r="L4660" s="64">
        <f t="shared" si="540"/>
        <v>106</v>
      </c>
      <c r="M4660" s="64">
        <f t="shared" si="541"/>
        <v>38</v>
      </c>
      <c r="O4660" s="64">
        <f t="shared" si="545"/>
        <v>2</v>
      </c>
      <c r="P4660" s="64">
        <f t="shared" si="546"/>
        <v>1</v>
      </c>
      <c r="Q4660" s="64">
        <f t="shared" si="547"/>
        <v>1</v>
      </c>
      <c r="T4660" s="64">
        <f t="shared" si="550"/>
        <v>201</v>
      </c>
      <c r="U4660" s="64">
        <f t="shared" ca="1" si="548"/>
        <v>-0.35000000000002274</v>
      </c>
      <c r="V4660" s="64">
        <f t="shared" ca="1" si="548"/>
        <v>-3.0399999999999636</v>
      </c>
      <c r="Y4660" s="64">
        <f t="shared" ca="1" si="549"/>
        <v>-0.35000000000002274</v>
      </c>
      <c r="Z4660" s="64">
        <f t="shared" ca="1" si="551"/>
        <v>-3.0399999999999636</v>
      </c>
    </row>
    <row r="4661" spans="1:26" x14ac:dyDescent="0.35">
      <c r="A4661" s="64">
        <v>2448604</v>
      </c>
      <c r="B4661" s="64" t="str">
        <f t="shared" si="542"/>
        <v>RT</v>
      </c>
      <c r="C4661" s="64">
        <f t="shared" si="543"/>
        <v>5371.29</v>
      </c>
      <c r="D4661" s="64">
        <f t="shared" si="543"/>
        <v>365</v>
      </c>
      <c r="E4661" s="64">
        <f t="shared" si="543"/>
        <v>440.1</v>
      </c>
      <c r="F4661" s="64">
        <f t="shared" si="543"/>
        <v>0</v>
      </c>
      <c r="H4661" s="64">
        <f t="shared" si="538"/>
        <v>-440.1</v>
      </c>
      <c r="J4661" s="64">
        <f t="shared" si="544"/>
        <v>27</v>
      </c>
      <c r="K4661" s="64">
        <f t="shared" si="539"/>
        <v>30</v>
      </c>
      <c r="L4661" s="64">
        <f t="shared" si="540"/>
        <v>107</v>
      </c>
      <c r="M4661" s="64">
        <f t="shared" si="541"/>
        <v>38</v>
      </c>
      <c r="O4661" s="64">
        <f t="shared" si="545"/>
        <v>2</v>
      </c>
      <c r="P4661" s="64">
        <f t="shared" si="546"/>
        <v>1</v>
      </c>
      <c r="Q4661" s="64">
        <f t="shared" si="547"/>
        <v>1</v>
      </c>
      <c r="T4661" s="64">
        <f t="shared" si="550"/>
        <v>202</v>
      </c>
      <c r="U4661" s="64">
        <f t="shared" ca="1" si="548"/>
        <v>-1.4799999999999613</v>
      </c>
      <c r="V4661" s="64">
        <f t="shared" ca="1" si="548"/>
        <v>-23.82000000000005</v>
      </c>
      <c r="Y4661" s="64">
        <f t="shared" ca="1" si="549"/>
        <v>-1.4799999999999613</v>
      </c>
      <c r="Z4661" s="64">
        <f t="shared" ca="1" si="551"/>
        <v>-23.82000000000005</v>
      </c>
    </row>
    <row r="4662" spans="1:26" x14ac:dyDescent="0.35">
      <c r="A4662" s="64">
        <v>2467406</v>
      </c>
      <c r="B4662" s="64" t="str">
        <f t="shared" si="542"/>
        <v>RCT Control</v>
      </c>
      <c r="C4662" s="64">
        <f t="shared" si="543"/>
        <v>4582.18</v>
      </c>
      <c r="D4662" s="64">
        <f t="shared" si="543"/>
        <v>335</v>
      </c>
      <c r="E4662" s="64">
        <f t="shared" si="543"/>
        <v>368.62</v>
      </c>
      <c r="F4662" s="64">
        <f t="shared" si="543"/>
        <v>0</v>
      </c>
      <c r="H4662" s="64">
        <f t="shared" si="538"/>
        <v>-368.62</v>
      </c>
      <c r="J4662" s="64">
        <f t="shared" si="544"/>
        <v>27</v>
      </c>
      <c r="K4662" s="64">
        <f t="shared" si="539"/>
        <v>30</v>
      </c>
      <c r="L4662" s="64">
        <f t="shared" si="540"/>
        <v>107</v>
      </c>
      <c r="M4662" s="64">
        <f t="shared" si="541"/>
        <v>39</v>
      </c>
      <c r="O4662" s="64">
        <f t="shared" si="545"/>
        <v>2</v>
      </c>
      <c r="P4662" s="64">
        <f t="shared" si="546"/>
        <v>1</v>
      </c>
      <c r="Q4662" s="64">
        <f t="shared" si="547"/>
        <v>1</v>
      </c>
      <c r="T4662" s="64">
        <f t="shared" si="550"/>
        <v>203</v>
      </c>
      <c r="U4662" s="64">
        <f t="shared" ca="1" si="548"/>
        <v>-5.0699999999999363</v>
      </c>
      <c r="V4662" s="64">
        <f t="shared" ca="1" si="548"/>
        <v>-13.990000000000009</v>
      </c>
      <c r="Y4662" s="64">
        <f t="shared" ca="1" si="549"/>
        <v>-5.0699999999999363</v>
      </c>
      <c r="Z4662" s="64">
        <f t="shared" ca="1" si="551"/>
        <v>-13.990000000000009</v>
      </c>
    </row>
    <row r="4663" spans="1:26" x14ac:dyDescent="0.35">
      <c r="A4663" s="64">
        <v>2475871</v>
      </c>
      <c r="B4663" s="64" t="str">
        <f t="shared" si="542"/>
        <v>CPP/RT</v>
      </c>
      <c r="C4663" s="64">
        <f t="shared" si="543"/>
        <v>23992.53</v>
      </c>
      <c r="D4663" s="64">
        <f t="shared" si="543"/>
        <v>335</v>
      </c>
      <c r="E4663" s="64">
        <f t="shared" si="543"/>
        <v>1879.04</v>
      </c>
      <c r="F4663" s="64">
        <f t="shared" si="543"/>
        <v>1845.1100000000001</v>
      </c>
      <c r="H4663" s="64">
        <f t="shared" si="538"/>
        <v>-33.929999999999836</v>
      </c>
      <c r="J4663" s="64">
        <f t="shared" si="544"/>
        <v>27</v>
      </c>
      <c r="K4663" s="64">
        <f t="shared" si="539"/>
        <v>31</v>
      </c>
      <c r="L4663" s="64">
        <f t="shared" si="540"/>
        <v>107</v>
      </c>
      <c r="M4663" s="64">
        <f t="shared" si="541"/>
        <v>39</v>
      </c>
      <c r="O4663" s="64">
        <f t="shared" si="545"/>
        <v>2</v>
      </c>
      <c r="P4663" s="64">
        <f t="shared" si="546"/>
        <v>1</v>
      </c>
      <c r="Q4663" s="64">
        <f t="shared" si="547"/>
        <v>1</v>
      </c>
      <c r="T4663" s="64">
        <f t="shared" si="550"/>
        <v>204</v>
      </c>
      <c r="U4663" s="64">
        <f t="shared" ca="1" si="548"/>
        <v>6.3700000000000045</v>
      </c>
      <c r="V4663" s="64">
        <f t="shared" ca="1" si="548"/>
        <v>-10.440000000000055</v>
      </c>
      <c r="Y4663" s="64">
        <f t="shared" ca="1" si="549"/>
        <v>6.3700000000000045</v>
      </c>
      <c r="Z4663" s="64">
        <f t="shared" ca="1" si="551"/>
        <v>-10.440000000000055</v>
      </c>
    </row>
    <row r="4664" spans="1:26" x14ac:dyDescent="0.35">
      <c r="A4664" s="64">
        <v>2483569</v>
      </c>
      <c r="B4664" s="64" t="str">
        <f t="shared" si="542"/>
        <v>RT</v>
      </c>
      <c r="C4664" s="64">
        <f t="shared" si="543"/>
        <v>7688.5</v>
      </c>
      <c r="D4664" s="64">
        <f t="shared" si="543"/>
        <v>363</v>
      </c>
      <c r="E4664" s="64">
        <f t="shared" si="543"/>
        <v>628.82000000000005</v>
      </c>
      <c r="F4664" s="64">
        <f t="shared" si="543"/>
        <v>0</v>
      </c>
      <c r="H4664" s="64">
        <f t="shared" si="538"/>
        <v>-628.82000000000005</v>
      </c>
      <c r="J4664" s="64">
        <f t="shared" si="544"/>
        <v>27</v>
      </c>
      <c r="K4664" s="64">
        <f t="shared" si="539"/>
        <v>31</v>
      </c>
      <c r="L4664" s="64">
        <f t="shared" si="540"/>
        <v>108</v>
      </c>
      <c r="M4664" s="64">
        <f t="shared" si="541"/>
        <v>39</v>
      </c>
      <c r="O4664" s="64">
        <f t="shared" si="545"/>
        <v>2</v>
      </c>
      <c r="P4664" s="64">
        <f t="shared" si="546"/>
        <v>1</v>
      </c>
      <c r="Q4664" s="64">
        <f t="shared" si="547"/>
        <v>1</v>
      </c>
      <c r="T4664" s="64">
        <f t="shared" si="550"/>
        <v>205</v>
      </c>
      <c r="U4664" s="64">
        <f t="shared" ca="1" si="548"/>
        <v>-2.5600000000000591</v>
      </c>
      <c r="V4664" s="64">
        <f t="shared" ca="1" si="548"/>
        <v>0.40999999999996817</v>
      </c>
      <c r="Y4664" s="64">
        <f t="shared" ca="1" si="549"/>
        <v>-2.5600000000000591</v>
      </c>
      <c r="Z4664" s="64">
        <f t="shared" ca="1" si="551"/>
        <v>0.40999999999996817</v>
      </c>
    </row>
    <row r="4665" spans="1:26" x14ac:dyDescent="0.35">
      <c r="A4665" s="64">
        <v>2485052</v>
      </c>
      <c r="B4665" s="64" t="str">
        <f t="shared" si="542"/>
        <v>RCT Control</v>
      </c>
      <c r="C4665" s="64">
        <f t="shared" si="543"/>
        <v>8605.6</v>
      </c>
      <c r="D4665" s="64">
        <f t="shared" si="543"/>
        <v>365</v>
      </c>
      <c r="E4665" s="64">
        <f t="shared" si="543"/>
        <v>710.78</v>
      </c>
      <c r="F4665" s="64">
        <f t="shared" si="543"/>
        <v>0</v>
      </c>
      <c r="H4665" s="64">
        <f t="shared" si="538"/>
        <v>-710.78</v>
      </c>
      <c r="J4665" s="64">
        <f t="shared" si="544"/>
        <v>27</v>
      </c>
      <c r="K4665" s="64">
        <f t="shared" si="539"/>
        <v>31</v>
      </c>
      <c r="L4665" s="64">
        <f t="shared" si="540"/>
        <v>108</v>
      </c>
      <c r="M4665" s="64">
        <f t="shared" si="541"/>
        <v>40</v>
      </c>
      <c r="O4665" s="64">
        <f t="shared" si="545"/>
        <v>2</v>
      </c>
      <c r="P4665" s="64">
        <f t="shared" si="546"/>
        <v>1</v>
      </c>
      <c r="Q4665" s="64">
        <f t="shared" si="547"/>
        <v>1</v>
      </c>
      <c r="T4665" s="64">
        <f t="shared" si="550"/>
        <v>206</v>
      </c>
      <c r="U4665" s="64">
        <f t="shared" ca="1" si="548"/>
        <v>-2.1399999999999864</v>
      </c>
      <c r="V4665" s="64">
        <f t="shared" ca="1" si="548"/>
        <v>-16</v>
      </c>
      <c r="Y4665" s="64">
        <f t="shared" ca="1" si="549"/>
        <v>-2.1399999999999864</v>
      </c>
      <c r="Z4665" s="64">
        <f t="shared" ca="1" si="551"/>
        <v>-16</v>
      </c>
    </row>
    <row r="4666" spans="1:26" x14ac:dyDescent="0.35">
      <c r="A4666" s="64">
        <v>2504480</v>
      </c>
      <c r="B4666" s="64" t="str">
        <f t="shared" si="542"/>
        <v>RT</v>
      </c>
      <c r="C4666" s="64">
        <f t="shared" si="543"/>
        <v>4033.44</v>
      </c>
      <c r="D4666" s="64">
        <f t="shared" si="543"/>
        <v>335</v>
      </c>
      <c r="E4666" s="64">
        <f t="shared" si="543"/>
        <v>333.78999999999996</v>
      </c>
      <c r="F4666" s="64">
        <f t="shared" si="543"/>
        <v>0</v>
      </c>
      <c r="H4666" s="64">
        <f t="shared" si="538"/>
        <v>-333.78999999999996</v>
      </c>
      <c r="J4666" s="64">
        <f t="shared" si="544"/>
        <v>27</v>
      </c>
      <c r="K4666" s="64">
        <f t="shared" si="539"/>
        <v>31</v>
      </c>
      <c r="L4666" s="64">
        <f t="shared" si="540"/>
        <v>109</v>
      </c>
      <c r="M4666" s="64">
        <f t="shared" si="541"/>
        <v>40</v>
      </c>
      <c r="O4666" s="64">
        <f t="shared" si="545"/>
        <v>2</v>
      </c>
      <c r="P4666" s="64">
        <f t="shared" si="546"/>
        <v>1</v>
      </c>
      <c r="Q4666" s="64">
        <f t="shared" si="547"/>
        <v>1</v>
      </c>
      <c r="T4666" s="64">
        <f t="shared" si="550"/>
        <v>207</v>
      </c>
      <c r="U4666" s="64">
        <f t="shared" ca="1" si="548"/>
        <v>-8.8000000000000682</v>
      </c>
      <c r="V4666" s="64">
        <f t="shared" ca="1" si="548"/>
        <v>8.8199999999999363</v>
      </c>
      <c r="Y4666" s="64">
        <f t="shared" ca="1" si="549"/>
        <v>-8.8000000000000682</v>
      </c>
      <c r="Z4666" s="64">
        <f t="shared" ca="1" si="551"/>
        <v>8.8199999999999363</v>
      </c>
    </row>
    <row r="4667" spans="1:26" x14ac:dyDescent="0.35">
      <c r="A4667" s="64">
        <v>2516162</v>
      </c>
      <c r="B4667" s="64" t="str">
        <f t="shared" si="542"/>
        <v>RT</v>
      </c>
      <c r="C4667" s="64">
        <f t="shared" si="543"/>
        <v>14568.46</v>
      </c>
      <c r="D4667" s="64">
        <f t="shared" si="543"/>
        <v>365</v>
      </c>
      <c r="E4667" s="64">
        <f t="shared" si="543"/>
        <v>1186.8600000000001</v>
      </c>
      <c r="F4667" s="64">
        <f t="shared" si="543"/>
        <v>0</v>
      </c>
      <c r="H4667" s="64">
        <f t="shared" si="538"/>
        <v>-1186.8600000000001</v>
      </c>
      <c r="J4667" s="64">
        <f t="shared" si="544"/>
        <v>27</v>
      </c>
      <c r="K4667" s="64">
        <f t="shared" si="539"/>
        <v>31</v>
      </c>
      <c r="L4667" s="64">
        <f t="shared" si="540"/>
        <v>110</v>
      </c>
      <c r="M4667" s="64">
        <f t="shared" si="541"/>
        <v>40</v>
      </c>
      <c r="O4667" s="64">
        <f t="shared" si="545"/>
        <v>2</v>
      </c>
      <c r="P4667" s="64">
        <f t="shared" si="546"/>
        <v>1</v>
      </c>
      <c r="Q4667" s="64">
        <f t="shared" si="547"/>
        <v>1</v>
      </c>
      <c r="T4667" s="64">
        <f t="shared" si="550"/>
        <v>208</v>
      </c>
      <c r="U4667" s="64">
        <f t="shared" ca="1" si="548"/>
        <v>-11.580000000000155</v>
      </c>
      <c r="V4667" s="64">
        <f t="shared" ca="1" si="548"/>
        <v>-7.1700000000000728</v>
      </c>
      <c r="Y4667" s="64">
        <f t="shared" ca="1" si="549"/>
        <v>-11.580000000000155</v>
      </c>
      <c r="Z4667" s="64">
        <f t="shared" ca="1" si="551"/>
        <v>-7.1700000000000728</v>
      </c>
    </row>
    <row r="4668" spans="1:26" x14ac:dyDescent="0.35">
      <c r="A4668" s="64">
        <v>2516617</v>
      </c>
      <c r="B4668" s="64" t="str">
        <f t="shared" si="542"/>
        <v>RT</v>
      </c>
      <c r="C4668" s="64">
        <f t="shared" si="543"/>
        <v>6868.18</v>
      </c>
      <c r="D4668" s="64">
        <f t="shared" si="543"/>
        <v>365</v>
      </c>
      <c r="E4668" s="64">
        <f t="shared" si="543"/>
        <v>568.11</v>
      </c>
      <c r="F4668" s="64">
        <f t="shared" si="543"/>
        <v>0</v>
      </c>
      <c r="H4668" s="64">
        <f t="shared" si="538"/>
        <v>-568.11</v>
      </c>
      <c r="J4668" s="64">
        <f t="shared" si="544"/>
        <v>27</v>
      </c>
      <c r="K4668" s="64">
        <f t="shared" si="539"/>
        <v>31</v>
      </c>
      <c r="L4668" s="64">
        <f t="shared" si="540"/>
        <v>111</v>
      </c>
      <c r="M4668" s="64">
        <f t="shared" si="541"/>
        <v>40</v>
      </c>
      <c r="O4668" s="64">
        <f t="shared" si="545"/>
        <v>2</v>
      </c>
      <c r="P4668" s="64">
        <f t="shared" si="546"/>
        <v>1</v>
      </c>
      <c r="Q4668" s="64">
        <f t="shared" si="547"/>
        <v>1</v>
      </c>
      <c r="T4668" s="64">
        <f t="shared" si="550"/>
        <v>209</v>
      </c>
      <c r="U4668" s="64">
        <f t="shared" ca="1" si="548"/>
        <v>-10.460000000000036</v>
      </c>
      <c r="V4668" s="64">
        <f t="shared" ca="1" si="548"/>
        <v>-8.4499999999999318</v>
      </c>
      <c r="Y4668" s="64">
        <f t="shared" ca="1" si="549"/>
        <v>-10.460000000000036</v>
      </c>
      <c r="Z4668" s="64">
        <f t="shared" ca="1" si="551"/>
        <v>-8.4499999999999318</v>
      </c>
    </row>
    <row r="4669" spans="1:26" x14ac:dyDescent="0.35">
      <c r="A4669" s="64">
        <v>2517798</v>
      </c>
      <c r="B4669" s="64" t="str">
        <f t="shared" si="542"/>
        <v>RT</v>
      </c>
      <c r="C4669" s="64">
        <f t="shared" si="543"/>
        <v>17041.46</v>
      </c>
      <c r="D4669" s="64">
        <f t="shared" si="543"/>
        <v>365</v>
      </c>
      <c r="E4669" s="64">
        <f t="shared" si="543"/>
        <v>1380.2</v>
      </c>
      <c r="F4669" s="64">
        <f t="shared" si="543"/>
        <v>0</v>
      </c>
      <c r="H4669" s="64">
        <f t="shared" si="538"/>
        <v>-1380.2</v>
      </c>
      <c r="J4669" s="64">
        <f t="shared" si="544"/>
        <v>27</v>
      </c>
      <c r="K4669" s="64">
        <f t="shared" si="539"/>
        <v>31</v>
      </c>
      <c r="L4669" s="64">
        <f t="shared" si="540"/>
        <v>112</v>
      </c>
      <c r="M4669" s="64">
        <f t="shared" si="541"/>
        <v>40</v>
      </c>
      <c r="O4669" s="64">
        <f t="shared" si="545"/>
        <v>2</v>
      </c>
      <c r="P4669" s="64">
        <f t="shared" si="546"/>
        <v>1</v>
      </c>
      <c r="Q4669" s="64">
        <f t="shared" si="547"/>
        <v>1</v>
      </c>
      <c r="T4669" s="64">
        <f t="shared" si="550"/>
        <v>210</v>
      </c>
      <c r="U4669" s="64">
        <f t="shared" ca="1" si="548"/>
        <v>-3.5099999999999909</v>
      </c>
      <c r="V4669" s="64">
        <f t="shared" ca="1" si="548"/>
        <v>-20.259999999999991</v>
      </c>
      <c r="Y4669" s="64">
        <f t="shared" ca="1" si="549"/>
        <v>-3.5099999999999909</v>
      </c>
      <c r="Z4669" s="64">
        <f t="shared" ca="1" si="551"/>
        <v>-20.259999999999991</v>
      </c>
    </row>
    <row r="4670" spans="1:26" x14ac:dyDescent="0.35">
      <c r="A4670" s="64">
        <v>2520288</v>
      </c>
      <c r="B4670" s="64" t="str">
        <f t="shared" si="542"/>
        <v>RT</v>
      </c>
      <c r="C4670" s="64">
        <f t="shared" si="543"/>
        <v>7529.1900000000005</v>
      </c>
      <c r="D4670" s="64">
        <f t="shared" si="543"/>
        <v>365</v>
      </c>
      <c r="E4670" s="64">
        <f t="shared" si="543"/>
        <v>605.98</v>
      </c>
      <c r="F4670" s="64">
        <f t="shared" si="543"/>
        <v>0</v>
      </c>
      <c r="H4670" s="64">
        <f t="shared" si="538"/>
        <v>-605.98</v>
      </c>
      <c r="J4670" s="64">
        <f t="shared" si="544"/>
        <v>27</v>
      </c>
      <c r="K4670" s="64">
        <f t="shared" si="539"/>
        <v>31</v>
      </c>
      <c r="L4670" s="64">
        <f t="shared" si="540"/>
        <v>113</v>
      </c>
      <c r="M4670" s="64">
        <f t="shared" si="541"/>
        <v>40</v>
      </c>
      <c r="O4670" s="64">
        <f t="shared" si="545"/>
        <v>2</v>
      </c>
      <c r="P4670" s="64">
        <f t="shared" si="546"/>
        <v>1</v>
      </c>
      <c r="Q4670" s="64">
        <f t="shared" si="547"/>
        <v>1</v>
      </c>
      <c r="T4670" s="64">
        <f t="shared" si="550"/>
        <v>211</v>
      </c>
      <c r="U4670" s="64">
        <f t="shared" ca="1" si="548"/>
        <v>-4.5799999999999841</v>
      </c>
      <c r="V4670" s="64">
        <f t="shared" ca="1" si="548"/>
        <v>-2.8000000000000114</v>
      </c>
      <c r="Y4670" s="64">
        <f t="shared" ca="1" si="549"/>
        <v>-4.5799999999999841</v>
      </c>
      <c r="Z4670" s="64">
        <f t="shared" ca="1" si="551"/>
        <v>-2.8000000000000114</v>
      </c>
    </row>
    <row r="4671" spans="1:26" x14ac:dyDescent="0.35">
      <c r="A4671" s="64">
        <v>2530211</v>
      </c>
      <c r="B4671" s="64" t="str">
        <f t="shared" si="542"/>
        <v>RT</v>
      </c>
      <c r="C4671" s="64">
        <f t="shared" si="543"/>
        <v>19814.699999999997</v>
      </c>
      <c r="D4671" s="64">
        <f t="shared" si="543"/>
        <v>365</v>
      </c>
      <c r="E4671" s="64">
        <f t="shared" si="543"/>
        <v>1645.83</v>
      </c>
      <c r="F4671" s="64">
        <f t="shared" si="543"/>
        <v>0</v>
      </c>
      <c r="H4671" s="64">
        <f t="shared" si="538"/>
        <v>-1645.83</v>
      </c>
      <c r="J4671" s="64">
        <f t="shared" si="544"/>
        <v>27</v>
      </c>
      <c r="K4671" s="64">
        <f t="shared" si="539"/>
        <v>31</v>
      </c>
      <c r="L4671" s="64">
        <f t="shared" si="540"/>
        <v>114</v>
      </c>
      <c r="M4671" s="64">
        <f t="shared" si="541"/>
        <v>40</v>
      </c>
      <c r="O4671" s="64">
        <f t="shared" si="545"/>
        <v>2</v>
      </c>
      <c r="P4671" s="64">
        <f t="shared" si="546"/>
        <v>1</v>
      </c>
      <c r="Q4671" s="64">
        <f t="shared" si="547"/>
        <v>1</v>
      </c>
      <c r="T4671" s="64">
        <f t="shared" si="550"/>
        <v>212</v>
      </c>
      <c r="U4671" s="64">
        <f t="shared" ca="1" si="548"/>
        <v>-7.8600000000000136</v>
      </c>
      <c r="V4671" s="64">
        <f t="shared" ca="1" si="548"/>
        <v>-8.6199999999998909</v>
      </c>
      <c r="Y4671" s="64">
        <f t="shared" ca="1" si="549"/>
        <v>-7.8600000000000136</v>
      </c>
      <c r="Z4671" s="64">
        <f t="shared" ca="1" si="551"/>
        <v>-8.6199999999998909</v>
      </c>
    </row>
    <row r="4672" spans="1:26" x14ac:dyDescent="0.35">
      <c r="A4672" s="64">
        <v>2536566</v>
      </c>
      <c r="B4672" s="64" t="str">
        <f t="shared" si="542"/>
        <v>CPP/RT</v>
      </c>
      <c r="C4672" s="64">
        <f t="shared" si="543"/>
        <v>5763.21</v>
      </c>
      <c r="D4672" s="64">
        <f t="shared" si="543"/>
        <v>337</v>
      </c>
      <c r="E4672" s="64">
        <f t="shared" si="543"/>
        <v>473.57000000000005</v>
      </c>
      <c r="F4672" s="64">
        <f t="shared" si="543"/>
        <v>474.31999999999994</v>
      </c>
      <c r="H4672" s="64">
        <f t="shared" si="538"/>
        <v>0.74999999999988631</v>
      </c>
      <c r="J4672" s="64">
        <f t="shared" si="544"/>
        <v>27</v>
      </c>
      <c r="K4672" s="64">
        <f t="shared" si="539"/>
        <v>32</v>
      </c>
      <c r="L4672" s="64">
        <f t="shared" si="540"/>
        <v>114</v>
      </c>
      <c r="M4672" s="64">
        <f t="shared" si="541"/>
        <v>40</v>
      </c>
      <c r="O4672" s="64">
        <f t="shared" si="545"/>
        <v>2</v>
      </c>
      <c r="P4672" s="64">
        <f t="shared" si="546"/>
        <v>1</v>
      </c>
      <c r="Q4672" s="64">
        <f t="shared" si="547"/>
        <v>1</v>
      </c>
      <c r="T4672" s="64">
        <f t="shared" si="550"/>
        <v>213</v>
      </c>
      <c r="U4672" s="64">
        <f t="shared" ca="1" si="548"/>
        <v>-13.480000000000018</v>
      </c>
      <c r="V4672" s="64">
        <f t="shared" ca="1" si="548"/>
        <v>-0.30000000000001137</v>
      </c>
      <c r="Y4672" s="64">
        <f t="shared" ca="1" si="549"/>
        <v>-13.480000000000018</v>
      </c>
      <c r="Z4672" s="64">
        <f t="shared" ca="1" si="551"/>
        <v>-0.30000000000001137</v>
      </c>
    </row>
    <row r="4673" spans="1:26" x14ac:dyDescent="0.35">
      <c r="A4673" s="64">
        <v>2547620</v>
      </c>
      <c r="B4673" s="64" t="str">
        <f t="shared" si="542"/>
        <v>RT</v>
      </c>
      <c r="C4673" s="64">
        <f t="shared" si="543"/>
        <v>3592.21</v>
      </c>
      <c r="D4673" s="64">
        <f t="shared" si="543"/>
        <v>365</v>
      </c>
      <c r="E4673" s="64">
        <f t="shared" si="543"/>
        <v>292.13</v>
      </c>
      <c r="F4673" s="64">
        <f t="shared" si="543"/>
        <v>0</v>
      </c>
      <c r="H4673" s="64">
        <f t="shared" si="538"/>
        <v>-292.13</v>
      </c>
      <c r="J4673" s="64">
        <f t="shared" si="544"/>
        <v>27</v>
      </c>
      <c r="K4673" s="64">
        <f t="shared" si="539"/>
        <v>32</v>
      </c>
      <c r="L4673" s="64">
        <f t="shared" si="540"/>
        <v>115</v>
      </c>
      <c r="M4673" s="64">
        <f t="shared" si="541"/>
        <v>40</v>
      </c>
      <c r="O4673" s="64">
        <f t="shared" si="545"/>
        <v>2</v>
      </c>
      <c r="P4673" s="64">
        <f t="shared" si="546"/>
        <v>1</v>
      </c>
      <c r="Q4673" s="64">
        <f t="shared" si="547"/>
        <v>1</v>
      </c>
      <c r="T4673" s="64">
        <f t="shared" si="550"/>
        <v>214</v>
      </c>
      <c r="U4673" s="64">
        <f t="shared" ca="1" si="548"/>
        <v>-2.1100000000000136</v>
      </c>
      <c r="V4673" s="64">
        <f t="shared" ca="1" si="548"/>
        <v>-24.649999999999977</v>
      </c>
      <c r="Y4673" s="64">
        <f t="shared" ca="1" si="549"/>
        <v>-2.1100000000000136</v>
      </c>
      <c r="Z4673" s="64">
        <f t="shared" ca="1" si="551"/>
        <v>-24.649999999999977</v>
      </c>
    </row>
    <row r="4674" spans="1:26" x14ac:dyDescent="0.35">
      <c r="A4674" s="64">
        <v>2547836</v>
      </c>
      <c r="B4674" s="64" t="str">
        <f t="shared" si="542"/>
        <v>RCT Control</v>
      </c>
      <c r="C4674" s="64">
        <f t="shared" si="543"/>
        <v>12999.29</v>
      </c>
      <c r="D4674" s="64">
        <f t="shared" si="543"/>
        <v>365</v>
      </c>
      <c r="E4674" s="64">
        <f t="shared" si="543"/>
        <v>1077.3000000000002</v>
      </c>
      <c r="F4674" s="64">
        <f t="shared" si="543"/>
        <v>0</v>
      </c>
      <c r="H4674" s="64">
        <f t="shared" si="538"/>
        <v>-1077.3000000000002</v>
      </c>
      <c r="J4674" s="64">
        <f t="shared" si="544"/>
        <v>27</v>
      </c>
      <c r="K4674" s="64">
        <f t="shared" si="539"/>
        <v>32</v>
      </c>
      <c r="L4674" s="64">
        <f t="shared" si="540"/>
        <v>115</v>
      </c>
      <c r="M4674" s="64">
        <f t="shared" si="541"/>
        <v>41</v>
      </c>
      <c r="O4674" s="64">
        <f t="shared" si="545"/>
        <v>2</v>
      </c>
      <c r="P4674" s="64">
        <f t="shared" si="546"/>
        <v>1</v>
      </c>
      <c r="Q4674" s="64">
        <f t="shared" si="547"/>
        <v>1</v>
      </c>
      <c r="T4674" s="64">
        <f t="shared" si="550"/>
        <v>215</v>
      </c>
      <c r="U4674" s="64">
        <f t="shared" ca="1" si="548"/>
        <v>-7.5200000000000387</v>
      </c>
      <c r="V4674" s="64">
        <f t="shared" ca="1" si="548"/>
        <v>-28.410000000000082</v>
      </c>
      <c r="Y4674" s="64">
        <f t="shared" ca="1" si="549"/>
        <v>-7.5200000000000387</v>
      </c>
      <c r="Z4674" s="64">
        <f t="shared" ca="1" si="551"/>
        <v>-28.410000000000082</v>
      </c>
    </row>
    <row r="4675" spans="1:26" x14ac:dyDescent="0.35">
      <c r="A4675" s="64">
        <v>2548503</v>
      </c>
      <c r="B4675" s="64" t="str">
        <f t="shared" si="542"/>
        <v>RT</v>
      </c>
      <c r="C4675" s="64">
        <f t="shared" si="543"/>
        <v>19236.16</v>
      </c>
      <c r="D4675" s="64">
        <f t="shared" si="543"/>
        <v>363</v>
      </c>
      <c r="E4675" s="64">
        <f t="shared" si="543"/>
        <v>1558.79</v>
      </c>
      <c r="F4675" s="64">
        <f t="shared" si="543"/>
        <v>0</v>
      </c>
      <c r="H4675" s="64">
        <f t="shared" si="538"/>
        <v>-1558.79</v>
      </c>
      <c r="J4675" s="64">
        <f t="shared" si="544"/>
        <v>27</v>
      </c>
      <c r="K4675" s="64">
        <f t="shared" si="539"/>
        <v>32</v>
      </c>
      <c r="L4675" s="64">
        <f t="shared" si="540"/>
        <v>116</v>
      </c>
      <c r="M4675" s="64">
        <f t="shared" si="541"/>
        <v>41</v>
      </c>
      <c r="O4675" s="64">
        <f t="shared" si="545"/>
        <v>2</v>
      </c>
      <c r="P4675" s="64">
        <f t="shared" si="546"/>
        <v>1</v>
      </c>
      <c r="Q4675" s="64">
        <f t="shared" si="547"/>
        <v>1</v>
      </c>
      <c r="T4675" s="64">
        <f t="shared" si="550"/>
        <v>216</v>
      </c>
      <c r="U4675" s="64">
        <f t="shared" ca="1" si="548"/>
        <v>0.66999999999995907</v>
      </c>
      <c r="V4675" s="64">
        <f t="shared" ca="1" si="548"/>
        <v>-5.9200000000000159</v>
      </c>
      <c r="Y4675" s="64">
        <f t="shared" ca="1" si="549"/>
        <v>0.66999999999995907</v>
      </c>
      <c r="Z4675" s="64">
        <f t="shared" ca="1" si="551"/>
        <v>-5.9200000000000159</v>
      </c>
    </row>
    <row r="4676" spans="1:26" x14ac:dyDescent="0.35">
      <c r="A4676" s="64">
        <v>2548628</v>
      </c>
      <c r="B4676" s="64" t="str">
        <f t="shared" si="542"/>
        <v>RT</v>
      </c>
      <c r="C4676" s="64">
        <f t="shared" si="543"/>
        <v>10131.349999999999</v>
      </c>
      <c r="D4676" s="64">
        <f t="shared" si="543"/>
        <v>365</v>
      </c>
      <c r="E4676" s="64">
        <f t="shared" si="543"/>
        <v>831.02</v>
      </c>
      <c r="F4676" s="64">
        <f t="shared" si="543"/>
        <v>0</v>
      </c>
      <c r="H4676" s="64">
        <f t="shared" si="538"/>
        <v>-831.02</v>
      </c>
      <c r="J4676" s="64">
        <f t="shared" si="544"/>
        <v>27</v>
      </c>
      <c r="K4676" s="64">
        <f t="shared" si="539"/>
        <v>32</v>
      </c>
      <c r="L4676" s="64">
        <f t="shared" si="540"/>
        <v>117</v>
      </c>
      <c r="M4676" s="64">
        <f t="shared" si="541"/>
        <v>41</v>
      </c>
      <c r="O4676" s="64">
        <f t="shared" si="545"/>
        <v>2</v>
      </c>
      <c r="P4676" s="64">
        <f t="shared" si="546"/>
        <v>1</v>
      </c>
      <c r="Q4676" s="64">
        <f t="shared" si="547"/>
        <v>1</v>
      </c>
      <c r="T4676" s="64">
        <f t="shared" si="550"/>
        <v>217</v>
      </c>
      <c r="U4676" s="64">
        <f t="shared" ca="1" si="548"/>
        <v>-11.660000000000082</v>
      </c>
      <c r="V4676" s="64">
        <f t="shared" ca="1" si="548"/>
        <v>-12.100000000000023</v>
      </c>
      <c r="Y4676" s="64">
        <f t="shared" ca="1" si="549"/>
        <v>-11.660000000000082</v>
      </c>
      <c r="Z4676" s="64">
        <f t="shared" ca="1" si="551"/>
        <v>-12.100000000000023</v>
      </c>
    </row>
    <row r="4677" spans="1:26" x14ac:dyDescent="0.35">
      <c r="A4677" s="64">
        <v>2557851</v>
      </c>
      <c r="B4677" s="64" t="str">
        <f t="shared" si="542"/>
        <v>RT</v>
      </c>
      <c r="C4677" s="64">
        <f t="shared" si="543"/>
        <v>11428.89</v>
      </c>
      <c r="D4677" s="64">
        <f t="shared" si="543"/>
        <v>365</v>
      </c>
      <c r="E4677" s="64">
        <f t="shared" si="543"/>
        <v>958.9</v>
      </c>
      <c r="F4677" s="64">
        <f t="shared" si="543"/>
        <v>0</v>
      </c>
      <c r="H4677" s="64">
        <f t="shared" si="538"/>
        <v>-958.9</v>
      </c>
      <c r="J4677" s="64">
        <f t="shared" si="544"/>
        <v>27</v>
      </c>
      <c r="K4677" s="64">
        <f t="shared" si="539"/>
        <v>32</v>
      </c>
      <c r="L4677" s="64">
        <f t="shared" si="540"/>
        <v>118</v>
      </c>
      <c r="M4677" s="64">
        <f t="shared" si="541"/>
        <v>41</v>
      </c>
      <c r="O4677" s="64">
        <f t="shared" si="545"/>
        <v>2</v>
      </c>
      <c r="P4677" s="64">
        <f t="shared" si="546"/>
        <v>1</v>
      </c>
      <c r="Q4677" s="64">
        <f t="shared" si="547"/>
        <v>1</v>
      </c>
      <c r="T4677" s="64">
        <f t="shared" si="550"/>
        <v>218</v>
      </c>
      <c r="U4677" s="64">
        <f t="shared" ca="1" si="548"/>
        <v>-3.6399999999999864</v>
      </c>
      <c r="V4677" s="64">
        <f t="shared" ca="1" si="548"/>
        <v>-1.999999999998181E-2</v>
      </c>
      <c r="Y4677" s="64">
        <f t="shared" ca="1" si="549"/>
        <v>-3.6399999999999864</v>
      </c>
      <c r="Z4677" s="64">
        <f t="shared" ca="1" si="551"/>
        <v>-1.999999999998181E-2</v>
      </c>
    </row>
    <row r="4678" spans="1:26" x14ac:dyDescent="0.35">
      <c r="A4678" s="64">
        <v>2560458</v>
      </c>
      <c r="B4678" s="64" t="str">
        <f t="shared" si="542"/>
        <v>CPP/RT</v>
      </c>
      <c r="C4678" s="64">
        <f t="shared" si="543"/>
        <v>7564.05</v>
      </c>
      <c r="D4678" s="64">
        <f t="shared" si="543"/>
        <v>332</v>
      </c>
      <c r="E4678" s="64">
        <f t="shared" si="543"/>
        <v>630.04999999999995</v>
      </c>
      <c r="F4678" s="64">
        <f t="shared" si="543"/>
        <v>632.04</v>
      </c>
      <c r="H4678" s="64">
        <f t="shared" si="538"/>
        <v>1.9900000000000091</v>
      </c>
      <c r="J4678" s="64">
        <f t="shared" si="544"/>
        <v>27</v>
      </c>
      <c r="K4678" s="64">
        <f t="shared" si="539"/>
        <v>33</v>
      </c>
      <c r="L4678" s="64">
        <f t="shared" si="540"/>
        <v>118</v>
      </c>
      <c r="M4678" s="64">
        <f t="shared" si="541"/>
        <v>41</v>
      </c>
      <c r="O4678" s="64">
        <f t="shared" si="545"/>
        <v>2</v>
      </c>
      <c r="P4678" s="64">
        <f t="shared" si="546"/>
        <v>1</v>
      </c>
      <c r="Q4678" s="64">
        <f t="shared" si="547"/>
        <v>1</v>
      </c>
      <c r="T4678" s="64">
        <f t="shared" si="550"/>
        <v>219</v>
      </c>
      <c r="U4678" s="64">
        <f t="shared" ca="1" si="548"/>
        <v>1.5599999999999454</v>
      </c>
      <c r="V4678" s="64">
        <f t="shared" ca="1" si="548"/>
        <v>-7.6200000000000614</v>
      </c>
      <c r="Y4678" s="64">
        <f t="shared" ca="1" si="549"/>
        <v>1.5599999999999454</v>
      </c>
      <c r="Z4678" s="64">
        <f t="shared" ca="1" si="551"/>
        <v>-7.6200000000000614</v>
      </c>
    </row>
    <row r="4679" spans="1:26" x14ac:dyDescent="0.35">
      <c r="A4679" s="64">
        <v>2565747</v>
      </c>
      <c r="B4679" s="64" t="str">
        <f t="shared" si="542"/>
        <v>RCT Control</v>
      </c>
      <c r="C4679" s="64">
        <f t="shared" si="543"/>
        <v>3089.88</v>
      </c>
      <c r="D4679" s="64">
        <f t="shared" si="543"/>
        <v>335</v>
      </c>
      <c r="E4679" s="64">
        <f t="shared" si="543"/>
        <v>240.21</v>
      </c>
      <c r="F4679" s="64">
        <f t="shared" si="543"/>
        <v>0</v>
      </c>
      <c r="H4679" s="64">
        <f t="shared" si="538"/>
        <v>-240.21</v>
      </c>
      <c r="J4679" s="64">
        <f t="shared" si="544"/>
        <v>27</v>
      </c>
      <c r="K4679" s="64">
        <f t="shared" si="539"/>
        <v>33</v>
      </c>
      <c r="L4679" s="64">
        <f t="shared" si="540"/>
        <v>118</v>
      </c>
      <c r="M4679" s="64">
        <f t="shared" si="541"/>
        <v>42</v>
      </c>
      <c r="O4679" s="64">
        <f t="shared" si="545"/>
        <v>2</v>
      </c>
      <c r="P4679" s="64">
        <f t="shared" si="546"/>
        <v>1</v>
      </c>
      <c r="Q4679" s="64">
        <f t="shared" si="547"/>
        <v>1</v>
      </c>
      <c r="T4679" s="64">
        <f t="shared" si="550"/>
        <v>220</v>
      </c>
      <c r="U4679" s="64">
        <f t="shared" ca="1" si="548"/>
        <v>-5.2799999999999727</v>
      </c>
      <c r="V4679" s="64">
        <f t="shared" ca="1" si="548"/>
        <v>-9.8500000000000227</v>
      </c>
      <c r="Y4679" s="64">
        <f t="shared" ca="1" si="549"/>
        <v>-5.2799999999999727</v>
      </c>
      <c r="Z4679" s="64">
        <f t="shared" ca="1" si="551"/>
        <v>-9.8500000000000227</v>
      </c>
    </row>
    <row r="4680" spans="1:26" x14ac:dyDescent="0.35">
      <c r="A4680" s="64">
        <v>2566620</v>
      </c>
      <c r="B4680" s="64" t="str">
        <f t="shared" si="542"/>
        <v>RCT Control</v>
      </c>
      <c r="C4680" s="64">
        <f t="shared" si="543"/>
        <v>13248.75</v>
      </c>
      <c r="D4680" s="64">
        <f t="shared" si="543"/>
        <v>336</v>
      </c>
      <c r="E4680" s="64">
        <f t="shared" si="543"/>
        <v>1039.01</v>
      </c>
      <c r="F4680" s="64">
        <f t="shared" si="543"/>
        <v>0</v>
      </c>
      <c r="H4680" s="64">
        <f t="shared" si="538"/>
        <v>-1039.01</v>
      </c>
      <c r="J4680" s="64">
        <f t="shared" si="544"/>
        <v>27</v>
      </c>
      <c r="K4680" s="64">
        <f t="shared" si="539"/>
        <v>33</v>
      </c>
      <c r="L4680" s="64">
        <f t="shared" si="540"/>
        <v>118</v>
      </c>
      <c r="M4680" s="64">
        <f t="shared" si="541"/>
        <v>43</v>
      </c>
      <c r="O4680" s="64">
        <f t="shared" si="545"/>
        <v>2</v>
      </c>
      <c r="P4680" s="64">
        <f t="shared" si="546"/>
        <v>1</v>
      </c>
      <c r="Q4680" s="64">
        <f t="shared" si="547"/>
        <v>1</v>
      </c>
      <c r="T4680" s="64">
        <f t="shared" si="550"/>
        <v>221</v>
      </c>
      <c r="U4680" s="64">
        <f t="shared" ca="1" si="548"/>
        <v>-12.759999999999991</v>
      </c>
      <c r="V4680" s="64">
        <f t="shared" ca="1" si="548"/>
        <v>5.7299999999999613</v>
      </c>
      <c r="Y4680" s="64">
        <f t="shared" ca="1" si="549"/>
        <v>-12.759999999999991</v>
      </c>
      <c r="Z4680" s="64">
        <f t="shared" ca="1" si="551"/>
        <v>5.7299999999999613</v>
      </c>
    </row>
    <row r="4681" spans="1:26" x14ac:dyDescent="0.35">
      <c r="A4681" s="64">
        <v>2578013</v>
      </c>
      <c r="B4681" s="64" t="str">
        <f t="shared" si="542"/>
        <v>CPP/RT</v>
      </c>
      <c r="C4681" s="64">
        <f t="shared" si="543"/>
        <v>12308.46</v>
      </c>
      <c r="D4681" s="64">
        <f t="shared" si="543"/>
        <v>335</v>
      </c>
      <c r="E4681" s="64">
        <f t="shared" si="543"/>
        <v>975.46</v>
      </c>
      <c r="F4681" s="64">
        <f t="shared" si="543"/>
        <v>966.74</v>
      </c>
      <c r="H4681" s="64">
        <f t="shared" si="538"/>
        <v>-8.7200000000000273</v>
      </c>
      <c r="J4681" s="64">
        <f t="shared" si="544"/>
        <v>27</v>
      </c>
      <c r="K4681" s="64">
        <f t="shared" si="539"/>
        <v>34</v>
      </c>
      <c r="L4681" s="64">
        <f t="shared" si="540"/>
        <v>118</v>
      </c>
      <c r="M4681" s="64">
        <f t="shared" si="541"/>
        <v>43</v>
      </c>
      <c r="O4681" s="64">
        <f t="shared" si="545"/>
        <v>2</v>
      </c>
      <c r="P4681" s="64">
        <f t="shared" si="546"/>
        <v>1</v>
      </c>
      <c r="Q4681" s="64">
        <f t="shared" si="547"/>
        <v>1</v>
      </c>
      <c r="T4681" s="64">
        <f t="shared" si="550"/>
        <v>222</v>
      </c>
      <c r="U4681" s="64">
        <f t="shared" ca="1" si="548"/>
        <v>0.37000000000000455</v>
      </c>
      <c r="V4681" s="64">
        <f t="shared" ca="1" si="548"/>
        <v>-14.259999999999991</v>
      </c>
      <c r="Y4681" s="64">
        <f t="shared" ca="1" si="549"/>
        <v>0.37000000000000455</v>
      </c>
      <c r="Z4681" s="64">
        <f t="shared" ca="1" si="551"/>
        <v>-14.259999999999991</v>
      </c>
    </row>
    <row r="4682" spans="1:26" x14ac:dyDescent="0.35">
      <c r="A4682" s="64">
        <v>2582543</v>
      </c>
      <c r="B4682" s="64" t="str">
        <f t="shared" si="542"/>
        <v>RCT Control</v>
      </c>
      <c r="C4682" s="64">
        <f t="shared" si="543"/>
        <v>7081.76</v>
      </c>
      <c r="D4682" s="64">
        <f t="shared" si="543"/>
        <v>365</v>
      </c>
      <c r="E4682" s="64">
        <f t="shared" si="543"/>
        <v>583.91000000000008</v>
      </c>
      <c r="F4682" s="64">
        <f t="shared" si="543"/>
        <v>0</v>
      </c>
      <c r="H4682" s="64">
        <f t="shared" si="538"/>
        <v>-583.91000000000008</v>
      </c>
      <c r="J4682" s="64">
        <f t="shared" si="544"/>
        <v>27</v>
      </c>
      <c r="K4682" s="64">
        <f t="shared" si="539"/>
        <v>34</v>
      </c>
      <c r="L4682" s="64">
        <f t="shared" si="540"/>
        <v>118</v>
      </c>
      <c r="M4682" s="64">
        <f t="shared" si="541"/>
        <v>44</v>
      </c>
      <c r="O4682" s="64">
        <f t="shared" si="545"/>
        <v>2</v>
      </c>
      <c r="P4682" s="64">
        <f t="shared" si="546"/>
        <v>1</v>
      </c>
      <c r="Q4682" s="64">
        <f t="shared" si="547"/>
        <v>1</v>
      </c>
      <c r="T4682" s="64">
        <f t="shared" si="550"/>
        <v>223</v>
      </c>
      <c r="U4682" s="64">
        <f t="shared" ca="1" si="548"/>
        <v>-12.340000000000032</v>
      </c>
      <c r="V4682" s="64">
        <f t="shared" ca="1" si="548"/>
        <v>-3.7099999999999227</v>
      </c>
      <c r="Y4682" s="64">
        <f t="shared" ca="1" si="549"/>
        <v>-12.340000000000032</v>
      </c>
      <c r="Z4682" s="64">
        <f t="shared" ca="1" si="551"/>
        <v>-3.7099999999999227</v>
      </c>
    </row>
    <row r="4683" spans="1:26" x14ac:dyDescent="0.35">
      <c r="A4683" s="64">
        <v>2583616</v>
      </c>
      <c r="B4683" s="64" t="str">
        <f t="shared" si="542"/>
        <v>RT</v>
      </c>
      <c r="C4683" s="64">
        <f t="shared" si="543"/>
        <v>9063.56</v>
      </c>
      <c r="D4683" s="64">
        <f t="shared" si="543"/>
        <v>365</v>
      </c>
      <c r="E4683" s="64">
        <f t="shared" si="543"/>
        <v>745.56999999999994</v>
      </c>
      <c r="F4683" s="64">
        <f t="shared" si="543"/>
        <v>0</v>
      </c>
      <c r="H4683" s="64">
        <f t="shared" si="538"/>
        <v>-745.56999999999994</v>
      </c>
      <c r="J4683" s="64">
        <f t="shared" si="544"/>
        <v>27</v>
      </c>
      <c r="K4683" s="64">
        <f t="shared" si="539"/>
        <v>34</v>
      </c>
      <c r="L4683" s="64">
        <f t="shared" si="540"/>
        <v>119</v>
      </c>
      <c r="M4683" s="64">
        <f t="shared" si="541"/>
        <v>44</v>
      </c>
      <c r="O4683" s="64">
        <f t="shared" si="545"/>
        <v>2</v>
      </c>
      <c r="P4683" s="64">
        <f t="shared" si="546"/>
        <v>1</v>
      </c>
      <c r="Q4683" s="64">
        <f t="shared" si="547"/>
        <v>1</v>
      </c>
      <c r="T4683" s="64">
        <f t="shared" si="550"/>
        <v>224</v>
      </c>
      <c r="U4683" s="64">
        <f t="shared" ca="1" si="548"/>
        <v>-2.1499999999999773</v>
      </c>
      <c r="V4683" s="64">
        <f t="shared" ca="1" si="548"/>
        <v>2.3599999999999</v>
      </c>
      <c r="Y4683" s="64">
        <f t="shared" ca="1" si="549"/>
        <v>-2.1499999999999773</v>
      </c>
      <c r="Z4683" s="64">
        <f t="shared" ca="1" si="551"/>
        <v>2.3599999999999</v>
      </c>
    </row>
    <row r="4684" spans="1:26" x14ac:dyDescent="0.35">
      <c r="A4684" s="64">
        <v>2584614</v>
      </c>
      <c r="B4684" s="64" t="str">
        <f t="shared" si="542"/>
        <v>RCT Control</v>
      </c>
      <c r="C4684" s="64">
        <f t="shared" si="543"/>
        <v>6812.79</v>
      </c>
      <c r="D4684" s="64">
        <f t="shared" si="543"/>
        <v>365</v>
      </c>
      <c r="E4684" s="64">
        <f t="shared" si="543"/>
        <v>557.88</v>
      </c>
      <c r="F4684" s="64">
        <f t="shared" si="543"/>
        <v>0</v>
      </c>
      <c r="H4684" s="64">
        <f t="shared" si="538"/>
        <v>-557.88</v>
      </c>
      <c r="J4684" s="64">
        <f t="shared" si="544"/>
        <v>27</v>
      </c>
      <c r="K4684" s="64">
        <f t="shared" si="539"/>
        <v>34</v>
      </c>
      <c r="L4684" s="64">
        <f t="shared" si="540"/>
        <v>119</v>
      </c>
      <c r="M4684" s="64">
        <f t="shared" si="541"/>
        <v>45</v>
      </c>
      <c r="O4684" s="64">
        <f t="shared" si="545"/>
        <v>2</v>
      </c>
      <c r="P4684" s="64">
        <f t="shared" si="546"/>
        <v>1</v>
      </c>
      <c r="Q4684" s="64">
        <f t="shared" si="547"/>
        <v>1</v>
      </c>
      <c r="T4684" s="64">
        <f t="shared" si="550"/>
        <v>225</v>
      </c>
      <c r="U4684" s="64">
        <f t="shared" ca="1" si="548"/>
        <v>-1.5099999999999909</v>
      </c>
      <c r="V4684" s="64">
        <f t="shared" ca="1" si="548"/>
        <v>-8.5599999999999454</v>
      </c>
      <c r="Y4684" s="64">
        <f t="shared" ca="1" si="549"/>
        <v>-1.5099999999999909</v>
      </c>
      <c r="Z4684" s="64">
        <f t="shared" ca="1" si="551"/>
        <v>-8.5599999999999454</v>
      </c>
    </row>
    <row r="4685" spans="1:26" x14ac:dyDescent="0.35">
      <c r="A4685" s="64">
        <v>2606244</v>
      </c>
      <c r="B4685" s="64" t="str">
        <f t="shared" si="542"/>
        <v>RCT Control</v>
      </c>
      <c r="C4685" s="64">
        <f t="shared" si="543"/>
        <v>3370.5</v>
      </c>
      <c r="D4685" s="64">
        <f t="shared" si="543"/>
        <v>365</v>
      </c>
      <c r="E4685" s="64">
        <f t="shared" si="543"/>
        <v>275.20000000000005</v>
      </c>
      <c r="F4685" s="64">
        <f t="shared" si="543"/>
        <v>0</v>
      </c>
      <c r="H4685" s="64">
        <f t="shared" si="538"/>
        <v>-275.20000000000005</v>
      </c>
      <c r="J4685" s="64">
        <f t="shared" si="544"/>
        <v>27</v>
      </c>
      <c r="K4685" s="64">
        <f t="shared" si="539"/>
        <v>34</v>
      </c>
      <c r="L4685" s="64">
        <f t="shared" si="540"/>
        <v>119</v>
      </c>
      <c r="M4685" s="64">
        <f t="shared" si="541"/>
        <v>46</v>
      </c>
      <c r="O4685" s="64">
        <f t="shared" si="545"/>
        <v>2</v>
      </c>
      <c r="P4685" s="64">
        <f t="shared" si="546"/>
        <v>1</v>
      </c>
      <c r="Q4685" s="64">
        <f t="shared" si="547"/>
        <v>1</v>
      </c>
      <c r="T4685" s="64">
        <f t="shared" si="550"/>
        <v>226</v>
      </c>
      <c r="U4685" s="64">
        <f t="shared" ref="U4685:V4716" ca="1" si="552">INDEX(OFFSET($G$4460,0,MATCH(U$4458,$H$4458:$I$4458,0),COUNT($A$4460:$A$6660),1),MATCH($T4685,OFFSET($I$4460,0,MATCH(U$4459,$J$4457:$M$4457,0),COUNT($A$4460:$A$6660),1),0),1)</f>
        <v>-11.279999999999973</v>
      </c>
      <c r="V4685" s="64">
        <f t="shared" ca="1" si="552"/>
        <v>-6.2899999999999636</v>
      </c>
      <c r="Y4685" s="64">
        <f t="shared" ca="1" si="549"/>
        <v>-11.279999999999973</v>
      </c>
      <c r="Z4685" s="64">
        <f t="shared" ca="1" si="551"/>
        <v>-6.2899999999999636</v>
      </c>
    </row>
    <row r="4686" spans="1:26" x14ac:dyDescent="0.35">
      <c r="A4686" s="64">
        <v>2613174</v>
      </c>
      <c r="B4686" s="64" t="str">
        <f t="shared" si="542"/>
        <v>RT</v>
      </c>
      <c r="C4686" s="64">
        <f t="shared" si="543"/>
        <v>9450.91</v>
      </c>
      <c r="D4686" s="64">
        <f t="shared" si="543"/>
        <v>365</v>
      </c>
      <c r="E4686" s="64">
        <f t="shared" si="543"/>
        <v>774.05</v>
      </c>
      <c r="F4686" s="64">
        <f t="shared" si="543"/>
        <v>0</v>
      </c>
      <c r="H4686" s="64">
        <f t="shared" si="538"/>
        <v>-774.05</v>
      </c>
      <c r="J4686" s="64">
        <f t="shared" si="544"/>
        <v>27</v>
      </c>
      <c r="K4686" s="64">
        <f t="shared" si="539"/>
        <v>34</v>
      </c>
      <c r="L4686" s="64">
        <f t="shared" si="540"/>
        <v>120</v>
      </c>
      <c r="M4686" s="64">
        <f t="shared" si="541"/>
        <v>46</v>
      </c>
      <c r="O4686" s="64">
        <f t="shared" si="545"/>
        <v>2</v>
      </c>
      <c r="P4686" s="64">
        <f t="shared" si="546"/>
        <v>1</v>
      </c>
      <c r="Q4686" s="64">
        <f t="shared" si="547"/>
        <v>1</v>
      </c>
      <c r="T4686" s="64">
        <f t="shared" si="550"/>
        <v>227</v>
      </c>
      <c r="U4686" s="64">
        <f t="shared" ca="1" si="552"/>
        <v>-7.8799999999998818</v>
      </c>
      <c r="V4686" s="64">
        <f t="shared" ca="1" si="552"/>
        <v>-0.29000000000002046</v>
      </c>
      <c r="Y4686" s="64">
        <f t="shared" ca="1" si="549"/>
        <v>-7.8799999999998818</v>
      </c>
      <c r="Z4686" s="64">
        <f t="shared" ca="1" si="551"/>
        <v>-0.29000000000002046</v>
      </c>
    </row>
    <row r="4687" spans="1:26" x14ac:dyDescent="0.35">
      <c r="A4687" s="64">
        <v>2614106</v>
      </c>
      <c r="B4687" s="64" t="str">
        <f t="shared" si="542"/>
        <v>CPP</v>
      </c>
      <c r="C4687" s="64">
        <f t="shared" si="543"/>
        <v>4009.7200000000003</v>
      </c>
      <c r="D4687" s="64">
        <f t="shared" si="543"/>
        <v>304</v>
      </c>
      <c r="E4687" s="64">
        <f t="shared" si="543"/>
        <v>321.39</v>
      </c>
      <c r="F4687" s="64">
        <f t="shared" si="543"/>
        <v>317.14</v>
      </c>
      <c r="H4687" s="64">
        <f t="shared" si="538"/>
        <v>-4.25</v>
      </c>
      <c r="J4687" s="64">
        <f t="shared" si="544"/>
        <v>28</v>
      </c>
      <c r="K4687" s="64">
        <f t="shared" si="539"/>
        <v>34</v>
      </c>
      <c r="L4687" s="64">
        <f t="shared" si="540"/>
        <v>120</v>
      </c>
      <c r="M4687" s="64">
        <f t="shared" si="541"/>
        <v>46</v>
      </c>
      <c r="O4687" s="64">
        <f t="shared" si="545"/>
        <v>2</v>
      </c>
      <c r="P4687" s="64">
        <f t="shared" si="546"/>
        <v>1</v>
      </c>
      <c r="Q4687" s="64">
        <f t="shared" si="547"/>
        <v>1</v>
      </c>
      <c r="T4687" s="64">
        <f t="shared" si="550"/>
        <v>228</v>
      </c>
      <c r="U4687" s="64">
        <f t="shared" ca="1" si="552"/>
        <v>-10.389999999999986</v>
      </c>
      <c r="V4687" s="64">
        <f t="shared" ca="1" si="552"/>
        <v>0.59000000000003183</v>
      </c>
      <c r="Y4687" s="64">
        <f t="shared" ca="1" si="549"/>
        <v>-10.389999999999986</v>
      </c>
      <c r="Z4687" s="64">
        <f t="shared" ca="1" si="551"/>
        <v>0.59000000000003183</v>
      </c>
    </row>
    <row r="4688" spans="1:26" x14ac:dyDescent="0.35">
      <c r="A4688" s="64">
        <v>2626523</v>
      </c>
      <c r="B4688" s="64" t="str">
        <f t="shared" si="542"/>
        <v>RT</v>
      </c>
      <c r="C4688" s="64">
        <f t="shared" si="543"/>
        <v>9781.9599999999991</v>
      </c>
      <c r="D4688" s="64">
        <f t="shared" si="543"/>
        <v>364</v>
      </c>
      <c r="E4688" s="64">
        <f t="shared" si="543"/>
        <v>768.81999999999994</v>
      </c>
      <c r="F4688" s="64">
        <f t="shared" si="543"/>
        <v>0</v>
      </c>
      <c r="H4688" s="64">
        <f t="shared" si="538"/>
        <v>-768.81999999999994</v>
      </c>
      <c r="J4688" s="64">
        <f t="shared" si="544"/>
        <v>28</v>
      </c>
      <c r="K4688" s="64">
        <f t="shared" si="539"/>
        <v>34</v>
      </c>
      <c r="L4688" s="64">
        <f t="shared" si="540"/>
        <v>121</v>
      </c>
      <c r="M4688" s="64">
        <f t="shared" si="541"/>
        <v>46</v>
      </c>
      <c r="O4688" s="64">
        <f t="shared" si="545"/>
        <v>2</v>
      </c>
      <c r="P4688" s="64">
        <f t="shared" si="546"/>
        <v>1</v>
      </c>
      <c r="Q4688" s="64">
        <f t="shared" si="547"/>
        <v>1</v>
      </c>
      <c r="T4688" s="64">
        <f t="shared" si="550"/>
        <v>229</v>
      </c>
      <c r="U4688" s="64">
        <f t="shared" ca="1" si="552"/>
        <v>-8.4900000000001228</v>
      </c>
      <c r="V4688" s="64">
        <f t="shared" ca="1" si="552"/>
        <v>-5.2899999999999636</v>
      </c>
      <c r="Y4688" s="64">
        <f t="shared" ca="1" si="549"/>
        <v>-8.4900000000001228</v>
      </c>
      <c r="Z4688" s="64">
        <f t="shared" ca="1" si="551"/>
        <v>-5.2899999999999636</v>
      </c>
    </row>
    <row r="4689" spans="1:26" x14ac:dyDescent="0.35">
      <c r="A4689" s="64">
        <v>2628446</v>
      </c>
      <c r="B4689" s="64" t="str">
        <f t="shared" si="542"/>
        <v>CPP/RT</v>
      </c>
      <c r="C4689" s="64">
        <f t="shared" si="543"/>
        <v>11461.75</v>
      </c>
      <c r="D4689" s="64">
        <f t="shared" si="543"/>
        <v>365</v>
      </c>
      <c r="E4689" s="64">
        <f t="shared" si="543"/>
        <v>914.72</v>
      </c>
      <c r="F4689" s="64">
        <f t="shared" si="543"/>
        <v>903.46</v>
      </c>
      <c r="H4689" s="64">
        <f t="shared" si="538"/>
        <v>-11.259999999999991</v>
      </c>
      <c r="J4689" s="64">
        <f t="shared" si="544"/>
        <v>28</v>
      </c>
      <c r="K4689" s="64">
        <f t="shared" si="539"/>
        <v>35</v>
      </c>
      <c r="L4689" s="64">
        <f t="shared" si="540"/>
        <v>121</v>
      </c>
      <c r="M4689" s="64">
        <f t="shared" si="541"/>
        <v>46</v>
      </c>
      <c r="O4689" s="64">
        <f t="shared" si="545"/>
        <v>2</v>
      </c>
      <c r="P4689" s="64">
        <f t="shared" si="546"/>
        <v>1</v>
      </c>
      <c r="Q4689" s="64">
        <f t="shared" si="547"/>
        <v>1</v>
      </c>
      <c r="T4689" s="64">
        <f t="shared" si="550"/>
        <v>230</v>
      </c>
      <c r="U4689" s="64">
        <f t="shared" ca="1" si="552"/>
        <v>-3.4499999999999886</v>
      </c>
      <c r="V4689" s="64">
        <f t="shared" ca="1" si="552"/>
        <v>-6.5299999999999727</v>
      </c>
      <c r="Y4689" s="64">
        <f t="shared" ca="1" si="549"/>
        <v>-3.4499999999999886</v>
      </c>
      <c r="Z4689" s="64">
        <f t="shared" ca="1" si="551"/>
        <v>-6.5299999999999727</v>
      </c>
    </row>
    <row r="4690" spans="1:26" x14ac:dyDescent="0.35">
      <c r="A4690" s="64">
        <v>2635649</v>
      </c>
      <c r="B4690" s="64" t="str">
        <f t="shared" si="542"/>
        <v>CPP/RT</v>
      </c>
      <c r="C4690" s="64">
        <f t="shared" si="543"/>
        <v>6254.91</v>
      </c>
      <c r="D4690" s="64">
        <f t="shared" si="543"/>
        <v>308</v>
      </c>
      <c r="E4690" s="64">
        <f t="shared" si="543"/>
        <v>508.58000000000004</v>
      </c>
      <c r="F4690" s="64">
        <f t="shared" si="543"/>
        <v>505</v>
      </c>
      <c r="H4690" s="64">
        <f t="shared" si="538"/>
        <v>-3.5800000000000409</v>
      </c>
      <c r="J4690" s="64">
        <f t="shared" si="544"/>
        <v>28</v>
      </c>
      <c r="K4690" s="64">
        <f t="shared" si="539"/>
        <v>36</v>
      </c>
      <c r="L4690" s="64">
        <f t="shared" si="540"/>
        <v>121</v>
      </c>
      <c r="M4690" s="64">
        <f t="shared" si="541"/>
        <v>46</v>
      </c>
      <c r="O4690" s="64">
        <f t="shared" si="545"/>
        <v>2</v>
      </c>
      <c r="P4690" s="64">
        <f t="shared" si="546"/>
        <v>1</v>
      </c>
      <c r="Q4690" s="64">
        <f t="shared" si="547"/>
        <v>1</v>
      </c>
      <c r="T4690" s="64">
        <f t="shared" si="550"/>
        <v>231</v>
      </c>
      <c r="U4690" s="64">
        <f t="shared" ca="1" si="552"/>
        <v>-44.090000000000146</v>
      </c>
      <c r="V4690" s="64">
        <f t="shared" ca="1" si="552"/>
        <v>-11.590000000000032</v>
      </c>
      <c r="Y4690" s="64">
        <f t="shared" ca="1" si="549"/>
        <v>-44.090000000000146</v>
      </c>
      <c r="Z4690" s="64">
        <f t="shared" ca="1" si="551"/>
        <v>-11.590000000000032</v>
      </c>
    </row>
    <row r="4691" spans="1:26" x14ac:dyDescent="0.35">
      <c r="A4691" s="64">
        <v>2637223</v>
      </c>
      <c r="B4691" s="64" t="str">
        <f t="shared" si="542"/>
        <v>RT</v>
      </c>
      <c r="C4691" s="64">
        <f t="shared" si="543"/>
        <v>7918.92</v>
      </c>
      <c r="D4691" s="64">
        <f t="shared" si="543"/>
        <v>365</v>
      </c>
      <c r="E4691" s="64">
        <f t="shared" si="543"/>
        <v>626.08999999999992</v>
      </c>
      <c r="F4691" s="64">
        <f t="shared" si="543"/>
        <v>0</v>
      </c>
      <c r="H4691" s="64">
        <f t="shared" si="538"/>
        <v>-626.08999999999992</v>
      </c>
      <c r="J4691" s="64">
        <f t="shared" si="544"/>
        <v>28</v>
      </c>
      <c r="K4691" s="64">
        <f t="shared" si="539"/>
        <v>36</v>
      </c>
      <c r="L4691" s="64">
        <f t="shared" si="540"/>
        <v>122</v>
      </c>
      <c r="M4691" s="64">
        <f t="shared" si="541"/>
        <v>46</v>
      </c>
      <c r="O4691" s="64">
        <f t="shared" si="545"/>
        <v>2</v>
      </c>
      <c r="P4691" s="64">
        <f t="shared" si="546"/>
        <v>1</v>
      </c>
      <c r="Q4691" s="64">
        <f t="shared" si="547"/>
        <v>1</v>
      </c>
      <c r="T4691" s="64">
        <f t="shared" si="550"/>
        <v>232</v>
      </c>
      <c r="U4691" s="64">
        <f t="shared" ca="1" si="552"/>
        <v>2.2000000000000455</v>
      </c>
      <c r="V4691" s="64">
        <f t="shared" ca="1" si="552"/>
        <v>-1.8600000000001273</v>
      </c>
      <c r="Y4691" s="64">
        <f t="shared" ca="1" si="549"/>
        <v>2.2000000000000455</v>
      </c>
      <c r="Z4691" s="64">
        <f t="shared" ca="1" si="551"/>
        <v>-1.8600000000001273</v>
      </c>
    </row>
    <row r="4692" spans="1:26" x14ac:dyDescent="0.35">
      <c r="A4692" s="64">
        <v>2638156</v>
      </c>
      <c r="B4692" s="64" t="str">
        <f t="shared" si="542"/>
        <v>CPP</v>
      </c>
      <c r="C4692" s="64">
        <f t="shared" si="543"/>
        <v>8627.48</v>
      </c>
      <c r="D4692" s="64">
        <f t="shared" si="543"/>
        <v>334</v>
      </c>
      <c r="E4692" s="64">
        <f t="shared" si="543"/>
        <v>686.1</v>
      </c>
      <c r="F4692" s="64">
        <f t="shared" si="543"/>
        <v>676.73</v>
      </c>
      <c r="H4692" s="64">
        <f t="shared" si="538"/>
        <v>-9.3700000000000045</v>
      </c>
      <c r="J4692" s="64">
        <f t="shared" si="544"/>
        <v>29</v>
      </c>
      <c r="K4692" s="64">
        <f t="shared" si="539"/>
        <v>36</v>
      </c>
      <c r="L4692" s="64">
        <f t="shared" si="540"/>
        <v>122</v>
      </c>
      <c r="M4692" s="64">
        <f t="shared" si="541"/>
        <v>46</v>
      </c>
      <c r="O4692" s="64">
        <f t="shared" si="545"/>
        <v>2</v>
      </c>
      <c r="P4692" s="64">
        <f t="shared" si="546"/>
        <v>1</v>
      </c>
      <c r="Q4692" s="64">
        <f t="shared" si="547"/>
        <v>1</v>
      </c>
      <c r="T4692" s="64">
        <f t="shared" si="550"/>
        <v>233</v>
      </c>
      <c r="U4692" s="64">
        <f t="shared" ca="1" si="552"/>
        <v>-23.080000000000041</v>
      </c>
      <c r="V4692" s="64">
        <f t="shared" ca="1" si="552"/>
        <v>-3.5499999999999545</v>
      </c>
      <c r="Y4692" s="64">
        <f t="shared" ca="1" si="549"/>
        <v>-23.080000000000041</v>
      </c>
      <c r="Z4692" s="64">
        <f t="shared" ca="1" si="551"/>
        <v>-3.5499999999999545</v>
      </c>
    </row>
    <row r="4693" spans="1:26" x14ac:dyDescent="0.35">
      <c r="A4693" s="64">
        <v>2638867</v>
      </c>
      <c r="B4693" s="64" t="str">
        <f t="shared" si="542"/>
        <v>RT</v>
      </c>
      <c r="C4693" s="64">
        <f t="shared" si="543"/>
        <v>4872.7299999999996</v>
      </c>
      <c r="D4693" s="64">
        <f t="shared" si="543"/>
        <v>365</v>
      </c>
      <c r="E4693" s="64">
        <f t="shared" si="543"/>
        <v>395.21</v>
      </c>
      <c r="F4693" s="64">
        <f t="shared" si="543"/>
        <v>0</v>
      </c>
      <c r="H4693" s="64">
        <f t="shared" si="538"/>
        <v>-395.21</v>
      </c>
      <c r="J4693" s="64">
        <f t="shared" si="544"/>
        <v>29</v>
      </c>
      <c r="K4693" s="64">
        <f t="shared" si="539"/>
        <v>36</v>
      </c>
      <c r="L4693" s="64">
        <f t="shared" si="540"/>
        <v>123</v>
      </c>
      <c r="M4693" s="64">
        <f t="shared" si="541"/>
        <v>46</v>
      </c>
      <c r="O4693" s="64">
        <f t="shared" si="545"/>
        <v>2</v>
      </c>
      <c r="P4693" s="64">
        <f t="shared" si="546"/>
        <v>1</v>
      </c>
      <c r="Q4693" s="64">
        <f t="shared" si="547"/>
        <v>1</v>
      </c>
      <c r="T4693" s="64">
        <f t="shared" si="550"/>
        <v>234</v>
      </c>
      <c r="U4693" s="64">
        <f t="shared" ca="1" si="552"/>
        <v>-10.919999999999959</v>
      </c>
      <c r="V4693" s="64">
        <f t="shared" ca="1" si="552"/>
        <v>-12.119999999999891</v>
      </c>
      <c r="Y4693" s="64">
        <f t="shared" ca="1" si="549"/>
        <v>-10.919999999999959</v>
      </c>
      <c r="Z4693" s="64">
        <f t="shared" ca="1" si="551"/>
        <v>-12.119999999999891</v>
      </c>
    </row>
    <row r="4694" spans="1:26" x14ac:dyDescent="0.35">
      <c r="A4694" s="64">
        <v>2643452</v>
      </c>
      <c r="B4694" s="64" t="str">
        <f t="shared" si="542"/>
        <v>RCT Control</v>
      </c>
      <c r="C4694" s="64">
        <f t="shared" si="543"/>
        <v>10166.91</v>
      </c>
      <c r="D4694" s="64">
        <f t="shared" si="543"/>
        <v>335</v>
      </c>
      <c r="E4694" s="64">
        <f t="shared" si="543"/>
        <v>824.09</v>
      </c>
      <c r="F4694" s="64">
        <f t="shared" si="543"/>
        <v>0</v>
      </c>
      <c r="H4694" s="64">
        <f t="shared" si="538"/>
        <v>-824.09</v>
      </c>
      <c r="J4694" s="64">
        <f t="shared" si="544"/>
        <v>29</v>
      </c>
      <c r="K4694" s="64">
        <f t="shared" si="539"/>
        <v>36</v>
      </c>
      <c r="L4694" s="64">
        <f t="shared" si="540"/>
        <v>123</v>
      </c>
      <c r="M4694" s="64">
        <f t="shared" si="541"/>
        <v>47</v>
      </c>
      <c r="O4694" s="64">
        <f t="shared" si="545"/>
        <v>2</v>
      </c>
      <c r="P4694" s="64">
        <f t="shared" si="546"/>
        <v>1</v>
      </c>
      <c r="Q4694" s="64">
        <f t="shared" si="547"/>
        <v>1</v>
      </c>
      <c r="T4694" s="64">
        <f t="shared" si="550"/>
        <v>235</v>
      </c>
      <c r="U4694" s="64">
        <f t="shared" ca="1" si="552"/>
        <v>-7</v>
      </c>
      <c r="V4694" s="64">
        <f t="shared" ca="1" si="552"/>
        <v>5.7200000000000273</v>
      </c>
      <c r="Y4694" s="64">
        <f t="shared" ca="1" si="549"/>
        <v>-7</v>
      </c>
      <c r="Z4694" s="64">
        <f t="shared" ca="1" si="551"/>
        <v>5.7200000000000273</v>
      </c>
    </row>
    <row r="4695" spans="1:26" x14ac:dyDescent="0.35">
      <c r="A4695" s="64">
        <v>2645664</v>
      </c>
      <c r="B4695" s="64" t="str">
        <f t="shared" si="542"/>
        <v>CPP</v>
      </c>
      <c r="C4695" s="64">
        <f t="shared" si="543"/>
        <v>8831.92</v>
      </c>
      <c r="D4695" s="64">
        <f t="shared" si="543"/>
        <v>336</v>
      </c>
      <c r="E4695" s="64">
        <f t="shared" si="543"/>
        <v>734.57999999999993</v>
      </c>
      <c r="F4695" s="64">
        <f t="shared" si="543"/>
        <v>733.18</v>
      </c>
      <c r="H4695" s="64">
        <f t="shared" si="538"/>
        <v>-1.3999999999999773</v>
      </c>
      <c r="J4695" s="64">
        <f t="shared" si="544"/>
        <v>30</v>
      </c>
      <c r="K4695" s="64">
        <f t="shared" si="539"/>
        <v>36</v>
      </c>
      <c r="L4695" s="64">
        <f t="shared" si="540"/>
        <v>123</v>
      </c>
      <c r="M4695" s="64">
        <f t="shared" si="541"/>
        <v>47</v>
      </c>
      <c r="O4695" s="64">
        <f t="shared" si="545"/>
        <v>2</v>
      </c>
      <c r="P4695" s="64">
        <f t="shared" si="546"/>
        <v>1</v>
      </c>
      <c r="Q4695" s="64">
        <f t="shared" si="547"/>
        <v>1</v>
      </c>
      <c r="T4695" s="64">
        <f t="shared" si="550"/>
        <v>236</v>
      </c>
      <c r="U4695" s="64">
        <f t="shared" ca="1" si="552"/>
        <v>-2.5899999999999181</v>
      </c>
      <c r="V4695" s="64">
        <f t="shared" ca="1" si="552"/>
        <v>1.7200000000000273</v>
      </c>
      <c r="Y4695" s="64">
        <f t="shared" ca="1" si="549"/>
        <v>-2.5899999999999181</v>
      </c>
      <c r="Z4695" s="64">
        <f t="shared" ca="1" si="551"/>
        <v>1.7200000000000273</v>
      </c>
    </row>
    <row r="4696" spans="1:26" x14ac:dyDescent="0.35">
      <c r="A4696" s="64">
        <v>2646034</v>
      </c>
      <c r="B4696" s="64" t="str">
        <f t="shared" si="542"/>
        <v>RCT Control</v>
      </c>
      <c r="C4696" s="64">
        <f t="shared" si="543"/>
        <v>5805.76</v>
      </c>
      <c r="D4696" s="64">
        <f t="shared" si="543"/>
        <v>335</v>
      </c>
      <c r="E4696" s="64">
        <f t="shared" si="543"/>
        <v>455.13</v>
      </c>
      <c r="F4696" s="64">
        <f t="shared" si="543"/>
        <v>0</v>
      </c>
      <c r="H4696" s="64">
        <f t="shared" si="538"/>
        <v>-455.13</v>
      </c>
      <c r="J4696" s="64">
        <f t="shared" si="544"/>
        <v>30</v>
      </c>
      <c r="K4696" s="64">
        <f t="shared" si="539"/>
        <v>36</v>
      </c>
      <c r="L4696" s="64">
        <f t="shared" si="540"/>
        <v>123</v>
      </c>
      <c r="M4696" s="64">
        <f t="shared" si="541"/>
        <v>48</v>
      </c>
      <c r="O4696" s="64">
        <f t="shared" si="545"/>
        <v>2</v>
      </c>
      <c r="P4696" s="64">
        <f t="shared" si="546"/>
        <v>1</v>
      </c>
      <c r="Q4696" s="64">
        <f t="shared" si="547"/>
        <v>1</v>
      </c>
      <c r="T4696" s="64">
        <f t="shared" si="550"/>
        <v>237</v>
      </c>
      <c r="U4696" s="64">
        <f t="shared" ca="1" si="552"/>
        <v>-7.2200000000000273</v>
      </c>
      <c r="V4696" s="64">
        <f t="shared" ca="1" si="552"/>
        <v>7.5900000000000318</v>
      </c>
      <c r="Y4696" s="64">
        <f t="shared" ca="1" si="549"/>
        <v>-7.2200000000000273</v>
      </c>
      <c r="Z4696" s="64">
        <f t="shared" ca="1" si="551"/>
        <v>7.5900000000000318</v>
      </c>
    </row>
    <row r="4697" spans="1:26" x14ac:dyDescent="0.35">
      <c r="A4697" s="64">
        <v>2646513</v>
      </c>
      <c r="B4697" s="64" t="str">
        <f t="shared" si="542"/>
        <v>RT</v>
      </c>
      <c r="C4697" s="64">
        <f t="shared" si="543"/>
        <v>14397.600000000002</v>
      </c>
      <c r="D4697" s="64">
        <f t="shared" si="543"/>
        <v>365</v>
      </c>
      <c r="E4697" s="64">
        <f t="shared" si="543"/>
        <v>1188.56</v>
      </c>
      <c r="F4697" s="64">
        <f t="shared" si="543"/>
        <v>0</v>
      </c>
      <c r="H4697" s="64">
        <f t="shared" si="538"/>
        <v>-1188.56</v>
      </c>
      <c r="J4697" s="64">
        <f t="shared" si="544"/>
        <v>30</v>
      </c>
      <c r="K4697" s="64">
        <f t="shared" si="539"/>
        <v>36</v>
      </c>
      <c r="L4697" s="64">
        <f t="shared" si="540"/>
        <v>124</v>
      </c>
      <c r="M4697" s="64">
        <f t="shared" si="541"/>
        <v>48</v>
      </c>
      <c r="O4697" s="64">
        <f t="shared" si="545"/>
        <v>2</v>
      </c>
      <c r="P4697" s="64">
        <f t="shared" si="546"/>
        <v>1</v>
      </c>
      <c r="Q4697" s="64">
        <f t="shared" si="547"/>
        <v>1</v>
      </c>
      <c r="T4697" s="64">
        <f t="shared" si="550"/>
        <v>238</v>
      </c>
      <c r="U4697" s="64">
        <f t="shared" ca="1" si="552"/>
        <v>-2.0600000000000591</v>
      </c>
      <c r="V4697" s="64">
        <f t="shared" ca="1" si="552"/>
        <v>-7.8499999999999659</v>
      </c>
      <c r="Y4697" s="64">
        <f t="shared" ca="1" si="549"/>
        <v>-2.0600000000000591</v>
      </c>
      <c r="Z4697" s="64">
        <f t="shared" ca="1" si="551"/>
        <v>-7.8499999999999659</v>
      </c>
    </row>
    <row r="4698" spans="1:26" x14ac:dyDescent="0.35">
      <c r="A4698" s="64">
        <v>2646844</v>
      </c>
      <c r="B4698" s="64" t="str">
        <f t="shared" si="542"/>
        <v>RT</v>
      </c>
      <c r="C4698" s="64">
        <f t="shared" si="543"/>
        <v>6109.09</v>
      </c>
      <c r="D4698" s="64">
        <f t="shared" si="543"/>
        <v>364</v>
      </c>
      <c r="E4698" s="64">
        <f t="shared" si="543"/>
        <v>500.33</v>
      </c>
      <c r="F4698" s="64">
        <f t="shared" si="543"/>
        <v>0</v>
      </c>
      <c r="H4698" s="64">
        <f t="shared" si="538"/>
        <v>-500.33</v>
      </c>
      <c r="J4698" s="64">
        <f t="shared" si="544"/>
        <v>30</v>
      </c>
      <c r="K4698" s="64">
        <f t="shared" si="539"/>
        <v>36</v>
      </c>
      <c r="L4698" s="64">
        <f t="shared" si="540"/>
        <v>125</v>
      </c>
      <c r="M4698" s="64">
        <f t="shared" si="541"/>
        <v>48</v>
      </c>
      <c r="O4698" s="64">
        <f t="shared" si="545"/>
        <v>2</v>
      </c>
      <c r="P4698" s="64">
        <f t="shared" si="546"/>
        <v>1</v>
      </c>
      <c r="Q4698" s="64">
        <f t="shared" si="547"/>
        <v>1</v>
      </c>
      <c r="T4698" s="64">
        <f t="shared" si="550"/>
        <v>239</v>
      </c>
      <c r="U4698" s="64">
        <f t="shared" ca="1" si="552"/>
        <v>-8.5099999999999909</v>
      </c>
      <c r="V4698" s="64">
        <f t="shared" ca="1" si="552"/>
        <v>-3.2099999999999795</v>
      </c>
      <c r="Y4698" s="64">
        <f t="shared" ca="1" si="549"/>
        <v>-8.5099999999999909</v>
      </c>
      <c r="Z4698" s="64">
        <f t="shared" ca="1" si="551"/>
        <v>-3.2099999999999795</v>
      </c>
    </row>
    <row r="4699" spans="1:26" x14ac:dyDescent="0.35">
      <c r="A4699" s="64">
        <v>2672865</v>
      </c>
      <c r="B4699" s="64" t="str">
        <f t="shared" si="542"/>
        <v>CPP</v>
      </c>
      <c r="C4699" s="64">
        <f t="shared" si="543"/>
        <v>4031.4399999999996</v>
      </c>
      <c r="D4699" s="64">
        <f t="shared" si="543"/>
        <v>364</v>
      </c>
      <c r="E4699" s="64">
        <f t="shared" si="543"/>
        <v>319.89</v>
      </c>
      <c r="F4699" s="64">
        <f t="shared" si="543"/>
        <v>315.90999999999997</v>
      </c>
      <c r="H4699" s="64">
        <f t="shared" si="538"/>
        <v>-3.9800000000000182</v>
      </c>
      <c r="J4699" s="64">
        <f t="shared" si="544"/>
        <v>31</v>
      </c>
      <c r="K4699" s="64">
        <f t="shared" si="539"/>
        <v>36</v>
      </c>
      <c r="L4699" s="64">
        <f t="shared" si="540"/>
        <v>125</v>
      </c>
      <c r="M4699" s="64">
        <f t="shared" si="541"/>
        <v>48</v>
      </c>
      <c r="O4699" s="64">
        <f t="shared" si="545"/>
        <v>2</v>
      </c>
      <c r="P4699" s="64">
        <f t="shared" si="546"/>
        <v>1</v>
      </c>
      <c r="Q4699" s="64">
        <f t="shared" si="547"/>
        <v>1</v>
      </c>
      <c r="T4699" s="64">
        <f t="shared" si="550"/>
        <v>240</v>
      </c>
      <c r="U4699" s="64">
        <f t="shared" ca="1" si="552"/>
        <v>-6.5199999999999818</v>
      </c>
      <c r="V4699" s="64">
        <f t="shared" ca="1" si="552"/>
        <v>-2.6100000000000136</v>
      </c>
      <c r="Y4699" s="64">
        <f t="shared" ca="1" si="549"/>
        <v>-6.5199999999999818</v>
      </c>
      <c r="Z4699" s="64">
        <f t="shared" ca="1" si="551"/>
        <v>-2.6100000000000136</v>
      </c>
    </row>
    <row r="4700" spans="1:26" x14ac:dyDescent="0.35">
      <c r="A4700" s="64">
        <v>2675687</v>
      </c>
      <c r="B4700" s="64" t="str">
        <f t="shared" si="542"/>
        <v>RCT Control</v>
      </c>
      <c r="C4700" s="64">
        <f t="shared" si="543"/>
        <v>7574.6100000000006</v>
      </c>
      <c r="D4700" s="64">
        <f t="shared" si="543"/>
        <v>335</v>
      </c>
      <c r="E4700" s="64">
        <f t="shared" si="543"/>
        <v>614.39</v>
      </c>
      <c r="F4700" s="64">
        <f t="shared" si="543"/>
        <v>0</v>
      </c>
      <c r="H4700" s="64">
        <f t="shared" si="538"/>
        <v>-614.39</v>
      </c>
      <c r="J4700" s="64">
        <f t="shared" si="544"/>
        <v>31</v>
      </c>
      <c r="K4700" s="64">
        <f t="shared" si="539"/>
        <v>36</v>
      </c>
      <c r="L4700" s="64">
        <f t="shared" si="540"/>
        <v>125</v>
      </c>
      <c r="M4700" s="64">
        <f t="shared" si="541"/>
        <v>49</v>
      </c>
      <c r="O4700" s="64">
        <f t="shared" si="545"/>
        <v>2</v>
      </c>
      <c r="P4700" s="64">
        <f t="shared" si="546"/>
        <v>1</v>
      </c>
      <c r="Q4700" s="64">
        <f t="shared" si="547"/>
        <v>1</v>
      </c>
      <c r="T4700" s="64">
        <f t="shared" si="550"/>
        <v>241</v>
      </c>
      <c r="U4700" s="64">
        <f t="shared" ca="1" si="552"/>
        <v>-14.839999999999918</v>
      </c>
      <c r="V4700" s="64">
        <f t="shared" ca="1" si="552"/>
        <v>-2.9099999999999682</v>
      </c>
      <c r="Y4700" s="64">
        <f t="shared" ca="1" si="549"/>
        <v>-14.839999999999918</v>
      </c>
      <c r="Z4700" s="64">
        <f t="shared" ca="1" si="551"/>
        <v>-2.9099999999999682</v>
      </c>
    </row>
    <row r="4701" spans="1:26" x14ac:dyDescent="0.35">
      <c r="A4701" s="64">
        <v>2676312</v>
      </c>
      <c r="B4701" s="64" t="str">
        <f t="shared" si="542"/>
        <v>RT</v>
      </c>
      <c r="C4701" s="64">
        <f t="shared" si="543"/>
        <v>7427.6100000000006</v>
      </c>
      <c r="D4701" s="64">
        <f t="shared" si="543"/>
        <v>364</v>
      </c>
      <c r="E4701" s="64">
        <f t="shared" si="543"/>
        <v>595.11</v>
      </c>
      <c r="F4701" s="64">
        <f t="shared" si="543"/>
        <v>0</v>
      </c>
      <c r="H4701" s="64">
        <f t="shared" si="538"/>
        <v>-595.11</v>
      </c>
      <c r="J4701" s="64">
        <f t="shared" si="544"/>
        <v>31</v>
      </c>
      <c r="K4701" s="64">
        <f t="shared" si="539"/>
        <v>36</v>
      </c>
      <c r="L4701" s="64">
        <f t="shared" si="540"/>
        <v>126</v>
      </c>
      <c r="M4701" s="64">
        <f t="shared" si="541"/>
        <v>49</v>
      </c>
      <c r="O4701" s="64">
        <f t="shared" si="545"/>
        <v>2</v>
      </c>
      <c r="P4701" s="64">
        <f t="shared" si="546"/>
        <v>1</v>
      </c>
      <c r="Q4701" s="64">
        <f t="shared" si="547"/>
        <v>1</v>
      </c>
      <c r="T4701" s="64">
        <f t="shared" si="550"/>
        <v>242</v>
      </c>
      <c r="U4701" s="64">
        <f t="shared" ca="1" si="552"/>
        <v>-4.9600000000000364</v>
      </c>
      <c r="V4701" s="64">
        <f t="shared" ca="1" si="552"/>
        <v>-0.11000000000001364</v>
      </c>
      <c r="Y4701" s="64">
        <f t="shared" ca="1" si="549"/>
        <v>-4.9600000000000364</v>
      </c>
      <c r="Z4701" s="64">
        <f t="shared" ca="1" si="551"/>
        <v>-0.11000000000001364</v>
      </c>
    </row>
    <row r="4702" spans="1:26" x14ac:dyDescent="0.35">
      <c r="A4702" s="64">
        <v>2711449</v>
      </c>
      <c r="B4702" s="64" t="str">
        <f t="shared" si="542"/>
        <v>RT</v>
      </c>
      <c r="C4702" s="64">
        <f t="shared" si="543"/>
        <v>26897.9</v>
      </c>
      <c r="D4702" s="64">
        <f t="shared" si="543"/>
        <v>365</v>
      </c>
      <c r="E4702" s="64">
        <f t="shared" si="543"/>
        <v>2188.58</v>
      </c>
      <c r="F4702" s="64">
        <f t="shared" si="543"/>
        <v>0</v>
      </c>
      <c r="H4702" s="64">
        <f t="shared" si="538"/>
        <v>-2188.58</v>
      </c>
      <c r="J4702" s="64">
        <f t="shared" si="544"/>
        <v>31</v>
      </c>
      <c r="K4702" s="64">
        <f t="shared" si="539"/>
        <v>36</v>
      </c>
      <c r="L4702" s="64">
        <f t="shared" si="540"/>
        <v>127</v>
      </c>
      <c r="M4702" s="64">
        <f t="shared" si="541"/>
        <v>49</v>
      </c>
      <c r="O4702" s="64">
        <f t="shared" si="545"/>
        <v>2</v>
      </c>
      <c r="P4702" s="64">
        <f t="shared" si="546"/>
        <v>1</v>
      </c>
      <c r="Q4702" s="64">
        <f t="shared" si="547"/>
        <v>1</v>
      </c>
      <c r="T4702" s="64">
        <f t="shared" si="550"/>
        <v>243</v>
      </c>
      <c r="U4702" s="64">
        <f t="shared" ca="1" si="552"/>
        <v>-6.3400000000000318</v>
      </c>
      <c r="V4702" s="64">
        <f t="shared" ca="1" si="552"/>
        <v>1.8199999999999363</v>
      </c>
      <c r="Y4702" s="64">
        <f t="shared" ca="1" si="549"/>
        <v>-6.3400000000000318</v>
      </c>
      <c r="Z4702" s="64">
        <f t="shared" ca="1" si="551"/>
        <v>1.8199999999999363</v>
      </c>
    </row>
    <row r="4703" spans="1:26" x14ac:dyDescent="0.35">
      <c r="A4703" s="64">
        <v>2721430</v>
      </c>
      <c r="B4703" s="64" t="str">
        <f t="shared" si="542"/>
        <v>CPP</v>
      </c>
      <c r="C4703" s="64">
        <f t="shared" si="543"/>
        <v>6428.99</v>
      </c>
      <c r="D4703" s="64">
        <f t="shared" si="543"/>
        <v>306</v>
      </c>
      <c r="E4703" s="64">
        <f t="shared" si="543"/>
        <v>507.99</v>
      </c>
      <c r="F4703" s="64">
        <f t="shared" si="543"/>
        <v>510</v>
      </c>
      <c r="H4703" s="64">
        <f t="shared" si="538"/>
        <v>2.0099999999999909</v>
      </c>
      <c r="J4703" s="64">
        <f t="shared" si="544"/>
        <v>32</v>
      </c>
      <c r="K4703" s="64">
        <f t="shared" si="539"/>
        <v>36</v>
      </c>
      <c r="L4703" s="64">
        <f t="shared" si="540"/>
        <v>127</v>
      </c>
      <c r="M4703" s="64">
        <f t="shared" si="541"/>
        <v>49</v>
      </c>
      <c r="O4703" s="64">
        <f t="shared" si="545"/>
        <v>2</v>
      </c>
      <c r="P4703" s="64">
        <f t="shared" si="546"/>
        <v>1</v>
      </c>
      <c r="Q4703" s="64">
        <f t="shared" si="547"/>
        <v>1</v>
      </c>
      <c r="T4703" s="64">
        <f t="shared" si="550"/>
        <v>244</v>
      </c>
      <c r="U4703" s="64">
        <f t="shared" ca="1" si="552"/>
        <v>-10.609999999999957</v>
      </c>
      <c r="V4703" s="64">
        <f t="shared" ca="1" si="552"/>
        <v>-0.94999999999993179</v>
      </c>
      <c r="Y4703" s="64">
        <f t="shared" ca="1" si="549"/>
        <v>-10.609999999999957</v>
      </c>
      <c r="Z4703" s="64">
        <f t="shared" ca="1" si="551"/>
        <v>-0.94999999999993179</v>
      </c>
    </row>
    <row r="4704" spans="1:26" x14ac:dyDescent="0.35">
      <c r="A4704" s="64">
        <v>2748278</v>
      </c>
      <c r="B4704" s="64" t="str">
        <f t="shared" si="542"/>
        <v>RT</v>
      </c>
      <c r="C4704" s="64">
        <f t="shared" si="543"/>
        <v>5892.21</v>
      </c>
      <c r="D4704" s="64">
        <f t="shared" si="543"/>
        <v>367</v>
      </c>
      <c r="E4704" s="64">
        <f t="shared" si="543"/>
        <v>504.15</v>
      </c>
      <c r="F4704" s="64">
        <f t="shared" si="543"/>
        <v>0</v>
      </c>
      <c r="H4704" s="64">
        <f t="shared" si="538"/>
        <v>-504.15</v>
      </c>
      <c r="J4704" s="64">
        <f t="shared" si="544"/>
        <v>32</v>
      </c>
      <c r="K4704" s="64">
        <f t="shared" si="539"/>
        <v>36</v>
      </c>
      <c r="L4704" s="64">
        <f t="shared" si="540"/>
        <v>128</v>
      </c>
      <c r="M4704" s="64">
        <f t="shared" si="541"/>
        <v>49</v>
      </c>
      <c r="O4704" s="64">
        <f t="shared" si="545"/>
        <v>2</v>
      </c>
      <c r="P4704" s="64">
        <f t="shared" si="546"/>
        <v>1</v>
      </c>
      <c r="Q4704" s="64">
        <f t="shared" si="547"/>
        <v>1</v>
      </c>
      <c r="T4704" s="64">
        <f t="shared" si="550"/>
        <v>245</v>
      </c>
      <c r="U4704" s="64">
        <f t="shared" ca="1" si="552"/>
        <v>-5.5599999999999454</v>
      </c>
      <c r="V4704" s="64">
        <f t="shared" ca="1" si="552"/>
        <v>-9.0100000000001046</v>
      </c>
      <c r="Y4704" s="64">
        <f t="shared" ca="1" si="549"/>
        <v>-5.5599999999999454</v>
      </c>
      <c r="Z4704" s="64">
        <f t="shared" ca="1" si="551"/>
        <v>-9.0100000000001046</v>
      </c>
    </row>
    <row r="4705" spans="1:26" x14ac:dyDescent="0.35">
      <c r="A4705" s="64">
        <v>2759895</v>
      </c>
      <c r="B4705" s="64" t="str">
        <f t="shared" si="542"/>
        <v>CPP/RT</v>
      </c>
      <c r="C4705" s="64">
        <f t="shared" si="543"/>
        <v>9714.2099999999991</v>
      </c>
      <c r="D4705" s="64">
        <f t="shared" si="543"/>
        <v>337</v>
      </c>
      <c r="E4705" s="64">
        <f t="shared" si="543"/>
        <v>793.98</v>
      </c>
      <c r="F4705" s="64">
        <f t="shared" si="543"/>
        <v>789.31</v>
      </c>
      <c r="H4705" s="64">
        <f t="shared" si="538"/>
        <v>-4.6700000000000728</v>
      </c>
      <c r="J4705" s="64">
        <f t="shared" si="544"/>
        <v>32</v>
      </c>
      <c r="K4705" s="64">
        <f t="shared" si="539"/>
        <v>37</v>
      </c>
      <c r="L4705" s="64">
        <f t="shared" si="540"/>
        <v>128</v>
      </c>
      <c r="M4705" s="64">
        <f t="shared" si="541"/>
        <v>49</v>
      </c>
      <c r="O4705" s="64">
        <f t="shared" si="545"/>
        <v>2</v>
      </c>
      <c r="P4705" s="64">
        <f t="shared" si="546"/>
        <v>1</v>
      </c>
      <c r="Q4705" s="64">
        <f t="shared" si="547"/>
        <v>1</v>
      </c>
      <c r="T4705" s="64">
        <f t="shared" si="550"/>
        <v>246</v>
      </c>
      <c r="U4705" s="64">
        <f t="shared" ca="1" si="552"/>
        <v>1.1699999999998454</v>
      </c>
      <c r="V4705" s="64">
        <f t="shared" ca="1" si="552"/>
        <v>-6.3700000000001182</v>
      </c>
      <c r="Y4705" s="64">
        <f t="shared" ca="1" si="549"/>
        <v>1.1699999999998454</v>
      </c>
      <c r="Z4705" s="64">
        <f t="shared" ca="1" si="551"/>
        <v>-6.3700000000001182</v>
      </c>
    </row>
    <row r="4706" spans="1:26" x14ac:dyDescent="0.35">
      <c r="A4706" s="64">
        <v>2761741</v>
      </c>
      <c r="B4706" s="64" t="str">
        <f t="shared" si="542"/>
        <v>RT</v>
      </c>
      <c r="C4706" s="64">
        <f t="shared" si="543"/>
        <v>17751.12</v>
      </c>
      <c r="D4706" s="64">
        <f t="shared" si="543"/>
        <v>367</v>
      </c>
      <c r="E4706" s="64">
        <f t="shared" si="543"/>
        <v>1455.27</v>
      </c>
      <c r="F4706" s="64">
        <f t="shared" si="543"/>
        <v>0</v>
      </c>
      <c r="H4706" s="64">
        <f t="shared" si="538"/>
        <v>-1455.27</v>
      </c>
      <c r="J4706" s="64">
        <f t="shared" si="544"/>
        <v>32</v>
      </c>
      <c r="K4706" s="64">
        <f t="shared" si="539"/>
        <v>37</v>
      </c>
      <c r="L4706" s="64">
        <f t="shared" si="540"/>
        <v>129</v>
      </c>
      <c r="M4706" s="64">
        <f t="shared" si="541"/>
        <v>49</v>
      </c>
      <c r="O4706" s="64">
        <f t="shared" si="545"/>
        <v>2</v>
      </c>
      <c r="P4706" s="64">
        <f t="shared" si="546"/>
        <v>1</v>
      </c>
      <c r="Q4706" s="64">
        <f t="shared" si="547"/>
        <v>1</v>
      </c>
      <c r="T4706" s="64">
        <f t="shared" si="550"/>
        <v>247</v>
      </c>
      <c r="U4706" s="64">
        <f t="shared" ca="1" si="552"/>
        <v>-6.7600000000000477</v>
      </c>
      <c r="V4706" s="64">
        <f t="shared" ca="1" si="552"/>
        <v>-2.9500000000000171</v>
      </c>
      <c r="Y4706" s="64">
        <f t="shared" ca="1" si="549"/>
        <v>-6.7600000000000477</v>
      </c>
      <c r="Z4706" s="64">
        <f t="shared" ca="1" si="551"/>
        <v>-2.9500000000000171</v>
      </c>
    </row>
    <row r="4707" spans="1:26" x14ac:dyDescent="0.35">
      <c r="A4707" s="64">
        <v>2763581</v>
      </c>
      <c r="B4707" s="64" t="str">
        <f t="shared" si="542"/>
        <v>RT</v>
      </c>
      <c r="C4707" s="64">
        <f t="shared" si="543"/>
        <v>10380.810000000001</v>
      </c>
      <c r="D4707" s="64">
        <f t="shared" si="543"/>
        <v>365</v>
      </c>
      <c r="E4707" s="64">
        <f t="shared" si="543"/>
        <v>848.06999999999994</v>
      </c>
      <c r="F4707" s="64">
        <f t="shared" si="543"/>
        <v>0</v>
      </c>
      <c r="H4707" s="64">
        <f t="shared" si="538"/>
        <v>-848.06999999999994</v>
      </c>
      <c r="J4707" s="64">
        <f t="shared" si="544"/>
        <v>32</v>
      </c>
      <c r="K4707" s="64">
        <f t="shared" si="539"/>
        <v>37</v>
      </c>
      <c r="L4707" s="64">
        <f t="shared" si="540"/>
        <v>130</v>
      </c>
      <c r="M4707" s="64">
        <f t="shared" si="541"/>
        <v>49</v>
      </c>
      <c r="O4707" s="64">
        <f t="shared" si="545"/>
        <v>2</v>
      </c>
      <c r="P4707" s="64">
        <f t="shared" si="546"/>
        <v>1</v>
      </c>
      <c r="Q4707" s="64">
        <f t="shared" si="547"/>
        <v>1</v>
      </c>
      <c r="T4707" s="64">
        <f t="shared" si="550"/>
        <v>248</v>
      </c>
      <c r="U4707" s="64">
        <f t="shared" ca="1" si="552"/>
        <v>-2.3799999999999955</v>
      </c>
      <c r="V4707" s="64">
        <f t="shared" ca="1" si="552"/>
        <v>-3.9600000000000364</v>
      </c>
      <c r="Y4707" s="64">
        <f t="shared" ca="1" si="549"/>
        <v>-2.3799999999999955</v>
      </c>
      <c r="Z4707" s="64">
        <f t="shared" ca="1" si="551"/>
        <v>-3.9600000000000364</v>
      </c>
    </row>
    <row r="4708" spans="1:26" x14ac:dyDescent="0.35">
      <c r="A4708" s="64">
        <v>2764232</v>
      </c>
      <c r="B4708" s="64" t="str">
        <f t="shared" si="542"/>
        <v>RT</v>
      </c>
      <c r="C4708" s="64">
        <f t="shared" si="543"/>
        <v>6708.6900000000005</v>
      </c>
      <c r="D4708" s="64">
        <f t="shared" si="543"/>
        <v>367</v>
      </c>
      <c r="E4708" s="64">
        <f t="shared" si="543"/>
        <v>553.74</v>
      </c>
      <c r="F4708" s="64">
        <f t="shared" si="543"/>
        <v>0</v>
      </c>
      <c r="H4708" s="64">
        <f t="shared" si="538"/>
        <v>-553.74</v>
      </c>
      <c r="J4708" s="64">
        <f t="shared" si="544"/>
        <v>32</v>
      </c>
      <c r="K4708" s="64">
        <f t="shared" si="539"/>
        <v>37</v>
      </c>
      <c r="L4708" s="64">
        <f t="shared" si="540"/>
        <v>131</v>
      </c>
      <c r="M4708" s="64">
        <f t="shared" si="541"/>
        <v>49</v>
      </c>
      <c r="O4708" s="64">
        <f t="shared" si="545"/>
        <v>2</v>
      </c>
      <c r="P4708" s="64">
        <f t="shared" si="546"/>
        <v>1</v>
      </c>
      <c r="Q4708" s="64">
        <f t="shared" si="547"/>
        <v>1</v>
      </c>
      <c r="T4708" s="64">
        <f t="shared" si="550"/>
        <v>249</v>
      </c>
      <c r="U4708" s="64">
        <f t="shared" ca="1" si="552"/>
        <v>-11.649999999999977</v>
      </c>
      <c r="V4708" s="64">
        <f t="shared" ca="1" si="552"/>
        <v>-6.9800000000000182</v>
      </c>
      <c r="Y4708" s="64">
        <f t="shared" ca="1" si="549"/>
        <v>-11.649999999999977</v>
      </c>
      <c r="Z4708" s="64">
        <f t="shared" ca="1" si="551"/>
        <v>-6.9800000000000182</v>
      </c>
    </row>
    <row r="4709" spans="1:26" x14ac:dyDescent="0.35">
      <c r="A4709" s="64">
        <v>2786707</v>
      </c>
      <c r="B4709" s="64" t="str">
        <f t="shared" si="542"/>
        <v>RT</v>
      </c>
      <c r="C4709" s="64">
        <f t="shared" si="543"/>
        <v>8502</v>
      </c>
      <c r="D4709" s="64">
        <f t="shared" si="543"/>
        <v>364</v>
      </c>
      <c r="E4709" s="64">
        <f t="shared" si="543"/>
        <v>656.92000000000007</v>
      </c>
      <c r="F4709" s="64">
        <f t="shared" si="543"/>
        <v>0</v>
      </c>
      <c r="H4709" s="64">
        <f t="shared" si="538"/>
        <v>-656.92000000000007</v>
      </c>
      <c r="J4709" s="64">
        <f t="shared" si="544"/>
        <v>32</v>
      </c>
      <c r="K4709" s="64">
        <f t="shared" si="539"/>
        <v>37</v>
      </c>
      <c r="L4709" s="64">
        <f t="shared" si="540"/>
        <v>132</v>
      </c>
      <c r="M4709" s="64">
        <f t="shared" si="541"/>
        <v>49</v>
      </c>
      <c r="O4709" s="64">
        <f t="shared" si="545"/>
        <v>2</v>
      </c>
      <c r="P4709" s="64">
        <f t="shared" si="546"/>
        <v>1</v>
      </c>
      <c r="Q4709" s="64">
        <f t="shared" si="547"/>
        <v>1</v>
      </c>
      <c r="T4709" s="64">
        <f t="shared" si="550"/>
        <v>250</v>
      </c>
      <c r="U4709" s="64">
        <f t="shared" ca="1" si="552"/>
        <v>-3.1599999999999682</v>
      </c>
      <c r="V4709" s="64">
        <f t="shared" ca="1" si="552"/>
        <v>-11.920000000000073</v>
      </c>
      <c r="Y4709" s="64">
        <f t="shared" ca="1" si="549"/>
        <v>-3.1599999999999682</v>
      </c>
      <c r="Z4709" s="64">
        <f t="shared" ca="1" si="551"/>
        <v>-11.920000000000073</v>
      </c>
    </row>
    <row r="4710" spans="1:26" x14ac:dyDescent="0.35">
      <c r="A4710" s="64">
        <v>2789181</v>
      </c>
      <c r="B4710" s="64" t="str">
        <f t="shared" si="542"/>
        <v>RT</v>
      </c>
      <c r="C4710" s="64">
        <f t="shared" si="543"/>
        <v>12027.3</v>
      </c>
      <c r="D4710" s="64">
        <f t="shared" si="543"/>
        <v>364</v>
      </c>
      <c r="E4710" s="64">
        <f t="shared" si="543"/>
        <v>986.74</v>
      </c>
      <c r="F4710" s="64">
        <f t="shared" si="543"/>
        <v>0</v>
      </c>
      <c r="H4710" s="64">
        <f t="shared" si="538"/>
        <v>-986.74</v>
      </c>
      <c r="J4710" s="64">
        <f t="shared" si="544"/>
        <v>32</v>
      </c>
      <c r="K4710" s="64">
        <f t="shared" si="539"/>
        <v>37</v>
      </c>
      <c r="L4710" s="64">
        <f t="shared" si="540"/>
        <v>133</v>
      </c>
      <c r="M4710" s="64">
        <f t="shared" si="541"/>
        <v>49</v>
      </c>
      <c r="O4710" s="64">
        <f t="shared" si="545"/>
        <v>2</v>
      </c>
      <c r="P4710" s="64">
        <f t="shared" si="546"/>
        <v>1</v>
      </c>
      <c r="Q4710" s="64">
        <f t="shared" si="547"/>
        <v>1</v>
      </c>
      <c r="T4710" s="64">
        <f t="shared" si="550"/>
        <v>251</v>
      </c>
      <c r="U4710" s="64">
        <f t="shared" ca="1" si="552"/>
        <v>3.8000000000000682</v>
      </c>
      <c r="V4710" s="64">
        <f t="shared" ca="1" si="552"/>
        <v>-47.059999999999945</v>
      </c>
      <c r="Y4710" s="64">
        <f t="shared" ca="1" si="549"/>
        <v>3.8000000000000682</v>
      </c>
      <c r="Z4710" s="64">
        <f t="shared" ca="1" si="551"/>
        <v>-47.059999999999945</v>
      </c>
    </row>
    <row r="4711" spans="1:26" x14ac:dyDescent="0.35">
      <c r="A4711" s="64">
        <v>2792423</v>
      </c>
      <c r="B4711" s="64" t="str">
        <f t="shared" si="542"/>
        <v>RT</v>
      </c>
      <c r="C4711" s="64">
        <f t="shared" si="543"/>
        <v>6321.0499999999993</v>
      </c>
      <c r="D4711" s="64">
        <f t="shared" si="543"/>
        <v>364</v>
      </c>
      <c r="E4711" s="64">
        <f t="shared" si="543"/>
        <v>533.26</v>
      </c>
      <c r="F4711" s="64">
        <f t="shared" si="543"/>
        <v>0</v>
      </c>
      <c r="H4711" s="64">
        <f t="shared" si="538"/>
        <v>-533.26</v>
      </c>
      <c r="J4711" s="64">
        <f t="shared" si="544"/>
        <v>32</v>
      </c>
      <c r="K4711" s="64">
        <f t="shared" si="539"/>
        <v>37</v>
      </c>
      <c r="L4711" s="64">
        <f t="shared" si="540"/>
        <v>134</v>
      </c>
      <c r="M4711" s="64">
        <f t="shared" si="541"/>
        <v>49</v>
      </c>
      <c r="O4711" s="64">
        <f t="shared" si="545"/>
        <v>2</v>
      </c>
      <c r="P4711" s="64">
        <f t="shared" si="546"/>
        <v>1</v>
      </c>
      <c r="Q4711" s="64">
        <f t="shared" si="547"/>
        <v>1</v>
      </c>
      <c r="T4711" s="64">
        <f t="shared" si="550"/>
        <v>252</v>
      </c>
      <c r="U4711" s="64">
        <f t="shared" ca="1" si="552"/>
        <v>-8.5299999999999727</v>
      </c>
      <c r="V4711" s="64">
        <f t="shared" ca="1" si="552"/>
        <v>-14.730000000000018</v>
      </c>
      <c r="Y4711" s="64">
        <f t="shared" ca="1" si="549"/>
        <v>-8.5299999999999727</v>
      </c>
      <c r="Z4711" s="64">
        <f t="shared" ca="1" si="551"/>
        <v>-14.730000000000018</v>
      </c>
    </row>
    <row r="4712" spans="1:26" x14ac:dyDescent="0.35">
      <c r="A4712" s="64">
        <v>2796623</v>
      </c>
      <c r="B4712" s="64" t="str">
        <f t="shared" si="542"/>
        <v>CPP/RT</v>
      </c>
      <c r="C4712" s="64">
        <f t="shared" si="543"/>
        <v>9067.130000000001</v>
      </c>
      <c r="D4712" s="64">
        <f t="shared" si="543"/>
        <v>335</v>
      </c>
      <c r="E4712" s="64">
        <f t="shared" si="543"/>
        <v>751.17000000000007</v>
      </c>
      <c r="F4712" s="64">
        <f t="shared" si="543"/>
        <v>752.47</v>
      </c>
      <c r="H4712" s="64">
        <f t="shared" si="538"/>
        <v>1.2999999999999545</v>
      </c>
      <c r="J4712" s="64">
        <f t="shared" si="544"/>
        <v>32</v>
      </c>
      <c r="K4712" s="64">
        <f t="shared" si="539"/>
        <v>38</v>
      </c>
      <c r="L4712" s="64">
        <f t="shared" si="540"/>
        <v>134</v>
      </c>
      <c r="M4712" s="64">
        <f t="shared" si="541"/>
        <v>49</v>
      </c>
      <c r="O4712" s="64">
        <f t="shared" si="545"/>
        <v>2</v>
      </c>
      <c r="P4712" s="64">
        <f t="shared" si="546"/>
        <v>1</v>
      </c>
      <c r="Q4712" s="64">
        <f t="shared" si="547"/>
        <v>1</v>
      </c>
      <c r="T4712" s="64">
        <f t="shared" si="550"/>
        <v>253</v>
      </c>
      <c r="U4712" s="64">
        <f t="shared" ca="1" si="552"/>
        <v>-1.7900000000000205</v>
      </c>
      <c r="V4712" s="64">
        <f t="shared" ca="1" si="552"/>
        <v>-8.9900000000000091</v>
      </c>
      <c r="Y4712" s="64">
        <f t="shared" ca="1" si="549"/>
        <v>-1.7900000000000205</v>
      </c>
      <c r="Z4712" s="64">
        <f t="shared" ca="1" si="551"/>
        <v>-8.9900000000000091</v>
      </c>
    </row>
    <row r="4713" spans="1:26" x14ac:dyDescent="0.35">
      <c r="A4713" s="64">
        <v>2802686</v>
      </c>
      <c r="B4713" s="64" t="str">
        <f t="shared" si="542"/>
        <v>RT</v>
      </c>
      <c r="C4713" s="64">
        <f t="shared" si="543"/>
        <v>3463.09</v>
      </c>
      <c r="D4713" s="64">
        <f t="shared" si="543"/>
        <v>364</v>
      </c>
      <c r="E4713" s="64">
        <f t="shared" si="543"/>
        <v>287.54999999999995</v>
      </c>
      <c r="F4713" s="64">
        <f t="shared" si="543"/>
        <v>0</v>
      </c>
      <c r="H4713" s="64">
        <f t="shared" si="538"/>
        <v>-287.54999999999995</v>
      </c>
      <c r="J4713" s="64">
        <f t="shared" si="544"/>
        <v>32</v>
      </c>
      <c r="K4713" s="64">
        <f t="shared" si="539"/>
        <v>38</v>
      </c>
      <c r="L4713" s="64">
        <f t="shared" si="540"/>
        <v>135</v>
      </c>
      <c r="M4713" s="64">
        <f t="shared" si="541"/>
        <v>49</v>
      </c>
      <c r="O4713" s="64">
        <f t="shared" si="545"/>
        <v>2</v>
      </c>
      <c r="P4713" s="64">
        <f t="shared" si="546"/>
        <v>1</v>
      </c>
      <c r="Q4713" s="64">
        <f t="shared" si="547"/>
        <v>1</v>
      </c>
      <c r="T4713" s="64">
        <f t="shared" si="550"/>
        <v>254</v>
      </c>
      <c r="U4713" s="64">
        <f t="shared" ca="1" si="552"/>
        <v>-1.0399999999999636</v>
      </c>
      <c r="V4713" s="64">
        <f t="shared" ca="1" si="552"/>
        <v>-16.289999999999964</v>
      </c>
      <c r="Y4713" s="64">
        <f t="shared" ca="1" si="549"/>
        <v>-1.0399999999999636</v>
      </c>
      <c r="Z4713" s="64">
        <f t="shared" ca="1" si="551"/>
        <v>-16.289999999999964</v>
      </c>
    </row>
    <row r="4714" spans="1:26" x14ac:dyDescent="0.35">
      <c r="A4714" s="64">
        <v>2802694</v>
      </c>
      <c r="B4714" s="64" t="str">
        <f t="shared" si="542"/>
        <v>CPP</v>
      </c>
      <c r="C4714" s="64">
        <f t="shared" si="543"/>
        <v>9475.61</v>
      </c>
      <c r="D4714" s="64">
        <f t="shared" si="543"/>
        <v>276</v>
      </c>
      <c r="E4714" s="64">
        <f t="shared" si="543"/>
        <v>766.4</v>
      </c>
      <c r="F4714" s="64">
        <f t="shared" si="543"/>
        <v>760.73</v>
      </c>
      <c r="H4714" s="64">
        <f t="shared" si="538"/>
        <v>-5.6699999999999591</v>
      </c>
      <c r="J4714" s="64">
        <f t="shared" si="544"/>
        <v>33</v>
      </c>
      <c r="K4714" s="64">
        <f t="shared" si="539"/>
        <v>38</v>
      </c>
      <c r="L4714" s="64">
        <f t="shared" si="540"/>
        <v>135</v>
      </c>
      <c r="M4714" s="64">
        <f t="shared" si="541"/>
        <v>49</v>
      </c>
      <c r="O4714" s="64">
        <f t="shared" si="545"/>
        <v>2</v>
      </c>
      <c r="P4714" s="64">
        <f t="shared" si="546"/>
        <v>1</v>
      </c>
      <c r="Q4714" s="64">
        <f t="shared" si="547"/>
        <v>1</v>
      </c>
      <c r="T4714" s="64">
        <f t="shared" si="550"/>
        <v>255</v>
      </c>
      <c r="U4714" s="64">
        <f t="shared" ca="1" si="552"/>
        <v>-1.1800000000000637</v>
      </c>
      <c r="V4714" s="64">
        <f t="shared" ca="1" si="552"/>
        <v>-13.17999999999995</v>
      </c>
      <c r="Y4714" s="64">
        <f t="shared" ca="1" si="549"/>
        <v>-1.1800000000000637</v>
      </c>
      <c r="Z4714" s="64">
        <f t="shared" ca="1" si="551"/>
        <v>-13.17999999999995</v>
      </c>
    </row>
    <row r="4715" spans="1:26" x14ac:dyDescent="0.35">
      <c r="A4715" s="64">
        <v>2828559</v>
      </c>
      <c r="B4715" s="64" t="str">
        <f t="shared" si="542"/>
        <v>CPP</v>
      </c>
      <c r="C4715" s="64">
        <f t="shared" si="543"/>
        <v>4730.2699999999995</v>
      </c>
      <c r="D4715" s="64">
        <f t="shared" si="543"/>
        <v>277</v>
      </c>
      <c r="E4715" s="64">
        <f t="shared" si="543"/>
        <v>394.76</v>
      </c>
      <c r="F4715" s="64">
        <f t="shared" si="543"/>
        <v>390.54</v>
      </c>
      <c r="H4715" s="64">
        <f t="shared" si="538"/>
        <v>-4.2199999999999704</v>
      </c>
      <c r="J4715" s="64">
        <f t="shared" si="544"/>
        <v>34</v>
      </c>
      <c r="K4715" s="64">
        <f t="shared" si="539"/>
        <v>38</v>
      </c>
      <c r="L4715" s="64">
        <f t="shared" si="540"/>
        <v>135</v>
      </c>
      <c r="M4715" s="64">
        <f t="shared" si="541"/>
        <v>49</v>
      </c>
      <c r="O4715" s="64">
        <f t="shared" si="545"/>
        <v>2</v>
      </c>
      <c r="P4715" s="64">
        <f t="shared" si="546"/>
        <v>1</v>
      </c>
      <c r="Q4715" s="64">
        <f t="shared" si="547"/>
        <v>1</v>
      </c>
      <c r="T4715" s="64">
        <f t="shared" si="550"/>
        <v>256</v>
      </c>
      <c r="U4715" s="64">
        <f t="shared" ca="1" si="552"/>
        <v>0</v>
      </c>
      <c r="V4715" s="64">
        <f t="shared" ca="1" si="552"/>
        <v>-1.3999999999999773</v>
      </c>
      <c r="Y4715" s="64">
        <f t="shared" ca="1" si="549"/>
        <v>0</v>
      </c>
      <c r="Z4715" s="64">
        <f t="shared" ca="1" si="551"/>
        <v>-1.3999999999999773</v>
      </c>
    </row>
    <row r="4716" spans="1:26" x14ac:dyDescent="0.35">
      <c r="A4716" s="64">
        <v>2840511</v>
      </c>
      <c r="B4716" s="64" t="str">
        <f t="shared" si="542"/>
        <v>RT</v>
      </c>
      <c r="C4716" s="64">
        <f t="shared" si="543"/>
        <v>5512.57</v>
      </c>
      <c r="D4716" s="64">
        <f t="shared" si="543"/>
        <v>335</v>
      </c>
      <c r="E4716" s="64">
        <f t="shared" si="543"/>
        <v>442.88</v>
      </c>
      <c r="F4716" s="64">
        <f t="shared" ref="F4716" si="553">SUMIFS(F$55:F$4404,$A$55:$A$4404,$A4716)</f>
        <v>0</v>
      </c>
      <c r="H4716" s="64">
        <f t="shared" ref="H4716:H4779" si="554">F4716-E4716</f>
        <v>-442.88</v>
      </c>
      <c r="J4716" s="64">
        <f t="shared" si="544"/>
        <v>34</v>
      </c>
      <c r="K4716" s="64">
        <f t="shared" ref="K4716:K4779" si="555">IF(AND($B4716=K$4457,$Q4716=1),K4715+1,K4715)</f>
        <v>38</v>
      </c>
      <c r="L4716" s="64">
        <f t="shared" ref="L4716:L4779" si="556">IF(AND($B4716=L$4457,$Q4716=1),L4715+1,L4715)</f>
        <v>136</v>
      </c>
      <c r="M4716" s="64">
        <f t="shared" ref="M4716:M4779" si="557">IF(AND($B4716=M$4457,$Q4716=1),M4715+1,M4715)</f>
        <v>49</v>
      </c>
      <c r="O4716" s="64">
        <f t="shared" si="545"/>
        <v>2</v>
      </c>
      <c r="P4716" s="64">
        <f t="shared" si="546"/>
        <v>1</v>
      </c>
      <c r="Q4716" s="64">
        <f t="shared" si="547"/>
        <v>1</v>
      </c>
      <c r="T4716" s="64">
        <f t="shared" si="550"/>
        <v>257</v>
      </c>
      <c r="U4716" s="64">
        <f t="shared" ca="1" si="552"/>
        <v>-4.2800000000000864</v>
      </c>
      <c r="V4716" s="64">
        <f t="shared" ca="1" si="552"/>
        <v>-8.7400000000000091</v>
      </c>
      <c r="Y4716" s="64">
        <f t="shared" ca="1" si="549"/>
        <v>-4.2800000000000864</v>
      </c>
      <c r="Z4716" s="64">
        <f t="shared" ca="1" si="551"/>
        <v>-8.7400000000000091</v>
      </c>
    </row>
    <row r="4717" spans="1:26" x14ac:dyDescent="0.35">
      <c r="A4717" s="64">
        <v>2842012</v>
      </c>
      <c r="B4717" s="64" t="str">
        <f t="shared" ref="B4717:B4780" si="558">INDEX($B$55:$B$4404,MATCH($A4717,$A$55:$A$4404,0),1)</f>
        <v>RT</v>
      </c>
      <c r="C4717" s="64">
        <f t="shared" ref="C4717:F4780" si="559">SUMIFS(C$55:C$4404,$A$55:$A$4404,$A4717)</f>
        <v>4083.0699999999997</v>
      </c>
      <c r="D4717" s="64">
        <f t="shared" si="559"/>
        <v>364</v>
      </c>
      <c r="E4717" s="64">
        <f t="shared" si="559"/>
        <v>326.07</v>
      </c>
      <c r="F4717" s="64">
        <f t="shared" si="559"/>
        <v>0</v>
      </c>
      <c r="H4717" s="64">
        <f t="shared" si="554"/>
        <v>-326.07</v>
      </c>
      <c r="J4717" s="64">
        <f t="shared" ref="J4717:J4780" si="560">IF(AND($B4717=J$4457,$Q4717=1),J4716+1,J4716)</f>
        <v>34</v>
      </c>
      <c r="K4717" s="64">
        <f t="shared" si="555"/>
        <v>38</v>
      </c>
      <c r="L4717" s="64">
        <f t="shared" si="556"/>
        <v>137</v>
      </c>
      <c r="M4717" s="64">
        <f t="shared" si="557"/>
        <v>49</v>
      </c>
      <c r="O4717" s="64">
        <f t="shared" ref="O4717:O4780" si="561">COUNTIFS($A$55:$A$4404,$A4717)</f>
        <v>2</v>
      </c>
      <c r="P4717" s="64">
        <f t="shared" ref="P4717:P4780" si="562">IF(D4717&lt;=$P$4455,1,0)</f>
        <v>1</v>
      </c>
      <c r="Q4717" s="64">
        <f t="shared" ref="Q4717:Q4780" si="563">IF(AND(O4717=2,P4717=1),1,0)</f>
        <v>1</v>
      </c>
      <c r="T4717" s="64">
        <f t="shared" si="550"/>
        <v>258</v>
      </c>
      <c r="U4717" s="64">
        <f t="shared" ref="U4717:V4748" ca="1" si="564">INDEX(OFFSET($G$4460,0,MATCH(U$4458,$H$4458:$I$4458,0),COUNT($A$4460:$A$6660),1),MATCH($T4717,OFFSET($I$4460,0,MATCH(U$4459,$J$4457:$M$4457,0),COUNT($A$4460:$A$6660),1),0),1)</f>
        <v>-4.910000000000025</v>
      </c>
      <c r="V4717" s="64">
        <f t="shared" ca="1" si="564"/>
        <v>0.74000000000000909</v>
      </c>
      <c r="Y4717" s="64">
        <f t="shared" ref="Y4717:Y4778" ca="1" si="565">IF(ISNA(U4717)," ",U4717)</f>
        <v>-4.910000000000025</v>
      </c>
      <c r="Z4717" s="64">
        <f t="shared" ca="1" si="551"/>
        <v>0.74000000000000909</v>
      </c>
    </row>
    <row r="4718" spans="1:26" x14ac:dyDescent="0.35">
      <c r="A4718" s="64">
        <v>2850742</v>
      </c>
      <c r="B4718" s="64" t="str">
        <f t="shared" si="558"/>
        <v>CPP/RT</v>
      </c>
      <c r="C4718" s="64">
        <f t="shared" si="559"/>
        <v>5848.9699999999993</v>
      </c>
      <c r="D4718" s="64">
        <f t="shared" si="559"/>
        <v>335</v>
      </c>
      <c r="E4718" s="64">
        <f t="shared" si="559"/>
        <v>447.09000000000003</v>
      </c>
      <c r="F4718" s="64">
        <f t="shared" si="559"/>
        <v>433.39</v>
      </c>
      <c r="H4718" s="64">
        <f t="shared" si="554"/>
        <v>-13.700000000000045</v>
      </c>
      <c r="J4718" s="64">
        <f t="shared" si="560"/>
        <v>34</v>
      </c>
      <c r="K4718" s="64">
        <f t="shared" si="555"/>
        <v>39</v>
      </c>
      <c r="L4718" s="64">
        <f t="shared" si="556"/>
        <v>137</v>
      </c>
      <c r="M4718" s="64">
        <f t="shared" si="557"/>
        <v>49</v>
      </c>
      <c r="O4718" s="64">
        <f t="shared" si="561"/>
        <v>2</v>
      </c>
      <c r="P4718" s="64">
        <f t="shared" si="562"/>
        <v>1</v>
      </c>
      <c r="Q4718" s="64">
        <f t="shared" si="563"/>
        <v>1</v>
      </c>
      <c r="T4718" s="64">
        <f t="shared" ref="T4718:T4778" si="566">T4717+1</f>
        <v>259</v>
      </c>
      <c r="U4718" s="64">
        <f t="shared" ca="1" si="564"/>
        <v>-3.5099999999999909</v>
      </c>
      <c r="V4718" s="64">
        <f t="shared" ca="1" si="564"/>
        <v>-5.25</v>
      </c>
      <c r="Y4718" s="64">
        <f t="shared" ca="1" si="565"/>
        <v>-3.5099999999999909</v>
      </c>
      <c r="Z4718" s="64">
        <f t="shared" ref="Z4718:Z4778" ca="1" si="567">IF(ISNA(V4718)," ",V4718)</f>
        <v>-5.25</v>
      </c>
    </row>
    <row r="4719" spans="1:26" x14ac:dyDescent="0.35">
      <c r="A4719" s="64">
        <v>2852251</v>
      </c>
      <c r="B4719" s="64" t="str">
        <f t="shared" si="558"/>
        <v>RCT Control</v>
      </c>
      <c r="C4719" s="64">
        <f t="shared" si="559"/>
        <v>4574.25</v>
      </c>
      <c r="D4719" s="64">
        <f t="shared" si="559"/>
        <v>286</v>
      </c>
      <c r="E4719" s="64">
        <f t="shared" si="559"/>
        <v>374.09000000000003</v>
      </c>
      <c r="F4719" s="64">
        <f t="shared" si="559"/>
        <v>0</v>
      </c>
      <c r="H4719" s="64">
        <f t="shared" si="554"/>
        <v>-374.09000000000003</v>
      </c>
      <c r="J4719" s="64">
        <f t="shared" si="560"/>
        <v>34</v>
      </c>
      <c r="K4719" s="64">
        <f t="shared" si="555"/>
        <v>39</v>
      </c>
      <c r="L4719" s="64">
        <f t="shared" si="556"/>
        <v>137</v>
      </c>
      <c r="M4719" s="64">
        <f t="shared" si="557"/>
        <v>50</v>
      </c>
      <c r="O4719" s="64">
        <f t="shared" si="561"/>
        <v>2</v>
      </c>
      <c r="P4719" s="64">
        <f t="shared" si="562"/>
        <v>1</v>
      </c>
      <c r="Q4719" s="64">
        <f t="shared" si="563"/>
        <v>1</v>
      </c>
      <c r="T4719" s="64">
        <f t="shared" si="566"/>
        <v>260</v>
      </c>
      <c r="U4719" s="64">
        <f t="shared" ca="1" si="564"/>
        <v>1.1299999999998818</v>
      </c>
      <c r="V4719" s="64">
        <f t="shared" ca="1" si="564"/>
        <v>-11.659999999999968</v>
      </c>
      <c r="Y4719" s="64">
        <f t="shared" ca="1" si="565"/>
        <v>1.1299999999998818</v>
      </c>
      <c r="Z4719" s="64">
        <f t="shared" ca="1" si="567"/>
        <v>-11.659999999999968</v>
      </c>
    </row>
    <row r="4720" spans="1:26" x14ac:dyDescent="0.35">
      <c r="A4720" s="64">
        <v>2855841</v>
      </c>
      <c r="B4720" s="64" t="str">
        <f t="shared" si="558"/>
        <v>RT</v>
      </c>
      <c r="C4720" s="64">
        <f t="shared" si="559"/>
        <v>11981.91</v>
      </c>
      <c r="D4720" s="64">
        <f t="shared" si="559"/>
        <v>363</v>
      </c>
      <c r="E4720" s="64">
        <f t="shared" si="559"/>
        <v>951.15</v>
      </c>
      <c r="F4720" s="64">
        <f t="shared" si="559"/>
        <v>0</v>
      </c>
      <c r="H4720" s="64">
        <f t="shared" si="554"/>
        <v>-951.15</v>
      </c>
      <c r="J4720" s="64">
        <f t="shared" si="560"/>
        <v>34</v>
      </c>
      <c r="K4720" s="64">
        <f t="shared" si="555"/>
        <v>39</v>
      </c>
      <c r="L4720" s="64">
        <f t="shared" si="556"/>
        <v>138</v>
      </c>
      <c r="M4720" s="64">
        <f t="shared" si="557"/>
        <v>50</v>
      </c>
      <c r="O4720" s="64">
        <f t="shared" si="561"/>
        <v>2</v>
      </c>
      <c r="P4720" s="64">
        <f t="shared" si="562"/>
        <v>1</v>
      </c>
      <c r="Q4720" s="64">
        <f t="shared" si="563"/>
        <v>1</v>
      </c>
      <c r="T4720" s="64">
        <f t="shared" si="566"/>
        <v>261</v>
      </c>
      <c r="U4720" s="64">
        <f t="shared" ca="1" si="564"/>
        <v>-5.8899999999999864</v>
      </c>
      <c r="V4720" s="64">
        <f t="shared" ca="1" si="564"/>
        <v>-3.4700000000000273</v>
      </c>
      <c r="Y4720" s="64">
        <f t="shared" ca="1" si="565"/>
        <v>-5.8899999999999864</v>
      </c>
      <c r="Z4720" s="64">
        <f t="shared" ca="1" si="567"/>
        <v>-3.4700000000000273</v>
      </c>
    </row>
    <row r="4721" spans="1:26" x14ac:dyDescent="0.35">
      <c r="A4721" s="64">
        <v>2860486</v>
      </c>
      <c r="B4721" s="64" t="str">
        <f t="shared" si="558"/>
        <v>RT</v>
      </c>
      <c r="C4721" s="64">
        <f t="shared" si="559"/>
        <v>7205.1</v>
      </c>
      <c r="D4721" s="64">
        <f t="shared" si="559"/>
        <v>363</v>
      </c>
      <c r="E4721" s="64">
        <f t="shared" si="559"/>
        <v>596.18000000000006</v>
      </c>
      <c r="F4721" s="64">
        <f t="shared" si="559"/>
        <v>0</v>
      </c>
      <c r="H4721" s="64">
        <f t="shared" si="554"/>
        <v>-596.18000000000006</v>
      </c>
      <c r="J4721" s="64">
        <f t="shared" si="560"/>
        <v>34</v>
      </c>
      <c r="K4721" s="64">
        <f t="shared" si="555"/>
        <v>39</v>
      </c>
      <c r="L4721" s="64">
        <f t="shared" si="556"/>
        <v>139</v>
      </c>
      <c r="M4721" s="64">
        <f t="shared" si="557"/>
        <v>50</v>
      </c>
      <c r="O4721" s="64">
        <f t="shared" si="561"/>
        <v>2</v>
      </c>
      <c r="P4721" s="64">
        <f t="shared" si="562"/>
        <v>1</v>
      </c>
      <c r="Q4721" s="64">
        <f t="shared" si="563"/>
        <v>1</v>
      </c>
      <c r="T4721" s="64">
        <f t="shared" si="566"/>
        <v>262</v>
      </c>
      <c r="U4721" s="64">
        <f t="shared" ca="1" si="564"/>
        <v>-0.43999999999999773</v>
      </c>
      <c r="V4721" s="64">
        <f t="shared" ca="1" si="564"/>
        <v>-4.2599999999999909</v>
      </c>
      <c r="Y4721" s="64">
        <f t="shared" ca="1" si="565"/>
        <v>-0.43999999999999773</v>
      </c>
      <c r="Z4721" s="64">
        <f t="shared" ca="1" si="567"/>
        <v>-4.2599999999999909</v>
      </c>
    </row>
    <row r="4722" spans="1:26" x14ac:dyDescent="0.35">
      <c r="A4722" s="64">
        <v>2860858</v>
      </c>
      <c r="B4722" s="64" t="str">
        <f t="shared" si="558"/>
        <v>RCT Control</v>
      </c>
      <c r="C4722" s="64">
        <f t="shared" si="559"/>
        <v>12292.52</v>
      </c>
      <c r="D4722" s="64">
        <f t="shared" si="559"/>
        <v>332</v>
      </c>
      <c r="E4722" s="64">
        <f t="shared" si="559"/>
        <v>986.98</v>
      </c>
      <c r="F4722" s="64">
        <f t="shared" si="559"/>
        <v>0</v>
      </c>
      <c r="H4722" s="64">
        <f t="shared" si="554"/>
        <v>-986.98</v>
      </c>
      <c r="J4722" s="64">
        <f t="shared" si="560"/>
        <v>34</v>
      </c>
      <c r="K4722" s="64">
        <f t="shared" si="555"/>
        <v>39</v>
      </c>
      <c r="L4722" s="64">
        <f t="shared" si="556"/>
        <v>139</v>
      </c>
      <c r="M4722" s="64">
        <f t="shared" si="557"/>
        <v>51</v>
      </c>
      <c r="O4722" s="64">
        <f t="shared" si="561"/>
        <v>2</v>
      </c>
      <c r="P4722" s="64">
        <f t="shared" si="562"/>
        <v>1</v>
      </c>
      <c r="Q4722" s="64">
        <f t="shared" si="563"/>
        <v>1</v>
      </c>
      <c r="T4722" s="64">
        <f t="shared" si="566"/>
        <v>263</v>
      </c>
      <c r="U4722" s="64">
        <f t="shared" ca="1" si="564"/>
        <v>0.21000000000003638</v>
      </c>
      <c r="V4722" s="64">
        <f t="shared" ca="1" si="564"/>
        <v>-9.4600000000000364</v>
      </c>
      <c r="Y4722" s="64">
        <f t="shared" ca="1" si="565"/>
        <v>0.21000000000003638</v>
      </c>
      <c r="Z4722" s="64">
        <f t="shared" ca="1" si="567"/>
        <v>-9.4600000000000364</v>
      </c>
    </row>
    <row r="4723" spans="1:26" x14ac:dyDescent="0.35">
      <c r="A4723" s="64">
        <v>2871219</v>
      </c>
      <c r="B4723" s="64" t="str">
        <f t="shared" si="558"/>
        <v>RT</v>
      </c>
      <c r="C4723" s="64">
        <f t="shared" si="559"/>
        <v>7882.84</v>
      </c>
      <c r="D4723" s="64">
        <f t="shared" si="559"/>
        <v>365</v>
      </c>
      <c r="E4723" s="64">
        <f t="shared" si="559"/>
        <v>691.68000000000006</v>
      </c>
      <c r="F4723" s="64">
        <f t="shared" si="559"/>
        <v>0</v>
      </c>
      <c r="H4723" s="64">
        <f t="shared" si="554"/>
        <v>-691.68000000000006</v>
      </c>
      <c r="J4723" s="64">
        <f t="shared" si="560"/>
        <v>34</v>
      </c>
      <c r="K4723" s="64">
        <f t="shared" si="555"/>
        <v>39</v>
      </c>
      <c r="L4723" s="64">
        <f t="shared" si="556"/>
        <v>140</v>
      </c>
      <c r="M4723" s="64">
        <f t="shared" si="557"/>
        <v>51</v>
      </c>
      <c r="O4723" s="64">
        <f t="shared" si="561"/>
        <v>2</v>
      </c>
      <c r="P4723" s="64">
        <f t="shared" si="562"/>
        <v>1</v>
      </c>
      <c r="Q4723" s="64">
        <f t="shared" si="563"/>
        <v>1</v>
      </c>
      <c r="T4723" s="64">
        <f t="shared" si="566"/>
        <v>264</v>
      </c>
      <c r="U4723" s="64">
        <f t="shared" ca="1" si="564"/>
        <v>1.0799999999999272</v>
      </c>
      <c r="V4723" s="64">
        <f t="shared" ca="1" si="564"/>
        <v>-8.2100000000000364</v>
      </c>
      <c r="Y4723" s="64">
        <f t="shared" ca="1" si="565"/>
        <v>1.0799999999999272</v>
      </c>
      <c r="Z4723" s="64">
        <f t="shared" ca="1" si="567"/>
        <v>-8.2100000000000364</v>
      </c>
    </row>
    <row r="4724" spans="1:26" x14ac:dyDescent="0.35">
      <c r="A4724" s="64">
        <v>2879122</v>
      </c>
      <c r="B4724" s="64" t="str">
        <f t="shared" si="558"/>
        <v>RCT Control</v>
      </c>
      <c r="C4724" s="64">
        <f t="shared" si="559"/>
        <v>6414.6900000000005</v>
      </c>
      <c r="D4724" s="64">
        <f t="shared" si="559"/>
        <v>364</v>
      </c>
      <c r="E4724" s="64">
        <f t="shared" si="559"/>
        <v>502.57</v>
      </c>
      <c r="F4724" s="64">
        <f t="shared" si="559"/>
        <v>0</v>
      </c>
      <c r="H4724" s="64">
        <f t="shared" si="554"/>
        <v>-502.57</v>
      </c>
      <c r="J4724" s="64">
        <f t="shared" si="560"/>
        <v>34</v>
      </c>
      <c r="K4724" s="64">
        <f t="shared" si="555"/>
        <v>39</v>
      </c>
      <c r="L4724" s="64">
        <f t="shared" si="556"/>
        <v>140</v>
      </c>
      <c r="M4724" s="64">
        <f t="shared" si="557"/>
        <v>52</v>
      </c>
      <c r="O4724" s="64">
        <f t="shared" si="561"/>
        <v>2</v>
      </c>
      <c r="P4724" s="64">
        <f t="shared" si="562"/>
        <v>1</v>
      </c>
      <c r="Q4724" s="64">
        <f t="shared" si="563"/>
        <v>1</v>
      </c>
      <c r="T4724" s="64">
        <f t="shared" si="566"/>
        <v>265</v>
      </c>
      <c r="U4724" s="64">
        <f t="shared" ca="1" si="564"/>
        <v>16.269999999999982</v>
      </c>
      <c r="V4724" s="64">
        <f t="shared" ca="1" si="564"/>
        <v>-3.6500000000000057</v>
      </c>
      <c r="Y4724" s="64">
        <f t="shared" ca="1" si="565"/>
        <v>16.269999999999982</v>
      </c>
      <c r="Z4724" s="64">
        <f t="shared" ca="1" si="567"/>
        <v>-3.6500000000000057</v>
      </c>
    </row>
    <row r="4725" spans="1:26" x14ac:dyDescent="0.35">
      <c r="A4725" s="64">
        <v>2881482</v>
      </c>
      <c r="B4725" s="64" t="str">
        <f t="shared" si="558"/>
        <v>RCT Control</v>
      </c>
      <c r="C4725" s="64">
        <f t="shared" si="559"/>
        <v>6063.46</v>
      </c>
      <c r="D4725" s="64">
        <f t="shared" si="559"/>
        <v>364</v>
      </c>
      <c r="E4725" s="64">
        <f t="shared" si="559"/>
        <v>486.32000000000005</v>
      </c>
      <c r="F4725" s="64">
        <f t="shared" si="559"/>
        <v>0</v>
      </c>
      <c r="H4725" s="64">
        <f t="shared" si="554"/>
        <v>-486.32000000000005</v>
      </c>
      <c r="J4725" s="64">
        <f t="shared" si="560"/>
        <v>34</v>
      </c>
      <c r="K4725" s="64">
        <f t="shared" si="555"/>
        <v>39</v>
      </c>
      <c r="L4725" s="64">
        <f t="shared" si="556"/>
        <v>140</v>
      </c>
      <c r="M4725" s="64">
        <f t="shared" si="557"/>
        <v>53</v>
      </c>
      <c r="O4725" s="64">
        <f t="shared" si="561"/>
        <v>2</v>
      </c>
      <c r="P4725" s="64">
        <f t="shared" si="562"/>
        <v>1</v>
      </c>
      <c r="Q4725" s="64">
        <f t="shared" si="563"/>
        <v>1</v>
      </c>
      <c r="T4725" s="64">
        <f t="shared" si="566"/>
        <v>266</v>
      </c>
      <c r="U4725" s="64">
        <f t="shared" ca="1" si="564"/>
        <v>-2.7800000000000864</v>
      </c>
      <c r="V4725" s="64">
        <f t="shared" ca="1" si="564"/>
        <v>-6.7599999999999909</v>
      </c>
      <c r="Y4725" s="64">
        <f t="shared" ca="1" si="565"/>
        <v>-2.7800000000000864</v>
      </c>
      <c r="Z4725" s="64">
        <f t="shared" ca="1" si="567"/>
        <v>-6.7599999999999909</v>
      </c>
    </row>
    <row r="4726" spans="1:26" x14ac:dyDescent="0.35">
      <c r="A4726" s="64">
        <v>2909771</v>
      </c>
      <c r="B4726" s="64" t="str">
        <f t="shared" si="558"/>
        <v>RT</v>
      </c>
      <c r="C4726" s="64">
        <f t="shared" si="559"/>
        <v>10243.1</v>
      </c>
      <c r="D4726" s="64">
        <f t="shared" si="559"/>
        <v>365</v>
      </c>
      <c r="E4726" s="64">
        <f t="shared" si="559"/>
        <v>833.95</v>
      </c>
      <c r="F4726" s="64">
        <f t="shared" si="559"/>
        <v>0</v>
      </c>
      <c r="H4726" s="64">
        <f t="shared" si="554"/>
        <v>-833.95</v>
      </c>
      <c r="J4726" s="64">
        <f t="shared" si="560"/>
        <v>34</v>
      </c>
      <c r="K4726" s="64">
        <f t="shared" si="555"/>
        <v>39</v>
      </c>
      <c r="L4726" s="64">
        <f t="shared" si="556"/>
        <v>141</v>
      </c>
      <c r="M4726" s="64">
        <f t="shared" si="557"/>
        <v>53</v>
      </c>
      <c r="O4726" s="64">
        <f t="shared" si="561"/>
        <v>2</v>
      </c>
      <c r="P4726" s="64">
        <f t="shared" si="562"/>
        <v>1</v>
      </c>
      <c r="Q4726" s="64">
        <f t="shared" si="563"/>
        <v>1</v>
      </c>
      <c r="T4726" s="64">
        <f t="shared" si="566"/>
        <v>267</v>
      </c>
      <c r="U4726" s="64">
        <f t="shared" ca="1" si="564"/>
        <v>1.4399999999999977</v>
      </c>
      <c r="V4726" s="64">
        <f t="shared" ca="1" si="564"/>
        <v>-12.939999999999941</v>
      </c>
      <c r="Y4726" s="64">
        <f t="shared" ca="1" si="565"/>
        <v>1.4399999999999977</v>
      </c>
      <c r="Z4726" s="64">
        <f t="shared" ca="1" si="567"/>
        <v>-12.939999999999941</v>
      </c>
    </row>
    <row r="4727" spans="1:26" x14ac:dyDescent="0.35">
      <c r="A4727" s="64">
        <v>2911685</v>
      </c>
      <c r="B4727" s="64" t="str">
        <f t="shared" si="558"/>
        <v>RT</v>
      </c>
      <c r="C4727" s="64">
        <f t="shared" si="559"/>
        <v>8669.73</v>
      </c>
      <c r="D4727" s="64">
        <f t="shared" si="559"/>
        <v>365</v>
      </c>
      <c r="E4727" s="64">
        <f t="shared" si="559"/>
        <v>709.21</v>
      </c>
      <c r="F4727" s="64">
        <f t="shared" si="559"/>
        <v>0</v>
      </c>
      <c r="H4727" s="64">
        <f t="shared" si="554"/>
        <v>-709.21</v>
      </c>
      <c r="J4727" s="64">
        <f t="shared" si="560"/>
        <v>34</v>
      </c>
      <c r="K4727" s="64">
        <f t="shared" si="555"/>
        <v>39</v>
      </c>
      <c r="L4727" s="64">
        <f t="shared" si="556"/>
        <v>142</v>
      </c>
      <c r="M4727" s="64">
        <f t="shared" si="557"/>
        <v>53</v>
      </c>
      <c r="O4727" s="64">
        <f t="shared" si="561"/>
        <v>2</v>
      </c>
      <c r="P4727" s="64">
        <f t="shared" si="562"/>
        <v>1</v>
      </c>
      <c r="Q4727" s="64">
        <f t="shared" si="563"/>
        <v>1</v>
      </c>
      <c r="T4727" s="64">
        <f t="shared" si="566"/>
        <v>268</v>
      </c>
      <c r="U4727" s="64">
        <f t="shared" ca="1" si="564"/>
        <v>-3.5</v>
      </c>
      <c r="V4727" s="64">
        <f t="shared" ca="1" si="564"/>
        <v>-9.6200000000000045</v>
      </c>
      <c r="Y4727" s="64">
        <f t="shared" ca="1" si="565"/>
        <v>-3.5</v>
      </c>
      <c r="Z4727" s="64">
        <f t="shared" ca="1" si="567"/>
        <v>-9.6200000000000045</v>
      </c>
    </row>
    <row r="4728" spans="1:26" x14ac:dyDescent="0.35">
      <c r="A4728" s="64">
        <v>2912443</v>
      </c>
      <c r="B4728" s="64" t="str">
        <f t="shared" si="558"/>
        <v>CPP/RT</v>
      </c>
      <c r="C4728" s="64">
        <f t="shared" si="559"/>
        <v>3819.08</v>
      </c>
      <c r="D4728" s="64">
        <f t="shared" si="559"/>
        <v>305</v>
      </c>
      <c r="E4728" s="64">
        <f t="shared" si="559"/>
        <v>306.82</v>
      </c>
      <c r="F4728" s="64">
        <f t="shared" si="559"/>
        <v>303.68</v>
      </c>
      <c r="H4728" s="64">
        <f t="shared" si="554"/>
        <v>-3.1399999999999864</v>
      </c>
      <c r="J4728" s="64">
        <f t="shared" si="560"/>
        <v>34</v>
      </c>
      <c r="K4728" s="64">
        <f t="shared" si="555"/>
        <v>40</v>
      </c>
      <c r="L4728" s="64">
        <f t="shared" si="556"/>
        <v>142</v>
      </c>
      <c r="M4728" s="64">
        <f t="shared" si="557"/>
        <v>53</v>
      </c>
      <c r="O4728" s="64">
        <f t="shared" si="561"/>
        <v>2</v>
      </c>
      <c r="P4728" s="64">
        <f t="shared" si="562"/>
        <v>1</v>
      </c>
      <c r="Q4728" s="64">
        <f t="shared" si="563"/>
        <v>1</v>
      </c>
      <c r="T4728" s="64">
        <f t="shared" si="566"/>
        <v>269</v>
      </c>
      <c r="U4728" s="64">
        <f t="shared" ca="1" si="564"/>
        <v>-8</v>
      </c>
      <c r="V4728" s="64">
        <f t="shared" ca="1" si="564"/>
        <v>-2.8799999999999955</v>
      </c>
      <c r="Y4728" s="64">
        <f t="shared" ca="1" si="565"/>
        <v>-8</v>
      </c>
      <c r="Z4728" s="64">
        <f t="shared" ca="1" si="567"/>
        <v>-2.8799999999999955</v>
      </c>
    </row>
    <row r="4729" spans="1:26" x14ac:dyDescent="0.35">
      <c r="A4729" s="64">
        <v>2942151</v>
      </c>
      <c r="B4729" s="64" t="str">
        <f t="shared" si="558"/>
        <v>RT</v>
      </c>
      <c r="C4729" s="64">
        <f t="shared" si="559"/>
        <v>12884.650000000001</v>
      </c>
      <c r="D4729" s="64">
        <f t="shared" si="559"/>
        <v>363</v>
      </c>
      <c r="E4729" s="64">
        <f t="shared" si="559"/>
        <v>1014.48</v>
      </c>
      <c r="F4729" s="64">
        <f t="shared" si="559"/>
        <v>0</v>
      </c>
      <c r="H4729" s="64">
        <f t="shared" si="554"/>
        <v>-1014.48</v>
      </c>
      <c r="J4729" s="64">
        <f t="shared" si="560"/>
        <v>34</v>
      </c>
      <c r="K4729" s="64">
        <f t="shared" si="555"/>
        <v>40</v>
      </c>
      <c r="L4729" s="64">
        <f t="shared" si="556"/>
        <v>143</v>
      </c>
      <c r="M4729" s="64">
        <f t="shared" si="557"/>
        <v>53</v>
      </c>
      <c r="O4729" s="64">
        <f t="shared" si="561"/>
        <v>2</v>
      </c>
      <c r="P4729" s="64">
        <f t="shared" si="562"/>
        <v>1</v>
      </c>
      <c r="Q4729" s="64">
        <f t="shared" si="563"/>
        <v>1</v>
      </c>
      <c r="T4729" s="64">
        <f t="shared" si="566"/>
        <v>270</v>
      </c>
      <c r="U4729" s="64">
        <f t="shared" ca="1" si="564"/>
        <v>-9.1899999999999977</v>
      </c>
      <c r="V4729" s="64">
        <f t="shared" ca="1" si="564"/>
        <v>2.5699999999999363</v>
      </c>
      <c r="Y4729" s="64">
        <f t="shared" ca="1" si="565"/>
        <v>-9.1899999999999977</v>
      </c>
      <c r="Z4729" s="64">
        <f t="shared" ca="1" si="567"/>
        <v>2.5699999999999363</v>
      </c>
    </row>
    <row r="4730" spans="1:26" x14ac:dyDescent="0.35">
      <c r="A4730" s="64">
        <v>2971241</v>
      </c>
      <c r="B4730" s="64" t="str">
        <f t="shared" si="558"/>
        <v>RT</v>
      </c>
      <c r="C4730" s="64">
        <f t="shared" si="559"/>
        <v>14982.400000000001</v>
      </c>
      <c r="D4730" s="64">
        <f t="shared" si="559"/>
        <v>365</v>
      </c>
      <c r="E4730" s="64">
        <f t="shared" si="559"/>
        <v>1251.3499999999999</v>
      </c>
      <c r="F4730" s="64">
        <f t="shared" si="559"/>
        <v>0</v>
      </c>
      <c r="H4730" s="64">
        <f t="shared" si="554"/>
        <v>-1251.3499999999999</v>
      </c>
      <c r="J4730" s="64">
        <f t="shared" si="560"/>
        <v>34</v>
      </c>
      <c r="K4730" s="64">
        <f t="shared" si="555"/>
        <v>40</v>
      </c>
      <c r="L4730" s="64">
        <f t="shared" si="556"/>
        <v>144</v>
      </c>
      <c r="M4730" s="64">
        <f t="shared" si="557"/>
        <v>53</v>
      </c>
      <c r="O4730" s="64">
        <f t="shared" si="561"/>
        <v>2</v>
      </c>
      <c r="P4730" s="64">
        <f t="shared" si="562"/>
        <v>1</v>
      </c>
      <c r="Q4730" s="64">
        <f t="shared" si="563"/>
        <v>1</v>
      </c>
      <c r="T4730" s="64">
        <f t="shared" si="566"/>
        <v>271</v>
      </c>
      <c r="U4730" s="64">
        <f t="shared" ca="1" si="564"/>
        <v>-3.8599999999999568</v>
      </c>
      <c r="V4730" s="64">
        <f t="shared" ca="1" si="564"/>
        <v>-2.3299999999999841</v>
      </c>
      <c r="Y4730" s="64">
        <f t="shared" ca="1" si="565"/>
        <v>-3.8599999999999568</v>
      </c>
      <c r="Z4730" s="64">
        <f t="shared" ca="1" si="567"/>
        <v>-2.3299999999999841</v>
      </c>
    </row>
    <row r="4731" spans="1:26" x14ac:dyDescent="0.35">
      <c r="A4731" s="64">
        <v>2975441</v>
      </c>
      <c r="B4731" s="64" t="str">
        <f t="shared" si="558"/>
        <v>RT</v>
      </c>
      <c r="C4731" s="64">
        <f t="shared" si="559"/>
        <v>8041.7</v>
      </c>
      <c r="D4731" s="64">
        <f t="shared" si="559"/>
        <v>365</v>
      </c>
      <c r="E4731" s="64">
        <f t="shared" si="559"/>
        <v>635.57999999999993</v>
      </c>
      <c r="F4731" s="64">
        <f t="shared" si="559"/>
        <v>0</v>
      </c>
      <c r="H4731" s="64">
        <f t="shared" si="554"/>
        <v>-635.57999999999993</v>
      </c>
      <c r="J4731" s="64">
        <f t="shared" si="560"/>
        <v>34</v>
      </c>
      <c r="K4731" s="64">
        <f t="shared" si="555"/>
        <v>40</v>
      </c>
      <c r="L4731" s="64">
        <f t="shared" si="556"/>
        <v>145</v>
      </c>
      <c r="M4731" s="64">
        <f t="shared" si="557"/>
        <v>53</v>
      </c>
      <c r="O4731" s="64">
        <f t="shared" si="561"/>
        <v>2</v>
      </c>
      <c r="P4731" s="64">
        <f t="shared" si="562"/>
        <v>1</v>
      </c>
      <c r="Q4731" s="64">
        <f t="shared" si="563"/>
        <v>1</v>
      </c>
      <c r="T4731" s="64">
        <f t="shared" si="566"/>
        <v>272</v>
      </c>
      <c r="U4731" s="64">
        <f t="shared" ca="1" si="564"/>
        <v>-18.020000000000039</v>
      </c>
      <c r="V4731" s="64">
        <f t="shared" ca="1" si="564"/>
        <v>-27.349999999999909</v>
      </c>
      <c r="Y4731" s="64">
        <f t="shared" ca="1" si="565"/>
        <v>-18.020000000000039</v>
      </c>
      <c r="Z4731" s="64">
        <f t="shared" ca="1" si="567"/>
        <v>-27.349999999999909</v>
      </c>
    </row>
    <row r="4732" spans="1:26" x14ac:dyDescent="0.35">
      <c r="A4732" s="64">
        <v>2977223</v>
      </c>
      <c r="B4732" s="64" t="str">
        <f t="shared" si="558"/>
        <v>RT</v>
      </c>
      <c r="C4732" s="64">
        <f t="shared" si="559"/>
        <v>14440.9</v>
      </c>
      <c r="D4732" s="64">
        <f t="shared" si="559"/>
        <v>365</v>
      </c>
      <c r="E4732" s="64">
        <f t="shared" si="559"/>
        <v>1180.79</v>
      </c>
      <c r="F4732" s="64">
        <f t="shared" si="559"/>
        <v>0</v>
      </c>
      <c r="H4732" s="64">
        <f t="shared" si="554"/>
        <v>-1180.79</v>
      </c>
      <c r="J4732" s="64">
        <f t="shared" si="560"/>
        <v>34</v>
      </c>
      <c r="K4732" s="64">
        <f t="shared" si="555"/>
        <v>40</v>
      </c>
      <c r="L4732" s="64">
        <f t="shared" si="556"/>
        <v>146</v>
      </c>
      <c r="M4732" s="64">
        <f t="shared" si="557"/>
        <v>53</v>
      </c>
      <c r="O4732" s="64">
        <f t="shared" si="561"/>
        <v>2</v>
      </c>
      <c r="P4732" s="64">
        <f t="shared" si="562"/>
        <v>1</v>
      </c>
      <c r="Q4732" s="64">
        <f t="shared" si="563"/>
        <v>1</v>
      </c>
      <c r="T4732" s="64">
        <f t="shared" si="566"/>
        <v>273</v>
      </c>
      <c r="U4732" s="64">
        <f t="shared" ca="1" si="564"/>
        <v>-13.149999999999864</v>
      </c>
      <c r="V4732" s="64">
        <f t="shared" ca="1" si="564"/>
        <v>-8.3699999999998909</v>
      </c>
      <c r="Y4732" s="64">
        <f t="shared" ca="1" si="565"/>
        <v>-13.149999999999864</v>
      </c>
      <c r="Z4732" s="64">
        <f t="shared" ca="1" si="567"/>
        <v>-8.3699999999998909</v>
      </c>
    </row>
    <row r="4733" spans="1:26" x14ac:dyDescent="0.35">
      <c r="A4733" s="64">
        <v>2981406</v>
      </c>
      <c r="B4733" s="64" t="str">
        <f t="shared" si="558"/>
        <v>RT</v>
      </c>
      <c r="C4733" s="64">
        <f t="shared" si="559"/>
        <v>9852.82</v>
      </c>
      <c r="D4733" s="64">
        <f t="shared" si="559"/>
        <v>365</v>
      </c>
      <c r="E4733" s="64">
        <f t="shared" si="559"/>
        <v>785.05</v>
      </c>
      <c r="F4733" s="64">
        <f t="shared" si="559"/>
        <v>0</v>
      </c>
      <c r="H4733" s="64">
        <f t="shared" si="554"/>
        <v>-785.05</v>
      </c>
      <c r="J4733" s="64">
        <f t="shared" si="560"/>
        <v>34</v>
      </c>
      <c r="K4733" s="64">
        <f t="shared" si="555"/>
        <v>40</v>
      </c>
      <c r="L4733" s="64">
        <f t="shared" si="556"/>
        <v>147</v>
      </c>
      <c r="M4733" s="64">
        <f t="shared" si="557"/>
        <v>53</v>
      </c>
      <c r="O4733" s="64">
        <f t="shared" si="561"/>
        <v>2</v>
      </c>
      <c r="P4733" s="64">
        <f t="shared" si="562"/>
        <v>1</v>
      </c>
      <c r="Q4733" s="64">
        <f t="shared" si="563"/>
        <v>1</v>
      </c>
      <c r="T4733" s="64">
        <f t="shared" si="566"/>
        <v>274</v>
      </c>
      <c r="U4733" s="64">
        <f t="shared" ca="1" si="564"/>
        <v>-17.200000000000045</v>
      </c>
      <c r="V4733" s="64">
        <f t="shared" ca="1" si="564"/>
        <v>-20.630000000000109</v>
      </c>
      <c r="Y4733" s="64">
        <f t="shared" ca="1" si="565"/>
        <v>-17.200000000000045</v>
      </c>
      <c r="Z4733" s="64">
        <f t="shared" ca="1" si="567"/>
        <v>-20.630000000000109</v>
      </c>
    </row>
    <row r="4734" spans="1:26" x14ac:dyDescent="0.35">
      <c r="A4734" s="64">
        <v>2982032</v>
      </c>
      <c r="B4734" s="64" t="str">
        <f t="shared" si="558"/>
        <v>RT</v>
      </c>
      <c r="C4734" s="64">
        <f t="shared" si="559"/>
        <v>8983.74</v>
      </c>
      <c r="D4734" s="64">
        <f t="shared" si="559"/>
        <v>365</v>
      </c>
      <c r="E4734" s="64">
        <f t="shared" si="559"/>
        <v>722.3</v>
      </c>
      <c r="F4734" s="64">
        <f t="shared" si="559"/>
        <v>0</v>
      </c>
      <c r="H4734" s="64">
        <f t="shared" si="554"/>
        <v>-722.3</v>
      </c>
      <c r="J4734" s="64">
        <f t="shared" si="560"/>
        <v>34</v>
      </c>
      <c r="K4734" s="64">
        <f t="shared" si="555"/>
        <v>40</v>
      </c>
      <c r="L4734" s="64">
        <f t="shared" si="556"/>
        <v>148</v>
      </c>
      <c r="M4734" s="64">
        <f t="shared" si="557"/>
        <v>53</v>
      </c>
      <c r="O4734" s="64">
        <f t="shared" si="561"/>
        <v>2</v>
      </c>
      <c r="P4734" s="64">
        <f t="shared" si="562"/>
        <v>1</v>
      </c>
      <c r="Q4734" s="64">
        <f t="shared" si="563"/>
        <v>1</v>
      </c>
      <c r="T4734" s="64">
        <f t="shared" si="566"/>
        <v>275</v>
      </c>
      <c r="U4734" s="64">
        <f t="shared" ca="1" si="564"/>
        <v>-2.1199999999998909</v>
      </c>
      <c r="V4734" s="64">
        <f t="shared" ca="1" si="564"/>
        <v>-6.1299999999999955</v>
      </c>
      <c r="Y4734" s="64">
        <f t="shared" ca="1" si="565"/>
        <v>-2.1199999999998909</v>
      </c>
      <c r="Z4734" s="64">
        <f t="shared" ca="1" si="567"/>
        <v>-6.1299999999999955</v>
      </c>
    </row>
    <row r="4735" spans="1:26" x14ac:dyDescent="0.35">
      <c r="A4735" s="64">
        <v>2982983</v>
      </c>
      <c r="B4735" s="64" t="str">
        <f t="shared" si="558"/>
        <v>RT</v>
      </c>
      <c r="C4735" s="64">
        <f t="shared" si="559"/>
        <v>7547.4699999999993</v>
      </c>
      <c r="D4735" s="64">
        <f t="shared" si="559"/>
        <v>365</v>
      </c>
      <c r="E4735" s="64">
        <f t="shared" si="559"/>
        <v>604.43000000000006</v>
      </c>
      <c r="F4735" s="64">
        <f t="shared" si="559"/>
        <v>0</v>
      </c>
      <c r="H4735" s="64">
        <f t="shared" si="554"/>
        <v>-604.43000000000006</v>
      </c>
      <c r="J4735" s="64">
        <f t="shared" si="560"/>
        <v>34</v>
      </c>
      <c r="K4735" s="64">
        <f t="shared" si="555"/>
        <v>40</v>
      </c>
      <c r="L4735" s="64">
        <f t="shared" si="556"/>
        <v>149</v>
      </c>
      <c r="M4735" s="64">
        <f t="shared" si="557"/>
        <v>53</v>
      </c>
      <c r="O4735" s="64">
        <f t="shared" si="561"/>
        <v>2</v>
      </c>
      <c r="P4735" s="64">
        <f t="shared" si="562"/>
        <v>1</v>
      </c>
      <c r="Q4735" s="64">
        <f t="shared" si="563"/>
        <v>1</v>
      </c>
      <c r="T4735" s="64">
        <f t="shared" si="566"/>
        <v>276</v>
      </c>
      <c r="U4735" s="64">
        <f t="shared" ca="1" si="564"/>
        <v>1.6399999999999864</v>
      </c>
      <c r="V4735" s="64">
        <f t="shared" ca="1" si="564"/>
        <v>-7.5199999999999818</v>
      </c>
      <c r="Y4735" s="64">
        <f t="shared" ca="1" si="565"/>
        <v>1.6399999999999864</v>
      </c>
      <c r="Z4735" s="64">
        <f t="shared" ca="1" si="567"/>
        <v>-7.5199999999999818</v>
      </c>
    </row>
    <row r="4736" spans="1:26" x14ac:dyDescent="0.35">
      <c r="A4736" s="64">
        <v>2984012</v>
      </c>
      <c r="B4736" s="64" t="str">
        <f t="shared" si="558"/>
        <v>RT</v>
      </c>
      <c r="C4736" s="64">
        <f t="shared" si="559"/>
        <v>8252.369999999999</v>
      </c>
      <c r="D4736" s="64">
        <f t="shared" si="559"/>
        <v>365</v>
      </c>
      <c r="E4736" s="64">
        <f t="shared" si="559"/>
        <v>693.73</v>
      </c>
      <c r="F4736" s="64">
        <f t="shared" si="559"/>
        <v>0</v>
      </c>
      <c r="H4736" s="64">
        <f t="shared" si="554"/>
        <v>-693.73</v>
      </c>
      <c r="J4736" s="64">
        <f t="shared" si="560"/>
        <v>34</v>
      </c>
      <c r="K4736" s="64">
        <f t="shared" si="555"/>
        <v>40</v>
      </c>
      <c r="L4736" s="64">
        <f t="shared" si="556"/>
        <v>150</v>
      </c>
      <c r="M4736" s="64">
        <f t="shared" si="557"/>
        <v>53</v>
      </c>
      <c r="O4736" s="64">
        <f t="shared" si="561"/>
        <v>2</v>
      </c>
      <c r="P4736" s="64">
        <f t="shared" si="562"/>
        <v>1</v>
      </c>
      <c r="Q4736" s="64">
        <f t="shared" si="563"/>
        <v>1</v>
      </c>
      <c r="T4736" s="64">
        <f t="shared" si="566"/>
        <v>277</v>
      </c>
      <c r="U4736" s="64">
        <f t="shared" ca="1" si="564"/>
        <v>-12.120000000000005</v>
      </c>
      <c r="V4736" s="64">
        <f t="shared" ca="1" si="564"/>
        <v>-1.999999999998181E-2</v>
      </c>
      <c r="Y4736" s="64">
        <f t="shared" ca="1" si="565"/>
        <v>-12.120000000000005</v>
      </c>
      <c r="Z4736" s="64">
        <f t="shared" ca="1" si="567"/>
        <v>-1.999999999998181E-2</v>
      </c>
    </row>
    <row r="4737" spans="1:26" x14ac:dyDescent="0.35">
      <c r="A4737" s="64">
        <v>2984913</v>
      </c>
      <c r="B4737" s="64" t="str">
        <f t="shared" si="558"/>
        <v>RT</v>
      </c>
      <c r="C4737" s="64">
        <f t="shared" si="559"/>
        <v>7302.96</v>
      </c>
      <c r="D4737" s="64">
        <f t="shared" si="559"/>
        <v>365</v>
      </c>
      <c r="E4737" s="64">
        <f t="shared" si="559"/>
        <v>595.42000000000007</v>
      </c>
      <c r="F4737" s="64">
        <f t="shared" si="559"/>
        <v>0</v>
      </c>
      <c r="H4737" s="64">
        <f t="shared" si="554"/>
        <v>-595.42000000000007</v>
      </c>
      <c r="J4737" s="64">
        <f t="shared" si="560"/>
        <v>34</v>
      </c>
      <c r="K4737" s="64">
        <f t="shared" si="555"/>
        <v>40</v>
      </c>
      <c r="L4737" s="64">
        <f t="shared" si="556"/>
        <v>151</v>
      </c>
      <c r="M4737" s="64">
        <f t="shared" si="557"/>
        <v>53</v>
      </c>
      <c r="O4737" s="64">
        <f t="shared" si="561"/>
        <v>2</v>
      </c>
      <c r="P4737" s="64">
        <f t="shared" si="562"/>
        <v>1</v>
      </c>
      <c r="Q4737" s="64">
        <f t="shared" si="563"/>
        <v>1</v>
      </c>
      <c r="T4737" s="64">
        <f t="shared" si="566"/>
        <v>278</v>
      </c>
      <c r="U4737" s="64">
        <f t="shared" ca="1" si="564"/>
        <v>-5.6899999999999409</v>
      </c>
      <c r="V4737" s="64">
        <f t="shared" ca="1" si="564"/>
        <v>-2.3799999999999955</v>
      </c>
      <c r="Y4737" s="64">
        <f t="shared" ca="1" si="565"/>
        <v>-5.6899999999999409</v>
      </c>
      <c r="Z4737" s="64">
        <f t="shared" ca="1" si="567"/>
        <v>-2.3799999999999955</v>
      </c>
    </row>
    <row r="4738" spans="1:26" x14ac:dyDescent="0.35">
      <c r="A4738" s="64">
        <v>2986183</v>
      </c>
      <c r="B4738" s="64" t="str">
        <f t="shared" si="558"/>
        <v>RT</v>
      </c>
      <c r="C4738" s="64">
        <f t="shared" si="559"/>
        <v>8911.85</v>
      </c>
      <c r="D4738" s="64">
        <f t="shared" si="559"/>
        <v>365</v>
      </c>
      <c r="E4738" s="64">
        <f t="shared" si="559"/>
        <v>719.73</v>
      </c>
      <c r="F4738" s="64">
        <f t="shared" si="559"/>
        <v>0</v>
      </c>
      <c r="H4738" s="64">
        <f t="shared" si="554"/>
        <v>-719.73</v>
      </c>
      <c r="J4738" s="64">
        <f t="shared" si="560"/>
        <v>34</v>
      </c>
      <c r="K4738" s="64">
        <f t="shared" si="555"/>
        <v>40</v>
      </c>
      <c r="L4738" s="64">
        <f t="shared" si="556"/>
        <v>152</v>
      </c>
      <c r="M4738" s="64">
        <f t="shared" si="557"/>
        <v>53</v>
      </c>
      <c r="O4738" s="64">
        <f t="shared" si="561"/>
        <v>2</v>
      </c>
      <c r="P4738" s="64">
        <f t="shared" si="562"/>
        <v>1</v>
      </c>
      <c r="Q4738" s="64">
        <f t="shared" si="563"/>
        <v>1</v>
      </c>
      <c r="T4738" s="64">
        <f t="shared" si="566"/>
        <v>279</v>
      </c>
      <c r="U4738" s="64">
        <f t="shared" ca="1" si="564"/>
        <v>-3.6599999999999682</v>
      </c>
      <c r="V4738" s="64">
        <f t="shared" ca="1" si="564"/>
        <v>-2.8600000000000136</v>
      </c>
      <c r="Y4738" s="64">
        <f t="shared" ca="1" si="565"/>
        <v>-3.6599999999999682</v>
      </c>
      <c r="Z4738" s="64">
        <f t="shared" ca="1" si="567"/>
        <v>-2.8600000000000136</v>
      </c>
    </row>
    <row r="4739" spans="1:26" x14ac:dyDescent="0.35">
      <c r="A4739" s="64">
        <v>2986191</v>
      </c>
      <c r="B4739" s="64" t="str">
        <f t="shared" si="558"/>
        <v>RT</v>
      </c>
      <c r="C4739" s="64">
        <f t="shared" si="559"/>
        <v>5466.24</v>
      </c>
      <c r="D4739" s="64">
        <f t="shared" si="559"/>
        <v>365</v>
      </c>
      <c r="E4739" s="64">
        <f t="shared" si="559"/>
        <v>456.73</v>
      </c>
      <c r="F4739" s="64">
        <f t="shared" si="559"/>
        <v>0</v>
      </c>
      <c r="H4739" s="64">
        <f t="shared" si="554"/>
        <v>-456.73</v>
      </c>
      <c r="J4739" s="64">
        <f t="shared" si="560"/>
        <v>34</v>
      </c>
      <c r="K4739" s="64">
        <f t="shared" si="555"/>
        <v>40</v>
      </c>
      <c r="L4739" s="64">
        <f t="shared" si="556"/>
        <v>153</v>
      </c>
      <c r="M4739" s="64">
        <f t="shared" si="557"/>
        <v>53</v>
      </c>
      <c r="O4739" s="64">
        <f t="shared" si="561"/>
        <v>2</v>
      </c>
      <c r="P4739" s="64">
        <f t="shared" si="562"/>
        <v>1</v>
      </c>
      <c r="Q4739" s="64">
        <f t="shared" si="563"/>
        <v>1</v>
      </c>
      <c r="T4739" s="64">
        <f t="shared" si="566"/>
        <v>280</v>
      </c>
      <c r="U4739" s="64">
        <f t="shared" ca="1" si="564"/>
        <v>-7.9400000000000546</v>
      </c>
      <c r="V4739" s="64">
        <f t="shared" ca="1" si="564"/>
        <v>11.490000000000009</v>
      </c>
      <c r="Y4739" s="64">
        <f t="shared" ca="1" si="565"/>
        <v>-7.9400000000000546</v>
      </c>
      <c r="Z4739" s="64">
        <f t="shared" ca="1" si="567"/>
        <v>11.490000000000009</v>
      </c>
    </row>
    <row r="4740" spans="1:26" x14ac:dyDescent="0.35">
      <c r="A4740" s="64">
        <v>2989062</v>
      </c>
      <c r="B4740" s="64" t="str">
        <f t="shared" si="558"/>
        <v>RT</v>
      </c>
      <c r="C4740" s="64">
        <f t="shared" si="559"/>
        <v>25137.48</v>
      </c>
      <c r="D4740" s="64">
        <f t="shared" si="559"/>
        <v>365</v>
      </c>
      <c r="E4740" s="64">
        <f t="shared" si="559"/>
        <v>2063.87</v>
      </c>
      <c r="F4740" s="64">
        <f t="shared" si="559"/>
        <v>0</v>
      </c>
      <c r="H4740" s="64">
        <f t="shared" si="554"/>
        <v>-2063.87</v>
      </c>
      <c r="J4740" s="64">
        <f t="shared" si="560"/>
        <v>34</v>
      </c>
      <c r="K4740" s="64">
        <f t="shared" si="555"/>
        <v>40</v>
      </c>
      <c r="L4740" s="64">
        <f t="shared" si="556"/>
        <v>154</v>
      </c>
      <c r="M4740" s="64">
        <f t="shared" si="557"/>
        <v>53</v>
      </c>
      <c r="O4740" s="64">
        <f t="shared" si="561"/>
        <v>2</v>
      </c>
      <c r="P4740" s="64">
        <f t="shared" si="562"/>
        <v>1</v>
      </c>
      <c r="Q4740" s="64">
        <f t="shared" si="563"/>
        <v>1</v>
      </c>
      <c r="T4740" s="64">
        <f t="shared" si="566"/>
        <v>281</v>
      </c>
      <c r="U4740" s="64">
        <f t="shared" ca="1" si="564"/>
        <v>-4.2699999999999818</v>
      </c>
      <c r="V4740" s="64">
        <f t="shared" ca="1" si="564"/>
        <v>-0.25999999999999091</v>
      </c>
      <c r="Y4740" s="64">
        <f t="shared" ca="1" si="565"/>
        <v>-4.2699999999999818</v>
      </c>
      <c r="Z4740" s="64">
        <f t="shared" ca="1" si="567"/>
        <v>-0.25999999999999091</v>
      </c>
    </row>
    <row r="4741" spans="1:26" x14ac:dyDescent="0.35">
      <c r="A4741" s="64">
        <v>2990176</v>
      </c>
      <c r="B4741" s="64" t="str">
        <f t="shared" si="558"/>
        <v>RCT Control</v>
      </c>
      <c r="C4741" s="64">
        <f t="shared" si="559"/>
        <v>5933.69</v>
      </c>
      <c r="D4741" s="64">
        <f t="shared" si="559"/>
        <v>332</v>
      </c>
      <c r="E4741" s="64">
        <f t="shared" si="559"/>
        <v>488.25</v>
      </c>
      <c r="F4741" s="64">
        <f t="shared" si="559"/>
        <v>0</v>
      </c>
      <c r="H4741" s="64">
        <f t="shared" si="554"/>
        <v>-488.25</v>
      </c>
      <c r="J4741" s="64">
        <f t="shared" si="560"/>
        <v>34</v>
      </c>
      <c r="K4741" s="64">
        <f t="shared" si="555"/>
        <v>40</v>
      </c>
      <c r="L4741" s="64">
        <f t="shared" si="556"/>
        <v>154</v>
      </c>
      <c r="M4741" s="64">
        <f t="shared" si="557"/>
        <v>54</v>
      </c>
      <c r="O4741" s="64">
        <f t="shared" si="561"/>
        <v>2</v>
      </c>
      <c r="P4741" s="64">
        <f t="shared" si="562"/>
        <v>1</v>
      </c>
      <c r="Q4741" s="64">
        <f t="shared" si="563"/>
        <v>1</v>
      </c>
      <c r="T4741" s="64">
        <f t="shared" si="566"/>
        <v>282</v>
      </c>
      <c r="U4741" s="64">
        <f t="shared" ca="1" si="564"/>
        <v>0.53000000000002956</v>
      </c>
      <c r="V4741" s="64">
        <f t="shared" ca="1" si="564"/>
        <v>-3.2800000000000296</v>
      </c>
      <c r="Y4741" s="64">
        <f t="shared" ca="1" si="565"/>
        <v>0.53000000000002956</v>
      </c>
      <c r="Z4741" s="64">
        <f t="shared" ca="1" si="567"/>
        <v>-3.2800000000000296</v>
      </c>
    </row>
    <row r="4742" spans="1:26" x14ac:dyDescent="0.35">
      <c r="A4742" s="64">
        <v>2992867</v>
      </c>
      <c r="B4742" s="64" t="str">
        <f t="shared" si="558"/>
        <v>RT</v>
      </c>
      <c r="C4742" s="64">
        <f t="shared" si="559"/>
        <v>14315.57</v>
      </c>
      <c r="D4742" s="64">
        <f t="shared" si="559"/>
        <v>365</v>
      </c>
      <c r="E4742" s="64">
        <f t="shared" si="559"/>
        <v>1180.6599999999999</v>
      </c>
      <c r="F4742" s="64">
        <f t="shared" si="559"/>
        <v>0</v>
      </c>
      <c r="H4742" s="64">
        <f t="shared" si="554"/>
        <v>-1180.6599999999999</v>
      </c>
      <c r="J4742" s="64">
        <f t="shared" si="560"/>
        <v>34</v>
      </c>
      <c r="K4742" s="64">
        <f t="shared" si="555"/>
        <v>40</v>
      </c>
      <c r="L4742" s="64">
        <f t="shared" si="556"/>
        <v>155</v>
      </c>
      <c r="M4742" s="64">
        <f t="shared" si="557"/>
        <v>54</v>
      </c>
      <c r="O4742" s="64">
        <f t="shared" si="561"/>
        <v>2</v>
      </c>
      <c r="P4742" s="64">
        <f t="shared" si="562"/>
        <v>1</v>
      </c>
      <c r="Q4742" s="64">
        <f t="shared" si="563"/>
        <v>1</v>
      </c>
      <c r="T4742" s="64">
        <f t="shared" si="566"/>
        <v>283</v>
      </c>
      <c r="U4742" s="64">
        <f t="shared" ca="1" si="564"/>
        <v>-3.8600000000000136</v>
      </c>
      <c r="V4742" s="64">
        <f t="shared" ca="1" si="564"/>
        <v>-14.759999999999991</v>
      </c>
      <c r="Y4742" s="64">
        <f t="shared" ca="1" si="565"/>
        <v>-3.8600000000000136</v>
      </c>
      <c r="Z4742" s="64">
        <f t="shared" ca="1" si="567"/>
        <v>-14.759999999999991</v>
      </c>
    </row>
    <row r="4743" spans="1:26" x14ac:dyDescent="0.35">
      <c r="A4743" s="64">
        <v>2993881</v>
      </c>
      <c r="B4743" s="64" t="str">
        <f t="shared" si="558"/>
        <v>RT</v>
      </c>
      <c r="C4743" s="64">
        <f t="shared" si="559"/>
        <v>6597.63</v>
      </c>
      <c r="D4743" s="64">
        <f t="shared" si="559"/>
        <v>365</v>
      </c>
      <c r="E4743" s="64">
        <f t="shared" si="559"/>
        <v>550.57999999999993</v>
      </c>
      <c r="F4743" s="64">
        <f t="shared" si="559"/>
        <v>0</v>
      </c>
      <c r="H4743" s="64">
        <f t="shared" si="554"/>
        <v>-550.57999999999993</v>
      </c>
      <c r="J4743" s="64">
        <f t="shared" si="560"/>
        <v>34</v>
      </c>
      <c r="K4743" s="64">
        <f t="shared" si="555"/>
        <v>40</v>
      </c>
      <c r="L4743" s="64">
        <f t="shared" si="556"/>
        <v>156</v>
      </c>
      <c r="M4743" s="64">
        <f t="shared" si="557"/>
        <v>54</v>
      </c>
      <c r="O4743" s="64">
        <f t="shared" si="561"/>
        <v>2</v>
      </c>
      <c r="P4743" s="64">
        <f t="shared" si="562"/>
        <v>1</v>
      </c>
      <c r="Q4743" s="64">
        <f t="shared" si="563"/>
        <v>1</v>
      </c>
      <c r="T4743" s="64">
        <f t="shared" si="566"/>
        <v>284</v>
      </c>
      <c r="U4743" s="64">
        <f t="shared" ca="1" si="564"/>
        <v>-1.7699999999999818</v>
      </c>
      <c r="V4743" s="64">
        <f t="shared" ca="1" si="564"/>
        <v>-13.260000000000048</v>
      </c>
      <c r="Y4743" s="64">
        <f t="shared" ca="1" si="565"/>
        <v>-1.7699999999999818</v>
      </c>
      <c r="Z4743" s="64">
        <f t="shared" ca="1" si="567"/>
        <v>-13.260000000000048</v>
      </c>
    </row>
    <row r="4744" spans="1:26" x14ac:dyDescent="0.35">
      <c r="A4744" s="64">
        <v>2994037</v>
      </c>
      <c r="B4744" s="64" t="str">
        <f t="shared" si="558"/>
        <v>RT</v>
      </c>
      <c r="C4744" s="64">
        <f t="shared" si="559"/>
        <v>14768.3</v>
      </c>
      <c r="D4744" s="64">
        <f t="shared" si="559"/>
        <v>365</v>
      </c>
      <c r="E4744" s="64">
        <f t="shared" si="559"/>
        <v>1218.0999999999999</v>
      </c>
      <c r="F4744" s="64">
        <f t="shared" si="559"/>
        <v>0</v>
      </c>
      <c r="H4744" s="64">
        <f t="shared" si="554"/>
        <v>-1218.0999999999999</v>
      </c>
      <c r="J4744" s="64">
        <f t="shared" si="560"/>
        <v>34</v>
      </c>
      <c r="K4744" s="64">
        <f t="shared" si="555"/>
        <v>40</v>
      </c>
      <c r="L4744" s="64">
        <f t="shared" si="556"/>
        <v>157</v>
      </c>
      <c r="M4744" s="64">
        <f t="shared" si="557"/>
        <v>54</v>
      </c>
      <c r="O4744" s="64">
        <f t="shared" si="561"/>
        <v>2</v>
      </c>
      <c r="P4744" s="64">
        <f t="shared" si="562"/>
        <v>1</v>
      </c>
      <c r="Q4744" s="64">
        <f t="shared" si="563"/>
        <v>1</v>
      </c>
      <c r="T4744" s="64">
        <f t="shared" si="566"/>
        <v>285</v>
      </c>
      <c r="U4744" s="64">
        <f t="shared" ca="1" si="564"/>
        <v>-9.6899999999999409</v>
      </c>
      <c r="V4744" s="64">
        <f t="shared" ca="1" si="564"/>
        <v>-2.7099999999999795</v>
      </c>
      <c r="Y4744" s="64">
        <f t="shared" ca="1" si="565"/>
        <v>-9.6899999999999409</v>
      </c>
      <c r="Z4744" s="64">
        <f t="shared" ca="1" si="567"/>
        <v>-2.7099999999999795</v>
      </c>
    </row>
    <row r="4745" spans="1:26" x14ac:dyDescent="0.35">
      <c r="A4745" s="64">
        <v>2998732</v>
      </c>
      <c r="B4745" s="64" t="str">
        <f t="shared" si="558"/>
        <v>RCT Control</v>
      </c>
      <c r="C4745" s="64">
        <f t="shared" si="559"/>
        <v>8950.75</v>
      </c>
      <c r="D4745" s="64">
        <f t="shared" si="559"/>
        <v>334</v>
      </c>
      <c r="E4745" s="64">
        <f t="shared" si="559"/>
        <v>729.41000000000008</v>
      </c>
      <c r="F4745" s="64">
        <f t="shared" si="559"/>
        <v>0</v>
      </c>
      <c r="H4745" s="64">
        <f t="shared" si="554"/>
        <v>-729.41000000000008</v>
      </c>
      <c r="J4745" s="64">
        <f t="shared" si="560"/>
        <v>34</v>
      </c>
      <c r="K4745" s="64">
        <f t="shared" si="555"/>
        <v>40</v>
      </c>
      <c r="L4745" s="64">
        <f t="shared" si="556"/>
        <v>157</v>
      </c>
      <c r="M4745" s="64">
        <f t="shared" si="557"/>
        <v>55</v>
      </c>
      <c r="O4745" s="64">
        <f t="shared" si="561"/>
        <v>2</v>
      </c>
      <c r="P4745" s="64">
        <f t="shared" si="562"/>
        <v>1</v>
      </c>
      <c r="Q4745" s="64">
        <f t="shared" si="563"/>
        <v>1</v>
      </c>
      <c r="T4745" s="64">
        <f t="shared" si="566"/>
        <v>286</v>
      </c>
      <c r="U4745" s="64">
        <f t="shared" ca="1" si="564"/>
        <v>-38.059999999999945</v>
      </c>
      <c r="V4745" s="64">
        <f t="shared" ca="1" si="564"/>
        <v>-5.4099999999999682</v>
      </c>
      <c r="Y4745" s="64">
        <f t="shared" ca="1" si="565"/>
        <v>-38.059999999999945</v>
      </c>
      <c r="Z4745" s="64">
        <f t="shared" ca="1" si="567"/>
        <v>-5.4099999999999682</v>
      </c>
    </row>
    <row r="4746" spans="1:26" x14ac:dyDescent="0.35">
      <c r="A4746" s="64">
        <v>3003803</v>
      </c>
      <c r="B4746" s="64" t="str">
        <f t="shared" si="558"/>
        <v>RCT Control</v>
      </c>
      <c r="C4746" s="64">
        <f t="shared" si="559"/>
        <v>11281.5</v>
      </c>
      <c r="D4746" s="64">
        <f t="shared" si="559"/>
        <v>332</v>
      </c>
      <c r="E4746" s="64">
        <f t="shared" si="559"/>
        <v>941.69</v>
      </c>
      <c r="F4746" s="64">
        <f t="shared" si="559"/>
        <v>0</v>
      </c>
      <c r="H4746" s="64">
        <f t="shared" si="554"/>
        <v>-941.69</v>
      </c>
      <c r="J4746" s="64">
        <f t="shared" si="560"/>
        <v>34</v>
      </c>
      <c r="K4746" s="64">
        <f t="shared" si="555"/>
        <v>40</v>
      </c>
      <c r="L4746" s="64">
        <f t="shared" si="556"/>
        <v>157</v>
      </c>
      <c r="M4746" s="64">
        <f t="shared" si="557"/>
        <v>56</v>
      </c>
      <c r="O4746" s="64">
        <f t="shared" si="561"/>
        <v>2</v>
      </c>
      <c r="P4746" s="64">
        <f t="shared" si="562"/>
        <v>1</v>
      </c>
      <c r="Q4746" s="64">
        <f t="shared" si="563"/>
        <v>1</v>
      </c>
      <c r="T4746" s="64">
        <f t="shared" si="566"/>
        <v>287</v>
      </c>
      <c r="U4746" s="64">
        <f t="shared" ca="1" si="564"/>
        <v>-4.3299999999999841</v>
      </c>
      <c r="V4746" s="64">
        <f t="shared" ca="1" si="564"/>
        <v>-10.740000000000009</v>
      </c>
      <c r="Y4746" s="64">
        <f t="shared" ca="1" si="565"/>
        <v>-4.3299999999999841</v>
      </c>
      <c r="Z4746" s="64">
        <f t="shared" ca="1" si="567"/>
        <v>-10.740000000000009</v>
      </c>
    </row>
    <row r="4747" spans="1:26" x14ac:dyDescent="0.35">
      <c r="A4747" s="64">
        <v>3003811</v>
      </c>
      <c r="B4747" s="64" t="str">
        <f t="shared" si="558"/>
        <v>CPP</v>
      </c>
      <c r="C4747" s="64">
        <f t="shared" si="559"/>
        <v>3803.34</v>
      </c>
      <c r="D4747" s="64">
        <f t="shared" si="559"/>
        <v>305</v>
      </c>
      <c r="E4747" s="64">
        <f t="shared" si="559"/>
        <v>300.68</v>
      </c>
      <c r="F4747" s="64">
        <f t="shared" si="559"/>
        <v>297.96000000000004</v>
      </c>
      <c r="H4747" s="64">
        <f t="shared" si="554"/>
        <v>-2.7199999999999704</v>
      </c>
      <c r="J4747" s="64">
        <f t="shared" si="560"/>
        <v>35</v>
      </c>
      <c r="K4747" s="64">
        <f t="shared" si="555"/>
        <v>40</v>
      </c>
      <c r="L4747" s="64">
        <f t="shared" si="556"/>
        <v>157</v>
      </c>
      <c r="M4747" s="64">
        <f t="shared" si="557"/>
        <v>56</v>
      </c>
      <c r="O4747" s="64">
        <f t="shared" si="561"/>
        <v>2</v>
      </c>
      <c r="P4747" s="64">
        <f t="shared" si="562"/>
        <v>1</v>
      </c>
      <c r="Q4747" s="64">
        <f t="shared" si="563"/>
        <v>1</v>
      </c>
      <c r="T4747" s="64">
        <f t="shared" si="566"/>
        <v>288</v>
      </c>
      <c r="U4747" s="64">
        <f t="shared" ca="1" si="564"/>
        <v>-11.119999999999891</v>
      </c>
      <c r="V4747" s="64">
        <f t="shared" ca="1" si="564"/>
        <v>-7.0900000000000318</v>
      </c>
      <c r="Y4747" s="64">
        <f t="shared" ca="1" si="565"/>
        <v>-11.119999999999891</v>
      </c>
      <c r="Z4747" s="64">
        <f t="shared" ca="1" si="567"/>
        <v>-7.0900000000000318</v>
      </c>
    </row>
    <row r="4748" spans="1:26" x14ac:dyDescent="0.35">
      <c r="A4748" s="64">
        <v>3004033</v>
      </c>
      <c r="B4748" s="64" t="str">
        <f t="shared" si="558"/>
        <v>RT</v>
      </c>
      <c r="C4748" s="64">
        <f t="shared" si="559"/>
        <v>12286.810000000001</v>
      </c>
      <c r="D4748" s="64">
        <f t="shared" si="559"/>
        <v>365</v>
      </c>
      <c r="E4748" s="64">
        <f t="shared" si="559"/>
        <v>1011.6899999999999</v>
      </c>
      <c r="F4748" s="64">
        <f t="shared" si="559"/>
        <v>0</v>
      </c>
      <c r="H4748" s="64">
        <f t="shared" si="554"/>
        <v>-1011.6899999999999</v>
      </c>
      <c r="J4748" s="64">
        <f t="shared" si="560"/>
        <v>35</v>
      </c>
      <c r="K4748" s="64">
        <f t="shared" si="555"/>
        <v>40</v>
      </c>
      <c r="L4748" s="64">
        <f t="shared" si="556"/>
        <v>158</v>
      </c>
      <c r="M4748" s="64">
        <f t="shared" si="557"/>
        <v>56</v>
      </c>
      <c r="O4748" s="64">
        <f t="shared" si="561"/>
        <v>2</v>
      </c>
      <c r="P4748" s="64">
        <f t="shared" si="562"/>
        <v>1</v>
      </c>
      <c r="Q4748" s="64">
        <f t="shared" si="563"/>
        <v>1</v>
      </c>
      <c r="T4748" s="64">
        <f t="shared" si="566"/>
        <v>289</v>
      </c>
      <c r="U4748" s="64">
        <f t="shared" ca="1" si="564"/>
        <v>-6.2699999999999818</v>
      </c>
      <c r="V4748" s="64">
        <f t="shared" ca="1" si="564"/>
        <v>-19.480000000000018</v>
      </c>
      <c r="Y4748" s="64">
        <f t="shared" ca="1" si="565"/>
        <v>-6.2699999999999818</v>
      </c>
      <c r="Z4748" s="64">
        <f t="shared" ca="1" si="567"/>
        <v>-19.480000000000018</v>
      </c>
    </row>
    <row r="4749" spans="1:26" x14ac:dyDescent="0.35">
      <c r="A4749" s="64">
        <v>3012911</v>
      </c>
      <c r="B4749" s="64" t="str">
        <f t="shared" si="558"/>
        <v>CPP/RT</v>
      </c>
      <c r="C4749" s="64">
        <f t="shared" si="559"/>
        <v>10092.65</v>
      </c>
      <c r="D4749" s="64">
        <f t="shared" si="559"/>
        <v>335</v>
      </c>
      <c r="E4749" s="64">
        <f t="shared" si="559"/>
        <v>807.89</v>
      </c>
      <c r="F4749" s="64">
        <f t="shared" si="559"/>
        <v>800.17000000000007</v>
      </c>
      <c r="H4749" s="64">
        <f t="shared" si="554"/>
        <v>-7.7199999999999136</v>
      </c>
      <c r="J4749" s="64">
        <f t="shared" si="560"/>
        <v>35</v>
      </c>
      <c r="K4749" s="64">
        <f t="shared" si="555"/>
        <v>41</v>
      </c>
      <c r="L4749" s="64">
        <f t="shared" si="556"/>
        <v>158</v>
      </c>
      <c r="M4749" s="64">
        <f t="shared" si="557"/>
        <v>56</v>
      </c>
      <c r="O4749" s="64">
        <f t="shared" si="561"/>
        <v>2</v>
      </c>
      <c r="P4749" s="64">
        <f t="shared" si="562"/>
        <v>1</v>
      </c>
      <c r="Q4749" s="64">
        <f t="shared" si="563"/>
        <v>1</v>
      </c>
      <c r="T4749" s="64">
        <f t="shared" si="566"/>
        <v>290</v>
      </c>
      <c r="U4749" s="64">
        <f t="shared" ref="U4749:V4778" ca="1" si="568">INDEX(OFFSET($G$4460,0,MATCH(U$4458,$H$4458:$I$4458,0),COUNT($A$4460:$A$6660),1),MATCH($T4749,OFFSET($I$4460,0,MATCH(U$4459,$J$4457:$M$4457,0),COUNT($A$4460:$A$6660),1),0),1)</f>
        <v>-4.4500000000000455</v>
      </c>
      <c r="V4749" s="64">
        <f t="shared" ca="1" si="568"/>
        <v>-8.7099999999999795</v>
      </c>
      <c r="Y4749" s="64">
        <f t="shared" ca="1" si="565"/>
        <v>-4.4500000000000455</v>
      </c>
      <c r="Z4749" s="64">
        <f t="shared" ca="1" si="567"/>
        <v>-8.7099999999999795</v>
      </c>
    </row>
    <row r="4750" spans="1:26" x14ac:dyDescent="0.35">
      <c r="A4750" s="64">
        <v>3013943</v>
      </c>
      <c r="B4750" s="64" t="str">
        <f t="shared" si="558"/>
        <v>CPP/RT</v>
      </c>
      <c r="C4750" s="64">
        <f t="shared" si="559"/>
        <v>6291.41</v>
      </c>
      <c r="D4750" s="64">
        <f t="shared" si="559"/>
        <v>335</v>
      </c>
      <c r="E4750" s="64">
        <f t="shared" si="559"/>
        <v>505.31</v>
      </c>
      <c r="F4750" s="64">
        <f t="shared" si="559"/>
        <v>499.72</v>
      </c>
      <c r="H4750" s="64">
        <f t="shared" si="554"/>
        <v>-5.589999999999975</v>
      </c>
      <c r="J4750" s="64">
        <f t="shared" si="560"/>
        <v>35</v>
      </c>
      <c r="K4750" s="64">
        <f t="shared" si="555"/>
        <v>42</v>
      </c>
      <c r="L4750" s="64">
        <f t="shared" si="556"/>
        <v>158</v>
      </c>
      <c r="M4750" s="64">
        <f t="shared" si="557"/>
        <v>56</v>
      </c>
      <c r="O4750" s="64">
        <f t="shared" si="561"/>
        <v>2</v>
      </c>
      <c r="P4750" s="64">
        <f t="shared" si="562"/>
        <v>1</v>
      </c>
      <c r="Q4750" s="64">
        <f t="shared" si="563"/>
        <v>1</v>
      </c>
      <c r="T4750" s="64">
        <f t="shared" si="566"/>
        <v>291</v>
      </c>
      <c r="U4750" s="64">
        <f t="shared" ca="1" si="568"/>
        <v>0.73999999999995225</v>
      </c>
      <c r="V4750" s="64">
        <f t="shared" ca="1" si="568"/>
        <v>-7.2100000000000364</v>
      </c>
      <c r="Y4750" s="64">
        <f t="shared" ca="1" si="565"/>
        <v>0.73999999999995225</v>
      </c>
      <c r="Z4750" s="64">
        <f t="shared" ca="1" si="567"/>
        <v>-7.2100000000000364</v>
      </c>
    </row>
    <row r="4751" spans="1:26" x14ac:dyDescent="0.35">
      <c r="A4751" s="64">
        <v>3017557</v>
      </c>
      <c r="B4751" s="64" t="str">
        <f t="shared" si="558"/>
        <v>RT</v>
      </c>
      <c r="C4751" s="64">
        <f t="shared" si="559"/>
        <v>14010.21</v>
      </c>
      <c r="D4751" s="64">
        <f t="shared" si="559"/>
        <v>365</v>
      </c>
      <c r="E4751" s="64">
        <f t="shared" si="559"/>
        <v>1142.19</v>
      </c>
      <c r="F4751" s="64">
        <f t="shared" si="559"/>
        <v>0</v>
      </c>
      <c r="H4751" s="64">
        <f t="shared" si="554"/>
        <v>-1142.19</v>
      </c>
      <c r="J4751" s="64">
        <f t="shared" si="560"/>
        <v>35</v>
      </c>
      <c r="K4751" s="64">
        <f t="shared" si="555"/>
        <v>42</v>
      </c>
      <c r="L4751" s="64">
        <f t="shared" si="556"/>
        <v>159</v>
      </c>
      <c r="M4751" s="64">
        <f t="shared" si="557"/>
        <v>56</v>
      </c>
      <c r="O4751" s="64">
        <f t="shared" si="561"/>
        <v>2</v>
      </c>
      <c r="P4751" s="64">
        <f t="shared" si="562"/>
        <v>1</v>
      </c>
      <c r="Q4751" s="64">
        <f t="shared" si="563"/>
        <v>1</v>
      </c>
      <c r="T4751" s="64">
        <f t="shared" si="566"/>
        <v>292</v>
      </c>
      <c r="U4751" s="64" t="e">
        <f t="shared" ca="1" si="568"/>
        <v>#N/A</v>
      </c>
      <c r="V4751" s="64">
        <f t="shared" ca="1" si="568"/>
        <v>-11.849999999999909</v>
      </c>
      <c r="Y4751" s="64" t="str">
        <f t="shared" ca="1" si="565"/>
        <v xml:space="preserve"> </v>
      </c>
      <c r="Z4751" s="64">
        <f t="shared" ca="1" si="567"/>
        <v>-11.849999999999909</v>
      </c>
    </row>
    <row r="4752" spans="1:26" x14ac:dyDescent="0.35">
      <c r="A4752" s="64">
        <v>3017648</v>
      </c>
      <c r="B4752" s="64" t="str">
        <f t="shared" si="558"/>
        <v>RT</v>
      </c>
      <c r="C4752" s="64">
        <f t="shared" si="559"/>
        <v>7183.72</v>
      </c>
      <c r="D4752" s="64">
        <f t="shared" si="559"/>
        <v>364</v>
      </c>
      <c r="E4752" s="64">
        <f t="shared" si="559"/>
        <v>598.26</v>
      </c>
      <c r="F4752" s="64">
        <f t="shared" si="559"/>
        <v>0</v>
      </c>
      <c r="H4752" s="64">
        <f t="shared" si="554"/>
        <v>-598.26</v>
      </c>
      <c r="J4752" s="64">
        <f t="shared" si="560"/>
        <v>35</v>
      </c>
      <c r="K4752" s="64">
        <f t="shared" si="555"/>
        <v>42</v>
      </c>
      <c r="L4752" s="64">
        <f t="shared" si="556"/>
        <v>160</v>
      </c>
      <c r="M4752" s="64">
        <f t="shared" si="557"/>
        <v>56</v>
      </c>
      <c r="O4752" s="64">
        <f t="shared" si="561"/>
        <v>2</v>
      </c>
      <c r="P4752" s="64">
        <f t="shared" si="562"/>
        <v>1</v>
      </c>
      <c r="Q4752" s="64">
        <f t="shared" si="563"/>
        <v>1</v>
      </c>
      <c r="T4752" s="64">
        <f t="shared" si="566"/>
        <v>293</v>
      </c>
      <c r="U4752" s="64" t="e">
        <f t="shared" ca="1" si="568"/>
        <v>#N/A</v>
      </c>
      <c r="V4752" s="64">
        <f t="shared" ca="1" si="568"/>
        <v>4.7100000000000364</v>
      </c>
      <c r="Y4752" s="64" t="str">
        <f t="shared" ca="1" si="565"/>
        <v xml:space="preserve"> </v>
      </c>
      <c r="Z4752" s="64">
        <f t="shared" ca="1" si="567"/>
        <v>4.7100000000000364</v>
      </c>
    </row>
    <row r="4753" spans="1:26" x14ac:dyDescent="0.35">
      <c r="A4753" s="64">
        <v>3019131</v>
      </c>
      <c r="B4753" s="64" t="str">
        <f t="shared" si="558"/>
        <v>RT</v>
      </c>
      <c r="C4753" s="64">
        <f t="shared" si="559"/>
        <v>4741.8599999999997</v>
      </c>
      <c r="D4753" s="64">
        <f t="shared" si="559"/>
        <v>365</v>
      </c>
      <c r="E4753" s="64">
        <f t="shared" si="559"/>
        <v>394.55</v>
      </c>
      <c r="F4753" s="64">
        <f t="shared" si="559"/>
        <v>0</v>
      </c>
      <c r="H4753" s="64">
        <f t="shared" si="554"/>
        <v>-394.55</v>
      </c>
      <c r="J4753" s="64">
        <f t="shared" si="560"/>
        <v>35</v>
      </c>
      <c r="K4753" s="64">
        <f t="shared" si="555"/>
        <v>42</v>
      </c>
      <c r="L4753" s="64">
        <f t="shared" si="556"/>
        <v>161</v>
      </c>
      <c r="M4753" s="64">
        <f t="shared" si="557"/>
        <v>56</v>
      </c>
      <c r="O4753" s="64">
        <f t="shared" si="561"/>
        <v>2</v>
      </c>
      <c r="P4753" s="64">
        <f t="shared" si="562"/>
        <v>1</v>
      </c>
      <c r="Q4753" s="64">
        <f t="shared" si="563"/>
        <v>1</v>
      </c>
      <c r="T4753" s="64">
        <f t="shared" si="566"/>
        <v>294</v>
      </c>
      <c r="U4753" s="64" t="e">
        <f t="shared" ca="1" si="568"/>
        <v>#N/A</v>
      </c>
      <c r="V4753" s="64">
        <f t="shared" ca="1" si="568"/>
        <v>-5.0900000000000318</v>
      </c>
      <c r="Y4753" s="64" t="str">
        <f t="shared" ca="1" si="565"/>
        <v xml:space="preserve"> </v>
      </c>
      <c r="Z4753" s="64">
        <f t="shared" ca="1" si="567"/>
        <v>-5.0900000000000318</v>
      </c>
    </row>
    <row r="4754" spans="1:26" x14ac:dyDescent="0.35">
      <c r="A4754" s="64">
        <v>3019446</v>
      </c>
      <c r="B4754" s="64" t="str">
        <f t="shared" si="558"/>
        <v>RCT Control</v>
      </c>
      <c r="C4754" s="64">
        <f t="shared" si="559"/>
        <v>14741.349999999999</v>
      </c>
      <c r="D4754" s="64">
        <f t="shared" si="559"/>
        <v>334</v>
      </c>
      <c r="E4754" s="64">
        <f t="shared" si="559"/>
        <v>1228.76</v>
      </c>
      <c r="F4754" s="64">
        <f t="shared" si="559"/>
        <v>0</v>
      </c>
      <c r="H4754" s="64">
        <f t="shared" si="554"/>
        <v>-1228.76</v>
      </c>
      <c r="J4754" s="64">
        <f t="shared" si="560"/>
        <v>35</v>
      </c>
      <c r="K4754" s="64">
        <f t="shared" si="555"/>
        <v>42</v>
      </c>
      <c r="L4754" s="64">
        <f t="shared" si="556"/>
        <v>161</v>
      </c>
      <c r="M4754" s="64">
        <f t="shared" si="557"/>
        <v>57</v>
      </c>
      <c r="O4754" s="64">
        <f t="shared" si="561"/>
        <v>2</v>
      </c>
      <c r="P4754" s="64">
        <f t="shared" si="562"/>
        <v>1</v>
      </c>
      <c r="Q4754" s="64">
        <f t="shared" si="563"/>
        <v>1</v>
      </c>
      <c r="T4754" s="64">
        <f t="shared" si="566"/>
        <v>295</v>
      </c>
      <c r="U4754" s="64" t="e">
        <f t="shared" ca="1" si="568"/>
        <v>#N/A</v>
      </c>
      <c r="V4754" s="64">
        <f t="shared" ca="1" si="568"/>
        <v>0.28999999999996362</v>
      </c>
      <c r="Y4754" s="64" t="str">
        <f t="shared" ca="1" si="565"/>
        <v xml:space="preserve"> </v>
      </c>
      <c r="Z4754" s="64">
        <f t="shared" ca="1" si="567"/>
        <v>0.28999999999996362</v>
      </c>
    </row>
    <row r="4755" spans="1:26" x14ac:dyDescent="0.35">
      <c r="A4755" s="64">
        <v>3020279</v>
      </c>
      <c r="B4755" s="64" t="str">
        <f t="shared" si="558"/>
        <v>CPP/RT</v>
      </c>
      <c r="C4755" s="64">
        <f t="shared" si="559"/>
        <v>15274.92</v>
      </c>
      <c r="D4755" s="64">
        <f t="shared" si="559"/>
        <v>272</v>
      </c>
      <c r="E4755" s="64">
        <f t="shared" si="559"/>
        <v>1275.5900000000001</v>
      </c>
      <c r="F4755" s="64">
        <f t="shared" si="559"/>
        <v>1274.81</v>
      </c>
      <c r="H4755" s="64">
        <f t="shared" si="554"/>
        <v>-0.78000000000020009</v>
      </c>
      <c r="J4755" s="64">
        <f t="shared" si="560"/>
        <v>35</v>
      </c>
      <c r="K4755" s="64">
        <f t="shared" si="555"/>
        <v>43</v>
      </c>
      <c r="L4755" s="64">
        <f t="shared" si="556"/>
        <v>161</v>
      </c>
      <c r="M4755" s="64">
        <f t="shared" si="557"/>
        <v>57</v>
      </c>
      <c r="O4755" s="64">
        <f t="shared" si="561"/>
        <v>2</v>
      </c>
      <c r="P4755" s="64">
        <f t="shared" si="562"/>
        <v>1</v>
      </c>
      <c r="Q4755" s="64">
        <f t="shared" si="563"/>
        <v>1</v>
      </c>
      <c r="T4755" s="64">
        <f t="shared" si="566"/>
        <v>296</v>
      </c>
      <c r="U4755" s="64" t="e">
        <f t="shared" ca="1" si="568"/>
        <v>#N/A</v>
      </c>
      <c r="V4755" s="64">
        <f t="shared" ca="1" si="568"/>
        <v>-6.0999999999999659</v>
      </c>
      <c r="Y4755" s="64" t="str">
        <f t="shared" ca="1" si="565"/>
        <v xml:space="preserve"> </v>
      </c>
      <c r="Z4755" s="64">
        <f t="shared" ca="1" si="567"/>
        <v>-6.0999999999999659</v>
      </c>
    </row>
    <row r="4756" spans="1:26" x14ac:dyDescent="0.35">
      <c r="A4756" s="64">
        <v>3020401</v>
      </c>
      <c r="B4756" s="64" t="str">
        <f t="shared" si="558"/>
        <v>CPP</v>
      </c>
      <c r="C4756" s="64">
        <f t="shared" si="559"/>
        <v>14003.560000000001</v>
      </c>
      <c r="D4756" s="64">
        <f t="shared" si="559"/>
        <v>335</v>
      </c>
      <c r="E4756" s="64">
        <f t="shared" si="559"/>
        <v>1131.3499999999999</v>
      </c>
      <c r="F4756" s="64">
        <f t="shared" si="559"/>
        <v>1116.74</v>
      </c>
      <c r="H4756" s="64">
        <f t="shared" si="554"/>
        <v>-14.6099999999999</v>
      </c>
      <c r="J4756" s="64">
        <f t="shared" si="560"/>
        <v>36</v>
      </c>
      <c r="K4756" s="64">
        <f t="shared" si="555"/>
        <v>43</v>
      </c>
      <c r="L4756" s="64">
        <f t="shared" si="556"/>
        <v>161</v>
      </c>
      <c r="M4756" s="64">
        <f t="shared" si="557"/>
        <v>57</v>
      </c>
      <c r="O4756" s="64">
        <f t="shared" si="561"/>
        <v>2</v>
      </c>
      <c r="P4756" s="64">
        <f t="shared" si="562"/>
        <v>1</v>
      </c>
      <c r="Q4756" s="64">
        <f t="shared" si="563"/>
        <v>1</v>
      </c>
      <c r="T4756" s="64">
        <f t="shared" si="566"/>
        <v>297</v>
      </c>
      <c r="U4756" s="64" t="e">
        <f t="shared" ca="1" si="568"/>
        <v>#N/A</v>
      </c>
      <c r="V4756" s="64">
        <f t="shared" ca="1" si="568"/>
        <v>15.539999999999964</v>
      </c>
      <c r="Y4756" s="64" t="str">
        <f t="shared" ca="1" si="565"/>
        <v xml:space="preserve"> </v>
      </c>
      <c r="Z4756" s="64">
        <f t="shared" ca="1" si="567"/>
        <v>15.539999999999964</v>
      </c>
    </row>
    <row r="4757" spans="1:26" x14ac:dyDescent="0.35">
      <c r="A4757" s="64">
        <v>3020708</v>
      </c>
      <c r="B4757" s="64" t="str">
        <f t="shared" si="558"/>
        <v>RT</v>
      </c>
      <c r="C4757" s="64">
        <f t="shared" si="559"/>
        <v>16655.27</v>
      </c>
      <c r="D4757" s="64">
        <f t="shared" si="559"/>
        <v>365</v>
      </c>
      <c r="E4757" s="64">
        <f t="shared" si="559"/>
        <v>1346.4099999999999</v>
      </c>
      <c r="F4757" s="64">
        <f t="shared" si="559"/>
        <v>0</v>
      </c>
      <c r="H4757" s="64">
        <f t="shared" si="554"/>
        <v>-1346.4099999999999</v>
      </c>
      <c r="J4757" s="64">
        <f t="shared" si="560"/>
        <v>36</v>
      </c>
      <c r="K4757" s="64">
        <f t="shared" si="555"/>
        <v>43</v>
      </c>
      <c r="L4757" s="64">
        <f t="shared" si="556"/>
        <v>162</v>
      </c>
      <c r="M4757" s="64">
        <f t="shared" si="557"/>
        <v>57</v>
      </c>
      <c r="O4757" s="64">
        <f t="shared" si="561"/>
        <v>2</v>
      </c>
      <c r="P4757" s="64">
        <f t="shared" si="562"/>
        <v>1</v>
      </c>
      <c r="Q4757" s="64">
        <f t="shared" si="563"/>
        <v>1</v>
      </c>
      <c r="T4757" s="64">
        <f t="shared" si="566"/>
        <v>298</v>
      </c>
      <c r="U4757" s="64" t="e">
        <f t="shared" ca="1" si="568"/>
        <v>#N/A</v>
      </c>
      <c r="V4757" s="64">
        <f t="shared" ca="1" si="568"/>
        <v>-4.0400000000000205</v>
      </c>
      <c r="Y4757" s="64" t="str">
        <f t="shared" ca="1" si="565"/>
        <v xml:space="preserve"> </v>
      </c>
      <c r="Z4757" s="64">
        <f t="shared" ca="1" si="567"/>
        <v>-4.0400000000000205</v>
      </c>
    </row>
    <row r="4758" spans="1:26" x14ac:dyDescent="0.35">
      <c r="A4758" s="64">
        <v>3024825</v>
      </c>
      <c r="B4758" s="64" t="str">
        <f t="shared" si="558"/>
        <v>RT</v>
      </c>
      <c r="C4758" s="64">
        <f t="shared" si="559"/>
        <v>8605.33</v>
      </c>
      <c r="D4758" s="64">
        <f t="shared" si="559"/>
        <v>365</v>
      </c>
      <c r="E4758" s="64">
        <f t="shared" si="559"/>
        <v>697.33</v>
      </c>
      <c r="F4758" s="64">
        <f t="shared" si="559"/>
        <v>0</v>
      </c>
      <c r="H4758" s="64">
        <f t="shared" si="554"/>
        <v>-697.33</v>
      </c>
      <c r="J4758" s="64">
        <f t="shared" si="560"/>
        <v>36</v>
      </c>
      <c r="K4758" s="64">
        <f t="shared" si="555"/>
        <v>43</v>
      </c>
      <c r="L4758" s="64">
        <f t="shared" si="556"/>
        <v>163</v>
      </c>
      <c r="M4758" s="64">
        <f t="shared" si="557"/>
        <v>57</v>
      </c>
      <c r="O4758" s="64">
        <f t="shared" si="561"/>
        <v>2</v>
      </c>
      <c r="P4758" s="64">
        <f t="shared" si="562"/>
        <v>1</v>
      </c>
      <c r="Q4758" s="64">
        <f t="shared" si="563"/>
        <v>1</v>
      </c>
      <c r="T4758" s="64">
        <f t="shared" si="566"/>
        <v>299</v>
      </c>
      <c r="U4758" s="64" t="e">
        <f t="shared" ca="1" si="568"/>
        <v>#N/A</v>
      </c>
      <c r="V4758" s="64">
        <f t="shared" ca="1" si="568"/>
        <v>-3.3500000000000227</v>
      </c>
      <c r="Y4758" s="64" t="str">
        <f t="shared" ca="1" si="565"/>
        <v xml:space="preserve"> </v>
      </c>
      <c r="Z4758" s="64">
        <f t="shared" ca="1" si="567"/>
        <v>-3.3500000000000227</v>
      </c>
    </row>
    <row r="4759" spans="1:26" x14ac:dyDescent="0.35">
      <c r="A4759" s="64">
        <v>3025378</v>
      </c>
      <c r="B4759" s="64" t="str">
        <f t="shared" si="558"/>
        <v>CPP/RT</v>
      </c>
      <c r="C4759" s="64">
        <f t="shared" si="559"/>
        <v>9260.06</v>
      </c>
      <c r="D4759" s="64">
        <f t="shared" si="559"/>
        <v>335</v>
      </c>
      <c r="E4759" s="64">
        <f t="shared" si="559"/>
        <v>769.96</v>
      </c>
      <c r="F4759" s="64">
        <f t="shared" si="559"/>
        <v>760.06999999999994</v>
      </c>
      <c r="H4759" s="64">
        <f t="shared" si="554"/>
        <v>-9.8900000000001</v>
      </c>
      <c r="J4759" s="64">
        <f t="shared" si="560"/>
        <v>36</v>
      </c>
      <c r="K4759" s="64">
        <f t="shared" si="555"/>
        <v>44</v>
      </c>
      <c r="L4759" s="64">
        <f t="shared" si="556"/>
        <v>163</v>
      </c>
      <c r="M4759" s="64">
        <f t="shared" si="557"/>
        <v>57</v>
      </c>
      <c r="O4759" s="64">
        <f t="shared" si="561"/>
        <v>2</v>
      </c>
      <c r="P4759" s="64">
        <f t="shared" si="562"/>
        <v>1</v>
      </c>
      <c r="Q4759" s="64">
        <f t="shared" si="563"/>
        <v>1</v>
      </c>
      <c r="T4759" s="64">
        <f t="shared" si="566"/>
        <v>300</v>
      </c>
      <c r="U4759" s="64" t="e">
        <f t="shared" ca="1" si="568"/>
        <v>#N/A</v>
      </c>
      <c r="V4759" s="64">
        <f t="shared" ca="1" si="568"/>
        <v>0.39999999999997726</v>
      </c>
      <c r="Y4759" s="64" t="str">
        <f t="shared" ca="1" si="565"/>
        <v xml:space="preserve"> </v>
      </c>
      <c r="Z4759" s="64">
        <f t="shared" ca="1" si="567"/>
        <v>0.39999999999997726</v>
      </c>
    </row>
    <row r="4760" spans="1:26" x14ac:dyDescent="0.35">
      <c r="A4760" s="64">
        <v>3027902</v>
      </c>
      <c r="B4760" s="64" t="str">
        <f t="shared" si="558"/>
        <v>RT</v>
      </c>
      <c r="C4760" s="64">
        <f t="shared" si="559"/>
        <v>6292.25</v>
      </c>
      <c r="D4760" s="64">
        <f t="shared" si="559"/>
        <v>365</v>
      </c>
      <c r="E4760" s="64">
        <f t="shared" si="559"/>
        <v>494.66</v>
      </c>
      <c r="F4760" s="64">
        <f t="shared" si="559"/>
        <v>0</v>
      </c>
      <c r="H4760" s="64">
        <f t="shared" si="554"/>
        <v>-494.66</v>
      </c>
      <c r="J4760" s="64">
        <f t="shared" si="560"/>
        <v>36</v>
      </c>
      <c r="K4760" s="64">
        <f t="shared" si="555"/>
        <v>44</v>
      </c>
      <c r="L4760" s="64">
        <f t="shared" si="556"/>
        <v>164</v>
      </c>
      <c r="M4760" s="64">
        <f t="shared" si="557"/>
        <v>57</v>
      </c>
      <c r="O4760" s="64">
        <f t="shared" si="561"/>
        <v>2</v>
      </c>
      <c r="P4760" s="64">
        <f t="shared" si="562"/>
        <v>1</v>
      </c>
      <c r="Q4760" s="64">
        <f t="shared" si="563"/>
        <v>1</v>
      </c>
      <c r="T4760" s="64">
        <f t="shared" si="566"/>
        <v>301</v>
      </c>
      <c r="U4760" s="64" t="e">
        <f t="shared" ca="1" si="568"/>
        <v>#N/A</v>
      </c>
      <c r="V4760" s="64">
        <f t="shared" ca="1" si="568"/>
        <v>-10.620000000000118</v>
      </c>
      <c r="Y4760" s="64" t="str">
        <f t="shared" ca="1" si="565"/>
        <v xml:space="preserve"> </v>
      </c>
      <c r="Z4760" s="64">
        <f t="shared" ca="1" si="567"/>
        <v>-10.620000000000118</v>
      </c>
    </row>
    <row r="4761" spans="1:26" x14ac:dyDescent="0.35">
      <c r="A4761" s="64">
        <v>3028091</v>
      </c>
      <c r="B4761" s="64" t="str">
        <f t="shared" si="558"/>
        <v>CPP/RT</v>
      </c>
      <c r="C4761" s="64">
        <f t="shared" si="559"/>
        <v>10216.349999999999</v>
      </c>
      <c r="D4761" s="64">
        <f t="shared" si="559"/>
        <v>335</v>
      </c>
      <c r="E4761" s="64">
        <f t="shared" si="559"/>
        <v>839.82</v>
      </c>
      <c r="F4761" s="64">
        <f t="shared" si="559"/>
        <v>831.73</v>
      </c>
      <c r="H4761" s="64">
        <f t="shared" si="554"/>
        <v>-8.0900000000000318</v>
      </c>
      <c r="J4761" s="64">
        <f t="shared" si="560"/>
        <v>36</v>
      </c>
      <c r="K4761" s="64">
        <f t="shared" si="555"/>
        <v>45</v>
      </c>
      <c r="L4761" s="64">
        <f t="shared" si="556"/>
        <v>164</v>
      </c>
      <c r="M4761" s="64">
        <f t="shared" si="557"/>
        <v>57</v>
      </c>
      <c r="O4761" s="64">
        <f t="shared" si="561"/>
        <v>2</v>
      </c>
      <c r="P4761" s="64">
        <f t="shared" si="562"/>
        <v>1</v>
      </c>
      <c r="Q4761" s="64">
        <f t="shared" si="563"/>
        <v>1</v>
      </c>
      <c r="T4761" s="64">
        <f t="shared" si="566"/>
        <v>302</v>
      </c>
      <c r="U4761" s="64" t="e">
        <f t="shared" ca="1" si="568"/>
        <v>#N/A</v>
      </c>
      <c r="V4761" s="64">
        <f t="shared" ca="1" si="568"/>
        <v>4.2699999999999818</v>
      </c>
      <c r="Y4761" s="64" t="str">
        <f t="shared" ca="1" si="565"/>
        <v xml:space="preserve"> </v>
      </c>
      <c r="Z4761" s="64">
        <f t="shared" ca="1" si="567"/>
        <v>4.2699999999999818</v>
      </c>
    </row>
    <row r="4762" spans="1:26" x14ac:dyDescent="0.35">
      <c r="A4762" s="64">
        <v>3028166</v>
      </c>
      <c r="B4762" s="64" t="str">
        <f t="shared" si="558"/>
        <v>CPP/RT</v>
      </c>
      <c r="C4762" s="64">
        <f t="shared" si="559"/>
        <v>13632.82</v>
      </c>
      <c r="D4762" s="64">
        <f t="shared" si="559"/>
        <v>305</v>
      </c>
      <c r="E4762" s="64">
        <f t="shared" si="559"/>
        <v>1114.23</v>
      </c>
      <c r="F4762" s="64">
        <f t="shared" si="559"/>
        <v>1099.58</v>
      </c>
      <c r="H4762" s="64">
        <f t="shared" si="554"/>
        <v>-14.650000000000091</v>
      </c>
      <c r="J4762" s="64">
        <f t="shared" si="560"/>
        <v>36</v>
      </c>
      <c r="K4762" s="64">
        <f t="shared" si="555"/>
        <v>46</v>
      </c>
      <c r="L4762" s="64">
        <f t="shared" si="556"/>
        <v>164</v>
      </c>
      <c r="M4762" s="64">
        <f t="shared" si="557"/>
        <v>57</v>
      </c>
      <c r="O4762" s="64">
        <f t="shared" si="561"/>
        <v>2</v>
      </c>
      <c r="P4762" s="64">
        <f t="shared" si="562"/>
        <v>1</v>
      </c>
      <c r="Q4762" s="64">
        <f t="shared" si="563"/>
        <v>1</v>
      </c>
      <c r="T4762" s="64">
        <f t="shared" si="566"/>
        <v>303</v>
      </c>
      <c r="U4762" s="64" t="e">
        <f t="shared" ca="1" si="568"/>
        <v>#N/A</v>
      </c>
      <c r="V4762" s="64">
        <f t="shared" ca="1" si="568"/>
        <v>1.5399999999999636</v>
      </c>
      <c r="Y4762" s="64" t="str">
        <f t="shared" ca="1" si="565"/>
        <v xml:space="preserve"> </v>
      </c>
      <c r="Z4762" s="64">
        <f t="shared" ca="1" si="567"/>
        <v>1.5399999999999636</v>
      </c>
    </row>
    <row r="4763" spans="1:26" x14ac:dyDescent="0.35">
      <c r="A4763" s="64">
        <v>3029338</v>
      </c>
      <c r="B4763" s="64" t="str">
        <f t="shared" si="558"/>
        <v>RCT Control</v>
      </c>
      <c r="C4763" s="64">
        <f t="shared" si="559"/>
        <v>5895.76</v>
      </c>
      <c r="D4763" s="64">
        <f t="shared" si="559"/>
        <v>333</v>
      </c>
      <c r="E4763" s="64">
        <f t="shared" si="559"/>
        <v>508.61</v>
      </c>
      <c r="F4763" s="64">
        <f t="shared" si="559"/>
        <v>0</v>
      </c>
      <c r="H4763" s="64">
        <f t="shared" si="554"/>
        <v>-508.61</v>
      </c>
      <c r="J4763" s="64">
        <f t="shared" si="560"/>
        <v>36</v>
      </c>
      <c r="K4763" s="64">
        <f t="shared" si="555"/>
        <v>46</v>
      </c>
      <c r="L4763" s="64">
        <f t="shared" si="556"/>
        <v>164</v>
      </c>
      <c r="M4763" s="64">
        <f t="shared" si="557"/>
        <v>58</v>
      </c>
      <c r="O4763" s="64">
        <f t="shared" si="561"/>
        <v>2</v>
      </c>
      <c r="P4763" s="64">
        <f t="shared" si="562"/>
        <v>1</v>
      </c>
      <c r="Q4763" s="64">
        <f t="shared" si="563"/>
        <v>1</v>
      </c>
      <c r="T4763" s="64">
        <f t="shared" si="566"/>
        <v>304</v>
      </c>
      <c r="U4763" s="64" t="e">
        <f t="shared" ca="1" si="568"/>
        <v>#N/A</v>
      </c>
      <c r="V4763" s="64">
        <f t="shared" ca="1" si="568"/>
        <v>-9.2400000000000091</v>
      </c>
      <c r="Y4763" s="64" t="str">
        <f t="shared" ca="1" si="565"/>
        <v xml:space="preserve"> </v>
      </c>
      <c r="Z4763" s="64">
        <f t="shared" ca="1" si="567"/>
        <v>-9.2400000000000091</v>
      </c>
    </row>
    <row r="4764" spans="1:26" x14ac:dyDescent="0.35">
      <c r="A4764" s="64">
        <v>3031458</v>
      </c>
      <c r="B4764" s="64" t="str">
        <f t="shared" si="558"/>
        <v>RT</v>
      </c>
      <c r="C4764" s="64">
        <f t="shared" si="559"/>
        <v>15598.73</v>
      </c>
      <c r="D4764" s="64">
        <f t="shared" si="559"/>
        <v>365</v>
      </c>
      <c r="E4764" s="64">
        <f t="shared" si="559"/>
        <v>1221.76</v>
      </c>
      <c r="F4764" s="64">
        <f t="shared" si="559"/>
        <v>0</v>
      </c>
      <c r="H4764" s="64">
        <f t="shared" si="554"/>
        <v>-1221.76</v>
      </c>
      <c r="J4764" s="64">
        <f t="shared" si="560"/>
        <v>36</v>
      </c>
      <c r="K4764" s="64">
        <f t="shared" si="555"/>
        <v>46</v>
      </c>
      <c r="L4764" s="64">
        <f t="shared" si="556"/>
        <v>165</v>
      </c>
      <c r="M4764" s="64">
        <f t="shared" si="557"/>
        <v>58</v>
      </c>
      <c r="O4764" s="64">
        <f t="shared" si="561"/>
        <v>2</v>
      </c>
      <c r="P4764" s="64">
        <f t="shared" si="562"/>
        <v>1</v>
      </c>
      <c r="Q4764" s="64">
        <f t="shared" si="563"/>
        <v>1</v>
      </c>
      <c r="T4764" s="64">
        <f t="shared" si="566"/>
        <v>305</v>
      </c>
      <c r="U4764" s="64" t="e">
        <f t="shared" ca="1" si="568"/>
        <v>#N/A</v>
      </c>
      <c r="V4764" s="64">
        <f t="shared" ca="1" si="568"/>
        <v>-4.4200000000000159</v>
      </c>
      <c r="Y4764" s="64" t="str">
        <f t="shared" ca="1" si="565"/>
        <v xml:space="preserve"> </v>
      </c>
      <c r="Z4764" s="64">
        <f t="shared" ca="1" si="567"/>
        <v>-4.4200000000000159</v>
      </c>
    </row>
    <row r="4765" spans="1:26" x14ac:dyDescent="0.35">
      <c r="A4765" s="64">
        <v>3031945</v>
      </c>
      <c r="B4765" s="64" t="str">
        <f t="shared" si="558"/>
        <v>CPP/RT</v>
      </c>
      <c r="C4765" s="64">
        <f t="shared" si="559"/>
        <v>6400.3600000000006</v>
      </c>
      <c r="D4765" s="64">
        <f t="shared" si="559"/>
        <v>333</v>
      </c>
      <c r="E4765" s="64">
        <f t="shared" si="559"/>
        <v>522.5</v>
      </c>
      <c r="F4765" s="64">
        <f t="shared" si="559"/>
        <v>513.01</v>
      </c>
      <c r="H4765" s="64">
        <f t="shared" si="554"/>
        <v>-9.4900000000000091</v>
      </c>
      <c r="J4765" s="64">
        <f t="shared" si="560"/>
        <v>36</v>
      </c>
      <c r="K4765" s="64">
        <f t="shared" si="555"/>
        <v>47</v>
      </c>
      <c r="L4765" s="64">
        <f t="shared" si="556"/>
        <v>165</v>
      </c>
      <c r="M4765" s="64">
        <f t="shared" si="557"/>
        <v>58</v>
      </c>
      <c r="O4765" s="64">
        <f t="shared" si="561"/>
        <v>2</v>
      </c>
      <c r="P4765" s="64">
        <f t="shared" si="562"/>
        <v>1</v>
      </c>
      <c r="Q4765" s="64">
        <f t="shared" si="563"/>
        <v>1</v>
      </c>
      <c r="T4765" s="64">
        <f t="shared" si="566"/>
        <v>306</v>
      </c>
      <c r="U4765" s="64" t="e">
        <f t="shared" ca="1" si="568"/>
        <v>#N/A</v>
      </c>
      <c r="V4765" s="64">
        <f t="shared" ca="1" si="568"/>
        <v>-3.2099999999999227</v>
      </c>
      <c r="Y4765" s="64" t="str">
        <f t="shared" ca="1" si="565"/>
        <v xml:space="preserve"> </v>
      </c>
      <c r="Z4765" s="64">
        <f t="shared" ca="1" si="567"/>
        <v>-3.2099999999999227</v>
      </c>
    </row>
    <row r="4766" spans="1:26" x14ac:dyDescent="0.35">
      <c r="A4766" s="64">
        <v>3033511</v>
      </c>
      <c r="B4766" s="64" t="str">
        <f t="shared" si="558"/>
        <v>CPP</v>
      </c>
      <c r="C4766" s="64">
        <f t="shared" si="559"/>
        <v>4830.2299999999996</v>
      </c>
      <c r="D4766" s="64">
        <f t="shared" si="559"/>
        <v>336</v>
      </c>
      <c r="E4766" s="64">
        <f t="shared" si="559"/>
        <v>383.61</v>
      </c>
      <c r="F4766" s="64">
        <f t="shared" si="559"/>
        <v>377.96000000000004</v>
      </c>
      <c r="H4766" s="64">
        <f t="shared" si="554"/>
        <v>-5.6499999999999773</v>
      </c>
      <c r="J4766" s="64">
        <f t="shared" si="560"/>
        <v>37</v>
      </c>
      <c r="K4766" s="64">
        <f t="shared" si="555"/>
        <v>47</v>
      </c>
      <c r="L4766" s="64">
        <f t="shared" si="556"/>
        <v>165</v>
      </c>
      <c r="M4766" s="64">
        <f t="shared" si="557"/>
        <v>58</v>
      </c>
      <c r="O4766" s="64">
        <f t="shared" si="561"/>
        <v>2</v>
      </c>
      <c r="P4766" s="64">
        <f t="shared" si="562"/>
        <v>1</v>
      </c>
      <c r="Q4766" s="64">
        <f t="shared" si="563"/>
        <v>1</v>
      </c>
      <c r="T4766" s="64">
        <f t="shared" si="566"/>
        <v>307</v>
      </c>
      <c r="U4766" s="64" t="e">
        <f t="shared" ca="1" si="568"/>
        <v>#N/A</v>
      </c>
      <c r="V4766" s="64" t="e">
        <f t="shared" ca="1" si="568"/>
        <v>#N/A</v>
      </c>
      <c r="Y4766" s="64" t="str">
        <f t="shared" ca="1" si="565"/>
        <v xml:space="preserve"> </v>
      </c>
      <c r="Z4766" s="64" t="str">
        <f t="shared" ca="1" si="567"/>
        <v xml:space="preserve"> </v>
      </c>
    </row>
    <row r="4767" spans="1:26" x14ac:dyDescent="0.35">
      <c r="A4767" s="64">
        <v>3036739</v>
      </c>
      <c r="B4767" s="64" t="str">
        <f t="shared" si="558"/>
        <v>RT</v>
      </c>
      <c r="C4767" s="64">
        <f t="shared" si="559"/>
        <v>20943.25</v>
      </c>
      <c r="D4767" s="64">
        <f t="shared" si="559"/>
        <v>335</v>
      </c>
      <c r="E4767" s="64">
        <f t="shared" si="559"/>
        <v>1670.2600000000002</v>
      </c>
      <c r="F4767" s="64">
        <f t="shared" si="559"/>
        <v>0</v>
      </c>
      <c r="H4767" s="64">
        <f t="shared" si="554"/>
        <v>-1670.2600000000002</v>
      </c>
      <c r="J4767" s="64">
        <f t="shared" si="560"/>
        <v>37</v>
      </c>
      <c r="K4767" s="64">
        <f t="shared" si="555"/>
        <v>47</v>
      </c>
      <c r="L4767" s="64">
        <f t="shared" si="556"/>
        <v>166</v>
      </c>
      <c r="M4767" s="64">
        <f t="shared" si="557"/>
        <v>58</v>
      </c>
      <c r="O4767" s="64">
        <f t="shared" si="561"/>
        <v>2</v>
      </c>
      <c r="P4767" s="64">
        <f t="shared" si="562"/>
        <v>1</v>
      </c>
      <c r="Q4767" s="64">
        <f t="shared" si="563"/>
        <v>1</v>
      </c>
      <c r="T4767" s="64">
        <f t="shared" si="566"/>
        <v>308</v>
      </c>
      <c r="U4767" s="64" t="e">
        <f t="shared" ca="1" si="568"/>
        <v>#N/A</v>
      </c>
      <c r="V4767" s="64" t="e">
        <f t="shared" ca="1" si="568"/>
        <v>#N/A</v>
      </c>
      <c r="Y4767" s="64" t="str">
        <f t="shared" ca="1" si="565"/>
        <v xml:space="preserve"> </v>
      </c>
      <c r="Z4767" s="64" t="str">
        <f t="shared" ca="1" si="567"/>
        <v xml:space="preserve"> </v>
      </c>
    </row>
    <row r="4768" spans="1:26" x14ac:dyDescent="0.35">
      <c r="A4768" s="64">
        <v>3057818</v>
      </c>
      <c r="B4768" s="64" t="str">
        <f t="shared" si="558"/>
        <v>RT</v>
      </c>
      <c r="C4768" s="64">
        <f t="shared" si="559"/>
        <v>13337.08</v>
      </c>
      <c r="D4768" s="64">
        <f t="shared" si="559"/>
        <v>365</v>
      </c>
      <c r="E4768" s="64">
        <f t="shared" si="559"/>
        <v>1082.98</v>
      </c>
      <c r="F4768" s="64">
        <f t="shared" si="559"/>
        <v>0</v>
      </c>
      <c r="H4768" s="64">
        <f t="shared" si="554"/>
        <v>-1082.98</v>
      </c>
      <c r="J4768" s="64">
        <f t="shared" si="560"/>
        <v>37</v>
      </c>
      <c r="K4768" s="64">
        <f t="shared" si="555"/>
        <v>47</v>
      </c>
      <c r="L4768" s="64">
        <f t="shared" si="556"/>
        <v>167</v>
      </c>
      <c r="M4768" s="64">
        <f t="shared" si="557"/>
        <v>58</v>
      </c>
      <c r="O4768" s="64">
        <f t="shared" si="561"/>
        <v>2</v>
      </c>
      <c r="P4768" s="64">
        <f t="shared" si="562"/>
        <v>1</v>
      </c>
      <c r="Q4768" s="64">
        <f t="shared" si="563"/>
        <v>1</v>
      </c>
      <c r="T4768" s="64">
        <f t="shared" si="566"/>
        <v>309</v>
      </c>
      <c r="U4768" s="64" t="e">
        <f t="shared" ca="1" si="568"/>
        <v>#N/A</v>
      </c>
      <c r="V4768" s="64" t="e">
        <f t="shared" ca="1" si="568"/>
        <v>#N/A</v>
      </c>
      <c r="Y4768" s="64" t="str">
        <f t="shared" ca="1" si="565"/>
        <v xml:space="preserve"> </v>
      </c>
      <c r="Z4768" s="64" t="str">
        <f t="shared" ca="1" si="567"/>
        <v xml:space="preserve"> </v>
      </c>
    </row>
    <row r="4769" spans="1:26" x14ac:dyDescent="0.35">
      <c r="A4769" s="64">
        <v>3070042</v>
      </c>
      <c r="B4769" s="64" t="str">
        <f t="shared" si="558"/>
        <v>RCT Control</v>
      </c>
      <c r="C4769" s="64">
        <f t="shared" si="559"/>
        <v>6879.18</v>
      </c>
      <c r="D4769" s="64">
        <f t="shared" si="559"/>
        <v>363</v>
      </c>
      <c r="E4769" s="64">
        <f t="shared" si="559"/>
        <v>574.39</v>
      </c>
      <c r="F4769" s="64">
        <f t="shared" si="559"/>
        <v>0</v>
      </c>
      <c r="H4769" s="64">
        <f t="shared" si="554"/>
        <v>-574.39</v>
      </c>
      <c r="J4769" s="64">
        <f t="shared" si="560"/>
        <v>37</v>
      </c>
      <c r="K4769" s="64">
        <f t="shared" si="555"/>
        <v>47</v>
      </c>
      <c r="L4769" s="64">
        <f t="shared" si="556"/>
        <v>167</v>
      </c>
      <c r="M4769" s="64">
        <f t="shared" si="557"/>
        <v>59</v>
      </c>
      <c r="O4769" s="64">
        <f t="shared" si="561"/>
        <v>2</v>
      </c>
      <c r="P4769" s="64">
        <f t="shared" si="562"/>
        <v>1</v>
      </c>
      <c r="Q4769" s="64">
        <f t="shared" si="563"/>
        <v>1</v>
      </c>
      <c r="T4769" s="64">
        <f t="shared" si="566"/>
        <v>310</v>
      </c>
      <c r="U4769" s="64" t="e">
        <f t="shared" ca="1" si="568"/>
        <v>#N/A</v>
      </c>
      <c r="V4769" s="64" t="e">
        <f t="shared" ca="1" si="568"/>
        <v>#N/A</v>
      </c>
      <c r="Y4769" s="64" t="str">
        <f t="shared" ca="1" si="565"/>
        <v xml:space="preserve"> </v>
      </c>
      <c r="Z4769" s="64" t="str">
        <f t="shared" ca="1" si="567"/>
        <v xml:space="preserve"> </v>
      </c>
    </row>
    <row r="4770" spans="1:26" x14ac:dyDescent="0.35">
      <c r="A4770" s="64">
        <v>3104362</v>
      </c>
      <c r="B4770" s="64" t="str">
        <f t="shared" si="558"/>
        <v>RT</v>
      </c>
      <c r="C4770" s="64">
        <f t="shared" si="559"/>
        <v>11230.560000000001</v>
      </c>
      <c r="D4770" s="64">
        <f t="shared" si="559"/>
        <v>365</v>
      </c>
      <c r="E4770" s="64">
        <f t="shared" si="559"/>
        <v>916.03</v>
      </c>
      <c r="F4770" s="64">
        <f t="shared" si="559"/>
        <v>0</v>
      </c>
      <c r="H4770" s="64">
        <f t="shared" si="554"/>
        <v>-916.03</v>
      </c>
      <c r="J4770" s="64">
        <f t="shared" si="560"/>
        <v>37</v>
      </c>
      <c r="K4770" s="64">
        <f t="shared" si="555"/>
        <v>47</v>
      </c>
      <c r="L4770" s="64">
        <f t="shared" si="556"/>
        <v>168</v>
      </c>
      <c r="M4770" s="64">
        <f t="shared" si="557"/>
        <v>59</v>
      </c>
      <c r="O4770" s="64">
        <f t="shared" si="561"/>
        <v>2</v>
      </c>
      <c r="P4770" s="64">
        <f t="shared" si="562"/>
        <v>1</v>
      </c>
      <c r="Q4770" s="64">
        <f t="shared" si="563"/>
        <v>1</v>
      </c>
      <c r="T4770" s="64">
        <f t="shared" si="566"/>
        <v>311</v>
      </c>
      <c r="U4770" s="64" t="e">
        <f t="shared" ca="1" si="568"/>
        <v>#N/A</v>
      </c>
      <c r="V4770" s="64" t="e">
        <f t="shared" ca="1" si="568"/>
        <v>#N/A</v>
      </c>
      <c r="Y4770" s="64" t="str">
        <f t="shared" ca="1" si="565"/>
        <v xml:space="preserve"> </v>
      </c>
      <c r="Z4770" s="64" t="str">
        <f t="shared" ca="1" si="567"/>
        <v xml:space="preserve"> </v>
      </c>
    </row>
    <row r="4771" spans="1:26" x14ac:dyDescent="0.35">
      <c r="A4771" s="64">
        <v>3106798</v>
      </c>
      <c r="B4771" s="64" t="str">
        <f t="shared" si="558"/>
        <v>RT</v>
      </c>
      <c r="C4771" s="64">
        <f t="shared" si="559"/>
        <v>10030.89</v>
      </c>
      <c r="D4771" s="64">
        <f t="shared" si="559"/>
        <v>363</v>
      </c>
      <c r="E4771" s="64">
        <f t="shared" si="559"/>
        <v>812.51</v>
      </c>
      <c r="F4771" s="64">
        <f t="shared" si="559"/>
        <v>0</v>
      </c>
      <c r="H4771" s="64">
        <f t="shared" si="554"/>
        <v>-812.51</v>
      </c>
      <c r="J4771" s="64">
        <f t="shared" si="560"/>
        <v>37</v>
      </c>
      <c r="K4771" s="64">
        <f t="shared" si="555"/>
        <v>47</v>
      </c>
      <c r="L4771" s="64">
        <f t="shared" si="556"/>
        <v>169</v>
      </c>
      <c r="M4771" s="64">
        <f t="shared" si="557"/>
        <v>59</v>
      </c>
      <c r="O4771" s="64">
        <f t="shared" si="561"/>
        <v>2</v>
      </c>
      <c r="P4771" s="64">
        <f t="shared" si="562"/>
        <v>1</v>
      </c>
      <c r="Q4771" s="64">
        <f t="shared" si="563"/>
        <v>1</v>
      </c>
      <c r="T4771" s="64">
        <f t="shared" si="566"/>
        <v>312</v>
      </c>
      <c r="U4771" s="64" t="e">
        <f t="shared" ca="1" si="568"/>
        <v>#N/A</v>
      </c>
      <c r="V4771" s="64" t="e">
        <f t="shared" ca="1" si="568"/>
        <v>#N/A</v>
      </c>
      <c r="Y4771" s="64" t="str">
        <f t="shared" ca="1" si="565"/>
        <v xml:space="preserve"> </v>
      </c>
      <c r="Z4771" s="64" t="str">
        <f t="shared" ca="1" si="567"/>
        <v xml:space="preserve"> </v>
      </c>
    </row>
    <row r="4772" spans="1:26" x14ac:dyDescent="0.35">
      <c r="A4772" s="64">
        <v>3106920</v>
      </c>
      <c r="B4772" s="64" t="str">
        <f t="shared" si="558"/>
        <v>RT</v>
      </c>
      <c r="C4772" s="64">
        <f t="shared" si="559"/>
        <v>21687.919999999998</v>
      </c>
      <c r="D4772" s="64">
        <f t="shared" si="559"/>
        <v>365</v>
      </c>
      <c r="E4772" s="64">
        <f t="shared" si="559"/>
        <v>1780.98</v>
      </c>
      <c r="F4772" s="64">
        <f t="shared" si="559"/>
        <v>0</v>
      </c>
      <c r="H4772" s="64">
        <f t="shared" si="554"/>
        <v>-1780.98</v>
      </c>
      <c r="J4772" s="64">
        <f t="shared" si="560"/>
        <v>37</v>
      </c>
      <c r="K4772" s="64">
        <f t="shared" si="555"/>
        <v>47</v>
      </c>
      <c r="L4772" s="64">
        <f t="shared" si="556"/>
        <v>170</v>
      </c>
      <c r="M4772" s="64">
        <f t="shared" si="557"/>
        <v>59</v>
      </c>
      <c r="O4772" s="64">
        <f t="shared" si="561"/>
        <v>2</v>
      </c>
      <c r="P4772" s="64">
        <f t="shared" si="562"/>
        <v>1</v>
      </c>
      <c r="Q4772" s="64">
        <f t="shared" si="563"/>
        <v>1</v>
      </c>
      <c r="T4772" s="64">
        <f t="shared" si="566"/>
        <v>313</v>
      </c>
      <c r="U4772" s="64" t="e">
        <f t="shared" ca="1" si="568"/>
        <v>#N/A</v>
      </c>
      <c r="V4772" s="64" t="e">
        <f t="shared" ca="1" si="568"/>
        <v>#N/A</v>
      </c>
      <c r="Y4772" s="64" t="str">
        <f t="shared" ca="1" si="565"/>
        <v xml:space="preserve"> </v>
      </c>
      <c r="Z4772" s="64" t="str">
        <f t="shared" ca="1" si="567"/>
        <v xml:space="preserve"> </v>
      </c>
    </row>
    <row r="4773" spans="1:26" x14ac:dyDescent="0.35">
      <c r="A4773" s="64">
        <v>3114816</v>
      </c>
      <c r="B4773" s="64" t="str">
        <f t="shared" si="558"/>
        <v>CPP/RT</v>
      </c>
      <c r="C4773" s="64">
        <f t="shared" si="559"/>
        <v>3461.7200000000003</v>
      </c>
      <c r="D4773" s="64">
        <f t="shared" si="559"/>
        <v>331</v>
      </c>
      <c r="E4773" s="64">
        <f t="shared" si="559"/>
        <v>286.19</v>
      </c>
      <c r="F4773" s="64">
        <f t="shared" si="559"/>
        <v>277.15999999999997</v>
      </c>
      <c r="H4773" s="64">
        <f t="shared" si="554"/>
        <v>-9.0300000000000296</v>
      </c>
      <c r="J4773" s="64">
        <f t="shared" si="560"/>
        <v>37</v>
      </c>
      <c r="K4773" s="64">
        <f t="shared" si="555"/>
        <v>48</v>
      </c>
      <c r="L4773" s="64">
        <f t="shared" si="556"/>
        <v>170</v>
      </c>
      <c r="M4773" s="64">
        <f t="shared" si="557"/>
        <v>59</v>
      </c>
      <c r="O4773" s="64">
        <f t="shared" si="561"/>
        <v>2</v>
      </c>
      <c r="P4773" s="64">
        <f t="shared" si="562"/>
        <v>1</v>
      </c>
      <c r="Q4773" s="64">
        <f t="shared" si="563"/>
        <v>1</v>
      </c>
      <c r="T4773" s="64">
        <f t="shared" si="566"/>
        <v>314</v>
      </c>
      <c r="U4773" s="64" t="e">
        <f t="shared" ca="1" si="568"/>
        <v>#N/A</v>
      </c>
      <c r="V4773" s="64" t="e">
        <f t="shared" ca="1" si="568"/>
        <v>#N/A</v>
      </c>
      <c r="Y4773" s="64" t="str">
        <f t="shared" ca="1" si="565"/>
        <v xml:space="preserve"> </v>
      </c>
      <c r="Z4773" s="64" t="str">
        <f t="shared" ca="1" si="567"/>
        <v xml:space="preserve"> </v>
      </c>
    </row>
    <row r="4774" spans="1:26" x14ac:dyDescent="0.35">
      <c r="A4774" s="64">
        <v>3115236</v>
      </c>
      <c r="B4774" s="64" t="str">
        <f t="shared" si="558"/>
        <v>RT</v>
      </c>
      <c r="C4774" s="64">
        <f t="shared" si="559"/>
        <v>11030.58</v>
      </c>
      <c r="D4774" s="64">
        <f t="shared" si="559"/>
        <v>365</v>
      </c>
      <c r="E4774" s="64">
        <f t="shared" si="559"/>
        <v>874.82999999999993</v>
      </c>
      <c r="F4774" s="64">
        <f t="shared" si="559"/>
        <v>0</v>
      </c>
      <c r="H4774" s="64">
        <f t="shared" si="554"/>
        <v>-874.82999999999993</v>
      </c>
      <c r="J4774" s="64">
        <f t="shared" si="560"/>
        <v>37</v>
      </c>
      <c r="K4774" s="64">
        <f t="shared" si="555"/>
        <v>48</v>
      </c>
      <c r="L4774" s="64">
        <f t="shared" si="556"/>
        <v>171</v>
      </c>
      <c r="M4774" s="64">
        <f t="shared" si="557"/>
        <v>59</v>
      </c>
      <c r="O4774" s="64">
        <f t="shared" si="561"/>
        <v>2</v>
      </c>
      <c r="P4774" s="64">
        <f t="shared" si="562"/>
        <v>1</v>
      </c>
      <c r="Q4774" s="64">
        <f t="shared" si="563"/>
        <v>1</v>
      </c>
      <c r="T4774" s="64">
        <f t="shared" si="566"/>
        <v>315</v>
      </c>
      <c r="U4774" s="64" t="e">
        <f t="shared" ca="1" si="568"/>
        <v>#N/A</v>
      </c>
      <c r="V4774" s="64" t="e">
        <f t="shared" ca="1" si="568"/>
        <v>#N/A</v>
      </c>
      <c r="Y4774" s="64" t="str">
        <f t="shared" ca="1" si="565"/>
        <v xml:space="preserve"> </v>
      </c>
      <c r="Z4774" s="64" t="str">
        <f t="shared" ca="1" si="567"/>
        <v xml:space="preserve"> </v>
      </c>
    </row>
    <row r="4775" spans="1:26" x14ac:dyDescent="0.35">
      <c r="A4775" s="64">
        <v>3117232</v>
      </c>
      <c r="B4775" s="64" t="str">
        <f t="shared" si="558"/>
        <v>RT</v>
      </c>
      <c r="C4775" s="64">
        <f t="shared" si="559"/>
        <v>7534.2099999999991</v>
      </c>
      <c r="D4775" s="64">
        <f t="shared" si="559"/>
        <v>363</v>
      </c>
      <c r="E4775" s="64">
        <f t="shared" si="559"/>
        <v>581.69000000000005</v>
      </c>
      <c r="F4775" s="64">
        <f t="shared" si="559"/>
        <v>0</v>
      </c>
      <c r="H4775" s="64">
        <f t="shared" si="554"/>
        <v>-581.69000000000005</v>
      </c>
      <c r="J4775" s="64">
        <f t="shared" si="560"/>
        <v>37</v>
      </c>
      <c r="K4775" s="64">
        <f t="shared" si="555"/>
        <v>48</v>
      </c>
      <c r="L4775" s="64">
        <f t="shared" si="556"/>
        <v>172</v>
      </c>
      <c r="M4775" s="64">
        <f t="shared" si="557"/>
        <v>59</v>
      </c>
      <c r="O4775" s="64">
        <f t="shared" si="561"/>
        <v>2</v>
      </c>
      <c r="P4775" s="64">
        <f t="shared" si="562"/>
        <v>1</v>
      </c>
      <c r="Q4775" s="64">
        <f t="shared" si="563"/>
        <v>1</v>
      </c>
      <c r="T4775" s="64">
        <f t="shared" si="566"/>
        <v>316</v>
      </c>
      <c r="U4775" s="64" t="e">
        <f t="shared" ca="1" si="568"/>
        <v>#N/A</v>
      </c>
      <c r="V4775" s="64" t="e">
        <f t="shared" ca="1" si="568"/>
        <v>#N/A</v>
      </c>
      <c r="Y4775" s="64" t="str">
        <f t="shared" ca="1" si="565"/>
        <v xml:space="preserve"> </v>
      </c>
      <c r="Z4775" s="64" t="str">
        <f t="shared" ca="1" si="567"/>
        <v xml:space="preserve"> </v>
      </c>
    </row>
    <row r="4776" spans="1:26" x14ac:dyDescent="0.35">
      <c r="A4776" s="64">
        <v>3125897</v>
      </c>
      <c r="B4776" s="64" t="str">
        <f t="shared" si="558"/>
        <v>CPP/RT</v>
      </c>
      <c r="C4776" s="64">
        <f t="shared" si="559"/>
        <v>2195.65</v>
      </c>
      <c r="D4776" s="64">
        <f t="shared" si="559"/>
        <v>240</v>
      </c>
      <c r="E4776" s="64">
        <f t="shared" si="559"/>
        <v>177.62</v>
      </c>
      <c r="F4776" s="64">
        <f t="shared" si="559"/>
        <v>175.68</v>
      </c>
      <c r="H4776" s="64">
        <f t="shared" si="554"/>
        <v>-1.9399999999999977</v>
      </c>
      <c r="J4776" s="64">
        <f t="shared" si="560"/>
        <v>37</v>
      </c>
      <c r="K4776" s="64">
        <f t="shared" si="555"/>
        <v>49</v>
      </c>
      <c r="L4776" s="64">
        <f t="shared" si="556"/>
        <v>172</v>
      </c>
      <c r="M4776" s="64">
        <f t="shared" si="557"/>
        <v>59</v>
      </c>
      <c r="O4776" s="64">
        <f t="shared" si="561"/>
        <v>2</v>
      </c>
      <c r="P4776" s="64">
        <f t="shared" si="562"/>
        <v>1</v>
      </c>
      <c r="Q4776" s="64">
        <f t="shared" si="563"/>
        <v>1</v>
      </c>
      <c r="T4776" s="64">
        <f t="shared" si="566"/>
        <v>317</v>
      </c>
      <c r="U4776" s="64" t="e">
        <f t="shared" ca="1" si="568"/>
        <v>#N/A</v>
      </c>
      <c r="V4776" s="64" t="e">
        <f t="shared" ca="1" si="568"/>
        <v>#N/A</v>
      </c>
      <c r="Y4776" s="64" t="str">
        <f t="shared" ca="1" si="565"/>
        <v xml:space="preserve"> </v>
      </c>
      <c r="Z4776" s="64" t="str">
        <f t="shared" ca="1" si="567"/>
        <v xml:space="preserve"> </v>
      </c>
    </row>
    <row r="4777" spans="1:26" x14ac:dyDescent="0.35">
      <c r="A4777" s="64">
        <v>3190949</v>
      </c>
      <c r="B4777" s="64" t="str">
        <f t="shared" si="558"/>
        <v>RCT Control</v>
      </c>
      <c r="C4777" s="64">
        <f t="shared" si="559"/>
        <v>6394.67</v>
      </c>
      <c r="D4777" s="64">
        <f t="shared" si="559"/>
        <v>336</v>
      </c>
      <c r="E4777" s="64">
        <f t="shared" si="559"/>
        <v>514.12</v>
      </c>
      <c r="F4777" s="64">
        <f t="shared" si="559"/>
        <v>0</v>
      </c>
      <c r="H4777" s="64">
        <f t="shared" si="554"/>
        <v>-514.12</v>
      </c>
      <c r="J4777" s="64">
        <f t="shared" si="560"/>
        <v>37</v>
      </c>
      <c r="K4777" s="64">
        <f t="shared" si="555"/>
        <v>49</v>
      </c>
      <c r="L4777" s="64">
        <f t="shared" si="556"/>
        <v>172</v>
      </c>
      <c r="M4777" s="64">
        <f t="shared" si="557"/>
        <v>60</v>
      </c>
      <c r="O4777" s="64">
        <f t="shared" si="561"/>
        <v>2</v>
      </c>
      <c r="P4777" s="64">
        <f t="shared" si="562"/>
        <v>1</v>
      </c>
      <c r="Q4777" s="64">
        <f t="shared" si="563"/>
        <v>1</v>
      </c>
      <c r="T4777" s="64">
        <f t="shared" si="566"/>
        <v>318</v>
      </c>
      <c r="U4777" s="64" t="e">
        <f t="shared" ca="1" si="568"/>
        <v>#N/A</v>
      </c>
      <c r="V4777" s="64" t="e">
        <f t="shared" ca="1" si="568"/>
        <v>#N/A</v>
      </c>
      <c r="Y4777" s="64" t="str">
        <f t="shared" ca="1" si="565"/>
        <v xml:space="preserve"> </v>
      </c>
      <c r="Z4777" s="64" t="str">
        <f t="shared" ca="1" si="567"/>
        <v xml:space="preserve"> </v>
      </c>
    </row>
    <row r="4778" spans="1:26" x14ac:dyDescent="0.35">
      <c r="A4778" s="64">
        <v>3192804</v>
      </c>
      <c r="B4778" s="64" t="str">
        <f t="shared" si="558"/>
        <v>RT</v>
      </c>
      <c r="C4778" s="64">
        <f t="shared" si="559"/>
        <v>10446.09</v>
      </c>
      <c r="D4778" s="64">
        <f t="shared" si="559"/>
        <v>363</v>
      </c>
      <c r="E4778" s="64">
        <f t="shared" si="559"/>
        <v>846.74</v>
      </c>
      <c r="F4778" s="64">
        <f t="shared" si="559"/>
        <v>0</v>
      </c>
      <c r="H4778" s="64">
        <f t="shared" si="554"/>
        <v>-846.74</v>
      </c>
      <c r="J4778" s="64">
        <f t="shared" si="560"/>
        <v>37</v>
      </c>
      <c r="K4778" s="64">
        <f t="shared" si="555"/>
        <v>49</v>
      </c>
      <c r="L4778" s="64">
        <f t="shared" si="556"/>
        <v>173</v>
      </c>
      <c r="M4778" s="64">
        <f t="shared" si="557"/>
        <v>60</v>
      </c>
      <c r="O4778" s="64">
        <f t="shared" si="561"/>
        <v>2</v>
      </c>
      <c r="P4778" s="64">
        <f t="shared" si="562"/>
        <v>1</v>
      </c>
      <c r="Q4778" s="64">
        <f t="shared" si="563"/>
        <v>1</v>
      </c>
      <c r="T4778" s="64">
        <f t="shared" si="566"/>
        <v>319</v>
      </c>
      <c r="U4778" s="64" t="e">
        <f t="shared" ca="1" si="568"/>
        <v>#N/A</v>
      </c>
      <c r="V4778" s="64" t="e">
        <f t="shared" ca="1" si="568"/>
        <v>#N/A</v>
      </c>
      <c r="Y4778" s="64" t="str">
        <f t="shared" ca="1" si="565"/>
        <v xml:space="preserve"> </v>
      </c>
      <c r="Z4778" s="64" t="str">
        <f t="shared" ca="1" si="567"/>
        <v xml:space="preserve"> </v>
      </c>
    </row>
    <row r="4779" spans="1:26" x14ac:dyDescent="0.35">
      <c r="A4779" s="64">
        <v>3194454</v>
      </c>
      <c r="B4779" s="64" t="str">
        <f t="shared" si="558"/>
        <v>RCT Control</v>
      </c>
      <c r="C4779" s="64">
        <f t="shared" si="559"/>
        <v>6346.04</v>
      </c>
      <c r="D4779" s="64">
        <f t="shared" si="559"/>
        <v>336</v>
      </c>
      <c r="E4779" s="64">
        <f t="shared" si="559"/>
        <v>535.06999999999994</v>
      </c>
      <c r="F4779" s="64">
        <f t="shared" si="559"/>
        <v>0</v>
      </c>
      <c r="H4779" s="64">
        <f t="shared" si="554"/>
        <v>-535.06999999999994</v>
      </c>
      <c r="J4779" s="64">
        <f t="shared" si="560"/>
        <v>37</v>
      </c>
      <c r="K4779" s="64">
        <f t="shared" si="555"/>
        <v>49</v>
      </c>
      <c r="L4779" s="64">
        <f t="shared" si="556"/>
        <v>173</v>
      </c>
      <c r="M4779" s="64">
        <f t="shared" si="557"/>
        <v>61</v>
      </c>
      <c r="O4779" s="64">
        <f t="shared" si="561"/>
        <v>2</v>
      </c>
      <c r="P4779" s="64">
        <f t="shared" si="562"/>
        <v>1</v>
      </c>
      <c r="Q4779" s="64">
        <f t="shared" si="563"/>
        <v>1</v>
      </c>
    </row>
    <row r="4780" spans="1:26" x14ac:dyDescent="0.35">
      <c r="A4780" s="64">
        <v>3204815</v>
      </c>
      <c r="B4780" s="64" t="str">
        <f t="shared" si="558"/>
        <v>RT</v>
      </c>
      <c r="C4780" s="64">
        <f t="shared" si="559"/>
        <v>16423.37</v>
      </c>
      <c r="D4780" s="64">
        <f t="shared" si="559"/>
        <v>365</v>
      </c>
      <c r="E4780" s="64">
        <f t="shared" si="559"/>
        <v>1315.69</v>
      </c>
      <c r="F4780" s="64">
        <f t="shared" ref="F4780" si="569">SUMIFS(F$55:F$4404,$A$55:$A$4404,$A4780)</f>
        <v>0</v>
      </c>
      <c r="H4780" s="64">
        <f t="shared" ref="H4780:H4843" si="570">F4780-E4780</f>
        <v>-1315.69</v>
      </c>
      <c r="J4780" s="64">
        <f t="shared" si="560"/>
        <v>37</v>
      </c>
      <c r="K4780" s="64">
        <f t="shared" ref="K4780:K4843" si="571">IF(AND($B4780=K$4457,$Q4780=1),K4779+1,K4779)</f>
        <v>49</v>
      </c>
      <c r="L4780" s="64">
        <f t="shared" ref="L4780:L4843" si="572">IF(AND($B4780=L$4457,$Q4780=1),L4779+1,L4779)</f>
        <v>174</v>
      </c>
      <c r="M4780" s="64">
        <f t="shared" ref="M4780:M4843" si="573">IF(AND($B4780=M$4457,$Q4780=1),M4779+1,M4779)</f>
        <v>61</v>
      </c>
      <c r="O4780" s="64">
        <f t="shared" si="561"/>
        <v>2</v>
      </c>
      <c r="P4780" s="64">
        <f t="shared" si="562"/>
        <v>1</v>
      </c>
      <c r="Q4780" s="64">
        <f t="shared" si="563"/>
        <v>1</v>
      </c>
    </row>
    <row r="4781" spans="1:26" x14ac:dyDescent="0.35">
      <c r="A4781" s="64">
        <v>3227700</v>
      </c>
      <c r="B4781" s="64" t="str">
        <f t="shared" ref="B4781:B4844" si="574">INDEX($B$55:$B$4404,MATCH($A4781,$A$55:$A$4404,0),1)</f>
        <v>CPP</v>
      </c>
      <c r="C4781" s="64">
        <f t="shared" ref="C4781:F4844" si="575">SUMIFS(C$55:C$4404,$A$55:$A$4404,$A4781)</f>
        <v>7949.9</v>
      </c>
      <c r="D4781" s="64">
        <f t="shared" si="575"/>
        <v>365</v>
      </c>
      <c r="E4781" s="64">
        <f t="shared" si="575"/>
        <v>662.02</v>
      </c>
      <c r="F4781" s="64">
        <f t="shared" si="575"/>
        <v>657.3</v>
      </c>
      <c r="H4781" s="64">
        <f t="shared" si="570"/>
        <v>-4.7200000000000273</v>
      </c>
      <c r="J4781" s="64">
        <f t="shared" ref="J4781:J4844" si="576">IF(AND($B4781=J$4457,$Q4781=1),J4780+1,J4780)</f>
        <v>38</v>
      </c>
      <c r="K4781" s="64">
        <f t="shared" si="571"/>
        <v>49</v>
      </c>
      <c r="L4781" s="64">
        <f t="shared" si="572"/>
        <v>174</v>
      </c>
      <c r="M4781" s="64">
        <f t="shared" si="573"/>
        <v>61</v>
      </c>
      <c r="O4781" s="64">
        <f t="shared" ref="O4781:O4844" si="577">COUNTIFS($A$55:$A$4404,$A4781)</f>
        <v>2</v>
      </c>
      <c r="P4781" s="64">
        <f t="shared" ref="P4781:P4844" si="578">IF(D4781&lt;=$P$4455,1,0)</f>
        <v>1</v>
      </c>
      <c r="Q4781" s="64">
        <f t="shared" ref="Q4781:Q4844" si="579">IF(AND(O4781=2,P4781=1),1,0)</f>
        <v>1</v>
      </c>
    </row>
    <row r="4782" spans="1:26" x14ac:dyDescent="0.35">
      <c r="A4782" s="64">
        <v>3229540</v>
      </c>
      <c r="B4782" s="64" t="str">
        <f t="shared" si="574"/>
        <v>RT</v>
      </c>
      <c r="C4782" s="64">
        <f t="shared" si="575"/>
        <v>3189.9399999999996</v>
      </c>
      <c r="D4782" s="64">
        <f t="shared" si="575"/>
        <v>365</v>
      </c>
      <c r="E4782" s="64">
        <f t="shared" si="575"/>
        <v>256.52999999999997</v>
      </c>
      <c r="F4782" s="64">
        <f t="shared" si="575"/>
        <v>0</v>
      </c>
      <c r="H4782" s="64">
        <f t="shared" si="570"/>
        <v>-256.52999999999997</v>
      </c>
      <c r="J4782" s="64">
        <f t="shared" si="576"/>
        <v>38</v>
      </c>
      <c r="K4782" s="64">
        <f t="shared" si="571"/>
        <v>49</v>
      </c>
      <c r="L4782" s="64">
        <f t="shared" si="572"/>
        <v>175</v>
      </c>
      <c r="M4782" s="64">
        <f t="shared" si="573"/>
        <v>61</v>
      </c>
      <c r="O4782" s="64">
        <f t="shared" si="577"/>
        <v>2</v>
      </c>
      <c r="P4782" s="64">
        <f t="shared" si="578"/>
        <v>1</v>
      </c>
      <c r="Q4782" s="64">
        <f t="shared" si="579"/>
        <v>1</v>
      </c>
    </row>
    <row r="4783" spans="1:26" x14ac:dyDescent="0.35">
      <c r="A4783" s="64">
        <v>3235133</v>
      </c>
      <c r="B4783" s="64" t="str">
        <f t="shared" si="574"/>
        <v>CPP</v>
      </c>
      <c r="C4783" s="64">
        <f t="shared" si="575"/>
        <v>14220</v>
      </c>
      <c r="D4783" s="64">
        <f t="shared" si="575"/>
        <v>245</v>
      </c>
      <c r="E4783" s="64">
        <f t="shared" si="575"/>
        <v>1171.73</v>
      </c>
      <c r="F4783" s="64">
        <f t="shared" si="575"/>
        <v>1167.0999999999999</v>
      </c>
      <c r="H4783" s="64">
        <f t="shared" si="570"/>
        <v>-4.6300000000001091</v>
      </c>
      <c r="J4783" s="64">
        <f t="shared" si="576"/>
        <v>39</v>
      </c>
      <c r="K4783" s="64">
        <f t="shared" si="571"/>
        <v>49</v>
      </c>
      <c r="L4783" s="64">
        <f t="shared" si="572"/>
        <v>175</v>
      </c>
      <c r="M4783" s="64">
        <f t="shared" si="573"/>
        <v>61</v>
      </c>
      <c r="O4783" s="64">
        <f t="shared" si="577"/>
        <v>2</v>
      </c>
      <c r="P4783" s="64">
        <f t="shared" si="578"/>
        <v>1</v>
      </c>
      <c r="Q4783" s="64">
        <f t="shared" si="579"/>
        <v>1</v>
      </c>
    </row>
    <row r="4784" spans="1:26" x14ac:dyDescent="0.35">
      <c r="A4784" s="64">
        <v>3240207</v>
      </c>
      <c r="B4784" s="64" t="str">
        <f t="shared" si="574"/>
        <v>RT</v>
      </c>
      <c r="C4784" s="64">
        <f t="shared" si="575"/>
        <v>29445.85</v>
      </c>
      <c r="D4784" s="64">
        <f t="shared" si="575"/>
        <v>363</v>
      </c>
      <c r="E4784" s="64">
        <f t="shared" si="575"/>
        <v>2410.4700000000003</v>
      </c>
      <c r="F4784" s="64">
        <f t="shared" si="575"/>
        <v>0</v>
      </c>
      <c r="H4784" s="64">
        <f t="shared" si="570"/>
        <v>-2410.4700000000003</v>
      </c>
      <c r="J4784" s="64">
        <f t="shared" si="576"/>
        <v>39</v>
      </c>
      <c r="K4784" s="64">
        <f t="shared" si="571"/>
        <v>49</v>
      </c>
      <c r="L4784" s="64">
        <f t="shared" si="572"/>
        <v>176</v>
      </c>
      <c r="M4784" s="64">
        <f t="shared" si="573"/>
        <v>61</v>
      </c>
      <c r="O4784" s="64">
        <f t="shared" si="577"/>
        <v>2</v>
      </c>
      <c r="P4784" s="64">
        <f t="shared" si="578"/>
        <v>1</v>
      </c>
      <c r="Q4784" s="64">
        <f t="shared" si="579"/>
        <v>1</v>
      </c>
    </row>
    <row r="4785" spans="1:17" x14ac:dyDescent="0.35">
      <c r="A4785" s="64">
        <v>3242625</v>
      </c>
      <c r="B4785" s="64" t="str">
        <f t="shared" si="574"/>
        <v>RCT Control</v>
      </c>
      <c r="C4785" s="64">
        <f t="shared" si="575"/>
        <v>7658.2099999999991</v>
      </c>
      <c r="D4785" s="64">
        <f t="shared" si="575"/>
        <v>335</v>
      </c>
      <c r="E4785" s="64">
        <f t="shared" si="575"/>
        <v>613.26</v>
      </c>
      <c r="F4785" s="64">
        <f t="shared" si="575"/>
        <v>0</v>
      </c>
      <c r="H4785" s="64">
        <f t="shared" si="570"/>
        <v>-613.26</v>
      </c>
      <c r="J4785" s="64">
        <f t="shared" si="576"/>
        <v>39</v>
      </c>
      <c r="K4785" s="64">
        <f t="shared" si="571"/>
        <v>49</v>
      </c>
      <c r="L4785" s="64">
        <f t="shared" si="572"/>
        <v>176</v>
      </c>
      <c r="M4785" s="64">
        <f t="shared" si="573"/>
        <v>62</v>
      </c>
      <c r="O4785" s="64">
        <f t="shared" si="577"/>
        <v>2</v>
      </c>
      <c r="P4785" s="64">
        <f t="shared" si="578"/>
        <v>1</v>
      </c>
      <c r="Q4785" s="64">
        <f t="shared" si="579"/>
        <v>1</v>
      </c>
    </row>
    <row r="4786" spans="1:17" x14ac:dyDescent="0.35">
      <c r="A4786" s="64">
        <v>3251593</v>
      </c>
      <c r="B4786" s="64" t="str">
        <f t="shared" si="574"/>
        <v>RT</v>
      </c>
      <c r="C4786" s="64">
        <f t="shared" si="575"/>
        <v>14925.970000000001</v>
      </c>
      <c r="D4786" s="64">
        <f t="shared" si="575"/>
        <v>365</v>
      </c>
      <c r="E4786" s="64">
        <f t="shared" si="575"/>
        <v>1207.28</v>
      </c>
      <c r="F4786" s="64">
        <f t="shared" si="575"/>
        <v>0</v>
      </c>
      <c r="H4786" s="64">
        <f t="shared" si="570"/>
        <v>-1207.28</v>
      </c>
      <c r="J4786" s="64">
        <f t="shared" si="576"/>
        <v>39</v>
      </c>
      <c r="K4786" s="64">
        <f t="shared" si="571"/>
        <v>49</v>
      </c>
      <c r="L4786" s="64">
        <f t="shared" si="572"/>
        <v>177</v>
      </c>
      <c r="M4786" s="64">
        <f t="shared" si="573"/>
        <v>62</v>
      </c>
      <c r="O4786" s="64">
        <f t="shared" si="577"/>
        <v>2</v>
      </c>
      <c r="P4786" s="64">
        <f t="shared" si="578"/>
        <v>1</v>
      </c>
      <c r="Q4786" s="64">
        <f t="shared" si="579"/>
        <v>1</v>
      </c>
    </row>
    <row r="4787" spans="1:17" x14ac:dyDescent="0.35">
      <c r="A4787" s="64">
        <v>3251676</v>
      </c>
      <c r="B4787" s="64" t="str">
        <f t="shared" si="574"/>
        <v>RT</v>
      </c>
      <c r="C4787" s="64">
        <f t="shared" si="575"/>
        <v>6211.42</v>
      </c>
      <c r="D4787" s="64">
        <f t="shared" si="575"/>
        <v>365</v>
      </c>
      <c r="E4787" s="64">
        <f t="shared" si="575"/>
        <v>478.97</v>
      </c>
      <c r="F4787" s="64">
        <f t="shared" si="575"/>
        <v>0</v>
      </c>
      <c r="H4787" s="64">
        <f t="shared" si="570"/>
        <v>-478.97</v>
      </c>
      <c r="J4787" s="64">
        <f t="shared" si="576"/>
        <v>39</v>
      </c>
      <c r="K4787" s="64">
        <f t="shared" si="571"/>
        <v>49</v>
      </c>
      <c r="L4787" s="64">
        <f t="shared" si="572"/>
        <v>178</v>
      </c>
      <c r="M4787" s="64">
        <f t="shared" si="573"/>
        <v>62</v>
      </c>
      <c r="O4787" s="64">
        <f t="shared" si="577"/>
        <v>2</v>
      </c>
      <c r="P4787" s="64">
        <f t="shared" si="578"/>
        <v>1</v>
      </c>
      <c r="Q4787" s="64">
        <f t="shared" si="579"/>
        <v>1</v>
      </c>
    </row>
    <row r="4788" spans="1:17" x14ac:dyDescent="0.35">
      <c r="A4788" s="64">
        <v>3263332</v>
      </c>
      <c r="B4788" s="64" t="str">
        <f t="shared" si="574"/>
        <v>CPP</v>
      </c>
      <c r="C4788" s="64">
        <f t="shared" si="575"/>
        <v>12346.85</v>
      </c>
      <c r="D4788" s="64">
        <f t="shared" si="575"/>
        <v>335</v>
      </c>
      <c r="E4788" s="64">
        <f t="shared" si="575"/>
        <v>993.21</v>
      </c>
      <c r="F4788" s="64">
        <f t="shared" si="575"/>
        <v>981.21</v>
      </c>
      <c r="H4788" s="64">
        <f t="shared" si="570"/>
        <v>-12</v>
      </c>
      <c r="J4788" s="64">
        <f t="shared" si="576"/>
        <v>40</v>
      </c>
      <c r="K4788" s="64">
        <f t="shared" si="571"/>
        <v>49</v>
      </c>
      <c r="L4788" s="64">
        <f t="shared" si="572"/>
        <v>178</v>
      </c>
      <c r="M4788" s="64">
        <f t="shared" si="573"/>
        <v>62</v>
      </c>
      <c r="O4788" s="64">
        <f t="shared" si="577"/>
        <v>2</v>
      </c>
      <c r="P4788" s="64">
        <f t="shared" si="578"/>
        <v>1</v>
      </c>
      <c r="Q4788" s="64">
        <f t="shared" si="579"/>
        <v>1</v>
      </c>
    </row>
    <row r="4789" spans="1:17" x14ac:dyDescent="0.35">
      <c r="A4789" s="64">
        <v>3269124</v>
      </c>
      <c r="B4789" s="64" t="str">
        <f t="shared" si="574"/>
        <v>RT</v>
      </c>
      <c r="C4789" s="64">
        <f t="shared" si="575"/>
        <v>8095.6399999999994</v>
      </c>
      <c r="D4789" s="64">
        <f t="shared" si="575"/>
        <v>365</v>
      </c>
      <c r="E4789" s="64">
        <f t="shared" si="575"/>
        <v>684.8</v>
      </c>
      <c r="F4789" s="64">
        <f t="shared" si="575"/>
        <v>0</v>
      </c>
      <c r="H4789" s="64">
        <f t="shared" si="570"/>
        <v>-684.8</v>
      </c>
      <c r="J4789" s="64">
        <f t="shared" si="576"/>
        <v>40</v>
      </c>
      <c r="K4789" s="64">
        <f t="shared" si="571"/>
        <v>49</v>
      </c>
      <c r="L4789" s="64">
        <f t="shared" si="572"/>
        <v>179</v>
      </c>
      <c r="M4789" s="64">
        <f t="shared" si="573"/>
        <v>62</v>
      </c>
      <c r="O4789" s="64">
        <f t="shared" si="577"/>
        <v>2</v>
      </c>
      <c r="P4789" s="64">
        <f t="shared" si="578"/>
        <v>1</v>
      </c>
      <c r="Q4789" s="64">
        <f t="shared" si="579"/>
        <v>1</v>
      </c>
    </row>
    <row r="4790" spans="1:17" x14ac:dyDescent="0.35">
      <c r="A4790" s="64">
        <v>3273274</v>
      </c>
      <c r="B4790" s="64" t="str">
        <f t="shared" si="574"/>
        <v>RT</v>
      </c>
      <c r="C4790" s="64">
        <f t="shared" si="575"/>
        <v>11823.630000000001</v>
      </c>
      <c r="D4790" s="64">
        <f t="shared" si="575"/>
        <v>365</v>
      </c>
      <c r="E4790" s="64">
        <f t="shared" si="575"/>
        <v>975.81</v>
      </c>
      <c r="F4790" s="64">
        <f t="shared" si="575"/>
        <v>0</v>
      </c>
      <c r="H4790" s="64">
        <f t="shared" si="570"/>
        <v>-975.81</v>
      </c>
      <c r="J4790" s="64">
        <f t="shared" si="576"/>
        <v>40</v>
      </c>
      <c r="K4790" s="64">
        <f t="shared" si="571"/>
        <v>49</v>
      </c>
      <c r="L4790" s="64">
        <f t="shared" si="572"/>
        <v>180</v>
      </c>
      <c r="M4790" s="64">
        <f t="shared" si="573"/>
        <v>62</v>
      </c>
      <c r="O4790" s="64">
        <f t="shared" si="577"/>
        <v>2</v>
      </c>
      <c r="P4790" s="64">
        <f t="shared" si="578"/>
        <v>1</v>
      </c>
      <c r="Q4790" s="64">
        <f t="shared" si="579"/>
        <v>1</v>
      </c>
    </row>
    <row r="4791" spans="1:17" x14ac:dyDescent="0.35">
      <c r="A4791" s="64">
        <v>3273779</v>
      </c>
      <c r="B4791" s="64" t="str">
        <f t="shared" si="574"/>
        <v>RT</v>
      </c>
      <c r="C4791" s="64">
        <f t="shared" si="575"/>
        <v>8041.83</v>
      </c>
      <c r="D4791" s="64">
        <f t="shared" si="575"/>
        <v>365</v>
      </c>
      <c r="E4791" s="64">
        <f t="shared" si="575"/>
        <v>668.44</v>
      </c>
      <c r="F4791" s="64">
        <f t="shared" si="575"/>
        <v>0</v>
      </c>
      <c r="H4791" s="64">
        <f t="shared" si="570"/>
        <v>-668.44</v>
      </c>
      <c r="J4791" s="64">
        <f t="shared" si="576"/>
        <v>40</v>
      </c>
      <c r="K4791" s="64">
        <f t="shared" si="571"/>
        <v>49</v>
      </c>
      <c r="L4791" s="64">
        <f t="shared" si="572"/>
        <v>181</v>
      </c>
      <c r="M4791" s="64">
        <f t="shared" si="573"/>
        <v>62</v>
      </c>
      <c r="O4791" s="64">
        <f t="shared" si="577"/>
        <v>2</v>
      </c>
      <c r="P4791" s="64">
        <f t="shared" si="578"/>
        <v>1</v>
      </c>
      <c r="Q4791" s="64">
        <f t="shared" si="579"/>
        <v>1</v>
      </c>
    </row>
    <row r="4792" spans="1:17" x14ac:dyDescent="0.35">
      <c r="A4792" s="64">
        <v>3273985</v>
      </c>
      <c r="B4792" s="64" t="str">
        <f t="shared" si="574"/>
        <v>CPP/RT</v>
      </c>
      <c r="C4792" s="64">
        <f t="shared" si="575"/>
        <v>7785.6100000000006</v>
      </c>
      <c r="D4792" s="64">
        <f t="shared" si="575"/>
        <v>273</v>
      </c>
      <c r="E4792" s="64">
        <f t="shared" si="575"/>
        <v>633.49</v>
      </c>
      <c r="F4792" s="64">
        <f t="shared" si="575"/>
        <v>624.34</v>
      </c>
      <c r="H4792" s="64">
        <f t="shared" si="570"/>
        <v>-9.1499999999999773</v>
      </c>
      <c r="J4792" s="64">
        <f t="shared" si="576"/>
        <v>40</v>
      </c>
      <c r="K4792" s="64">
        <f t="shared" si="571"/>
        <v>50</v>
      </c>
      <c r="L4792" s="64">
        <f t="shared" si="572"/>
        <v>181</v>
      </c>
      <c r="M4792" s="64">
        <f t="shared" si="573"/>
        <v>62</v>
      </c>
      <c r="O4792" s="64">
        <f t="shared" si="577"/>
        <v>2</v>
      </c>
      <c r="P4792" s="64">
        <f t="shared" si="578"/>
        <v>1</v>
      </c>
      <c r="Q4792" s="64">
        <f t="shared" si="579"/>
        <v>1</v>
      </c>
    </row>
    <row r="4793" spans="1:17" x14ac:dyDescent="0.35">
      <c r="A4793" s="64">
        <v>3274834</v>
      </c>
      <c r="B4793" s="64" t="str">
        <f t="shared" si="574"/>
        <v>RT</v>
      </c>
      <c r="C4793" s="64">
        <f t="shared" si="575"/>
        <v>6684.2999999999993</v>
      </c>
      <c r="D4793" s="64">
        <f t="shared" si="575"/>
        <v>365</v>
      </c>
      <c r="E4793" s="64">
        <f t="shared" si="575"/>
        <v>567.42000000000007</v>
      </c>
      <c r="F4793" s="64">
        <f t="shared" si="575"/>
        <v>0</v>
      </c>
      <c r="H4793" s="64">
        <f t="shared" si="570"/>
        <v>-567.42000000000007</v>
      </c>
      <c r="J4793" s="64">
        <f t="shared" si="576"/>
        <v>40</v>
      </c>
      <c r="K4793" s="64">
        <f t="shared" si="571"/>
        <v>50</v>
      </c>
      <c r="L4793" s="64">
        <f t="shared" si="572"/>
        <v>182</v>
      </c>
      <c r="M4793" s="64">
        <f t="shared" si="573"/>
        <v>62</v>
      </c>
      <c r="O4793" s="64">
        <f t="shared" si="577"/>
        <v>2</v>
      </c>
      <c r="P4793" s="64">
        <f t="shared" si="578"/>
        <v>1</v>
      </c>
      <c r="Q4793" s="64">
        <f t="shared" si="579"/>
        <v>1</v>
      </c>
    </row>
    <row r="4794" spans="1:17" x14ac:dyDescent="0.35">
      <c r="A4794" s="64">
        <v>3275189</v>
      </c>
      <c r="B4794" s="64" t="str">
        <f t="shared" si="574"/>
        <v>RT</v>
      </c>
      <c r="C4794" s="64">
        <f t="shared" si="575"/>
        <v>10776.05</v>
      </c>
      <c r="D4794" s="64">
        <f t="shared" si="575"/>
        <v>365</v>
      </c>
      <c r="E4794" s="64">
        <f t="shared" si="575"/>
        <v>870.23</v>
      </c>
      <c r="F4794" s="64">
        <f t="shared" si="575"/>
        <v>0</v>
      </c>
      <c r="H4794" s="64">
        <f t="shared" si="570"/>
        <v>-870.23</v>
      </c>
      <c r="J4794" s="64">
        <f t="shared" si="576"/>
        <v>40</v>
      </c>
      <c r="K4794" s="64">
        <f t="shared" si="571"/>
        <v>50</v>
      </c>
      <c r="L4794" s="64">
        <f t="shared" si="572"/>
        <v>183</v>
      </c>
      <c r="M4794" s="64">
        <f t="shared" si="573"/>
        <v>62</v>
      </c>
      <c r="O4794" s="64">
        <f t="shared" si="577"/>
        <v>2</v>
      </c>
      <c r="P4794" s="64">
        <f t="shared" si="578"/>
        <v>1</v>
      </c>
      <c r="Q4794" s="64">
        <f t="shared" si="579"/>
        <v>1</v>
      </c>
    </row>
    <row r="4795" spans="1:17" x14ac:dyDescent="0.35">
      <c r="A4795" s="64">
        <v>3276525</v>
      </c>
      <c r="B4795" s="64" t="str">
        <f t="shared" si="574"/>
        <v>RT</v>
      </c>
      <c r="C4795" s="64">
        <f t="shared" si="575"/>
        <v>19669.68</v>
      </c>
      <c r="D4795" s="64">
        <f t="shared" si="575"/>
        <v>365</v>
      </c>
      <c r="E4795" s="64">
        <f t="shared" si="575"/>
        <v>1552.21</v>
      </c>
      <c r="F4795" s="64">
        <f t="shared" si="575"/>
        <v>0</v>
      </c>
      <c r="H4795" s="64">
        <f t="shared" si="570"/>
        <v>-1552.21</v>
      </c>
      <c r="J4795" s="64">
        <f t="shared" si="576"/>
        <v>40</v>
      </c>
      <c r="K4795" s="64">
        <f t="shared" si="571"/>
        <v>50</v>
      </c>
      <c r="L4795" s="64">
        <f t="shared" si="572"/>
        <v>184</v>
      </c>
      <c r="M4795" s="64">
        <f t="shared" si="573"/>
        <v>62</v>
      </c>
      <c r="O4795" s="64">
        <f t="shared" si="577"/>
        <v>2</v>
      </c>
      <c r="P4795" s="64">
        <f t="shared" si="578"/>
        <v>1</v>
      </c>
      <c r="Q4795" s="64">
        <f t="shared" si="579"/>
        <v>1</v>
      </c>
    </row>
    <row r="4796" spans="1:17" x14ac:dyDescent="0.35">
      <c r="A4796" s="64">
        <v>3278191</v>
      </c>
      <c r="B4796" s="64" t="str">
        <f t="shared" si="574"/>
        <v>CPP</v>
      </c>
      <c r="C4796" s="64">
        <f t="shared" si="575"/>
        <v>6924.7999999999993</v>
      </c>
      <c r="D4796" s="64">
        <f t="shared" si="575"/>
        <v>332</v>
      </c>
      <c r="E4796" s="64">
        <f t="shared" si="575"/>
        <v>560.12</v>
      </c>
      <c r="F4796" s="64">
        <f t="shared" si="575"/>
        <v>555.54999999999995</v>
      </c>
      <c r="H4796" s="64">
        <f t="shared" si="570"/>
        <v>-4.57000000000005</v>
      </c>
      <c r="J4796" s="64">
        <f t="shared" si="576"/>
        <v>41</v>
      </c>
      <c r="K4796" s="64">
        <f t="shared" si="571"/>
        <v>50</v>
      </c>
      <c r="L4796" s="64">
        <f t="shared" si="572"/>
        <v>184</v>
      </c>
      <c r="M4796" s="64">
        <f t="shared" si="573"/>
        <v>62</v>
      </c>
      <c r="O4796" s="64">
        <f t="shared" si="577"/>
        <v>2</v>
      </c>
      <c r="P4796" s="64">
        <f t="shared" si="578"/>
        <v>1</v>
      </c>
      <c r="Q4796" s="64">
        <f t="shared" si="579"/>
        <v>1</v>
      </c>
    </row>
    <row r="4797" spans="1:17" x14ac:dyDescent="0.35">
      <c r="A4797" s="64">
        <v>3291622</v>
      </c>
      <c r="B4797" s="64" t="str">
        <f t="shared" si="574"/>
        <v>RT</v>
      </c>
      <c r="C4797" s="64">
        <f t="shared" si="575"/>
        <v>15753.300000000001</v>
      </c>
      <c r="D4797" s="64">
        <f t="shared" si="575"/>
        <v>365</v>
      </c>
      <c r="E4797" s="64">
        <f t="shared" si="575"/>
        <v>1312.99</v>
      </c>
      <c r="F4797" s="64">
        <f t="shared" si="575"/>
        <v>0</v>
      </c>
      <c r="H4797" s="64">
        <f t="shared" si="570"/>
        <v>-1312.99</v>
      </c>
      <c r="J4797" s="64">
        <f t="shared" si="576"/>
        <v>41</v>
      </c>
      <c r="K4797" s="64">
        <f t="shared" si="571"/>
        <v>50</v>
      </c>
      <c r="L4797" s="64">
        <f t="shared" si="572"/>
        <v>185</v>
      </c>
      <c r="M4797" s="64">
        <f t="shared" si="573"/>
        <v>62</v>
      </c>
      <c r="O4797" s="64">
        <f t="shared" si="577"/>
        <v>2</v>
      </c>
      <c r="P4797" s="64">
        <f t="shared" si="578"/>
        <v>1</v>
      </c>
      <c r="Q4797" s="64">
        <f t="shared" si="579"/>
        <v>1</v>
      </c>
    </row>
    <row r="4798" spans="1:17" x14ac:dyDescent="0.35">
      <c r="A4798" s="64">
        <v>3291648</v>
      </c>
      <c r="B4798" s="64" t="str">
        <f t="shared" si="574"/>
        <v>RT</v>
      </c>
      <c r="C4798" s="64">
        <f t="shared" si="575"/>
        <v>12517.04</v>
      </c>
      <c r="D4798" s="64">
        <f t="shared" si="575"/>
        <v>365</v>
      </c>
      <c r="E4798" s="64">
        <f t="shared" si="575"/>
        <v>1033.4000000000001</v>
      </c>
      <c r="F4798" s="64">
        <f t="shared" si="575"/>
        <v>0</v>
      </c>
      <c r="H4798" s="64">
        <f t="shared" si="570"/>
        <v>-1033.4000000000001</v>
      </c>
      <c r="J4798" s="64">
        <f t="shared" si="576"/>
        <v>41</v>
      </c>
      <c r="K4798" s="64">
        <f t="shared" si="571"/>
        <v>50</v>
      </c>
      <c r="L4798" s="64">
        <f t="shared" si="572"/>
        <v>186</v>
      </c>
      <c r="M4798" s="64">
        <f t="shared" si="573"/>
        <v>62</v>
      </c>
      <c r="O4798" s="64">
        <f t="shared" si="577"/>
        <v>2</v>
      </c>
      <c r="P4798" s="64">
        <f t="shared" si="578"/>
        <v>1</v>
      </c>
      <c r="Q4798" s="64">
        <f t="shared" si="579"/>
        <v>1</v>
      </c>
    </row>
    <row r="4799" spans="1:17" x14ac:dyDescent="0.35">
      <c r="A4799" s="64">
        <v>3292191</v>
      </c>
      <c r="B4799" s="64" t="str">
        <f t="shared" si="574"/>
        <v>RT</v>
      </c>
      <c r="C4799" s="64">
        <f t="shared" si="575"/>
        <v>9369.7099999999991</v>
      </c>
      <c r="D4799" s="64">
        <f t="shared" si="575"/>
        <v>365</v>
      </c>
      <c r="E4799" s="64">
        <f t="shared" si="575"/>
        <v>744.96</v>
      </c>
      <c r="F4799" s="64">
        <f t="shared" si="575"/>
        <v>0</v>
      </c>
      <c r="H4799" s="64">
        <f t="shared" si="570"/>
        <v>-744.96</v>
      </c>
      <c r="J4799" s="64">
        <f t="shared" si="576"/>
        <v>41</v>
      </c>
      <c r="K4799" s="64">
        <f t="shared" si="571"/>
        <v>50</v>
      </c>
      <c r="L4799" s="64">
        <f t="shared" si="572"/>
        <v>187</v>
      </c>
      <c r="M4799" s="64">
        <f t="shared" si="573"/>
        <v>62</v>
      </c>
      <c r="O4799" s="64">
        <f t="shared" si="577"/>
        <v>2</v>
      </c>
      <c r="P4799" s="64">
        <f t="shared" si="578"/>
        <v>1</v>
      </c>
      <c r="Q4799" s="64">
        <f t="shared" si="579"/>
        <v>1</v>
      </c>
    </row>
    <row r="4800" spans="1:17" x14ac:dyDescent="0.35">
      <c r="A4800" s="64">
        <v>3294006</v>
      </c>
      <c r="B4800" s="64" t="str">
        <f t="shared" si="574"/>
        <v>RCT Control</v>
      </c>
      <c r="C4800" s="64">
        <f t="shared" si="575"/>
        <v>15606.89</v>
      </c>
      <c r="D4800" s="64">
        <f t="shared" si="575"/>
        <v>335</v>
      </c>
      <c r="E4800" s="64">
        <f t="shared" si="575"/>
        <v>1280.6500000000001</v>
      </c>
      <c r="F4800" s="64">
        <f t="shared" si="575"/>
        <v>0</v>
      </c>
      <c r="H4800" s="64">
        <f t="shared" si="570"/>
        <v>-1280.6500000000001</v>
      </c>
      <c r="J4800" s="64">
        <f t="shared" si="576"/>
        <v>41</v>
      </c>
      <c r="K4800" s="64">
        <f t="shared" si="571"/>
        <v>50</v>
      </c>
      <c r="L4800" s="64">
        <f t="shared" si="572"/>
        <v>187</v>
      </c>
      <c r="M4800" s="64">
        <f t="shared" si="573"/>
        <v>63</v>
      </c>
      <c r="O4800" s="64">
        <f t="shared" si="577"/>
        <v>2</v>
      </c>
      <c r="P4800" s="64">
        <f t="shared" si="578"/>
        <v>1</v>
      </c>
      <c r="Q4800" s="64">
        <f t="shared" si="579"/>
        <v>1</v>
      </c>
    </row>
    <row r="4801" spans="1:17" x14ac:dyDescent="0.35">
      <c r="A4801" s="64">
        <v>3294460</v>
      </c>
      <c r="B4801" s="64" t="str">
        <f t="shared" si="574"/>
        <v>RCT Control</v>
      </c>
      <c r="C4801" s="64">
        <f t="shared" si="575"/>
        <v>8608.84</v>
      </c>
      <c r="D4801" s="64">
        <f t="shared" si="575"/>
        <v>335</v>
      </c>
      <c r="E4801" s="64">
        <f t="shared" si="575"/>
        <v>696.87</v>
      </c>
      <c r="F4801" s="64">
        <f t="shared" si="575"/>
        <v>0</v>
      </c>
      <c r="H4801" s="64">
        <f t="shared" si="570"/>
        <v>-696.87</v>
      </c>
      <c r="J4801" s="64">
        <f t="shared" si="576"/>
        <v>41</v>
      </c>
      <c r="K4801" s="64">
        <f t="shared" si="571"/>
        <v>50</v>
      </c>
      <c r="L4801" s="64">
        <f t="shared" si="572"/>
        <v>187</v>
      </c>
      <c r="M4801" s="64">
        <f t="shared" si="573"/>
        <v>64</v>
      </c>
      <c r="O4801" s="64">
        <f t="shared" si="577"/>
        <v>2</v>
      </c>
      <c r="P4801" s="64">
        <f t="shared" si="578"/>
        <v>1</v>
      </c>
      <c r="Q4801" s="64">
        <f t="shared" si="579"/>
        <v>1</v>
      </c>
    </row>
    <row r="4802" spans="1:17" x14ac:dyDescent="0.35">
      <c r="A4802" s="64">
        <v>3295088</v>
      </c>
      <c r="B4802" s="64" t="str">
        <f t="shared" si="574"/>
        <v>RT</v>
      </c>
      <c r="C4802" s="64">
        <f t="shared" si="575"/>
        <v>11429.82</v>
      </c>
      <c r="D4802" s="64">
        <f t="shared" si="575"/>
        <v>365</v>
      </c>
      <c r="E4802" s="64">
        <f t="shared" si="575"/>
        <v>920.74</v>
      </c>
      <c r="F4802" s="64">
        <f t="shared" si="575"/>
        <v>0</v>
      </c>
      <c r="H4802" s="64">
        <f t="shared" si="570"/>
        <v>-920.74</v>
      </c>
      <c r="J4802" s="64">
        <f t="shared" si="576"/>
        <v>41</v>
      </c>
      <c r="K4802" s="64">
        <f t="shared" si="571"/>
        <v>50</v>
      </c>
      <c r="L4802" s="64">
        <f t="shared" si="572"/>
        <v>188</v>
      </c>
      <c r="M4802" s="64">
        <f t="shared" si="573"/>
        <v>64</v>
      </c>
      <c r="O4802" s="64">
        <f t="shared" si="577"/>
        <v>2</v>
      </c>
      <c r="P4802" s="64">
        <f t="shared" si="578"/>
        <v>1</v>
      </c>
      <c r="Q4802" s="64">
        <f t="shared" si="579"/>
        <v>1</v>
      </c>
    </row>
    <row r="4803" spans="1:17" x14ac:dyDescent="0.35">
      <c r="A4803" s="64">
        <v>3297307</v>
      </c>
      <c r="B4803" s="64" t="str">
        <f t="shared" si="574"/>
        <v>RT</v>
      </c>
      <c r="C4803" s="64">
        <f t="shared" si="575"/>
        <v>11567.22</v>
      </c>
      <c r="D4803" s="64">
        <f t="shared" si="575"/>
        <v>365</v>
      </c>
      <c r="E4803" s="64">
        <f t="shared" si="575"/>
        <v>952.63</v>
      </c>
      <c r="F4803" s="64">
        <f t="shared" si="575"/>
        <v>0</v>
      </c>
      <c r="H4803" s="64">
        <f t="shared" si="570"/>
        <v>-952.63</v>
      </c>
      <c r="J4803" s="64">
        <f t="shared" si="576"/>
        <v>41</v>
      </c>
      <c r="K4803" s="64">
        <f t="shared" si="571"/>
        <v>50</v>
      </c>
      <c r="L4803" s="64">
        <f t="shared" si="572"/>
        <v>189</v>
      </c>
      <c r="M4803" s="64">
        <f t="shared" si="573"/>
        <v>64</v>
      </c>
      <c r="O4803" s="64">
        <f t="shared" si="577"/>
        <v>2</v>
      </c>
      <c r="P4803" s="64">
        <f t="shared" si="578"/>
        <v>1</v>
      </c>
      <c r="Q4803" s="64">
        <f t="shared" si="579"/>
        <v>1</v>
      </c>
    </row>
    <row r="4804" spans="1:17" x14ac:dyDescent="0.35">
      <c r="A4804" s="64">
        <v>3312618</v>
      </c>
      <c r="B4804" s="64" t="str">
        <f t="shared" si="574"/>
        <v>RT</v>
      </c>
      <c r="C4804" s="64">
        <f t="shared" si="575"/>
        <v>5929.73</v>
      </c>
      <c r="D4804" s="64">
        <f t="shared" si="575"/>
        <v>365</v>
      </c>
      <c r="E4804" s="64">
        <f t="shared" si="575"/>
        <v>492.7</v>
      </c>
      <c r="F4804" s="64">
        <f t="shared" si="575"/>
        <v>0</v>
      </c>
      <c r="H4804" s="64">
        <f t="shared" si="570"/>
        <v>-492.7</v>
      </c>
      <c r="J4804" s="64">
        <f t="shared" si="576"/>
        <v>41</v>
      </c>
      <c r="K4804" s="64">
        <f t="shared" si="571"/>
        <v>50</v>
      </c>
      <c r="L4804" s="64">
        <f t="shared" si="572"/>
        <v>190</v>
      </c>
      <c r="M4804" s="64">
        <f t="shared" si="573"/>
        <v>64</v>
      </c>
      <c r="O4804" s="64">
        <f t="shared" si="577"/>
        <v>2</v>
      </c>
      <c r="P4804" s="64">
        <f t="shared" si="578"/>
        <v>1</v>
      </c>
      <c r="Q4804" s="64">
        <f t="shared" si="579"/>
        <v>1</v>
      </c>
    </row>
    <row r="4805" spans="1:17" x14ac:dyDescent="0.35">
      <c r="A4805" s="64">
        <v>3320033</v>
      </c>
      <c r="B4805" s="64" t="str">
        <f t="shared" si="574"/>
        <v>CPP</v>
      </c>
      <c r="C4805" s="64">
        <f t="shared" si="575"/>
        <v>8054.17</v>
      </c>
      <c r="D4805" s="64">
        <f t="shared" si="575"/>
        <v>302</v>
      </c>
      <c r="E4805" s="64">
        <f t="shared" si="575"/>
        <v>678.82999999999993</v>
      </c>
      <c r="F4805" s="64">
        <f t="shared" si="575"/>
        <v>673.44</v>
      </c>
      <c r="H4805" s="64">
        <f t="shared" si="570"/>
        <v>-5.3899999999998727</v>
      </c>
      <c r="J4805" s="64">
        <f t="shared" si="576"/>
        <v>42</v>
      </c>
      <c r="K4805" s="64">
        <f t="shared" si="571"/>
        <v>50</v>
      </c>
      <c r="L4805" s="64">
        <f t="shared" si="572"/>
        <v>190</v>
      </c>
      <c r="M4805" s="64">
        <f t="shared" si="573"/>
        <v>64</v>
      </c>
      <c r="O4805" s="64">
        <f t="shared" si="577"/>
        <v>2</v>
      </c>
      <c r="P4805" s="64">
        <f t="shared" si="578"/>
        <v>1</v>
      </c>
      <c r="Q4805" s="64">
        <f t="shared" si="579"/>
        <v>1</v>
      </c>
    </row>
    <row r="4806" spans="1:17" x14ac:dyDescent="0.35">
      <c r="A4806" s="64">
        <v>3336428</v>
      </c>
      <c r="B4806" s="64" t="str">
        <f t="shared" si="574"/>
        <v>RT</v>
      </c>
      <c r="C4806" s="64">
        <f t="shared" si="575"/>
        <v>8815.85</v>
      </c>
      <c r="D4806" s="64">
        <f t="shared" si="575"/>
        <v>365</v>
      </c>
      <c r="E4806" s="64">
        <f t="shared" si="575"/>
        <v>709.13</v>
      </c>
      <c r="F4806" s="64">
        <f t="shared" si="575"/>
        <v>0</v>
      </c>
      <c r="H4806" s="64">
        <f t="shared" si="570"/>
        <v>-709.13</v>
      </c>
      <c r="J4806" s="64">
        <f t="shared" si="576"/>
        <v>42</v>
      </c>
      <c r="K4806" s="64">
        <f t="shared" si="571"/>
        <v>50</v>
      </c>
      <c r="L4806" s="64">
        <f t="shared" si="572"/>
        <v>191</v>
      </c>
      <c r="M4806" s="64">
        <f t="shared" si="573"/>
        <v>64</v>
      </c>
      <c r="O4806" s="64">
        <f t="shared" si="577"/>
        <v>2</v>
      </c>
      <c r="P4806" s="64">
        <f t="shared" si="578"/>
        <v>1</v>
      </c>
      <c r="Q4806" s="64">
        <f t="shared" si="579"/>
        <v>1</v>
      </c>
    </row>
    <row r="4807" spans="1:17" x14ac:dyDescent="0.35">
      <c r="A4807" s="64">
        <v>3343944</v>
      </c>
      <c r="B4807" s="64" t="str">
        <f t="shared" si="574"/>
        <v>RCT Control</v>
      </c>
      <c r="C4807" s="64">
        <f t="shared" si="575"/>
        <v>7213.51</v>
      </c>
      <c r="D4807" s="64">
        <f t="shared" si="575"/>
        <v>335</v>
      </c>
      <c r="E4807" s="64">
        <f t="shared" si="575"/>
        <v>578.37</v>
      </c>
      <c r="F4807" s="64">
        <f t="shared" si="575"/>
        <v>0</v>
      </c>
      <c r="H4807" s="64">
        <f t="shared" si="570"/>
        <v>-578.37</v>
      </c>
      <c r="J4807" s="64">
        <f t="shared" si="576"/>
        <v>42</v>
      </c>
      <c r="K4807" s="64">
        <f t="shared" si="571"/>
        <v>50</v>
      </c>
      <c r="L4807" s="64">
        <f t="shared" si="572"/>
        <v>191</v>
      </c>
      <c r="M4807" s="64">
        <f t="shared" si="573"/>
        <v>65</v>
      </c>
      <c r="O4807" s="64">
        <f t="shared" si="577"/>
        <v>2</v>
      </c>
      <c r="P4807" s="64">
        <f t="shared" si="578"/>
        <v>1</v>
      </c>
      <c r="Q4807" s="64">
        <f t="shared" si="579"/>
        <v>1</v>
      </c>
    </row>
    <row r="4808" spans="1:17" x14ac:dyDescent="0.35">
      <c r="A4808" s="64">
        <v>3347508</v>
      </c>
      <c r="B4808" s="64" t="str">
        <f t="shared" si="574"/>
        <v>RCT Control</v>
      </c>
      <c r="C4808" s="64">
        <f t="shared" si="575"/>
        <v>22364.260000000002</v>
      </c>
      <c r="D4808" s="64">
        <f t="shared" si="575"/>
        <v>335</v>
      </c>
      <c r="E4808" s="64">
        <f t="shared" si="575"/>
        <v>1841.16</v>
      </c>
      <c r="F4808" s="64">
        <f t="shared" si="575"/>
        <v>0</v>
      </c>
      <c r="H4808" s="64">
        <f t="shared" si="570"/>
        <v>-1841.16</v>
      </c>
      <c r="J4808" s="64">
        <f t="shared" si="576"/>
        <v>42</v>
      </c>
      <c r="K4808" s="64">
        <f t="shared" si="571"/>
        <v>50</v>
      </c>
      <c r="L4808" s="64">
        <f t="shared" si="572"/>
        <v>191</v>
      </c>
      <c r="M4808" s="64">
        <f t="shared" si="573"/>
        <v>66</v>
      </c>
      <c r="O4808" s="64">
        <f t="shared" si="577"/>
        <v>2</v>
      </c>
      <c r="P4808" s="64">
        <f t="shared" si="578"/>
        <v>1</v>
      </c>
      <c r="Q4808" s="64">
        <f t="shared" si="579"/>
        <v>1</v>
      </c>
    </row>
    <row r="4809" spans="1:17" x14ac:dyDescent="0.35">
      <c r="A4809" s="64">
        <v>3347582</v>
      </c>
      <c r="B4809" s="64" t="str">
        <f t="shared" si="574"/>
        <v>RCT Control</v>
      </c>
      <c r="C4809" s="64">
        <f t="shared" si="575"/>
        <v>3809.97</v>
      </c>
      <c r="D4809" s="64">
        <f t="shared" si="575"/>
        <v>335</v>
      </c>
      <c r="E4809" s="64">
        <f t="shared" si="575"/>
        <v>301.27</v>
      </c>
      <c r="F4809" s="64">
        <f t="shared" si="575"/>
        <v>0</v>
      </c>
      <c r="H4809" s="64">
        <f t="shared" si="570"/>
        <v>-301.27</v>
      </c>
      <c r="J4809" s="64">
        <f t="shared" si="576"/>
        <v>42</v>
      </c>
      <c r="K4809" s="64">
        <f t="shared" si="571"/>
        <v>50</v>
      </c>
      <c r="L4809" s="64">
        <f t="shared" si="572"/>
        <v>191</v>
      </c>
      <c r="M4809" s="64">
        <f t="shared" si="573"/>
        <v>67</v>
      </c>
      <c r="O4809" s="64">
        <f t="shared" si="577"/>
        <v>2</v>
      </c>
      <c r="P4809" s="64">
        <f t="shared" si="578"/>
        <v>1</v>
      </c>
      <c r="Q4809" s="64">
        <f t="shared" si="579"/>
        <v>1</v>
      </c>
    </row>
    <row r="4810" spans="1:17" x14ac:dyDescent="0.35">
      <c r="A4810" s="64">
        <v>3349299</v>
      </c>
      <c r="B4810" s="64" t="str">
        <f t="shared" si="574"/>
        <v>RCT Control</v>
      </c>
      <c r="C4810" s="64">
        <f t="shared" si="575"/>
        <v>18606</v>
      </c>
      <c r="D4810" s="64">
        <f t="shared" si="575"/>
        <v>335</v>
      </c>
      <c r="E4810" s="64">
        <f t="shared" si="575"/>
        <v>1485.58</v>
      </c>
      <c r="F4810" s="64">
        <f t="shared" si="575"/>
        <v>0</v>
      </c>
      <c r="H4810" s="64">
        <f t="shared" si="570"/>
        <v>-1485.58</v>
      </c>
      <c r="J4810" s="64">
        <f t="shared" si="576"/>
        <v>42</v>
      </c>
      <c r="K4810" s="64">
        <f t="shared" si="571"/>
        <v>50</v>
      </c>
      <c r="L4810" s="64">
        <f t="shared" si="572"/>
        <v>191</v>
      </c>
      <c r="M4810" s="64">
        <f t="shared" si="573"/>
        <v>68</v>
      </c>
      <c r="O4810" s="64">
        <f t="shared" si="577"/>
        <v>2</v>
      </c>
      <c r="P4810" s="64">
        <f t="shared" si="578"/>
        <v>1</v>
      </c>
      <c r="Q4810" s="64">
        <f t="shared" si="579"/>
        <v>1</v>
      </c>
    </row>
    <row r="4811" spans="1:17" x14ac:dyDescent="0.35">
      <c r="A4811" s="64">
        <v>3357143</v>
      </c>
      <c r="B4811" s="64" t="str">
        <f t="shared" si="574"/>
        <v>RT</v>
      </c>
      <c r="C4811" s="64">
        <f t="shared" si="575"/>
        <v>18283.170000000002</v>
      </c>
      <c r="D4811" s="64">
        <f t="shared" si="575"/>
        <v>364</v>
      </c>
      <c r="E4811" s="64">
        <f t="shared" si="575"/>
        <v>1516.21</v>
      </c>
      <c r="F4811" s="64">
        <f t="shared" si="575"/>
        <v>0</v>
      </c>
      <c r="H4811" s="64">
        <f t="shared" si="570"/>
        <v>-1516.21</v>
      </c>
      <c r="J4811" s="64">
        <f t="shared" si="576"/>
        <v>42</v>
      </c>
      <c r="K4811" s="64">
        <f t="shared" si="571"/>
        <v>50</v>
      </c>
      <c r="L4811" s="64">
        <f t="shared" si="572"/>
        <v>192</v>
      </c>
      <c r="M4811" s="64">
        <f t="shared" si="573"/>
        <v>68</v>
      </c>
      <c r="O4811" s="64">
        <f t="shared" si="577"/>
        <v>2</v>
      </c>
      <c r="P4811" s="64">
        <f t="shared" si="578"/>
        <v>1</v>
      </c>
      <c r="Q4811" s="64">
        <f t="shared" si="579"/>
        <v>1</v>
      </c>
    </row>
    <row r="4812" spans="1:17" x14ac:dyDescent="0.35">
      <c r="A4812" s="64">
        <v>3359967</v>
      </c>
      <c r="B4812" s="64" t="str">
        <f t="shared" si="574"/>
        <v>RCT Control</v>
      </c>
      <c r="C4812" s="64">
        <f t="shared" si="575"/>
        <v>17108.5</v>
      </c>
      <c r="D4812" s="64">
        <f t="shared" si="575"/>
        <v>334</v>
      </c>
      <c r="E4812" s="64">
        <f t="shared" si="575"/>
        <v>1435.28</v>
      </c>
      <c r="F4812" s="64">
        <f t="shared" si="575"/>
        <v>0</v>
      </c>
      <c r="H4812" s="64">
        <f t="shared" si="570"/>
        <v>-1435.28</v>
      </c>
      <c r="J4812" s="64">
        <f t="shared" si="576"/>
        <v>42</v>
      </c>
      <c r="K4812" s="64">
        <f t="shared" si="571"/>
        <v>50</v>
      </c>
      <c r="L4812" s="64">
        <f t="shared" si="572"/>
        <v>192</v>
      </c>
      <c r="M4812" s="64">
        <f t="shared" si="573"/>
        <v>69</v>
      </c>
      <c r="O4812" s="64">
        <f t="shared" si="577"/>
        <v>2</v>
      </c>
      <c r="P4812" s="64">
        <f t="shared" si="578"/>
        <v>1</v>
      </c>
      <c r="Q4812" s="64">
        <f t="shared" si="579"/>
        <v>1</v>
      </c>
    </row>
    <row r="4813" spans="1:17" x14ac:dyDescent="0.35">
      <c r="A4813" s="64">
        <v>3372191</v>
      </c>
      <c r="B4813" s="64" t="str">
        <f t="shared" si="574"/>
        <v>RCT Control</v>
      </c>
      <c r="C4813" s="64">
        <f t="shared" si="575"/>
        <v>7809.54</v>
      </c>
      <c r="D4813" s="64">
        <f t="shared" si="575"/>
        <v>365</v>
      </c>
      <c r="E4813" s="64">
        <f t="shared" si="575"/>
        <v>650.64</v>
      </c>
      <c r="F4813" s="64">
        <f t="shared" si="575"/>
        <v>0</v>
      </c>
      <c r="H4813" s="64">
        <f t="shared" si="570"/>
        <v>-650.64</v>
      </c>
      <c r="J4813" s="64">
        <f t="shared" si="576"/>
        <v>42</v>
      </c>
      <c r="K4813" s="64">
        <f t="shared" si="571"/>
        <v>50</v>
      </c>
      <c r="L4813" s="64">
        <f t="shared" si="572"/>
        <v>192</v>
      </c>
      <c r="M4813" s="64">
        <f t="shared" si="573"/>
        <v>70</v>
      </c>
      <c r="O4813" s="64">
        <f t="shared" si="577"/>
        <v>2</v>
      </c>
      <c r="P4813" s="64">
        <f t="shared" si="578"/>
        <v>1</v>
      </c>
      <c r="Q4813" s="64">
        <f t="shared" si="579"/>
        <v>1</v>
      </c>
    </row>
    <row r="4814" spans="1:17" x14ac:dyDescent="0.35">
      <c r="A4814" s="64">
        <v>3377068</v>
      </c>
      <c r="B4814" s="64" t="str">
        <f t="shared" si="574"/>
        <v>CPP/RT</v>
      </c>
      <c r="C4814" s="64">
        <f t="shared" si="575"/>
        <v>25626.260000000002</v>
      </c>
      <c r="D4814" s="64">
        <f t="shared" si="575"/>
        <v>364</v>
      </c>
      <c r="E4814" s="64">
        <f t="shared" si="575"/>
        <v>2122.9300000000003</v>
      </c>
      <c r="F4814" s="64">
        <f t="shared" si="575"/>
        <v>2096.69</v>
      </c>
      <c r="H4814" s="64">
        <f t="shared" si="570"/>
        <v>-26.240000000000236</v>
      </c>
      <c r="J4814" s="64">
        <f t="shared" si="576"/>
        <v>42</v>
      </c>
      <c r="K4814" s="64">
        <f t="shared" si="571"/>
        <v>51</v>
      </c>
      <c r="L4814" s="64">
        <f t="shared" si="572"/>
        <v>192</v>
      </c>
      <c r="M4814" s="64">
        <f t="shared" si="573"/>
        <v>70</v>
      </c>
      <c r="O4814" s="64">
        <f t="shared" si="577"/>
        <v>2</v>
      </c>
      <c r="P4814" s="64">
        <f t="shared" si="578"/>
        <v>1</v>
      </c>
      <c r="Q4814" s="64">
        <f t="shared" si="579"/>
        <v>1</v>
      </c>
    </row>
    <row r="4815" spans="1:17" x14ac:dyDescent="0.35">
      <c r="A4815" s="64">
        <v>3388552</v>
      </c>
      <c r="B4815" s="64" t="str">
        <f t="shared" si="574"/>
        <v>RT</v>
      </c>
      <c r="C4815" s="64">
        <f t="shared" si="575"/>
        <v>6937.5499999999993</v>
      </c>
      <c r="D4815" s="64">
        <f t="shared" si="575"/>
        <v>365</v>
      </c>
      <c r="E4815" s="64">
        <f t="shared" si="575"/>
        <v>570.66999999999996</v>
      </c>
      <c r="F4815" s="64">
        <f t="shared" si="575"/>
        <v>0</v>
      </c>
      <c r="H4815" s="64">
        <f t="shared" si="570"/>
        <v>-570.66999999999996</v>
      </c>
      <c r="J4815" s="64">
        <f t="shared" si="576"/>
        <v>42</v>
      </c>
      <c r="K4815" s="64">
        <f t="shared" si="571"/>
        <v>51</v>
      </c>
      <c r="L4815" s="64">
        <f t="shared" si="572"/>
        <v>193</v>
      </c>
      <c r="M4815" s="64">
        <f t="shared" si="573"/>
        <v>70</v>
      </c>
      <c r="O4815" s="64">
        <f t="shared" si="577"/>
        <v>2</v>
      </c>
      <c r="P4815" s="64">
        <f t="shared" si="578"/>
        <v>1</v>
      </c>
      <c r="Q4815" s="64">
        <f t="shared" si="579"/>
        <v>1</v>
      </c>
    </row>
    <row r="4816" spans="1:17" x14ac:dyDescent="0.35">
      <c r="A4816" s="64">
        <v>3390200</v>
      </c>
      <c r="B4816" s="64" t="str">
        <f t="shared" si="574"/>
        <v>RT</v>
      </c>
      <c r="C4816" s="64">
        <f t="shared" si="575"/>
        <v>5211.93</v>
      </c>
      <c r="D4816" s="64">
        <f t="shared" si="575"/>
        <v>365</v>
      </c>
      <c r="E4816" s="64">
        <f t="shared" si="575"/>
        <v>432.12</v>
      </c>
      <c r="F4816" s="64">
        <f t="shared" si="575"/>
        <v>0</v>
      </c>
      <c r="H4816" s="64">
        <f t="shared" si="570"/>
        <v>-432.12</v>
      </c>
      <c r="J4816" s="64">
        <f t="shared" si="576"/>
        <v>42</v>
      </c>
      <c r="K4816" s="64">
        <f t="shared" si="571"/>
        <v>51</v>
      </c>
      <c r="L4816" s="64">
        <f t="shared" si="572"/>
        <v>194</v>
      </c>
      <c r="M4816" s="64">
        <f t="shared" si="573"/>
        <v>70</v>
      </c>
      <c r="O4816" s="64">
        <f t="shared" si="577"/>
        <v>2</v>
      </c>
      <c r="P4816" s="64">
        <f t="shared" si="578"/>
        <v>1</v>
      </c>
      <c r="Q4816" s="64">
        <f t="shared" si="579"/>
        <v>1</v>
      </c>
    </row>
    <row r="4817" spans="1:17" x14ac:dyDescent="0.35">
      <c r="A4817" s="64">
        <v>3392587</v>
      </c>
      <c r="B4817" s="64" t="str">
        <f t="shared" si="574"/>
        <v>RT</v>
      </c>
      <c r="C4817" s="64">
        <f t="shared" si="575"/>
        <v>5365.6</v>
      </c>
      <c r="D4817" s="64">
        <f t="shared" si="575"/>
        <v>365</v>
      </c>
      <c r="E4817" s="64">
        <f t="shared" si="575"/>
        <v>440.15</v>
      </c>
      <c r="F4817" s="64">
        <f t="shared" si="575"/>
        <v>0</v>
      </c>
      <c r="H4817" s="64">
        <f t="shared" si="570"/>
        <v>-440.15</v>
      </c>
      <c r="J4817" s="64">
        <f t="shared" si="576"/>
        <v>42</v>
      </c>
      <c r="K4817" s="64">
        <f t="shared" si="571"/>
        <v>51</v>
      </c>
      <c r="L4817" s="64">
        <f t="shared" si="572"/>
        <v>195</v>
      </c>
      <c r="M4817" s="64">
        <f t="shared" si="573"/>
        <v>70</v>
      </c>
      <c r="O4817" s="64">
        <f t="shared" si="577"/>
        <v>2</v>
      </c>
      <c r="P4817" s="64">
        <f t="shared" si="578"/>
        <v>1</v>
      </c>
      <c r="Q4817" s="64">
        <f t="shared" si="579"/>
        <v>1</v>
      </c>
    </row>
    <row r="4818" spans="1:17" x14ac:dyDescent="0.35">
      <c r="A4818" s="64">
        <v>3395127</v>
      </c>
      <c r="B4818" s="64" t="str">
        <f t="shared" si="574"/>
        <v>RT</v>
      </c>
      <c r="C4818" s="64">
        <f t="shared" si="575"/>
        <v>5988.43</v>
      </c>
      <c r="D4818" s="64">
        <f t="shared" si="575"/>
        <v>365</v>
      </c>
      <c r="E4818" s="64">
        <f t="shared" si="575"/>
        <v>457.39</v>
      </c>
      <c r="F4818" s="64">
        <f t="shared" si="575"/>
        <v>0</v>
      </c>
      <c r="H4818" s="64">
        <f t="shared" si="570"/>
        <v>-457.39</v>
      </c>
      <c r="J4818" s="64">
        <f t="shared" si="576"/>
        <v>42</v>
      </c>
      <c r="K4818" s="64">
        <f t="shared" si="571"/>
        <v>51</v>
      </c>
      <c r="L4818" s="64">
        <f t="shared" si="572"/>
        <v>196</v>
      </c>
      <c r="M4818" s="64">
        <f t="shared" si="573"/>
        <v>70</v>
      </c>
      <c r="O4818" s="64">
        <f t="shared" si="577"/>
        <v>2</v>
      </c>
      <c r="P4818" s="64">
        <f t="shared" si="578"/>
        <v>1</v>
      </c>
      <c r="Q4818" s="64">
        <f t="shared" si="579"/>
        <v>1</v>
      </c>
    </row>
    <row r="4819" spans="1:17" x14ac:dyDescent="0.35">
      <c r="A4819" s="64">
        <v>3395630</v>
      </c>
      <c r="B4819" s="64" t="str">
        <f t="shared" si="574"/>
        <v>RT</v>
      </c>
      <c r="C4819" s="64">
        <f t="shared" si="575"/>
        <v>9360.48</v>
      </c>
      <c r="D4819" s="64">
        <f t="shared" si="575"/>
        <v>365</v>
      </c>
      <c r="E4819" s="64">
        <f t="shared" si="575"/>
        <v>739.42000000000007</v>
      </c>
      <c r="F4819" s="64">
        <f t="shared" si="575"/>
        <v>0</v>
      </c>
      <c r="H4819" s="64">
        <f t="shared" si="570"/>
        <v>-739.42000000000007</v>
      </c>
      <c r="J4819" s="64">
        <f t="shared" si="576"/>
        <v>42</v>
      </c>
      <c r="K4819" s="64">
        <f t="shared" si="571"/>
        <v>51</v>
      </c>
      <c r="L4819" s="64">
        <f t="shared" si="572"/>
        <v>197</v>
      </c>
      <c r="M4819" s="64">
        <f t="shared" si="573"/>
        <v>70</v>
      </c>
      <c r="O4819" s="64">
        <f t="shared" si="577"/>
        <v>2</v>
      </c>
      <c r="P4819" s="64">
        <f t="shared" si="578"/>
        <v>1</v>
      </c>
      <c r="Q4819" s="64">
        <f t="shared" si="579"/>
        <v>1</v>
      </c>
    </row>
    <row r="4820" spans="1:17" x14ac:dyDescent="0.35">
      <c r="A4820" s="64">
        <v>3396779</v>
      </c>
      <c r="B4820" s="64" t="str">
        <f t="shared" si="574"/>
        <v>RT</v>
      </c>
      <c r="C4820" s="64">
        <f t="shared" si="575"/>
        <v>10027.49</v>
      </c>
      <c r="D4820" s="64">
        <f t="shared" si="575"/>
        <v>365</v>
      </c>
      <c r="E4820" s="64">
        <f t="shared" si="575"/>
        <v>820.26</v>
      </c>
      <c r="F4820" s="64">
        <f t="shared" si="575"/>
        <v>0</v>
      </c>
      <c r="H4820" s="64">
        <f t="shared" si="570"/>
        <v>-820.26</v>
      </c>
      <c r="J4820" s="64">
        <f t="shared" si="576"/>
        <v>42</v>
      </c>
      <c r="K4820" s="64">
        <f t="shared" si="571"/>
        <v>51</v>
      </c>
      <c r="L4820" s="64">
        <f t="shared" si="572"/>
        <v>198</v>
      </c>
      <c r="M4820" s="64">
        <f t="shared" si="573"/>
        <v>70</v>
      </c>
      <c r="O4820" s="64">
        <f t="shared" si="577"/>
        <v>2</v>
      </c>
      <c r="P4820" s="64">
        <f t="shared" si="578"/>
        <v>1</v>
      </c>
      <c r="Q4820" s="64">
        <f t="shared" si="579"/>
        <v>1</v>
      </c>
    </row>
    <row r="4821" spans="1:17" x14ac:dyDescent="0.35">
      <c r="A4821" s="64">
        <v>3399244</v>
      </c>
      <c r="B4821" s="64" t="str">
        <f t="shared" si="574"/>
        <v>RT</v>
      </c>
      <c r="C4821" s="64">
        <f t="shared" si="575"/>
        <v>3709.97</v>
      </c>
      <c r="D4821" s="64">
        <f t="shared" si="575"/>
        <v>365</v>
      </c>
      <c r="E4821" s="64">
        <f t="shared" si="575"/>
        <v>294.56</v>
      </c>
      <c r="F4821" s="64">
        <f t="shared" si="575"/>
        <v>0</v>
      </c>
      <c r="H4821" s="64">
        <f t="shared" si="570"/>
        <v>-294.56</v>
      </c>
      <c r="J4821" s="64">
        <f t="shared" si="576"/>
        <v>42</v>
      </c>
      <c r="K4821" s="64">
        <f t="shared" si="571"/>
        <v>51</v>
      </c>
      <c r="L4821" s="64">
        <f t="shared" si="572"/>
        <v>199</v>
      </c>
      <c r="M4821" s="64">
        <f t="shared" si="573"/>
        <v>70</v>
      </c>
      <c r="O4821" s="64">
        <f t="shared" si="577"/>
        <v>2</v>
      </c>
      <c r="P4821" s="64">
        <f t="shared" si="578"/>
        <v>1</v>
      </c>
      <c r="Q4821" s="64">
        <f t="shared" si="579"/>
        <v>1</v>
      </c>
    </row>
    <row r="4822" spans="1:17" x14ac:dyDescent="0.35">
      <c r="A4822" s="64">
        <v>3453264</v>
      </c>
      <c r="B4822" s="64" t="str">
        <f t="shared" si="574"/>
        <v>RT</v>
      </c>
      <c r="C4822" s="64">
        <f t="shared" si="575"/>
        <v>5538.01</v>
      </c>
      <c r="D4822" s="64">
        <f t="shared" si="575"/>
        <v>365</v>
      </c>
      <c r="E4822" s="64">
        <f t="shared" si="575"/>
        <v>450.94000000000005</v>
      </c>
      <c r="F4822" s="64">
        <f t="shared" si="575"/>
        <v>0</v>
      </c>
      <c r="H4822" s="64">
        <f t="shared" si="570"/>
        <v>-450.94000000000005</v>
      </c>
      <c r="J4822" s="64">
        <f t="shared" si="576"/>
        <v>42</v>
      </c>
      <c r="K4822" s="64">
        <f t="shared" si="571"/>
        <v>51</v>
      </c>
      <c r="L4822" s="64">
        <f t="shared" si="572"/>
        <v>200</v>
      </c>
      <c r="M4822" s="64">
        <f t="shared" si="573"/>
        <v>70</v>
      </c>
      <c r="O4822" s="64">
        <f t="shared" si="577"/>
        <v>2</v>
      </c>
      <c r="P4822" s="64">
        <f t="shared" si="578"/>
        <v>1</v>
      </c>
      <c r="Q4822" s="64">
        <f t="shared" si="579"/>
        <v>1</v>
      </c>
    </row>
    <row r="4823" spans="1:17" x14ac:dyDescent="0.35">
      <c r="A4823" s="64">
        <v>3460300</v>
      </c>
      <c r="B4823" s="64" t="str">
        <f t="shared" si="574"/>
        <v>RT</v>
      </c>
      <c r="C4823" s="64">
        <f t="shared" si="575"/>
        <v>5802.83</v>
      </c>
      <c r="D4823" s="64">
        <f t="shared" si="575"/>
        <v>365</v>
      </c>
      <c r="E4823" s="64">
        <f t="shared" si="575"/>
        <v>486.77</v>
      </c>
      <c r="F4823" s="64">
        <f t="shared" si="575"/>
        <v>0</v>
      </c>
      <c r="H4823" s="64">
        <f t="shared" si="570"/>
        <v>-486.77</v>
      </c>
      <c r="J4823" s="64">
        <f t="shared" si="576"/>
        <v>42</v>
      </c>
      <c r="K4823" s="64">
        <f t="shared" si="571"/>
        <v>51</v>
      </c>
      <c r="L4823" s="64">
        <f t="shared" si="572"/>
        <v>201</v>
      </c>
      <c r="M4823" s="64">
        <f t="shared" si="573"/>
        <v>70</v>
      </c>
      <c r="O4823" s="64">
        <f t="shared" si="577"/>
        <v>2</v>
      </c>
      <c r="P4823" s="64">
        <f t="shared" si="578"/>
        <v>1</v>
      </c>
      <c r="Q4823" s="64">
        <f t="shared" si="579"/>
        <v>1</v>
      </c>
    </row>
    <row r="4824" spans="1:17" x14ac:dyDescent="0.35">
      <c r="A4824" s="64">
        <v>3461407</v>
      </c>
      <c r="B4824" s="64" t="str">
        <f t="shared" si="574"/>
        <v>RT</v>
      </c>
      <c r="C4824" s="64">
        <f t="shared" si="575"/>
        <v>9784.66</v>
      </c>
      <c r="D4824" s="64">
        <f t="shared" si="575"/>
        <v>365</v>
      </c>
      <c r="E4824" s="64">
        <f t="shared" si="575"/>
        <v>805.97</v>
      </c>
      <c r="F4824" s="64">
        <f t="shared" si="575"/>
        <v>0</v>
      </c>
      <c r="H4824" s="64">
        <f t="shared" si="570"/>
        <v>-805.97</v>
      </c>
      <c r="J4824" s="64">
        <f t="shared" si="576"/>
        <v>42</v>
      </c>
      <c r="K4824" s="64">
        <f t="shared" si="571"/>
        <v>51</v>
      </c>
      <c r="L4824" s="64">
        <f t="shared" si="572"/>
        <v>202</v>
      </c>
      <c r="M4824" s="64">
        <f t="shared" si="573"/>
        <v>70</v>
      </c>
      <c r="O4824" s="64">
        <f t="shared" si="577"/>
        <v>2</v>
      </c>
      <c r="P4824" s="64">
        <f t="shared" si="578"/>
        <v>1</v>
      </c>
      <c r="Q4824" s="64">
        <f t="shared" si="579"/>
        <v>1</v>
      </c>
    </row>
    <row r="4825" spans="1:17" x14ac:dyDescent="0.35">
      <c r="A4825" s="64">
        <v>3462421</v>
      </c>
      <c r="B4825" s="64" t="str">
        <f t="shared" si="574"/>
        <v>RT</v>
      </c>
      <c r="C4825" s="64">
        <f t="shared" si="575"/>
        <v>4999.41</v>
      </c>
      <c r="D4825" s="64">
        <f t="shared" si="575"/>
        <v>365</v>
      </c>
      <c r="E4825" s="64">
        <f t="shared" si="575"/>
        <v>418.12</v>
      </c>
      <c r="F4825" s="64">
        <f t="shared" si="575"/>
        <v>0</v>
      </c>
      <c r="H4825" s="64">
        <f t="shared" si="570"/>
        <v>-418.12</v>
      </c>
      <c r="J4825" s="64">
        <f t="shared" si="576"/>
        <v>42</v>
      </c>
      <c r="K4825" s="64">
        <f t="shared" si="571"/>
        <v>51</v>
      </c>
      <c r="L4825" s="64">
        <f t="shared" si="572"/>
        <v>203</v>
      </c>
      <c r="M4825" s="64">
        <f t="shared" si="573"/>
        <v>70</v>
      </c>
      <c r="O4825" s="64">
        <f t="shared" si="577"/>
        <v>2</v>
      </c>
      <c r="P4825" s="64">
        <f t="shared" si="578"/>
        <v>1</v>
      </c>
      <c r="Q4825" s="64">
        <f t="shared" si="579"/>
        <v>1</v>
      </c>
    </row>
    <row r="4826" spans="1:17" x14ac:dyDescent="0.35">
      <c r="A4826" s="64">
        <v>3465938</v>
      </c>
      <c r="B4826" s="64" t="str">
        <f t="shared" si="574"/>
        <v>RT</v>
      </c>
      <c r="C4826" s="64">
        <f t="shared" si="575"/>
        <v>16781.75</v>
      </c>
      <c r="D4826" s="64">
        <f t="shared" si="575"/>
        <v>364</v>
      </c>
      <c r="E4826" s="64">
        <f t="shared" si="575"/>
        <v>1384.55</v>
      </c>
      <c r="F4826" s="64">
        <f t="shared" si="575"/>
        <v>0</v>
      </c>
      <c r="H4826" s="64">
        <f t="shared" si="570"/>
        <v>-1384.55</v>
      </c>
      <c r="J4826" s="64">
        <f t="shared" si="576"/>
        <v>42</v>
      </c>
      <c r="K4826" s="64">
        <f t="shared" si="571"/>
        <v>51</v>
      </c>
      <c r="L4826" s="64">
        <f t="shared" si="572"/>
        <v>204</v>
      </c>
      <c r="M4826" s="64">
        <f t="shared" si="573"/>
        <v>70</v>
      </c>
      <c r="O4826" s="64">
        <f t="shared" si="577"/>
        <v>2</v>
      </c>
      <c r="P4826" s="64">
        <f t="shared" si="578"/>
        <v>1</v>
      </c>
      <c r="Q4826" s="64">
        <f t="shared" si="579"/>
        <v>1</v>
      </c>
    </row>
    <row r="4827" spans="1:17" x14ac:dyDescent="0.35">
      <c r="A4827" s="64">
        <v>3485473</v>
      </c>
      <c r="B4827" s="64" t="str">
        <f t="shared" si="574"/>
        <v>CPP/RT</v>
      </c>
      <c r="C4827" s="64">
        <f t="shared" si="575"/>
        <v>6554.82</v>
      </c>
      <c r="D4827" s="64">
        <f t="shared" si="575"/>
        <v>336</v>
      </c>
      <c r="E4827" s="64">
        <f t="shared" si="575"/>
        <v>541.13</v>
      </c>
      <c r="F4827" s="64">
        <f t="shared" si="575"/>
        <v>531.91</v>
      </c>
      <c r="H4827" s="64">
        <f t="shared" si="570"/>
        <v>-9.2200000000000273</v>
      </c>
      <c r="J4827" s="64">
        <f t="shared" si="576"/>
        <v>42</v>
      </c>
      <c r="K4827" s="64">
        <f t="shared" si="571"/>
        <v>52</v>
      </c>
      <c r="L4827" s="64">
        <f t="shared" si="572"/>
        <v>204</v>
      </c>
      <c r="M4827" s="64">
        <f t="shared" si="573"/>
        <v>70</v>
      </c>
      <c r="O4827" s="64">
        <f t="shared" si="577"/>
        <v>2</v>
      </c>
      <c r="P4827" s="64">
        <f t="shared" si="578"/>
        <v>1</v>
      </c>
      <c r="Q4827" s="64">
        <f t="shared" si="579"/>
        <v>1</v>
      </c>
    </row>
    <row r="4828" spans="1:17" x14ac:dyDescent="0.35">
      <c r="A4828" s="64">
        <v>3490456</v>
      </c>
      <c r="B4828" s="64" t="str">
        <f t="shared" si="574"/>
        <v>RT</v>
      </c>
      <c r="C4828" s="64">
        <f t="shared" si="575"/>
        <v>5968.42</v>
      </c>
      <c r="D4828" s="64">
        <f t="shared" si="575"/>
        <v>364</v>
      </c>
      <c r="E4828" s="64">
        <f t="shared" si="575"/>
        <v>504.81</v>
      </c>
      <c r="F4828" s="64">
        <f t="shared" si="575"/>
        <v>0</v>
      </c>
      <c r="H4828" s="64">
        <f t="shared" si="570"/>
        <v>-504.81</v>
      </c>
      <c r="J4828" s="64">
        <f t="shared" si="576"/>
        <v>42</v>
      </c>
      <c r="K4828" s="64">
        <f t="shared" si="571"/>
        <v>52</v>
      </c>
      <c r="L4828" s="64">
        <f t="shared" si="572"/>
        <v>205</v>
      </c>
      <c r="M4828" s="64">
        <f t="shared" si="573"/>
        <v>70</v>
      </c>
      <c r="O4828" s="64">
        <f t="shared" si="577"/>
        <v>2</v>
      </c>
      <c r="P4828" s="64">
        <f t="shared" si="578"/>
        <v>1</v>
      </c>
      <c r="Q4828" s="64">
        <f t="shared" si="579"/>
        <v>1</v>
      </c>
    </row>
    <row r="4829" spans="1:17" x14ac:dyDescent="0.35">
      <c r="A4829" s="64">
        <v>3491199</v>
      </c>
      <c r="B4829" s="64" t="str">
        <f t="shared" si="574"/>
        <v>CPP/RT</v>
      </c>
      <c r="C4829" s="64">
        <f t="shared" si="575"/>
        <v>5368.6</v>
      </c>
      <c r="D4829" s="64">
        <f t="shared" si="575"/>
        <v>333</v>
      </c>
      <c r="E4829" s="64">
        <f t="shared" si="575"/>
        <v>423.69000000000005</v>
      </c>
      <c r="F4829" s="64">
        <f t="shared" si="575"/>
        <v>410.39</v>
      </c>
      <c r="H4829" s="64">
        <f t="shared" si="570"/>
        <v>-13.300000000000068</v>
      </c>
      <c r="J4829" s="64">
        <f t="shared" si="576"/>
        <v>42</v>
      </c>
      <c r="K4829" s="64">
        <f t="shared" si="571"/>
        <v>53</v>
      </c>
      <c r="L4829" s="64">
        <f t="shared" si="572"/>
        <v>205</v>
      </c>
      <c r="M4829" s="64">
        <f t="shared" si="573"/>
        <v>70</v>
      </c>
      <c r="O4829" s="64">
        <f t="shared" si="577"/>
        <v>2</v>
      </c>
      <c r="P4829" s="64">
        <f t="shared" si="578"/>
        <v>1</v>
      </c>
      <c r="Q4829" s="64">
        <f t="shared" si="579"/>
        <v>1</v>
      </c>
    </row>
    <row r="4830" spans="1:17" x14ac:dyDescent="0.35">
      <c r="A4830" s="64">
        <v>3492923</v>
      </c>
      <c r="B4830" s="64" t="str">
        <f t="shared" si="574"/>
        <v>RCT Control</v>
      </c>
      <c r="C4830" s="64">
        <f t="shared" si="575"/>
        <v>7520.84</v>
      </c>
      <c r="D4830" s="64">
        <f t="shared" si="575"/>
        <v>365</v>
      </c>
      <c r="E4830" s="64">
        <f t="shared" si="575"/>
        <v>629.64</v>
      </c>
      <c r="F4830" s="64">
        <f t="shared" si="575"/>
        <v>0</v>
      </c>
      <c r="H4830" s="64">
        <f t="shared" si="570"/>
        <v>-629.64</v>
      </c>
      <c r="J4830" s="64">
        <f t="shared" si="576"/>
        <v>42</v>
      </c>
      <c r="K4830" s="64">
        <f t="shared" si="571"/>
        <v>53</v>
      </c>
      <c r="L4830" s="64">
        <f t="shared" si="572"/>
        <v>205</v>
      </c>
      <c r="M4830" s="64">
        <f t="shared" si="573"/>
        <v>71</v>
      </c>
      <c r="O4830" s="64">
        <f t="shared" si="577"/>
        <v>2</v>
      </c>
      <c r="P4830" s="64">
        <f t="shared" si="578"/>
        <v>1</v>
      </c>
      <c r="Q4830" s="64">
        <f t="shared" si="579"/>
        <v>1</v>
      </c>
    </row>
    <row r="4831" spans="1:17" x14ac:dyDescent="0.35">
      <c r="A4831" s="64">
        <v>3498921</v>
      </c>
      <c r="B4831" s="64" t="str">
        <f t="shared" si="574"/>
        <v>CPP</v>
      </c>
      <c r="C4831" s="64">
        <f t="shared" si="575"/>
        <v>11498.7</v>
      </c>
      <c r="D4831" s="64">
        <f t="shared" si="575"/>
        <v>335</v>
      </c>
      <c r="E4831" s="64">
        <f t="shared" si="575"/>
        <v>915.81999999999994</v>
      </c>
      <c r="F4831" s="64">
        <f t="shared" si="575"/>
        <v>901.83999999999992</v>
      </c>
      <c r="H4831" s="64">
        <f t="shared" si="570"/>
        <v>-13.980000000000018</v>
      </c>
      <c r="J4831" s="64">
        <f t="shared" si="576"/>
        <v>43</v>
      </c>
      <c r="K4831" s="64">
        <f t="shared" si="571"/>
        <v>53</v>
      </c>
      <c r="L4831" s="64">
        <f t="shared" si="572"/>
        <v>205</v>
      </c>
      <c r="M4831" s="64">
        <f t="shared" si="573"/>
        <v>71</v>
      </c>
      <c r="O4831" s="64">
        <f t="shared" si="577"/>
        <v>2</v>
      </c>
      <c r="P4831" s="64">
        <f t="shared" si="578"/>
        <v>1</v>
      </c>
      <c r="Q4831" s="64">
        <f t="shared" si="579"/>
        <v>1</v>
      </c>
    </row>
    <row r="4832" spans="1:17" x14ac:dyDescent="0.35">
      <c r="A4832" s="64">
        <v>3499143</v>
      </c>
      <c r="B4832" s="64" t="str">
        <f t="shared" si="574"/>
        <v>RT</v>
      </c>
      <c r="C4832" s="64">
        <f t="shared" si="575"/>
        <v>11012.32</v>
      </c>
      <c r="D4832" s="64">
        <f t="shared" si="575"/>
        <v>364</v>
      </c>
      <c r="E4832" s="64">
        <f t="shared" si="575"/>
        <v>948.38</v>
      </c>
      <c r="F4832" s="64">
        <f t="shared" si="575"/>
        <v>0</v>
      </c>
      <c r="H4832" s="64">
        <f t="shared" si="570"/>
        <v>-948.38</v>
      </c>
      <c r="J4832" s="64">
        <f t="shared" si="576"/>
        <v>43</v>
      </c>
      <c r="K4832" s="64">
        <f t="shared" si="571"/>
        <v>53</v>
      </c>
      <c r="L4832" s="64">
        <f t="shared" si="572"/>
        <v>206</v>
      </c>
      <c r="M4832" s="64">
        <f t="shared" si="573"/>
        <v>71</v>
      </c>
      <c r="O4832" s="64">
        <f t="shared" si="577"/>
        <v>2</v>
      </c>
      <c r="P4832" s="64">
        <f t="shared" si="578"/>
        <v>1</v>
      </c>
      <c r="Q4832" s="64">
        <f t="shared" si="579"/>
        <v>1</v>
      </c>
    </row>
    <row r="4833" spans="1:17" x14ac:dyDescent="0.35">
      <c r="A4833" s="64">
        <v>3499557</v>
      </c>
      <c r="B4833" s="64" t="str">
        <f t="shared" si="574"/>
        <v>RT</v>
      </c>
      <c r="C4833" s="64">
        <f t="shared" si="575"/>
        <v>14367.51</v>
      </c>
      <c r="D4833" s="64">
        <f t="shared" si="575"/>
        <v>364</v>
      </c>
      <c r="E4833" s="64">
        <f t="shared" si="575"/>
        <v>1168.45</v>
      </c>
      <c r="F4833" s="64">
        <f t="shared" si="575"/>
        <v>0</v>
      </c>
      <c r="H4833" s="64">
        <f t="shared" si="570"/>
        <v>-1168.45</v>
      </c>
      <c r="J4833" s="64">
        <f t="shared" si="576"/>
        <v>43</v>
      </c>
      <c r="K4833" s="64">
        <f t="shared" si="571"/>
        <v>53</v>
      </c>
      <c r="L4833" s="64">
        <f t="shared" si="572"/>
        <v>207</v>
      </c>
      <c r="M4833" s="64">
        <f t="shared" si="573"/>
        <v>71</v>
      </c>
      <c r="O4833" s="64">
        <f t="shared" si="577"/>
        <v>2</v>
      </c>
      <c r="P4833" s="64">
        <f t="shared" si="578"/>
        <v>1</v>
      </c>
      <c r="Q4833" s="64">
        <f t="shared" si="579"/>
        <v>1</v>
      </c>
    </row>
    <row r="4834" spans="1:17" x14ac:dyDescent="0.35">
      <c r="A4834" s="64">
        <v>3539345</v>
      </c>
      <c r="B4834" s="64" t="str">
        <f t="shared" si="574"/>
        <v>RT</v>
      </c>
      <c r="C4834" s="64">
        <f t="shared" si="575"/>
        <v>1955.77</v>
      </c>
      <c r="D4834" s="64">
        <f t="shared" si="575"/>
        <v>365</v>
      </c>
      <c r="E4834" s="64">
        <f t="shared" si="575"/>
        <v>156.28</v>
      </c>
      <c r="F4834" s="64">
        <f t="shared" si="575"/>
        <v>0</v>
      </c>
      <c r="H4834" s="64">
        <f t="shared" si="570"/>
        <v>-156.28</v>
      </c>
      <c r="J4834" s="64">
        <f t="shared" si="576"/>
        <v>43</v>
      </c>
      <c r="K4834" s="64">
        <f t="shared" si="571"/>
        <v>53</v>
      </c>
      <c r="L4834" s="64">
        <f t="shared" si="572"/>
        <v>208</v>
      </c>
      <c r="M4834" s="64">
        <f t="shared" si="573"/>
        <v>71</v>
      </c>
      <c r="O4834" s="64">
        <f t="shared" si="577"/>
        <v>2</v>
      </c>
      <c r="P4834" s="64">
        <f t="shared" si="578"/>
        <v>1</v>
      </c>
      <c r="Q4834" s="64">
        <f t="shared" si="579"/>
        <v>1</v>
      </c>
    </row>
    <row r="4835" spans="1:17" x14ac:dyDescent="0.35">
      <c r="A4835" s="64">
        <v>3542380</v>
      </c>
      <c r="B4835" s="64" t="str">
        <f t="shared" si="574"/>
        <v>CPP</v>
      </c>
      <c r="C4835" s="64">
        <f t="shared" si="575"/>
        <v>12163.39</v>
      </c>
      <c r="D4835" s="64">
        <f t="shared" si="575"/>
        <v>302</v>
      </c>
      <c r="E4835" s="64">
        <f t="shared" si="575"/>
        <v>983.54</v>
      </c>
      <c r="F4835" s="64">
        <f t="shared" si="575"/>
        <v>979.40000000000009</v>
      </c>
      <c r="H4835" s="64">
        <f t="shared" si="570"/>
        <v>-4.1399999999998727</v>
      </c>
      <c r="J4835" s="64">
        <f t="shared" si="576"/>
        <v>44</v>
      </c>
      <c r="K4835" s="64">
        <f t="shared" si="571"/>
        <v>53</v>
      </c>
      <c r="L4835" s="64">
        <f t="shared" si="572"/>
        <v>208</v>
      </c>
      <c r="M4835" s="64">
        <f t="shared" si="573"/>
        <v>71</v>
      </c>
      <c r="O4835" s="64">
        <f t="shared" si="577"/>
        <v>2</v>
      </c>
      <c r="P4835" s="64">
        <f t="shared" si="578"/>
        <v>1</v>
      </c>
      <c r="Q4835" s="64">
        <f t="shared" si="579"/>
        <v>1</v>
      </c>
    </row>
    <row r="4836" spans="1:17" x14ac:dyDescent="0.35">
      <c r="A4836" s="64">
        <v>3544451</v>
      </c>
      <c r="B4836" s="64" t="str">
        <f t="shared" si="574"/>
        <v>RT</v>
      </c>
      <c r="C4836" s="64">
        <f t="shared" si="575"/>
        <v>6561.52</v>
      </c>
      <c r="D4836" s="64">
        <f t="shared" si="575"/>
        <v>365</v>
      </c>
      <c r="E4836" s="64">
        <f t="shared" si="575"/>
        <v>507.61</v>
      </c>
      <c r="F4836" s="64">
        <f t="shared" si="575"/>
        <v>0</v>
      </c>
      <c r="H4836" s="64">
        <f t="shared" si="570"/>
        <v>-507.61</v>
      </c>
      <c r="J4836" s="64">
        <f t="shared" si="576"/>
        <v>44</v>
      </c>
      <c r="K4836" s="64">
        <f t="shared" si="571"/>
        <v>53</v>
      </c>
      <c r="L4836" s="64">
        <f t="shared" si="572"/>
        <v>209</v>
      </c>
      <c r="M4836" s="64">
        <f t="shared" si="573"/>
        <v>71</v>
      </c>
      <c r="O4836" s="64">
        <f t="shared" si="577"/>
        <v>2</v>
      </c>
      <c r="P4836" s="64">
        <f t="shared" si="578"/>
        <v>1</v>
      </c>
      <c r="Q4836" s="64">
        <f t="shared" si="579"/>
        <v>1</v>
      </c>
    </row>
    <row r="4837" spans="1:17" x14ac:dyDescent="0.35">
      <c r="A4837" s="64">
        <v>3546936</v>
      </c>
      <c r="B4837" s="64" t="str">
        <f t="shared" si="574"/>
        <v>RCT Control</v>
      </c>
      <c r="C4837" s="64">
        <f t="shared" si="575"/>
        <v>4744.62</v>
      </c>
      <c r="D4837" s="64">
        <f t="shared" si="575"/>
        <v>365</v>
      </c>
      <c r="E4837" s="64">
        <f t="shared" si="575"/>
        <v>397.15999999999997</v>
      </c>
      <c r="F4837" s="64">
        <f t="shared" si="575"/>
        <v>0</v>
      </c>
      <c r="H4837" s="64">
        <f t="shared" si="570"/>
        <v>-397.15999999999997</v>
      </c>
      <c r="J4837" s="64">
        <f t="shared" si="576"/>
        <v>44</v>
      </c>
      <c r="K4837" s="64">
        <f t="shared" si="571"/>
        <v>53</v>
      </c>
      <c r="L4837" s="64">
        <f t="shared" si="572"/>
        <v>209</v>
      </c>
      <c r="M4837" s="64">
        <f t="shared" si="573"/>
        <v>72</v>
      </c>
      <c r="O4837" s="64">
        <f t="shared" si="577"/>
        <v>2</v>
      </c>
      <c r="P4837" s="64">
        <f t="shared" si="578"/>
        <v>1</v>
      </c>
      <c r="Q4837" s="64">
        <f t="shared" si="579"/>
        <v>1</v>
      </c>
    </row>
    <row r="4838" spans="1:17" x14ac:dyDescent="0.35">
      <c r="A4838" s="64">
        <v>3564425</v>
      </c>
      <c r="B4838" s="64" t="str">
        <f t="shared" si="574"/>
        <v>RCT Control</v>
      </c>
      <c r="C4838" s="64">
        <f t="shared" si="575"/>
        <v>5139.7</v>
      </c>
      <c r="D4838" s="64">
        <f t="shared" si="575"/>
        <v>333</v>
      </c>
      <c r="E4838" s="64">
        <f t="shared" si="575"/>
        <v>421.45000000000005</v>
      </c>
      <c r="F4838" s="64">
        <f t="shared" si="575"/>
        <v>0</v>
      </c>
      <c r="H4838" s="64">
        <f t="shared" si="570"/>
        <v>-421.45000000000005</v>
      </c>
      <c r="J4838" s="64">
        <f t="shared" si="576"/>
        <v>44</v>
      </c>
      <c r="K4838" s="64">
        <f t="shared" si="571"/>
        <v>53</v>
      </c>
      <c r="L4838" s="64">
        <f t="shared" si="572"/>
        <v>209</v>
      </c>
      <c r="M4838" s="64">
        <f t="shared" si="573"/>
        <v>73</v>
      </c>
      <c r="O4838" s="64">
        <f t="shared" si="577"/>
        <v>2</v>
      </c>
      <c r="P4838" s="64">
        <f t="shared" si="578"/>
        <v>1</v>
      </c>
      <c r="Q4838" s="64">
        <f t="shared" si="579"/>
        <v>1</v>
      </c>
    </row>
    <row r="4839" spans="1:17" x14ac:dyDescent="0.35">
      <c r="A4839" s="64">
        <v>3564441</v>
      </c>
      <c r="B4839" s="64" t="str">
        <f t="shared" si="574"/>
        <v>RCT Control</v>
      </c>
      <c r="C4839" s="64">
        <f t="shared" si="575"/>
        <v>14629.22</v>
      </c>
      <c r="D4839" s="64">
        <f t="shared" si="575"/>
        <v>335</v>
      </c>
      <c r="E4839" s="64">
        <f t="shared" si="575"/>
        <v>1223</v>
      </c>
      <c r="F4839" s="64">
        <f t="shared" si="575"/>
        <v>0</v>
      </c>
      <c r="H4839" s="64">
        <f t="shared" si="570"/>
        <v>-1223</v>
      </c>
      <c r="J4839" s="64">
        <f t="shared" si="576"/>
        <v>44</v>
      </c>
      <c r="K4839" s="64">
        <f t="shared" si="571"/>
        <v>53</v>
      </c>
      <c r="L4839" s="64">
        <f t="shared" si="572"/>
        <v>209</v>
      </c>
      <c r="M4839" s="64">
        <f t="shared" si="573"/>
        <v>74</v>
      </c>
      <c r="O4839" s="64">
        <f t="shared" si="577"/>
        <v>2</v>
      </c>
      <c r="P4839" s="64">
        <f t="shared" si="578"/>
        <v>1</v>
      </c>
      <c r="Q4839" s="64">
        <f t="shared" si="579"/>
        <v>1</v>
      </c>
    </row>
    <row r="4840" spans="1:17" x14ac:dyDescent="0.35">
      <c r="A4840" s="64">
        <v>3626499</v>
      </c>
      <c r="B4840" s="64" t="str">
        <f t="shared" si="574"/>
        <v>RCT Control</v>
      </c>
      <c r="C4840" s="64">
        <f t="shared" si="575"/>
        <v>4350.99</v>
      </c>
      <c r="D4840" s="64">
        <f t="shared" si="575"/>
        <v>335</v>
      </c>
      <c r="E4840" s="64">
        <f t="shared" si="575"/>
        <v>333.44</v>
      </c>
      <c r="F4840" s="64">
        <f t="shared" si="575"/>
        <v>0</v>
      </c>
      <c r="H4840" s="64">
        <f t="shared" si="570"/>
        <v>-333.44</v>
      </c>
      <c r="J4840" s="64">
        <f t="shared" si="576"/>
        <v>44</v>
      </c>
      <c r="K4840" s="64">
        <f t="shared" si="571"/>
        <v>53</v>
      </c>
      <c r="L4840" s="64">
        <f t="shared" si="572"/>
        <v>209</v>
      </c>
      <c r="M4840" s="64">
        <f t="shared" si="573"/>
        <v>75</v>
      </c>
      <c r="O4840" s="64">
        <f t="shared" si="577"/>
        <v>2</v>
      </c>
      <c r="P4840" s="64">
        <f t="shared" si="578"/>
        <v>1</v>
      </c>
      <c r="Q4840" s="64">
        <f t="shared" si="579"/>
        <v>1</v>
      </c>
    </row>
    <row r="4841" spans="1:17" x14ac:dyDescent="0.35">
      <c r="A4841" s="64">
        <v>3638345</v>
      </c>
      <c r="B4841" s="64" t="str">
        <f t="shared" si="574"/>
        <v>RT</v>
      </c>
      <c r="C4841" s="64">
        <f t="shared" si="575"/>
        <v>9415.86</v>
      </c>
      <c r="D4841" s="64">
        <f t="shared" si="575"/>
        <v>364</v>
      </c>
      <c r="E4841" s="64">
        <f t="shared" si="575"/>
        <v>733.96</v>
      </c>
      <c r="F4841" s="64">
        <f t="shared" si="575"/>
        <v>0</v>
      </c>
      <c r="H4841" s="64">
        <f t="shared" si="570"/>
        <v>-733.96</v>
      </c>
      <c r="J4841" s="64">
        <f t="shared" si="576"/>
        <v>44</v>
      </c>
      <c r="K4841" s="64">
        <f t="shared" si="571"/>
        <v>53</v>
      </c>
      <c r="L4841" s="64">
        <f t="shared" si="572"/>
        <v>210</v>
      </c>
      <c r="M4841" s="64">
        <f t="shared" si="573"/>
        <v>75</v>
      </c>
      <c r="O4841" s="64">
        <f t="shared" si="577"/>
        <v>2</v>
      </c>
      <c r="P4841" s="64">
        <f t="shared" si="578"/>
        <v>1</v>
      </c>
      <c r="Q4841" s="64">
        <f t="shared" si="579"/>
        <v>1</v>
      </c>
    </row>
    <row r="4842" spans="1:17" x14ac:dyDescent="0.35">
      <c r="A4842" s="64">
        <v>3647908</v>
      </c>
      <c r="B4842" s="64" t="str">
        <f t="shared" si="574"/>
        <v>RT</v>
      </c>
      <c r="C4842" s="64">
        <f t="shared" si="575"/>
        <v>3528.83</v>
      </c>
      <c r="D4842" s="64">
        <f t="shared" si="575"/>
        <v>364</v>
      </c>
      <c r="E4842" s="64">
        <f t="shared" si="575"/>
        <v>291.61</v>
      </c>
      <c r="F4842" s="64">
        <f t="shared" si="575"/>
        <v>0</v>
      </c>
      <c r="H4842" s="64">
        <f t="shared" si="570"/>
        <v>-291.61</v>
      </c>
      <c r="J4842" s="64">
        <f t="shared" si="576"/>
        <v>44</v>
      </c>
      <c r="K4842" s="64">
        <f t="shared" si="571"/>
        <v>53</v>
      </c>
      <c r="L4842" s="64">
        <f t="shared" si="572"/>
        <v>211</v>
      </c>
      <c r="M4842" s="64">
        <f t="shared" si="573"/>
        <v>75</v>
      </c>
      <c r="O4842" s="64">
        <f t="shared" si="577"/>
        <v>2</v>
      </c>
      <c r="P4842" s="64">
        <f t="shared" si="578"/>
        <v>1</v>
      </c>
      <c r="Q4842" s="64">
        <f t="shared" si="579"/>
        <v>1</v>
      </c>
    </row>
    <row r="4843" spans="1:17" x14ac:dyDescent="0.35">
      <c r="A4843" s="64">
        <v>3650175</v>
      </c>
      <c r="B4843" s="64" t="str">
        <f t="shared" si="574"/>
        <v>RT</v>
      </c>
      <c r="C4843" s="64">
        <f t="shared" si="575"/>
        <v>23437.99</v>
      </c>
      <c r="D4843" s="64">
        <f t="shared" si="575"/>
        <v>364</v>
      </c>
      <c r="E4843" s="64">
        <f t="shared" si="575"/>
        <v>1781.09</v>
      </c>
      <c r="F4843" s="64">
        <f t="shared" si="575"/>
        <v>0</v>
      </c>
      <c r="H4843" s="64">
        <f t="shared" si="570"/>
        <v>-1781.09</v>
      </c>
      <c r="J4843" s="64">
        <f t="shared" si="576"/>
        <v>44</v>
      </c>
      <c r="K4843" s="64">
        <f t="shared" si="571"/>
        <v>53</v>
      </c>
      <c r="L4843" s="64">
        <f t="shared" si="572"/>
        <v>212</v>
      </c>
      <c r="M4843" s="64">
        <f t="shared" si="573"/>
        <v>75</v>
      </c>
      <c r="O4843" s="64">
        <f t="shared" si="577"/>
        <v>2</v>
      </c>
      <c r="P4843" s="64">
        <f t="shared" si="578"/>
        <v>1</v>
      </c>
      <c r="Q4843" s="64">
        <f t="shared" si="579"/>
        <v>1</v>
      </c>
    </row>
    <row r="4844" spans="1:17" x14ac:dyDescent="0.35">
      <c r="A4844" s="64">
        <v>3668029</v>
      </c>
      <c r="B4844" s="64" t="str">
        <f t="shared" si="574"/>
        <v>CPP/RT</v>
      </c>
      <c r="C4844" s="64">
        <f t="shared" si="575"/>
        <v>7069.880000000001</v>
      </c>
      <c r="D4844" s="64">
        <f t="shared" si="575"/>
        <v>277</v>
      </c>
      <c r="E4844" s="64">
        <f t="shared" si="575"/>
        <v>573.78</v>
      </c>
      <c r="F4844" s="64">
        <f t="shared" ref="F4844" si="580">SUMIFS(F$55:F$4404,$A$55:$A$4404,$A4844)</f>
        <v>570.6</v>
      </c>
      <c r="H4844" s="64">
        <f t="shared" ref="H4844:H4907" si="581">F4844-E4844</f>
        <v>-3.17999999999995</v>
      </c>
      <c r="J4844" s="64">
        <f t="shared" si="576"/>
        <v>44</v>
      </c>
      <c r="K4844" s="64">
        <f t="shared" ref="K4844:K4907" si="582">IF(AND($B4844=K$4457,$Q4844=1),K4843+1,K4843)</f>
        <v>54</v>
      </c>
      <c r="L4844" s="64">
        <f t="shared" ref="L4844:L4907" si="583">IF(AND($B4844=L$4457,$Q4844=1),L4843+1,L4843)</f>
        <v>212</v>
      </c>
      <c r="M4844" s="64">
        <f t="shared" ref="M4844:M4907" si="584">IF(AND($B4844=M$4457,$Q4844=1),M4843+1,M4843)</f>
        <v>75</v>
      </c>
      <c r="O4844" s="64">
        <f t="shared" si="577"/>
        <v>2</v>
      </c>
      <c r="P4844" s="64">
        <f t="shared" si="578"/>
        <v>1</v>
      </c>
      <c r="Q4844" s="64">
        <f t="shared" si="579"/>
        <v>1</v>
      </c>
    </row>
    <row r="4845" spans="1:17" x14ac:dyDescent="0.35">
      <c r="A4845" s="64">
        <v>3673507</v>
      </c>
      <c r="B4845" s="64" t="str">
        <f t="shared" ref="B4845:B4908" si="585">INDEX($B$55:$B$4404,MATCH($A4845,$A$55:$A$4404,0),1)</f>
        <v>RT</v>
      </c>
      <c r="C4845" s="64">
        <f t="shared" ref="C4845:F4908" si="586">SUMIFS(C$55:C$4404,$A$55:$A$4404,$A4845)</f>
        <v>6225.1399999999994</v>
      </c>
      <c r="D4845" s="64">
        <f t="shared" si="586"/>
        <v>364</v>
      </c>
      <c r="E4845" s="64">
        <f t="shared" si="586"/>
        <v>509.55</v>
      </c>
      <c r="F4845" s="64">
        <f t="shared" si="586"/>
        <v>0</v>
      </c>
      <c r="H4845" s="64">
        <f t="shared" si="581"/>
        <v>-509.55</v>
      </c>
      <c r="J4845" s="64">
        <f t="shared" ref="J4845:J4908" si="587">IF(AND($B4845=J$4457,$Q4845=1),J4844+1,J4844)</f>
        <v>44</v>
      </c>
      <c r="K4845" s="64">
        <f t="shared" si="582"/>
        <v>54</v>
      </c>
      <c r="L4845" s="64">
        <f t="shared" si="583"/>
        <v>213</v>
      </c>
      <c r="M4845" s="64">
        <f t="shared" si="584"/>
        <v>75</v>
      </c>
      <c r="O4845" s="64">
        <f t="shared" ref="O4845:O4908" si="588">COUNTIFS($A$55:$A$4404,$A4845)</f>
        <v>2</v>
      </c>
      <c r="P4845" s="64">
        <f t="shared" ref="P4845:P4908" si="589">IF(D4845&lt;=$P$4455,1,0)</f>
        <v>1</v>
      </c>
      <c r="Q4845" s="64">
        <f t="shared" ref="Q4845:Q4908" si="590">IF(AND(O4845=2,P4845=1),1,0)</f>
        <v>1</v>
      </c>
    </row>
    <row r="4846" spans="1:17" x14ac:dyDescent="0.35">
      <c r="A4846" s="64">
        <v>3702942</v>
      </c>
      <c r="B4846" s="64" t="str">
        <f t="shared" si="585"/>
        <v>CPP/RT</v>
      </c>
      <c r="C4846" s="64">
        <f t="shared" si="586"/>
        <v>4828.82</v>
      </c>
      <c r="D4846" s="64">
        <f t="shared" si="586"/>
        <v>308</v>
      </c>
      <c r="E4846" s="64">
        <f t="shared" si="586"/>
        <v>394.67</v>
      </c>
      <c r="F4846" s="64">
        <f t="shared" si="586"/>
        <v>396.97</v>
      </c>
      <c r="H4846" s="64">
        <f t="shared" si="581"/>
        <v>2.3000000000000114</v>
      </c>
      <c r="J4846" s="64">
        <f t="shared" si="587"/>
        <v>44</v>
      </c>
      <c r="K4846" s="64">
        <f t="shared" si="582"/>
        <v>55</v>
      </c>
      <c r="L4846" s="64">
        <f t="shared" si="583"/>
        <v>213</v>
      </c>
      <c r="M4846" s="64">
        <f t="shared" si="584"/>
        <v>75</v>
      </c>
      <c r="O4846" s="64">
        <f t="shared" si="588"/>
        <v>2</v>
      </c>
      <c r="P4846" s="64">
        <f t="shared" si="589"/>
        <v>1</v>
      </c>
      <c r="Q4846" s="64">
        <f t="shared" si="590"/>
        <v>1</v>
      </c>
    </row>
    <row r="4847" spans="1:17" x14ac:dyDescent="0.35">
      <c r="A4847" s="64">
        <v>3705714</v>
      </c>
      <c r="B4847" s="64" t="str">
        <f t="shared" si="585"/>
        <v>CPP</v>
      </c>
      <c r="C4847" s="64">
        <f t="shared" si="586"/>
        <v>12691.69</v>
      </c>
      <c r="D4847" s="64">
        <f t="shared" si="586"/>
        <v>336</v>
      </c>
      <c r="E4847" s="64">
        <f t="shared" si="586"/>
        <v>1016.5899999999999</v>
      </c>
      <c r="F4847" s="64">
        <f t="shared" si="586"/>
        <v>989.06</v>
      </c>
      <c r="H4847" s="64">
        <f t="shared" si="581"/>
        <v>-27.529999999999973</v>
      </c>
      <c r="J4847" s="64">
        <f t="shared" si="587"/>
        <v>45</v>
      </c>
      <c r="K4847" s="64">
        <f t="shared" si="582"/>
        <v>55</v>
      </c>
      <c r="L4847" s="64">
        <f t="shared" si="583"/>
        <v>213</v>
      </c>
      <c r="M4847" s="64">
        <f t="shared" si="584"/>
        <v>75</v>
      </c>
      <c r="O4847" s="64">
        <f t="shared" si="588"/>
        <v>2</v>
      </c>
      <c r="P4847" s="64">
        <f t="shared" si="589"/>
        <v>1</v>
      </c>
      <c r="Q4847" s="64">
        <f t="shared" si="590"/>
        <v>1</v>
      </c>
    </row>
    <row r="4848" spans="1:17" x14ac:dyDescent="0.35">
      <c r="A4848" s="64">
        <v>3706738</v>
      </c>
      <c r="B4848" s="64" t="str">
        <f t="shared" si="585"/>
        <v>RT</v>
      </c>
      <c r="C4848" s="64">
        <f t="shared" si="586"/>
        <v>3287.62</v>
      </c>
      <c r="D4848" s="64">
        <f t="shared" si="586"/>
        <v>365</v>
      </c>
      <c r="E4848" s="64">
        <f t="shared" si="586"/>
        <v>257.10000000000002</v>
      </c>
      <c r="F4848" s="64">
        <f t="shared" si="586"/>
        <v>0</v>
      </c>
      <c r="H4848" s="64">
        <f t="shared" si="581"/>
        <v>-257.10000000000002</v>
      </c>
      <c r="J4848" s="64">
        <f t="shared" si="587"/>
        <v>45</v>
      </c>
      <c r="K4848" s="64">
        <f t="shared" si="582"/>
        <v>55</v>
      </c>
      <c r="L4848" s="64">
        <f t="shared" si="583"/>
        <v>214</v>
      </c>
      <c r="M4848" s="64">
        <f t="shared" si="584"/>
        <v>75</v>
      </c>
      <c r="O4848" s="64">
        <f t="shared" si="588"/>
        <v>2</v>
      </c>
      <c r="P4848" s="64">
        <f t="shared" si="589"/>
        <v>1</v>
      </c>
      <c r="Q4848" s="64">
        <f t="shared" si="590"/>
        <v>1</v>
      </c>
    </row>
    <row r="4849" spans="1:17" x14ac:dyDescent="0.35">
      <c r="A4849" s="64">
        <v>3710408</v>
      </c>
      <c r="B4849" s="64" t="str">
        <f t="shared" si="585"/>
        <v>RT</v>
      </c>
      <c r="C4849" s="64">
        <f t="shared" si="586"/>
        <v>12645.64</v>
      </c>
      <c r="D4849" s="64">
        <f t="shared" si="586"/>
        <v>365</v>
      </c>
      <c r="E4849" s="64">
        <f t="shared" si="586"/>
        <v>1015.1700000000001</v>
      </c>
      <c r="F4849" s="64">
        <f t="shared" si="586"/>
        <v>0</v>
      </c>
      <c r="H4849" s="64">
        <f t="shared" si="581"/>
        <v>-1015.1700000000001</v>
      </c>
      <c r="J4849" s="64">
        <f t="shared" si="587"/>
        <v>45</v>
      </c>
      <c r="K4849" s="64">
        <f t="shared" si="582"/>
        <v>55</v>
      </c>
      <c r="L4849" s="64">
        <f t="shared" si="583"/>
        <v>215</v>
      </c>
      <c r="M4849" s="64">
        <f t="shared" si="584"/>
        <v>75</v>
      </c>
      <c r="O4849" s="64">
        <f t="shared" si="588"/>
        <v>2</v>
      </c>
      <c r="P4849" s="64">
        <f t="shared" si="589"/>
        <v>1</v>
      </c>
      <c r="Q4849" s="64">
        <f t="shared" si="590"/>
        <v>1</v>
      </c>
    </row>
    <row r="4850" spans="1:17" x14ac:dyDescent="0.35">
      <c r="A4850" s="64">
        <v>3710896</v>
      </c>
      <c r="B4850" s="64" t="str">
        <f t="shared" si="585"/>
        <v>RCT Control</v>
      </c>
      <c r="C4850" s="64">
        <f t="shared" si="586"/>
        <v>5899.87</v>
      </c>
      <c r="D4850" s="64">
        <f t="shared" si="586"/>
        <v>334</v>
      </c>
      <c r="E4850" s="64">
        <f t="shared" si="586"/>
        <v>470.99</v>
      </c>
      <c r="F4850" s="64">
        <f t="shared" si="586"/>
        <v>0</v>
      </c>
      <c r="H4850" s="64">
        <f t="shared" si="581"/>
        <v>-470.99</v>
      </c>
      <c r="J4850" s="64">
        <f t="shared" si="587"/>
        <v>45</v>
      </c>
      <c r="K4850" s="64">
        <f t="shared" si="582"/>
        <v>55</v>
      </c>
      <c r="L4850" s="64">
        <f t="shared" si="583"/>
        <v>215</v>
      </c>
      <c r="M4850" s="64">
        <f t="shared" si="584"/>
        <v>76</v>
      </c>
      <c r="O4850" s="64">
        <f t="shared" si="588"/>
        <v>2</v>
      </c>
      <c r="P4850" s="64">
        <f t="shared" si="589"/>
        <v>1</v>
      </c>
      <c r="Q4850" s="64">
        <f t="shared" si="590"/>
        <v>1</v>
      </c>
    </row>
    <row r="4851" spans="1:17" x14ac:dyDescent="0.35">
      <c r="A4851" s="64">
        <v>3711969</v>
      </c>
      <c r="B4851" s="64" t="str">
        <f t="shared" si="585"/>
        <v>CPP/RT</v>
      </c>
      <c r="C4851" s="64">
        <f t="shared" si="586"/>
        <v>4858.3900000000003</v>
      </c>
      <c r="D4851" s="64">
        <f t="shared" si="586"/>
        <v>308</v>
      </c>
      <c r="E4851" s="64">
        <f t="shared" si="586"/>
        <v>398.49</v>
      </c>
      <c r="F4851" s="64">
        <f t="shared" si="586"/>
        <v>395.89</v>
      </c>
      <c r="H4851" s="64">
        <f t="shared" si="581"/>
        <v>-2.6000000000000227</v>
      </c>
      <c r="J4851" s="64">
        <f t="shared" si="587"/>
        <v>45</v>
      </c>
      <c r="K4851" s="64">
        <f t="shared" si="582"/>
        <v>56</v>
      </c>
      <c r="L4851" s="64">
        <f t="shared" si="583"/>
        <v>215</v>
      </c>
      <c r="M4851" s="64">
        <f t="shared" si="584"/>
        <v>76</v>
      </c>
      <c r="O4851" s="64">
        <f t="shared" si="588"/>
        <v>2</v>
      </c>
      <c r="P4851" s="64">
        <f t="shared" si="589"/>
        <v>1</v>
      </c>
      <c r="Q4851" s="64">
        <f t="shared" si="590"/>
        <v>1</v>
      </c>
    </row>
    <row r="4852" spans="1:17" x14ac:dyDescent="0.35">
      <c r="A4852" s="64">
        <v>3712412</v>
      </c>
      <c r="B4852" s="64" t="str">
        <f t="shared" si="585"/>
        <v>CPP/RT</v>
      </c>
      <c r="C4852" s="64">
        <f t="shared" si="586"/>
        <v>8816.48</v>
      </c>
      <c r="D4852" s="64">
        <f t="shared" si="586"/>
        <v>336</v>
      </c>
      <c r="E4852" s="64">
        <f t="shared" si="586"/>
        <v>704.54</v>
      </c>
      <c r="F4852" s="64">
        <f t="shared" si="586"/>
        <v>704.31</v>
      </c>
      <c r="H4852" s="64">
        <f t="shared" si="581"/>
        <v>-0.23000000000001819</v>
      </c>
      <c r="J4852" s="64">
        <f t="shared" si="587"/>
        <v>45</v>
      </c>
      <c r="K4852" s="64">
        <f t="shared" si="582"/>
        <v>57</v>
      </c>
      <c r="L4852" s="64">
        <f t="shared" si="583"/>
        <v>215</v>
      </c>
      <c r="M4852" s="64">
        <f t="shared" si="584"/>
        <v>76</v>
      </c>
      <c r="O4852" s="64">
        <f t="shared" si="588"/>
        <v>2</v>
      </c>
      <c r="P4852" s="64">
        <f t="shared" si="589"/>
        <v>1</v>
      </c>
      <c r="Q4852" s="64">
        <f t="shared" si="590"/>
        <v>1</v>
      </c>
    </row>
    <row r="4853" spans="1:17" x14ac:dyDescent="0.35">
      <c r="A4853" s="64">
        <v>3712545</v>
      </c>
      <c r="B4853" s="64" t="str">
        <f t="shared" si="585"/>
        <v>CPP/RT</v>
      </c>
      <c r="C4853" s="64">
        <f t="shared" si="586"/>
        <v>6652.91</v>
      </c>
      <c r="D4853" s="64">
        <f t="shared" si="586"/>
        <v>335</v>
      </c>
      <c r="E4853" s="64">
        <f t="shared" si="586"/>
        <v>532.43999999999994</v>
      </c>
      <c r="F4853" s="64">
        <f t="shared" si="586"/>
        <v>527.06999999999994</v>
      </c>
      <c r="H4853" s="64">
        <f t="shared" si="581"/>
        <v>-5.3700000000000045</v>
      </c>
      <c r="J4853" s="64">
        <f t="shared" si="587"/>
        <v>45</v>
      </c>
      <c r="K4853" s="64">
        <f t="shared" si="582"/>
        <v>58</v>
      </c>
      <c r="L4853" s="64">
        <f t="shared" si="583"/>
        <v>215</v>
      </c>
      <c r="M4853" s="64">
        <f t="shared" si="584"/>
        <v>76</v>
      </c>
      <c r="O4853" s="64">
        <f t="shared" si="588"/>
        <v>2</v>
      </c>
      <c r="P4853" s="64">
        <f t="shared" si="589"/>
        <v>1</v>
      </c>
      <c r="Q4853" s="64">
        <f t="shared" si="590"/>
        <v>1</v>
      </c>
    </row>
    <row r="4854" spans="1:17" x14ac:dyDescent="0.35">
      <c r="A4854" s="64">
        <v>3712876</v>
      </c>
      <c r="B4854" s="64" t="str">
        <f t="shared" si="585"/>
        <v>RT</v>
      </c>
      <c r="C4854" s="64">
        <f t="shared" si="586"/>
        <v>11565.96</v>
      </c>
      <c r="D4854" s="64">
        <f t="shared" si="586"/>
        <v>365</v>
      </c>
      <c r="E4854" s="64">
        <f t="shared" si="586"/>
        <v>956.57999999999993</v>
      </c>
      <c r="F4854" s="64">
        <f t="shared" si="586"/>
        <v>0</v>
      </c>
      <c r="H4854" s="64">
        <f t="shared" si="581"/>
        <v>-956.57999999999993</v>
      </c>
      <c r="J4854" s="64">
        <f t="shared" si="587"/>
        <v>45</v>
      </c>
      <c r="K4854" s="64">
        <f t="shared" si="582"/>
        <v>58</v>
      </c>
      <c r="L4854" s="64">
        <f t="shared" si="583"/>
        <v>216</v>
      </c>
      <c r="M4854" s="64">
        <f t="shared" si="584"/>
        <v>76</v>
      </c>
      <c r="O4854" s="64">
        <f t="shared" si="588"/>
        <v>2</v>
      </c>
      <c r="P4854" s="64">
        <f t="shared" si="589"/>
        <v>1</v>
      </c>
      <c r="Q4854" s="64">
        <f t="shared" si="590"/>
        <v>1</v>
      </c>
    </row>
    <row r="4855" spans="1:17" x14ac:dyDescent="0.35">
      <c r="A4855" s="64">
        <v>3713329</v>
      </c>
      <c r="B4855" s="64" t="str">
        <f t="shared" si="585"/>
        <v>RT</v>
      </c>
      <c r="C4855" s="64">
        <f t="shared" si="586"/>
        <v>19675.61</v>
      </c>
      <c r="D4855" s="64">
        <f t="shared" si="586"/>
        <v>365</v>
      </c>
      <c r="E4855" s="64">
        <f t="shared" si="586"/>
        <v>1592.12</v>
      </c>
      <c r="F4855" s="64">
        <f t="shared" si="586"/>
        <v>0</v>
      </c>
      <c r="H4855" s="64">
        <f t="shared" si="581"/>
        <v>-1592.12</v>
      </c>
      <c r="J4855" s="64">
        <f t="shared" si="587"/>
        <v>45</v>
      </c>
      <c r="K4855" s="64">
        <f t="shared" si="582"/>
        <v>58</v>
      </c>
      <c r="L4855" s="64">
        <f t="shared" si="583"/>
        <v>217</v>
      </c>
      <c r="M4855" s="64">
        <f t="shared" si="584"/>
        <v>76</v>
      </c>
      <c r="O4855" s="64">
        <f t="shared" si="588"/>
        <v>2</v>
      </c>
      <c r="P4855" s="64">
        <f t="shared" si="589"/>
        <v>1</v>
      </c>
      <c r="Q4855" s="64">
        <f t="shared" si="590"/>
        <v>1</v>
      </c>
    </row>
    <row r="4856" spans="1:17" x14ac:dyDescent="0.35">
      <c r="A4856" s="64">
        <v>3714187</v>
      </c>
      <c r="B4856" s="64" t="str">
        <f t="shared" si="585"/>
        <v>CPP</v>
      </c>
      <c r="C4856" s="64">
        <f t="shared" si="586"/>
        <v>16307.560000000001</v>
      </c>
      <c r="D4856" s="64">
        <f t="shared" si="586"/>
        <v>336</v>
      </c>
      <c r="E4856" s="64">
        <f t="shared" si="586"/>
        <v>1298.96</v>
      </c>
      <c r="F4856" s="64">
        <f t="shared" si="586"/>
        <v>1289.1199999999999</v>
      </c>
      <c r="H4856" s="64">
        <f t="shared" si="581"/>
        <v>-9.8400000000001455</v>
      </c>
      <c r="J4856" s="64">
        <f t="shared" si="587"/>
        <v>46</v>
      </c>
      <c r="K4856" s="64">
        <f t="shared" si="582"/>
        <v>58</v>
      </c>
      <c r="L4856" s="64">
        <f t="shared" si="583"/>
        <v>217</v>
      </c>
      <c r="M4856" s="64">
        <f t="shared" si="584"/>
        <v>76</v>
      </c>
      <c r="O4856" s="64">
        <f t="shared" si="588"/>
        <v>2</v>
      </c>
      <c r="P4856" s="64">
        <f t="shared" si="589"/>
        <v>1</v>
      </c>
      <c r="Q4856" s="64">
        <f t="shared" si="590"/>
        <v>1</v>
      </c>
    </row>
    <row r="4857" spans="1:17" x14ac:dyDescent="0.35">
      <c r="A4857" s="64">
        <v>3716927</v>
      </c>
      <c r="B4857" s="64" t="str">
        <f t="shared" si="585"/>
        <v>RCT Control</v>
      </c>
      <c r="C4857" s="64">
        <f t="shared" si="586"/>
        <v>20494.46</v>
      </c>
      <c r="D4857" s="64">
        <f t="shared" si="586"/>
        <v>336</v>
      </c>
      <c r="E4857" s="64">
        <f t="shared" si="586"/>
        <v>1692.5900000000001</v>
      </c>
      <c r="F4857" s="64">
        <f t="shared" si="586"/>
        <v>0</v>
      </c>
      <c r="H4857" s="64">
        <f t="shared" si="581"/>
        <v>-1692.5900000000001</v>
      </c>
      <c r="J4857" s="64">
        <f t="shared" si="587"/>
        <v>46</v>
      </c>
      <c r="K4857" s="64">
        <f t="shared" si="582"/>
        <v>58</v>
      </c>
      <c r="L4857" s="64">
        <f t="shared" si="583"/>
        <v>217</v>
      </c>
      <c r="M4857" s="64">
        <f t="shared" si="584"/>
        <v>77</v>
      </c>
      <c r="O4857" s="64">
        <f t="shared" si="588"/>
        <v>2</v>
      </c>
      <c r="P4857" s="64">
        <f t="shared" si="589"/>
        <v>1</v>
      </c>
      <c r="Q4857" s="64">
        <f t="shared" si="590"/>
        <v>1</v>
      </c>
    </row>
    <row r="4858" spans="1:17" x14ac:dyDescent="0.35">
      <c r="A4858" s="64">
        <v>3717884</v>
      </c>
      <c r="B4858" s="64" t="str">
        <f t="shared" si="585"/>
        <v>RT</v>
      </c>
      <c r="C4858" s="64">
        <f t="shared" si="586"/>
        <v>24257.93</v>
      </c>
      <c r="D4858" s="64">
        <f t="shared" si="586"/>
        <v>364</v>
      </c>
      <c r="E4858" s="64">
        <f t="shared" si="586"/>
        <v>1965.3200000000002</v>
      </c>
      <c r="F4858" s="64">
        <f t="shared" si="586"/>
        <v>0</v>
      </c>
      <c r="H4858" s="64">
        <f t="shared" si="581"/>
        <v>-1965.3200000000002</v>
      </c>
      <c r="J4858" s="64">
        <f t="shared" si="587"/>
        <v>46</v>
      </c>
      <c r="K4858" s="64">
        <f t="shared" si="582"/>
        <v>58</v>
      </c>
      <c r="L4858" s="64">
        <f t="shared" si="583"/>
        <v>218</v>
      </c>
      <c r="M4858" s="64">
        <f t="shared" si="584"/>
        <v>77</v>
      </c>
      <c r="O4858" s="64">
        <f t="shared" si="588"/>
        <v>2</v>
      </c>
      <c r="P4858" s="64">
        <f t="shared" si="589"/>
        <v>1</v>
      </c>
      <c r="Q4858" s="64">
        <f t="shared" si="590"/>
        <v>1</v>
      </c>
    </row>
    <row r="4859" spans="1:17" x14ac:dyDescent="0.35">
      <c r="A4859" s="64">
        <v>3722312</v>
      </c>
      <c r="B4859" s="64" t="str">
        <f t="shared" si="585"/>
        <v>RT</v>
      </c>
      <c r="C4859" s="64">
        <f t="shared" si="586"/>
        <v>8558.01</v>
      </c>
      <c r="D4859" s="64">
        <f t="shared" si="586"/>
        <v>364</v>
      </c>
      <c r="E4859" s="64">
        <f t="shared" si="586"/>
        <v>720.07999999999993</v>
      </c>
      <c r="F4859" s="64">
        <f t="shared" si="586"/>
        <v>0</v>
      </c>
      <c r="H4859" s="64">
        <f t="shared" si="581"/>
        <v>-720.07999999999993</v>
      </c>
      <c r="J4859" s="64">
        <f t="shared" si="587"/>
        <v>46</v>
      </c>
      <c r="K4859" s="64">
        <f t="shared" si="582"/>
        <v>58</v>
      </c>
      <c r="L4859" s="64">
        <f t="shared" si="583"/>
        <v>219</v>
      </c>
      <c r="M4859" s="64">
        <f t="shared" si="584"/>
        <v>77</v>
      </c>
      <c r="O4859" s="64">
        <f t="shared" si="588"/>
        <v>2</v>
      </c>
      <c r="P4859" s="64">
        <f t="shared" si="589"/>
        <v>1</v>
      </c>
      <c r="Q4859" s="64">
        <f t="shared" si="590"/>
        <v>1</v>
      </c>
    </row>
    <row r="4860" spans="1:17" x14ac:dyDescent="0.35">
      <c r="A4860" s="64">
        <v>3727304</v>
      </c>
      <c r="B4860" s="64" t="str">
        <f t="shared" si="585"/>
        <v>RT</v>
      </c>
      <c r="C4860" s="64">
        <f t="shared" si="586"/>
        <v>3721.16</v>
      </c>
      <c r="D4860" s="64">
        <f t="shared" si="586"/>
        <v>365</v>
      </c>
      <c r="E4860" s="64">
        <f t="shared" si="586"/>
        <v>316.49</v>
      </c>
      <c r="F4860" s="64">
        <f t="shared" si="586"/>
        <v>0</v>
      </c>
      <c r="H4860" s="64">
        <f t="shared" si="581"/>
        <v>-316.49</v>
      </c>
      <c r="J4860" s="64">
        <f t="shared" si="587"/>
        <v>46</v>
      </c>
      <c r="K4860" s="64">
        <f t="shared" si="582"/>
        <v>58</v>
      </c>
      <c r="L4860" s="64">
        <f t="shared" si="583"/>
        <v>220</v>
      </c>
      <c r="M4860" s="64">
        <f t="shared" si="584"/>
        <v>77</v>
      </c>
      <c r="O4860" s="64">
        <f t="shared" si="588"/>
        <v>2</v>
      </c>
      <c r="P4860" s="64">
        <f t="shared" si="589"/>
        <v>1</v>
      </c>
      <c r="Q4860" s="64">
        <f t="shared" si="590"/>
        <v>1</v>
      </c>
    </row>
    <row r="4861" spans="1:17" x14ac:dyDescent="0.35">
      <c r="A4861" s="64">
        <v>3727578</v>
      </c>
      <c r="B4861" s="64" t="str">
        <f t="shared" si="585"/>
        <v>RT</v>
      </c>
      <c r="C4861" s="64">
        <f t="shared" si="586"/>
        <v>8961.5999999999985</v>
      </c>
      <c r="D4861" s="64">
        <f t="shared" si="586"/>
        <v>365</v>
      </c>
      <c r="E4861" s="64">
        <f t="shared" si="586"/>
        <v>747</v>
      </c>
      <c r="F4861" s="64">
        <f t="shared" si="586"/>
        <v>0</v>
      </c>
      <c r="H4861" s="64">
        <f t="shared" si="581"/>
        <v>-747</v>
      </c>
      <c r="J4861" s="64">
        <f t="shared" si="587"/>
        <v>46</v>
      </c>
      <c r="K4861" s="64">
        <f t="shared" si="582"/>
        <v>58</v>
      </c>
      <c r="L4861" s="64">
        <f t="shared" si="583"/>
        <v>221</v>
      </c>
      <c r="M4861" s="64">
        <f t="shared" si="584"/>
        <v>77</v>
      </c>
      <c r="O4861" s="64">
        <f t="shared" si="588"/>
        <v>2</v>
      </c>
      <c r="P4861" s="64">
        <f t="shared" si="589"/>
        <v>1</v>
      </c>
      <c r="Q4861" s="64">
        <f t="shared" si="590"/>
        <v>1</v>
      </c>
    </row>
    <row r="4862" spans="1:17" x14ac:dyDescent="0.35">
      <c r="A4862" s="64">
        <v>3730258</v>
      </c>
      <c r="B4862" s="64" t="str">
        <f t="shared" si="585"/>
        <v>RT</v>
      </c>
      <c r="C4862" s="64">
        <f t="shared" si="586"/>
        <v>5161.6499999999996</v>
      </c>
      <c r="D4862" s="64">
        <f t="shared" si="586"/>
        <v>365</v>
      </c>
      <c r="E4862" s="64">
        <f t="shared" si="586"/>
        <v>435.78999999999996</v>
      </c>
      <c r="F4862" s="64">
        <f t="shared" si="586"/>
        <v>0</v>
      </c>
      <c r="H4862" s="64">
        <f t="shared" si="581"/>
        <v>-435.78999999999996</v>
      </c>
      <c r="J4862" s="64">
        <f t="shared" si="587"/>
        <v>46</v>
      </c>
      <c r="K4862" s="64">
        <f t="shared" si="582"/>
        <v>58</v>
      </c>
      <c r="L4862" s="64">
        <f t="shared" si="583"/>
        <v>222</v>
      </c>
      <c r="M4862" s="64">
        <f t="shared" si="584"/>
        <v>77</v>
      </c>
      <c r="O4862" s="64">
        <f t="shared" si="588"/>
        <v>2</v>
      </c>
      <c r="P4862" s="64">
        <f t="shared" si="589"/>
        <v>1</v>
      </c>
      <c r="Q4862" s="64">
        <f t="shared" si="590"/>
        <v>1</v>
      </c>
    </row>
    <row r="4863" spans="1:17" x14ac:dyDescent="0.35">
      <c r="A4863" s="64">
        <v>3731610</v>
      </c>
      <c r="B4863" s="64" t="str">
        <f t="shared" si="585"/>
        <v>CPP/RT</v>
      </c>
      <c r="C4863" s="64">
        <f t="shared" si="586"/>
        <v>5236.1100000000006</v>
      </c>
      <c r="D4863" s="64">
        <f t="shared" si="586"/>
        <v>335</v>
      </c>
      <c r="E4863" s="64">
        <f t="shared" si="586"/>
        <v>428.03</v>
      </c>
      <c r="F4863" s="64">
        <f t="shared" si="586"/>
        <v>423.78999999999996</v>
      </c>
      <c r="H4863" s="64">
        <f t="shared" si="581"/>
        <v>-4.2400000000000091</v>
      </c>
      <c r="J4863" s="64">
        <f t="shared" si="587"/>
        <v>46</v>
      </c>
      <c r="K4863" s="64">
        <f t="shared" si="582"/>
        <v>59</v>
      </c>
      <c r="L4863" s="64">
        <f t="shared" si="583"/>
        <v>222</v>
      </c>
      <c r="M4863" s="64">
        <f t="shared" si="584"/>
        <v>77</v>
      </c>
      <c r="O4863" s="64">
        <f t="shared" si="588"/>
        <v>2</v>
      </c>
      <c r="P4863" s="64">
        <f t="shared" si="589"/>
        <v>1</v>
      </c>
      <c r="Q4863" s="64">
        <f t="shared" si="590"/>
        <v>1</v>
      </c>
    </row>
    <row r="4864" spans="1:17" x14ac:dyDescent="0.35">
      <c r="A4864" s="64">
        <v>3734549</v>
      </c>
      <c r="B4864" s="64" t="str">
        <f t="shared" si="585"/>
        <v>RT</v>
      </c>
      <c r="C4864" s="64">
        <f t="shared" si="586"/>
        <v>2605.27</v>
      </c>
      <c r="D4864" s="64">
        <f t="shared" si="586"/>
        <v>365</v>
      </c>
      <c r="E4864" s="64">
        <f t="shared" si="586"/>
        <v>210.76</v>
      </c>
      <c r="F4864" s="64">
        <f t="shared" si="586"/>
        <v>0</v>
      </c>
      <c r="H4864" s="64">
        <f t="shared" si="581"/>
        <v>-210.76</v>
      </c>
      <c r="J4864" s="64">
        <f t="shared" si="587"/>
        <v>46</v>
      </c>
      <c r="K4864" s="64">
        <f t="shared" si="582"/>
        <v>59</v>
      </c>
      <c r="L4864" s="64">
        <f t="shared" si="583"/>
        <v>223</v>
      </c>
      <c r="M4864" s="64">
        <f t="shared" si="584"/>
        <v>77</v>
      </c>
      <c r="O4864" s="64">
        <f t="shared" si="588"/>
        <v>2</v>
      </c>
      <c r="P4864" s="64">
        <f t="shared" si="589"/>
        <v>1</v>
      </c>
      <c r="Q4864" s="64">
        <f t="shared" si="590"/>
        <v>1</v>
      </c>
    </row>
    <row r="4865" spans="1:17" x14ac:dyDescent="0.35">
      <c r="A4865" s="64">
        <v>3773555</v>
      </c>
      <c r="B4865" s="64" t="str">
        <f t="shared" si="585"/>
        <v>RT</v>
      </c>
      <c r="C4865" s="64">
        <f t="shared" si="586"/>
        <v>13636.029999999999</v>
      </c>
      <c r="D4865" s="64">
        <f t="shared" si="586"/>
        <v>365</v>
      </c>
      <c r="E4865" s="64">
        <f t="shared" si="586"/>
        <v>1094.73</v>
      </c>
      <c r="F4865" s="64">
        <f t="shared" si="586"/>
        <v>0</v>
      </c>
      <c r="H4865" s="64">
        <f t="shared" si="581"/>
        <v>-1094.73</v>
      </c>
      <c r="J4865" s="64">
        <f t="shared" si="587"/>
        <v>46</v>
      </c>
      <c r="K4865" s="64">
        <f t="shared" si="582"/>
        <v>59</v>
      </c>
      <c r="L4865" s="64">
        <f t="shared" si="583"/>
        <v>224</v>
      </c>
      <c r="M4865" s="64">
        <f t="shared" si="584"/>
        <v>77</v>
      </c>
      <c r="O4865" s="64">
        <f t="shared" si="588"/>
        <v>2</v>
      </c>
      <c r="P4865" s="64">
        <f t="shared" si="589"/>
        <v>1</v>
      </c>
      <c r="Q4865" s="64">
        <f t="shared" si="590"/>
        <v>1</v>
      </c>
    </row>
    <row r="4866" spans="1:17" x14ac:dyDescent="0.35">
      <c r="A4866" s="64">
        <v>3773612</v>
      </c>
      <c r="B4866" s="64" t="str">
        <f t="shared" si="585"/>
        <v>RCT Control</v>
      </c>
      <c r="C4866" s="64">
        <f t="shared" si="586"/>
        <v>6269.11</v>
      </c>
      <c r="D4866" s="64">
        <f t="shared" si="586"/>
        <v>335</v>
      </c>
      <c r="E4866" s="64">
        <f t="shared" si="586"/>
        <v>500.06</v>
      </c>
      <c r="F4866" s="64">
        <f t="shared" si="586"/>
        <v>0</v>
      </c>
      <c r="H4866" s="64">
        <f t="shared" si="581"/>
        <v>-500.06</v>
      </c>
      <c r="J4866" s="64">
        <f t="shared" si="587"/>
        <v>46</v>
      </c>
      <c r="K4866" s="64">
        <f t="shared" si="582"/>
        <v>59</v>
      </c>
      <c r="L4866" s="64">
        <f t="shared" si="583"/>
        <v>224</v>
      </c>
      <c r="M4866" s="64">
        <f t="shared" si="584"/>
        <v>78</v>
      </c>
      <c r="O4866" s="64">
        <f t="shared" si="588"/>
        <v>2</v>
      </c>
      <c r="P4866" s="64">
        <f t="shared" si="589"/>
        <v>1</v>
      </c>
      <c r="Q4866" s="64">
        <f t="shared" si="590"/>
        <v>1</v>
      </c>
    </row>
    <row r="4867" spans="1:17" x14ac:dyDescent="0.35">
      <c r="A4867" s="64">
        <v>3775593</v>
      </c>
      <c r="B4867" s="64" t="str">
        <f t="shared" si="585"/>
        <v>RCT Control</v>
      </c>
      <c r="C4867" s="64">
        <f t="shared" si="586"/>
        <v>11050.63</v>
      </c>
      <c r="D4867" s="64">
        <f t="shared" si="586"/>
        <v>335</v>
      </c>
      <c r="E4867" s="64">
        <f t="shared" si="586"/>
        <v>863.65</v>
      </c>
      <c r="F4867" s="64">
        <f t="shared" si="586"/>
        <v>0</v>
      </c>
      <c r="H4867" s="64">
        <f t="shared" si="581"/>
        <v>-863.65</v>
      </c>
      <c r="J4867" s="64">
        <f t="shared" si="587"/>
        <v>46</v>
      </c>
      <c r="K4867" s="64">
        <f t="shared" si="582"/>
        <v>59</v>
      </c>
      <c r="L4867" s="64">
        <f t="shared" si="583"/>
        <v>224</v>
      </c>
      <c r="M4867" s="64">
        <f t="shared" si="584"/>
        <v>79</v>
      </c>
      <c r="O4867" s="64">
        <f t="shared" si="588"/>
        <v>2</v>
      </c>
      <c r="P4867" s="64">
        <f t="shared" si="589"/>
        <v>1</v>
      </c>
      <c r="Q4867" s="64">
        <f t="shared" si="590"/>
        <v>1</v>
      </c>
    </row>
    <row r="4868" spans="1:17" x14ac:dyDescent="0.35">
      <c r="A4868" s="64">
        <v>3775618</v>
      </c>
      <c r="B4868" s="64" t="str">
        <f t="shared" si="585"/>
        <v>RT</v>
      </c>
      <c r="C4868" s="64">
        <f t="shared" si="586"/>
        <v>5271.98</v>
      </c>
      <c r="D4868" s="64">
        <f t="shared" si="586"/>
        <v>365</v>
      </c>
      <c r="E4868" s="64">
        <f t="shared" si="586"/>
        <v>427.37</v>
      </c>
      <c r="F4868" s="64">
        <f t="shared" si="586"/>
        <v>0</v>
      </c>
      <c r="H4868" s="64">
        <f t="shared" si="581"/>
        <v>-427.37</v>
      </c>
      <c r="J4868" s="64">
        <f t="shared" si="587"/>
        <v>46</v>
      </c>
      <c r="K4868" s="64">
        <f t="shared" si="582"/>
        <v>59</v>
      </c>
      <c r="L4868" s="64">
        <f t="shared" si="583"/>
        <v>225</v>
      </c>
      <c r="M4868" s="64">
        <f t="shared" si="584"/>
        <v>79</v>
      </c>
      <c r="O4868" s="64">
        <f t="shared" si="588"/>
        <v>2</v>
      </c>
      <c r="P4868" s="64">
        <f t="shared" si="589"/>
        <v>1</v>
      </c>
      <c r="Q4868" s="64">
        <f t="shared" si="590"/>
        <v>1</v>
      </c>
    </row>
    <row r="4869" spans="1:17" x14ac:dyDescent="0.35">
      <c r="A4869" s="64">
        <v>3777424</v>
      </c>
      <c r="B4869" s="64" t="str">
        <f t="shared" si="585"/>
        <v>RT</v>
      </c>
      <c r="C4869" s="64">
        <f t="shared" si="586"/>
        <v>7625.85</v>
      </c>
      <c r="D4869" s="64">
        <f t="shared" si="586"/>
        <v>364</v>
      </c>
      <c r="E4869" s="64">
        <f t="shared" si="586"/>
        <v>617.23</v>
      </c>
      <c r="F4869" s="64">
        <f t="shared" si="586"/>
        <v>0</v>
      </c>
      <c r="H4869" s="64">
        <f t="shared" si="581"/>
        <v>-617.23</v>
      </c>
      <c r="J4869" s="64">
        <f t="shared" si="587"/>
        <v>46</v>
      </c>
      <c r="K4869" s="64">
        <f t="shared" si="582"/>
        <v>59</v>
      </c>
      <c r="L4869" s="64">
        <f t="shared" si="583"/>
        <v>226</v>
      </c>
      <c r="M4869" s="64">
        <f t="shared" si="584"/>
        <v>79</v>
      </c>
      <c r="O4869" s="64">
        <f t="shared" si="588"/>
        <v>2</v>
      </c>
      <c r="P4869" s="64">
        <f t="shared" si="589"/>
        <v>1</v>
      </c>
      <c r="Q4869" s="64">
        <f t="shared" si="590"/>
        <v>1</v>
      </c>
    </row>
    <row r="4870" spans="1:17" x14ac:dyDescent="0.35">
      <c r="A4870" s="64">
        <v>3792042</v>
      </c>
      <c r="B4870" s="64" t="str">
        <f t="shared" si="585"/>
        <v>RT</v>
      </c>
      <c r="C4870" s="64">
        <f t="shared" si="586"/>
        <v>8852.9000000000015</v>
      </c>
      <c r="D4870" s="64">
        <f t="shared" si="586"/>
        <v>365</v>
      </c>
      <c r="E4870" s="64">
        <f t="shared" si="586"/>
        <v>677.16</v>
      </c>
      <c r="F4870" s="64">
        <f t="shared" si="586"/>
        <v>0</v>
      </c>
      <c r="H4870" s="64">
        <f t="shared" si="581"/>
        <v>-677.16</v>
      </c>
      <c r="J4870" s="64">
        <f t="shared" si="587"/>
        <v>46</v>
      </c>
      <c r="K4870" s="64">
        <f t="shared" si="582"/>
        <v>59</v>
      </c>
      <c r="L4870" s="64">
        <f t="shared" si="583"/>
        <v>227</v>
      </c>
      <c r="M4870" s="64">
        <f t="shared" si="584"/>
        <v>79</v>
      </c>
      <c r="O4870" s="64">
        <f t="shared" si="588"/>
        <v>2</v>
      </c>
      <c r="P4870" s="64">
        <f t="shared" si="589"/>
        <v>1</v>
      </c>
      <c r="Q4870" s="64">
        <f t="shared" si="590"/>
        <v>1</v>
      </c>
    </row>
    <row r="4871" spans="1:17" x14ac:dyDescent="0.35">
      <c r="A4871" s="64">
        <v>3793298</v>
      </c>
      <c r="B4871" s="64" t="str">
        <f t="shared" si="585"/>
        <v>RT</v>
      </c>
      <c r="C4871" s="64">
        <f t="shared" si="586"/>
        <v>5287.49</v>
      </c>
      <c r="D4871" s="64">
        <f t="shared" si="586"/>
        <v>365</v>
      </c>
      <c r="E4871" s="64">
        <f t="shared" si="586"/>
        <v>408.39</v>
      </c>
      <c r="F4871" s="64">
        <f t="shared" si="586"/>
        <v>0</v>
      </c>
      <c r="H4871" s="64">
        <f t="shared" si="581"/>
        <v>-408.39</v>
      </c>
      <c r="J4871" s="64">
        <f t="shared" si="587"/>
        <v>46</v>
      </c>
      <c r="K4871" s="64">
        <f t="shared" si="582"/>
        <v>59</v>
      </c>
      <c r="L4871" s="64">
        <f t="shared" si="583"/>
        <v>228</v>
      </c>
      <c r="M4871" s="64">
        <f t="shared" si="584"/>
        <v>79</v>
      </c>
      <c r="O4871" s="64">
        <f t="shared" si="588"/>
        <v>2</v>
      </c>
      <c r="P4871" s="64">
        <f t="shared" si="589"/>
        <v>1</v>
      </c>
      <c r="Q4871" s="64">
        <f t="shared" si="590"/>
        <v>1</v>
      </c>
    </row>
    <row r="4872" spans="1:17" x14ac:dyDescent="0.35">
      <c r="A4872" s="64">
        <v>3797555</v>
      </c>
      <c r="B4872" s="64" t="str">
        <f t="shared" si="585"/>
        <v>RT</v>
      </c>
      <c r="C4872" s="64">
        <f t="shared" si="586"/>
        <v>3259.6400000000003</v>
      </c>
      <c r="D4872" s="64">
        <f t="shared" si="586"/>
        <v>365</v>
      </c>
      <c r="E4872" s="64">
        <f t="shared" si="586"/>
        <v>250.25</v>
      </c>
      <c r="F4872" s="64">
        <f t="shared" si="586"/>
        <v>0</v>
      </c>
      <c r="H4872" s="64">
        <f t="shared" si="581"/>
        <v>-250.25</v>
      </c>
      <c r="J4872" s="64">
        <f t="shared" si="587"/>
        <v>46</v>
      </c>
      <c r="K4872" s="64">
        <f t="shared" si="582"/>
        <v>59</v>
      </c>
      <c r="L4872" s="64">
        <f t="shared" si="583"/>
        <v>229</v>
      </c>
      <c r="M4872" s="64">
        <f t="shared" si="584"/>
        <v>79</v>
      </c>
      <c r="O4872" s="64">
        <f t="shared" si="588"/>
        <v>2</v>
      </c>
      <c r="P4872" s="64">
        <f t="shared" si="589"/>
        <v>1</v>
      </c>
      <c r="Q4872" s="64">
        <f t="shared" si="590"/>
        <v>1</v>
      </c>
    </row>
    <row r="4873" spans="1:17" x14ac:dyDescent="0.35">
      <c r="A4873" s="64">
        <v>3807536</v>
      </c>
      <c r="B4873" s="64" t="str">
        <f t="shared" si="585"/>
        <v>CPP/RT</v>
      </c>
      <c r="C4873" s="64">
        <f t="shared" si="586"/>
        <v>6805.28</v>
      </c>
      <c r="D4873" s="64">
        <f t="shared" si="586"/>
        <v>302</v>
      </c>
      <c r="E4873" s="64">
        <f t="shared" si="586"/>
        <v>551.08999999999992</v>
      </c>
      <c r="F4873" s="64">
        <f t="shared" si="586"/>
        <v>549.03</v>
      </c>
      <c r="H4873" s="64">
        <f t="shared" si="581"/>
        <v>-2.0599999999999454</v>
      </c>
      <c r="J4873" s="64">
        <f t="shared" si="587"/>
        <v>46</v>
      </c>
      <c r="K4873" s="64">
        <f t="shared" si="582"/>
        <v>60</v>
      </c>
      <c r="L4873" s="64">
        <f t="shared" si="583"/>
        <v>229</v>
      </c>
      <c r="M4873" s="64">
        <f t="shared" si="584"/>
        <v>79</v>
      </c>
      <c r="O4873" s="64">
        <f t="shared" si="588"/>
        <v>2</v>
      </c>
      <c r="P4873" s="64">
        <f t="shared" si="589"/>
        <v>1</v>
      </c>
      <c r="Q4873" s="64">
        <f t="shared" si="590"/>
        <v>1</v>
      </c>
    </row>
    <row r="4874" spans="1:17" x14ac:dyDescent="0.35">
      <c r="A4874" s="64">
        <v>3813038</v>
      </c>
      <c r="B4874" s="64" t="str">
        <f t="shared" si="585"/>
        <v>CPP</v>
      </c>
      <c r="C4874" s="64">
        <f t="shared" si="586"/>
        <v>3533.13</v>
      </c>
      <c r="D4874" s="64">
        <f t="shared" si="586"/>
        <v>272</v>
      </c>
      <c r="E4874" s="64">
        <f t="shared" si="586"/>
        <v>286.85000000000002</v>
      </c>
      <c r="F4874" s="64">
        <f t="shared" si="586"/>
        <v>285.31</v>
      </c>
      <c r="H4874" s="64">
        <f t="shared" si="581"/>
        <v>-1.5400000000000205</v>
      </c>
      <c r="J4874" s="64">
        <f t="shared" si="587"/>
        <v>47</v>
      </c>
      <c r="K4874" s="64">
        <f t="shared" si="582"/>
        <v>60</v>
      </c>
      <c r="L4874" s="64">
        <f t="shared" si="583"/>
        <v>229</v>
      </c>
      <c r="M4874" s="64">
        <f t="shared" si="584"/>
        <v>79</v>
      </c>
      <c r="O4874" s="64">
        <f t="shared" si="588"/>
        <v>2</v>
      </c>
      <c r="P4874" s="64">
        <f t="shared" si="589"/>
        <v>1</v>
      </c>
      <c r="Q4874" s="64">
        <f t="shared" si="590"/>
        <v>1</v>
      </c>
    </row>
    <row r="4875" spans="1:17" x14ac:dyDescent="0.35">
      <c r="A4875" s="64">
        <v>3821536</v>
      </c>
      <c r="B4875" s="64" t="str">
        <f t="shared" si="585"/>
        <v>RT</v>
      </c>
      <c r="C4875" s="64">
        <f t="shared" si="586"/>
        <v>8443.41</v>
      </c>
      <c r="D4875" s="64">
        <f t="shared" si="586"/>
        <v>364</v>
      </c>
      <c r="E4875" s="64">
        <f t="shared" si="586"/>
        <v>660.02</v>
      </c>
      <c r="F4875" s="64">
        <f t="shared" si="586"/>
        <v>0</v>
      </c>
      <c r="H4875" s="64">
        <f t="shared" si="581"/>
        <v>-660.02</v>
      </c>
      <c r="J4875" s="64">
        <f t="shared" si="587"/>
        <v>47</v>
      </c>
      <c r="K4875" s="64">
        <f t="shared" si="582"/>
        <v>60</v>
      </c>
      <c r="L4875" s="64">
        <f t="shared" si="583"/>
        <v>230</v>
      </c>
      <c r="M4875" s="64">
        <f t="shared" si="584"/>
        <v>79</v>
      </c>
      <c r="O4875" s="64">
        <f t="shared" si="588"/>
        <v>2</v>
      </c>
      <c r="P4875" s="64">
        <f t="shared" si="589"/>
        <v>1</v>
      </c>
      <c r="Q4875" s="64">
        <f t="shared" si="590"/>
        <v>1</v>
      </c>
    </row>
    <row r="4876" spans="1:17" x14ac:dyDescent="0.35">
      <c r="A4876" s="64">
        <v>3825025</v>
      </c>
      <c r="B4876" s="64" t="str">
        <f t="shared" si="585"/>
        <v>CPP</v>
      </c>
      <c r="C4876" s="64">
        <f t="shared" si="586"/>
        <v>6059.59</v>
      </c>
      <c r="D4876" s="64">
        <f t="shared" si="586"/>
        <v>333</v>
      </c>
      <c r="E4876" s="64">
        <f t="shared" si="586"/>
        <v>488.07</v>
      </c>
      <c r="F4876" s="64">
        <f t="shared" si="586"/>
        <v>484.37</v>
      </c>
      <c r="H4876" s="64">
        <f t="shared" si="581"/>
        <v>-3.6999999999999886</v>
      </c>
      <c r="J4876" s="64">
        <f t="shared" si="587"/>
        <v>48</v>
      </c>
      <c r="K4876" s="64">
        <f t="shared" si="582"/>
        <v>60</v>
      </c>
      <c r="L4876" s="64">
        <f t="shared" si="583"/>
        <v>230</v>
      </c>
      <c r="M4876" s="64">
        <f t="shared" si="584"/>
        <v>79</v>
      </c>
      <c r="O4876" s="64">
        <f t="shared" si="588"/>
        <v>2</v>
      </c>
      <c r="P4876" s="64">
        <f t="shared" si="589"/>
        <v>1</v>
      </c>
      <c r="Q4876" s="64">
        <f t="shared" si="590"/>
        <v>1</v>
      </c>
    </row>
    <row r="4877" spans="1:17" x14ac:dyDescent="0.35">
      <c r="A4877" s="64">
        <v>3825306</v>
      </c>
      <c r="B4877" s="64" t="str">
        <f t="shared" si="585"/>
        <v>RT</v>
      </c>
      <c r="C4877" s="64">
        <f t="shared" si="586"/>
        <v>8448.6</v>
      </c>
      <c r="D4877" s="64">
        <f t="shared" si="586"/>
        <v>364</v>
      </c>
      <c r="E4877" s="64">
        <f t="shared" si="586"/>
        <v>718.79</v>
      </c>
      <c r="F4877" s="64">
        <f t="shared" si="586"/>
        <v>0</v>
      </c>
      <c r="H4877" s="64">
        <f t="shared" si="581"/>
        <v>-718.79</v>
      </c>
      <c r="J4877" s="64">
        <f t="shared" si="587"/>
        <v>48</v>
      </c>
      <c r="K4877" s="64">
        <f t="shared" si="582"/>
        <v>60</v>
      </c>
      <c r="L4877" s="64">
        <f t="shared" si="583"/>
        <v>231</v>
      </c>
      <c r="M4877" s="64">
        <f t="shared" si="584"/>
        <v>79</v>
      </c>
      <c r="O4877" s="64">
        <f t="shared" si="588"/>
        <v>2</v>
      </c>
      <c r="P4877" s="64">
        <f t="shared" si="589"/>
        <v>1</v>
      </c>
      <c r="Q4877" s="64">
        <f t="shared" si="590"/>
        <v>1</v>
      </c>
    </row>
    <row r="4878" spans="1:17" x14ac:dyDescent="0.35">
      <c r="A4878" s="64">
        <v>3825629</v>
      </c>
      <c r="B4878" s="64" t="str">
        <f t="shared" si="585"/>
        <v>CPP</v>
      </c>
      <c r="C4878" s="64">
        <f t="shared" si="586"/>
        <v>8101.74</v>
      </c>
      <c r="D4878" s="64">
        <f t="shared" si="586"/>
        <v>302</v>
      </c>
      <c r="E4878" s="64">
        <f t="shared" si="586"/>
        <v>668.18000000000006</v>
      </c>
      <c r="F4878" s="64">
        <f t="shared" si="586"/>
        <v>662.71</v>
      </c>
      <c r="H4878" s="64">
        <f t="shared" si="581"/>
        <v>-5.4700000000000273</v>
      </c>
      <c r="J4878" s="64">
        <f t="shared" si="587"/>
        <v>49</v>
      </c>
      <c r="K4878" s="64">
        <f t="shared" si="582"/>
        <v>60</v>
      </c>
      <c r="L4878" s="64">
        <f t="shared" si="583"/>
        <v>231</v>
      </c>
      <c r="M4878" s="64">
        <f t="shared" si="584"/>
        <v>79</v>
      </c>
      <c r="O4878" s="64">
        <f t="shared" si="588"/>
        <v>2</v>
      </c>
      <c r="P4878" s="64">
        <f t="shared" si="589"/>
        <v>1</v>
      </c>
      <c r="Q4878" s="64">
        <f t="shared" si="590"/>
        <v>1</v>
      </c>
    </row>
    <row r="4879" spans="1:17" x14ac:dyDescent="0.35">
      <c r="A4879" s="64">
        <v>3835016</v>
      </c>
      <c r="B4879" s="64" t="str">
        <f t="shared" si="585"/>
        <v>RT</v>
      </c>
      <c r="C4879" s="64">
        <f t="shared" si="586"/>
        <v>8548.14</v>
      </c>
      <c r="D4879" s="64">
        <f t="shared" si="586"/>
        <v>364</v>
      </c>
      <c r="E4879" s="64">
        <f t="shared" si="586"/>
        <v>666.21</v>
      </c>
      <c r="F4879" s="64">
        <f t="shared" si="586"/>
        <v>0</v>
      </c>
      <c r="H4879" s="64">
        <f t="shared" si="581"/>
        <v>-666.21</v>
      </c>
      <c r="J4879" s="64">
        <f t="shared" si="587"/>
        <v>49</v>
      </c>
      <c r="K4879" s="64">
        <f t="shared" si="582"/>
        <v>60</v>
      </c>
      <c r="L4879" s="64">
        <f t="shared" si="583"/>
        <v>232</v>
      </c>
      <c r="M4879" s="64">
        <f t="shared" si="584"/>
        <v>79</v>
      </c>
      <c r="O4879" s="64">
        <f t="shared" si="588"/>
        <v>2</v>
      </c>
      <c r="P4879" s="64">
        <f t="shared" si="589"/>
        <v>1</v>
      </c>
      <c r="Q4879" s="64">
        <f t="shared" si="590"/>
        <v>1</v>
      </c>
    </row>
    <row r="4880" spans="1:17" x14ac:dyDescent="0.35">
      <c r="A4880" s="64">
        <v>3839571</v>
      </c>
      <c r="B4880" s="64" t="str">
        <f t="shared" si="585"/>
        <v>RT</v>
      </c>
      <c r="C4880" s="64">
        <f t="shared" si="586"/>
        <v>9853.869999999999</v>
      </c>
      <c r="D4880" s="64">
        <f t="shared" si="586"/>
        <v>364</v>
      </c>
      <c r="E4880" s="64">
        <f t="shared" si="586"/>
        <v>800.26</v>
      </c>
      <c r="F4880" s="64">
        <f t="shared" si="586"/>
        <v>0</v>
      </c>
      <c r="H4880" s="64">
        <f t="shared" si="581"/>
        <v>-800.26</v>
      </c>
      <c r="J4880" s="64">
        <f t="shared" si="587"/>
        <v>49</v>
      </c>
      <c r="K4880" s="64">
        <f t="shared" si="582"/>
        <v>60</v>
      </c>
      <c r="L4880" s="64">
        <f t="shared" si="583"/>
        <v>233</v>
      </c>
      <c r="M4880" s="64">
        <f t="shared" si="584"/>
        <v>79</v>
      </c>
      <c r="O4880" s="64">
        <f t="shared" si="588"/>
        <v>2</v>
      </c>
      <c r="P4880" s="64">
        <f t="shared" si="589"/>
        <v>1</v>
      </c>
      <c r="Q4880" s="64">
        <f t="shared" si="590"/>
        <v>1</v>
      </c>
    </row>
    <row r="4881" spans="1:17" x14ac:dyDescent="0.35">
      <c r="A4881" s="64">
        <v>3842607</v>
      </c>
      <c r="B4881" s="64" t="str">
        <f t="shared" si="585"/>
        <v>RT</v>
      </c>
      <c r="C4881" s="64">
        <f t="shared" si="586"/>
        <v>8581.58</v>
      </c>
      <c r="D4881" s="64">
        <f t="shared" si="586"/>
        <v>368</v>
      </c>
      <c r="E4881" s="64">
        <f t="shared" si="586"/>
        <v>704.35</v>
      </c>
      <c r="F4881" s="64">
        <f t="shared" si="586"/>
        <v>0</v>
      </c>
      <c r="H4881" s="64">
        <f t="shared" si="581"/>
        <v>-704.35</v>
      </c>
      <c r="J4881" s="64">
        <f t="shared" si="587"/>
        <v>49</v>
      </c>
      <c r="K4881" s="64">
        <f t="shared" si="582"/>
        <v>60</v>
      </c>
      <c r="L4881" s="64">
        <f t="shared" si="583"/>
        <v>234</v>
      </c>
      <c r="M4881" s="64">
        <f t="shared" si="584"/>
        <v>79</v>
      </c>
      <c r="O4881" s="64">
        <f t="shared" si="588"/>
        <v>2</v>
      </c>
      <c r="P4881" s="64">
        <f t="shared" si="589"/>
        <v>1</v>
      </c>
      <c r="Q4881" s="64">
        <f t="shared" si="590"/>
        <v>1</v>
      </c>
    </row>
    <row r="4882" spans="1:17" x14ac:dyDescent="0.35">
      <c r="A4882" s="64">
        <v>3843499</v>
      </c>
      <c r="B4882" s="64" t="str">
        <f t="shared" si="585"/>
        <v>RT</v>
      </c>
      <c r="C4882" s="64">
        <f t="shared" si="586"/>
        <v>11847.380000000001</v>
      </c>
      <c r="D4882" s="64">
        <f t="shared" si="586"/>
        <v>364</v>
      </c>
      <c r="E4882" s="64">
        <f t="shared" si="586"/>
        <v>922.19</v>
      </c>
      <c r="F4882" s="64">
        <f t="shared" si="586"/>
        <v>0</v>
      </c>
      <c r="H4882" s="64">
        <f t="shared" si="581"/>
        <v>-922.19</v>
      </c>
      <c r="J4882" s="64">
        <f t="shared" si="587"/>
        <v>49</v>
      </c>
      <c r="K4882" s="64">
        <f t="shared" si="582"/>
        <v>60</v>
      </c>
      <c r="L4882" s="64">
        <f t="shared" si="583"/>
        <v>235</v>
      </c>
      <c r="M4882" s="64">
        <f t="shared" si="584"/>
        <v>79</v>
      </c>
      <c r="O4882" s="64">
        <f t="shared" si="588"/>
        <v>2</v>
      </c>
      <c r="P4882" s="64">
        <f t="shared" si="589"/>
        <v>1</v>
      </c>
      <c r="Q4882" s="64">
        <f t="shared" si="590"/>
        <v>1</v>
      </c>
    </row>
    <row r="4883" spans="1:17" x14ac:dyDescent="0.35">
      <c r="A4883" s="64">
        <v>3847673</v>
      </c>
      <c r="B4883" s="64" t="str">
        <f t="shared" si="585"/>
        <v>RT</v>
      </c>
      <c r="C4883" s="64">
        <f t="shared" si="586"/>
        <v>13148.98</v>
      </c>
      <c r="D4883" s="64">
        <f t="shared" si="586"/>
        <v>364</v>
      </c>
      <c r="E4883" s="64">
        <f t="shared" si="586"/>
        <v>1054.76</v>
      </c>
      <c r="F4883" s="64">
        <f t="shared" si="586"/>
        <v>0</v>
      </c>
      <c r="H4883" s="64">
        <f t="shared" si="581"/>
        <v>-1054.76</v>
      </c>
      <c r="J4883" s="64">
        <f t="shared" si="587"/>
        <v>49</v>
      </c>
      <c r="K4883" s="64">
        <f t="shared" si="582"/>
        <v>60</v>
      </c>
      <c r="L4883" s="64">
        <f t="shared" si="583"/>
        <v>236</v>
      </c>
      <c r="M4883" s="64">
        <f t="shared" si="584"/>
        <v>79</v>
      </c>
      <c r="O4883" s="64">
        <f t="shared" si="588"/>
        <v>2</v>
      </c>
      <c r="P4883" s="64">
        <f t="shared" si="589"/>
        <v>1</v>
      </c>
      <c r="Q4883" s="64">
        <f t="shared" si="590"/>
        <v>1</v>
      </c>
    </row>
    <row r="4884" spans="1:17" x14ac:dyDescent="0.35">
      <c r="A4884" s="64">
        <v>3851484</v>
      </c>
      <c r="B4884" s="64" t="str">
        <f t="shared" si="585"/>
        <v>RT</v>
      </c>
      <c r="C4884" s="64">
        <f t="shared" si="586"/>
        <v>9733.56</v>
      </c>
      <c r="D4884" s="64">
        <f t="shared" si="586"/>
        <v>365</v>
      </c>
      <c r="E4884" s="64">
        <f t="shared" si="586"/>
        <v>811.34</v>
      </c>
      <c r="F4884" s="64">
        <f t="shared" si="586"/>
        <v>0</v>
      </c>
      <c r="H4884" s="64">
        <f t="shared" si="581"/>
        <v>-811.34</v>
      </c>
      <c r="J4884" s="64">
        <f t="shared" si="587"/>
        <v>49</v>
      </c>
      <c r="K4884" s="64">
        <f t="shared" si="582"/>
        <v>60</v>
      </c>
      <c r="L4884" s="64">
        <f t="shared" si="583"/>
        <v>237</v>
      </c>
      <c r="M4884" s="64">
        <f t="shared" si="584"/>
        <v>79</v>
      </c>
      <c r="O4884" s="64">
        <f t="shared" si="588"/>
        <v>2</v>
      </c>
      <c r="P4884" s="64">
        <f t="shared" si="589"/>
        <v>1</v>
      </c>
      <c r="Q4884" s="64">
        <f t="shared" si="590"/>
        <v>1</v>
      </c>
    </row>
    <row r="4885" spans="1:17" x14ac:dyDescent="0.35">
      <c r="A4885" s="64">
        <v>3852797</v>
      </c>
      <c r="B4885" s="64" t="str">
        <f t="shared" si="585"/>
        <v>CPP</v>
      </c>
      <c r="C4885" s="64">
        <f t="shared" si="586"/>
        <v>6376.4699999999993</v>
      </c>
      <c r="D4885" s="64">
        <f t="shared" si="586"/>
        <v>336</v>
      </c>
      <c r="E4885" s="64">
        <f t="shared" si="586"/>
        <v>442.17999999999995</v>
      </c>
      <c r="F4885" s="64">
        <f t="shared" si="586"/>
        <v>414.94</v>
      </c>
      <c r="H4885" s="64">
        <f t="shared" si="581"/>
        <v>-27.239999999999952</v>
      </c>
      <c r="J4885" s="64">
        <f t="shared" si="587"/>
        <v>50</v>
      </c>
      <c r="K4885" s="64">
        <f t="shared" si="582"/>
        <v>60</v>
      </c>
      <c r="L4885" s="64">
        <f t="shared" si="583"/>
        <v>237</v>
      </c>
      <c r="M4885" s="64">
        <f t="shared" si="584"/>
        <v>79</v>
      </c>
      <c r="O4885" s="64">
        <f t="shared" si="588"/>
        <v>2</v>
      </c>
      <c r="P4885" s="64">
        <f t="shared" si="589"/>
        <v>1</v>
      </c>
      <c r="Q4885" s="64">
        <f t="shared" si="590"/>
        <v>1</v>
      </c>
    </row>
    <row r="4886" spans="1:17" x14ac:dyDescent="0.35">
      <c r="A4886" s="64">
        <v>3883916</v>
      </c>
      <c r="B4886" s="64" t="str">
        <f t="shared" si="585"/>
        <v>RT</v>
      </c>
      <c r="C4886" s="64">
        <f t="shared" si="586"/>
        <v>16276.4</v>
      </c>
      <c r="D4886" s="64">
        <f t="shared" si="586"/>
        <v>365</v>
      </c>
      <c r="E4886" s="64">
        <f t="shared" si="586"/>
        <v>1315.01</v>
      </c>
      <c r="F4886" s="64">
        <f t="shared" si="586"/>
        <v>0</v>
      </c>
      <c r="H4886" s="64">
        <f t="shared" si="581"/>
        <v>-1315.01</v>
      </c>
      <c r="J4886" s="64">
        <f t="shared" si="587"/>
        <v>50</v>
      </c>
      <c r="K4886" s="64">
        <f t="shared" si="582"/>
        <v>60</v>
      </c>
      <c r="L4886" s="64">
        <f t="shared" si="583"/>
        <v>238</v>
      </c>
      <c r="M4886" s="64">
        <f t="shared" si="584"/>
        <v>79</v>
      </c>
      <c r="O4886" s="64">
        <f t="shared" si="588"/>
        <v>2</v>
      </c>
      <c r="P4886" s="64">
        <f t="shared" si="589"/>
        <v>1</v>
      </c>
      <c r="Q4886" s="64">
        <f t="shared" si="590"/>
        <v>1</v>
      </c>
    </row>
    <row r="4887" spans="1:17" x14ac:dyDescent="0.35">
      <c r="A4887" s="64">
        <v>3888479</v>
      </c>
      <c r="B4887" s="64" t="str">
        <f t="shared" si="585"/>
        <v>CPP/RT</v>
      </c>
      <c r="C4887" s="64">
        <f t="shared" si="586"/>
        <v>9323.49</v>
      </c>
      <c r="D4887" s="64">
        <f t="shared" si="586"/>
        <v>365</v>
      </c>
      <c r="E4887" s="64">
        <f t="shared" si="586"/>
        <v>771.93999999999994</v>
      </c>
      <c r="F4887" s="64">
        <f t="shared" si="586"/>
        <v>763.28</v>
      </c>
      <c r="H4887" s="64">
        <f t="shared" si="581"/>
        <v>-8.6599999999999682</v>
      </c>
      <c r="J4887" s="64">
        <f t="shared" si="587"/>
        <v>50</v>
      </c>
      <c r="K4887" s="64">
        <f t="shared" si="582"/>
        <v>61</v>
      </c>
      <c r="L4887" s="64">
        <f t="shared" si="583"/>
        <v>238</v>
      </c>
      <c r="M4887" s="64">
        <f t="shared" si="584"/>
        <v>79</v>
      </c>
      <c r="O4887" s="64">
        <f t="shared" si="588"/>
        <v>2</v>
      </c>
      <c r="P4887" s="64">
        <f t="shared" si="589"/>
        <v>1</v>
      </c>
      <c r="Q4887" s="64">
        <f t="shared" si="590"/>
        <v>1</v>
      </c>
    </row>
    <row r="4888" spans="1:17" x14ac:dyDescent="0.35">
      <c r="A4888" s="64">
        <v>3890391</v>
      </c>
      <c r="B4888" s="64" t="str">
        <f t="shared" si="585"/>
        <v>RCT Control</v>
      </c>
      <c r="C4888" s="64">
        <f t="shared" si="586"/>
        <v>3159.05</v>
      </c>
      <c r="D4888" s="64">
        <f t="shared" si="586"/>
        <v>335</v>
      </c>
      <c r="E4888" s="64">
        <f t="shared" si="586"/>
        <v>250.39</v>
      </c>
      <c r="F4888" s="64">
        <f t="shared" si="586"/>
        <v>0</v>
      </c>
      <c r="H4888" s="64">
        <f t="shared" si="581"/>
        <v>-250.39</v>
      </c>
      <c r="J4888" s="64">
        <f t="shared" si="587"/>
        <v>50</v>
      </c>
      <c r="K4888" s="64">
        <f t="shared" si="582"/>
        <v>61</v>
      </c>
      <c r="L4888" s="64">
        <f t="shared" si="583"/>
        <v>238</v>
      </c>
      <c r="M4888" s="64">
        <f t="shared" si="584"/>
        <v>80</v>
      </c>
      <c r="O4888" s="64">
        <f t="shared" si="588"/>
        <v>2</v>
      </c>
      <c r="P4888" s="64">
        <f t="shared" si="589"/>
        <v>1</v>
      </c>
      <c r="Q4888" s="64">
        <f t="shared" si="590"/>
        <v>1</v>
      </c>
    </row>
    <row r="4889" spans="1:17" x14ac:dyDescent="0.35">
      <c r="A4889" s="64">
        <v>3930668</v>
      </c>
      <c r="B4889" s="64" t="str">
        <f t="shared" si="585"/>
        <v>RT</v>
      </c>
      <c r="C4889" s="64">
        <f t="shared" si="586"/>
        <v>3716.34</v>
      </c>
      <c r="D4889" s="64">
        <f t="shared" si="586"/>
        <v>364</v>
      </c>
      <c r="E4889" s="64">
        <f t="shared" si="586"/>
        <v>304.47000000000003</v>
      </c>
      <c r="F4889" s="64">
        <f t="shared" si="586"/>
        <v>0</v>
      </c>
      <c r="H4889" s="64">
        <f t="shared" si="581"/>
        <v>-304.47000000000003</v>
      </c>
      <c r="J4889" s="64">
        <f t="shared" si="587"/>
        <v>50</v>
      </c>
      <c r="K4889" s="64">
        <f t="shared" si="582"/>
        <v>61</v>
      </c>
      <c r="L4889" s="64">
        <f t="shared" si="583"/>
        <v>239</v>
      </c>
      <c r="M4889" s="64">
        <f t="shared" si="584"/>
        <v>80</v>
      </c>
      <c r="O4889" s="64">
        <f t="shared" si="588"/>
        <v>2</v>
      </c>
      <c r="P4889" s="64">
        <f t="shared" si="589"/>
        <v>1</v>
      </c>
      <c r="Q4889" s="64">
        <f t="shared" si="590"/>
        <v>1</v>
      </c>
    </row>
    <row r="4890" spans="1:17" x14ac:dyDescent="0.35">
      <c r="A4890" s="64">
        <v>3932127</v>
      </c>
      <c r="B4890" s="64" t="str">
        <f t="shared" si="585"/>
        <v>RCT Control</v>
      </c>
      <c r="C4890" s="64">
        <f t="shared" si="586"/>
        <v>20505.91</v>
      </c>
      <c r="D4890" s="64">
        <f t="shared" si="586"/>
        <v>336</v>
      </c>
      <c r="E4890" s="64">
        <f t="shared" si="586"/>
        <v>1699.44</v>
      </c>
      <c r="F4890" s="64">
        <f t="shared" si="586"/>
        <v>0</v>
      </c>
      <c r="H4890" s="64">
        <f t="shared" si="581"/>
        <v>-1699.44</v>
      </c>
      <c r="J4890" s="64">
        <f t="shared" si="587"/>
        <v>50</v>
      </c>
      <c r="K4890" s="64">
        <f t="shared" si="582"/>
        <v>61</v>
      </c>
      <c r="L4890" s="64">
        <f t="shared" si="583"/>
        <v>239</v>
      </c>
      <c r="M4890" s="64">
        <f t="shared" si="584"/>
        <v>81</v>
      </c>
      <c r="O4890" s="64">
        <f t="shared" si="588"/>
        <v>2</v>
      </c>
      <c r="P4890" s="64">
        <f t="shared" si="589"/>
        <v>1</v>
      </c>
      <c r="Q4890" s="64">
        <f t="shared" si="590"/>
        <v>1</v>
      </c>
    </row>
    <row r="4891" spans="1:17" x14ac:dyDescent="0.35">
      <c r="A4891" s="64">
        <v>3932135</v>
      </c>
      <c r="B4891" s="64" t="str">
        <f t="shared" si="585"/>
        <v>CPP</v>
      </c>
      <c r="C4891" s="64">
        <f t="shared" si="586"/>
        <v>4824.2299999999996</v>
      </c>
      <c r="D4891" s="64">
        <f t="shared" si="586"/>
        <v>302</v>
      </c>
      <c r="E4891" s="64">
        <f t="shared" si="586"/>
        <v>376.53</v>
      </c>
      <c r="F4891" s="64">
        <f t="shared" si="586"/>
        <v>372.56</v>
      </c>
      <c r="H4891" s="64">
        <f t="shared" si="581"/>
        <v>-3.9699999999999704</v>
      </c>
      <c r="J4891" s="64">
        <f t="shared" si="587"/>
        <v>51</v>
      </c>
      <c r="K4891" s="64">
        <f t="shared" si="582"/>
        <v>61</v>
      </c>
      <c r="L4891" s="64">
        <f t="shared" si="583"/>
        <v>239</v>
      </c>
      <c r="M4891" s="64">
        <f t="shared" si="584"/>
        <v>81</v>
      </c>
      <c r="O4891" s="64">
        <f t="shared" si="588"/>
        <v>2</v>
      </c>
      <c r="P4891" s="64">
        <f t="shared" si="589"/>
        <v>1</v>
      </c>
      <c r="Q4891" s="64">
        <f t="shared" si="590"/>
        <v>1</v>
      </c>
    </row>
    <row r="4892" spans="1:17" x14ac:dyDescent="0.35">
      <c r="A4892" s="64">
        <v>3939082</v>
      </c>
      <c r="B4892" s="64" t="str">
        <f t="shared" si="585"/>
        <v>CPP</v>
      </c>
      <c r="C4892" s="64">
        <f t="shared" si="586"/>
        <v>14119.19</v>
      </c>
      <c r="D4892" s="64">
        <f t="shared" si="586"/>
        <v>365</v>
      </c>
      <c r="E4892" s="64">
        <f t="shared" si="586"/>
        <v>1161.9100000000001</v>
      </c>
      <c r="F4892" s="64">
        <f t="shared" si="586"/>
        <v>1137.1300000000001</v>
      </c>
      <c r="H4892" s="64">
        <f t="shared" si="581"/>
        <v>-24.779999999999973</v>
      </c>
      <c r="J4892" s="64">
        <f t="shared" si="587"/>
        <v>52</v>
      </c>
      <c r="K4892" s="64">
        <f t="shared" si="582"/>
        <v>61</v>
      </c>
      <c r="L4892" s="64">
        <f t="shared" si="583"/>
        <v>239</v>
      </c>
      <c r="M4892" s="64">
        <f t="shared" si="584"/>
        <v>81</v>
      </c>
      <c r="O4892" s="64">
        <f t="shared" si="588"/>
        <v>2</v>
      </c>
      <c r="P4892" s="64">
        <f t="shared" si="589"/>
        <v>1</v>
      </c>
      <c r="Q4892" s="64">
        <f t="shared" si="590"/>
        <v>1</v>
      </c>
    </row>
    <row r="4893" spans="1:17" x14ac:dyDescent="0.35">
      <c r="A4893" s="64">
        <v>3939280</v>
      </c>
      <c r="B4893" s="64" t="str">
        <f t="shared" si="585"/>
        <v>RT</v>
      </c>
      <c r="C4893" s="64">
        <f t="shared" si="586"/>
        <v>6660.11</v>
      </c>
      <c r="D4893" s="64">
        <f t="shared" si="586"/>
        <v>364</v>
      </c>
      <c r="E4893" s="64">
        <f t="shared" si="586"/>
        <v>554.93000000000006</v>
      </c>
      <c r="F4893" s="64">
        <f t="shared" si="586"/>
        <v>0</v>
      </c>
      <c r="H4893" s="64">
        <f t="shared" si="581"/>
        <v>-554.93000000000006</v>
      </c>
      <c r="J4893" s="64">
        <f t="shared" si="587"/>
        <v>52</v>
      </c>
      <c r="K4893" s="64">
        <f t="shared" si="582"/>
        <v>61</v>
      </c>
      <c r="L4893" s="64">
        <f t="shared" si="583"/>
        <v>240</v>
      </c>
      <c r="M4893" s="64">
        <f t="shared" si="584"/>
        <v>81</v>
      </c>
      <c r="O4893" s="64">
        <f t="shared" si="588"/>
        <v>2</v>
      </c>
      <c r="P4893" s="64">
        <f t="shared" si="589"/>
        <v>1</v>
      </c>
      <c r="Q4893" s="64">
        <f t="shared" si="590"/>
        <v>1</v>
      </c>
    </row>
    <row r="4894" spans="1:17" x14ac:dyDescent="0.35">
      <c r="A4894" s="64">
        <v>3939686</v>
      </c>
      <c r="B4894" s="64" t="str">
        <f t="shared" si="585"/>
        <v>RCT Control</v>
      </c>
      <c r="C4894" s="64">
        <f t="shared" si="586"/>
        <v>7553.27</v>
      </c>
      <c r="D4894" s="64">
        <f t="shared" si="586"/>
        <v>365</v>
      </c>
      <c r="E4894" s="64">
        <f t="shared" si="586"/>
        <v>597.54</v>
      </c>
      <c r="F4894" s="64">
        <f t="shared" si="586"/>
        <v>0</v>
      </c>
      <c r="H4894" s="64">
        <f t="shared" si="581"/>
        <v>-597.54</v>
      </c>
      <c r="J4894" s="64">
        <f t="shared" si="587"/>
        <v>52</v>
      </c>
      <c r="K4894" s="64">
        <f t="shared" si="582"/>
        <v>61</v>
      </c>
      <c r="L4894" s="64">
        <f t="shared" si="583"/>
        <v>240</v>
      </c>
      <c r="M4894" s="64">
        <f t="shared" si="584"/>
        <v>82</v>
      </c>
      <c r="O4894" s="64">
        <f t="shared" si="588"/>
        <v>2</v>
      </c>
      <c r="P4894" s="64">
        <f t="shared" si="589"/>
        <v>1</v>
      </c>
      <c r="Q4894" s="64">
        <f t="shared" si="590"/>
        <v>1</v>
      </c>
    </row>
    <row r="4895" spans="1:17" x14ac:dyDescent="0.35">
      <c r="A4895" s="64">
        <v>3939917</v>
      </c>
      <c r="B4895" s="64" t="str">
        <f t="shared" si="585"/>
        <v>RCT Control</v>
      </c>
      <c r="C4895" s="64">
        <f t="shared" si="586"/>
        <v>17703.900000000001</v>
      </c>
      <c r="D4895" s="64">
        <f t="shared" si="586"/>
        <v>336</v>
      </c>
      <c r="E4895" s="64">
        <f t="shared" si="586"/>
        <v>1448.8400000000001</v>
      </c>
      <c r="F4895" s="64">
        <f t="shared" si="586"/>
        <v>0</v>
      </c>
      <c r="H4895" s="64">
        <f t="shared" si="581"/>
        <v>-1448.8400000000001</v>
      </c>
      <c r="J4895" s="64">
        <f t="shared" si="587"/>
        <v>52</v>
      </c>
      <c r="K4895" s="64">
        <f t="shared" si="582"/>
        <v>61</v>
      </c>
      <c r="L4895" s="64">
        <f t="shared" si="583"/>
        <v>240</v>
      </c>
      <c r="M4895" s="64">
        <f t="shared" si="584"/>
        <v>83</v>
      </c>
      <c r="O4895" s="64">
        <f t="shared" si="588"/>
        <v>2</v>
      </c>
      <c r="P4895" s="64">
        <f t="shared" si="589"/>
        <v>1</v>
      </c>
      <c r="Q4895" s="64">
        <f t="shared" si="590"/>
        <v>1</v>
      </c>
    </row>
    <row r="4896" spans="1:17" x14ac:dyDescent="0.35">
      <c r="A4896" s="64">
        <v>3950038</v>
      </c>
      <c r="B4896" s="64" t="str">
        <f t="shared" si="585"/>
        <v>CPP/RT</v>
      </c>
      <c r="C4896" s="64">
        <f t="shared" si="586"/>
        <v>11908.64</v>
      </c>
      <c r="D4896" s="64">
        <f t="shared" si="586"/>
        <v>271</v>
      </c>
      <c r="E4896" s="64">
        <f t="shared" si="586"/>
        <v>965.53</v>
      </c>
      <c r="F4896" s="64">
        <f t="shared" si="586"/>
        <v>953.79</v>
      </c>
      <c r="H4896" s="64">
        <f t="shared" si="581"/>
        <v>-11.740000000000009</v>
      </c>
      <c r="J4896" s="64">
        <f t="shared" si="587"/>
        <v>52</v>
      </c>
      <c r="K4896" s="64">
        <f t="shared" si="582"/>
        <v>62</v>
      </c>
      <c r="L4896" s="64">
        <f t="shared" si="583"/>
        <v>240</v>
      </c>
      <c r="M4896" s="64">
        <f t="shared" si="584"/>
        <v>83</v>
      </c>
      <c r="O4896" s="64">
        <f t="shared" si="588"/>
        <v>2</v>
      </c>
      <c r="P4896" s="64">
        <f t="shared" si="589"/>
        <v>1</v>
      </c>
      <c r="Q4896" s="64">
        <f t="shared" si="590"/>
        <v>1</v>
      </c>
    </row>
    <row r="4897" spans="1:17" x14ac:dyDescent="0.35">
      <c r="A4897" s="64">
        <v>3950426</v>
      </c>
      <c r="B4897" s="64" t="str">
        <f t="shared" si="585"/>
        <v>RT</v>
      </c>
      <c r="C4897" s="64">
        <f t="shared" si="586"/>
        <v>6615.33</v>
      </c>
      <c r="D4897" s="64">
        <f t="shared" si="586"/>
        <v>364</v>
      </c>
      <c r="E4897" s="64">
        <f t="shared" si="586"/>
        <v>539.62</v>
      </c>
      <c r="F4897" s="64">
        <f t="shared" si="586"/>
        <v>0</v>
      </c>
      <c r="H4897" s="64">
        <f t="shared" si="581"/>
        <v>-539.62</v>
      </c>
      <c r="J4897" s="64">
        <f t="shared" si="587"/>
        <v>52</v>
      </c>
      <c r="K4897" s="64">
        <f t="shared" si="582"/>
        <v>62</v>
      </c>
      <c r="L4897" s="64">
        <f t="shared" si="583"/>
        <v>241</v>
      </c>
      <c r="M4897" s="64">
        <f t="shared" si="584"/>
        <v>83</v>
      </c>
      <c r="O4897" s="64">
        <f t="shared" si="588"/>
        <v>2</v>
      </c>
      <c r="P4897" s="64">
        <f t="shared" si="589"/>
        <v>1</v>
      </c>
      <c r="Q4897" s="64">
        <f t="shared" si="590"/>
        <v>1</v>
      </c>
    </row>
    <row r="4898" spans="1:17" x14ac:dyDescent="0.35">
      <c r="A4898" s="64">
        <v>3950492</v>
      </c>
      <c r="B4898" s="64" t="str">
        <f t="shared" si="585"/>
        <v>RT</v>
      </c>
      <c r="C4898" s="64">
        <f t="shared" si="586"/>
        <v>11225.91</v>
      </c>
      <c r="D4898" s="64">
        <f t="shared" si="586"/>
        <v>365</v>
      </c>
      <c r="E4898" s="64">
        <f t="shared" si="586"/>
        <v>910.21</v>
      </c>
      <c r="F4898" s="64">
        <f t="shared" si="586"/>
        <v>0</v>
      </c>
      <c r="H4898" s="64">
        <f t="shared" si="581"/>
        <v>-910.21</v>
      </c>
      <c r="J4898" s="64">
        <f t="shared" si="587"/>
        <v>52</v>
      </c>
      <c r="K4898" s="64">
        <f t="shared" si="582"/>
        <v>62</v>
      </c>
      <c r="L4898" s="64">
        <f t="shared" si="583"/>
        <v>242</v>
      </c>
      <c r="M4898" s="64">
        <f t="shared" si="584"/>
        <v>83</v>
      </c>
      <c r="O4898" s="64">
        <f t="shared" si="588"/>
        <v>2</v>
      </c>
      <c r="P4898" s="64">
        <f t="shared" si="589"/>
        <v>1</v>
      </c>
      <c r="Q4898" s="64">
        <f t="shared" si="590"/>
        <v>1</v>
      </c>
    </row>
    <row r="4899" spans="1:17" x14ac:dyDescent="0.35">
      <c r="A4899" s="64">
        <v>3962041</v>
      </c>
      <c r="B4899" s="64" t="str">
        <f t="shared" si="585"/>
        <v>CPP/RT</v>
      </c>
      <c r="C4899" s="64">
        <f t="shared" si="586"/>
        <v>5458.76</v>
      </c>
      <c r="D4899" s="64">
        <f t="shared" si="586"/>
        <v>332</v>
      </c>
      <c r="E4899" s="64">
        <f t="shared" si="586"/>
        <v>446.14</v>
      </c>
      <c r="F4899" s="64">
        <f t="shared" si="586"/>
        <v>443.21</v>
      </c>
      <c r="H4899" s="64">
        <f t="shared" si="581"/>
        <v>-2.9300000000000068</v>
      </c>
      <c r="J4899" s="64">
        <f t="shared" si="587"/>
        <v>52</v>
      </c>
      <c r="K4899" s="64">
        <f t="shared" si="582"/>
        <v>63</v>
      </c>
      <c r="L4899" s="64">
        <f t="shared" si="583"/>
        <v>242</v>
      </c>
      <c r="M4899" s="64">
        <f t="shared" si="584"/>
        <v>83</v>
      </c>
      <c r="O4899" s="64">
        <f t="shared" si="588"/>
        <v>2</v>
      </c>
      <c r="P4899" s="64">
        <f t="shared" si="589"/>
        <v>1</v>
      </c>
      <c r="Q4899" s="64">
        <f t="shared" si="590"/>
        <v>1</v>
      </c>
    </row>
    <row r="4900" spans="1:17" x14ac:dyDescent="0.35">
      <c r="A4900" s="64">
        <v>3962885</v>
      </c>
      <c r="B4900" s="64" t="str">
        <f t="shared" si="585"/>
        <v>RT</v>
      </c>
      <c r="C4900" s="64">
        <f t="shared" si="586"/>
        <v>3228.69</v>
      </c>
      <c r="D4900" s="64">
        <f t="shared" si="586"/>
        <v>364</v>
      </c>
      <c r="E4900" s="64">
        <f t="shared" si="586"/>
        <v>259.89999999999998</v>
      </c>
      <c r="F4900" s="64">
        <f t="shared" si="586"/>
        <v>0</v>
      </c>
      <c r="H4900" s="64">
        <f t="shared" si="581"/>
        <v>-259.89999999999998</v>
      </c>
      <c r="J4900" s="64">
        <f t="shared" si="587"/>
        <v>52</v>
      </c>
      <c r="K4900" s="64">
        <f t="shared" si="582"/>
        <v>63</v>
      </c>
      <c r="L4900" s="64">
        <f t="shared" si="583"/>
        <v>243</v>
      </c>
      <c r="M4900" s="64">
        <f t="shared" si="584"/>
        <v>83</v>
      </c>
      <c r="O4900" s="64">
        <f t="shared" si="588"/>
        <v>2</v>
      </c>
      <c r="P4900" s="64">
        <f t="shared" si="589"/>
        <v>1</v>
      </c>
      <c r="Q4900" s="64">
        <f t="shared" si="590"/>
        <v>1</v>
      </c>
    </row>
    <row r="4901" spans="1:17" x14ac:dyDescent="0.35">
      <c r="A4901" s="64">
        <v>3966374</v>
      </c>
      <c r="B4901" s="64" t="str">
        <f t="shared" si="585"/>
        <v>RT</v>
      </c>
      <c r="C4901" s="64">
        <f t="shared" si="586"/>
        <v>7806.9</v>
      </c>
      <c r="D4901" s="64">
        <f t="shared" si="586"/>
        <v>364</v>
      </c>
      <c r="E4901" s="64">
        <f t="shared" si="586"/>
        <v>631.79999999999995</v>
      </c>
      <c r="F4901" s="64">
        <f t="shared" si="586"/>
        <v>0</v>
      </c>
      <c r="H4901" s="64">
        <f t="shared" si="581"/>
        <v>-631.79999999999995</v>
      </c>
      <c r="J4901" s="64">
        <f t="shared" si="587"/>
        <v>52</v>
      </c>
      <c r="K4901" s="64">
        <f t="shared" si="582"/>
        <v>63</v>
      </c>
      <c r="L4901" s="64">
        <f t="shared" si="583"/>
        <v>244</v>
      </c>
      <c r="M4901" s="64">
        <f t="shared" si="584"/>
        <v>83</v>
      </c>
      <c r="O4901" s="64">
        <f t="shared" si="588"/>
        <v>2</v>
      </c>
      <c r="P4901" s="64">
        <f t="shared" si="589"/>
        <v>1</v>
      </c>
      <c r="Q4901" s="64">
        <f t="shared" si="590"/>
        <v>1</v>
      </c>
    </row>
    <row r="4902" spans="1:17" x14ac:dyDescent="0.35">
      <c r="A4902" s="64">
        <v>3968099</v>
      </c>
      <c r="B4902" s="64" t="str">
        <f t="shared" si="585"/>
        <v>RT</v>
      </c>
      <c r="C4902" s="64">
        <f t="shared" si="586"/>
        <v>6220.79</v>
      </c>
      <c r="D4902" s="64">
        <f t="shared" si="586"/>
        <v>364</v>
      </c>
      <c r="E4902" s="64">
        <f t="shared" si="586"/>
        <v>522.16000000000008</v>
      </c>
      <c r="F4902" s="64">
        <f t="shared" si="586"/>
        <v>0</v>
      </c>
      <c r="H4902" s="64">
        <f t="shared" si="581"/>
        <v>-522.16000000000008</v>
      </c>
      <c r="J4902" s="64">
        <f t="shared" si="587"/>
        <v>52</v>
      </c>
      <c r="K4902" s="64">
        <f t="shared" si="582"/>
        <v>63</v>
      </c>
      <c r="L4902" s="64">
        <f t="shared" si="583"/>
        <v>245</v>
      </c>
      <c r="M4902" s="64">
        <f t="shared" si="584"/>
        <v>83</v>
      </c>
      <c r="O4902" s="64">
        <f t="shared" si="588"/>
        <v>2</v>
      </c>
      <c r="P4902" s="64">
        <f t="shared" si="589"/>
        <v>1</v>
      </c>
      <c r="Q4902" s="64">
        <f t="shared" si="590"/>
        <v>1</v>
      </c>
    </row>
    <row r="4903" spans="1:17" x14ac:dyDescent="0.35">
      <c r="A4903" s="64">
        <v>3968172</v>
      </c>
      <c r="B4903" s="64" t="str">
        <f t="shared" si="585"/>
        <v>RCT Control</v>
      </c>
      <c r="C4903" s="64">
        <f t="shared" si="586"/>
        <v>5337.51</v>
      </c>
      <c r="D4903" s="64">
        <f t="shared" si="586"/>
        <v>336</v>
      </c>
      <c r="E4903" s="64">
        <f t="shared" si="586"/>
        <v>437.88</v>
      </c>
      <c r="F4903" s="64">
        <f t="shared" si="586"/>
        <v>0</v>
      </c>
      <c r="H4903" s="64">
        <f t="shared" si="581"/>
        <v>-437.88</v>
      </c>
      <c r="J4903" s="64">
        <f t="shared" si="587"/>
        <v>52</v>
      </c>
      <c r="K4903" s="64">
        <f t="shared" si="582"/>
        <v>63</v>
      </c>
      <c r="L4903" s="64">
        <f t="shared" si="583"/>
        <v>245</v>
      </c>
      <c r="M4903" s="64">
        <f t="shared" si="584"/>
        <v>84</v>
      </c>
      <c r="O4903" s="64">
        <f t="shared" si="588"/>
        <v>2</v>
      </c>
      <c r="P4903" s="64">
        <f t="shared" si="589"/>
        <v>1</v>
      </c>
      <c r="Q4903" s="64">
        <f t="shared" si="590"/>
        <v>1</v>
      </c>
    </row>
    <row r="4904" spans="1:17" x14ac:dyDescent="0.35">
      <c r="A4904" s="64">
        <v>3969667</v>
      </c>
      <c r="B4904" s="64" t="str">
        <f t="shared" si="585"/>
        <v>CPP</v>
      </c>
      <c r="C4904" s="64">
        <f t="shared" si="586"/>
        <v>5077.07</v>
      </c>
      <c r="D4904" s="64">
        <f t="shared" si="586"/>
        <v>336</v>
      </c>
      <c r="E4904" s="64">
        <f t="shared" si="586"/>
        <v>416.8</v>
      </c>
      <c r="F4904" s="64">
        <f t="shared" si="586"/>
        <v>416.32</v>
      </c>
      <c r="H4904" s="64">
        <f t="shared" si="581"/>
        <v>-0.48000000000001819</v>
      </c>
      <c r="J4904" s="64">
        <f t="shared" si="587"/>
        <v>53</v>
      </c>
      <c r="K4904" s="64">
        <f t="shared" si="582"/>
        <v>63</v>
      </c>
      <c r="L4904" s="64">
        <f t="shared" si="583"/>
        <v>245</v>
      </c>
      <c r="M4904" s="64">
        <f t="shared" si="584"/>
        <v>84</v>
      </c>
      <c r="O4904" s="64">
        <f t="shared" si="588"/>
        <v>2</v>
      </c>
      <c r="P4904" s="64">
        <f t="shared" si="589"/>
        <v>1</v>
      </c>
      <c r="Q4904" s="64">
        <f t="shared" si="590"/>
        <v>1</v>
      </c>
    </row>
    <row r="4905" spans="1:17" x14ac:dyDescent="0.35">
      <c r="A4905" s="64">
        <v>3970432</v>
      </c>
      <c r="B4905" s="64" t="str">
        <f t="shared" si="585"/>
        <v>CPP/RT</v>
      </c>
      <c r="C4905" s="64">
        <f t="shared" si="586"/>
        <v>7171.24</v>
      </c>
      <c r="D4905" s="64">
        <f t="shared" si="586"/>
        <v>332</v>
      </c>
      <c r="E4905" s="64">
        <f t="shared" si="586"/>
        <v>578.66999999999996</v>
      </c>
      <c r="F4905" s="64">
        <f t="shared" si="586"/>
        <v>575.03</v>
      </c>
      <c r="H4905" s="64">
        <f t="shared" si="581"/>
        <v>-3.6399999999999864</v>
      </c>
      <c r="J4905" s="64">
        <f t="shared" si="587"/>
        <v>53</v>
      </c>
      <c r="K4905" s="64">
        <f t="shared" si="582"/>
        <v>64</v>
      </c>
      <c r="L4905" s="64">
        <f t="shared" si="583"/>
        <v>245</v>
      </c>
      <c r="M4905" s="64">
        <f t="shared" si="584"/>
        <v>84</v>
      </c>
      <c r="O4905" s="64">
        <f t="shared" si="588"/>
        <v>2</v>
      </c>
      <c r="P4905" s="64">
        <f t="shared" si="589"/>
        <v>1</v>
      </c>
      <c r="Q4905" s="64">
        <f t="shared" si="590"/>
        <v>1</v>
      </c>
    </row>
    <row r="4906" spans="1:17" x14ac:dyDescent="0.35">
      <c r="A4906" s="64">
        <v>3971810</v>
      </c>
      <c r="B4906" s="64" t="str">
        <f t="shared" si="585"/>
        <v>RT</v>
      </c>
      <c r="C4906" s="64">
        <f t="shared" si="586"/>
        <v>5837.17</v>
      </c>
      <c r="D4906" s="64">
        <f t="shared" si="586"/>
        <v>364</v>
      </c>
      <c r="E4906" s="64">
        <f t="shared" si="586"/>
        <v>470.67</v>
      </c>
      <c r="F4906" s="64">
        <f t="shared" si="586"/>
        <v>0</v>
      </c>
      <c r="H4906" s="64">
        <f t="shared" si="581"/>
        <v>-470.67</v>
      </c>
      <c r="J4906" s="64">
        <f t="shared" si="587"/>
        <v>53</v>
      </c>
      <c r="K4906" s="64">
        <f t="shared" si="582"/>
        <v>64</v>
      </c>
      <c r="L4906" s="64">
        <f t="shared" si="583"/>
        <v>246</v>
      </c>
      <c r="M4906" s="64">
        <f t="shared" si="584"/>
        <v>84</v>
      </c>
      <c r="O4906" s="64">
        <f t="shared" si="588"/>
        <v>2</v>
      </c>
      <c r="P4906" s="64">
        <f t="shared" si="589"/>
        <v>1</v>
      </c>
      <c r="Q4906" s="64">
        <f t="shared" si="590"/>
        <v>1</v>
      </c>
    </row>
    <row r="4907" spans="1:17" x14ac:dyDescent="0.35">
      <c r="A4907" s="64">
        <v>3973329</v>
      </c>
      <c r="B4907" s="64" t="str">
        <f t="shared" si="585"/>
        <v>RCT Control</v>
      </c>
      <c r="C4907" s="64">
        <f t="shared" si="586"/>
        <v>2737.83</v>
      </c>
      <c r="D4907" s="64">
        <f t="shared" si="586"/>
        <v>336</v>
      </c>
      <c r="E4907" s="64">
        <f t="shared" si="586"/>
        <v>220.88</v>
      </c>
      <c r="F4907" s="64">
        <f t="shared" si="586"/>
        <v>0</v>
      </c>
      <c r="H4907" s="64">
        <f t="shared" si="581"/>
        <v>-220.88</v>
      </c>
      <c r="J4907" s="64">
        <f t="shared" si="587"/>
        <v>53</v>
      </c>
      <c r="K4907" s="64">
        <f t="shared" si="582"/>
        <v>64</v>
      </c>
      <c r="L4907" s="64">
        <f t="shared" si="583"/>
        <v>246</v>
      </c>
      <c r="M4907" s="64">
        <f t="shared" si="584"/>
        <v>85</v>
      </c>
      <c r="O4907" s="64">
        <f t="shared" si="588"/>
        <v>2</v>
      </c>
      <c r="P4907" s="64">
        <f t="shared" si="589"/>
        <v>1</v>
      </c>
      <c r="Q4907" s="64">
        <f t="shared" si="590"/>
        <v>1</v>
      </c>
    </row>
    <row r="4908" spans="1:17" x14ac:dyDescent="0.35">
      <c r="A4908" s="64">
        <v>3974096</v>
      </c>
      <c r="B4908" s="64" t="str">
        <f t="shared" si="585"/>
        <v>CPP/RT</v>
      </c>
      <c r="C4908" s="64">
        <f t="shared" si="586"/>
        <v>30710.82</v>
      </c>
      <c r="D4908" s="64">
        <f t="shared" si="586"/>
        <v>332</v>
      </c>
      <c r="E4908" s="64">
        <f t="shared" si="586"/>
        <v>2488.23</v>
      </c>
      <c r="F4908" s="64">
        <f t="shared" ref="F4908" si="591">SUMIFS(F$55:F$4404,$A$55:$A$4404,$A4908)</f>
        <v>2442.41</v>
      </c>
      <c r="H4908" s="64">
        <f t="shared" ref="H4908:H4971" si="592">F4908-E4908</f>
        <v>-45.820000000000164</v>
      </c>
      <c r="J4908" s="64">
        <f t="shared" si="587"/>
        <v>53</v>
      </c>
      <c r="K4908" s="64">
        <f t="shared" ref="K4908:K4971" si="593">IF(AND($B4908=K$4457,$Q4908=1),K4907+1,K4907)</f>
        <v>65</v>
      </c>
      <c r="L4908" s="64">
        <f t="shared" ref="L4908:L4971" si="594">IF(AND($B4908=L$4457,$Q4908=1),L4907+1,L4907)</f>
        <v>246</v>
      </c>
      <c r="M4908" s="64">
        <f t="shared" ref="M4908:M4971" si="595">IF(AND($B4908=M$4457,$Q4908=1),M4907+1,M4907)</f>
        <v>85</v>
      </c>
      <c r="O4908" s="64">
        <f t="shared" si="588"/>
        <v>2</v>
      </c>
      <c r="P4908" s="64">
        <f t="shared" si="589"/>
        <v>1</v>
      </c>
      <c r="Q4908" s="64">
        <f t="shared" si="590"/>
        <v>1</v>
      </c>
    </row>
    <row r="4909" spans="1:17" x14ac:dyDescent="0.35">
      <c r="A4909" s="64">
        <v>3974509</v>
      </c>
      <c r="B4909" s="64" t="str">
        <f t="shared" ref="B4909:B4972" si="596">INDEX($B$55:$B$4404,MATCH($A4909,$A$55:$A$4404,0),1)</f>
        <v>CPP/RT</v>
      </c>
      <c r="C4909" s="64">
        <f t="shared" ref="C4909:F4972" si="597">SUMIFS(C$55:C$4404,$A$55:$A$4404,$A4909)</f>
        <v>6377.42</v>
      </c>
      <c r="D4909" s="64">
        <f t="shared" si="597"/>
        <v>332</v>
      </c>
      <c r="E4909" s="64">
        <f t="shared" si="597"/>
        <v>512.29999999999995</v>
      </c>
      <c r="F4909" s="64">
        <f t="shared" si="597"/>
        <v>503.67</v>
      </c>
      <c r="H4909" s="64">
        <f t="shared" si="592"/>
        <v>-8.6299999999999386</v>
      </c>
      <c r="J4909" s="64">
        <f t="shared" ref="J4909:J4972" si="598">IF(AND($B4909=J$4457,$Q4909=1),J4908+1,J4908)</f>
        <v>53</v>
      </c>
      <c r="K4909" s="64">
        <f t="shared" si="593"/>
        <v>66</v>
      </c>
      <c r="L4909" s="64">
        <f t="shared" si="594"/>
        <v>246</v>
      </c>
      <c r="M4909" s="64">
        <f t="shared" si="595"/>
        <v>85</v>
      </c>
      <c r="O4909" s="64">
        <f t="shared" ref="O4909:O4972" si="599">COUNTIFS($A$55:$A$4404,$A4909)</f>
        <v>2</v>
      </c>
      <c r="P4909" s="64">
        <f t="shared" ref="P4909:P4972" si="600">IF(D4909&lt;=$P$4455,1,0)</f>
        <v>1</v>
      </c>
      <c r="Q4909" s="64">
        <f t="shared" ref="Q4909:Q4972" si="601">IF(AND(O4909=2,P4909=1),1,0)</f>
        <v>1</v>
      </c>
    </row>
    <row r="4910" spans="1:17" x14ac:dyDescent="0.35">
      <c r="A4910" s="64">
        <v>3974939</v>
      </c>
      <c r="B4910" s="64" t="str">
        <f t="shared" si="596"/>
        <v>RT</v>
      </c>
      <c r="C4910" s="64">
        <f t="shared" si="597"/>
        <v>6608.68</v>
      </c>
      <c r="D4910" s="64">
        <f t="shared" si="597"/>
        <v>364</v>
      </c>
      <c r="E4910" s="64">
        <f t="shared" si="597"/>
        <v>531.69000000000005</v>
      </c>
      <c r="F4910" s="64">
        <f t="shared" si="597"/>
        <v>0</v>
      </c>
      <c r="H4910" s="64">
        <f t="shared" si="592"/>
        <v>-531.69000000000005</v>
      </c>
      <c r="J4910" s="64">
        <f t="shared" si="598"/>
        <v>53</v>
      </c>
      <c r="K4910" s="64">
        <f t="shared" si="593"/>
        <v>66</v>
      </c>
      <c r="L4910" s="64">
        <f t="shared" si="594"/>
        <v>247</v>
      </c>
      <c r="M4910" s="64">
        <f t="shared" si="595"/>
        <v>85</v>
      </c>
      <c r="O4910" s="64">
        <f t="shared" si="599"/>
        <v>2</v>
      </c>
      <c r="P4910" s="64">
        <f t="shared" si="600"/>
        <v>1</v>
      </c>
      <c r="Q4910" s="64">
        <f t="shared" si="601"/>
        <v>1</v>
      </c>
    </row>
    <row r="4911" spans="1:17" x14ac:dyDescent="0.35">
      <c r="A4911" s="64">
        <v>3989061</v>
      </c>
      <c r="B4911" s="64" t="str">
        <f t="shared" si="596"/>
        <v>CPP</v>
      </c>
      <c r="C4911" s="64">
        <f t="shared" si="597"/>
        <v>7187.35</v>
      </c>
      <c r="D4911" s="64">
        <f t="shared" si="597"/>
        <v>247</v>
      </c>
      <c r="E4911" s="64">
        <f t="shared" si="597"/>
        <v>564.20000000000005</v>
      </c>
      <c r="F4911" s="64">
        <f t="shared" si="597"/>
        <v>560.1</v>
      </c>
      <c r="H4911" s="64">
        <f t="shared" si="592"/>
        <v>-4.1000000000000227</v>
      </c>
      <c r="J4911" s="64">
        <f t="shared" si="598"/>
        <v>54</v>
      </c>
      <c r="K4911" s="64">
        <f t="shared" si="593"/>
        <v>66</v>
      </c>
      <c r="L4911" s="64">
        <f t="shared" si="594"/>
        <v>247</v>
      </c>
      <c r="M4911" s="64">
        <f t="shared" si="595"/>
        <v>85</v>
      </c>
      <c r="O4911" s="64">
        <f t="shared" si="599"/>
        <v>2</v>
      </c>
      <c r="P4911" s="64">
        <f t="shared" si="600"/>
        <v>1</v>
      </c>
      <c r="Q4911" s="64">
        <f t="shared" si="601"/>
        <v>1</v>
      </c>
    </row>
    <row r="4912" spans="1:17" x14ac:dyDescent="0.35">
      <c r="A4912" s="64">
        <v>4003159</v>
      </c>
      <c r="B4912" s="64" t="str">
        <f t="shared" si="596"/>
        <v>CPP</v>
      </c>
      <c r="C4912" s="64">
        <f t="shared" si="597"/>
        <v>8458.5499999999993</v>
      </c>
      <c r="D4912" s="64">
        <f t="shared" si="597"/>
        <v>337</v>
      </c>
      <c r="E4912" s="64">
        <f t="shared" si="597"/>
        <v>698.41000000000008</v>
      </c>
      <c r="F4912" s="64">
        <f t="shared" si="597"/>
        <v>688.03</v>
      </c>
      <c r="H4912" s="64">
        <f t="shared" si="592"/>
        <v>-10.380000000000109</v>
      </c>
      <c r="J4912" s="64">
        <f t="shared" si="598"/>
        <v>55</v>
      </c>
      <c r="K4912" s="64">
        <f t="shared" si="593"/>
        <v>66</v>
      </c>
      <c r="L4912" s="64">
        <f t="shared" si="594"/>
        <v>247</v>
      </c>
      <c r="M4912" s="64">
        <f t="shared" si="595"/>
        <v>85</v>
      </c>
      <c r="O4912" s="64">
        <f t="shared" si="599"/>
        <v>2</v>
      </c>
      <c r="P4912" s="64">
        <f t="shared" si="600"/>
        <v>1</v>
      </c>
      <c r="Q4912" s="64">
        <f t="shared" si="601"/>
        <v>1</v>
      </c>
    </row>
    <row r="4913" spans="1:17" x14ac:dyDescent="0.35">
      <c r="A4913" s="64">
        <v>4021565</v>
      </c>
      <c r="B4913" s="64" t="str">
        <f t="shared" si="596"/>
        <v>RT</v>
      </c>
      <c r="C4913" s="64">
        <f t="shared" si="597"/>
        <v>11022.81</v>
      </c>
      <c r="D4913" s="64">
        <f t="shared" si="597"/>
        <v>364</v>
      </c>
      <c r="E4913" s="64">
        <f t="shared" si="597"/>
        <v>875.84999999999991</v>
      </c>
      <c r="F4913" s="64">
        <f t="shared" si="597"/>
        <v>0</v>
      </c>
      <c r="H4913" s="64">
        <f t="shared" si="592"/>
        <v>-875.84999999999991</v>
      </c>
      <c r="J4913" s="64">
        <f t="shared" si="598"/>
        <v>55</v>
      </c>
      <c r="K4913" s="64">
        <f t="shared" si="593"/>
        <v>66</v>
      </c>
      <c r="L4913" s="64">
        <f t="shared" si="594"/>
        <v>248</v>
      </c>
      <c r="M4913" s="64">
        <f t="shared" si="595"/>
        <v>85</v>
      </c>
      <c r="O4913" s="64">
        <f t="shared" si="599"/>
        <v>2</v>
      </c>
      <c r="P4913" s="64">
        <f t="shared" si="600"/>
        <v>1</v>
      </c>
      <c r="Q4913" s="64">
        <f t="shared" si="601"/>
        <v>1</v>
      </c>
    </row>
    <row r="4914" spans="1:17" x14ac:dyDescent="0.35">
      <c r="A4914" s="64">
        <v>4034211</v>
      </c>
      <c r="B4914" s="64" t="str">
        <f t="shared" si="596"/>
        <v>RT</v>
      </c>
      <c r="C4914" s="64">
        <f t="shared" si="597"/>
        <v>14415.53</v>
      </c>
      <c r="D4914" s="64">
        <f t="shared" si="597"/>
        <v>365</v>
      </c>
      <c r="E4914" s="64">
        <f t="shared" si="597"/>
        <v>1184.78</v>
      </c>
      <c r="F4914" s="64">
        <f t="shared" si="597"/>
        <v>0</v>
      </c>
      <c r="H4914" s="64">
        <f t="shared" si="592"/>
        <v>-1184.78</v>
      </c>
      <c r="J4914" s="64">
        <f t="shared" si="598"/>
        <v>55</v>
      </c>
      <c r="K4914" s="64">
        <f t="shared" si="593"/>
        <v>66</v>
      </c>
      <c r="L4914" s="64">
        <f t="shared" si="594"/>
        <v>249</v>
      </c>
      <c r="M4914" s="64">
        <f t="shared" si="595"/>
        <v>85</v>
      </c>
      <c r="O4914" s="64">
        <f t="shared" si="599"/>
        <v>2</v>
      </c>
      <c r="P4914" s="64">
        <f t="shared" si="600"/>
        <v>1</v>
      </c>
      <c r="Q4914" s="64">
        <f t="shared" si="601"/>
        <v>1</v>
      </c>
    </row>
    <row r="4915" spans="1:17" x14ac:dyDescent="0.35">
      <c r="A4915" s="64">
        <v>4037900</v>
      </c>
      <c r="B4915" s="64" t="str">
        <f t="shared" si="596"/>
        <v>CPP</v>
      </c>
      <c r="C4915" s="64">
        <f t="shared" si="597"/>
        <v>5024.83</v>
      </c>
      <c r="D4915" s="64">
        <f t="shared" si="597"/>
        <v>305</v>
      </c>
      <c r="E4915" s="64">
        <f t="shared" si="597"/>
        <v>375.77</v>
      </c>
      <c r="F4915" s="64">
        <f t="shared" si="597"/>
        <v>363.38</v>
      </c>
      <c r="H4915" s="64">
        <f t="shared" si="592"/>
        <v>-12.389999999999986</v>
      </c>
      <c r="J4915" s="64">
        <f t="shared" si="598"/>
        <v>56</v>
      </c>
      <c r="K4915" s="64">
        <f t="shared" si="593"/>
        <v>66</v>
      </c>
      <c r="L4915" s="64">
        <f t="shared" si="594"/>
        <v>249</v>
      </c>
      <c r="M4915" s="64">
        <f t="shared" si="595"/>
        <v>85</v>
      </c>
      <c r="O4915" s="64">
        <f t="shared" si="599"/>
        <v>2</v>
      </c>
      <c r="P4915" s="64">
        <f t="shared" si="600"/>
        <v>1</v>
      </c>
      <c r="Q4915" s="64">
        <f t="shared" si="601"/>
        <v>1</v>
      </c>
    </row>
    <row r="4916" spans="1:17" x14ac:dyDescent="0.35">
      <c r="A4916" s="64">
        <v>4043353</v>
      </c>
      <c r="B4916" s="64" t="str">
        <f t="shared" si="596"/>
        <v>CPP</v>
      </c>
      <c r="C4916" s="64">
        <f t="shared" si="597"/>
        <v>8579.83</v>
      </c>
      <c r="D4916" s="64">
        <f t="shared" si="597"/>
        <v>334</v>
      </c>
      <c r="E4916" s="64">
        <f t="shared" si="597"/>
        <v>694.83</v>
      </c>
      <c r="F4916" s="64">
        <f t="shared" si="597"/>
        <v>689.22</v>
      </c>
      <c r="H4916" s="64">
        <f t="shared" si="592"/>
        <v>-5.6100000000000136</v>
      </c>
      <c r="J4916" s="64">
        <f t="shared" si="598"/>
        <v>57</v>
      </c>
      <c r="K4916" s="64">
        <f t="shared" si="593"/>
        <v>66</v>
      </c>
      <c r="L4916" s="64">
        <f t="shared" si="594"/>
        <v>249</v>
      </c>
      <c r="M4916" s="64">
        <f t="shared" si="595"/>
        <v>85</v>
      </c>
      <c r="O4916" s="64">
        <f t="shared" si="599"/>
        <v>2</v>
      </c>
      <c r="P4916" s="64">
        <f t="shared" si="600"/>
        <v>1</v>
      </c>
      <c r="Q4916" s="64">
        <f t="shared" si="601"/>
        <v>1</v>
      </c>
    </row>
    <row r="4917" spans="1:17" x14ac:dyDescent="0.35">
      <c r="A4917" s="64">
        <v>4044616</v>
      </c>
      <c r="B4917" s="64" t="str">
        <f t="shared" si="596"/>
        <v>RT</v>
      </c>
      <c r="C4917" s="64">
        <f t="shared" si="597"/>
        <v>13972.16</v>
      </c>
      <c r="D4917" s="64">
        <f t="shared" si="597"/>
        <v>306</v>
      </c>
      <c r="E4917" s="64">
        <f t="shared" si="597"/>
        <v>1154.77</v>
      </c>
      <c r="F4917" s="64">
        <f t="shared" si="597"/>
        <v>0</v>
      </c>
      <c r="H4917" s="64">
        <f t="shared" si="592"/>
        <v>-1154.77</v>
      </c>
      <c r="J4917" s="64">
        <f t="shared" si="598"/>
        <v>57</v>
      </c>
      <c r="K4917" s="64">
        <f t="shared" si="593"/>
        <v>66</v>
      </c>
      <c r="L4917" s="64">
        <f t="shared" si="594"/>
        <v>250</v>
      </c>
      <c r="M4917" s="64">
        <f t="shared" si="595"/>
        <v>85</v>
      </c>
      <c r="O4917" s="64">
        <f t="shared" si="599"/>
        <v>2</v>
      </c>
      <c r="P4917" s="64">
        <f t="shared" si="600"/>
        <v>1</v>
      </c>
      <c r="Q4917" s="64">
        <f t="shared" si="601"/>
        <v>1</v>
      </c>
    </row>
    <row r="4918" spans="1:17" x14ac:dyDescent="0.35">
      <c r="A4918" s="64">
        <v>4047272</v>
      </c>
      <c r="B4918" s="64" t="str">
        <f t="shared" si="596"/>
        <v>RT</v>
      </c>
      <c r="C4918" s="64">
        <f t="shared" si="597"/>
        <v>9861.11</v>
      </c>
      <c r="D4918" s="64">
        <f t="shared" si="597"/>
        <v>365</v>
      </c>
      <c r="E4918" s="64">
        <f t="shared" si="597"/>
        <v>821.66</v>
      </c>
      <c r="F4918" s="64">
        <f t="shared" si="597"/>
        <v>0</v>
      </c>
      <c r="H4918" s="64">
        <f t="shared" si="592"/>
        <v>-821.66</v>
      </c>
      <c r="J4918" s="64">
        <f t="shared" si="598"/>
        <v>57</v>
      </c>
      <c r="K4918" s="64">
        <f t="shared" si="593"/>
        <v>66</v>
      </c>
      <c r="L4918" s="64">
        <f t="shared" si="594"/>
        <v>251</v>
      </c>
      <c r="M4918" s="64">
        <f t="shared" si="595"/>
        <v>85</v>
      </c>
      <c r="O4918" s="64">
        <f t="shared" si="599"/>
        <v>2</v>
      </c>
      <c r="P4918" s="64">
        <f t="shared" si="600"/>
        <v>1</v>
      </c>
      <c r="Q4918" s="64">
        <f t="shared" si="601"/>
        <v>1</v>
      </c>
    </row>
    <row r="4919" spans="1:17" x14ac:dyDescent="0.35">
      <c r="A4919" s="64">
        <v>4050168</v>
      </c>
      <c r="B4919" s="64" t="str">
        <f t="shared" si="596"/>
        <v>CPP</v>
      </c>
      <c r="C4919" s="64">
        <f t="shared" si="597"/>
        <v>8258.2900000000009</v>
      </c>
      <c r="D4919" s="64">
        <f t="shared" si="597"/>
        <v>333</v>
      </c>
      <c r="E4919" s="64">
        <f t="shared" si="597"/>
        <v>654.44000000000005</v>
      </c>
      <c r="F4919" s="64">
        <f t="shared" si="597"/>
        <v>646.46</v>
      </c>
      <c r="H4919" s="64">
        <f t="shared" si="592"/>
        <v>-7.9800000000000182</v>
      </c>
      <c r="J4919" s="64">
        <f t="shared" si="598"/>
        <v>58</v>
      </c>
      <c r="K4919" s="64">
        <f t="shared" si="593"/>
        <v>66</v>
      </c>
      <c r="L4919" s="64">
        <f t="shared" si="594"/>
        <v>251</v>
      </c>
      <c r="M4919" s="64">
        <f t="shared" si="595"/>
        <v>85</v>
      </c>
      <c r="O4919" s="64">
        <f t="shared" si="599"/>
        <v>2</v>
      </c>
      <c r="P4919" s="64">
        <f t="shared" si="600"/>
        <v>1</v>
      </c>
      <c r="Q4919" s="64">
        <f t="shared" si="601"/>
        <v>1</v>
      </c>
    </row>
    <row r="4920" spans="1:17" x14ac:dyDescent="0.35">
      <c r="A4920" s="64">
        <v>4052289</v>
      </c>
      <c r="B4920" s="64" t="str">
        <f t="shared" si="596"/>
        <v>CPP</v>
      </c>
      <c r="C4920" s="64">
        <f t="shared" si="597"/>
        <v>10172.4</v>
      </c>
      <c r="D4920" s="64">
        <f t="shared" si="597"/>
        <v>335</v>
      </c>
      <c r="E4920" s="64">
        <f t="shared" si="597"/>
        <v>820.25</v>
      </c>
      <c r="F4920" s="64">
        <f t="shared" si="597"/>
        <v>812.42000000000007</v>
      </c>
      <c r="H4920" s="64">
        <f t="shared" si="592"/>
        <v>-7.8299999999999272</v>
      </c>
      <c r="J4920" s="64">
        <f t="shared" si="598"/>
        <v>59</v>
      </c>
      <c r="K4920" s="64">
        <f t="shared" si="593"/>
        <v>66</v>
      </c>
      <c r="L4920" s="64">
        <f t="shared" si="594"/>
        <v>251</v>
      </c>
      <c r="M4920" s="64">
        <f t="shared" si="595"/>
        <v>85</v>
      </c>
      <c r="O4920" s="64">
        <f t="shared" si="599"/>
        <v>2</v>
      </c>
      <c r="P4920" s="64">
        <f t="shared" si="600"/>
        <v>1</v>
      </c>
      <c r="Q4920" s="64">
        <f t="shared" si="601"/>
        <v>1</v>
      </c>
    </row>
    <row r="4921" spans="1:17" x14ac:dyDescent="0.35">
      <c r="A4921" s="64">
        <v>4052619</v>
      </c>
      <c r="B4921" s="64" t="str">
        <f t="shared" si="596"/>
        <v>RCT Control</v>
      </c>
      <c r="C4921" s="64">
        <f t="shared" si="597"/>
        <v>5256.82</v>
      </c>
      <c r="D4921" s="64">
        <f t="shared" si="597"/>
        <v>335</v>
      </c>
      <c r="E4921" s="64">
        <f t="shared" si="597"/>
        <v>432.37</v>
      </c>
      <c r="F4921" s="64">
        <f t="shared" si="597"/>
        <v>0</v>
      </c>
      <c r="H4921" s="64">
        <f t="shared" si="592"/>
        <v>-432.37</v>
      </c>
      <c r="J4921" s="64">
        <f t="shared" si="598"/>
        <v>59</v>
      </c>
      <c r="K4921" s="64">
        <f t="shared" si="593"/>
        <v>66</v>
      </c>
      <c r="L4921" s="64">
        <f t="shared" si="594"/>
        <v>251</v>
      </c>
      <c r="M4921" s="64">
        <f t="shared" si="595"/>
        <v>86</v>
      </c>
      <c r="O4921" s="64">
        <f t="shared" si="599"/>
        <v>2</v>
      </c>
      <c r="P4921" s="64">
        <f t="shared" si="600"/>
        <v>1</v>
      </c>
      <c r="Q4921" s="64">
        <f t="shared" si="601"/>
        <v>1</v>
      </c>
    </row>
    <row r="4922" spans="1:17" x14ac:dyDescent="0.35">
      <c r="A4922" s="64">
        <v>4052817</v>
      </c>
      <c r="B4922" s="64" t="str">
        <f t="shared" si="596"/>
        <v>RT</v>
      </c>
      <c r="C4922" s="64">
        <f t="shared" si="597"/>
        <v>8692.82</v>
      </c>
      <c r="D4922" s="64">
        <f t="shared" si="597"/>
        <v>365</v>
      </c>
      <c r="E4922" s="64">
        <f t="shared" si="597"/>
        <v>729.45</v>
      </c>
      <c r="F4922" s="64">
        <f t="shared" si="597"/>
        <v>0</v>
      </c>
      <c r="H4922" s="64">
        <f t="shared" si="592"/>
        <v>-729.45</v>
      </c>
      <c r="J4922" s="64">
        <f t="shared" si="598"/>
        <v>59</v>
      </c>
      <c r="K4922" s="64">
        <f t="shared" si="593"/>
        <v>66</v>
      </c>
      <c r="L4922" s="64">
        <f t="shared" si="594"/>
        <v>252</v>
      </c>
      <c r="M4922" s="64">
        <f t="shared" si="595"/>
        <v>86</v>
      </c>
      <c r="O4922" s="64">
        <f t="shared" si="599"/>
        <v>2</v>
      </c>
      <c r="P4922" s="64">
        <f t="shared" si="600"/>
        <v>1</v>
      </c>
      <c r="Q4922" s="64">
        <f t="shared" si="601"/>
        <v>1</v>
      </c>
    </row>
    <row r="4923" spans="1:17" x14ac:dyDescent="0.35">
      <c r="A4923" s="64">
        <v>4054475</v>
      </c>
      <c r="B4923" s="64" t="str">
        <f t="shared" si="596"/>
        <v>RT</v>
      </c>
      <c r="C4923" s="64">
        <f t="shared" si="597"/>
        <v>6674.2999999999993</v>
      </c>
      <c r="D4923" s="64">
        <f t="shared" si="597"/>
        <v>364</v>
      </c>
      <c r="E4923" s="64">
        <f t="shared" si="597"/>
        <v>562.85</v>
      </c>
      <c r="F4923" s="64">
        <f t="shared" si="597"/>
        <v>0</v>
      </c>
      <c r="H4923" s="64">
        <f t="shared" si="592"/>
        <v>-562.85</v>
      </c>
      <c r="J4923" s="64">
        <f t="shared" si="598"/>
        <v>59</v>
      </c>
      <c r="K4923" s="64">
        <f t="shared" si="593"/>
        <v>66</v>
      </c>
      <c r="L4923" s="64">
        <f t="shared" si="594"/>
        <v>253</v>
      </c>
      <c r="M4923" s="64">
        <f t="shared" si="595"/>
        <v>86</v>
      </c>
      <c r="O4923" s="64">
        <f t="shared" si="599"/>
        <v>2</v>
      </c>
      <c r="P4923" s="64">
        <f t="shared" si="600"/>
        <v>1</v>
      </c>
      <c r="Q4923" s="64">
        <f t="shared" si="601"/>
        <v>1</v>
      </c>
    </row>
    <row r="4924" spans="1:17" x14ac:dyDescent="0.35">
      <c r="A4924" s="64">
        <v>4054615</v>
      </c>
      <c r="B4924" s="64" t="str">
        <f t="shared" si="596"/>
        <v>RT</v>
      </c>
      <c r="C4924" s="64">
        <f t="shared" si="597"/>
        <v>6219.67</v>
      </c>
      <c r="D4924" s="64">
        <f t="shared" si="597"/>
        <v>365</v>
      </c>
      <c r="E4924" s="64">
        <f t="shared" si="597"/>
        <v>501.14</v>
      </c>
      <c r="F4924" s="64">
        <f t="shared" si="597"/>
        <v>0</v>
      </c>
      <c r="H4924" s="64">
        <f t="shared" si="592"/>
        <v>-501.14</v>
      </c>
      <c r="J4924" s="64">
        <f t="shared" si="598"/>
        <v>59</v>
      </c>
      <c r="K4924" s="64">
        <f t="shared" si="593"/>
        <v>66</v>
      </c>
      <c r="L4924" s="64">
        <f t="shared" si="594"/>
        <v>254</v>
      </c>
      <c r="M4924" s="64">
        <f t="shared" si="595"/>
        <v>86</v>
      </c>
      <c r="O4924" s="64">
        <f t="shared" si="599"/>
        <v>2</v>
      </c>
      <c r="P4924" s="64">
        <f t="shared" si="600"/>
        <v>1</v>
      </c>
      <c r="Q4924" s="64">
        <f t="shared" si="601"/>
        <v>1</v>
      </c>
    </row>
    <row r="4925" spans="1:17" x14ac:dyDescent="0.35">
      <c r="A4925" s="64">
        <v>4056827</v>
      </c>
      <c r="B4925" s="64" t="str">
        <f t="shared" si="596"/>
        <v>CPP</v>
      </c>
      <c r="C4925" s="64">
        <f t="shared" si="597"/>
        <v>13145.34</v>
      </c>
      <c r="D4925" s="64">
        <f t="shared" si="597"/>
        <v>274</v>
      </c>
      <c r="E4925" s="64">
        <f t="shared" si="597"/>
        <v>1053.6399999999999</v>
      </c>
      <c r="F4925" s="64">
        <f t="shared" si="597"/>
        <v>1041.6100000000001</v>
      </c>
      <c r="H4925" s="64">
        <f t="shared" si="592"/>
        <v>-12.029999999999745</v>
      </c>
      <c r="J4925" s="64">
        <f t="shared" si="598"/>
        <v>60</v>
      </c>
      <c r="K4925" s="64">
        <f t="shared" si="593"/>
        <v>66</v>
      </c>
      <c r="L4925" s="64">
        <f t="shared" si="594"/>
        <v>254</v>
      </c>
      <c r="M4925" s="64">
        <f t="shared" si="595"/>
        <v>86</v>
      </c>
      <c r="O4925" s="64">
        <f t="shared" si="599"/>
        <v>2</v>
      </c>
      <c r="P4925" s="64">
        <f t="shared" si="600"/>
        <v>1</v>
      </c>
      <c r="Q4925" s="64">
        <f t="shared" si="601"/>
        <v>1</v>
      </c>
    </row>
    <row r="4926" spans="1:17" x14ac:dyDescent="0.35">
      <c r="A4926" s="64">
        <v>4056835</v>
      </c>
      <c r="B4926" s="64" t="str">
        <f t="shared" si="596"/>
        <v>CPP</v>
      </c>
      <c r="C4926" s="64">
        <f t="shared" si="597"/>
        <v>9022.02</v>
      </c>
      <c r="D4926" s="64">
        <f t="shared" si="597"/>
        <v>365</v>
      </c>
      <c r="E4926" s="64">
        <f t="shared" si="597"/>
        <v>749.38</v>
      </c>
      <c r="F4926" s="64">
        <f t="shared" si="597"/>
        <v>745.01</v>
      </c>
      <c r="H4926" s="64">
        <f t="shared" si="592"/>
        <v>-4.3700000000000045</v>
      </c>
      <c r="J4926" s="64">
        <f t="shared" si="598"/>
        <v>61</v>
      </c>
      <c r="K4926" s="64">
        <f t="shared" si="593"/>
        <v>66</v>
      </c>
      <c r="L4926" s="64">
        <f t="shared" si="594"/>
        <v>254</v>
      </c>
      <c r="M4926" s="64">
        <f t="shared" si="595"/>
        <v>86</v>
      </c>
      <c r="O4926" s="64">
        <f t="shared" si="599"/>
        <v>2</v>
      </c>
      <c r="P4926" s="64">
        <f t="shared" si="600"/>
        <v>1</v>
      </c>
      <c r="Q4926" s="64">
        <f t="shared" si="601"/>
        <v>1</v>
      </c>
    </row>
    <row r="4927" spans="1:17" x14ac:dyDescent="0.35">
      <c r="A4927" s="64">
        <v>4057578</v>
      </c>
      <c r="B4927" s="64" t="str">
        <f t="shared" si="596"/>
        <v>CPP/RT</v>
      </c>
      <c r="C4927" s="64">
        <f t="shared" si="597"/>
        <v>13054.67</v>
      </c>
      <c r="D4927" s="64">
        <f t="shared" si="597"/>
        <v>365</v>
      </c>
      <c r="E4927" s="64">
        <f t="shared" si="597"/>
        <v>1067.6599999999999</v>
      </c>
      <c r="F4927" s="64">
        <f t="shared" si="597"/>
        <v>1061.49</v>
      </c>
      <c r="H4927" s="64">
        <f t="shared" si="592"/>
        <v>-6.1699999999998454</v>
      </c>
      <c r="J4927" s="64">
        <f t="shared" si="598"/>
        <v>61</v>
      </c>
      <c r="K4927" s="64">
        <f t="shared" si="593"/>
        <v>67</v>
      </c>
      <c r="L4927" s="64">
        <f t="shared" si="594"/>
        <v>254</v>
      </c>
      <c r="M4927" s="64">
        <f t="shared" si="595"/>
        <v>86</v>
      </c>
      <c r="O4927" s="64">
        <f t="shared" si="599"/>
        <v>2</v>
      </c>
      <c r="P4927" s="64">
        <f t="shared" si="600"/>
        <v>1</v>
      </c>
      <c r="Q4927" s="64">
        <f t="shared" si="601"/>
        <v>1</v>
      </c>
    </row>
    <row r="4928" spans="1:17" x14ac:dyDescent="0.35">
      <c r="A4928" s="64">
        <v>4059194</v>
      </c>
      <c r="B4928" s="64" t="str">
        <f t="shared" si="596"/>
        <v>RT</v>
      </c>
      <c r="C4928" s="64">
        <f t="shared" si="597"/>
        <v>8417.19</v>
      </c>
      <c r="D4928" s="64">
        <f t="shared" si="597"/>
        <v>365</v>
      </c>
      <c r="E4928" s="64">
        <f t="shared" si="597"/>
        <v>691.54</v>
      </c>
      <c r="F4928" s="64">
        <f t="shared" si="597"/>
        <v>0</v>
      </c>
      <c r="H4928" s="64">
        <f t="shared" si="592"/>
        <v>-691.54</v>
      </c>
      <c r="J4928" s="64">
        <f t="shared" si="598"/>
        <v>61</v>
      </c>
      <c r="K4928" s="64">
        <f t="shared" si="593"/>
        <v>67</v>
      </c>
      <c r="L4928" s="64">
        <f t="shared" si="594"/>
        <v>255</v>
      </c>
      <c r="M4928" s="64">
        <f t="shared" si="595"/>
        <v>86</v>
      </c>
      <c r="O4928" s="64">
        <f t="shared" si="599"/>
        <v>2</v>
      </c>
      <c r="P4928" s="64">
        <f t="shared" si="600"/>
        <v>1</v>
      </c>
      <c r="Q4928" s="64">
        <f t="shared" si="601"/>
        <v>1</v>
      </c>
    </row>
    <row r="4929" spans="1:17" x14ac:dyDescent="0.35">
      <c r="A4929" s="64">
        <v>4064185</v>
      </c>
      <c r="B4929" s="64" t="str">
        <f t="shared" si="596"/>
        <v>RCT Control</v>
      </c>
      <c r="C4929" s="64">
        <f t="shared" si="597"/>
        <v>11624.65</v>
      </c>
      <c r="D4929" s="64">
        <f t="shared" si="597"/>
        <v>335</v>
      </c>
      <c r="E4929" s="64">
        <f t="shared" si="597"/>
        <v>957.5</v>
      </c>
      <c r="F4929" s="64">
        <f t="shared" si="597"/>
        <v>0</v>
      </c>
      <c r="H4929" s="64">
        <f t="shared" si="592"/>
        <v>-957.5</v>
      </c>
      <c r="J4929" s="64">
        <f t="shared" si="598"/>
        <v>61</v>
      </c>
      <c r="K4929" s="64">
        <f t="shared" si="593"/>
        <v>67</v>
      </c>
      <c r="L4929" s="64">
        <f t="shared" si="594"/>
        <v>255</v>
      </c>
      <c r="M4929" s="64">
        <f t="shared" si="595"/>
        <v>87</v>
      </c>
      <c r="O4929" s="64">
        <f t="shared" si="599"/>
        <v>2</v>
      </c>
      <c r="P4929" s="64">
        <f t="shared" si="600"/>
        <v>1</v>
      </c>
      <c r="Q4929" s="64">
        <f t="shared" si="601"/>
        <v>1</v>
      </c>
    </row>
    <row r="4930" spans="1:17" x14ac:dyDescent="0.35">
      <c r="A4930" s="64">
        <v>4064440</v>
      </c>
      <c r="B4930" s="64" t="str">
        <f t="shared" si="596"/>
        <v>RT</v>
      </c>
      <c r="C4930" s="64">
        <f t="shared" si="597"/>
        <v>9176.7999999999993</v>
      </c>
      <c r="D4930" s="64">
        <f t="shared" si="597"/>
        <v>365</v>
      </c>
      <c r="E4930" s="64">
        <f t="shared" si="597"/>
        <v>721.03</v>
      </c>
      <c r="F4930" s="64">
        <f t="shared" si="597"/>
        <v>0</v>
      </c>
      <c r="H4930" s="64">
        <f t="shared" si="592"/>
        <v>-721.03</v>
      </c>
      <c r="J4930" s="64">
        <f t="shared" si="598"/>
        <v>61</v>
      </c>
      <c r="K4930" s="64">
        <f t="shared" si="593"/>
        <v>67</v>
      </c>
      <c r="L4930" s="64">
        <f t="shared" si="594"/>
        <v>256</v>
      </c>
      <c r="M4930" s="64">
        <f t="shared" si="595"/>
        <v>87</v>
      </c>
      <c r="O4930" s="64">
        <f t="shared" si="599"/>
        <v>2</v>
      </c>
      <c r="P4930" s="64">
        <f t="shared" si="600"/>
        <v>1</v>
      </c>
      <c r="Q4930" s="64">
        <f t="shared" si="601"/>
        <v>1</v>
      </c>
    </row>
    <row r="4931" spans="1:17" x14ac:dyDescent="0.35">
      <c r="A4931" s="64">
        <v>4064482</v>
      </c>
      <c r="B4931" s="64" t="str">
        <f t="shared" si="596"/>
        <v>RT</v>
      </c>
      <c r="C4931" s="64">
        <f t="shared" si="597"/>
        <v>4865.7000000000007</v>
      </c>
      <c r="D4931" s="64">
        <f t="shared" si="597"/>
        <v>365</v>
      </c>
      <c r="E4931" s="64">
        <f t="shared" si="597"/>
        <v>406.24</v>
      </c>
      <c r="F4931" s="64">
        <f t="shared" si="597"/>
        <v>0</v>
      </c>
      <c r="H4931" s="64">
        <f t="shared" si="592"/>
        <v>-406.24</v>
      </c>
      <c r="J4931" s="64">
        <f t="shared" si="598"/>
        <v>61</v>
      </c>
      <c r="K4931" s="64">
        <f t="shared" si="593"/>
        <v>67</v>
      </c>
      <c r="L4931" s="64">
        <f t="shared" si="594"/>
        <v>257</v>
      </c>
      <c r="M4931" s="64">
        <f t="shared" si="595"/>
        <v>87</v>
      </c>
      <c r="O4931" s="64">
        <f t="shared" si="599"/>
        <v>2</v>
      </c>
      <c r="P4931" s="64">
        <f t="shared" si="600"/>
        <v>1</v>
      </c>
      <c r="Q4931" s="64">
        <f t="shared" si="601"/>
        <v>1</v>
      </c>
    </row>
    <row r="4932" spans="1:17" x14ac:dyDescent="0.35">
      <c r="A4932" s="64">
        <v>4070108</v>
      </c>
      <c r="B4932" s="64" t="str">
        <f t="shared" si="596"/>
        <v>RCT Control</v>
      </c>
      <c r="C4932" s="64">
        <f t="shared" si="597"/>
        <v>9506</v>
      </c>
      <c r="D4932" s="64">
        <f t="shared" si="597"/>
        <v>365</v>
      </c>
      <c r="E4932" s="64">
        <f t="shared" si="597"/>
        <v>796.82999999999993</v>
      </c>
      <c r="F4932" s="64">
        <f t="shared" si="597"/>
        <v>0</v>
      </c>
      <c r="H4932" s="64">
        <f t="shared" si="592"/>
        <v>-796.82999999999993</v>
      </c>
      <c r="J4932" s="64">
        <f t="shared" si="598"/>
        <v>61</v>
      </c>
      <c r="K4932" s="64">
        <f t="shared" si="593"/>
        <v>67</v>
      </c>
      <c r="L4932" s="64">
        <f t="shared" si="594"/>
        <v>257</v>
      </c>
      <c r="M4932" s="64">
        <f t="shared" si="595"/>
        <v>88</v>
      </c>
      <c r="O4932" s="64">
        <f t="shared" si="599"/>
        <v>2</v>
      </c>
      <c r="P4932" s="64">
        <f t="shared" si="600"/>
        <v>1</v>
      </c>
      <c r="Q4932" s="64">
        <f t="shared" si="601"/>
        <v>1</v>
      </c>
    </row>
    <row r="4933" spans="1:17" x14ac:dyDescent="0.35">
      <c r="A4933" s="64">
        <v>4070330</v>
      </c>
      <c r="B4933" s="64" t="str">
        <f t="shared" si="596"/>
        <v>CPP/RT</v>
      </c>
      <c r="C4933" s="64">
        <f t="shared" si="597"/>
        <v>11351.64</v>
      </c>
      <c r="D4933" s="64">
        <f t="shared" si="597"/>
        <v>365</v>
      </c>
      <c r="E4933" s="64">
        <f t="shared" si="597"/>
        <v>935.2</v>
      </c>
      <c r="F4933" s="64">
        <f t="shared" si="597"/>
        <v>924.78</v>
      </c>
      <c r="H4933" s="64">
        <f t="shared" si="592"/>
        <v>-10.420000000000073</v>
      </c>
      <c r="J4933" s="64">
        <f t="shared" si="598"/>
        <v>61</v>
      </c>
      <c r="K4933" s="64">
        <f t="shared" si="593"/>
        <v>68</v>
      </c>
      <c r="L4933" s="64">
        <f t="shared" si="594"/>
        <v>257</v>
      </c>
      <c r="M4933" s="64">
        <f t="shared" si="595"/>
        <v>88</v>
      </c>
      <c r="O4933" s="64">
        <f t="shared" si="599"/>
        <v>2</v>
      </c>
      <c r="P4933" s="64">
        <f t="shared" si="600"/>
        <v>1</v>
      </c>
      <c r="Q4933" s="64">
        <f t="shared" si="601"/>
        <v>1</v>
      </c>
    </row>
    <row r="4934" spans="1:17" x14ac:dyDescent="0.35">
      <c r="A4934" s="64">
        <v>4072005</v>
      </c>
      <c r="B4934" s="64" t="str">
        <f t="shared" si="596"/>
        <v>RT</v>
      </c>
      <c r="C4934" s="64">
        <f t="shared" si="597"/>
        <v>9550.7099999999991</v>
      </c>
      <c r="D4934" s="64">
        <f t="shared" si="597"/>
        <v>365</v>
      </c>
      <c r="E4934" s="64">
        <f t="shared" si="597"/>
        <v>801.68000000000006</v>
      </c>
      <c r="F4934" s="64">
        <f t="shared" si="597"/>
        <v>0</v>
      </c>
      <c r="H4934" s="64">
        <f t="shared" si="592"/>
        <v>-801.68000000000006</v>
      </c>
      <c r="J4934" s="64">
        <f t="shared" si="598"/>
        <v>61</v>
      </c>
      <c r="K4934" s="64">
        <f t="shared" si="593"/>
        <v>68</v>
      </c>
      <c r="L4934" s="64">
        <f t="shared" si="594"/>
        <v>258</v>
      </c>
      <c r="M4934" s="64">
        <f t="shared" si="595"/>
        <v>88</v>
      </c>
      <c r="O4934" s="64">
        <f t="shared" si="599"/>
        <v>2</v>
      </c>
      <c r="P4934" s="64">
        <f t="shared" si="600"/>
        <v>1</v>
      </c>
      <c r="Q4934" s="64">
        <f t="shared" si="601"/>
        <v>1</v>
      </c>
    </row>
    <row r="4935" spans="1:17" x14ac:dyDescent="0.35">
      <c r="A4935" s="64">
        <v>4079647</v>
      </c>
      <c r="B4935" s="64" t="str">
        <f t="shared" si="596"/>
        <v>CPP/RT</v>
      </c>
      <c r="C4935" s="64">
        <f t="shared" si="597"/>
        <v>7345.3799999999992</v>
      </c>
      <c r="D4935" s="64">
        <f t="shared" si="597"/>
        <v>334</v>
      </c>
      <c r="E4935" s="64">
        <f t="shared" si="597"/>
        <v>614.06000000000006</v>
      </c>
      <c r="F4935" s="64">
        <f t="shared" si="597"/>
        <v>612.11</v>
      </c>
      <c r="H4935" s="64">
        <f t="shared" si="592"/>
        <v>-1.9500000000000455</v>
      </c>
      <c r="J4935" s="64">
        <f t="shared" si="598"/>
        <v>61</v>
      </c>
      <c r="K4935" s="64">
        <f t="shared" si="593"/>
        <v>69</v>
      </c>
      <c r="L4935" s="64">
        <f t="shared" si="594"/>
        <v>258</v>
      </c>
      <c r="M4935" s="64">
        <f t="shared" si="595"/>
        <v>88</v>
      </c>
      <c r="O4935" s="64">
        <f t="shared" si="599"/>
        <v>2</v>
      </c>
      <c r="P4935" s="64">
        <f t="shared" si="600"/>
        <v>1</v>
      </c>
      <c r="Q4935" s="64">
        <f t="shared" si="601"/>
        <v>1</v>
      </c>
    </row>
    <row r="4936" spans="1:17" x14ac:dyDescent="0.35">
      <c r="A4936" s="64">
        <v>4080248</v>
      </c>
      <c r="B4936" s="64" t="str">
        <f t="shared" si="596"/>
        <v>RCT Control</v>
      </c>
      <c r="C4936" s="64">
        <f t="shared" si="597"/>
        <v>10343.11</v>
      </c>
      <c r="D4936" s="64">
        <f t="shared" si="597"/>
        <v>335</v>
      </c>
      <c r="E4936" s="64">
        <f t="shared" si="597"/>
        <v>843.31999999999994</v>
      </c>
      <c r="F4936" s="64">
        <f t="shared" si="597"/>
        <v>0</v>
      </c>
      <c r="H4936" s="64">
        <f t="shared" si="592"/>
        <v>-843.31999999999994</v>
      </c>
      <c r="J4936" s="64">
        <f t="shared" si="598"/>
        <v>61</v>
      </c>
      <c r="K4936" s="64">
        <f t="shared" si="593"/>
        <v>69</v>
      </c>
      <c r="L4936" s="64">
        <f t="shared" si="594"/>
        <v>258</v>
      </c>
      <c r="M4936" s="64">
        <f t="shared" si="595"/>
        <v>89</v>
      </c>
      <c r="O4936" s="64">
        <f t="shared" si="599"/>
        <v>2</v>
      </c>
      <c r="P4936" s="64">
        <f t="shared" si="600"/>
        <v>1</v>
      </c>
      <c r="Q4936" s="64">
        <f t="shared" si="601"/>
        <v>1</v>
      </c>
    </row>
    <row r="4937" spans="1:17" x14ac:dyDescent="0.35">
      <c r="A4937" s="64">
        <v>4088614</v>
      </c>
      <c r="B4937" s="64" t="str">
        <f t="shared" si="596"/>
        <v>RT</v>
      </c>
      <c r="C4937" s="64">
        <f t="shared" si="597"/>
        <v>6319.18</v>
      </c>
      <c r="D4937" s="64">
        <f t="shared" si="597"/>
        <v>364</v>
      </c>
      <c r="E4937" s="64">
        <f t="shared" si="597"/>
        <v>517.29</v>
      </c>
      <c r="F4937" s="64">
        <f t="shared" si="597"/>
        <v>0</v>
      </c>
      <c r="H4937" s="64">
        <f t="shared" si="592"/>
        <v>-517.29</v>
      </c>
      <c r="J4937" s="64">
        <f t="shared" si="598"/>
        <v>61</v>
      </c>
      <c r="K4937" s="64">
        <f t="shared" si="593"/>
        <v>69</v>
      </c>
      <c r="L4937" s="64">
        <f t="shared" si="594"/>
        <v>259</v>
      </c>
      <c r="M4937" s="64">
        <f t="shared" si="595"/>
        <v>89</v>
      </c>
      <c r="O4937" s="64">
        <f t="shared" si="599"/>
        <v>2</v>
      </c>
      <c r="P4937" s="64">
        <f t="shared" si="600"/>
        <v>1</v>
      </c>
      <c r="Q4937" s="64">
        <f t="shared" si="601"/>
        <v>1</v>
      </c>
    </row>
    <row r="4938" spans="1:17" x14ac:dyDescent="0.35">
      <c r="A4938" s="64">
        <v>4113114</v>
      </c>
      <c r="B4938" s="64" t="str">
        <f t="shared" si="596"/>
        <v>RT</v>
      </c>
      <c r="C4938" s="64">
        <f t="shared" si="597"/>
        <v>8597.14</v>
      </c>
      <c r="D4938" s="64">
        <f t="shared" si="597"/>
        <v>365</v>
      </c>
      <c r="E4938" s="64">
        <f t="shared" si="597"/>
        <v>727.94</v>
      </c>
      <c r="F4938" s="64">
        <f t="shared" si="597"/>
        <v>0</v>
      </c>
      <c r="H4938" s="64">
        <f t="shared" si="592"/>
        <v>-727.94</v>
      </c>
      <c r="J4938" s="64">
        <f t="shared" si="598"/>
        <v>61</v>
      </c>
      <c r="K4938" s="64">
        <f t="shared" si="593"/>
        <v>69</v>
      </c>
      <c r="L4938" s="64">
        <f t="shared" si="594"/>
        <v>260</v>
      </c>
      <c r="M4938" s="64">
        <f t="shared" si="595"/>
        <v>89</v>
      </c>
      <c r="O4938" s="64">
        <f t="shared" si="599"/>
        <v>2</v>
      </c>
      <c r="P4938" s="64">
        <f t="shared" si="600"/>
        <v>1</v>
      </c>
      <c r="Q4938" s="64">
        <f t="shared" si="601"/>
        <v>1</v>
      </c>
    </row>
    <row r="4939" spans="1:17" x14ac:dyDescent="0.35">
      <c r="A4939" s="64">
        <v>4114352</v>
      </c>
      <c r="B4939" s="64" t="str">
        <f t="shared" si="596"/>
        <v>CPP</v>
      </c>
      <c r="C4939" s="64">
        <f t="shared" si="597"/>
        <v>8900.2999999999993</v>
      </c>
      <c r="D4939" s="64">
        <f t="shared" si="597"/>
        <v>335</v>
      </c>
      <c r="E4939" s="64">
        <f t="shared" si="597"/>
        <v>727.56</v>
      </c>
      <c r="F4939" s="64">
        <f t="shared" si="597"/>
        <v>725.49</v>
      </c>
      <c r="H4939" s="64">
        <f t="shared" si="592"/>
        <v>-2.0699999999999363</v>
      </c>
      <c r="J4939" s="64">
        <f t="shared" si="598"/>
        <v>62</v>
      </c>
      <c r="K4939" s="64">
        <f t="shared" si="593"/>
        <v>69</v>
      </c>
      <c r="L4939" s="64">
        <f t="shared" si="594"/>
        <v>260</v>
      </c>
      <c r="M4939" s="64">
        <f t="shared" si="595"/>
        <v>89</v>
      </c>
      <c r="O4939" s="64">
        <f t="shared" si="599"/>
        <v>2</v>
      </c>
      <c r="P4939" s="64">
        <f t="shared" si="600"/>
        <v>1</v>
      </c>
      <c r="Q4939" s="64">
        <f t="shared" si="601"/>
        <v>1</v>
      </c>
    </row>
    <row r="4940" spans="1:17" x14ac:dyDescent="0.35">
      <c r="A4940" s="64">
        <v>4115623</v>
      </c>
      <c r="B4940" s="64" t="str">
        <f t="shared" si="596"/>
        <v>CPP</v>
      </c>
      <c r="C4940" s="64">
        <f t="shared" si="597"/>
        <v>6214.26</v>
      </c>
      <c r="D4940" s="64">
        <f t="shared" si="597"/>
        <v>247</v>
      </c>
      <c r="E4940" s="64">
        <f t="shared" si="597"/>
        <v>496.6</v>
      </c>
      <c r="F4940" s="64">
        <f t="shared" si="597"/>
        <v>496.88</v>
      </c>
      <c r="H4940" s="64">
        <f t="shared" si="592"/>
        <v>0.27999999999997272</v>
      </c>
      <c r="J4940" s="64">
        <f t="shared" si="598"/>
        <v>63</v>
      </c>
      <c r="K4940" s="64">
        <f t="shared" si="593"/>
        <v>69</v>
      </c>
      <c r="L4940" s="64">
        <f t="shared" si="594"/>
        <v>260</v>
      </c>
      <c r="M4940" s="64">
        <f t="shared" si="595"/>
        <v>89</v>
      </c>
      <c r="O4940" s="64">
        <f t="shared" si="599"/>
        <v>2</v>
      </c>
      <c r="P4940" s="64">
        <f t="shared" si="600"/>
        <v>1</v>
      </c>
      <c r="Q4940" s="64">
        <f t="shared" si="601"/>
        <v>1</v>
      </c>
    </row>
    <row r="4941" spans="1:17" x14ac:dyDescent="0.35">
      <c r="A4941" s="64">
        <v>4117140</v>
      </c>
      <c r="B4941" s="64" t="str">
        <f t="shared" si="596"/>
        <v>RT</v>
      </c>
      <c r="C4941" s="64">
        <f t="shared" si="597"/>
        <v>14997.25</v>
      </c>
      <c r="D4941" s="64">
        <f t="shared" si="597"/>
        <v>364</v>
      </c>
      <c r="E4941" s="64">
        <f t="shared" si="597"/>
        <v>1227.21</v>
      </c>
      <c r="F4941" s="64">
        <f t="shared" si="597"/>
        <v>0</v>
      </c>
      <c r="H4941" s="64">
        <f t="shared" si="592"/>
        <v>-1227.21</v>
      </c>
      <c r="J4941" s="64">
        <f t="shared" si="598"/>
        <v>63</v>
      </c>
      <c r="K4941" s="64">
        <f t="shared" si="593"/>
        <v>69</v>
      </c>
      <c r="L4941" s="64">
        <f t="shared" si="594"/>
        <v>261</v>
      </c>
      <c r="M4941" s="64">
        <f t="shared" si="595"/>
        <v>89</v>
      </c>
      <c r="O4941" s="64">
        <f t="shared" si="599"/>
        <v>2</v>
      </c>
      <c r="P4941" s="64">
        <f t="shared" si="600"/>
        <v>1</v>
      </c>
      <c r="Q4941" s="64">
        <f t="shared" si="601"/>
        <v>1</v>
      </c>
    </row>
    <row r="4942" spans="1:17" x14ac:dyDescent="0.35">
      <c r="A4942" s="64">
        <v>4117546</v>
      </c>
      <c r="B4942" s="64" t="str">
        <f t="shared" si="596"/>
        <v>RT</v>
      </c>
      <c r="C4942" s="64">
        <f t="shared" si="597"/>
        <v>4120.26</v>
      </c>
      <c r="D4942" s="64">
        <f t="shared" si="597"/>
        <v>364</v>
      </c>
      <c r="E4942" s="64">
        <f t="shared" si="597"/>
        <v>333.33000000000004</v>
      </c>
      <c r="F4942" s="64">
        <f t="shared" si="597"/>
        <v>0</v>
      </c>
      <c r="H4942" s="64">
        <f t="shared" si="592"/>
        <v>-333.33000000000004</v>
      </c>
      <c r="J4942" s="64">
        <f t="shared" si="598"/>
        <v>63</v>
      </c>
      <c r="K4942" s="64">
        <f t="shared" si="593"/>
        <v>69</v>
      </c>
      <c r="L4942" s="64">
        <f t="shared" si="594"/>
        <v>262</v>
      </c>
      <c r="M4942" s="64">
        <f t="shared" si="595"/>
        <v>89</v>
      </c>
      <c r="O4942" s="64">
        <f t="shared" si="599"/>
        <v>2</v>
      </c>
      <c r="P4942" s="64">
        <f t="shared" si="600"/>
        <v>1</v>
      </c>
      <c r="Q4942" s="64">
        <f t="shared" si="601"/>
        <v>1</v>
      </c>
    </row>
    <row r="4943" spans="1:17" x14ac:dyDescent="0.35">
      <c r="A4943" s="64">
        <v>4117984</v>
      </c>
      <c r="B4943" s="64" t="str">
        <f t="shared" si="596"/>
        <v>RT</v>
      </c>
      <c r="C4943" s="64">
        <f t="shared" si="597"/>
        <v>14311.9</v>
      </c>
      <c r="D4943" s="64">
        <f t="shared" si="597"/>
        <v>364</v>
      </c>
      <c r="E4943" s="64">
        <f t="shared" si="597"/>
        <v>1168.68</v>
      </c>
      <c r="F4943" s="64">
        <f t="shared" si="597"/>
        <v>0</v>
      </c>
      <c r="H4943" s="64">
        <f t="shared" si="592"/>
        <v>-1168.68</v>
      </c>
      <c r="J4943" s="64">
        <f t="shared" si="598"/>
        <v>63</v>
      </c>
      <c r="K4943" s="64">
        <f t="shared" si="593"/>
        <v>69</v>
      </c>
      <c r="L4943" s="64">
        <f t="shared" si="594"/>
        <v>263</v>
      </c>
      <c r="M4943" s="64">
        <f t="shared" si="595"/>
        <v>89</v>
      </c>
      <c r="O4943" s="64">
        <f t="shared" si="599"/>
        <v>2</v>
      </c>
      <c r="P4943" s="64">
        <f t="shared" si="600"/>
        <v>1</v>
      </c>
      <c r="Q4943" s="64">
        <f t="shared" si="601"/>
        <v>1</v>
      </c>
    </row>
    <row r="4944" spans="1:17" x14ac:dyDescent="0.35">
      <c r="A4944" s="64">
        <v>4118338</v>
      </c>
      <c r="B4944" s="64" t="str">
        <f t="shared" si="596"/>
        <v>CPP/RT</v>
      </c>
      <c r="C4944" s="64">
        <f t="shared" si="597"/>
        <v>6081.07</v>
      </c>
      <c r="D4944" s="64">
        <f t="shared" si="597"/>
        <v>365</v>
      </c>
      <c r="E4944" s="64">
        <f t="shared" si="597"/>
        <v>461.45</v>
      </c>
      <c r="F4944" s="64">
        <f t="shared" si="597"/>
        <v>445.87</v>
      </c>
      <c r="H4944" s="64">
        <f t="shared" si="592"/>
        <v>-15.579999999999984</v>
      </c>
      <c r="J4944" s="64">
        <f t="shared" si="598"/>
        <v>63</v>
      </c>
      <c r="K4944" s="64">
        <f t="shared" si="593"/>
        <v>70</v>
      </c>
      <c r="L4944" s="64">
        <f t="shared" si="594"/>
        <v>263</v>
      </c>
      <c r="M4944" s="64">
        <f t="shared" si="595"/>
        <v>89</v>
      </c>
      <c r="O4944" s="64">
        <f t="shared" si="599"/>
        <v>2</v>
      </c>
      <c r="P4944" s="64">
        <f t="shared" si="600"/>
        <v>1</v>
      </c>
      <c r="Q4944" s="64">
        <f t="shared" si="601"/>
        <v>1</v>
      </c>
    </row>
    <row r="4945" spans="1:17" x14ac:dyDescent="0.35">
      <c r="A4945" s="64">
        <v>4118982</v>
      </c>
      <c r="B4945" s="64" t="str">
        <f t="shared" si="596"/>
        <v>RCT Control</v>
      </c>
      <c r="C4945" s="64">
        <f t="shared" si="597"/>
        <v>22223.67</v>
      </c>
      <c r="D4945" s="64">
        <f t="shared" si="597"/>
        <v>336</v>
      </c>
      <c r="E4945" s="64">
        <f t="shared" si="597"/>
        <v>1826.94</v>
      </c>
      <c r="F4945" s="64">
        <f t="shared" si="597"/>
        <v>0</v>
      </c>
      <c r="H4945" s="64">
        <f t="shared" si="592"/>
        <v>-1826.94</v>
      </c>
      <c r="J4945" s="64">
        <f t="shared" si="598"/>
        <v>63</v>
      </c>
      <c r="K4945" s="64">
        <f t="shared" si="593"/>
        <v>70</v>
      </c>
      <c r="L4945" s="64">
        <f t="shared" si="594"/>
        <v>263</v>
      </c>
      <c r="M4945" s="64">
        <f t="shared" si="595"/>
        <v>90</v>
      </c>
      <c r="O4945" s="64">
        <f t="shared" si="599"/>
        <v>2</v>
      </c>
      <c r="P4945" s="64">
        <f t="shared" si="600"/>
        <v>1</v>
      </c>
      <c r="Q4945" s="64">
        <f t="shared" si="601"/>
        <v>1</v>
      </c>
    </row>
    <row r="4946" spans="1:17" x14ac:dyDescent="0.35">
      <c r="A4946" s="64">
        <v>4119873</v>
      </c>
      <c r="B4946" s="64" t="str">
        <f t="shared" si="596"/>
        <v>RT</v>
      </c>
      <c r="C4946" s="64">
        <f t="shared" si="597"/>
        <v>6145.53</v>
      </c>
      <c r="D4946" s="64">
        <f t="shared" si="597"/>
        <v>365</v>
      </c>
      <c r="E4946" s="64">
        <f t="shared" si="597"/>
        <v>492.49</v>
      </c>
      <c r="F4946" s="64">
        <f t="shared" si="597"/>
        <v>0</v>
      </c>
      <c r="H4946" s="64">
        <f t="shared" si="592"/>
        <v>-492.49</v>
      </c>
      <c r="J4946" s="64">
        <f t="shared" si="598"/>
        <v>63</v>
      </c>
      <c r="K4946" s="64">
        <f t="shared" si="593"/>
        <v>70</v>
      </c>
      <c r="L4946" s="64">
        <f t="shared" si="594"/>
        <v>264</v>
      </c>
      <c r="M4946" s="64">
        <f t="shared" si="595"/>
        <v>90</v>
      </c>
      <c r="O4946" s="64">
        <f t="shared" si="599"/>
        <v>2</v>
      </c>
      <c r="P4946" s="64">
        <f t="shared" si="600"/>
        <v>1</v>
      </c>
      <c r="Q4946" s="64">
        <f t="shared" si="601"/>
        <v>1</v>
      </c>
    </row>
    <row r="4947" spans="1:17" x14ac:dyDescent="0.35">
      <c r="A4947" s="64">
        <v>4121521</v>
      </c>
      <c r="B4947" s="64" t="str">
        <f t="shared" si="596"/>
        <v>RT</v>
      </c>
      <c r="C4947" s="64">
        <f t="shared" si="597"/>
        <v>6826.0499999999993</v>
      </c>
      <c r="D4947" s="64">
        <f t="shared" si="597"/>
        <v>365</v>
      </c>
      <c r="E4947" s="64">
        <f t="shared" si="597"/>
        <v>578.26</v>
      </c>
      <c r="F4947" s="64">
        <f t="shared" si="597"/>
        <v>0</v>
      </c>
      <c r="H4947" s="64">
        <f t="shared" si="592"/>
        <v>-578.26</v>
      </c>
      <c r="J4947" s="64">
        <f t="shared" si="598"/>
        <v>63</v>
      </c>
      <c r="K4947" s="64">
        <f t="shared" si="593"/>
        <v>70</v>
      </c>
      <c r="L4947" s="64">
        <f t="shared" si="594"/>
        <v>265</v>
      </c>
      <c r="M4947" s="64">
        <f t="shared" si="595"/>
        <v>90</v>
      </c>
      <c r="O4947" s="64">
        <f t="shared" si="599"/>
        <v>2</v>
      </c>
      <c r="P4947" s="64">
        <f t="shared" si="600"/>
        <v>1</v>
      </c>
      <c r="Q4947" s="64">
        <f t="shared" si="601"/>
        <v>1</v>
      </c>
    </row>
    <row r="4948" spans="1:17" x14ac:dyDescent="0.35">
      <c r="A4948" s="64">
        <v>4125755</v>
      </c>
      <c r="B4948" s="64" t="str">
        <f t="shared" si="596"/>
        <v>CPP/RT</v>
      </c>
      <c r="C4948" s="64">
        <f t="shared" si="597"/>
        <v>10933.71</v>
      </c>
      <c r="D4948" s="64">
        <f t="shared" si="597"/>
        <v>364</v>
      </c>
      <c r="E4948" s="64">
        <f t="shared" si="597"/>
        <v>867.51</v>
      </c>
      <c r="F4948" s="64">
        <f t="shared" si="597"/>
        <v>852.39</v>
      </c>
      <c r="H4948" s="64">
        <f t="shared" si="592"/>
        <v>-15.120000000000005</v>
      </c>
      <c r="J4948" s="64">
        <f t="shared" si="598"/>
        <v>63</v>
      </c>
      <c r="K4948" s="64">
        <f t="shared" si="593"/>
        <v>71</v>
      </c>
      <c r="L4948" s="64">
        <f t="shared" si="594"/>
        <v>265</v>
      </c>
      <c r="M4948" s="64">
        <f t="shared" si="595"/>
        <v>90</v>
      </c>
      <c r="O4948" s="64">
        <f t="shared" si="599"/>
        <v>2</v>
      </c>
      <c r="P4948" s="64">
        <f t="shared" si="600"/>
        <v>1</v>
      </c>
      <c r="Q4948" s="64">
        <f t="shared" si="601"/>
        <v>1</v>
      </c>
    </row>
    <row r="4949" spans="1:17" x14ac:dyDescent="0.35">
      <c r="A4949" s="64">
        <v>4127941</v>
      </c>
      <c r="B4949" s="64" t="str">
        <f t="shared" si="596"/>
        <v>CPP</v>
      </c>
      <c r="C4949" s="64">
        <f t="shared" si="597"/>
        <v>11433.46</v>
      </c>
      <c r="D4949" s="64">
        <f t="shared" si="597"/>
        <v>364</v>
      </c>
      <c r="E4949" s="64">
        <f t="shared" si="597"/>
        <v>917.75</v>
      </c>
      <c r="F4949" s="64">
        <f t="shared" si="597"/>
        <v>912.5</v>
      </c>
      <c r="H4949" s="64">
        <f t="shared" si="592"/>
        <v>-5.25</v>
      </c>
      <c r="J4949" s="64">
        <f t="shared" si="598"/>
        <v>64</v>
      </c>
      <c r="K4949" s="64">
        <f t="shared" si="593"/>
        <v>71</v>
      </c>
      <c r="L4949" s="64">
        <f t="shared" si="594"/>
        <v>265</v>
      </c>
      <c r="M4949" s="64">
        <f t="shared" si="595"/>
        <v>90</v>
      </c>
      <c r="O4949" s="64">
        <f t="shared" si="599"/>
        <v>2</v>
      </c>
      <c r="P4949" s="64">
        <f t="shared" si="600"/>
        <v>1</v>
      </c>
      <c r="Q4949" s="64">
        <f t="shared" si="601"/>
        <v>1</v>
      </c>
    </row>
    <row r="4950" spans="1:17" x14ac:dyDescent="0.35">
      <c r="A4950" s="64">
        <v>4130663</v>
      </c>
      <c r="B4950" s="64" t="str">
        <f t="shared" si="596"/>
        <v>RCT Control</v>
      </c>
      <c r="C4950" s="64">
        <f t="shared" si="597"/>
        <v>8366.4</v>
      </c>
      <c r="D4950" s="64">
        <f t="shared" si="597"/>
        <v>335</v>
      </c>
      <c r="E4950" s="64">
        <f t="shared" si="597"/>
        <v>698.14</v>
      </c>
      <c r="F4950" s="64">
        <f t="shared" si="597"/>
        <v>0</v>
      </c>
      <c r="H4950" s="64">
        <f t="shared" si="592"/>
        <v>-698.14</v>
      </c>
      <c r="J4950" s="64">
        <f t="shared" si="598"/>
        <v>64</v>
      </c>
      <c r="K4950" s="64">
        <f t="shared" si="593"/>
        <v>71</v>
      </c>
      <c r="L4950" s="64">
        <f t="shared" si="594"/>
        <v>265</v>
      </c>
      <c r="M4950" s="64">
        <f t="shared" si="595"/>
        <v>91</v>
      </c>
      <c r="O4950" s="64">
        <f t="shared" si="599"/>
        <v>2</v>
      </c>
      <c r="P4950" s="64">
        <f t="shared" si="600"/>
        <v>1</v>
      </c>
      <c r="Q4950" s="64">
        <f t="shared" si="601"/>
        <v>1</v>
      </c>
    </row>
    <row r="4951" spans="1:17" x14ac:dyDescent="0.35">
      <c r="A4951" s="64">
        <v>4132114</v>
      </c>
      <c r="B4951" s="64" t="str">
        <f t="shared" si="596"/>
        <v>CPP</v>
      </c>
      <c r="C4951" s="64">
        <f t="shared" si="597"/>
        <v>6639.7199999999993</v>
      </c>
      <c r="D4951" s="64">
        <f t="shared" si="597"/>
        <v>333</v>
      </c>
      <c r="E4951" s="64">
        <f t="shared" si="597"/>
        <v>544.54999999999995</v>
      </c>
      <c r="F4951" s="64">
        <f t="shared" si="597"/>
        <v>539.94000000000005</v>
      </c>
      <c r="H4951" s="64">
        <f t="shared" si="592"/>
        <v>-4.6099999999999</v>
      </c>
      <c r="J4951" s="64">
        <f t="shared" si="598"/>
        <v>65</v>
      </c>
      <c r="K4951" s="64">
        <f t="shared" si="593"/>
        <v>71</v>
      </c>
      <c r="L4951" s="64">
        <f t="shared" si="594"/>
        <v>265</v>
      </c>
      <c r="M4951" s="64">
        <f t="shared" si="595"/>
        <v>91</v>
      </c>
      <c r="O4951" s="64">
        <f t="shared" si="599"/>
        <v>2</v>
      </c>
      <c r="P4951" s="64">
        <f t="shared" si="600"/>
        <v>1</v>
      </c>
      <c r="Q4951" s="64">
        <f t="shared" si="601"/>
        <v>1</v>
      </c>
    </row>
    <row r="4952" spans="1:17" x14ac:dyDescent="0.35">
      <c r="A4952" s="64">
        <v>4179132</v>
      </c>
      <c r="B4952" s="64" t="str">
        <f t="shared" si="596"/>
        <v>RT</v>
      </c>
      <c r="C4952" s="64">
        <f t="shared" si="597"/>
        <v>7744.25</v>
      </c>
      <c r="D4952" s="64">
        <f t="shared" si="597"/>
        <v>365</v>
      </c>
      <c r="E4952" s="64">
        <f t="shared" si="597"/>
        <v>589.74</v>
      </c>
      <c r="F4952" s="64">
        <f t="shared" si="597"/>
        <v>0</v>
      </c>
      <c r="H4952" s="64">
        <f t="shared" si="592"/>
        <v>-589.74</v>
      </c>
      <c r="J4952" s="64">
        <f t="shared" si="598"/>
        <v>65</v>
      </c>
      <c r="K4952" s="64">
        <f t="shared" si="593"/>
        <v>71</v>
      </c>
      <c r="L4952" s="64">
        <f t="shared" si="594"/>
        <v>266</v>
      </c>
      <c r="M4952" s="64">
        <f t="shared" si="595"/>
        <v>91</v>
      </c>
      <c r="O4952" s="64">
        <f t="shared" si="599"/>
        <v>2</v>
      </c>
      <c r="P4952" s="64">
        <f t="shared" si="600"/>
        <v>1</v>
      </c>
      <c r="Q4952" s="64">
        <f t="shared" si="601"/>
        <v>1</v>
      </c>
    </row>
    <row r="4953" spans="1:17" x14ac:dyDescent="0.35">
      <c r="A4953" s="64">
        <v>4180824</v>
      </c>
      <c r="B4953" s="64" t="str">
        <f t="shared" si="596"/>
        <v>RT</v>
      </c>
      <c r="C4953" s="64">
        <f t="shared" si="597"/>
        <v>5373.12</v>
      </c>
      <c r="D4953" s="64">
        <f t="shared" si="597"/>
        <v>364</v>
      </c>
      <c r="E4953" s="64">
        <f t="shared" si="597"/>
        <v>441.38</v>
      </c>
      <c r="F4953" s="64">
        <f t="shared" si="597"/>
        <v>0</v>
      </c>
      <c r="H4953" s="64">
        <f t="shared" si="592"/>
        <v>-441.38</v>
      </c>
      <c r="J4953" s="64">
        <f t="shared" si="598"/>
        <v>65</v>
      </c>
      <c r="K4953" s="64">
        <f t="shared" si="593"/>
        <v>71</v>
      </c>
      <c r="L4953" s="64">
        <f t="shared" si="594"/>
        <v>267</v>
      </c>
      <c r="M4953" s="64">
        <f t="shared" si="595"/>
        <v>91</v>
      </c>
      <c r="O4953" s="64">
        <f t="shared" si="599"/>
        <v>2</v>
      </c>
      <c r="P4953" s="64">
        <f t="shared" si="600"/>
        <v>1</v>
      </c>
      <c r="Q4953" s="64">
        <f t="shared" si="601"/>
        <v>1</v>
      </c>
    </row>
    <row r="4954" spans="1:17" x14ac:dyDescent="0.35">
      <c r="A4954" s="64">
        <v>4181070</v>
      </c>
      <c r="B4954" s="64" t="str">
        <f t="shared" si="596"/>
        <v>RT</v>
      </c>
      <c r="C4954" s="64">
        <f t="shared" si="597"/>
        <v>6053.8099999999995</v>
      </c>
      <c r="D4954" s="64">
        <f t="shared" si="597"/>
        <v>364</v>
      </c>
      <c r="E4954" s="64">
        <f t="shared" si="597"/>
        <v>496.6</v>
      </c>
      <c r="F4954" s="64">
        <f t="shared" si="597"/>
        <v>0</v>
      </c>
      <c r="H4954" s="64">
        <f t="shared" si="592"/>
        <v>-496.6</v>
      </c>
      <c r="J4954" s="64">
        <f t="shared" si="598"/>
        <v>65</v>
      </c>
      <c r="K4954" s="64">
        <f t="shared" si="593"/>
        <v>71</v>
      </c>
      <c r="L4954" s="64">
        <f t="shared" si="594"/>
        <v>268</v>
      </c>
      <c r="M4954" s="64">
        <f t="shared" si="595"/>
        <v>91</v>
      </c>
      <c r="O4954" s="64">
        <f t="shared" si="599"/>
        <v>2</v>
      </c>
      <c r="P4954" s="64">
        <f t="shared" si="600"/>
        <v>1</v>
      </c>
      <c r="Q4954" s="64">
        <f t="shared" si="601"/>
        <v>1</v>
      </c>
    </row>
    <row r="4955" spans="1:17" x14ac:dyDescent="0.35">
      <c r="A4955" s="64">
        <v>4181939</v>
      </c>
      <c r="B4955" s="64" t="str">
        <f t="shared" si="596"/>
        <v>RT</v>
      </c>
      <c r="C4955" s="64">
        <f t="shared" si="597"/>
        <v>6161.0500099999999</v>
      </c>
      <c r="D4955" s="64">
        <f t="shared" si="597"/>
        <v>364</v>
      </c>
      <c r="E4955" s="64">
        <f t="shared" si="597"/>
        <v>515.94000000000005</v>
      </c>
      <c r="F4955" s="64">
        <f t="shared" si="597"/>
        <v>0</v>
      </c>
      <c r="H4955" s="64">
        <f t="shared" si="592"/>
        <v>-515.94000000000005</v>
      </c>
      <c r="J4955" s="64">
        <f t="shared" si="598"/>
        <v>65</v>
      </c>
      <c r="K4955" s="64">
        <f t="shared" si="593"/>
        <v>71</v>
      </c>
      <c r="L4955" s="64">
        <f t="shared" si="594"/>
        <v>269</v>
      </c>
      <c r="M4955" s="64">
        <f t="shared" si="595"/>
        <v>91</v>
      </c>
      <c r="O4955" s="64">
        <f t="shared" si="599"/>
        <v>2</v>
      </c>
      <c r="P4955" s="64">
        <f t="shared" si="600"/>
        <v>1</v>
      </c>
      <c r="Q4955" s="64">
        <f t="shared" si="601"/>
        <v>1</v>
      </c>
    </row>
    <row r="4956" spans="1:17" x14ac:dyDescent="0.35">
      <c r="A4956" s="64">
        <v>4182739</v>
      </c>
      <c r="B4956" s="64" t="str">
        <f t="shared" si="596"/>
        <v>RT</v>
      </c>
      <c r="C4956" s="64">
        <f t="shared" si="597"/>
        <v>8612.4</v>
      </c>
      <c r="D4956" s="64">
        <f t="shared" si="597"/>
        <v>364</v>
      </c>
      <c r="E4956" s="64">
        <f t="shared" si="597"/>
        <v>693.93000000000006</v>
      </c>
      <c r="F4956" s="64">
        <f t="shared" si="597"/>
        <v>0</v>
      </c>
      <c r="H4956" s="64">
        <f t="shared" si="592"/>
        <v>-693.93000000000006</v>
      </c>
      <c r="J4956" s="64">
        <f t="shared" si="598"/>
        <v>65</v>
      </c>
      <c r="K4956" s="64">
        <f t="shared" si="593"/>
        <v>71</v>
      </c>
      <c r="L4956" s="64">
        <f t="shared" si="594"/>
        <v>270</v>
      </c>
      <c r="M4956" s="64">
        <f t="shared" si="595"/>
        <v>91</v>
      </c>
      <c r="O4956" s="64">
        <f t="shared" si="599"/>
        <v>2</v>
      </c>
      <c r="P4956" s="64">
        <f t="shared" si="600"/>
        <v>1</v>
      </c>
      <c r="Q4956" s="64">
        <f t="shared" si="601"/>
        <v>1</v>
      </c>
    </row>
    <row r="4957" spans="1:17" x14ac:dyDescent="0.35">
      <c r="A4957" s="64">
        <v>4183191</v>
      </c>
      <c r="B4957" s="64" t="str">
        <f t="shared" si="596"/>
        <v>RCT Control</v>
      </c>
      <c r="C4957" s="64">
        <f t="shared" si="597"/>
        <v>3716.66</v>
      </c>
      <c r="D4957" s="64">
        <f t="shared" si="597"/>
        <v>364</v>
      </c>
      <c r="E4957" s="64">
        <f t="shared" si="597"/>
        <v>305.3</v>
      </c>
      <c r="F4957" s="64">
        <f t="shared" si="597"/>
        <v>0</v>
      </c>
      <c r="H4957" s="64">
        <f t="shared" si="592"/>
        <v>-305.3</v>
      </c>
      <c r="J4957" s="64">
        <f t="shared" si="598"/>
        <v>65</v>
      </c>
      <c r="K4957" s="64">
        <f t="shared" si="593"/>
        <v>71</v>
      </c>
      <c r="L4957" s="64">
        <f t="shared" si="594"/>
        <v>270</v>
      </c>
      <c r="M4957" s="64">
        <f t="shared" si="595"/>
        <v>92</v>
      </c>
      <c r="O4957" s="64">
        <f t="shared" si="599"/>
        <v>2</v>
      </c>
      <c r="P4957" s="64">
        <f t="shared" si="600"/>
        <v>1</v>
      </c>
      <c r="Q4957" s="64">
        <f t="shared" si="601"/>
        <v>1</v>
      </c>
    </row>
    <row r="4958" spans="1:17" x14ac:dyDescent="0.35">
      <c r="A4958" s="64">
        <v>4183258</v>
      </c>
      <c r="B4958" s="64" t="str">
        <f t="shared" si="596"/>
        <v>RT</v>
      </c>
      <c r="C4958" s="64">
        <f t="shared" si="597"/>
        <v>3942.91</v>
      </c>
      <c r="D4958" s="64">
        <f t="shared" si="597"/>
        <v>364</v>
      </c>
      <c r="E4958" s="64">
        <f t="shared" si="597"/>
        <v>318.75</v>
      </c>
      <c r="F4958" s="64">
        <f t="shared" si="597"/>
        <v>0</v>
      </c>
      <c r="H4958" s="64">
        <f t="shared" si="592"/>
        <v>-318.75</v>
      </c>
      <c r="J4958" s="64">
        <f t="shared" si="598"/>
        <v>65</v>
      </c>
      <c r="K4958" s="64">
        <f t="shared" si="593"/>
        <v>71</v>
      </c>
      <c r="L4958" s="64">
        <f t="shared" si="594"/>
        <v>271</v>
      </c>
      <c r="M4958" s="64">
        <f t="shared" si="595"/>
        <v>92</v>
      </c>
      <c r="O4958" s="64">
        <f t="shared" si="599"/>
        <v>2</v>
      </c>
      <c r="P4958" s="64">
        <f t="shared" si="600"/>
        <v>1</v>
      </c>
      <c r="Q4958" s="64">
        <f t="shared" si="601"/>
        <v>1</v>
      </c>
    </row>
    <row r="4959" spans="1:17" x14ac:dyDescent="0.35">
      <c r="A4959" s="64">
        <v>4188456</v>
      </c>
      <c r="B4959" s="64" t="str">
        <f t="shared" si="596"/>
        <v>RT</v>
      </c>
      <c r="C4959" s="64">
        <f t="shared" si="597"/>
        <v>6939.48</v>
      </c>
      <c r="D4959" s="64">
        <f t="shared" si="597"/>
        <v>364</v>
      </c>
      <c r="E4959" s="64">
        <f t="shared" si="597"/>
        <v>556.94000000000005</v>
      </c>
      <c r="F4959" s="64">
        <f t="shared" si="597"/>
        <v>0</v>
      </c>
      <c r="H4959" s="64">
        <f t="shared" si="592"/>
        <v>-556.94000000000005</v>
      </c>
      <c r="J4959" s="64">
        <f t="shared" si="598"/>
        <v>65</v>
      </c>
      <c r="K4959" s="64">
        <f t="shared" si="593"/>
        <v>71</v>
      </c>
      <c r="L4959" s="64">
        <f t="shared" si="594"/>
        <v>272</v>
      </c>
      <c r="M4959" s="64">
        <f t="shared" si="595"/>
        <v>92</v>
      </c>
      <c r="O4959" s="64">
        <f t="shared" si="599"/>
        <v>2</v>
      </c>
      <c r="P4959" s="64">
        <f t="shared" si="600"/>
        <v>1</v>
      </c>
      <c r="Q4959" s="64">
        <f t="shared" si="601"/>
        <v>1</v>
      </c>
    </row>
    <row r="4960" spans="1:17" x14ac:dyDescent="0.35">
      <c r="A4960" s="64">
        <v>4189024</v>
      </c>
      <c r="B4960" s="64" t="str">
        <f t="shared" si="596"/>
        <v>RT</v>
      </c>
      <c r="C4960" s="64">
        <f t="shared" si="597"/>
        <v>4680.26</v>
      </c>
      <c r="D4960" s="64">
        <f t="shared" si="597"/>
        <v>364</v>
      </c>
      <c r="E4960" s="64">
        <f t="shared" si="597"/>
        <v>379.16999999999996</v>
      </c>
      <c r="F4960" s="64">
        <f t="shared" si="597"/>
        <v>0</v>
      </c>
      <c r="H4960" s="64">
        <f t="shared" si="592"/>
        <v>-379.16999999999996</v>
      </c>
      <c r="J4960" s="64">
        <f t="shared" si="598"/>
        <v>65</v>
      </c>
      <c r="K4960" s="64">
        <f t="shared" si="593"/>
        <v>71</v>
      </c>
      <c r="L4960" s="64">
        <f t="shared" si="594"/>
        <v>273</v>
      </c>
      <c r="M4960" s="64">
        <f t="shared" si="595"/>
        <v>92</v>
      </c>
      <c r="O4960" s="64">
        <f t="shared" si="599"/>
        <v>2</v>
      </c>
      <c r="P4960" s="64">
        <f t="shared" si="600"/>
        <v>1</v>
      </c>
      <c r="Q4960" s="64">
        <f t="shared" si="601"/>
        <v>1</v>
      </c>
    </row>
    <row r="4961" spans="1:17" x14ac:dyDescent="0.35">
      <c r="A4961" s="64">
        <v>4189222</v>
      </c>
      <c r="B4961" s="64" t="str">
        <f t="shared" si="596"/>
        <v>RT</v>
      </c>
      <c r="C4961" s="64">
        <f t="shared" si="597"/>
        <v>11634.61</v>
      </c>
      <c r="D4961" s="64">
        <f t="shared" si="597"/>
        <v>364</v>
      </c>
      <c r="E4961" s="64">
        <f t="shared" si="597"/>
        <v>958.12000000000012</v>
      </c>
      <c r="F4961" s="64">
        <f t="shared" si="597"/>
        <v>0</v>
      </c>
      <c r="H4961" s="64">
        <f t="shared" si="592"/>
        <v>-958.12000000000012</v>
      </c>
      <c r="J4961" s="64">
        <f t="shared" si="598"/>
        <v>65</v>
      </c>
      <c r="K4961" s="64">
        <f t="shared" si="593"/>
        <v>71</v>
      </c>
      <c r="L4961" s="64">
        <f t="shared" si="594"/>
        <v>274</v>
      </c>
      <c r="M4961" s="64">
        <f t="shared" si="595"/>
        <v>92</v>
      </c>
      <c r="O4961" s="64">
        <f t="shared" si="599"/>
        <v>2</v>
      </c>
      <c r="P4961" s="64">
        <f t="shared" si="600"/>
        <v>1</v>
      </c>
      <c r="Q4961" s="64">
        <f t="shared" si="601"/>
        <v>1</v>
      </c>
    </row>
    <row r="4962" spans="1:17" x14ac:dyDescent="0.35">
      <c r="A4962" s="64">
        <v>4191326</v>
      </c>
      <c r="B4962" s="64" t="str">
        <f t="shared" si="596"/>
        <v>RT</v>
      </c>
      <c r="C4962" s="64">
        <f t="shared" si="597"/>
        <v>3231.37</v>
      </c>
      <c r="D4962" s="64">
        <f t="shared" si="597"/>
        <v>364</v>
      </c>
      <c r="E4962" s="64">
        <f t="shared" si="597"/>
        <v>267.64</v>
      </c>
      <c r="F4962" s="64">
        <f t="shared" si="597"/>
        <v>0</v>
      </c>
      <c r="H4962" s="64">
        <f t="shared" si="592"/>
        <v>-267.64</v>
      </c>
      <c r="J4962" s="64">
        <f t="shared" si="598"/>
        <v>65</v>
      </c>
      <c r="K4962" s="64">
        <f t="shared" si="593"/>
        <v>71</v>
      </c>
      <c r="L4962" s="64">
        <f t="shared" si="594"/>
        <v>275</v>
      </c>
      <c r="M4962" s="64">
        <f t="shared" si="595"/>
        <v>92</v>
      </c>
      <c r="O4962" s="64">
        <f t="shared" si="599"/>
        <v>2</v>
      </c>
      <c r="P4962" s="64">
        <f t="shared" si="600"/>
        <v>1</v>
      </c>
      <c r="Q4962" s="64">
        <f t="shared" si="601"/>
        <v>1</v>
      </c>
    </row>
    <row r="4963" spans="1:17" x14ac:dyDescent="0.35">
      <c r="A4963" s="64">
        <v>4192019</v>
      </c>
      <c r="B4963" s="64" t="str">
        <f t="shared" si="596"/>
        <v>CPP</v>
      </c>
      <c r="C4963" s="64">
        <f t="shared" si="597"/>
        <v>6667.74</v>
      </c>
      <c r="D4963" s="64">
        <f t="shared" si="597"/>
        <v>364</v>
      </c>
      <c r="E4963" s="64">
        <f t="shared" si="597"/>
        <v>531.31999999999994</v>
      </c>
      <c r="F4963" s="64">
        <f t="shared" si="597"/>
        <v>527.67999999999995</v>
      </c>
      <c r="H4963" s="64">
        <f t="shared" si="592"/>
        <v>-3.6399999999999864</v>
      </c>
      <c r="J4963" s="64">
        <f t="shared" si="598"/>
        <v>66</v>
      </c>
      <c r="K4963" s="64">
        <f t="shared" si="593"/>
        <v>71</v>
      </c>
      <c r="L4963" s="64">
        <f t="shared" si="594"/>
        <v>275</v>
      </c>
      <c r="M4963" s="64">
        <f t="shared" si="595"/>
        <v>92</v>
      </c>
      <c r="O4963" s="64">
        <f t="shared" si="599"/>
        <v>2</v>
      </c>
      <c r="P4963" s="64">
        <f t="shared" si="600"/>
        <v>1</v>
      </c>
      <c r="Q4963" s="64">
        <f t="shared" si="601"/>
        <v>1</v>
      </c>
    </row>
    <row r="4964" spans="1:17" x14ac:dyDescent="0.35">
      <c r="A4964" s="64">
        <v>4192225</v>
      </c>
      <c r="B4964" s="64" t="str">
        <f t="shared" si="596"/>
        <v>RT</v>
      </c>
      <c r="C4964" s="64">
        <f t="shared" si="597"/>
        <v>8855.8400099999999</v>
      </c>
      <c r="D4964" s="64">
        <f t="shared" si="597"/>
        <v>365</v>
      </c>
      <c r="E4964" s="64">
        <f t="shared" si="597"/>
        <v>750.56</v>
      </c>
      <c r="F4964" s="64">
        <f t="shared" si="597"/>
        <v>0</v>
      </c>
      <c r="H4964" s="64">
        <f t="shared" si="592"/>
        <v>-750.56</v>
      </c>
      <c r="J4964" s="64">
        <f t="shared" si="598"/>
        <v>66</v>
      </c>
      <c r="K4964" s="64">
        <f t="shared" si="593"/>
        <v>71</v>
      </c>
      <c r="L4964" s="64">
        <f t="shared" si="594"/>
        <v>276</v>
      </c>
      <c r="M4964" s="64">
        <f t="shared" si="595"/>
        <v>92</v>
      </c>
      <c r="O4964" s="64">
        <f t="shared" si="599"/>
        <v>2</v>
      </c>
      <c r="P4964" s="64">
        <f t="shared" si="600"/>
        <v>1</v>
      </c>
      <c r="Q4964" s="64">
        <f t="shared" si="601"/>
        <v>1</v>
      </c>
    </row>
    <row r="4965" spans="1:17" x14ac:dyDescent="0.35">
      <c r="A4965" s="64">
        <v>4192423</v>
      </c>
      <c r="B4965" s="64" t="str">
        <f t="shared" si="596"/>
        <v>RT</v>
      </c>
      <c r="C4965" s="64">
        <f t="shared" si="597"/>
        <v>10058.84</v>
      </c>
      <c r="D4965" s="64">
        <f t="shared" si="597"/>
        <v>364</v>
      </c>
      <c r="E4965" s="64">
        <f t="shared" si="597"/>
        <v>827.79</v>
      </c>
      <c r="F4965" s="64">
        <f t="shared" si="597"/>
        <v>0</v>
      </c>
      <c r="H4965" s="64">
        <f t="shared" si="592"/>
        <v>-827.79</v>
      </c>
      <c r="J4965" s="64">
        <f t="shared" si="598"/>
        <v>66</v>
      </c>
      <c r="K4965" s="64">
        <f t="shared" si="593"/>
        <v>71</v>
      </c>
      <c r="L4965" s="64">
        <f t="shared" si="594"/>
        <v>277</v>
      </c>
      <c r="M4965" s="64">
        <f t="shared" si="595"/>
        <v>92</v>
      </c>
      <c r="O4965" s="64">
        <f t="shared" si="599"/>
        <v>2</v>
      </c>
      <c r="P4965" s="64">
        <f t="shared" si="600"/>
        <v>1</v>
      </c>
      <c r="Q4965" s="64">
        <f t="shared" si="601"/>
        <v>1</v>
      </c>
    </row>
    <row r="4966" spans="1:17" x14ac:dyDescent="0.35">
      <c r="A4966" s="64">
        <v>4203171</v>
      </c>
      <c r="B4966" s="64" t="str">
        <f t="shared" si="596"/>
        <v>CPP</v>
      </c>
      <c r="C4966" s="64">
        <f t="shared" si="597"/>
        <v>12357.17</v>
      </c>
      <c r="D4966" s="64">
        <f t="shared" si="597"/>
        <v>303</v>
      </c>
      <c r="E4966" s="64">
        <f t="shared" si="597"/>
        <v>965.81000000000006</v>
      </c>
      <c r="F4966" s="64">
        <f t="shared" si="597"/>
        <v>947.64</v>
      </c>
      <c r="H4966" s="64">
        <f t="shared" si="592"/>
        <v>-18.170000000000073</v>
      </c>
      <c r="J4966" s="64">
        <f t="shared" si="598"/>
        <v>67</v>
      </c>
      <c r="K4966" s="64">
        <f t="shared" si="593"/>
        <v>71</v>
      </c>
      <c r="L4966" s="64">
        <f t="shared" si="594"/>
        <v>277</v>
      </c>
      <c r="M4966" s="64">
        <f t="shared" si="595"/>
        <v>92</v>
      </c>
      <c r="O4966" s="64">
        <f t="shared" si="599"/>
        <v>2</v>
      </c>
      <c r="P4966" s="64">
        <f t="shared" si="600"/>
        <v>1</v>
      </c>
      <c r="Q4966" s="64">
        <f t="shared" si="601"/>
        <v>1</v>
      </c>
    </row>
    <row r="4967" spans="1:17" x14ac:dyDescent="0.35">
      <c r="A4967" s="64">
        <v>4223393</v>
      </c>
      <c r="B4967" s="64" t="str">
        <f t="shared" si="596"/>
        <v>RCT Control</v>
      </c>
      <c r="C4967" s="64">
        <f t="shared" si="597"/>
        <v>7943.19</v>
      </c>
      <c r="D4967" s="64">
        <f t="shared" si="597"/>
        <v>336</v>
      </c>
      <c r="E4967" s="64">
        <f t="shared" si="597"/>
        <v>679.26</v>
      </c>
      <c r="F4967" s="64">
        <f t="shared" si="597"/>
        <v>0</v>
      </c>
      <c r="H4967" s="64">
        <f t="shared" si="592"/>
        <v>-679.26</v>
      </c>
      <c r="J4967" s="64">
        <f t="shared" si="598"/>
        <v>67</v>
      </c>
      <c r="K4967" s="64">
        <f t="shared" si="593"/>
        <v>71</v>
      </c>
      <c r="L4967" s="64">
        <f t="shared" si="594"/>
        <v>277</v>
      </c>
      <c r="M4967" s="64">
        <f t="shared" si="595"/>
        <v>93</v>
      </c>
      <c r="O4967" s="64">
        <f t="shared" si="599"/>
        <v>2</v>
      </c>
      <c r="P4967" s="64">
        <f t="shared" si="600"/>
        <v>1</v>
      </c>
      <c r="Q4967" s="64">
        <f t="shared" si="601"/>
        <v>1</v>
      </c>
    </row>
    <row r="4968" spans="1:17" x14ac:dyDescent="0.35">
      <c r="A4968" s="64">
        <v>4225167</v>
      </c>
      <c r="B4968" s="64" t="str">
        <f t="shared" si="596"/>
        <v>RT</v>
      </c>
      <c r="C4968" s="64">
        <f t="shared" si="597"/>
        <v>10547.05</v>
      </c>
      <c r="D4968" s="64">
        <f t="shared" si="597"/>
        <v>367</v>
      </c>
      <c r="E4968" s="64">
        <f t="shared" si="597"/>
        <v>868.56999999999994</v>
      </c>
      <c r="F4968" s="64">
        <f t="shared" si="597"/>
        <v>0</v>
      </c>
      <c r="H4968" s="64">
        <f t="shared" si="592"/>
        <v>-868.56999999999994</v>
      </c>
      <c r="J4968" s="64">
        <f t="shared" si="598"/>
        <v>67</v>
      </c>
      <c r="K4968" s="64">
        <f t="shared" si="593"/>
        <v>71</v>
      </c>
      <c r="L4968" s="64">
        <f t="shared" si="594"/>
        <v>278</v>
      </c>
      <c r="M4968" s="64">
        <f t="shared" si="595"/>
        <v>93</v>
      </c>
      <c r="O4968" s="64">
        <f t="shared" si="599"/>
        <v>2</v>
      </c>
      <c r="P4968" s="64">
        <f t="shared" si="600"/>
        <v>1</v>
      </c>
      <c r="Q4968" s="64">
        <f t="shared" si="601"/>
        <v>1</v>
      </c>
    </row>
    <row r="4969" spans="1:17" x14ac:dyDescent="0.35">
      <c r="A4969" s="64">
        <v>4226892</v>
      </c>
      <c r="B4969" s="64" t="str">
        <f t="shared" si="596"/>
        <v>RT</v>
      </c>
      <c r="C4969" s="64">
        <f t="shared" si="597"/>
        <v>4298.04</v>
      </c>
      <c r="D4969" s="64">
        <f t="shared" si="597"/>
        <v>367</v>
      </c>
      <c r="E4969" s="64">
        <f t="shared" si="597"/>
        <v>352.03</v>
      </c>
      <c r="F4969" s="64">
        <f t="shared" si="597"/>
        <v>0</v>
      </c>
      <c r="H4969" s="64">
        <f t="shared" si="592"/>
        <v>-352.03</v>
      </c>
      <c r="J4969" s="64">
        <f t="shared" si="598"/>
        <v>67</v>
      </c>
      <c r="K4969" s="64">
        <f t="shared" si="593"/>
        <v>71</v>
      </c>
      <c r="L4969" s="64">
        <f t="shared" si="594"/>
        <v>279</v>
      </c>
      <c r="M4969" s="64">
        <f t="shared" si="595"/>
        <v>93</v>
      </c>
      <c r="O4969" s="64">
        <f t="shared" si="599"/>
        <v>2</v>
      </c>
      <c r="P4969" s="64">
        <f t="shared" si="600"/>
        <v>1</v>
      </c>
      <c r="Q4969" s="64">
        <f t="shared" si="601"/>
        <v>1</v>
      </c>
    </row>
    <row r="4970" spans="1:17" x14ac:dyDescent="0.35">
      <c r="A4970" s="64">
        <v>4226909</v>
      </c>
      <c r="B4970" s="64" t="str">
        <f t="shared" si="596"/>
        <v>RT</v>
      </c>
      <c r="C4970" s="64">
        <f t="shared" si="597"/>
        <v>7393.34</v>
      </c>
      <c r="D4970" s="64">
        <f t="shared" si="597"/>
        <v>367</v>
      </c>
      <c r="E4970" s="64">
        <f t="shared" si="597"/>
        <v>588.08999999999992</v>
      </c>
      <c r="F4970" s="64">
        <f t="shared" si="597"/>
        <v>0</v>
      </c>
      <c r="H4970" s="64">
        <f t="shared" si="592"/>
        <v>-588.08999999999992</v>
      </c>
      <c r="J4970" s="64">
        <f t="shared" si="598"/>
        <v>67</v>
      </c>
      <c r="K4970" s="64">
        <f t="shared" si="593"/>
        <v>71</v>
      </c>
      <c r="L4970" s="64">
        <f t="shared" si="594"/>
        <v>280</v>
      </c>
      <c r="M4970" s="64">
        <f t="shared" si="595"/>
        <v>93</v>
      </c>
      <c r="O4970" s="64">
        <f t="shared" si="599"/>
        <v>2</v>
      </c>
      <c r="P4970" s="64">
        <f t="shared" si="600"/>
        <v>1</v>
      </c>
      <c r="Q4970" s="64">
        <f t="shared" si="601"/>
        <v>1</v>
      </c>
    </row>
    <row r="4971" spans="1:17" x14ac:dyDescent="0.35">
      <c r="A4971" s="64">
        <v>4234530</v>
      </c>
      <c r="B4971" s="64" t="str">
        <f t="shared" si="596"/>
        <v>RT</v>
      </c>
      <c r="C4971" s="64">
        <f t="shared" si="597"/>
        <v>13585.630000000001</v>
      </c>
      <c r="D4971" s="64">
        <f t="shared" si="597"/>
        <v>365</v>
      </c>
      <c r="E4971" s="64">
        <f t="shared" si="597"/>
        <v>1092.3400000000001</v>
      </c>
      <c r="F4971" s="64">
        <f t="shared" si="597"/>
        <v>0</v>
      </c>
      <c r="H4971" s="64">
        <f t="shared" si="592"/>
        <v>-1092.3400000000001</v>
      </c>
      <c r="J4971" s="64">
        <f t="shared" si="598"/>
        <v>67</v>
      </c>
      <c r="K4971" s="64">
        <f t="shared" si="593"/>
        <v>71</v>
      </c>
      <c r="L4971" s="64">
        <f t="shared" si="594"/>
        <v>281</v>
      </c>
      <c r="M4971" s="64">
        <f t="shared" si="595"/>
        <v>93</v>
      </c>
      <c r="O4971" s="64">
        <f t="shared" si="599"/>
        <v>2</v>
      </c>
      <c r="P4971" s="64">
        <f t="shared" si="600"/>
        <v>1</v>
      </c>
      <c r="Q4971" s="64">
        <f t="shared" si="601"/>
        <v>1</v>
      </c>
    </row>
    <row r="4972" spans="1:17" x14ac:dyDescent="0.35">
      <c r="A4972" s="64">
        <v>4242400</v>
      </c>
      <c r="B4972" s="64" t="str">
        <f t="shared" si="596"/>
        <v>RCT Control</v>
      </c>
      <c r="C4972" s="64">
        <f t="shared" si="597"/>
        <v>7655.16</v>
      </c>
      <c r="D4972" s="64">
        <f t="shared" si="597"/>
        <v>336</v>
      </c>
      <c r="E4972" s="64">
        <f t="shared" si="597"/>
        <v>616.14</v>
      </c>
      <c r="F4972" s="64">
        <f t="shared" ref="F4972" si="602">SUMIFS(F$55:F$4404,$A$55:$A$4404,$A4972)</f>
        <v>0</v>
      </c>
      <c r="H4972" s="64">
        <f t="shared" ref="H4972:H5035" si="603">F4972-E4972</f>
        <v>-616.14</v>
      </c>
      <c r="J4972" s="64">
        <f t="shared" si="598"/>
        <v>67</v>
      </c>
      <c r="K4972" s="64">
        <f t="shared" ref="K4972:K5035" si="604">IF(AND($B4972=K$4457,$Q4972=1),K4971+1,K4971)</f>
        <v>71</v>
      </c>
      <c r="L4972" s="64">
        <f t="shared" ref="L4972:L5035" si="605">IF(AND($B4972=L$4457,$Q4972=1),L4971+1,L4971)</f>
        <v>281</v>
      </c>
      <c r="M4972" s="64">
        <f t="shared" ref="M4972:M5035" si="606">IF(AND($B4972=M$4457,$Q4972=1),M4971+1,M4971)</f>
        <v>94</v>
      </c>
      <c r="O4972" s="64">
        <f t="shared" si="599"/>
        <v>2</v>
      </c>
      <c r="P4972" s="64">
        <f t="shared" si="600"/>
        <v>1</v>
      </c>
      <c r="Q4972" s="64">
        <f t="shared" si="601"/>
        <v>1</v>
      </c>
    </row>
    <row r="4973" spans="1:17" x14ac:dyDescent="0.35">
      <c r="A4973" s="64">
        <v>4242913</v>
      </c>
      <c r="B4973" s="64" t="str">
        <f t="shared" ref="B4973:B5036" si="607">INDEX($B$55:$B$4404,MATCH($A4973,$A$55:$A$4404,0),1)</f>
        <v>CPP/RT</v>
      </c>
      <c r="C4973" s="64">
        <f t="shared" ref="C4973:F5036" si="608">SUMIFS(C$55:C$4404,$A$55:$A$4404,$A4973)</f>
        <v>6785.68</v>
      </c>
      <c r="D4973" s="64">
        <f t="shared" si="608"/>
        <v>277</v>
      </c>
      <c r="E4973" s="64">
        <f t="shared" si="608"/>
        <v>549.65000000000009</v>
      </c>
      <c r="F4973" s="64">
        <f t="shared" si="608"/>
        <v>537.84</v>
      </c>
      <c r="H4973" s="64">
        <f t="shared" si="603"/>
        <v>-11.810000000000059</v>
      </c>
      <c r="J4973" s="64">
        <f t="shared" ref="J4973:J5036" si="609">IF(AND($B4973=J$4457,$Q4973=1),J4972+1,J4972)</f>
        <v>67</v>
      </c>
      <c r="K4973" s="64">
        <f t="shared" si="604"/>
        <v>72</v>
      </c>
      <c r="L4973" s="64">
        <f t="shared" si="605"/>
        <v>281</v>
      </c>
      <c r="M4973" s="64">
        <f t="shared" si="606"/>
        <v>94</v>
      </c>
      <c r="O4973" s="64">
        <f t="shared" ref="O4973:O5036" si="610">COUNTIFS($A$55:$A$4404,$A4973)</f>
        <v>2</v>
      </c>
      <c r="P4973" s="64">
        <f t="shared" ref="P4973:P5036" si="611">IF(D4973&lt;=$P$4455,1,0)</f>
        <v>1</v>
      </c>
      <c r="Q4973" s="64">
        <f t="shared" ref="Q4973:Q5036" si="612">IF(AND(O4973=2,P4973=1),1,0)</f>
        <v>1</v>
      </c>
    </row>
    <row r="4974" spans="1:17" x14ac:dyDescent="0.35">
      <c r="A4974" s="64">
        <v>4243945</v>
      </c>
      <c r="B4974" s="64" t="str">
        <f t="shared" si="607"/>
        <v>RT</v>
      </c>
      <c r="C4974" s="64">
        <f t="shared" si="608"/>
        <v>7234.32</v>
      </c>
      <c r="D4974" s="64">
        <f t="shared" si="608"/>
        <v>367</v>
      </c>
      <c r="E4974" s="64">
        <f t="shared" si="608"/>
        <v>579.67000000000007</v>
      </c>
      <c r="F4974" s="64">
        <f t="shared" si="608"/>
        <v>0</v>
      </c>
      <c r="H4974" s="64">
        <f t="shared" si="603"/>
        <v>-579.67000000000007</v>
      </c>
      <c r="J4974" s="64">
        <f t="shared" si="609"/>
        <v>67</v>
      </c>
      <c r="K4974" s="64">
        <f t="shared" si="604"/>
        <v>72</v>
      </c>
      <c r="L4974" s="64">
        <f t="shared" si="605"/>
        <v>282</v>
      </c>
      <c r="M4974" s="64">
        <f t="shared" si="606"/>
        <v>94</v>
      </c>
      <c r="O4974" s="64">
        <f t="shared" si="610"/>
        <v>2</v>
      </c>
      <c r="P4974" s="64">
        <f t="shared" si="611"/>
        <v>1</v>
      </c>
      <c r="Q4974" s="64">
        <f t="shared" si="612"/>
        <v>1</v>
      </c>
    </row>
    <row r="4975" spans="1:17" x14ac:dyDescent="0.35">
      <c r="A4975" s="64">
        <v>4248854</v>
      </c>
      <c r="B4975" s="64" t="str">
        <f t="shared" si="607"/>
        <v>RCT Control</v>
      </c>
      <c r="C4975" s="64">
        <f t="shared" si="608"/>
        <v>6624.9400000000005</v>
      </c>
      <c r="D4975" s="64">
        <f t="shared" si="608"/>
        <v>336</v>
      </c>
      <c r="E4975" s="64">
        <f t="shared" si="608"/>
        <v>528.01</v>
      </c>
      <c r="F4975" s="64">
        <f t="shared" si="608"/>
        <v>0</v>
      </c>
      <c r="H4975" s="64">
        <f t="shared" si="603"/>
        <v>-528.01</v>
      </c>
      <c r="J4975" s="64">
        <f t="shared" si="609"/>
        <v>67</v>
      </c>
      <c r="K4975" s="64">
        <f t="shared" si="604"/>
        <v>72</v>
      </c>
      <c r="L4975" s="64">
        <f t="shared" si="605"/>
        <v>282</v>
      </c>
      <c r="M4975" s="64">
        <f t="shared" si="606"/>
        <v>95</v>
      </c>
      <c r="O4975" s="64">
        <f t="shared" si="610"/>
        <v>2</v>
      </c>
      <c r="P4975" s="64">
        <f t="shared" si="611"/>
        <v>1</v>
      </c>
      <c r="Q4975" s="64">
        <f t="shared" si="612"/>
        <v>1</v>
      </c>
    </row>
    <row r="4976" spans="1:17" x14ac:dyDescent="0.35">
      <c r="A4976" s="64">
        <v>4250289</v>
      </c>
      <c r="B4976" s="64" t="str">
        <f t="shared" si="607"/>
        <v>RT</v>
      </c>
      <c r="C4976" s="64">
        <f t="shared" si="608"/>
        <v>6196.01</v>
      </c>
      <c r="D4976" s="64">
        <f t="shared" si="608"/>
        <v>367</v>
      </c>
      <c r="E4976" s="64">
        <f t="shared" si="608"/>
        <v>494.96000000000004</v>
      </c>
      <c r="F4976" s="64">
        <f t="shared" si="608"/>
        <v>0</v>
      </c>
      <c r="H4976" s="64">
        <f t="shared" si="603"/>
        <v>-494.96000000000004</v>
      </c>
      <c r="J4976" s="64">
        <f t="shared" si="609"/>
        <v>67</v>
      </c>
      <c r="K4976" s="64">
        <f t="shared" si="604"/>
        <v>72</v>
      </c>
      <c r="L4976" s="64">
        <f t="shared" si="605"/>
        <v>283</v>
      </c>
      <c r="M4976" s="64">
        <f t="shared" si="606"/>
        <v>95</v>
      </c>
      <c r="O4976" s="64">
        <f t="shared" si="610"/>
        <v>2</v>
      </c>
      <c r="P4976" s="64">
        <f t="shared" si="611"/>
        <v>1</v>
      </c>
      <c r="Q4976" s="64">
        <f t="shared" si="612"/>
        <v>1</v>
      </c>
    </row>
    <row r="4977" spans="1:17" x14ac:dyDescent="0.35">
      <c r="A4977" s="64">
        <v>4251188</v>
      </c>
      <c r="B4977" s="64" t="str">
        <f t="shared" si="607"/>
        <v>CPP/RT</v>
      </c>
      <c r="C4977" s="64">
        <f t="shared" si="608"/>
        <v>7422.93</v>
      </c>
      <c r="D4977" s="64">
        <f t="shared" si="608"/>
        <v>365</v>
      </c>
      <c r="E4977" s="64">
        <f t="shared" si="608"/>
        <v>603.75</v>
      </c>
      <c r="F4977" s="64">
        <f t="shared" si="608"/>
        <v>599.5</v>
      </c>
      <c r="H4977" s="64">
        <f t="shared" si="603"/>
        <v>-4.25</v>
      </c>
      <c r="J4977" s="64">
        <f t="shared" si="609"/>
        <v>67</v>
      </c>
      <c r="K4977" s="64">
        <f t="shared" si="604"/>
        <v>73</v>
      </c>
      <c r="L4977" s="64">
        <f t="shared" si="605"/>
        <v>283</v>
      </c>
      <c r="M4977" s="64">
        <f t="shared" si="606"/>
        <v>95</v>
      </c>
      <c r="O4977" s="64">
        <f t="shared" si="610"/>
        <v>2</v>
      </c>
      <c r="P4977" s="64">
        <f t="shared" si="611"/>
        <v>1</v>
      </c>
      <c r="Q4977" s="64">
        <f t="shared" si="612"/>
        <v>1</v>
      </c>
    </row>
    <row r="4978" spans="1:17" x14ac:dyDescent="0.35">
      <c r="A4978" s="64">
        <v>4253522</v>
      </c>
      <c r="B4978" s="64" t="str">
        <f t="shared" si="607"/>
        <v>CPP/RT</v>
      </c>
      <c r="C4978" s="64">
        <f t="shared" si="608"/>
        <v>9690.91</v>
      </c>
      <c r="D4978" s="64">
        <f t="shared" si="608"/>
        <v>302</v>
      </c>
      <c r="E4978" s="64">
        <f t="shared" si="608"/>
        <v>788.65</v>
      </c>
      <c r="F4978" s="64">
        <f t="shared" si="608"/>
        <v>777.7</v>
      </c>
      <c r="H4978" s="64">
        <f t="shared" si="603"/>
        <v>-10.949999999999932</v>
      </c>
      <c r="J4978" s="64">
        <f t="shared" si="609"/>
        <v>67</v>
      </c>
      <c r="K4978" s="64">
        <f t="shared" si="604"/>
        <v>74</v>
      </c>
      <c r="L4978" s="64">
        <f t="shared" si="605"/>
        <v>283</v>
      </c>
      <c r="M4978" s="64">
        <f t="shared" si="606"/>
        <v>95</v>
      </c>
      <c r="O4978" s="64">
        <f t="shared" si="610"/>
        <v>2</v>
      </c>
      <c r="P4978" s="64">
        <f t="shared" si="611"/>
        <v>1</v>
      </c>
      <c r="Q4978" s="64">
        <f t="shared" si="612"/>
        <v>1</v>
      </c>
    </row>
    <row r="4979" spans="1:17" x14ac:dyDescent="0.35">
      <c r="A4979" s="64">
        <v>4253564</v>
      </c>
      <c r="B4979" s="64" t="str">
        <f t="shared" si="607"/>
        <v>RT</v>
      </c>
      <c r="C4979" s="64">
        <f t="shared" si="608"/>
        <v>13966.49</v>
      </c>
      <c r="D4979" s="64">
        <f t="shared" si="608"/>
        <v>365</v>
      </c>
      <c r="E4979" s="64">
        <f t="shared" si="608"/>
        <v>1126.18</v>
      </c>
      <c r="F4979" s="64">
        <f t="shared" si="608"/>
        <v>0</v>
      </c>
      <c r="H4979" s="64">
        <f t="shared" si="603"/>
        <v>-1126.18</v>
      </c>
      <c r="J4979" s="64">
        <f t="shared" si="609"/>
        <v>67</v>
      </c>
      <c r="K4979" s="64">
        <f t="shared" si="604"/>
        <v>74</v>
      </c>
      <c r="L4979" s="64">
        <f t="shared" si="605"/>
        <v>284</v>
      </c>
      <c r="M4979" s="64">
        <f t="shared" si="606"/>
        <v>95</v>
      </c>
      <c r="O4979" s="64">
        <f t="shared" si="610"/>
        <v>2</v>
      </c>
      <c r="P4979" s="64">
        <f t="shared" si="611"/>
        <v>1</v>
      </c>
      <c r="Q4979" s="64">
        <f t="shared" si="612"/>
        <v>1</v>
      </c>
    </row>
    <row r="4980" spans="1:17" x14ac:dyDescent="0.35">
      <c r="A4980" s="64">
        <v>4254257</v>
      </c>
      <c r="B4980" s="64" t="str">
        <f t="shared" si="607"/>
        <v>CPP/RT</v>
      </c>
      <c r="C4980" s="64">
        <f t="shared" si="608"/>
        <v>8913.2900000000009</v>
      </c>
      <c r="D4980" s="64">
        <f t="shared" si="608"/>
        <v>303</v>
      </c>
      <c r="E4980" s="64">
        <f t="shared" si="608"/>
        <v>701.04</v>
      </c>
      <c r="F4980" s="64">
        <f t="shared" si="608"/>
        <v>688.53</v>
      </c>
      <c r="H4980" s="64">
        <f t="shared" si="603"/>
        <v>-12.509999999999991</v>
      </c>
      <c r="J4980" s="64">
        <f t="shared" si="609"/>
        <v>67</v>
      </c>
      <c r="K4980" s="64">
        <f t="shared" si="604"/>
        <v>75</v>
      </c>
      <c r="L4980" s="64">
        <f t="shared" si="605"/>
        <v>284</v>
      </c>
      <c r="M4980" s="64">
        <f t="shared" si="606"/>
        <v>95</v>
      </c>
      <c r="O4980" s="64">
        <f t="shared" si="610"/>
        <v>2</v>
      </c>
      <c r="P4980" s="64">
        <f t="shared" si="611"/>
        <v>1</v>
      </c>
      <c r="Q4980" s="64">
        <f t="shared" si="612"/>
        <v>1</v>
      </c>
    </row>
    <row r="4981" spans="1:17" x14ac:dyDescent="0.35">
      <c r="A4981" s="64">
        <v>4257780</v>
      </c>
      <c r="B4981" s="64" t="str">
        <f t="shared" si="607"/>
        <v>RCT Control</v>
      </c>
      <c r="C4981" s="64">
        <f t="shared" si="608"/>
        <v>13808.82</v>
      </c>
      <c r="D4981" s="64">
        <f t="shared" si="608"/>
        <v>333</v>
      </c>
      <c r="E4981" s="64">
        <f t="shared" si="608"/>
        <v>1135.8800000000001</v>
      </c>
      <c r="F4981" s="64">
        <f t="shared" si="608"/>
        <v>0</v>
      </c>
      <c r="H4981" s="64">
        <f t="shared" si="603"/>
        <v>-1135.8800000000001</v>
      </c>
      <c r="J4981" s="64">
        <f t="shared" si="609"/>
        <v>67</v>
      </c>
      <c r="K4981" s="64">
        <f t="shared" si="604"/>
        <v>75</v>
      </c>
      <c r="L4981" s="64">
        <f t="shared" si="605"/>
        <v>284</v>
      </c>
      <c r="M4981" s="64">
        <f t="shared" si="606"/>
        <v>96</v>
      </c>
      <c r="O4981" s="64">
        <f t="shared" si="610"/>
        <v>2</v>
      </c>
      <c r="P4981" s="64">
        <f t="shared" si="611"/>
        <v>1</v>
      </c>
      <c r="Q4981" s="64">
        <f t="shared" si="612"/>
        <v>1</v>
      </c>
    </row>
    <row r="4982" spans="1:17" x14ac:dyDescent="0.35">
      <c r="A4982" s="64">
        <v>4257847</v>
      </c>
      <c r="B4982" s="64" t="str">
        <f t="shared" si="607"/>
        <v>CPP</v>
      </c>
      <c r="C4982" s="64">
        <f t="shared" si="608"/>
        <v>8650.0299999999988</v>
      </c>
      <c r="D4982" s="64">
        <f t="shared" si="608"/>
        <v>336</v>
      </c>
      <c r="E4982" s="64">
        <f t="shared" si="608"/>
        <v>682.31</v>
      </c>
      <c r="F4982" s="64">
        <f t="shared" si="608"/>
        <v>676.77</v>
      </c>
      <c r="H4982" s="64">
        <f t="shared" si="603"/>
        <v>-5.5399999999999636</v>
      </c>
      <c r="J4982" s="64">
        <f t="shared" si="609"/>
        <v>68</v>
      </c>
      <c r="K4982" s="64">
        <f t="shared" si="604"/>
        <v>75</v>
      </c>
      <c r="L4982" s="64">
        <f t="shared" si="605"/>
        <v>284</v>
      </c>
      <c r="M4982" s="64">
        <f t="shared" si="606"/>
        <v>96</v>
      </c>
      <c r="O4982" s="64">
        <f t="shared" si="610"/>
        <v>2</v>
      </c>
      <c r="P4982" s="64">
        <f t="shared" si="611"/>
        <v>1</v>
      </c>
      <c r="Q4982" s="64">
        <f t="shared" si="612"/>
        <v>1</v>
      </c>
    </row>
    <row r="4983" spans="1:17" x14ac:dyDescent="0.35">
      <c r="A4983" s="64">
        <v>4257954</v>
      </c>
      <c r="B4983" s="64" t="str">
        <f t="shared" si="607"/>
        <v>RCT Control</v>
      </c>
      <c r="C4983" s="64">
        <f t="shared" si="608"/>
        <v>7520.45</v>
      </c>
      <c r="D4983" s="64">
        <f t="shared" si="608"/>
        <v>333</v>
      </c>
      <c r="E4983" s="64">
        <f t="shared" si="608"/>
        <v>619.09</v>
      </c>
      <c r="F4983" s="64">
        <f t="shared" si="608"/>
        <v>0</v>
      </c>
      <c r="H4983" s="64">
        <f t="shared" si="603"/>
        <v>-619.09</v>
      </c>
      <c r="J4983" s="64">
        <f t="shared" si="609"/>
        <v>68</v>
      </c>
      <c r="K4983" s="64">
        <f t="shared" si="604"/>
        <v>75</v>
      </c>
      <c r="L4983" s="64">
        <f t="shared" si="605"/>
        <v>284</v>
      </c>
      <c r="M4983" s="64">
        <f t="shared" si="606"/>
        <v>97</v>
      </c>
      <c r="O4983" s="64">
        <f t="shared" si="610"/>
        <v>2</v>
      </c>
      <c r="P4983" s="64">
        <f t="shared" si="611"/>
        <v>1</v>
      </c>
      <c r="Q4983" s="64">
        <f t="shared" si="612"/>
        <v>1</v>
      </c>
    </row>
    <row r="4984" spans="1:17" x14ac:dyDescent="0.35">
      <c r="A4984" s="64">
        <v>4260478</v>
      </c>
      <c r="B4984" s="64" t="str">
        <f t="shared" si="607"/>
        <v>RT</v>
      </c>
      <c r="C4984" s="64">
        <f t="shared" si="608"/>
        <v>6476.6500000000005</v>
      </c>
      <c r="D4984" s="64">
        <f t="shared" si="608"/>
        <v>365</v>
      </c>
      <c r="E4984" s="64">
        <f t="shared" si="608"/>
        <v>529.70000000000005</v>
      </c>
      <c r="F4984" s="64">
        <f t="shared" si="608"/>
        <v>0</v>
      </c>
      <c r="H4984" s="64">
        <f t="shared" si="603"/>
        <v>-529.70000000000005</v>
      </c>
      <c r="J4984" s="64">
        <f t="shared" si="609"/>
        <v>68</v>
      </c>
      <c r="K4984" s="64">
        <f t="shared" si="604"/>
        <v>75</v>
      </c>
      <c r="L4984" s="64">
        <f t="shared" si="605"/>
        <v>285</v>
      </c>
      <c r="M4984" s="64">
        <f t="shared" si="606"/>
        <v>97</v>
      </c>
      <c r="O4984" s="64">
        <f t="shared" si="610"/>
        <v>2</v>
      </c>
      <c r="P4984" s="64">
        <f t="shared" si="611"/>
        <v>1</v>
      </c>
      <c r="Q4984" s="64">
        <f t="shared" si="612"/>
        <v>1</v>
      </c>
    </row>
    <row r="4985" spans="1:17" x14ac:dyDescent="0.35">
      <c r="A4985" s="64">
        <v>4262127</v>
      </c>
      <c r="B4985" s="64" t="str">
        <f t="shared" si="607"/>
        <v>RCT Control</v>
      </c>
      <c r="C4985" s="64">
        <f t="shared" si="608"/>
        <v>9009.75</v>
      </c>
      <c r="D4985" s="64">
        <f t="shared" si="608"/>
        <v>336</v>
      </c>
      <c r="E4985" s="64">
        <f t="shared" si="608"/>
        <v>731.06999999999994</v>
      </c>
      <c r="F4985" s="64">
        <f t="shared" si="608"/>
        <v>0</v>
      </c>
      <c r="H4985" s="64">
        <f t="shared" si="603"/>
        <v>-731.06999999999994</v>
      </c>
      <c r="J4985" s="64">
        <f t="shared" si="609"/>
        <v>68</v>
      </c>
      <c r="K4985" s="64">
        <f t="shared" si="604"/>
        <v>75</v>
      </c>
      <c r="L4985" s="64">
        <f t="shared" si="605"/>
        <v>285</v>
      </c>
      <c r="M4985" s="64">
        <f t="shared" si="606"/>
        <v>98</v>
      </c>
      <c r="O4985" s="64">
        <f t="shared" si="610"/>
        <v>2</v>
      </c>
      <c r="P4985" s="64">
        <f t="shared" si="611"/>
        <v>1</v>
      </c>
      <c r="Q4985" s="64">
        <f t="shared" si="612"/>
        <v>1</v>
      </c>
    </row>
    <row r="4986" spans="1:17" x14ac:dyDescent="0.35">
      <c r="A4986" s="64">
        <v>4263068</v>
      </c>
      <c r="B4986" s="64" t="str">
        <f t="shared" si="607"/>
        <v>RT</v>
      </c>
      <c r="C4986" s="64">
        <f t="shared" si="608"/>
        <v>8555.58</v>
      </c>
      <c r="D4986" s="64">
        <f t="shared" si="608"/>
        <v>365</v>
      </c>
      <c r="E4986" s="64">
        <f t="shared" si="608"/>
        <v>688.91000000000008</v>
      </c>
      <c r="F4986" s="64">
        <f t="shared" si="608"/>
        <v>0</v>
      </c>
      <c r="H4986" s="64">
        <f t="shared" si="603"/>
        <v>-688.91000000000008</v>
      </c>
      <c r="J4986" s="64">
        <f t="shared" si="609"/>
        <v>68</v>
      </c>
      <c r="K4986" s="64">
        <f t="shared" si="604"/>
        <v>75</v>
      </c>
      <c r="L4986" s="64">
        <f t="shared" si="605"/>
        <v>286</v>
      </c>
      <c r="M4986" s="64">
        <f t="shared" si="606"/>
        <v>98</v>
      </c>
      <c r="O4986" s="64">
        <f t="shared" si="610"/>
        <v>2</v>
      </c>
      <c r="P4986" s="64">
        <f t="shared" si="611"/>
        <v>1</v>
      </c>
      <c r="Q4986" s="64">
        <f t="shared" si="612"/>
        <v>1</v>
      </c>
    </row>
    <row r="4987" spans="1:17" x14ac:dyDescent="0.35">
      <c r="A4987" s="64">
        <v>4266989</v>
      </c>
      <c r="B4987" s="64" t="str">
        <f t="shared" si="607"/>
        <v>CPP</v>
      </c>
      <c r="C4987" s="64">
        <f t="shared" si="608"/>
        <v>5422.08</v>
      </c>
      <c r="D4987" s="64">
        <f t="shared" si="608"/>
        <v>365</v>
      </c>
      <c r="E4987" s="64">
        <f t="shared" si="608"/>
        <v>425.82000000000005</v>
      </c>
      <c r="F4987" s="64">
        <f t="shared" si="608"/>
        <v>424.52</v>
      </c>
      <c r="H4987" s="64">
        <f t="shared" si="603"/>
        <v>-1.3000000000000682</v>
      </c>
      <c r="J4987" s="64">
        <f t="shared" si="609"/>
        <v>69</v>
      </c>
      <c r="K4987" s="64">
        <f t="shared" si="604"/>
        <v>75</v>
      </c>
      <c r="L4987" s="64">
        <f t="shared" si="605"/>
        <v>286</v>
      </c>
      <c r="M4987" s="64">
        <f t="shared" si="606"/>
        <v>98</v>
      </c>
      <c r="O4987" s="64">
        <f t="shared" si="610"/>
        <v>2</v>
      </c>
      <c r="P4987" s="64">
        <f t="shared" si="611"/>
        <v>1</v>
      </c>
      <c r="Q4987" s="64">
        <f t="shared" si="612"/>
        <v>1</v>
      </c>
    </row>
    <row r="4988" spans="1:17" x14ac:dyDescent="0.35">
      <c r="A4988" s="64">
        <v>4267614</v>
      </c>
      <c r="B4988" s="64" t="str">
        <f t="shared" si="607"/>
        <v>RCT Control</v>
      </c>
      <c r="C4988" s="64">
        <f t="shared" si="608"/>
        <v>8658.43</v>
      </c>
      <c r="D4988" s="64">
        <f t="shared" si="608"/>
        <v>333</v>
      </c>
      <c r="E4988" s="64">
        <f t="shared" si="608"/>
        <v>701.04</v>
      </c>
      <c r="F4988" s="64">
        <f t="shared" si="608"/>
        <v>0</v>
      </c>
      <c r="H4988" s="64">
        <f t="shared" si="603"/>
        <v>-701.04</v>
      </c>
      <c r="J4988" s="64">
        <f t="shared" si="609"/>
        <v>69</v>
      </c>
      <c r="K4988" s="64">
        <f t="shared" si="604"/>
        <v>75</v>
      </c>
      <c r="L4988" s="64">
        <f t="shared" si="605"/>
        <v>286</v>
      </c>
      <c r="M4988" s="64">
        <f t="shared" si="606"/>
        <v>99</v>
      </c>
      <c r="O4988" s="64">
        <f t="shared" si="610"/>
        <v>2</v>
      </c>
      <c r="P4988" s="64">
        <f t="shared" si="611"/>
        <v>1</v>
      </c>
      <c r="Q4988" s="64">
        <f t="shared" si="612"/>
        <v>1</v>
      </c>
    </row>
    <row r="4989" spans="1:17" x14ac:dyDescent="0.35">
      <c r="A4989" s="64">
        <v>4286846</v>
      </c>
      <c r="B4989" s="64" t="str">
        <f t="shared" si="607"/>
        <v>RCT Control</v>
      </c>
      <c r="C4989" s="64">
        <f t="shared" si="608"/>
        <v>3064.21</v>
      </c>
      <c r="D4989" s="64">
        <f t="shared" si="608"/>
        <v>336</v>
      </c>
      <c r="E4989" s="64">
        <f t="shared" si="608"/>
        <v>254.1</v>
      </c>
      <c r="F4989" s="64">
        <f t="shared" si="608"/>
        <v>0</v>
      </c>
      <c r="H4989" s="64">
        <f t="shared" si="603"/>
        <v>-254.1</v>
      </c>
      <c r="J4989" s="64">
        <f t="shared" si="609"/>
        <v>69</v>
      </c>
      <c r="K4989" s="64">
        <f t="shared" si="604"/>
        <v>75</v>
      </c>
      <c r="L4989" s="64">
        <f t="shared" si="605"/>
        <v>286</v>
      </c>
      <c r="M4989" s="64">
        <f t="shared" si="606"/>
        <v>100</v>
      </c>
      <c r="O4989" s="64">
        <f t="shared" si="610"/>
        <v>2</v>
      </c>
      <c r="P4989" s="64">
        <f t="shared" si="611"/>
        <v>1</v>
      </c>
      <c r="Q4989" s="64">
        <f t="shared" si="612"/>
        <v>1</v>
      </c>
    </row>
    <row r="4990" spans="1:17" x14ac:dyDescent="0.35">
      <c r="A4990" s="64">
        <v>4298974</v>
      </c>
      <c r="B4990" s="64" t="str">
        <f t="shared" si="607"/>
        <v>RCT Control</v>
      </c>
      <c r="C4990" s="64">
        <f t="shared" si="608"/>
        <v>5754.8099999999995</v>
      </c>
      <c r="D4990" s="64">
        <f t="shared" si="608"/>
        <v>365</v>
      </c>
      <c r="E4990" s="64">
        <f t="shared" si="608"/>
        <v>467.48</v>
      </c>
      <c r="F4990" s="64">
        <f t="shared" si="608"/>
        <v>0</v>
      </c>
      <c r="H4990" s="64">
        <f t="shared" si="603"/>
        <v>-467.48</v>
      </c>
      <c r="J4990" s="64">
        <f t="shared" si="609"/>
        <v>69</v>
      </c>
      <c r="K4990" s="64">
        <f t="shared" si="604"/>
        <v>75</v>
      </c>
      <c r="L4990" s="64">
        <f t="shared" si="605"/>
        <v>286</v>
      </c>
      <c r="M4990" s="64">
        <f t="shared" si="606"/>
        <v>101</v>
      </c>
      <c r="O4990" s="64">
        <f t="shared" si="610"/>
        <v>2</v>
      </c>
      <c r="P4990" s="64">
        <f t="shared" si="611"/>
        <v>1</v>
      </c>
      <c r="Q4990" s="64">
        <f t="shared" si="612"/>
        <v>1</v>
      </c>
    </row>
    <row r="4991" spans="1:17" x14ac:dyDescent="0.35">
      <c r="A4991" s="64">
        <v>4306404</v>
      </c>
      <c r="B4991" s="64" t="str">
        <f t="shared" si="607"/>
        <v>RT</v>
      </c>
      <c r="C4991" s="64">
        <f t="shared" si="608"/>
        <v>10068.14</v>
      </c>
      <c r="D4991" s="64">
        <f t="shared" si="608"/>
        <v>367</v>
      </c>
      <c r="E4991" s="64">
        <f t="shared" si="608"/>
        <v>823.44</v>
      </c>
      <c r="F4991" s="64">
        <f t="shared" si="608"/>
        <v>0</v>
      </c>
      <c r="H4991" s="64">
        <f t="shared" si="603"/>
        <v>-823.44</v>
      </c>
      <c r="J4991" s="64">
        <f t="shared" si="609"/>
        <v>69</v>
      </c>
      <c r="K4991" s="64">
        <f t="shared" si="604"/>
        <v>75</v>
      </c>
      <c r="L4991" s="64">
        <f t="shared" si="605"/>
        <v>287</v>
      </c>
      <c r="M4991" s="64">
        <f t="shared" si="606"/>
        <v>101</v>
      </c>
      <c r="O4991" s="64">
        <f t="shared" si="610"/>
        <v>2</v>
      </c>
      <c r="P4991" s="64">
        <f t="shared" si="611"/>
        <v>1</v>
      </c>
      <c r="Q4991" s="64">
        <f t="shared" si="612"/>
        <v>1</v>
      </c>
    </row>
    <row r="4992" spans="1:17" x14ac:dyDescent="0.35">
      <c r="A4992" s="64">
        <v>4309177</v>
      </c>
      <c r="B4992" s="64" t="str">
        <f t="shared" si="607"/>
        <v>CPP/RT</v>
      </c>
      <c r="C4992" s="64">
        <f t="shared" si="608"/>
        <v>6357.99</v>
      </c>
      <c r="D4992" s="64">
        <f t="shared" si="608"/>
        <v>365</v>
      </c>
      <c r="E4992" s="64">
        <f t="shared" si="608"/>
        <v>511.96000000000004</v>
      </c>
      <c r="F4992" s="64">
        <f t="shared" si="608"/>
        <v>507.16999999999996</v>
      </c>
      <c r="H4992" s="64">
        <f t="shared" si="603"/>
        <v>-4.7900000000000773</v>
      </c>
      <c r="J4992" s="64">
        <f t="shared" si="609"/>
        <v>69</v>
      </c>
      <c r="K4992" s="64">
        <f t="shared" si="604"/>
        <v>76</v>
      </c>
      <c r="L4992" s="64">
        <f t="shared" si="605"/>
        <v>287</v>
      </c>
      <c r="M4992" s="64">
        <f t="shared" si="606"/>
        <v>101</v>
      </c>
      <c r="O4992" s="64">
        <f t="shared" si="610"/>
        <v>2</v>
      </c>
      <c r="P4992" s="64">
        <f t="shared" si="611"/>
        <v>1</v>
      </c>
      <c r="Q4992" s="64">
        <f t="shared" si="612"/>
        <v>1</v>
      </c>
    </row>
    <row r="4993" spans="1:17" x14ac:dyDescent="0.35">
      <c r="A4993" s="64">
        <v>4322210</v>
      </c>
      <c r="B4993" s="64" t="str">
        <f t="shared" si="607"/>
        <v>CPP/RT</v>
      </c>
      <c r="C4993" s="64">
        <f t="shared" si="608"/>
        <v>7155.99</v>
      </c>
      <c r="D4993" s="64">
        <f t="shared" si="608"/>
        <v>335</v>
      </c>
      <c r="E4993" s="64">
        <f t="shared" si="608"/>
        <v>584.95000000000005</v>
      </c>
      <c r="F4993" s="64">
        <f t="shared" si="608"/>
        <v>578.71</v>
      </c>
      <c r="H4993" s="64">
        <f t="shared" si="603"/>
        <v>-6.2400000000000091</v>
      </c>
      <c r="J4993" s="64">
        <f t="shared" si="609"/>
        <v>69</v>
      </c>
      <c r="K4993" s="64">
        <f t="shared" si="604"/>
        <v>77</v>
      </c>
      <c r="L4993" s="64">
        <f t="shared" si="605"/>
        <v>287</v>
      </c>
      <c r="M4993" s="64">
        <f t="shared" si="606"/>
        <v>101</v>
      </c>
      <c r="O4993" s="64">
        <f t="shared" si="610"/>
        <v>2</v>
      </c>
      <c r="P4993" s="64">
        <f t="shared" si="611"/>
        <v>1</v>
      </c>
      <c r="Q4993" s="64">
        <f t="shared" si="612"/>
        <v>1</v>
      </c>
    </row>
    <row r="4994" spans="1:17" x14ac:dyDescent="0.35">
      <c r="A4994" s="64">
        <v>4337384</v>
      </c>
      <c r="B4994" s="64" t="str">
        <f t="shared" si="607"/>
        <v>RT</v>
      </c>
      <c r="C4994" s="64">
        <f t="shared" si="608"/>
        <v>7855.38</v>
      </c>
      <c r="D4994" s="64">
        <f t="shared" si="608"/>
        <v>363</v>
      </c>
      <c r="E4994" s="64">
        <f t="shared" si="608"/>
        <v>652.52</v>
      </c>
      <c r="F4994" s="64">
        <f t="shared" si="608"/>
        <v>0</v>
      </c>
      <c r="H4994" s="64">
        <f t="shared" si="603"/>
        <v>-652.52</v>
      </c>
      <c r="J4994" s="64">
        <f t="shared" si="609"/>
        <v>69</v>
      </c>
      <c r="K4994" s="64">
        <f t="shared" si="604"/>
        <v>77</v>
      </c>
      <c r="L4994" s="64">
        <f t="shared" si="605"/>
        <v>288</v>
      </c>
      <c r="M4994" s="64">
        <f t="shared" si="606"/>
        <v>101</v>
      </c>
      <c r="O4994" s="64">
        <f t="shared" si="610"/>
        <v>2</v>
      </c>
      <c r="P4994" s="64">
        <f t="shared" si="611"/>
        <v>1</v>
      </c>
      <c r="Q4994" s="64">
        <f t="shared" si="612"/>
        <v>1</v>
      </c>
    </row>
    <row r="4995" spans="1:17" x14ac:dyDescent="0.35">
      <c r="A4995" s="64">
        <v>4355047</v>
      </c>
      <c r="B4995" s="64" t="str">
        <f t="shared" si="607"/>
        <v>RT</v>
      </c>
      <c r="C4995" s="64">
        <f t="shared" si="608"/>
        <v>3834.13</v>
      </c>
      <c r="D4995" s="64">
        <f t="shared" si="608"/>
        <v>363</v>
      </c>
      <c r="E4995" s="64">
        <f t="shared" si="608"/>
        <v>312.34000000000003</v>
      </c>
      <c r="F4995" s="64">
        <f t="shared" si="608"/>
        <v>0</v>
      </c>
      <c r="H4995" s="64">
        <f t="shared" si="603"/>
        <v>-312.34000000000003</v>
      </c>
      <c r="J4995" s="64">
        <f t="shared" si="609"/>
        <v>69</v>
      </c>
      <c r="K4995" s="64">
        <f t="shared" si="604"/>
        <v>77</v>
      </c>
      <c r="L4995" s="64">
        <f t="shared" si="605"/>
        <v>289</v>
      </c>
      <c r="M4995" s="64">
        <f t="shared" si="606"/>
        <v>101</v>
      </c>
      <c r="O4995" s="64">
        <f t="shared" si="610"/>
        <v>2</v>
      </c>
      <c r="P4995" s="64">
        <f t="shared" si="611"/>
        <v>1</v>
      </c>
      <c r="Q4995" s="64">
        <f t="shared" si="612"/>
        <v>1</v>
      </c>
    </row>
    <row r="4996" spans="1:17" x14ac:dyDescent="0.35">
      <c r="A4996" s="64">
        <v>4356491</v>
      </c>
      <c r="B4996" s="64" t="str">
        <f t="shared" si="607"/>
        <v>RT</v>
      </c>
      <c r="C4996" s="64">
        <f t="shared" si="608"/>
        <v>5752.21</v>
      </c>
      <c r="D4996" s="64">
        <f t="shared" si="608"/>
        <v>363</v>
      </c>
      <c r="E4996" s="64">
        <f t="shared" si="608"/>
        <v>484</v>
      </c>
      <c r="F4996" s="64">
        <f t="shared" si="608"/>
        <v>0</v>
      </c>
      <c r="H4996" s="64">
        <f t="shared" si="603"/>
        <v>-484</v>
      </c>
      <c r="J4996" s="64">
        <f t="shared" si="609"/>
        <v>69</v>
      </c>
      <c r="K4996" s="64">
        <f t="shared" si="604"/>
        <v>77</v>
      </c>
      <c r="L4996" s="64">
        <f t="shared" si="605"/>
        <v>290</v>
      </c>
      <c r="M4996" s="64">
        <f t="shared" si="606"/>
        <v>101</v>
      </c>
      <c r="O4996" s="64">
        <f t="shared" si="610"/>
        <v>2</v>
      </c>
      <c r="P4996" s="64">
        <f t="shared" si="611"/>
        <v>1</v>
      </c>
      <c r="Q4996" s="64">
        <f t="shared" si="612"/>
        <v>1</v>
      </c>
    </row>
    <row r="4997" spans="1:17" x14ac:dyDescent="0.35">
      <c r="A4997" s="64">
        <v>4356970</v>
      </c>
      <c r="B4997" s="64" t="str">
        <f t="shared" si="607"/>
        <v>RT</v>
      </c>
      <c r="C4997" s="64">
        <f t="shared" si="608"/>
        <v>8017.96</v>
      </c>
      <c r="D4997" s="64">
        <f t="shared" si="608"/>
        <v>363</v>
      </c>
      <c r="E4997" s="64">
        <f t="shared" si="608"/>
        <v>646.66</v>
      </c>
      <c r="F4997" s="64">
        <f t="shared" si="608"/>
        <v>0</v>
      </c>
      <c r="H4997" s="64">
        <f t="shared" si="603"/>
        <v>-646.66</v>
      </c>
      <c r="J4997" s="64">
        <f t="shared" si="609"/>
        <v>69</v>
      </c>
      <c r="K4997" s="64">
        <f t="shared" si="604"/>
        <v>77</v>
      </c>
      <c r="L4997" s="64">
        <f t="shared" si="605"/>
        <v>291</v>
      </c>
      <c r="M4997" s="64">
        <f t="shared" si="606"/>
        <v>101</v>
      </c>
      <c r="O4997" s="64">
        <f t="shared" si="610"/>
        <v>2</v>
      </c>
      <c r="P4997" s="64">
        <f t="shared" si="611"/>
        <v>1</v>
      </c>
      <c r="Q4997" s="64">
        <f t="shared" si="612"/>
        <v>1</v>
      </c>
    </row>
    <row r="4998" spans="1:17" x14ac:dyDescent="0.35">
      <c r="A4998" s="64">
        <v>4358984</v>
      </c>
      <c r="B4998" s="64" t="str">
        <f t="shared" si="607"/>
        <v>RT</v>
      </c>
      <c r="C4998" s="64">
        <f t="shared" si="608"/>
        <v>11724.73</v>
      </c>
      <c r="D4998" s="64">
        <f t="shared" si="608"/>
        <v>363</v>
      </c>
      <c r="E4998" s="64">
        <f t="shared" si="608"/>
        <v>987.92000000000007</v>
      </c>
      <c r="F4998" s="64">
        <f t="shared" si="608"/>
        <v>0</v>
      </c>
      <c r="H4998" s="64">
        <f t="shared" si="603"/>
        <v>-987.92000000000007</v>
      </c>
      <c r="J4998" s="64">
        <f t="shared" si="609"/>
        <v>69</v>
      </c>
      <c r="K4998" s="64">
        <f t="shared" si="604"/>
        <v>77</v>
      </c>
      <c r="L4998" s="64">
        <f t="shared" si="605"/>
        <v>292</v>
      </c>
      <c r="M4998" s="64">
        <f t="shared" si="606"/>
        <v>101</v>
      </c>
      <c r="O4998" s="64">
        <f t="shared" si="610"/>
        <v>2</v>
      </c>
      <c r="P4998" s="64">
        <f t="shared" si="611"/>
        <v>1</v>
      </c>
      <c r="Q4998" s="64">
        <f t="shared" si="612"/>
        <v>1</v>
      </c>
    </row>
    <row r="4999" spans="1:17" x14ac:dyDescent="0.35">
      <c r="A4999" s="64">
        <v>4361929</v>
      </c>
      <c r="B4999" s="64" t="str">
        <f t="shared" si="607"/>
        <v>CPP</v>
      </c>
      <c r="C4999" s="64">
        <f t="shared" si="608"/>
        <v>5778.82</v>
      </c>
      <c r="D4999" s="64">
        <f t="shared" si="608"/>
        <v>365</v>
      </c>
      <c r="E4999" s="64">
        <f t="shared" si="608"/>
        <v>470.64</v>
      </c>
      <c r="F4999" s="64">
        <f t="shared" si="608"/>
        <v>473.24</v>
      </c>
      <c r="H4999" s="64">
        <f t="shared" si="603"/>
        <v>2.6000000000000227</v>
      </c>
      <c r="J4999" s="64">
        <f t="shared" si="609"/>
        <v>70</v>
      </c>
      <c r="K4999" s="64">
        <f t="shared" si="604"/>
        <v>77</v>
      </c>
      <c r="L4999" s="64">
        <f t="shared" si="605"/>
        <v>292</v>
      </c>
      <c r="M4999" s="64">
        <f t="shared" si="606"/>
        <v>101</v>
      </c>
      <c r="O4999" s="64">
        <f t="shared" si="610"/>
        <v>2</v>
      </c>
      <c r="P4999" s="64">
        <f t="shared" si="611"/>
        <v>1</v>
      </c>
      <c r="Q4999" s="64">
        <f t="shared" si="612"/>
        <v>1</v>
      </c>
    </row>
    <row r="5000" spans="1:17" x14ac:dyDescent="0.35">
      <c r="A5000" s="64">
        <v>4364238</v>
      </c>
      <c r="B5000" s="64" t="str">
        <f t="shared" si="607"/>
        <v>CPP</v>
      </c>
      <c r="C5000" s="64">
        <f t="shared" si="608"/>
        <v>18655.43</v>
      </c>
      <c r="D5000" s="64">
        <f t="shared" si="608"/>
        <v>335</v>
      </c>
      <c r="E5000" s="64">
        <f t="shared" si="608"/>
        <v>1530.21</v>
      </c>
      <c r="F5000" s="64">
        <f t="shared" si="608"/>
        <v>1520.35</v>
      </c>
      <c r="H5000" s="64">
        <f t="shared" si="603"/>
        <v>-9.8600000000001273</v>
      </c>
      <c r="J5000" s="64">
        <f t="shared" si="609"/>
        <v>71</v>
      </c>
      <c r="K5000" s="64">
        <f t="shared" si="604"/>
        <v>77</v>
      </c>
      <c r="L5000" s="64">
        <f t="shared" si="605"/>
        <v>292</v>
      </c>
      <c r="M5000" s="64">
        <f t="shared" si="606"/>
        <v>101</v>
      </c>
      <c r="O5000" s="64">
        <f t="shared" si="610"/>
        <v>2</v>
      </c>
      <c r="P5000" s="64">
        <f t="shared" si="611"/>
        <v>1</v>
      </c>
      <c r="Q5000" s="64">
        <f t="shared" si="612"/>
        <v>1</v>
      </c>
    </row>
    <row r="5001" spans="1:17" x14ac:dyDescent="0.35">
      <c r="A5001" s="64">
        <v>4371332</v>
      </c>
      <c r="B5001" s="64" t="str">
        <f t="shared" si="607"/>
        <v>RT</v>
      </c>
      <c r="C5001" s="64">
        <f t="shared" si="608"/>
        <v>4663.12</v>
      </c>
      <c r="D5001" s="64">
        <f t="shared" si="608"/>
        <v>364</v>
      </c>
      <c r="E5001" s="64">
        <f t="shared" si="608"/>
        <v>382.46</v>
      </c>
      <c r="F5001" s="64">
        <f t="shared" si="608"/>
        <v>0</v>
      </c>
      <c r="H5001" s="64">
        <f t="shared" si="603"/>
        <v>-382.46</v>
      </c>
      <c r="J5001" s="64">
        <f t="shared" si="609"/>
        <v>71</v>
      </c>
      <c r="K5001" s="64">
        <f t="shared" si="604"/>
        <v>77</v>
      </c>
      <c r="L5001" s="64">
        <f t="shared" si="605"/>
        <v>293</v>
      </c>
      <c r="M5001" s="64">
        <f t="shared" si="606"/>
        <v>101</v>
      </c>
      <c r="O5001" s="64">
        <f t="shared" si="610"/>
        <v>2</v>
      </c>
      <c r="P5001" s="64">
        <f t="shared" si="611"/>
        <v>1</v>
      </c>
      <c r="Q5001" s="64">
        <f t="shared" si="612"/>
        <v>1</v>
      </c>
    </row>
    <row r="5002" spans="1:17" x14ac:dyDescent="0.35">
      <c r="A5002" s="64">
        <v>4373239</v>
      </c>
      <c r="B5002" s="64" t="str">
        <f t="shared" si="607"/>
        <v>RT</v>
      </c>
      <c r="C5002" s="64">
        <f t="shared" si="608"/>
        <v>14626.18</v>
      </c>
      <c r="D5002" s="64">
        <f t="shared" si="608"/>
        <v>364</v>
      </c>
      <c r="E5002" s="64">
        <f t="shared" si="608"/>
        <v>1191.72</v>
      </c>
      <c r="F5002" s="64">
        <f t="shared" si="608"/>
        <v>0</v>
      </c>
      <c r="H5002" s="64">
        <f t="shared" si="603"/>
        <v>-1191.72</v>
      </c>
      <c r="J5002" s="64">
        <f t="shared" si="609"/>
        <v>71</v>
      </c>
      <c r="K5002" s="64">
        <f t="shared" si="604"/>
        <v>77</v>
      </c>
      <c r="L5002" s="64">
        <f t="shared" si="605"/>
        <v>294</v>
      </c>
      <c r="M5002" s="64">
        <f t="shared" si="606"/>
        <v>101</v>
      </c>
      <c r="O5002" s="64">
        <f t="shared" si="610"/>
        <v>2</v>
      </c>
      <c r="P5002" s="64">
        <f t="shared" si="611"/>
        <v>1</v>
      </c>
      <c r="Q5002" s="64">
        <f t="shared" si="612"/>
        <v>1</v>
      </c>
    </row>
    <row r="5003" spans="1:17" x14ac:dyDescent="0.35">
      <c r="A5003" s="64">
        <v>4373734</v>
      </c>
      <c r="B5003" s="64" t="str">
        <f t="shared" si="607"/>
        <v>CPP</v>
      </c>
      <c r="C5003" s="64">
        <f t="shared" si="608"/>
        <v>6535.84</v>
      </c>
      <c r="D5003" s="64">
        <f t="shared" si="608"/>
        <v>332</v>
      </c>
      <c r="E5003" s="64">
        <f t="shared" si="608"/>
        <v>545.65</v>
      </c>
      <c r="F5003" s="64">
        <f t="shared" si="608"/>
        <v>538.45000000000005</v>
      </c>
      <c r="H5003" s="64">
        <f t="shared" si="603"/>
        <v>-7.1999999999999318</v>
      </c>
      <c r="J5003" s="64">
        <f t="shared" si="609"/>
        <v>72</v>
      </c>
      <c r="K5003" s="64">
        <f t="shared" si="604"/>
        <v>77</v>
      </c>
      <c r="L5003" s="64">
        <f t="shared" si="605"/>
        <v>294</v>
      </c>
      <c r="M5003" s="64">
        <f t="shared" si="606"/>
        <v>101</v>
      </c>
      <c r="O5003" s="64">
        <f t="shared" si="610"/>
        <v>2</v>
      </c>
      <c r="P5003" s="64">
        <f t="shared" si="611"/>
        <v>1</v>
      </c>
      <c r="Q5003" s="64">
        <f t="shared" si="612"/>
        <v>1</v>
      </c>
    </row>
    <row r="5004" spans="1:17" x14ac:dyDescent="0.35">
      <c r="A5004" s="64">
        <v>4373916</v>
      </c>
      <c r="B5004" s="64" t="str">
        <f t="shared" si="607"/>
        <v>RT</v>
      </c>
      <c r="C5004" s="64">
        <f t="shared" si="608"/>
        <v>6278.8099999999995</v>
      </c>
      <c r="D5004" s="64">
        <f t="shared" si="608"/>
        <v>364</v>
      </c>
      <c r="E5004" s="64">
        <f t="shared" si="608"/>
        <v>501.76</v>
      </c>
      <c r="F5004" s="64">
        <f t="shared" si="608"/>
        <v>0</v>
      </c>
      <c r="H5004" s="64">
        <f t="shared" si="603"/>
        <v>-501.76</v>
      </c>
      <c r="J5004" s="64">
        <f t="shared" si="609"/>
        <v>72</v>
      </c>
      <c r="K5004" s="64">
        <f t="shared" si="604"/>
        <v>77</v>
      </c>
      <c r="L5004" s="64">
        <f t="shared" si="605"/>
        <v>295</v>
      </c>
      <c r="M5004" s="64">
        <f t="shared" si="606"/>
        <v>101</v>
      </c>
      <c r="O5004" s="64">
        <f t="shared" si="610"/>
        <v>2</v>
      </c>
      <c r="P5004" s="64">
        <f t="shared" si="611"/>
        <v>1</v>
      </c>
      <c r="Q5004" s="64">
        <f t="shared" si="612"/>
        <v>1</v>
      </c>
    </row>
    <row r="5005" spans="1:17" x14ac:dyDescent="0.35">
      <c r="A5005" s="64">
        <v>4374451</v>
      </c>
      <c r="B5005" s="64" t="str">
        <f t="shared" si="607"/>
        <v>CPP</v>
      </c>
      <c r="C5005" s="64">
        <f t="shared" si="608"/>
        <v>9206.0400000000009</v>
      </c>
      <c r="D5005" s="64">
        <f t="shared" si="608"/>
        <v>364</v>
      </c>
      <c r="E5005" s="64">
        <f t="shared" si="608"/>
        <v>796.11</v>
      </c>
      <c r="F5005" s="64">
        <f t="shared" si="608"/>
        <v>786.25</v>
      </c>
      <c r="H5005" s="64">
        <f t="shared" si="603"/>
        <v>-9.8600000000000136</v>
      </c>
      <c r="J5005" s="64">
        <f t="shared" si="609"/>
        <v>73</v>
      </c>
      <c r="K5005" s="64">
        <f t="shared" si="604"/>
        <v>77</v>
      </c>
      <c r="L5005" s="64">
        <f t="shared" si="605"/>
        <v>295</v>
      </c>
      <c r="M5005" s="64">
        <f t="shared" si="606"/>
        <v>101</v>
      </c>
      <c r="O5005" s="64">
        <f t="shared" si="610"/>
        <v>2</v>
      </c>
      <c r="P5005" s="64">
        <f t="shared" si="611"/>
        <v>1</v>
      </c>
      <c r="Q5005" s="64">
        <f t="shared" si="612"/>
        <v>1</v>
      </c>
    </row>
    <row r="5006" spans="1:17" x14ac:dyDescent="0.35">
      <c r="A5006" s="64">
        <v>4374534</v>
      </c>
      <c r="B5006" s="64" t="str">
        <f t="shared" si="607"/>
        <v>CPP</v>
      </c>
      <c r="C5006" s="64">
        <f t="shared" si="608"/>
        <v>8551.07</v>
      </c>
      <c r="D5006" s="64">
        <f t="shared" si="608"/>
        <v>334</v>
      </c>
      <c r="E5006" s="64">
        <f t="shared" si="608"/>
        <v>701.56</v>
      </c>
      <c r="F5006" s="64">
        <f t="shared" si="608"/>
        <v>701.77</v>
      </c>
      <c r="H5006" s="64">
        <f t="shared" si="603"/>
        <v>0.21000000000003638</v>
      </c>
      <c r="J5006" s="64">
        <f t="shared" si="609"/>
        <v>74</v>
      </c>
      <c r="K5006" s="64">
        <f t="shared" si="604"/>
        <v>77</v>
      </c>
      <c r="L5006" s="64">
        <f t="shared" si="605"/>
        <v>295</v>
      </c>
      <c r="M5006" s="64">
        <f t="shared" si="606"/>
        <v>101</v>
      </c>
      <c r="O5006" s="64">
        <f t="shared" si="610"/>
        <v>2</v>
      </c>
      <c r="P5006" s="64">
        <f t="shared" si="611"/>
        <v>1</v>
      </c>
      <c r="Q5006" s="64">
        <f t="shared" si="612"/>
        <v>1</v>
      </c>
    </row>
    <row r="5007" spans="1:17" x14ac:dyDescent="0.35">
      <c r="A5007" s="64">
        <v>4374906</v>
      </c>
      <c r="B5007" s="64" t="str">
        <f t="shared" si="607"/>
        <v>RT</v>
      </c>
      <c r="C5007" s="64">
        <f t="shared" si="608"/>
        <v>12132.68</v>
      </c>
      <c r="D5007" s="64">
        <f t="shared" si="608"/>
        <v>365</v>
      </c>
      <c r="E5007" s="64">
        <f t="shared" si="608"/>
        <v>1009.72</v>
      </c>
      <c r="F5007" s="64">
        <f t="shared" si="608"/>
        <v>0</v>
      </c>
      <c r="H5007" s="64">
        <f t="shared" si="603"/>
        <v>-1009.72</v>
      </c>
      <c r="J5007" s="64">
        <f t="shared" si="609"/>
        <v>74</v>
      </c>
      <c r="K5007" s="64">
        <f t="shared" si="604"/>
        <v>77</v>
      </c>
      <c r="L5007" s="64">
        <f t="shared" si="605"/>
        <v>296</v>
      </c>
      <c r="M5007" s="64">
        <f t="shared" si="606"/>
        <v>101</v>
      </c>
      <c r="O5007" s="64">
        <f t="shared" si="610"/>
        <v>2</v>
      </c>
      <c r="P5007" s="64">
        <f t="shared" si="611"/>
        <v>1</v>
      </c>
      <c r="Q5007" s="64">
        <f t="shared" si="612"/>
        <v>1</v>
      </c>
    </row>
    <row r="5008" spans="1:17" x14ac:dyDescent="0.35">
      <c r="A5008" s="64">
        <v>4374972</v>
      </c>
      <c r="B5008" s="64" t="str">
        <f t="shared" si="607"/>
        <v>RT</v>
      </c>
      <c r="C5008" s="64">
        <f t="shared" si="608"/>
        <v>19497.16</v>
      </c>
      <c r="D5008" s="64">
        <f t="shared" si="608"/>
        <v>364</v>
      </c>
      <c r="E5008" s="64">
        <f t="shared" si="608"/>
        <v>1597.19</v>
      </c>
      <c r="F5008" s="64">
        <f t="shared" si="608"/>
        <v>0</v>
      </c>
      <c r="H5008" s="64">
        <f t="shared" si="603"/>
        <v>-1597.19</v>
      </c>
      <c r="J5008" s="64">
        <f t="shared" si="609"/>
        <v>74</v>
      </c>
      <c r="K5008" s="64">
        <f t="shared" si="604"/>
        <v>77</v>
      </c>
      <c r="L5008" s="64">
        <f t="shared" si="605"/>
        <v>297</v>
      </c>
      <c r="M5008" s="64">
        <f t="shared" si="606"/>
        <v>101</v>
      </c>
      <c r="O5008" s="64">
        <f t="shared" si="610"/>
        <v>2</v>
      </c>
      <c r="P5008" s="64">
        <f t="shared" si="611"/>
        <v>1</v>
      </c>
      <c r="Q5008" s="64">
        <f t="shared" si="612"/>
        <v>1</v>
      </c>
    </row>
    <row r="5009" spans="1:17" x14ac:dyDescent="0.35">
      <c r="A5009" s="64">
        <v>4375475</v>
      </c>
      <c r="B5009" s="64" t="str">
        <f t="shared" si="607"/>
        <v>RT</v>
      </c>
      <c r="C5009" s="64">
        <f t="shared" si="608"/>
        <v>7007.49</v>
      </c>
      <c r="D5009" s="64">
        <f t="shared" si="608"/>
        <v>364</v>
      </c>
      <c r="E5009" s="64">
        <f t="shared" si="608"/>
        <v>577.88</v>
      </c>
      <c r="F5009" s="64">
        <f t="shared" si="608"/>
        <v>0</v>
      </c>
      <c r="H5009" s="64">
        <f t="shared" si="603"/>
        <v>-577.88</v>
      </c>
      <c r="J5009" s="64">
        <f t="shared" si="609"/>
        <v>74</v>
      </c>
      <c r="K5009" s="64">
        <f t="shared" si="604"/>
        <v>77</v>
      </c>
      <c r="L5009" s="64">
        <f t="shared" si="605"/>
        <v>298</v>
      </c>
      <c r="M5009" s="64">
        <f t="shared" si="606"/>
        <v>101</v>
      </c>
      <c r="O5009" s="64">
        <f t="shared" si="610"/>
        <v>2</v>
      </c>
      <c r="P5009" s="64">
        <f t="shared" si="611"/>
        <v>1</v>
      </c>
      <c r="Q5009" s="64">
        <f t="shared" si="612"/>
        <v>1</v>
      </c>
    </row>
    <row r="5010" spans="1:17" x14ac:dyDescent="0.35">
      <c r="A5010" s="64">
        <v>4376340</v>
      </c>
      <c r="B5010" s="64" t="str">
        <f t="shared" si="607"/>
        <v>RT</v>
      </c>
      <c r="C5010" s="64">
        <f t="shared" si="608"/>
        <v>12494.14</v>
      </c>
      <c r="D5010" s="64">
        <f t="shared" si="608"/>
        <v>364</v>
      </c>
      <c r="E5010" s="64">
        <f t="shared" si="608"/>
        <v>1019.5</v>
      </c>
      <c r="F5010" s="64">
        <f t="shared" si="608"/>
        <v>0</v>
      </c>
      <c r="H5010" s="64">
        <f t="shared" si="603"/>
        <v>-1019.5</v>
      </c>
      <c r="J5010" s="64">
        <f t="shared" si="609"/>
        <v>74</v>
      </c>
      <c r="K5010" s="64">
        <f t="shared" si="604"/>
        <v>77</v>
      </c>
      <c r="L5010" s="64">
        <f t="shared" si="605"/>
        <v>299</v>
      </c>
      <c r="M5010" s="64">
        <f t="shared" si="606"/>
        <v>101</v>
      </c>
      <c r="O5010" s="64">
        <f t="shared" si="610"/>
        <v>2</v>
      </c>
      <c r="P5010" s="64">
        <f t="shared" si="611"/>
        <v>1</v>
      </c>
      <c r="Q5010" s="64">
        <f t="shared" si="612"/>
        <v>1</v>
      </c>
    </row>
    <row r="5011" spans="1:17" x14ac:dyDescent="0.35">
      <c r="A5011" s="64">
        <v>4392445</v>
      </c>
      <c r="B5011" s="64" t="str">
        <f t="shared" si="607"/>
        <v>RCT Control</v>
      </c>
      <c r="C5011" s="64">
        <f t="shared" si="608"/>
        <v>13398.7</v>
      </c>
      <c r="D5011" s="64">
        <f t="shared" si="608"/>
        <v>335</v>
      </c>
      <c r="E5011" s="64">
        <f t="shared" si="608"/>
        <v>1056.0900000000001</v>
      </c>
      <c r="F5011" s="64">
        <f t="shared" si="608"/>
        <v>0</v>
      </c>
      <c r="H5011" s="64">
        <f t="shared" si="603"/>
        <v>-1056.0900000000001</v>
      </c>
      <c r="J5011" s="64">
        <f t="shared" si="609"/>
        <v>74</v>
      </c>
      <c r="K5011" s="64">
        <f t="shared" si="604"/>
        <v>77</v>
      </c>
      <c r="L5011" s="64">
        <f t="shared" si="605"/>
        <v>299</v>
      </c>
      <c r="M5011" s="64">
        <f t="shared" si="606"/>
        <v>102</v>
      </c>
      <c r="O5011" s="64">
        <f t="shared" si="610"/>
        <v>2</v>
      </c>
      <c r="P5011" s="64">
        <f t="shared" si="611"/>
        <v>1</v>
      </c>
      <c r="Q5011" s="64">
        <f t="shared" si="612"/>
        <v>1</v>
      </c>
    </row>
    <row r="5012" spans="1:17" x14ac:dyDescent="0.35">
      <c r="A5012" s="64">
        <v>4408929</v>
      </c>
      <c r="B5012" s="64" t="str">
        <f t="shared" si="607"/>
        <v>RT</v>
      </c>
      <c r="C5012" s="64">
        <f t="shared" si="608"/>
        <v>7404.05</v>
      </c>
      <c r="D5012" s="64">
        <f t="shared" si="608"/>
        <v>365</v>
      </c>
      <c r="E5012" s="64">
        <f t="shared" si="608"/>
        <v>590.81999999999994</v>
      </c>
      <c r="F5012" s="64">
        <f t="shared" si="608"/>
        <v>0</v>
      </c>
      <c r="H5012" s="64">
        <f t="shared" si="603"/>
        <v>-590.81999999999994</v>
      </c>
      <c r="J5012" s="64">
        <f t="shared" si="609"/>
        <v>74</v>
      </c>
      <c r="K5012" s="64">
        <f t="shared" si="604"/>
        <v>77</v>
      </c>
      <c r="L5012" s="64">
        <f t="shared" si="605"/>
        <v>300</v>
      </c>
      <c r="M5012" s="64">
        <f t="shared" si="606"/>
        <v>102</v>
      </c>
      <c r="O5012" s="64">
        <f t="shared" si="610"/>
        <v>2</v>
      </c>
      <c r="P5012" s="64">
        <f t="shared" si="611"/>
        <v>1</v>
      </c>
      <c r="Q5012" s="64">
        <f t="shared" si="612"/>
        <v>1</v>
      </c>
    </row>
    <row r="5013" spans="1:17" x14ac:dyDescent="0.35">
      <c r="A5013" s="64">
        <v>4420204</v>
      </c>
      <c r="B5013" s="64" t="str">
        <f t="shared" si="607"/>
        <v>RCT Control</v>
      </c>
      <c r="C5013" s="64">
        <f t="shared" si="608"/>
        <v>4194.92</v>
      </c>
      <c r="D5013" s="64">
        <f t="shared" si="608"/>
        <v>365</v>
      </c>
      <c r="E5013" s="64">
        <f t="shared" si="608"/>
        <v>343.72</v>
      </c>
      <c r="F5013" s="64">
        <f t="shared" si="608"/>
        <v>0</v>
      </c>
      <c r="H5013" s="64">
        <f t="shared" si="603"/>
        <v>-343.72</v>
      </c>
      <c r="J5013" s="64">
        <f t="shared" si="609"/>
        <v>74</v>
      </c>
      <c r="K5013" s="64">
        <f t="shared" si="604"/>
        <v>77</v>
      </c>
      <c r="L5013" s="64">
        <f t="shared" si="605"/>
        <v>300</v>
      </c>
      <c r="M5013" s="64">
        <f t="shared" si="606"/>
        <v>103</v>
      </c>
      <c r="O5013" s="64">
        <f t="shared" si="610"/>
        <v>2</v>
      </c>
      <c r="P5013" s="64">
        <f t="shared" si="611"/>
        <v>1</v>
      </c>
      <c r="Q5013" s="64">
        <f t="shared" si="612"/>
        <v>1</v>
      </c>
    </row>
    <row r="5014" spans="1:17" x14ac:dyDescent="0.35">
      <c r="A5014" s="64">
        <v>4423042</v>
      </c>
      <c r="B5014" s="64" t="str">
        <f t="shared" si="607"/>
        <v>RT</v>
      </c>
      <c r="C5014" s="64">
        <f t="shared" si="608"/>
        <v>7793.1399999999994</v>
      </c>
      <c r="D5014" s="64">
        <f t="shared" si="608"/>
        <v>365</v>
      </c>
      <c r="E5014" s="64">
        <f t="shared" si="608"/>
        <v>615.4</v>
      </c>
      <c r="F5014" s="64">
        <f t="shared" si="608"/>
        <v>0</v>
      </c>
      <c r="H5014" s="64">
        <f t="shared" si="603"/>
        <v>-615.4</v>
      </c>
      <c r="J5014" s="64">
        <f t="shared" si="609"/>
        <v>74</v>
      </c>
      <c r="K5014" s="64">
        <f t="shared" si="604"/>
        <v>77</v>
      </c>
      <c r="L5014" s="64">
        <f t="shared" si="605"/>
        <v>301</v>
      </c>
      <c r="M5014" s="64">
        <f t="shared" si="606"/>
        <v>103</v>
      </c>
      <c r="O5014" s="64">
        <f t="shared" si="610"/>
        <v>2</v>
      </c>
      <c r="P5014" s="64">
        <f t="shared" si="611"/>
        <v>1</v>
      </c>
      <c r="Q5014" s="64">
        <f t="shared" si="612"/>
        <v>1</v>
      </c>
    </row>
    <row r="5015" spans="1:17" x14ac:dyDescent="0.35">
      <c r="A5015" s="64">
        <v>4432100</v>
      </c>
      <c r="B5015" s="64" t="str">
        <f t="shared" si="607"/>
        <v>RT</v>
      </c>
      <c r="C5015" s="64">
        <f t="shared" si="608"/>
        <v>10549.21</v>
      </c>
      <c r="D5015" s="64">
        <f t="shared" si="608"/>
        <v>363</v>
      </c>
      <c r="E5015" s="64">
        <f t="shared" si="608"/>
        <v>852.65000000000009</v>
      </c>
      <c r="F5015" s="64">
        <f t="shared" si="608"/>
        <v>0</v>
      </c>
      <c r="H5015" s="64">
        <f t="shared" si="603"/>
        <v>-852.65000000000009</v>
      </c>
      <c r="J5015" s="64">
        <f t="shared" si="609"/>
        <v>74</v>
      </c>
      <c r="K5015" s="64">
        <f t="shared" si="604"/>
        <v>77</v>
      </c>
      <c r="L5015" s="64">
        <f t="shared" si="605"/>
        <v>302</v>
      </c>
      <c r="M5015" s="64">
        <f t="shared" si="606"/>
        <v>103</v>
      </c>
      <c r="O5015" s="64">
        <f t="shared" si="610"/>
        <v>2</v>
      </c>
      <c r="P5015" s="64">
        <f t="shared" si="611"/>
        <v>1</v>
      </c>
      <c r="Q5015" s="64">
        <f t="shared" si="612"/>
        <v>1</v>
      </c>
    </row>
    <row r="5016" spans="1:17" x14ac:dyDescent="0.35">
      <c r="A5016" s="64">
        <v>4463428</v>
      </c>
      <c r="B5016" s="64" t="str">
        <f t="shared" si="607"/>
        <v>RT</v>
      </c>
      <c r="C5016" s="64">
        <f t="shared" si="608"/>
        <v>3017.5200000000004</v>
      </c>
      <c r="D5016" s="64">
        <f t="shared" si="608"/>
        <v>365</v>
      </c>
      <c r="E5016" s="64">
        <f t="shared" si="608"/>
        <v>249.95999999999998</v>
      </c>
      <c r="F5016" s="64">
        <f t="shared" si="608"/>
        <v>0</v>
      </c>
      <c r="H5016" s="64">
        <f t="shared" si="603"/>
        <v>-249.95999999999998</v>
      </c>
      <c r="J5016" s="64">
        <f t="shared" si="609"/>
        <v>74</v>
      </c>
      <c r="K5016" s="64">
        <f t="shared" si="604"/>
        <v>77</v>
      </c>
      <c r="L5016" s="64">
        <f t="shared" si="605"/>
        <v>303</v>
      </c>
      <c r="M5016" s="64">
        <f t="shared" si="606"/>
        <v>103</v>
      </c>
      <c r="O5016" s="64">
        <f t="shared" si="610"/>
        <v>2</v>
      </c>
      <c r="P5016" s="64">
        <f t="shared" si="611"/>
        <v>1</v>
      </c>
      <c r="Q5016" s="64">
        <f t="shared" si="612"/>
        <v>1</v>
      </c>
    </row>
    <row r="5017" spans="1:17" x14ac:dyDescent="0.35">
      <c r="A5017" s="64">
        <v>4502606</v>
      </c>
      <c r="B5017" s="64" t="str">
        <f t="shared" si="607"/>
        <v>RT</v>
      </c>
      <c r="C5017" s="64">
        <f t="shared" si="608"/>
        <v>11975.45</v>
      </c>
      <c r="D5017" s="64">
        <f t="shared" si="608"/>
        <v>364</v>
      </c>
      <c r="E5017" s="64">
        <f t="shared" si="608"/>
        <v>954</v>
      </c>
      <c r="F5017" s="64">
        <f t="shared" si="608"/>
        <v>0</v>
      </c>
      <c r="H5017" s="64">
        <f t="shared" si="603"/>
        <v>-954</v>
      </c>
      <c r="J5017" s="64">
        <f t="shared" si="609"/>
        <v>74</v>
      </c>
      <c r="K5017" s="64">
        <f t="shared" si="604"/>
        <v>77</v>
      </c>
      <c r="L5017" s="64">
        <f t="shared" si="605"/>
        <v>304</v>
      </c>
      <c r="M5017" s="64">
        <f t="shared" si="606"/>
        <v>103</v>
      </c>
      <c r="O5017" s="64">
        <f t="shared" si="610"/>
        <v>2</v>
      </c>
      <c r="P5017" s="64">
        <f t="shared" si="611"/>
        <v>1</v>
      </c>
      <c r="Q5017" s="64">
        <f t="shared" si="612"/>
        <v>1</v>
      </c>
    </row>
    <row r="5018" spans="1:17" x14ac:dyDescent="0.35">
      <c r="A5018" s="64">
        <v>4505733</v>
      </c>
      <c r="B5018" s="64" t="str">
        <f t="shared" si="607"/>
        <v>RT</v>
      </c>
      <c r="C5018" s="64">
        <f t="shared" si="608"/>
        <v>17168.510000000002</v>
      </c>
      <c r="D5018" s="64">
        <f t="shared" si="608"/>
        <v>364</v>
      </c>
      <c r="E5018" s="64">
        <f t="shared" si="608"/>
        <v>1415.9299999999998</v>
      </c>
      <c r="F5018" s="64">
        <f t="shared" si="608"/>
        <v>0</v>
      </c>
      <c r="H5018" s="64">
        <f t="shared" si="603"/>
        <v>-1415.9299999999998</v>
      </c>
      <c r="J5018" s="64">
        <f t="shared" si="609"/>
        <v>74</v>
      </c>
      <c r="K5018" s="64">
        <f t="shared" si="604"/>
        <v>77</v>
      </c>
      <c r="L5018" s="64">
        <f t="shared" si="605"/>
        <v>305</v>
      </c>
      <c r="M5018" s="64">
        <f t="shared" si="606"/>
        <v>103</v>
      </c>
      <c r="O5018" s="64">
        <f t="shared" si="610"/>
        <v>2</v>
      </c>
      <c r="P5018" s="64">
        <f t="shared" si="611"/>
        <v>1</v>
      </c>
      <c r="Q5018" s="64">
        <f t="shared" si="612"/>
        <v>1</v>
      </c>
    </row>
    <row r="5019" spans="1:17" x14ac:dyDescent="0.35">
      <c r="A5019" s="64">
        <v>4514247</v>
      </c>
      <c r="B5019" s="64" t="str">
        <f t="shared" si="607"/>
        <v>RT</v>
      </c>
      <c r="C5019" s="64">
        <f t="shared" si="608"/>
        <v>7322.72</v>
      </c>
      <c r="D5019" s="64">
        <f t="shared" si="608"/>
        <v>364</v>
      </c>
      <c r="E5019" s="64">
        <f t="shared" si="608"/>
        <v>580.04999999999995</v>
      </c>
      <c r="F5019" s="64">
        <f t="shared" si="608"/>
        <v>0</v>
      </c>
      <c r="H5019" s="64">
        <f t="shared" si="603"/>
        <v>-580.04999999999995</v>
      </c>
      <c r="J5019" s="64">
        <f t="shared" si="609"/>
        <v>74</v>
      </c>
      <c r="K5019" s="64">
        <f t="shared" si="604"/>
        <v>77</v>
      </c>
      <c r="L5019" s="64">
        <f t="shared" si="605"/>
        <v>306</v>
      </c>
      <c r="M5019" s="64">
        <f t="shared" si="606"/>
        <v>103</v>
      </c>
      <c r="O5019" s="64">
        <f t="shared" si="610"/>
        <v>2</v>
      </c>
      <c r="P5019" s="64">
        <f t="shared" si="611"/>
        <v>1</v>
      </c>
      <c r="Q5019" s="64">
        <f t="shared" si="612"/>
        <v>1</v>
      </c>
    </row>
    <row r="5020" spans="1:17" x14ac:dyDescent="0.35">
      <c r="A5020" s="64">
        <v>4534972</v>
      </c>
      <c r="B5020" s="64" t="str">
        <f t="shared" si="607"/>
        <v>RCT Control</v>
      </c>
      <c r="C5020" s="64">
        <f t="shared" si="608"/>
        <v>4592.83</v>
      </c>
      <c r="D5020" s="64">
        <f t="shared" si="608"/>
        <v>336</v>
      </c>
      <c r="E5020" s="64">
        <f t="shared" si="608"/>
        <v>372.76</v>
      </c>
      <c r="F5020" s="64">
        <f t="shared" si="608"/>
        <v>0</v>
      </c>
      <c r="H5020" s="64">
        <f t="shared" si="603"/>
        <v>-372.76</v>
      </c>
      <c r="J5020" s="64">
        <f t="shared" si="609"/>
        <v>74</v>
      </c>
      <c r="K5020" s="64">
        <f t="shared" si="604"/>
        <v>77</v>
      </c>
      <c r="L5020" s="64">
        <f t="shared" si="605"/>
        <v>306</v>
      </c>
      <c r="M5020" s="64">
        <f t="shared" si="606"/>
        <v>104</v>
      </c>
      <c r="O5020" s="64">
        <f t="shared" si="610"/>
        <v>2</v>
      </c>
      <c r="P5020" s="64">
        <f t="shared" si="611"/>
        <v>1</v>
      </c>
      <c r="Q5020" s="64">
        <f t="shared" si="612"/>
        <v>1</v>
      </c>
    </row>
    <row r="5021" spans="1:17" x14ac:dyDescent="0.35">
      <c r="A5021" s="64">
        <v>4552833</v>
      </c>
      <c r="B5021" s="64" t="str">
        <f t="shared" si="607"/>
        <v>RCT Control</v>
      </c>
      <c r="C5021" s="64">
        <f t="shared" si="608"/>
        <v>5288.2999999999993</v>
      </c>
      <c r="D5021" s="64">
        <f t="shared" si="608"/>
        <v>335</v>
      </c>
      <c r="E5021" s="64">
        <f t="shared" si="608"/>
        <v>438.35</v>
      </c>
      <c r="F5021" s="64">
        <f t="shared" si="608"/>
        <v>0</v>
      </c>
      <c r="H5021" s="64">
        <f t="shared" si="603"/>
        <v>-438.35</v>
      </c>
      <c r="J5021" s="64">
        <f t="shared" si="609"/>
        <v>74</v>
      </c>
      <c r="K5021" s="64">
        <f t="shared" si="604"/>
        <v>77</v>
      </c>
      <c r="L5021" s="64">
        <f t="shared" si="605"/>
        <v>306</v>
      </c>
      <c r="M5021" s="64">
        <f t="shared" si="606"/>
        <v>105</v>
      </c>
      <c r="O5021" s="64">
        <f t="shared" si="610"/>
        <v>2</v>
      </c>
      <c r="P5021" s="64">
        <f t="shared" si="611"/>
        <v>1</v>
      </c>
      <c r="Q5021" s="64">
        <f t="shared" si="612"/>
        <v>1</v>
      </c>
    </row>
    <row r="5022" spans="1:17" x14ac:dyDescent="0.35">
      <c r="A5022" s="64">
        <v>4555259</v>
      </c>
      <c r="B5022" s="64" t="str">
        <f t="shared" si="607"/>
        <v>RT</v>
      </c>
      <c r="C5022" s="64">
        <f t="shared" si="608"/>
        <v>9699.36</v>
      </c>
      <c r="D5022" s="64">
        <f t="shared" si="608"/>
        <v>365</v>
      </c>
      <c r="E5022" s="64">
        <f t="shared" si="608"/>
        <v>729.72</v>
      </c>
      <c r="F5022" s="64">
        <f t="shared" si="608"/>
        <v>0</v>
      </c>
      <c r="H5022" s="64">
        <f t="shared" si="603"/>
        <v>-729.72</v>
      </c>
      <c r="J5022" s="64">
        <f t="shared" si="609"/>
        <v>74</v>
      </c>
      <c r="K5022" s="64">
        <f t="shared" si="604"/>
        <v>77</v>
      </c>
      <c r="L5022" s="64">
        <f t="shared" si="605"/>
        <v>307</v>
      </c>
      <c r="M5022" s="64">
        <f t="shared" si="606"/>
        <v>105</v>
      </c>
      <c r="O5022" s="64">
        <f t="shared" si="610"/>
        <v>2</v>
      </c>
      <c r="P5022" s="64">
        <f t="shared" si="611"/>
        <v>1</v>
      </c>
      <c r="Q5022" s="64">
        <f t="shared" si="612"/>
        <v>1</v>
      </c>
    </row>
    <row r="5023" spans="1:17" x14ac:dyDescent="0.35">
      <c r="A5023" s="64">
        <v>4567543</v>
      </c>
      <c r="B5023" s="64" t="str">
        <f t="shared" si="607"/>
        <v>CPP/RT</v>
      </c>
      <c r="C5023" s="64">
        <f t="shared" si="608"/>
        <v>6264.2199999999993</v>
      </c>
      <c r="D5023" s="64">
        <f t="shared" si="608"/>
        <v>335</v>
      </c>
      <c r="E5023" s="64">
        <f t="shared" si="608"/>
        <v>511.34999999999997</v>
      </c>
      <c r="F5023" s="64">
        <f t="shared" si="608"/>
        <v>510.38</v>
      </c>
      <c r="H5023" s="64">
        <f t="shared" si="603"/>
        <v>-0.96999999999997044</v>
      </c>
      <c r="J5023" s="64">
        <f t="shared" si="609"/>
        <v>74</v>
      </c>
      <c r="K5023" s="64">
        <f t="shared" si="604"/>
        <v>78</v>
      </c>
      <c r="L5023" s="64">
        <f t="shared" si="605"/>
        <v>307</v>
      </c>
      <c r="M5023" s="64">
        <f t="shared" si="606"/>
        <v>105</v>
      </c>
      <c r="O5023" s="64">
        <f t="shared" si="610"/>
        <v>2</v>
      </c>
      <c r="P5023" s="64">
        <f t="shared" si="611"/>
        <v>1</v>
      </c>
      <c r="Q5023" s="64">
        <f t="shared" si="612"/>
        <v>1</v>
      </c>
    </row>
    <row r="5024" spans="1:17" x14ac:dyDescent="0.35">
      <c r="A5024" s="64">
        <v>4573417</v>
      </c>
      <c r="B5024" s="64" t="str">
        <f t="shared" si="607"/>
        <v>RCT Control</v>
      </c>
      <c r="C5024" s="64">
        <f t="shared" si="608"/>
        <v>8534.36</v>
      </c>
      <c r="D5024" s="64">
        <f t="shared" si="608"/>
        <v>336</v>
      </c>
      <c r="E5024" s="64">
        <f t="shared" si="608"/>
        <v>681.21</v>
      </c>
      <c r="F5024" s="64">
        <f t="shared" si="608"/>
        <v>0</v>
      </c>
      <c r="H5024" s="64">
        <f t="shared" si="603"/>
        <v>-681.21</v>
      </c>
      <c r="J5024" s="64">
        <f t="shared" si="609"/>
        <v>74</v>
      </c>
      <c r="K5024" s="64">
        <f t="shared" si="604"/>
        <v>78</v>
      </c>
      <c r="L5024" s="64">
        <f t="shared" si="605"/>
        <v>307</v>
      </c>
      <c r="M5024" s="64">
        <f t="shared" si="606"/>
        <v>106</v>
      </c>
      <c r="O5024" s="64">
        <f t="shared" si="610"/>
        <v>2</v>
      </c>
      <c r="P5024" s="64">
        <f t="shared" si="611"/>
        <v>1</v>
      </c>
      <c r="Q5024" s="64">
        <f t="shared" si="612"/>
        <v>1</v>
      </c>
    </row>
    <row r="5025" spans="1:17" x14ac:dyDescent="0.35">
      <c r="A5025" s="64">
        <v>4577352</v>
      </c>
      <c r="B5025" s="64" t="str">
        <f t="shared" si="607"/>
        <v>RT</v>
      </c>
      <c r="C5025" s="64">
        <f t="shared" si="608"/>
        <v>7832.75</v>
      </c>
      <c r="D5025" s="64">
        <f t="shared" si="608"/>
        <v>367</v>
      </c>
      <c r="E5025" s="64">
        <f t="shared" si="608"/>
        <v>606.84999999999991</v>
      </c>
      <c r="F5025" s="64">
        <f t="shared" si="608"/>
        <v>0</v>
      </c>
      <c r="H5025" s="64">
        <f t="shared" si="603"/>
        <v>-606.84999999999991</v>
      </c>
      <c r="J5025" s="64">
        <f t="shared" si="609"/>
        <v>74</v>
      </c>
      <c r="K5025" s="64">
        <f t="shared" si="604"/>
        <v>78</v>
      </c>
      <c r="L5025" s="64">
        <f t="shared" si="605"/>
        <v>308</v>
      </c>
      <c r="M5025" s="64">
        <f t="shared" si="606"/>
        <v>106</v>
      </c>
      <c r="O5025" s="64">
        <f t="shared" si="610"/>
        <v>2</v>
      </c>
      <c r="P5025" s="64">
        <f t="shared" si="611"/>
        <v>1</v>
      </c>
      <c r="Q5025" s="64">
        <f t="shared" si="612"/>
        <v>1</v>
      </c>
    </row>
    <row r="5026" spans="1:17" x14ac:dyDescent="0.35">
      <c r="A5026" s="64">
        <v>4582038</v>
      </c>
      <c r="B5026" s="64" t="str">
        <f t="shared" si="607"/>
        <v>CPP</v>
      </c>
      <c r="C5026" s="64">
        <f t="shared" si="608"/>
        <v>16000.8</v>
      </c>
      <c r="D5026" s="64">
        <f t="shared" si="608"/>
        <v>367</v>
      </c>
      <c r="E5026" s="64">
        <f t="shared" si="608"/>
        <v>1294.83</v>
      </c>
      <c r="F5026" s="64">
        <f t="shared" si="608"/>
        <v>1265.5999999999999</v>
      </c>
      <c r="H5026" s="64">
        <f t="shared" si="603"/>
        <v>-29.230000000000018</v>
      </c>
      <c r="J5026" s="64">
        <f t="shared" si="609"/>
        <v>75</v>
      </c>
      <c r="K5026" s="64">
        <f t="shared" si="604"/>
        <v>78</v>
      </c>
      <c r="L5026" s="64">
        <f t="shared" si="605"/>
        <v>308</v>
      </c>
      <c r="M5026" s="64">
        <f t="shared" si="606"/>
        <v>106</v>
      </c>
      <c r="O5026" s="64">
        <f t="shared" si="610"/>
        <v>2</v>
      </c>
      <c r="P5026" s="64">
        <f t="shared" si="611"/>
        <v>1</v>
      </c>
      <c r="Q5026" s="64">
        <f t="shared" si="612"/>
        <v>1</v>
      </c>
    </row>
    <row r="5027" spans="1:17" x14ac:dyDescent="0.35">
      <c r="A5027" s="64">
        <v>4584175</v>
      </c>
      <c r="B5027" s="64" t="str">
        <f t="shared" si="607"/>
        <v>RT</v>
      </c>
      <c r="C5027" s="64">
        <f t="shared" si="608"/>
        <v>11055.349999999999</v>
      </c>
      <c r="D5027" s="64">
        <f t="shared" si="608"/>
        <v>364</v>
      </c>
      <c r="E5027" s="64">
        <f t="shared" si="608"/>
        <v>864.36</v>
      </c>
      <c r="F5027" s="64">
        <f t="shared" si="608"/>
        <v>0</v>
      </c>
      <c r="H5027" s="64">
        <f t="shared" si="603"/>
        <v>-864.36</v>
      </c>
      <c r="J5027" s="64">
        <f t="shared" si="609"/>
        <v>75</v>
      </c>
      <c r="K5027" s="64">
        <f t="shared" si="604"/>
        <v>78</v>
      </c>
      <c r="L5027" s="64">
        <f t="shared" si="605"/>
        <v>309</v>
      </c>
      <c r="M5027" s="64">
        <f t="shared" si="606"/>
        <v>106</v>
      </c>
      <c r="O5027" s="64">
        <f t="shared" si="610"/>
        <v>2</v>
      </c>
      <c r="P5027" s="64">
        <f t="shared" si="611"/>
        <v>1</v>
      </c>
      <c r="Q5027" s="64">
        <f t="shared" si="612"/>
        <v>1</v>
      </c>
    </row>
    <row r="5028" spans="1:17" x14ac:dyDescent="0.35">
      <c r="A5028" s="64">
        <v>4586501</v>
      </c>
      <c r="B5028" s="64" t="str">
        <f t="shared" si="607"/>
        <v>CPP</v>
      </c>
      <c r="C5028" s="64">
        <f t="shared" si="608"/>
        <v>8276.23</v>
      </c>
      <c r="D5028" s="64">
        <f t="shared" si="608"/>
        <v>367</v>
      </c>
      <c r="E5028" s="64">
        <f t="shared" si="608"/>
        <v>688.23</v>
      </c>
      <c r="F5028" s="64">
        <f t="shared" si="608"/>
        <v>693.18</v>
      </c>
      <c r="H5028" s="64">
        <f t="shared" si="603"/>
        <v>4.9499999999999318</v>
      </c>
      <c r="J5028" s="64">
        <f t="shared" si="609"/>
        <v>76</v>
      </c>
      <c r="K5028" s="64">
        <f t="shared" si="604"/>
        <v>78</v>
      </c>
      <c r="L5028" s="64">
        <f t="shared" si="605"/>
        <v>309</v>
      </c>
      <c r="M5028" s="64">
        <f t="shared" si="606"/>
        <v>106</v>
      </c>
      <c r="O5028" s="64">
        <f t="shared" si="610"/>
        <v>2</v>
      </c>
      <c r="P5028" s="64">
        <f t="shared" si="611"/>
        <v>1</v>
      </c>
      <c r="Q5028" s="64">
        <f t="shared" si="612"/>
        <v>1</v>
      </c>
    </row>
    <row r="5029" spans="1:17" x14ac:dyDescent="0.35">
      <c r="A5029" s="64">
        <v>4588200</v>
      </c>
      <c r="B5029" s="64" t="str">
        <f t="shared" si="607"/>
        <v>RT</v>
      </c>
      <c r="C5029" s="64">
        <f t="shared" si="608"/>
        <v>14970.060000000001</v>
      </c>
      <c r="D5029" s="64">
        <f t="shared" si="608"/>
        <v>364</v>
      </c>
      <c r="E5029" s="64">
        <f t="shared" si="608"/>
        <v>1226.31</v>
      </c>
      <c r="F5029" s="64">
        <f t="shared" si="608"/>
        <v>0</v>
      </c>
      <c r="H5029" s="64">
        <f t="shared" si="603"/>
        <v>-1226.31</v>
      </c>
      <c r="J5029" s="64">
        <f t="shared" si="609"/>
        <v>76</v>
      </c>
      <c r="K5029" s="64">
        <f t="shared" si="604"/>
        <v>78</v>
      </c>
      <c r="L5029" s="64">
        <f t="shared" si="605"/>
        <v>310</v>
      </c>
      <c r="M5029" s="64">
        <f t="shared" si="606"/>
        <v>106</v>
      </c>
      <c r="O5029" s="64">
        <f t="shared" si="610"/>
        <v>2</v>
      </c>
      <c r="P5029" s="64">
        <f t="shared" si="611"/>
        <v>1</v>
      </c>
      <c r="Q5029" s="64">
        <f t="shared" si="612"/>
        <v>1</v>
      </c>
    </row>
    <row r="5030" spans="1:17" x14ac:dyDescent="0.35">
      <c r="A5030" s="64">
        <v>4588284</v>
      </c>
      <c r="B5030" s="64" t="str">
        <f t="shared" si="607"/>
        <v>RT</v>
      </c>
      <c r="C5030" s="64">
        <f t="shared" si="608"/>
        <v>15298.48</v>
      </c>
      <c r="D5030" s="64">
        <f t="shared" si="608"/>
        <v>364</v>
      </c>
      <c r="E5030" s="64">
        <f t="shared" si="608"/>
        <v>1283.68</v>
      </c>
      <c r="F5030" s="64">
        <f t="shared" si="608"/>
        <v>0</v>
      </c>
      <c r="H5030" s="64">
        <f t="shared" si="603"/>
        <v>-1283.68</v>
      </c>
      <c r="J5030" s="64">
        <f t="shared" si="609"/>
        <v>76</v>
      </c>
      <c r="K5030" s="64">
        <f t="shared" si="604"/>
        <v>78</v>
      </c>
      <c r="L5030" s="64">
        <f t="shared" si="605"/>
        <v>311</v>
      </c>
      <c r="M5030" s="64">
        <f t="shared" si="606"/>
        <v>106</v>
      </c>
      <c r="O5030" s="64">
        <f t="shared" si="610"/>
        <v>2</v>
      </c>
      <c r="P5030" s="64">
        <f t="shared" si="611"/>
        <v>1</v>
      </c>
      <c r="Q5030" s="64">
        <f t="shared" si="612"/>
        <v>1</v>
      </c>
    </row>
    <row r="5031" spans="1:17" x14ac:dyDescent="0.35">
      <c r="A5031" s="64">
        <v>4588325</v>
      </c>
      <c r="B5031" s="64" t="str">
        <f t="shared" si="607"/>
        <v>RT</v>
      </c>
      <c r="C5031" s="64">
        <f t="shared" si="608"/>
        <v>10924.72</v>
      </c>
      <c r="D5031" s="64">
        <f t="shared" si="608"/>
        <v>364</v>
      </c>
      <c r="E5031" s="64">
        <f t="shared" si="608"/>
        <v>899.69999999999993</v>
      </c>
      <c r="F5031" s="64">
        <f t="shared" si="608"/>
        <v>0</v>
      </c>
      <c r="H5031" s="64">
        <f t="shared" si="603"/>
        <v>-899.69999999999993</v>
      </c>
      <c r="J5031" s="64">
        <f t="shared" si="609"/>
        <v>76</v>
      </c>
      <c r="K5031" s="64">
        <f t="shared" si="604"/>
        <v>78</v>
      </c>
      <c r="L5031" s="64">
        <f t="shared" si="605"/>
        <v>312</v>
      </c>
      <c r="M5031" s="64">
        <f t="shared" si="606"/>
        <v>106</v>
      </c>
      <c r="O5031" s="64">
        <f t="shared" si="610"/>
        <v>2</v>
      </c>
      <c r="P5031" s="64">
        <f t="shared" si="611"/>
        <v>1</v>
      </c>
      <c r="Q5031" s="64">
        <f t="shared" si="612"/>
        <v>1</v>
      </c>
    </row>
    <row r="5032" spans="1:17" x14ac:dyDescent="0.35">
      <c r="A5032" s="64">
        <v>4588664</v>
      </c>
      <c r="B5032" s="64" t="str">
        <f t="shared" si="607"/>
        <v>CPP</v>
      </c>
      <c r="C5032" s="64">
        <f t="shared" si="608"/>
        <v>10523.01</v>
      </c>
      <c r="D5032" s="64">
        <f t="shared" si="608"/>
        <v>364</v>
      </c>
      <c r="E5032" s="64">
        <f t="shared" si="608"/>
        <v>850.74</v>
      </c>
      <c r="F5032" s="64">
        <f t="shared" si="608"/>
        <v>839.68</v>
      </c>
      <c r="H5032" s="64">
        <f t="shared" si="603"/>
        <v>-11.060000000000059</v>
      </c>
      <c r="J5032" s="64">
        <f t="shared" si="609"/>
        <v>77</v>
      </c>
      <c r="K5032" s="64">
        <f t="shared" si="604"/>
        <v>78</v>
      </c>
      <c r="L5032" s="64">
        <f t="shared" si="605"/>
        <v>312</v>
      </c>
      <c r="M5032" s="64">
        <f t="shared" si="606"/>
        <v>106</v>
      </c>
      <c r="O5032" s="64">
        <f t="shared" si="610"/>
        <v>2</v>
      </c>
      <c r="P5032" s="64">
        <f t="shared" si="611"/>
        <v>1</v>
      </c>
      <c r="Q5032" s="64">
        <f t="shared" si="612"/>
        <v>1</v>
      </c>
    </row>
    <row r="5033" spans="1:17" x14ac:dyDescent="0.35">
      <c r="A5033" s="64">
        <v>4588995</v>
      </c>
      <c r="B5033" s="64" t="str">
        <f t="shared" si="607"/>
        <v>CPP</v>
      </c>
      <c r="C5033" s="64">
        <f t="shared" si="608"/>
        <v>4334.3999999999996</v>
      </c>
      <c r="D5033" s="64">
        <f t="shared" si="608"/>
        <v>334</v>
      </c>
      <c r="E5033" s="64">
        <f t="shared" si="608"/>
        <v>347.3</v>
      </c>
      <c r="F5033" s="64">
        <f t="shared" si="608"/>
        <v>342.34000000000003</v>
      </c>
      <c r="H5033" s="64">
        <f t="shared" si="603"/>
        <v>-4.9599999999999795</v>
      </c>
      <c r="J5033" s="64">
        <f t="shared" si="609"/>
        <v>78</v>
      </c>
      <c r="K5033" s="64">
        <f t="shared" si="604"/>
        <v>78</v>
      </c>
      <c r="L5033" s="64">
        <f t="shared" si="605"/>
        <v>312</v>
      </c>
      <c r="M5033" s="64">
        <f t="shared" si="606"/>
        <v>106</v>
      </c>
      <c r="O5033" s="64">
        <f t="shared" si="610"/>
        <v>2</v>
      </c>
      <c r="P5033" s="64">
        <f t="shared" si="611"/>
        <v>1</v>
      </c>
      <c r="Q5033" s="64">
        <f t="shared" si="612"/>
        <v>1</v>
      </c>
    </row>
    <row r="5034" spans="1:17" x14ac:dyDescent="0.35">
      <c r="A5034" s="64">
        <v>4593796</v>
      </c>
      <c r="B5034" s="64" t="str">
        <f t="shared" si="607"/>
        <v>RCT Control</v>
      </c>
      <c r="C5034" s="64">
        <f t="shared" si="608"/>
        <v>3113.16</v>
      </c>
      <c r="D5034" s="64">
        <f t="shared" si="608"/>
        <v>335</v>
      </c>
      <c r="E5034" s="64">
        <f t="shared" si="608"/>
        <v>260.45</v>
      </c>
      <c r="F5034" s="64">
        <f t="shared" si="608"/>
        <v>0</v>
      </c>
      <c r="H5034" s="64">
        <f t="shared" si="603"/>
        <v>-260.45</v>
      </c>
      <c r="J5034" s="64">
        <f t="shared" si="609"/>
        <v>78</v>
      </c>
      <c r="K5034" s="64">
        <f t="shared" si="604"/>
        <v>78</v>
      </c>
      <c r="L5034" s="64">
        <f t="shared" si="605"/>
        <v>312</v>
      </c>
      <c r="M5034" s="64">
        <f t="shared" si="606"/>
        <v>107</v>
      </c>
      <c r="O5034" s="64">
        <f t="shared" si="610"/>
        <v>2</v>
      </c>
      <c r="P5034" s="64">
        <f t="shared" si="611"/>
        <v>1</v>
      </c>
      <c r="Q5034" s="64">
        <f t="shared" si="612"/>
        <v>1</v>
      </c>
    </row>
    <row r="5035" spans="1:17" x14ac:dyDescent="0.35">
      <c r="A5035" s="64">
        <v>4596823</v>
      </c>
      <c r="B5035" s="64" t="str">
        <f t="shared" si="607"/>
        <v>CPP/RT</v>
      </c>
      <c r="C5035" s="64">
        <f t="shared" si="608"/>
        <v>12603.73</v>
      </c>
      <c r="D5035" s="64">
        <f t="shared" si="608"/>
        <v>304</v>
      </c>
      <c r="E5035" s="64">
        <f t="shared" si="608"/>
        <v>998.49</v>
      </c>
      <c r="F5035" s="64">
        <f t="shared" si="608"/>
        <v>987.40000000000009</v>
      </c>
      <c r="H5035" s="64">
        <f t="shared" si="603"/>
        <v>-11.089999999999918</v>
      </c>
      <c r="J5035" s="64">
        <f t="shared" si="609"/>
        <v>78</v>
      </c>
      <c r="K5035" s="64">
        <f t="shared" si="604"/>
        <v>79</v>
      </c>
      <c r="L5035" s="64">
        <f t="shared" si="605"/>
        <v>312</v>
      </c>
      <c r="M5035" s="64">
        <f t="shared" si="606"/>
        <v>107</v>
      </c>
      <c r="O5035" s="64">
        <f t="shared" si="610"/>
        <v>2</v>
      </c>
      <c r="P5035" s="64">
        <f t="shared" si="611"/>
        <v>1</v>
      </c>
      <c r="Q5035" s="64">
        <f t="shared" si="612"/>
        <v>1</v>
      </c>
    </row>
    <row r="5036" spans="1:17" x14ac:dyDescent="0.35">
      <c r="A5036" s="64">
        <v>4604171</v>
      </c>
      <c r="B5036" s="64" t="str">
        <f t="shared" si="607"/>
        <v>RT</v>
      </c>
      <c r="C5036" s="64">
        <f t="shared" si="608"/>
        <v>11610.26</v>
      </c>
      <c r="D5036" s="64">
        <f t="shared" si="608"/>
        <v>364</v>
      </c>
      <c r="E5036" s="64">
        <f t="shared" si="608"/>
        <v>930.12</v>
      </c>
      <c r="F5036" s="64">
        <f t="shared" ref="F5036" si="613">SUMIFS(F$55:F$4404,$A$55:$A$4404,$A5036)</f>
        <v>0</v>
      </c>
      <c r="H5036" s="64">
        <f t="shared" ref="H5036:H5099" si="614">F5036-E5036</f>
        <v>-930.12</v>
      </c>
      <c r="J5036" s="64">
        <f t="shared" si="609"/>
        <v>78</v>
      </c>
      <c r="K5036" s="64">
        <f t="shared" ref="K5036:K5099" si="615">IF(AND($B5036=K$4457,$Q5036=1),K5035+1,K5035)</f>
        <v>79</v>
      </c>
      <c r="L5036" s="64">
        <f t="shared" ref="L5036:L5099" si="616">IF(AND($B5036=L$4457,$Q5036=1),L5035+1,L5035)</f>
        <v>313</v>
      </c>
      <c r="M5036" s="64">
        <f t="shared" ref="M5036:M5099" si="617">IF(AND($B5036=M$4457,$Q5036=1),M5035+1,M5035)</f>
        <v>107</v>
      </c>
      <c r="O5036" s="64">
        <f t="shared" si="610"/>
        <v>2</v>
      </c>
      <c r="P5036" s="64">
        <f t="shared" si="611"/>
        <v>1</v>
      </c>
      <c r="Q5036" s="64">
        <f t="shared" si="612"/>
        <v>1</v>
      </c>
    </row>
    <row r="5037" spans="1:17" x14ac:dyDescent="0.35">
      <c r="A5037" s="64">
        <v>4610524</v>
      </c>
      <c r="B5037" s="64" t="str">
        <f t="shared" ref="B5037:B5100" si="618">INDEX($B$55:$B$4404,MATCH($A5037,$A$55:$A$4404,0),1)</f>
        <v>RCT Control</v>
      </c>
      <c r="C5037" s="64">
        <f t="shared" ref="C5037:F5100" si="619">SUMIFS(C$55:C$4404,$A$55:$A$4404,$A5037)</f>
        <v>26339.71</v>
      </c>
      <c r="D5037" s="64">
        <f t="shared" si="619"/>
        <v>363</v>
      </c>
      <c r="E5037" s="64">
        <f t="shared" si="619"/>
        <v>2163.0099999999998</v>
      </c>
      <c r="F5037" s="64">
        <f t="shared" si="619"/>
        <v>0</v>
      </c>
      <c r="H5037" s="64">
        <f t="shared" si="614"/>
        <v>-2163.0099999999998</v>
      </c>
      <c r="J5037" s="64">
        <f t="shared" ref="J5037:J5100" si="620">IF(AND($B5037=J$4457,$Q5037=1),J5036+1,J5036)</f>
        <v>78</v>
      </c>
      <c r="K5037" s="64">
        <f t="shared" si="615"/>
        <v>79</v>
      </c>
      <c r="L5037" s="64">
        <f t="shared" si="616"/>
        <v>313</v>
      </c>
      <c r="M5037" s="64">
        <f t="shared" si="617"/>
        <v>108</v>
      </c>
      <c r="O5037" s="64">
        <f t="shared" ref="O5037:O5100" si="621">COUNTIFS($A$55:$A$4404,$A5037)</f>
        <v>2</v>
      </c>
      <c r="P5037" s="64">
        <f t="shared" ref="P5037:P5100" si="622">IF(D5037&lt;=$P$4455,1,0)</f>
        <v>1</v>
      </c>
      <c r="Q5037" s="64">
        <f t="shared" ref="Q5037:Q5100" si="623">IF(AND(O5037=2,P5037=1),1,0)</f>
        <v>1</v>
      </c>
    </row>
    <row r="5038" spans="1:17" x14ac:dyDescent="0.35">
      <c r="A5038" s="64">
        <v>4683620</v>
      </c>
      <c r="B5038" s="64" t="str">
        <f t="shared" si="618"/>
        <v>RCT Control</v>
      </c>
      <c r="C5038" s="64">
        <f t="shared" si="619"/>
        <v>9427.18</v>
      </c>
      <c r="D5038" s="64">
        <f t="shared" si="619"/>
        <v>336</v>
      </c>
      <c r="E5038" s="64">
        <f t="shared" si="619"/>
        <v>792.72</v>
      </c>
      <c r="F5038" s="64">
        <f t="shared" si="619"/>
        <v>0</v>
      </c>
      <c r="H5038" s="64">
        <f t="shared" si="614"/>
        <v>-792.72</v>
      </c>
      <c r="J5038" s="64">
        <f t="shared" si="620"/>
        <v>78</v>
      </c>
      <c r="K5038" s="64">
        <f t="shared" si="615"/>
        <v>79</v>
      </c>
      <c r="L5038" s="64">
        <f t="shared" si="616"/>
        <v>313</v>
      </c>
      <c r="M5038" s="64">
        <f t="shared" si="617"/>
        <v>109</v>
      </c>
      <c r="O5038" s="64">
        <f t="shared" si="621"/>
        <v>2</v>
      </c>
      <c r="P5038" s="64">
        <f t="shared" si="622"/>
        <v>1</v>
      </c>
      <c r="Q5038" s="64">
        <f t="shared" si="623"/>
        <v>1</v>
      </c>
    </row>
    <row r="5039" spans="1:17" x14ac:dyDescent="0.35">
      <c r="A5039" s="64">
        <v>4688703</v>
      </c>
      <c r="B5039" s="64" t="str">
        <f t="shared" si="618"/>
        <v>RT</v>
      </c>
      <c r="C5039" s="64">
        <f t="shared" si="619"/>
        <v>13083.970000000001</v>
      </c>
      <c r="D5039" s="64">
        <f t="shared" si="619"/>
        <v>364</v>
      </c>
      <c r="E5039" s="64">
        <f t="shared" si="619"/>
        <v>1078.79</v>
      </c>
      <c r="F5039" s="64">
        <f t="shared" si="619"/>
        <v>0</v>
      </c>
      <c r="H5039" s="64">
        <f t="shared" si="614"/>
        <v>-1078.79</v>
      </c>
      <c r="J5039" s="64">
        <f t="shared" si="620"/>
        <v>78</v>
      </c>
      <c r="K5039" s="64">
        <f t="shared" si="615"/>
        <v>79</v>
      </c>
      <c r="L5039" s="64">
        <f t="shared" si="616"/>
        <v>314</v>
      </c>
      <c r="M5039" s="64">
        <f t="shared" si="617"/>
        <v>109</v>
      </c>
      <c r="O5039" s="64">
        <f t="shared" si="621"/>
        <v>2</v>
      </c>
      <c r="P5039" s="64">
        <f t="shared" si="622"/>
        <v>1</v>
      </c>
      <c r="Q5039" s="64">
        <f t="shared" si="623"/>
        <v>1</v>
      </c>
    </row>
    <row r="5040" spans="1:17" x14ac:dyDescent="0.35">
      <c r="A5040" s="64">
        <v>4689818</v>
      </c>
      <c r="B5040" s="64" t="str">
        <f t="shared" si="618"/>
        <v>RT</v>
      </c>
      <c r="C5040" s="64">
        <f t="shared" si="619"/>
        <v>18119.53</v>
      </c>
      <c r="D5040" s="64">
        <f t="shared" si="619"/>
        <v>367</v>
      </c>
      <c r="E5040" s="64">
        <f t="shared" si="619"/>
        <v>1504.22</v>
      </c>
      <c r="F5040" s="64">
        <f t="shared" si="619"/>
        <v>0</v>
      </c>
      <c r="H5040" s="64">
        <f t="shared" si="614"/>
        <v>-1504.22</v>
      </c>
      <c r="J5040" s="64">
        <f t="shared" si="620"/>
        <v>78</v>
      </c>
      <c r="K5040" s="64">
        <f t="shared" si="615"/>
        <v>79</v>
      </c>
      <c r="L5040" s="64">
        <f t="shared" si="616"/>
        <v>315</v>
      </c>
      <c r="M5040" s="64">
        <f t="shared" si="617"/>
        <v>109</v>
      </c>
      <c r="O5040" s="64">
        <f t="shared" si="621"/>
        <v>2</v>
      </c>
      <c r="P5040" s="64">
        <f t="shared" si="622"/>
        <v>1</v>
      </c>
      <c r="Q5040" s="64">
        <f t="shared" si="623"/>
        <v>1</v>
      </c>
    </row>
    <row r="5041" spans="1:17" x14ac:dyDescent="0.35">
      <c r="A5041" s="64">
        <v>4690790</v>
      </c>
      <c r="B5041" s="64" t="str">
        <f t="shared" si="618"/>
        <v>RT</v>
      </c>
      <c r="C5041" s="64">
        <f t="shared" si="619"/>
        <v>11220.35</v>
      </c>
      <c r="D5041" s="64">
        <f t="shared" si="619"/>
        <v>365</v>
      </c>
      <c r="E5041" s="64">
        <f t="shared" si="619"/>
        <v>899.87</v>
      </c>
      <c r="F5041" s="64">
        <f t="shared" si="619"/>
        <v>0</v>
      </c>
      <c r="H5041" s="64">
        <f t="shared" si="614"/>
        <v>-899.87</v>
      </c>
      <c r="J5041" s="64">
        <f t="shared" si="620"/>
        <v>78</v>
      </c>
      <c r="K5041" s="64">
        <f t="shared" si="615"/>
        <v>79</v>
      </c>
      <c r="L5041" s="64">
        <f t="shared" si="616"/>
        <v>316</v>
      </c>
      <c r="M5041" s="64">
        <f t="shared" si="617"/>
        <v>109</v>
      </c>
      <c r="O5041" s="64">
        <f t="shared" si="621"/>
        <v>2</v>
      </c>
      <c r="P5041" s="64">
        <f t="shared" si="622"/>
        <v>1</v>
      </c>
      <c r="Q5041" s="64">
        <f t="shared" si="623"/>
        <v>1</v>
      </c>
    </row>
    <row r="5042" spans="1:17" x14ac:dyDescent="0.35">
      <c r="A5042" s="64">
        <v>4691368</v>
      </c>
      <c r="B5042" s="64" t="str">
        <f t="shared" si="618"/>
        <v>CPP</v>
      </c>
      <c r="C5042" s="64">
        <f t="shared" si="619"/>
        <v>7636.02</v>
      </c>
      <c r="D5042" s="64">
        <f t="shared" si="619"/>
        <v>335</v>
      </c>
      <c r="E5042" s="64">
        <f t="shared" si="619"/>
        <v>613.83999999999992</v>
      </c>
      <c r="F5042" s="64">
        <f t="shared" si="619"/>
        <v>600.24</v>
      </c>
      <c r="H5042" s="64">
        <f t="shared" si="614"/>
        <v>-13.599999999999909</v>
      </c>
      <c r="J5042" s="64">
        <f t="shared" si="620"/>
        <v>79</v>
      </c>
      <c r="K5042" s="64">
        <f t="shared" si="615"/>
        <v>79</v>
      </c>
      <c r="L5042" s="64">
        <f t="shared" si="616"/>
        <v>316</v>
      </c>
      <c r="M5042" s="64">
        <f t="shared" si="617"/>
        <v>109</v>
      </c>
      <c r="O5042" s="64">
        <f t="shared" si="621"/>
        <v>2</v>
      </c>
      <c r="P5042" s="64">
        <f t="shared" si="622"/>
        <v>1</v>
      </c>
      <c r="Q5042" s="64">
        <f t="shared" si="623"/>
        <v>1</v>
      </c>
    </row>
    <row r="5043" spans="1:17" x14ac:dyDescent="0.35">
      <c r="A5043" s="64">
        <v>4702371</v>
      </c>
      <c r="B5043" s="64" t="str">
        <f t="shared" si="618"/>
        <v>RT</v>
      </c>
      <c r="C5043" s="64">
        <f t="shared" si="619"/>
        <v>18182.449999999997</v>
      </c>
      <c r="D5043" s="64">
        <f t="shared" si="619"/>
        <v>363</v>
      </c>
      <c r="E5043" s="64">
        <f t="shared" si="619"/>
        <v>1495.1100000000001</v>
      </c>
      <c r="F5043" s="64">
        <f t="shared" si="619"/>
        <v>0</v>
      </c>
      <c r="H5043" s="64">
        <f t="shared" si="614"/>
        <v>-1495.1100000000001</v>
      </c>
      <c r="J5043" s="64">
        <f t="shared" si="620"/>
        <v>79</v>
      </c>
      <c r="K5043" s="64">
        <f t="shared" si="615"/>
        <v>79</v>
      </c>
      <c r="L5043" s="64">
        <f t="shared" si="616"/>
        <v>317</v>
      </c>
      <c r="M5043" s="64">
        <f t="shared" si="617"/>
        <v>109</v>
      </c>
      <c r="O5043" s="64">
        <f t="shared" si="621"/>
        <v>2</v>
      </c>
      <c r="P5043" s="64">
        <f t="shared" si="622"/>
        <v>1</v>
      </c>
      <c r="Q5043" s="64">
        <f t="shared" si="623"/>
        <v>1</v>
      </c>
    </row>
    <row r="5044" spans="1:17" x14ac:dyDescent="0.35">
      <c r="A5044" s="64">
        <v>4713823</v>
      </c>
      <c r="B5044" s="64" t="str">
        <f t="shared" si="618"/>
        <v>RT</v>
      </c>
      <c r="C5044" s="64">
        <f t="shared" si="619"/>
        <v>13344.7</v>
      </c>
      <c r="D5044" s="64">
        <f t="shared" si="619"/>
        <v>365</v>
      </c>
      <c r="E5044" s="64">
        <f t="shared" si="619"/>
        <v>1062.9100000000001</v>
      </c>
      <c r="F5044" s="64">
        <f t="shared" si="619"/>
        <v>0</v>
      </c>
      <c r="H5044" s="64">
        <f t="shared" si="614"/>
        <v>-1062.9100000000001</v>
      </c>
      <c r="J5044" s="64">
        <f t="shared" si="620"/>
        <v>79</v>
      </c>
      <c r="K5044" s="64">
        <f t="shared" si="615"/>
        <v>79</v>
      </c>
      <c r="L5044" s="64">
        <f t="shared" si="616"/>
        <v>318</v>
      </c>
      <c r="M5044" s="64">
        <f t="shared" si="617"/>
        <v>109</v>
      </c>
      <c r="O5044" s="64">
        <f t="shared" si="621"/>
        <v>2</v>
      </c>
      <c r="P5044" s="64">
        <f t="shared" si="622"/>
        <v>1</v>
      </c>
      <c r="Q5044" s="64">
        <f t="shared" si="623"/>
        <v>1</v>
      </c>
    </row>
    <row r="5045" spans="1:17" x14ac:dyDescent="0.35">
      <c r="A5045" s="64">
        <v>4718584</v>
      </c>
      <c r="B5045" s="64" t="str">
        <f t="shared" si="618"/>
        <v>RT</v>
      </c>
      <c r="C5045" s="64">
        <f t="shared" si="619"/>
        <v>6742.57</v>
      </c>
      <c r="D5045" s="64">
        <f t="shared" si="619"/>
        <v>363</v>
      </c>
      <c r="E5045" s="64">
        <f t="shared" si="619"/>
        <v>563.28</v>
      </c>
      <c r="F5045" s="64">
        <f t="shared" si="619"/>
        <v>0</v>
      </c>
      <c r="H5045" s="64">
        <f t="shared" si="614"/>
        <v>-563.28</v>
      </c>
      <c r="J5045" s="64">
        <f t="shared" si="620"/>
        <v>79</v>
      </c>
      <c r="K5045" s="64">
        <f t="shared" si="615"/>
        <v>79</v>
      </c>
      <c r="L5045" s="64">
        <f t="shared" si="616"/>
        <v>319</v>
      </c>
      <c r="M5045" s="64">
        <f t="shared" si="617"/>
        <v>109</v>
      </c>
      <c r="O5045" s="64">
        <f t="shared" si="621"/>
        <v>2</v>
      </c>
      <c r="P5045" s="64">
        <f t="shared" si="622"/>
        <v>1</v>
      </c>
      <c r="Q5045" s="64">
        <f t="shared" si="623"/>
        <v>1</v>
      </c>
    </row>
    <row r="5046" spans="1:17" x14ac:dyDescent="0.35">
      <c r="A5046" s="64">
        <v>4723567</v>
      </c>
      <c r="B5046" s="64" t="str">
        <f t="shared" si="618"/>
        <v>CPP</v>
      </c>
      <c r="C5046" s="64">
        <f t="shared" si="619"/>
        <v>9658.3700000000008</v>
      </c>
      <c r="D5046" s="64">
        <f t="shared" si="619"/>
        <v>337</v>
      </c>
      <c r="E5046" s="64">
        <f t="shared" si="619"/>
        <v>788.6099999999999</v>
      </c>
      <c r="F5046" s="64">
        <f t="shared" si="619"/>
        <v>794.36</v>
      </c>
      <c r="H5046" s="64">
        <f t="shared" si="614"/>
        <v>5.7500000000001137</v>
      </c>
      <c r="J5046" s="64">
        <f t="shared" si="620"/>
        <v>80</v>
      </c>
      <c r="K5046" s="64">
        <f t="shared" si="615"/>
        <v>79</v>
      </c>
      <c r="L5046" s="64">
        <f t="shared" si="616"/>
        <v>319</v>
      </c>
      <c r="M5046" s="64">
        <f t="shared" si="617"/>
        <v>109</v>
      </c>
      <c r="O5046" s="64">
        <f t="shared" si="621"/>
        <v>2</v>
      </c>
      <c r="P5046" s="64">
        <f t="shared" si="622"/>
        <v>1</v>
      </c>
      <c r="Q5046" s="64">
        <f t="shared" si="623"/>
        <v>1</v>
      </c>
    </row>
    <row r="5047" spans="1:17" x14ac:dyDescent="0.35">
      <c r="A5047" s="64">
        <v>4731437</v>
      </c>
      <c r="B5047" s="64" t="str">
        <f t="shared" si="618"/>
        <v>RT</v>
      </c>
      <c r="C5047" s="64">
        <f t="shared" si="619"/>
        <v>7303.83</v>
      </c>
      <c r="D5047" s="64">
        <f t="shared" si="619"/>
        <v>365</v>
      </c>
      <c r="E5047" s="64">
        <f t="shared" si="619"/>
        <v>599.76</v>
      </c>
      <c r="F5047" s="64">
        <f t="shared" si="619"/>
        <v>0</v>
      </c>
      <c r="H5047" s="64">
        <f t="shared" si="614"/>
        <v>-599.76</v>
      </c>
      <c r="J5047" s="64">
        <f t="shared" si="620"/>
        <v>80</v>
      </c>
      <c r="K5047" s="64">
        <f t="shared" si="615"/>
        <v>79</v>
      </c>
      <c r="L5047" s="64">
        <f t="shared" si="616"/>
        <v>320</v>
      </c>
      <c r="M5047" s="64">
        <f t="shared" si="617"/>
        <v>109</v>
      </c>
      <c r="O5047" s="64">
        <f t="shared" si="621"/>
        <v>2</v>
      </c>
      <c r="P5047" s="64">
        <f t="shared" si="622"/>
        <v>1</v>
      </c>
      <c r="Q5047" s="64">
        <f t="shared" si="623"/>
        <v>1</v>
      </c>
    </row>
    <row r="5048" spans="1:17" x14ac:dyDescent="0.35">
      <c r="A5048" s="64">
        <v>4733855</v>
      </c>
      <c r="B5048" s="64" t="str">
        <f t="shared" si="618"/>
        <v>RT</v>
      </c>
      <c r="C5048" s="64">
        <f t="shared" si="619"/>
        <v>6288.16</v>
      </c>
      <c r="D5048" s="64">
        <f t="shared" si="619"/>
        <v>365</v>
      </c>
      <c r="E5048" s="64">
        <f t="shared" si="619"/>
        <v>501.78000000000003</v>
      </c>
      <c r="F5048" s="64">
        <f t="shared" si="619"/>
        <v>0</v>
      </c>
      <c r="H5048" s="64">
        <f t="shared" si="614"/>
        <v>-501.78000000000003</v>
      </c>
      <c r="J5048" s="64">
        <f t="shared" si="620"/>
        <v>80</v>
      </c>
      <c r="K5048" s="64">
        <f t="shared" si="615"/>
        <v>79</v>
      </c>
      <c r="L5048" s="64">
        <f t="shared" si="616"/>
        <v>321</v>
      </c>
      <c r="M5048" s="64">
        <f t="shared" si="617"/>
        <v>109</v>
      </c>
      <c r="O5048" s="64">
        <f t="shared" si="621"/>
        <v>2</v>
      </c>
      <c r="P5048" s="64">
        <f t="shared" si="622"/>
        <v>1</v>
      </c>
      <c r="Q5048" s="64">
        <f t="shared" si="623"/>
        <v>1</v>
      </c>
    </row>
    <row r="5049" spans="1:17" x14ac:dyDescent="0.35">
      <c r="A5049" s="64">
        <v>4735322</v>
      </c>
      <c r="B5049" s="64" t="str">
        <f t="shared" si="618"/>
        <v>RT</v>
      </c>
      <c r="C5049" s="64">
        <f t="shared" si="619"/>
        <v>10026.65</v>
      </c>
      <c r="D5049" s="64">
        <f t="shared" si="619"/>
        <v>364</v>
      </c>
      <c r="E5049" s="64">
        <f t="shared" si="619"/>
        <v>833.39</v>
      </c>
      <c r="F5049" s="64">
        <f t="shared" si="619"/>
        <v>0</v>
      </c>
      <c r="H5049" s="64">
        <f t="shared" si="614"/>
        <v>-833.39</v>
      </c>
      <c r="J5049" s="64">
        <f t="shared" si="620"/>
        <v>80</v>
      </c>
      <c r="K5049" s="64">
        <f t="shared" si="615"/>
        <v>79</v>
      </c>
      <c r="L5049" s="64">
        <f t="shared" si="616"/>
        <v>322</v>
      </c>
      <c r="M5049" s="64">
        <f t="shared" si="617"/>
        <v>109</v>
      </c>
      <c r="O5049" s="64">
        <f t="shared" si="621"/>
        <v>2</v>
      </c>
      <c r="P5049" s="64">
        <f t="shared" si="622"/>
        <v>1</v>
      </c>
      <c r="Q5049" s="64">
        <f t="shared" si="623"/>
        <v>1</v>
      </c>
    </row>
    <row r="5050" spans="1:17" x14ac:dyDescent="0.35">
      <c r="A5050" s="64">
        <v>4738285</v>
      </c>
      <c r="B5050" s="64" t="str">
        <f t="shared" si="618"/>
        <v>CPP/RT</v>
      </c>
      <c r="C5050" s="64">
        <f t="shared" si="619"/>
        <v>11631.029999999999</v>
      </c>
      <c r="D5050" s="64">
        <f t="shared" si="619"/>
        <v>335</v>
      </c>
      <c r="E5050" s="64">
        <f t="shared" si="619"/>
        <v>931.29</v>
      </c>
      <c r="F5050" s="64">
        <f t="shared" si="619"/>
        <v>921.01</v>
      </c>
      <c r="H5050" s="64">
        <f t="shared" si="614"/>
        <v>-10.279999999999973</v>
      </c>
      <c r="J5050" s="64">
        <f t="shared" si="620"/>
        <v>80</v>
      </c>
      <c r="K5050" s="64">
        <f t="shared" si="615"/>
        <v>80</v>
      </c>
      <c r="L5050" s="64">
        <f t="shared" si="616"/>
        <v>322</v>
      </c>
      <c r="M5050" s="64">
        <f t="shared" si="617"/>
        <v>109</v>
      </c>
      <c r="O5050" s="64">
        <f t="shared" si="621"/>
        <v>2</v>
      </c>
      <c r="P5050" s="64">
        <f t="shared" si="622"/>
        <v>1</v>
      </c>
      <c r="Q5050" s="64">
        <f t="shared" si="623"/>
        <v>1</v>
      </c>
    </row>
    <row r="5051" spans="1:17" x14ac:dyDescent="0.35">
      <c r="A5051" s="64">
        <v>4740321</v>
      </c>
      <c r="B5051" s="64" t="str">
        <f t="shared" si="618"/>
        <v>CPP</v>
      </c>
      <c r="C5051" s="64">
        <f t="shared" si="619"/>
        <v>15757.039999999999</v>
      </c>
      <c r="D5051" s="64">
        <f t="shared" si="619"/>
        <v>336</v>
      </c>
      <c r="E5051" s="64">
        <f t="shared" si="619"/>
        <v>1264.0900000000001</v>
      </c>
      <c r="F5051" s="64">
        <f t="shared" si="619"/>
        <v>1243.44</v>
      </c>
      <c r="H5051" s="64">
        <f t="shared" si="614"/>
        <v>-20.650000000000091</v>
      </c>
      <c r="J5051" s="64">
        <f t="shared" si="620"/>
        <v>81</v>
      </c>
      <c r="K5051" s="64">
        <f t="shared" si="615"/>
        <v>80</v>
      </c>
      <c r="L5051" s="64">
        <f t="shared" si="616"/>
        <v>322</v>
      </c>
      <c r="M5051" s="64">
        <f t="shared" si="617"/>
        <v>109</v>
      </c>
      <c r="O5051" s="64">
        <f t="shared" si="621"/>
        <v>2</v>
      </c>
      <c r="P5051" s="64">
        <f t="shared" si="622"/>
        <v>1</v>
      </c>
      <c r="Q5051" s="64">
        <f t="shared" si="623"/>
        <v>1</v>
      </c>
    </row>
    <row r="5052" spans="1:17" x14ac:dyDescent="0.35">
      <c r="A5052" s="64">
        <v>4759231</v>
      </c>
      <c r="B5052" s="64" t="str">
        <f t="shared" si="618"/>
        <v>RT</v>
      </c>
      <c r="C5052" s="64">
        <f t="shared" si="619"/>
        <v>5021.8899999999994</v>
      </c>
      <c r="D5052" s="64">
        <f t="shared" si="619"/>
        <v>365</v>
      </c>
      <c r="E5052" s="64">
        <f t="shared" si="619"/>
        <v>423.55</v>
      </c>
      <c r="F5052" s="64">
        <f t="shared" si="619"/>
        <v>0</v>
      </c>
      <c r="H5052" s="64">
        <f t="shared" si="614"/>
        <v>-423.55</v>
      </c>
      <c r="J5052" s="64">
        <f t="shared" si="620"/>
        <v>81</v>
      </c>
      <c r="K5052" s="64">
        <f t="shared" si="615"/>
        <v>80</v>
      </c>
      <c r="L5052" s="64">
        <f t="shared" si="616"/>
        <v>323</v>
      </c>
      <c r="M5052" s="64">
        <f t="shared" si="617"/>
        <v>109</v>
      </c>
      <c r="O5052" s="64">
        <f t="shared" si="621"/>
        <v>2</v>
      </c>
      <c r="P5052" s="64">
        <f t="shared" si="622"/>
        <v>1</v>
      </c>
      <c r="Q5052" s="64">
        <f t="shared" si="623"/>
        <v>1</v>
      </c>
    </row>
    <row r="5053" spans="1:17" x14ac:dyDescent="0.35">
      <c r="A5053" s="64">
        <v>4759637</v>
      </c>
      <c r="B5053" s="64" t="str">
        <f t="shared" si="618"/>
        <v>RCT Control</v>
      </c>
      <c r="C5053" s="64">
        <f t="shared" si="619"/>
        <v>6274.02</v>
      </c>
      <c r="D5053" s="64">
        <f t="shared" si="619"/>
        <v>336</v>
      </c>
      <c r="E5053" s="64">
        <f t="shared" si="619"/>
        <v>524.07999999999993</v>
      </c>
      <c r="F5053" s="64">
        <f t="shared" si="619"/>
        <v>0</v>
      </c>
      <c r="H5053" s="64">
        <f t="shared" si="614"/>
        <v>-524.07999999999993</v>
      </c>
      <c r="J5053" s="64">
        <f t="shared" si="620"/>
        <v>81</v>
      </c>
      <c r="K5053" s="64">
        <f t="shared" si="615"/>
        <v>80</v>
      </c>
      <c r="L5053" s="64">
        <f t="shared" si="616"/>
        <v>323</v>
      </c>
      <c r="M5053" s="64">
        <f t="shared" si="617"/>
        <v>110</v>
      </c>
      <c r="O5053" s="64">
        <f t="shared" si="621"/>
        <v>2</v>
      </c>
      <c r="P5053" s="64">
        <f t="shared" si="622"/>
        <v>1</v>
      </c>
      <c r="Q5053" s="64">
        <f t="shared" si="623"/>
        <v>1</v>
      </c>
    </row>
    <row r="5054" spans="1:17" x14ac:dyDescent="0.35">
      <c r="A5054" s="64">
        <v>4761468</v>
      </c>
      <c r="B5054" s="64" t="str">
        <f t="shared" si="618"/>
        <v>RT</v>
      </c>
      <c r="C5054" s="64">
        <f t="shared" si="619"/>
        <v>7954.51</v>
      </c>
      <c r="D5054" s="64">
        <f t="shared" si="619"/>
        <v>365</v>
      </c>
      <c r="E5054" s="64">
        <f t="shared" si="619"/>
        <v>624.87</v>
      </c>
      <c r="F5054" s="64">
        <f t="shared" si="619"/>
        <v>0</v>
      </c>
      <c r="H5054" s="64">
        <f t="shared" si="614"/>
        <v>-624.87</v>
      </c>
      <c r="J5054" s="64">
        <f t="shared" si="620"/>
        <v>81</v>
      </c>
      <c r="K5054" s="64">
        <f t="shared" si="615"/>
        <v>80</v>
      </c>
      <c r="L5054" s="64">
        <f t="shared" si="616"/>
        <v>324</v>
      </c>
      <c r="M5054" s="64">
        <f t="shared" si="617"/>
        <v>110</v>
      </c>
      <c r="O5054" s="64">
        <f t="shared" si="621"/>
        <v>2</v>
      </c>
      <c r="P5054" s="64">
        <f t="shared" si="622"/>
        <v>1</v>
      </c>
      <c r="Q5054" s="64">
        <f t="shared" si="623"/>
        <v>1</v>
      </c>
    </row>
    <row r="5055" spans="1:17" x14ac:dyDescent="0.35">
      <c r="A5055" s="64">
        <v>4774750</v>
      </c>
      <c r="B5055" s="64" t="str">
        <f t="shared" si="618"/>
        <v>CPP</v>
      </c>
      <c r="C5055" s="64">
        <f t="shared" si="619"/>
        <v>7466.6</v>
      </c>
      <c r="D5055" s="64">
        <f t="shared" si="619"/>
        <v>304</v>
      </c>
      <c r="E5055" s="64">
        <f t="shared" si="619"/>
        <v>570.58999999999992</v>
      </c>
      <c r="F5055" s="64">
        <f t="shared" si="619"/>
        <v>556.73</v>
      </c>
      <c r="H5055" s="64">
        <f t="shared" si="614"/>
        <v>-13.8599999999999</v>
      </c>
      <c r="J5055" s="64">
        <f t="shared" si="620"/>
        <v>82</v>
      </c>
      <c r="K5055" s="64">
        <f t="shared" si="615"/>
        <v>80</v>
      </c>
      <c r="L5055" s="64">
        <f t="shared" si="616"/>
        <v>324</v>
      </c>
      <c r="M5055" s="64">
        <f t="shared" si="617"/>
        <v>110</v>
      </c>
      <c r="O5055" s="64">
        <f t="shared" si="621"/>
        <v>2</v>
      </c>
      <c r="P5055" s="64">
        <f t="shared" si="622"/>
        <v>1</v>
      </c>
      <c r="Q5055" s="64">
        <f t="shared" si="623"/>
        <v>1</v>
      </c>
    </row>
    <row r="5056" spans="1:17" x14ac:dyDescent="0.35">
      <c r="A5056" s="64">
        <v>4774867</v>
      </c>
      <c r="B5056" s="64" t="str">
        <f t="shared" si="618"/>
        <v>RT</v>
      </c>
      <c r="C5056" s="64">
        <f t="shared" si="619"/>
        <v>7824.6399999999994</v>
      </c>
      <c r="D5056" s="64">
        <f t="shared" si="619"/>
        <v>363</v>
      </c>
      <c r="E5056" s="64">
        <f t="shared" si="619"/>
        <v>624.62</v>
      </c>
      <c r="F5056" s="64">
        <f t="shared" si="619"/>
        <v>0</v>
      </c>
      <c r="H5056" s="64">
        <f t="shared" si="614"/>
        <v>-624.62</v>
      </c>
      <c r="J5056" s="64">
        <f t="shared" si="620"/>
        <v>82</v>
      </c>
      <c r="K5056" s="64">
        <f t="shared" si="615"/>
        <v>80</v>
      </c>
      <c r="L5056" s="64">
        <f t="shared" si="616"/>
        <v>325</v>
      </c>
      <c r="M5056" s="64">
        <f t="shared" si="617"/>
        <v>110</v>
      </c>
      <c r="O5056" s="64">
        <f t="shared" si="621"/>
        <v>2</v>
      </c>
      <c r="P5056" s="64">
        <f t="shared" si="622"/>
        <v>1</v>
      </c>
      <c r="Q5056" s="64">
        <f t="shared" si="623"/>
        <v>1</v>
      </c>
    </row>
    <row r="5057" spans="1:17" x14ac:dyDescent="0.35">
      <c r="A5057" s="64">
        <v>4795764</v>
      </c>
      <c r="B5057" s="64" t="str">
        <f t="shared" si="618"/>
        <v>CPP/RT</v>
      </c>
      <c r="C5057" s="64">
        <f t="shared" si="619"/>
        <v>9380.82</v>
      </c>
      <c r="D5057" s="64">
        <f t="shared" si="619"/>
        <v>275</v>
      </c>
      <c r="E5057" s="64">
        <f t="shared" si="619"/>
        <v>761.02</v>
      </c>
      <c r="F5057" s="64">
        <f t="shared" si="619"/>
        <v>753.34</v>
      </c>
      <c r="H5057" s="64">
        <f t="shared" si="614"/>
        <v>-7.67999999999995</v>
      </c>
      <c r="J5057" s="64">
        <f t="shared" si="620"/>
        <v>82</v>
      </c>
      <c r="K5057" s="64">
        <f t="shared" si="615"/>
        <v>81</v>
      </c>
      <c r="L5057" s="64">
        <f t="shared" si="616"/>
        <v>325</v>
      </c>
      <c r="M5057" s="64">
        <f t="shared" si="617"/>
        <v>110</v>
      </c>
      <c r="O5057" s="64">
        <f t="shared" si="621"/>
        <v>2</v>
      </c>
      <c r="P5057" s="64">
        <f t="shared" si="622"/>
        <v>1</v>
      </c>
      <c r="Q5057" s="64">
        <f t="shared" si="623"/>
        <v>1</v>
      </c>
    </row>
    <row r="5058" spans="1:17" x14ac:dyDescent="0.35">
      <c r="A5058" s="64">
        <v>4810132</v>
      </c>
      <c r="B5058" s="64" t="str">
        <f t="shared" si="618"/>
        <v>RT</v>
      </c>
      <c r="C5058" s="64">
        <f t="shared" si="619"/>
        <v>11087.779999999999</v>
      </c>
      <c r="D5058" s="64">
        <f t="shared" si="619"/>
        <v>364</v>
      </c>
      <c r="E5058" s="64">
        <f t="shared" si="619"/>
        <v>882.98</v>
      </c>
      <c r="F5058" s="64">
        <f t="shared" si="619"/>
        <v>0</v>
      </c>
      <c r="H5058" s="64">
        <f t="shared" si="614"/>
        <v>-882.98</v>
      </c>
      <c r="J5058" s="64">
        <f t="shared" si="620"/>
        <v>82</v>
      </c>
      <c r="K5058" s="64">
        <f t="shared" si="615"/>
        <v>81</v>
      </c>
      <c r="L5058" s="64">
        <f t="shared" si="616"/>
        <v>326</v>
      </c>
      <c r="M5058" s="64">
        <f t="shared" si="617"/>
        <v>110</v>
      </c>
      <c r="O5058" s="64">
        <f t="shared" si="621"/>
        <v>2</v>
      </c>
      <c r="P5058" s="64">
        <f t="shared" si="622"/>
        <v>1</v>
      </c>
      <c r="Q5058" s="64">
        <f t="shared" si="623"/>
        <v>1</v>
      </c>
    </row>
    <row r="5059" spans="1:17" x14ac:dyDescent="0.35">
      <c r="A5059" s="64">
        <v>4811841</v>
      </c>
      <c r="B5059" s="64" t="str">
        <f t="shared" si="618"/>
        <v>RT</v>
      </c>
      <c r="C5059" s="64">
        <f t="shared" si="619"/>
        <v>17182.23</v>
      </c>
      <c r="D5059" s="64">
        <f t="shared" si="619"/>
        <v>335</v>
      </c>
      <c r="E5059" s="64">
        <f t="shared" si="619"/>
        <v>1423.61</v>
      </c>
      <c r="F5059" s="64">
        <f t="shared" si="619"/>
        <v>0</v>
      </c>
      <c r="H5059" s="64">
        <f t="shared" si="614"/>
        <v>-1423.61</v>
      </c>
      <c r="J5059" s="64">
        <f t="shared" si="620"/>
        <v>82</v>
      </c>
      <c r="K5059" s="64">
        <f t="shared" si="615"/>
        <v>81</v>
      </c>
      <c r="L5059" s="64">
        <f t="shared" si="616"/>
        <v>327</v>
      </c>
      <c r="M5059" s="64">
        <f t="shared" si="617"/>
        <v>110</v>
      </c>
      <c r="O5059" s="64">
        <f t="shared" si="621"/>
        <v>2</v>
      </c>
      <c r="P5059" s="64">
        <f t="shared" si="622"/>
        <v>1</v>
      </c>
      <c r="Q5059" s="64">
        <f t="shared" si="623"/>
        <v>1</v>
      </c>
    </row>
    <row r="5060" spans="1:17" x14ac:dyDescent="0.35">
      <c r="A5060" s="64">
        <v>4814829</v>
      </c>
      <c r="B5060" s="64" t="str">
        <f t="shared" si="618"/>
        <v>RT</v>
      </c>
      <c r="C5060" s="64">
        <f t="shared" si="619"/>
        <v>12802.330000000002</v>
      </c>
      <c r="D5060" s="64">
        <f t="shared" si="619"/>
        <v>364</v>
      </c>
      <c r="E5060" s="64">
        <f t="shared" si="619"/>
        <v>1001.81</v>
      </c>
      <c r="F5060" s="64">
        <f t="shared" si="619"/>
        <v>0</v>
      </c>
      <c r="H5060" s="64">
        <f t="shared" si="614"/>
        <v>-1001.81</v>
      </c>
      <c r="J5060" s="64">
        <f t="shared" si="620"/>
        <v>82</v>
      </c>
      <c r="K5060" s="64">
        <f t="shared" si="615"/>
        <v>81</v>
      </c>
      <c r="L5060" s="64">
        <f t="shared" si="616"/>
        <v>328</v>
      </c>
      <c r="M5060" s="64">
        <f t="shared" si="617"/>
        <v>110</v>
      </c>
      <c r="O5060" s="64">
        <f t="shared" si="621"/>
        <v>2</v>
      </c>
      <c r="P5060" s="64">
        <f t="shared" si="622"/>
        <v>1</v>
      </c>
      <c r="Q5060" s="64">
        <f t="shared" si="623"/>
        <v>1</v>
      </c>
    </row>
    <row r="5061" spans="1:17" x14ac:dyDescent="0.35">
      <c r="A5061" s="64">
        <v>4822161</v>
      </c>
      <c r="B5061" s="64" t="str">
        <f t="shared" si="618"/>
        <v>RT</v>
      </c>
      <c r="C5061" s="64">
        <f t="shared" si="619"/>
        <v>8361.17</v>
      </c>
      <c r="D5061" s="64">
        <f t="shared" si="619"/>
        <v>365</v>
      </c>
      <c r="E5061" s="64">
        <f t="shared" si="619"/>
        <v>668.74</v>
      </c>
      <c r="F5061" s="64">
        <f t="shared" si="619"/>
        <v>0</v>
      </c>
      <c r="H5061" s="64">
        <f t="shared" si="614"/>
        <v>-668.74</v>
      </c>
      <c r="J5061" s="64">
        <f t="shared" si="620"/>
        <v>82</v>
      </c>
      <c r="K5061" s="64">
        <f t="shared" si="615"/>
        <v>81</v>
      </c>
      <c r="L5061" s="64">
        <f t="shared" si="616"/>
        <v>329</v>
      </c>
      <c r="M5061" s="64">
        <f t="shared" si="617"/>
        <v>110</v>
      </c>
      <c r="O5061" s="64">
        <f t="shared" si="621"/>
        <v>2</v>
      </c>
      <c r="P5061" s="64">
        <f t="shared" si="622"/>
        <v>1</v>
      </c>
      <c r="Q5061" s="64">
        <f t="shared" si="623"/>
        <v>1</v>
      </c>
    </row>
    <row r="5062" spans="1:17" x14ac:dyDescent="0.35">
      <c r="A5062" s="64">
        <v>4822963</v>
      </c>
      <c r="B5062" s="64" t="str">
        <f t="shared" si="618"/>
        <v>CPP/RT</v>
      </c>
      <c r="C5062" s="64">
        <f t="shared" si="619"/>
        <v>8433.27</v>
      </c>
      <c r="D5062" s="64">
        <f t="shared" si="619"/>
        <v>276</v>
      </c>
      <c r="E5062" s="64">
        <f t="shared" si="619"/>
        <v>649.80999999999995</v>
      </c>
      <c r="F5062" s="64">
        <f t="shared" si="619"/>
        <v>635.13</v>
      </c>
      <c r="H5062" s="64">
        <f t="shared" si="614"/>
        <v>-14.67999999999995</v>
      </c>
      <c r="J5062" s="64">
        <f t="shared" si="620"/>
        <v>82</v>
      </c>
      <c r="K5062" s="64">
        <f t="shared" si="615"/>
        <v>82</v>
      </c>
      <c r="L5062" s="64">
        <f t="shared" si="616"/>
        <v>329</v>
      </c>
      <c r="M5062" s="64">
        <f t="shared" si="617"/>
        <v>110</v>
      </c>
      <c r="O5062" s="64">
        <f t="shared" si="621"/>
        <v>2</v>
      </c>
      <c r="P5062" s="64">
        <f t="shared" si="622"/>
        <v>1</v>
      </c>
      <c r="Q5062" s="64">
        <f t="shared" si="623"/>
        <v>1</v>
      </c>
    </row>
    <row r="5063" spans="1:17" x14ac:dyDescent="0.35">
      <c r="A5063" s="64">
        <v>4827236</v>
      </c>
      <c r="B5063" s="64" t="str">
        <f t="shared" si="618"/>
        <v>CPP/RT</v>
      </c>
      <c r="C5063" s="64">
        <f t="shared" si="619"/>
        <v>5581.9400000000005</v>
      </c>
      <c r="D5063" s="64">
        <f t="shared" si="619"/>
        <v>306</v>
      </c>
      <c r="E5063" s="64">
        <f t="shared" si="619"/>
        <v>435.08</v>
      </c>
      <c r="F5063" s="64">
        <f t="shared" si="619"/>
        <v>422.82000000000005</v>
      </c>
      <c r="H5063" s="64">
        <f t="shared" si="614"/>
        <v>-12.259999999999934</v>
      </c>
      <c r="J5063" s="64">
        <f t="shared" si="620"/>
        <v>82</v>
      </c>
      <c r="K5063" s="64">
        <f t="shared" si="615"/>
        <v>83</v>
      </c>
      <c r="L5063" s="64">
        <f t="shared" si="616"/>
        <v>329</v>
      </c>
      <c r="M5063" s="64">
        <f t="shared" si="617"/>
        <v>110</v>
      </c>
      <c r="O5063" s="64">
        <f t="shared" si="621"/>
        <v>2</v>
      </c>
      <c r="P5063" s="64">
        <f t="shared" si="622"/>
        <v>1</v>
      </c>
      <c r="Q5063" s="64">
        <f t="shared" si="623"/>
        <v>1</v>
      </c>
    </row>
    <row r="5064" spans="1:17" x14ac:dyDescent="0.35">
      <c r="A5064" s="64">
        <v>4876150</v>
      </c>
      <c r="B5064" s="64" t="str">
        <f t="shared" si="618"/>
        <v>CPP/RT</v>
      </c>
      <c r="C5064" s="64">
        <f t="shared" si="619"/>
        <v>3403.701</v>
      </c>
      <c r="D5064" s="64">
        <f t="shared" si="619"/>
        <v>275</v>
      </c>
      <c r="E5064" s="64">
        <f t="shared" si="619"/>
        <v>262.29000000000002</v>
      </c>
      <c r="F5064" s="64">
        <f t="shared" si="619"/>
        <v>259.49</v>
      </c>
      <c r="H5064" s="64">
        <f t="shared" si="614"/>
        <v>-2.8000000000000114</v>
      </c>
      <c r="J5064" s="64">
        <f t="shared" si="620"/>
        <v>82</v>
      </c>
      <c r="K5064" s="64">
        <f t="shared" si="615"/>
        <v>84</v>
      </c>
      <c r="L5064" s="64">
        <f t="shared" si="616"/>
        <v>329</v>
      </c>
      <c r="M5064" s="64">
        <f t="shared" si="617"/>
        <v>110</v>
      </c>
      <c r="O5064" s="64">
        <f t="shared" si="621"/>
        <v>2</v>
      </c>
      <c r="P5064" s="64">
        <f t="shared" si="622"/>
        <v>1</v>
      </c>
      <c r="Q5064" s="64">
        <f t="shared" si="623"/>
        <v>1</v>
      </c>
    </row>
    <row r="5065" spans="1:17" x14ac:dyDescent="0.35">
      <c r="A5065" s="64">
        <v>4891447</v>
      </c>
      <c r="B5065" s="64" t="str">
        <f t="shared" si="618"/>
        <v>RT</v>
      </c>
      <c r="C5065" s="64">
        <f t="shared" si="619"/>
        <v>10477.040000000001</v>
      </c>
      <c r="D5065" s="64">
        <f t="shared" si="619"/>
        <v>365</v>
      </c>
      <c r="E5065" s="64">
        <f t="shared" si="619"/>
        <v>861.05</v>
      </c>
      <c r="F5065" s="64">
        <f t="shared" si="619"/>
        <v>0</v>
      </c>
      <c r="H5065" s="64">
        <f t="shared" si="614"/>
        <v>-861.05</v>
      </c>
      <c r="J5065" s="64">
        <f t="shared" si="620"/>
        <v>82</v>
      </c>
      <c r="K5065" s="64">
        <f t="shared" si="615"/>
        <v>84</v>
      </c>
      <c r="L5065" s="64">
        <f t="shared" si="616"/>
        <v>330</v>
      </c>
      <c r="M5065" s="64">
        <f t="shared" si="617"/>
        <v>110</v>
      </c>
      <c r="O5065" s="64">
        <f t="shared" si="621"/>
        <v>2</v>
      </c>
      <c r="P5065" s="64">
        <f t="shared" si="622"/>
        <v>1</v>
      </c>
      <c r="Q5065" s="64">
        <f t="shared" si="623"/>
        <v>1</v>
      </c>
    </row>
    <row r="5066" spans="1:17" x14ac:dyDescent="0.35">
      <c r="A5066" s="64">
        <v>4892528</v>
      </c>
      <c r="B5066" s="64" t="str">
        <f t="shared" si="618"/>
        <v>RCT Control</v>
      </c>
      <c r="C5066" s="64">
        <f t="shared" si="619"/>
        <v>7763.07</v>
      </c>
      <c r="D5066" s="64">
        <f t="shared" si="619"/>
        <v>336</v>
      </c>
      <c r="E5066" s="64">
        <f t="shared" si="619"/>
        <v>636.34999999999991</v>
      </c>
      <c r="F5066" s="64">
        <f t="shared" si="619"/>
        <v>0</v>
      </c>
      <c r="H5066" s="64">
        <f t="shared" si="614"/>
        <v>-636.34999999999991</v>
      </c>
      <c r="J5066" s="64">
        <f t="shared" si="620"/>
        <v>82</v>
      </c>
      <c r="K5066" s="64">
        <f t="shared" si="615"/>
        <v>84</v>
      </c>
      <c r="L5066" s="64">
        <f t="shared" si="616"/>
        <v>330</v>
      </c>
      <c r="M5066" s="64">
        <f t="shared" si="617"/>
        <v>111</v>
      </c>
      <c r="O5066" s="64">
        <f t="shared" si="621"/>
        <v>2</v>
      </c>
      <c r="P5066" s="64">
        <f t="shared" si="622"/>
        <v>1</v>
      </c>
      <c r="Q5066" s="64">
        <f t="shared" si="623"/>
        <v>1</v>
      </c>
    </row>
    <row r="5067" spans="1:17" x14ac:dyDescent="0.35">
      <c r="A5067" s="64">
        <v>4896174</v>
      </c>
      <c r="B5067" s="64" t="str">
        <f t="shared" si="618"/>
        <v>CPP/RT</v>
      </c>
      <c r="C5067" s="64">
        <f t="shared" si="619"/>
        <v>23503.39</v>
      </c>
      <c r="D5067" s="64">
        <f t="shared" si="619"/>
        <v>334</v>
      </c>
      <c r="E5067" s="64">
        <f t="shared" si="619"/>
        <v>1896.5700000000002</v>
      </c>
      <c r="F5067" s="64">
        <f t="shared" si="619"/>
        <v>1894.47</v>
      </c>
      <c r="H5067" s="64">
        <f t="shared" si="614"/>
        <v>-2.1000000000001364</v>
      </c>
      <c r="J5067" s="64">
        <f t="shared" si="620"/>
        <v>82</v>
      </c>
      <c r="K5067" s="64">
        <f t="shared" si="615"/>
        <v>85</v>
      </c>
      <c r="L5067" s="64">
        <f t="shared" si="616"/>
        <v>330</v>
      </c>
      <c r="M5067" s="64">
        <f t="shared" si="617"/>
        <v>111</v>
      </c>
      <c r="O5067" s="64">
        <f t="shared" si="621"/>
        <v>2</v>
      </c>
      <c r="P5067" s="64">
        <f t="shared" si="622"/>
        <v>1</v>
      </c>
      <c r="Q5067" s="64">
        <f t="shared" si="623"/>
        <v>1</v>
      </c>
    </row>
    <row r="5068" spans="1:17" x14ac:dyDescent="0.35">
      <c r="A5068" s="64">
        <v>4898443</v>
      </c>
      <c r="B5068" s="64" t="str">
        <f t="shared" si="618"/>
        <v>CPP/RT</v>
      </c>
      <c r="C5068" s="64">
        <f t="shared" si="619"/>
        <v>6658.4</v>
      </c>
      <c r="D5068" s="64">
        <f t="shared" si="619"/>
        <v>274</v>
      </c>
      <c r="E5068" s="64">
        <f t="shared" si="619"/>
        <v>538.59</v>
      </c>
      <c r="F5068" s="64">
        <f t="shared" si="619"/>
        <v>538.88</v>
      </c>
      <c r="H5068" s="64">
        <f t="shared" si="614"/>
        <v>0.28999999999996362</v>
      </c>
      <c r="J5068" s="64">
        <f t="shared" si="620"/>
        <v>82</v>
      </c>
      <c r="K5068" s="64">
        <f t="shared" si="615"/>
        <v>86</v>
      </c>
      <c r="L5068" s="64">
        <f t="shared" si="616"/>
        <v>330</v>
      </c>
      <c r="M5068" s="64">
        <f t="shared" si="617"/>
        <v>111</v>
      </c>
      <c r="O5068" s="64">
        <f t="shared" si="621"/>
        <v>2</v>
      </c>
      <c r="P5068" s="64">
        <f t="shared" si="622"/>
        <v>1</v>
      </c>
      <c r="Q5068" s="64">
        <f t="shared" si="623"/>
        <v>1</v>
      </c>
    </row>
    <row r="5069" spans="1:17" x14ac:dyDescent="0.35">
      <c r="A5069" s="64">
        <v>4898865</v>
      </c>
      <c r="B5069" s="64" t="str">
        <f t="shared" si="618"/>
        <v>RT</v>
      </c>
      <c r="C5069" s="64">
        <f t="shared" si="619"/>
        <v>15249.490000000002</v>
      </c>
      <c r="D5069" s="64">
        <f t="shared" si="619"/>
        <v>363</v>
      </c>
      <c r="E5069" s="64">
        <f t="shared" si="619"/>
        <v>1229.1199999999999</v>
      </c>
      <c r="F5069" s="64">
        <f t="shared" si="619"/>
        <v>0</v>
      </c>
      <c r="H5069" s="64">
        <f t="shared" si="614"/>
        <v>-1229.1199999999999</v>
      </c>
      <c r="J5069" s="64">
        <f t="shared" si="620"/>
        <v>82</v>
      </c>
      <c r="K5069" s="64">
        <f t="shared" si="615"/>
        <v>86</v>
      </c>
      <c r="L5069" s="64">
        <f t="shared" si="616"/>
        <v>331</v>
      </c>
      <c r="M5069" s="64">
        <f t="shared" si="617"/>
        <v>111</v>
      </c>
      <c r="O5069" s="64">
        <f t="shared" si="621"/>
        <v>2</v>
      </c>
      <c r="P5069" s="64">
        <f t="shared" si="622"/>
        <v>1</v>
      </c>
      <c r="Q5069" s="64">
        <f t="shared" si="623"/>
        <v>1</v>
      </c>
    </row>
    <row r="5070" spans="1:17" x14ac:dyDescent="0.35">
      <c r="A5070" s="64">
        <v>4906080</v>
      </c>
      <c r="B5070" s="64" t="str">
        <f t="shared" si="618"/>
        <v>RCT Control</v>
      </c>
      <c r="C5070" s="64">
        <f t="shared" si="619"/>
        <v>7494.66</v>
      </c>
      <c r="D5070" s="64">
        <f t="shared" si="619"/>
        <v>370</v>
      </c>
      <c r="E5070" s="64">
        <f t="shared" si="619"/>
        <v>619.16000000000008</v>
      </c>
      <c r="F5070" s="64">
        <f t="shared" si="619"/>
        <v>0</v>
      </c>
      <c r="H5070" s="64">
        <f t="shared" si="614"/>
        <v>-619.16000000000008</v>
      </c>
      <c r="J5070" s="64">
        <f t="shared" si="620"/>
        <v>82</v>
      </c>
      <c r="K5070" s="64">
        <f t="shared" si="615"/>
        <v>86</v>
      </c>
      <c r="L5070" s="64">
        <f t="shared" si="616"/>
        <v>331</v>
      </c>
      <c r="M5070" s="64">
        <f t="shared" si="617"/>
        <v>112</v>
      </c>
      <c r="O5070" s="64">
        <f t="shared" si="621"/>
        <v>2</v>
      </c>
      <c r="P5070" s="64">
        <f t="shared" si="622"/>
        <v>1</v>
      </c>
      <c r="Q5070" s="64">
        <f t="shared" si="623"/>
        <v>1</v>
      </c>
    </row>
    <row r="5071" spans="1:17" x14ac:dyDescent="0.35">
      <c r="A5071" s="64">
        <v>4907963</v>
      </c>
      <c r="B5071" s="64" t="str">
        <f t="shared" si="618"/>
        <v>CPP/RT</v>
      </c>
      <c r="C5071" s="64">
        <f t="shared" si="619"/>
        <v>5909.42</v>
      </c>
      <c r="D5071" s="64">
        <f t="shared" si="619"/>
        <v>274</v>
      </c>
      <c r="E5071" s="64">
        <f t="shared" si="619"/>
        <v>465.68999999999994</v>
      </c>
      <c r="F5071" s="64">
        <f t="shared" si="619"/>
        <v>453.93</v>
      </c>
      <c r="H5071" s="64">
        <f t="shared" si="614"/>
        <v>-11.759999999999934</v>
      </c>
      <c r="J5071" s="64">
        <f t="shared" si="620"/>
        <v>82</v>
      </c>
      <c r="K5071" s="64">
        <f t="shared" si="615"/>
        <v>87</v>
      </c>
      <c r="L5071" s="64">
        <f t="shared" si="616"/>
        <v>331</v>
      </c>
      <c r="M5071" s="64">
        <f t="shared" si="617"/>
        <v>112</v>
      </c>
      <c r="O5071" s="64">
        <f t="shared" si="621"/>
        <v>2</v>
      </c>
      <c r="P5071" s="64">
        <f t="shared" si="622"/>
        <v>1</v>
      </c>
      <c r="Q5071" s="64">
        <f t="shared" si="623"/>
        <v>1</v>
      </c>
    </row>
    <row r="5072" spans="1:17" x14ac:dyDescent="0.35">
      <c r="A5072" s="64">
        <v>4909620</v>
      </c>
      <c r="B5072" s="64" t="str">
        <f t="shared" si="618"/>
        <v>RCT Control</v>
      </c>
      <c r="C5072" s="64">
        <f t="shared" si="619"/>
        <v>9587.6200000000008</v>
      </c>
      <c r="D5072" s="64">
        <f t="shared" si="619"/>
        <v>333</v>
      </c>
      <c r="E5072" s="64">
        <f t="shared" si="619"/>
        <v>780.90000000000009</v>
      </c>
      <c r="F5072" s="64">
        <f t="shared" si="619"/>
        <v>0</v>
      </c>
      <c r="H5072" s="64">
        <f t="shared" si="614"/>
        <v>-780.90000000000009</v>
      </c>
      <c r="J5072" s="64">
        <f t="shared" si="620"/>
        <v>82</v>
      </c>
      <c r="K5072" s="64">
        <f t="shared" si="615"/>
        <v>87</v>
      </c>
      <c r="L5072" s="64">
        <f t="shared" si="616"/>
        <v>331</v>
      </c>
      <c r="M5072" s="64">
        <f t="shared" si="617"/>
        <v>113</v>
      </c>
      <c r="O5072" s="64">
        <f t="shared" si="621"/>
        <v>2</v>
      </c>
      <c r="P5072" s="64">
        <f t="shared" si="622"/>
        <v>1</v>
      </c>
      <c r="Q5072" s="64">
        <f t="shared" si="623"/>
        <v>1</v>
      </c>
    </row>
    <row r="5073" spans="1:17" x14ac:dyDescent="0.35">
      <c r="A5073" s="64">
        <v>4910213</v>
      </c>
      <c r="B5073" s="64" t="str">
        <f t="shared" si="618"/>
        <v>RT</v>
      </c>
      <c r="C5073" s="64">
        <f t="shared" si="619"/>
        <v>6384.43</v>
      </c>
      <c r="D5073" s="64">
        <f t="shared" si="619"/>
        <v>365</v>
      </c>
      <c r="E5073" s="64">
        <f t="shared" si="619"/>
        <v>515.62</v>
      </c>
      <c r="F5073" s="64">
        <f t="shared" si="619"/>
        <v>0</v>
      </c>
      <c r="H5073" s="64">
        <f t="shared" si="614"/>
        <v>-515.62</v>
      </c>
      <c r="J5073" s="64">
        <f t="shared" si="620"/>
        <v>82</v>
      </c>
      <c r="K5073" s="64">
        <f t="shared" si="615"/>
        <v>87</v>
      </c>
      <c r="L5073" s="64">
        <f t="shared" si="616"/>
        <v>332</v>
      </c>
      <c r="M5073" s="64">
        <f t="shared" si="617"/>
        <v>113</v>
      </c>
      <c r="O5073" s="64">
        <f t="shared" si="621"/>
        <v>2</v>
      </c>
      <c r="P5073" s="64">
        <f t="shared" si="622"/>
        <v>1</v>
      </c>
      <c r="Q5073" s="64">
        <f t="shared" si="623"/>
        <v>1</v>
      </c>
    </row>
    <row r="5074" spans="1:17" x14ac:dyDescent="0.35">
      <c r="A5074" s="64">
        <v>4913126</v>
      </c>
      <c r="B5074" s="64" t="str">
        <f t="shared" si="618"/>
        <v>RCT Control</v>
      </c>
      <c r="C5074" s="64">
        <f t="shared" si="619"/>
        <v>20396.190000000002</v>
      </c>
      <c r="D5074" s="64">
        <f t="shared" si="619"/>
        <v>336</v>
      </c>
      <c r="E5074" s="64">
        <f t="shared" si="619"/>
        <v>1623.75</v>
      </c>
      <c r="F5074" s="64">
        <f t="shared" si="619"/>
        <v>0</v>
      </c>
      <c r="H5074" s="64">
        <f t="shared" si="614"/>
        <v>-1623.75</v>
      </c>
      <c r="J5074" s="64">
        <f t="shared" si="620"/>
        <v>82</v>
      </c>
      <c r="K5074" s="64">
        <f t="shared" si="615"/>
        <v>87</v>
      </c>
      <c r="L5074" s="64">
        <f t="shared" si="616"/>
        <v>332</v>
      </c>
      <c r="M5074" s="64">
        <f t="shared" si="617"/>
        <v>114</v>
      </c>
      <c r="O5074" s="64">
        <f t="shared" si="621"/>
        <v>2</v>
      </c>
      <c r="P5074" s="64">
        <f t="shared" si="622"/>
        <v>1</v>
      </c>
      <c r="Q5074" s="64">
        <f t="shared" si="623"/>
        <v>1</v>
      </c>
    </row>
    <row r="5075" spans="1:17" x14ac:dyDescent="0.35">
      <c r="A5075" s="64">
        <v>4935881</v>
      </c>
      <c r="B5075" s="64" t="str">
        <f t="shared" si="618"/>
        <v>RT</v>
      </c>
      <c r="C5075" s="64">
        <f t="shared" si="619"/>
        <v>6467.0300000000007</v>
      </c>
      <c r="D5075" s="64">
        <f t="shared" si="619"/>
        <v>365</v>
      </c>
      <c r="E5075" s="64">
        <f t="shared" si="619"/>
        <v>552.53</v>
      </c>
      <c r="F5075" s="64">
        <f t="shared" si="619"/>
        <v>0</v>
      </c>
      <c r="H5075" s="64">
        <f t="shared" si="614"/>
        <v>-552.53</v>
      </c>
      <c r="J5075" s="64">
        <f t="shared" si="620"/>
        <v>82</v>
      </c>
      <c r="K5075" s="64">
        <f t="shared" si="615"/>
        <v>87</v>
      </c>
      <c r="L5075" s="64">
        <f t="shared" si="616"/>
        <v>333</v>
      </c>
      <c r="M5075" s="64">
        <f t="shared" si="617"/>
        <v>114</v>
      </c>
      <c r="O5075" s="64">
        <f t="shared" si="621"/>
        <v>2</v>
      </c>
      <c r="P5075" s="64">
        <f t="shared" si="622"/>
        <v>1</v>
      </c>
      <c r="Q5075" s="64">
        <f t="shared" si="623"/>
        <v>1</v>
      </c>
    </row>
    <row r="5076" spans="1:17" x14ac:dyDescent="0.35">
      <c r="A5076" s="64">
        <v>4949006</v>
      </c>
      <c r="B5076" s="64" t="str">
        <f t="shared" si="618"/>
        <v>CPP/RT</v>
      </c>
      <c r="C5076" s="64">
        <f t="shared" si="619"/>
        <v>8438.02</v>
      </c>
      <c r="D5076" s="64">
        <f t="shared" si="619"/>
        <v>365</v>
      </c>
      <c r="E5076" s="64">
        <f t="shared" si="619"/>
        <v>702.45</v>
      </c>
      <c r="F5076" s="64">
        <f t="shared" si="619"/>
        <v>699.81</v>
      </c>
      <c r="H5076" s="64">
        <f t="shared" si="614"/>
        <v>-2.6400000000001</v>
      </c>
      <c r="J5076" s="64">
        <f t="shared" si="620"/>
        <v>82</v>
      </c>
      <c r="K5076" s="64">
        <f t="shared" si="615"/>
        <v>88</v>
      </c>
      <c r="L5076" s="64">
        <f t="shared" si="616"/>
        <v>333</v>
      </c>
      <c r="M5076" s="64">
        <f t="shared" si="617"/>
        <v>114</v>
      </c>
      <c r="O5076" s="64">
        <f t="shared" si="621"/>
        <v>2</v>
      </c>
      <c r="P5076" s="64">
        <f t="shared" si="622"/>
        <v>1</v>
      </c>
      <c r="Q5076" s="64">
        <f t="shared" si="623"/>
        <v>1</v>
      </c>
    </row>
    <row r="5077" spans="1:17" x14ac:dyDescent="0.35">
      <c r="A5077" s="64">
        <v>4956431</v>
      </c>
      <c r="B5077" s="64" t="str">
        <f t="shared" si="618"/>
        <v>RT</v>
      </c>
      <c r="C5077" s="64">
        <f t="shared" si="619"/>
        <v>14872.470000000001</v>
      </c>
      <c r="D5077" s="64">
        <f t="shared" si="619"/>
        <v>365</v>
      </c>
      <c r="E5077" s="64">
        <f t="shared" si="619"/>
        <v>1199.8499999999999</v>
      </c>
      <c r="F5077" s="64">
        <f t="shared" si="619"/>
        <v>0</v>
      </c>
      <c r="H5077" s="64">
        <f t="shared" si="614"/>
        <v>-1199.8499999999999</v>
      </c>
      <c r="J5077" s="64">
        <f t="shared" si="620"/>
        <v>82</v>
      </c>
      <c r="K5077" s="64">
        <f t="shared" si="615"/>
        <v>88</v>
      </c>
      <c r="L5077" s="64">
        <f t="shared" si="616"/>
        <v>334</v>
      </c>
      <c r="M5077" s="64">
        <f t="shared" si="617"/>
        <v>114</v>
      </c>
      <c r="O5077" s="64">
        <f t="shared" si="621"/>
        <v>2</v>
      </c>
      <c r="P5077" s="64">
        <f t="shared" si="622"/>
        <v>1</v>
      </c>
      <c r="Q5077" s="64">
        <f t="shared" si="623"/>
        <v>1</v>
      </c>
    </row>
    <row r="5078" spans="1:17" x14ac:dyDescent="0.35">
      <c r="A5078" s="64">
        <v>4960135</v>
      </c>
      <c r="B5078" s="64" t="str">
        <f t="shared" si="618"/>
        <v>RT</v>
      </c>
      <c r="C5078" s="64">
        <f t="shared" si="619"/>
        <v>5756.2999999999993</v>
      </c>
      <c r="D5078" s="64">
        <f t="shared" si="619"/>
        <v>365</v>
      </c>
      <c r="E5078" s="64">
        <f t="shared" si="619"/>
        <v>470.85</v>
      </c>
      <c r="F5078" s="64">
        <f t="shared" si="619"/>
        <v>0</v>
      </c>
      <c r="H5078" s="64">
        <f t="shared" si="614"/>
        <v>-470.85</v>
      </c>
      <c r="J5078" s="64">
        <f t="shared" si="620"/>
        <v>82</v>
      </c>
      <c r="K5078" s="64">
        <f t="shared" si="615"/>
        <v>88</v>
      </c>
      <c r="L5078" s="64">
        <f t="shared" si="616"/>
        <v>335</v>
      </c>
      <c r="M5078" s="64">
        <f t="shared" si="617"/>
        <v>114</v>
      </c>
      <c r="O5078" s="64">
        <f t="shared" si="621"/>
        <v>2</v>
      </c>
      <c r="P5078" s="64">
        <f t="shared" si="622"/>
        <v>1</v>
      </c>
      <c r="Q5078" s="64">
        <f t="shared" si="623"/>
        <v>1</v>
      </c>
    </row>
    <row r="5079" spans="1:17" x14ac:dyDescent="0.35">
      <c r="A5079" s="64">
        <v>4962917</v>
      </c>
      <c r="B5079" s="64" t="str">
        <f t="shared" si="618"/>
        <v>RT</v>
      </c>
      <c r="C5079" s="64">
        <f t="shared" si="619"/>
        <v>3765.7799999999997</v>
      </c>
      <c r="D5079" s="64">
        <f t="shared" si="619"/>
        <v>365</v>
      </c>
      <c r="E5079" s="64">
        <f t="shared" si="619"/>
        <v>316.30999999999995</v>
      </c>
      <c r="F5079" s="64">
        <f t="shared" si="619"/>
        <v>0</v>
      </c>
      <c r="H5079" s="64">
        <f t="shared" si="614"/>
        <v>-316.30999999999995</v>
      </c>
      <c r="J5079" s="64">
        <f t="shared" si="620"/>
        <v>82</v>
      </c>
      <c r="K5079" s="64">
        <f t="shared" si="615"/>
        <v>88</v>
      </c>
      <c r="L5079" s="64">
        <f t="shared" si="616"/>
        <v>336</v>
      </c>
      <c r="M5079" s="64">
        <f t="shared" si="617"/>
        <v>114</v>
      </c>
      <c r="O5079" s="64">
        <f t="shared" si="621"/>
        <v>2</v>
      </c>
      <c r="P5079" s="64">
        <f t="shared" si="622"/>
        <v>1</v>
      </c>
      <c r="Q5079" s="64">
        <f t="shared" si="623"/>
        <v>1</v>
      </c>
    </row>
    <row r="5080" spans="1:17" x14ac:dyDescent="0.35">
      <c r="A5080" s="64">
        <v>4967561</v>
      </c>
      <c r="B5080" s="64" t="str">
        <f t="shared" si="618"/>
        <v>RCT Control</v>
      </c>
      <c r="C5080" s="64">
        <f t="shared" si="619"/>
        <v>9459.66</v>
      </c>
      <c r="D5080" s="64">
        <f t="shared" si="619"/>
        <v>335</v>
      </c>
      <c r="E5080" s="64">
        <f t="shared" si="619"/>
        <v>810.6099999999999</v>
      </c>
      <c r="F5080" s="64">
        <f t="shared" si="619"/>
        <v>0</v>
      </c>
      <c r="H5080" s="64">
        <f t="shared" si="614"/>
        <v>-810.6099999999999</v>
      </c>
      <c r="J5080" s="64">
        <f t="shared" si="620"/>
        <v>82</v>
      </c>
      <c r="K5080" s="64">
        <f t="shared" si="615"/>
        <v>88</v>
      </c>
      <c r="L5080" s="64">
        <f t="shared" si="616"/>
        <v>336</v>
      </c>
      <c r="M5080" s="64">
        <f t="shared" si="617"/>
        <v>115</v>
      </c>
      <c r="O5080" s="64">
        <f t="shared" si="621"/>
        <v>2</v>
      </c>
      <c r="P5080" s="64">
        <f t="shared" si="622"/>
        <v>1</v>
      </c>
      <c r="Q5080" s="64">
        <f t="shared" si="623"/>
        <v>1</v>
      </c>
    </row>
    <row r="5081" spans="1:17" x14ac:dyDescent="0.35">
      <c r="A5081" s="64">
        <v>4973451</v>
      </c>
      <c r="B5081" s="64" t="str">
        <f t="shared" si="618"/>
        <v>CPP/RT</v>
      </c>
      <c r="C5081" s="64">
        <f t="shared" si="619"/>
        <v>8817.4399999999987</v>
      </c>
      <c r="D5081" s="64">
        <f t="shared" si="619"/>
        <v>333</v>
      </c>
      <c r="E5081" s="64">
        <f t="shared" si="619"/>
        <v>708.27</v>
      </c>
      <c r="F5081" s="64">
        <f t="shared" si="619"/>
        <v>704.58999999999992</v>
      </c>
      <c r="H5081" s="64">
        <f t="shared" si="614"/>
        <v>-3.6800000000000637</v>
      </c>
      <c r="J5081" s="64">
        <f t="shared" si="620"/>
        <v>82</v>
      </c>
      <c r="K5081" s="64">
        <f t="shared" si="615"/>
        <v>89</v>
      </c>
      <c r="L5081" s="64">
        <f t="shared" si="616"/>
        <v>336</v>
      </c>
      <c r="M5081" s="64">
        <f t="shared" si="617"/>
        <v>115</v>
      </c>
      <c r="O5081" s="64">
        <f t="shared" si="621"/>
        <v>2</v>
      </c>
      <c r="P5081" s="64">
        <f t="shared" si="622"/>
        <v>1</v>
      </c>
      <c r="Q5081" s="64">
        <f t="shared" si="623"/>
        <v>1</v>
      </c>
    </row>
    <row r="5082" spans="1:17" x14ac:dyDescent="0.35">
      <c r="A5082" s="64">
        <v>4984606</v>
      </c>
      <c r="B5082" s="64" t="str">
        <f t="shared" si="618"/>
        <v>RCT Control</v>
      </c>
      <c r="C5082" s="64">
        <f t="shared" si="619"/>
        <v>7842.2800000000007</v>
      </c>
      <c r="D5082" s="64">
        <f t="shared" si="619"/>
        <v>333</v>
      </c>
      <c r="E5082" s="64">
        <f t="shared" si="619"/>
        <v>646.02</v>
      </c>
      <c r="F5082" s="64">
        <f t="shared" si="619"/>
        <v>0</v>
      </c>
      <c r="H5082" s="64">
        <f t="shared" si="614"/>
        <v>-646.02</v>
      </c>
      <c r="J5082" s="64">
        <f t="shared" si="620"/>
        <v>82</v>
      </c>
      <c r="K5082" s="64">
        <f t="shared" si="615"/>
        <v>89</v>
      </c>
      <c r="L5082" s="64">
        <f t="shared" si="616"/>
        <v>336</v>
      </c>
      <c r="M5082" s="64">
        <f t="shared" si="617"/>
        <v>116</v>
      </c>
      <c r="O5082" s="64">
        <f t="shared" si="621"/>
        <v>2</v>
      </c>
      <c r="P5082" s="64">
        <f t="shared" si="622"/>
        <v>1</v>
      </c>
      <c r="Q5082" s="64">
        <f t="shared" si="623"/>
        <v>1</v>
      </c>
    </row>
    <row r="5083" spans="1:17" x14ac:dyDescent="0.35">
      <c r="A5083" s="64">
        <v>4986032</v>
      </c>
      <c r="B5083" s="64" t="str">
        <f t="shared" si="618"/>
        <v>CPP</v>
      </c>
      <c r="C5083" s="64">
        <f t="shared" si="619"/>
        <v>16370.42</v>
      </c>
      <c r="D5083" s="64">
        <f t="shared" si="619"/>
        <v>302</v>
      </c>
      <c r="E5083" s="64">
        <f t="shared" si="619"/>
        <v>1319.38</v>
      </c>
      <c r="F5083" s="64">
        <f t="shared" si="619"/>
        <v>1301.75</v>
      </c>
      <c r="H5083" s="64">
        <f t="shared" si="614"/>
        <v>-17.630000000000109</v>
      </c>
      <c r="J5083" s="64">
        <f t="shared" si="620"/>
        <v>83</v>
      </c>
      <c r="K5083" s="64">
        <f t="shared" si="615"/>
        <v>89</v>
      </c>
      <c r="L5083" s="64">
        <f t="shared" si="616"/>
        <v>336</v>
      </c>
      <c r="M5083" s="64">
        <f t="shared" si="617"/>
        <v>116</v>
      </c>
      <c r="O5083" s="64">
        <f t="shared" si="621"/>
        <v>2</v>
      </c>
      <c r="P5083" s="64">
        <f t="shared" si="622"/>
        <v>1</v>
      </c>
      <c r="Q5083" s="64">
        <f t="shared" si="623"/>
        <v>1</v>
      </c>
    </row>
    <row r="5084" spans="1:17" x14ac:dyDescent="0.35">
      <c r="A5084" s="64">
        <v>4996768</v>
      </c>
      <c r="B5084" s="64" t="str">
        <f t="shared" si="618"/>
        <v>RT</v>
      </c>
      <c r="C5084" s="64">
        <f t="shared" si="619"/>
        <v>8783.66</v>
      </c>
      <c r="D5084" s="64">
        <f t="shared" si="619"/>
        <v>364</v>
      </c>
      <c r="E5084" s="64">
        <f t="shared" si="619"/>
        <v>751.4</v>
      </c>
      <c r="F5084" s="64">
        <f t="shared" si="619"/>
        <v>0</v>
      </c>
      <c r="H5084" s="64">
        <f t="shared" si="614"/>
        <v>-751.4</v>
      </c>
      <c r="J5084" s="64">
        <f t="shared" si="620"/>
        <v>83</v>
      </c>
      <c r="K5084" s="64">
        <f t="shared" si="615"/>
        <v>89</v>
      </c>
      <c r="L5084" s="64">
        <f t="shared" si="616"/>
        <v>337</v>
      </c>
      <c r="M5084" s="64">
        <f t="shared" si="617"/>
        <v>116</v>
      </c>
      <c r="O5084" s="64">
        <f t="shared" si="621"/>
        <v>2</v>
      </c>
      <c r="P5084" s="64">
        <f t="shared" si="622"/>
        <v>1</v>
      </c>
      <c r="Q5084" s="64">
        <f t="shared" si="623"/>
        <v>1</v>
      </c>
    </row>
    <row r="5085" spans="1:17" x14ac:dyDescent="0.35">
      <c r="A5085" s="64">
        <v>4997568</v>
      </c>
      <c r="B5085" s="64" t="str">
        <f t="shared" si="618"/>
        <v>RCT Control</v>
      </c>
      <c r="C5085" s="64">
        <f t="shared" si="619"/>
        <v>8995.16</v>
      </c>
      <c r="D5085" s="64">
        <f t="shared" si="619"/>
        <v>332</v>
      </c>
      <c r="E5085" s="64">
        <f t="shared" si="619"/>
        <v>750.91000000000008</v>
      </c>
      <c r="F5085" s="64">
        <f t="shared" si="619"/>
        <v>0</v>
      </c>
      <c r="H5085" s="64">
        <f t="shared" si="614"/>
        <v>-750.91000000000008</v>
      </c>
      <c r="J5085" s="64">
        <f t="shared" si="620"/>
        <v>83</v>
      </c>
      <c r="K5085" s="64">
        <f t="shared" si="615"/>
        <v>89</v>
      </c>
      <c r="L5085" s="64">
        <f t="shared" si="616"/>
        <v>337</v>
      </c>
      <c r="M5085" s="64">
        <f t="shared" si="617"/>
        <v>117</v>
      </c>
      <c r="O5085" s="64">
        <f t="shared" si="621"/>
        <v>2</v>
      </c>
      <c r="P5085" s="64">
        <f t="shared" si="622"/>
        <v>1</v>
      </c>
      <c r="Q5085" s="64">
        <f t="shared" si="623"/>
        <v>1</v>
      </c>
    </row>
    <row r="5086" spans="1:17" x14ac:dyDescent="0.35">
      <c r="A5086" s="64">
        <v>5020318</v>
      </c>
      <c r="B5086" s="64" t="str">
        <f t="shared" si="618"/>
        <v>CPP</v>
      </c>
      <c r="C5086" s="64">
        <f t="shared" si="619"/>
        <v>9740.2099999999991</v>
      </c>
      <c r="D5086" s="64">
        <f t="shared" si="619"/>
        <v>365</v>
      </c>
      <c r="E5086" s="64">
        <f t="shared" si="619"/>
        <v>814.44</v>
      </c>
      <c r="F5086" s="64">
        <f t="shared" si="619"/>
        <v>808.71</v>
      </c>
      <c r="H5086" s="64">
        <f t="shared" si="614"/>
        <v>-5.7300000000000182</v>
      </c>
      <c r="J5086" s="64">
        <f t="shared" si="620"/>
        <v>84</v>
      </c>
      <c r="K5086" s="64">
        <f t="shared" si="615"/>
        <v>89</v>
      </c>
      <c r="L5086" s="64">
        <f t="shared" si="616"/>
        <v>337</v>
      </c>
      <c r="M5086" s="64">
        <f t="shared" si="617"/>
        <v>117</v>
      </c>
      <c r="O5086" s="64">
        <f t="shared" si="621"/>
        <v>2</v>
      </c>
      <c r="P5086" s="64">
        <f t="shared" si="622"/>
        <v>1</v>
      </c>
      <c r="Q5086" s="64">
        <f t="shared" si="623"/>
        <v>1</v>
      </c>
    </row>
    <row r="5087" spans="1:17" x14ac:dyDescent="0.35">
      <c r="A5087" s="64">
        <v>5028429</v>
      </c>
      <c r="B5087" s="64" t="str">
        <f t="shared" si="618"/>
        <v>CPP/RT</v>
      </c>
      <c r="C5087" s="64">
        <f t="shared" si="619"/>
        <v>9327.6899999999987</v>
      </c>
      <c r="D5087" s="64">
        <f t="shared" si="619"/>
        <v>365</v>
      </c>
      <c r="E5087" s="64">
        <f t="shared" si="619"/>
        <v>716.44</v>
      </c>
      <c r="F5087" s="64">
        <f t="shared" si="619"/>
        <v>706.83999999999992</v>
      </c>
      <c r="H5087" s="64">
        <f t="shared" si="614"/>
        <v>-9.6000000000001364</v>
      </c>
      <c r="J5087" s="64">
        <f t="shared" si="620"/>
        <v>84</v>
      </c>
      <c r="K5087" s="64">
        <f t="shared" si="615"/>
        <v>90</v>
      </c>
      <c r="L5087" s="64">
        <f t="shared" si="616"/>
        <v>337</v>
      </c>
      <c r="M5087" s="64">
        <f t="shared" si="617"/>
        <v>117</v>
      </c>
      <c r="O5087" s="64">
        <f t="shared" si="621"/>
        <v>2</v>
      </c>
      <c r="P5087" s="64">
        <f t="shared" si="622"/>
        <v>1</v>
      </c>
      <c r="Q5087" s="64">
        <f t="shared" si="623"/>
        <v>1</v>
      </c>
    </row>
    <row r="5088" spans="1:17" x14ac:dyDescent="0.35">
      <c r="A5088" s="64">
        <v>5035177</v>
      </c>
      <c r="B5088" s="64" t="str">
        <f t="shared" si="618"/>
        <v>RT</v>
      </c>
      <c r="C5088" s="64">
        <f t="shared" si="619"/>
        <v>15434.8</v>
      </c>
      <c r="D5088" s="64">
        <f t="shared" si="619"/>
        <v>365</v>
      </c>
      <c r="E5088" s="64">
        <f t="shared" si="619"/>
        <v>1278.8800000000001</v>
      </c>
      <c r="F5088" s="64">
        <f t="shared" si="619"/>
        <v>0</v>
      </c>
      <c r="H5088" s="64">
        <f t="shared" si="614"/>
        <v>-1278.8800000000001</v>
      </c>
      <c r="J5088" s="64">
        <f t="shared" si="620"/>
        <v>84</v>
      </c>
      <c r="K5088" s="64">
        <f t="shared" si="615"/>
        <v>90</v>
      </c>
      <c r="L5088" s="64">
        <f t="shared" si="616"/>
        <v>338</v>
      </c>
      <c r="M5088" s="64">
        <f t="shared" si="617"/>
        <v>117</v>
      </c>
      <c r="O5088" s="64">
        <f t="shared" si="621"/>
        <v>2</v>
      </c>
      <c r="P5088" s="64">
        <f t="shared" si="622"/>
        <v>1</v>
      </c>
      <c r="Q5088" s="64">
        <f t="shared" si="623"/>
        <v>1</v>
      </c>
    </row>
    <row r="5089" spans="1:17" x14ac:dyDescent="0.35">
      <c r="A5089" s="64">
        <v>5037743</v>
      </c>
      <c r="B5089" s="64" t="str">
        <f t="shared" si="618"/>
        <v>CPP/RT</v>
      </c>
      <c r="C5089" s="64">
        <f t="shared" si="619"/>
        <v>4642.2800000000007</v>
      </c>
      <c r="D5089" s="64">
        <f t="shared" si="619"/>
        <v>336</v>
      </c>
      <c r="E5089" s="64">
        <f t="shared" si="619"/>
        <v>378.47</v>
      </c>
      <c r="F5089" s="64">
        <f t="shared" si="619"/>
        <v>373.03</v>
      </c>
      <c r="H5089" s="64">
        <f t="shared" si="614"/>
        <v>-5.4400000000000546</v>
      </c>
      <c r="J5089" s="64">
        <f t="shared" si="620"/>
        <v>84</v>
      </c>
      <c r="K5089" s="64">
        <f t="shared" si="615"/>
        <v>91</v>
      </c>
      <c r="L5089" s="64">
        <f t="shared" si="616"/>
        <v>338</v>
      </c>
      <c r="M5089" s="64">
        <f t="shared" si="617"/>
        <v>117</v>
      </c>
      <c r="O5089" s="64">
        <f t="shared" si="621"/>
        <v>2</v>
      </c>
      <c r="P5089" s="64">
        <f t="shared" si="622"/>
        <v>1</v>
      </c>
      <c r="Q5089" s="64">
        <f t="shared" si="623"/>
        <v>1</v>
      </c>
    </row>
    <row r="5090" spans="1:17" x14ac:dyDescent="0.35">
      <c r="A5090" s="64">
        <v>5040267</v>
      </c>
      <c r="B5090" s="64" t="str">
        <f t="shared" si="618"/>
        <v>CPP/RT</v>
      </c>
      <c r="C5090" s="64">
        <f t="shared" si="619"/>
        <v>18801.61</v>
      </c>
      <c r="D5090" s="64">
        <f t="shared" si="619"/>
        <v>364</v>
      </c>
      <c r="E5090" s="64">
        <f t="shared" si="619"/>
        <v>1484.13</v>
      </c>
      <c r="F5090" s="64">
        <f t="shared" si="619"/>
        <v>1449.67</v>
      </c>
      <c r="H5090" s="64">
        <f t="shared" si="614"/>
        <v>-34.460000000000036</v>
      </c>
      <c r="J5090" s="64">
        <f t="shared" si="620"/>
        <v>84</v>
      </c>
      <c r="K5090" s="64">
        <f t="shared" si="615"/>
        <v>92</v>
      </c>
      <c r="L5090" s="64">
        <f t="shared" si="616"/>
        <v>338</v>
      </c>
      <c r="M5090" s="64">
        <f t="shared" si="617"/>
        <v>117</v>
      </c>
      <c r="O5090" s="64">
        <f t="shared" si="621"/>
        <v>2</v>
      </c>
      <c r="P5090" s="64">
        <f t="shared" si="622"/>
        <v>1</v>
      </c>
      <c r="Q5090" s="64">
        <f t="shared" si="623"/>
        <v>1</v>
      </c>
    </row>
    <row r="5091" spans="1:17" x14ac:dyDescent="0.35">
      <c r="A5091" s="64">
        <v>5041736</v>
      </c>
      <c r="B5091" s="64" t="str">
        <f t="shared" si="618"/>
        <v>CPP</v>
      </c>
      <c r="C5091" s="64">
        <f t="shared" si="619"/>
        <v>2774.09</v>
      </c>
      <c r="D5091" s="64">
        <f t="shared" si="619"/>
        <v>333</v>
      </c>
      <c r="E5091" s="64">
        <f t="shared" si="619"/>
        <v>210.31</v>
      </c>
      <c r="F5091" s="64">
        <f t="shared" si="619"/>
        <v>203.19</v>
      </c>
      <c r="H5091" s="64">
        <f t="shared" si="614"/>
        <v>-7.1200000000000045</v>
      </c>
      <c r="J5091" s="64">
        <f t="shared" si="620"/>
        <v>85</v>
      </c>
      <c r="K5091" s="64">
        <f t="shared" si="615"/>
        <v>92</v>
      </c>
      <c r="L5091" s="64">
        <f t="shared" si="616"/>
        <v>338</v>
      </c>
      <c r="M5091" s="64">
        <f t="shared" si="617"/>
        <v>117</v>
      </c>
      <c r="O5091" s="64">
        <f t="shared" si="621"/>
        <v>2</v>
      </c>
      <c r="P5091" s="64">
        <f t="shared" si="622"/>
        <v>1</v>
      </c>
      <c r="Q5091" s="64">
        <f t="shared" si="623"/>
        <v>1</v>
      </c>
    </row>
    <row r="5092" spans="1:17" x14ac:dyDescent="0.35">
      <c r="A5092" s="64">
        <v>5044368</v>
      </c>
      <c r="B5092" s="64" t="str">
        <f t="shared" si="618"/>
        <v>RCT Control</v>
      </c>
      <c r="C5092" s="64">
        <f t="shared" si="619"/>
        <v>6586.23</v>
      </c>
      <c r="D5092" s="64">
        <f t="shared" si="619"/>
        <v>333</v>
      </c>
      <c r="E5092" s="64">
        <f t="shared" si="619"/>
        <v>506.23</v>
      </c>
      <c r="F5092" s="64">
        <f t="shared" si="619"/>
        <v>0</v>
      </c>
      <c r="H5092" s="64">
        <f t="shared" si="614"/>
        <v>-506.23</v>
      </c>
      <c r="J5092" s="64">
        <f t="shared" si="620"/>
        <v>85</v>
      </c>
      <c r="K5092" s="64">
        <f t="shared" si="615"/>
        <v>92</v>
      </c>
      <c r="L5092" s="64">
        <f t="shared" si="616"/>
        <v>338</v>
      </c>
      <c r="M5092" s="64">
        <f t="shared" si="617"/>
        <v>118</v>
      </c>
      <c r="O5092" s="64">
        <f t="shared" si="621"/>
        <v>2</v>
      </c>
      <c r="P5092" s="64">
        <f t="shared" si="622"/>
        <v>1</v>
      </c>
      <c r="Q5092" s="64">
        <f t="shared" si="623"/>
        <v>1</v>
      </c>
    </row>
    <row r="5093" spans="1:17" x14ac:dyDescent="0.35">
      <c r="A5093" s="64">
        <v>5044516</v>
      </c>
      <c r="B5093" s="64" t="str">
        <f t="shared" si="618"/>
        <v>RCT Control</v>
      </c>
      <c r="C5093" s="64">
        <f t="shared" si="619"/>
        <v>6839.09</v>
      </c>
      <c r="D5093" s="64">
        <f t="shared" si="619"/>
        <v>335</v>
      </c>
      <c r="E5093" s="64">
        <f t="shared" si="619"/>
        <v>544.57999999999993</v>
      </c>
      <c r="F5093" s="64">
        <f t="shared" si="619"/>
        <v>0</v>
      </c>
      <c r="H5093" s="64">
        <f t="shared" si="614"/>
        <v>-544.57999999999993</v>
      </c>
      <c r="J5093" s="64">
        <f t="shared" si="620"/>
        <v>85</v>
      </c>
      <c r="K5093" s="64">
        <f t="shared" si="615"/>
        <v>92</v>
      </c>
      <c r="L5093" s="64">
        <f t="shared" si="616"/>
        <v>338</v>
      </c>
      <c r="M5093" s="64">
        <f t="shared" si="617"/>
        <v>119</v>
      </c>
      <c r="O5093" s="64">
        <f t="shared" si="621"/>
        <v>2</v>
      </c>
      <c r="P5093" s="64">
        <f t="shared" si="622"/>
        <v>1</v>
      </c>
      <c r="Q5093" s="64">
        <f t="shared" si="623"/>
        <v>1</v>
      </c>
    </row>
    <row r="5094" spans="1:17" x14ac:dyDescent="0.35">
      <c r="A5094" s="64">
        <v>5045217</v>
      </c>
      <c r="B5094" s="64" t="str">
        <f t="shared" si="618"/>
        <v>CPP</v>
      </c>
      <c r="C5094" s="64">
        <f t="shared" si="619"/>
        <v>5352.4</v>
      </c>
      <c r="D5094" s="64">
        <f t="shared" si="619"/>
        <v>364</v>
      </c>
      <c r="E5094" s="64">
        <f t="shared" si="619"/>
        <v>440.07000000000005</v>
      </c>
      <c r="F5094" s="64">
        <f t="shared" si="619"/>
        <v>434.13</v>
      </c>
      <c r="H5094" s="64">
        <f t="shared" si="614"/>
        <v>-5.9400000000000546</v>
      </c>
      <c r="J5094" s="64">
        <f t="shared" si="620"/>
        <v>86</v>
      </c>
      <c r="K5094" s="64">
        <f t="shared" si="615"/>
        <v>92</v>
      </c>
      <c r="L5094" s="64">
        <f t="shared" si="616"/>
        <v>338</v>
      </c>
      <c r="M5094" s="64">
        <f t="shared" si="617"/>
        <v>119</v>
      </c>
      <c r="O5094" s="64">
        <f t="shared" si="621"/>
        <v>2</v>
      </c>
      <c r="P5094" s="64">
        <f t="shared" si="622"/>
        <v>1</v>
      </c>
      <c r="Q5094" s="64">
        <f t="shared" si="623"/>
        <v>1</v>
      </c>
    </row>
    <row r="5095" spans="1:17" x14ac:dyDescent="0.35">
      <c r="A5095" s="64">
        <v>5049102</v>
      </c>
      <c r="B5095" s="64" t="str">
        <f t="shared" si="618"/>
        <v>RT</v>
      </c>
      <c r="C5095" s="64">
        <f t="shared" si="619"/>
        <v>8958.51</v>
      </c>
      <c r="D5095" s="64">
        <f t="shared" si="619"/>
        <v>365</v>
      </c>
      <c r="E5095" s="64">
        <f t="shared" si="619"/>
        <v>728.24</v>
      </c>
      <c r="F5095" s="64">
        <f t="shared" si="619"/>
        <v>0</v>
      </c>
      <c r="H5095" s="64">
        <f t="shared" si="614"/>
        <v>-728.24</v>
      </c>
      <c r="J5095" s="64">
        <f t="shared" si="620"/>
        <v>86</v>
      </c>
      <c r="K5095" s="64">
        <f t="shared" si="615"/>
        <v>92</v>
      </c>
      <c r="L5095" s="64">
        <f t="shared" si="616"/>
        <v>339</v>
      </c>
      <c r="M5095" s="64">
        <f t="shared" si="617"/>
        <v>119</v>
      </c>
      <c r="O5095" s="64">
        <f t="shared" si="621"/>
        <v>2</v>
      </c>
      <c r="P5095" s="64">
        <f t="shared" si="622"/>
        <v>1</v>
      </c>
      <c r="Q5095" s="64">
        <f t="shared" si="623"/>
        <v>1</v>
      </c>
    </row>
    <row r="5096" spans="1:17" x14ac:dyDescent="0.35">
      <c r="A5096" s="64">
        <v>5056488</v>
      </c>
      <c r="B5096" s="64" t="str">
        <f t="shared" si="618"/>
        <v>RT</v>
      </c>
      <c r="C5096" s="64">
        <f t="shared" si="619"/>
        <v>5645.23</v>
      </c>
      <c r="D5096" s="64">
        <f t="shared" si="619"/>
        <v>364</v>
      </c>
      <c r="E5096" s="64">
        <f t="shared" si="619"/>
        <v>443.49</v>
      </c>
      <c r="F5096" s="64">
        <f t="shared" si="619"/>
        <v>0</v>
      </c>
      <c r="H5096" s="64">
        <f t="shared" si="614"/>
        <v>-443.49</v>
      </c>
      <c r="J5096" s="64">
        <f t="shared" si="620"/>
        <v>86</v>
      </c>
      <c r="K5096" s="64">
        <f t="shared" si="615"/>
        <v>92</v>
      </c>
      <c r="L5096" s="64">
        <f t="shared" si="616"/>
        <v>340</v>
      </c>
      <c r="M5096" s="64">
        <f t="shared" si="617"/>
        <v>119</v>
      </c>
      <c r="O5096" s="64">
        <f t="shared" si="621"/>
        <v>2</v>
      </c>
      <c r="P5096" s="64">
        <f t="shared" si="622"/>
        <v>1</v>
      </c>
      <c r="Q5096" s="64">
        <f t="shared" si="623"/>
        <v>1</v>
      </c>
    </row>
    <row r="5097" spans="1:17" x14ac:dyDescent="0.35">
      <c r="A5097" s="64">
        <v>5057197</v>
      </c>
      <c r="B5097" s="64" t="str">
        <f t="shared" si="618"/>
        <v>RT</v>
      </c>
      <c r="C5097" s="64">
        <f t="shared" si="619"/>
        <v>14115.380000000001</v>
      </c>
      <c r="D5097" s="64">
        <f t="shared" si="619"/>
        <v>364</v>
      </c>
      <c r="E5097" s="64">
        <f t="shared" si="619"/>
        <v>1104.1100000000001</v>
      </c>
      <c r="F5097" s="64">
        <f t="shared" si="619"/>
        <v>0</v>
      </c>
      <c r="H5097" s="64">
        <f t="shared" si="614"/>
        <v>-1104.1100000000001</v>
      </c>
      <c r="J5097" s="64">
        <f t="shared" si="620"/>
        <v>86</v>
      </c>
      <c r="K5097" s="64">
        <f t="shared" si="615"/>
        <v>92</v>
      </c>
      <c r="L5097" s="64">
        <f t="shared" si="616"/>
        <v>341</v>
      </c>
      <c r="M5097" s="64">
        <f t="shared" si="617"/>
        <v>119</v>
      </c>
      <c r="O5097" s="64">
        <f t="shared" si="621"/>
        <v>2</v>
      </c>
      <c r="P5097" s="64">
        <f t="shared" si="622"/>
        <v>1</v>
      </c>
      <c r="Q5097" s="64">
        <f t="shared" si="623"/>
        <v>1</v>
      </c>
    </row>
    <row r="5098" spans="1:17" x14ac:dyDescent="0.35">
      <c r="A5098" s="64">
        <v>5074662</v>
      </c>
      <c r="B5098" s="64" t="str">
        <f t="shared" si="618"/>
        <v>RT</v>
      </c>
      <c r="C5098" s="64">
        <f t="shared" si="619"/>
        <v>7802.61</v>
      </c>
      <c r="D5098" s="64">
        <f t="shared" si="619"/>
        <v>365</v>
      </c>
      <c r="E5098" s="64">
        <f t="shared" si="619"/>
        <v>647.54</v>
      </c>
      <c r="F5098" s="64">
        <f t="shared" si="619"/>
        <v>0</v>
      </c>
      <c r="H5098" s="64">
        <f t="shared" si="614"/>
        <v>-647.54</v>
      </c>
      <c r="J5098" s="64">
        <f t="shared" si="620"/>
        <v>86</v>
      </c>
      <c r="K5098" s="64">
        <f t="shared" si="615"/>
        <v>92</v>
      </c>
      <c r="L5098" s="64">
        <f t="shared" si="616"/>
        <v>342</v>
      </c>
      <c r="M5098" s="64">
        <f t="shared" si="617"/>
        <v>119</v>
      </c>
      <c r="O5098" s="64">
        <f t="shared" si="621"/>
        <v>2</v>
      </c>
      <c r="P5098" s="64">
        <f t="shared" si="622"/>
        <v>1</v>
      </c>
      <c r="Q5098" s="64">
        <f t="shared" si="623"/>
        <v>1</v>
      </c>
    </row>
    <row r="5099" spans="1:17" x14ac:dyDescent="0.35">
      <c r="A5099" s="64">
        <v>5078325</v>
      </c>
      <c r="B5099" s="64" t="str">
        <f t="shared" si="618"/>
        <v>RCT Control</v>
      </c>
      <c r="C5099" s="64">
        <f t="shared" si="619"/>
        <v>12697.46</v>
      </c>
      <c r="D5099" s="64">
        <f t="shared" si="619"/>
        <v>334</v>
      </c>
      <c r="E5099" s="64">
        <f t="shared" si="619"/>
        <v>999.56</v>
      </c>
      <c r="F5099" s="64">
        <f t="shared" si="619"/>
        <v>0</v>
      </c>
      <c r="H5099" s="64">
        <f t="shared" si="614"/>
        <v>-999.56</v>
      </c>
      <c r="J5099" s="64">
        <f t="shared" si="620"/>
        <v>86</v>
      </c>
      <c r="K5099" s="64">
        <f t="shared" si="615"/>
        <v>92</v>
      </c>
      <c r="L5099" s="64">
        <f t="shared" si="616"/>
        <v>342</v>
      </c>
      <c r="M5099" s="64">
        <f t="shared" si="617"/>
        <v>120</v>
      </c>
      <c r="O5099" s="64">
        <f t="shared" si="621"/>
        <v>2</v>
      </c>
      <c r="P5099" s="64">
        <f t="shared" si="622"/>
        <v>1</v>
      </c>
      <c r="Q5099" s="64">
        <f t="shared" si="623"/>
        <v>1</v>
      </c>
    </row>
    <row r="5100" spans="1:17" x14ac:dyDescent="0.35">
      <c r="A5100" s="64">
        <v>5078656</v>
      </c>
      <c r="B5100" s="64" t="str">
        <f t="shared" si="618"/>
        <v>RT</v>
      </c>
      <c r="C5100" s="64">
        <f t="shared" si="619"/>
        <v>11831.27</v>
      </c>
      <c r="D5100" s="64">
        <f t="shared" si="619"/>
        <v>365</v>
      </c>
      <c r="E5100" s="64">
        <f t="shared" si="619"/>
        <v>991.89</v>
      </c>
      <c r="F5100" s="64">
        <f t="shared" ref="F5100" si="624">SUMIFS(F$55:F$4404,$A$55:$A$4404,$A5100)</f>
        <v>0</v>
      </c>
      <c r="H5100" s="64">
        <f t="shared" ref="H5100:H5163" si="625">F5100-E5100</f>
        <v>-991.89</v>
      </c>
      <c r="J5100" s="64">
        <f t="shared" si="620"/>
        <v>86</v>
      </c>
      <c r="K5100" s="64">
        <f t="shared" ref="K5100:K5163" si="626">IF(AND($B5100=K$4457,$Q5100=1),K5099+1,K5099)</f>
        <v>92</v>
      </c>
      <c r="L5100" s="64">
        <f t="shared" ref="L5100:L5163" si="627">IF(AND($B5100=L$4457,$Q5100=1),L5099+1,L5099)</f>
        <v>343</v>
      </c>
      <c r="M5100" s="64">
        <f t="shared" ref="M5100:M5163" si="628">IF(AND($B5100=M$4457,$Q5100=1),M5099+1,M5099)</f>
        <v>120</v>
      </c>
      <c r="O5100" s="64">
        <f t="shared" si="621"/>
        <v>2</v>
      </c>
      <c r="P5100" s="64">
        <f t="shared" si="622"/>
        <v>1</v>
      </c>
      <c r="Q5100" s="64">
        <f t="shared" si="623"/>
        <v>1</v>
      </c>
    </row>
    <row r="5101" spans="1:17" x14ac:dyDescent="0.35">
      <c r="A5101" s="64">
        <v>5079315</v>
      </c>
      <c r="B5101" s="64" t="str">
        <f t="shared" ref="B5101:B5164" si="629">INDEX($B$55:$B$4404,MATCH($A5101,$A$55:$A$4404,0),1)</f>
        <v>RCT Control</v>
      </c>
      <c r="C5101" s="64">
        <f t="shared" ref="C5101:F5164" si="630">SUMIFS(C$55:C$4404,$A$55:$A$4404,$A5101)</f>
        <v>14667.810000000001</v>
      </c>
      <c r="D5101" s="64">
        <f t="shared" si="630"/>
        <v>336</v>
      </c>
      <c r="E5101" s="64">
        <f t="shared" si="630"/>
        <v>1200.99</v>
      </c>
      <c r="F5101" s="64">
        <f t="shared" si="630"/>
        <v>0</v>
      </c>
      <c r="H5101" s="64">
        <f t="shared" si="625"/>
        <v>-1200.99</v>
      </c>
      <c r="J5101" s="64">
        <f t="shared" ref="J5101:J5164" si="631">IF(AND($B5101=J$4457,$Q5101=1),J5100+1,J5100)</f>
        <v>86</v>
      </c>
      <c r="K5101" s="64">
        <f t="shared" si="626"/>
        <v>92</v>
      </c>
      <c r="L5101" s="64">
        <f t="shared" si="627"/>
        <v>343</v>
      </c>
      <c r="M5101" s="64">
        <f t="shared" si="628"/>
        <v>121</v>
      </c>
      <c r="O5101" s="64">
        <f t="shared" ref="O5101:O5164" si="632">COUNTIFS($A$55:$A$4404,$A5101)</f>
        <v>2</v>
      </c>
      <c r="P5101" s="64">
        <f t="shared" ref="P5101:P5164" si="633">IF(D5101&lt;=$P$4455,1,0)</f>
        <v>1</v>
      </c>
      <c r="Q5101" s="64">
        <f t="shared" ref="Q5101:Q5164" si="634">IF(AND(O5101=2,P5101=1),1,0)</f>
        <v>1</v>
      </c>
    </row>
    <row r="5102" spans="1:17" x14ac:dyDescent="0.35">
      <c r="A5102" s="64">
        <v>5082938</v>
      </c>
      <c r="B5102" s="64" t="str">
        <f t="shared" si="629"/>
        <v>RCT Control</v>
      </c>
      <c r="C5102" s="64">
        <f t="shared" si="630"/>
        <v>20492.510000000002</v>
      </c>
      <c r="D5102" s="64">
        <f t="shared" si="630"/>
        <v>335</v>
      </c>
      <c r="E5102" s="64">
        <f t="shared" si="630"/>
        <v>1572.04</v>
      </c>
      <c r="F5102" s="64">
        <f t="shared" si="630"/>
        <v>0</v>
      </c>
      <c r="H5102" s="64">
        <f t="shared" si="625"/>
        <v>-1572.04</v>
      </c>
      <c r="J5102" s="64">
        <f t="shared" si="631"/>
        <v>86</v>
      </c>
      <c r="K5102" s="64">
        <f t="shared" si="626"/>
        <v>92</v>
      </c>
      <c r="L5102" s="64">
        <f t="shared" si="627"/>
        <v>343</v>
      </c>
      <c r="M5102" s="64">
        <f t="shared" si="628"/>
        <v>122</v>
      </c>
      <c r="O5102" s="64">
        <f t="shared" si="632"/>
        <v>2</v>
      </c>
      <c r="P5102" s="64">
        <f t="shared" si="633"/>
        <v>1</v>
      </c>
      <c r="Q5102" s="64">
        <f t="shared" si="634"/>
        <v>1</v>
      </c>
    </row>
    <row r="5103" spans="1:17" x14ac:dyDescent="0.35">
      <c r="A5103" s="64">
        <v>5087607</v>
      </c>
      <c r="B5103" s="64" t="str">
        <f t="shared" si="629"/>
        <v>RT</v>
      </c>
      <c r="C5103" s="64">
        <f t="shared" si="630"/>
        <v>13571.369999999999</v>
      </c>
      <c r="D5103" s="64">
        <f t="shared" si="630"/>
        <v>367</v>
      </c>
      <c r="E5103" s="64">
        <f t="shared" si="630"/>
        <v>1098.52</v>
      </c>
      <c r="F5103" s="64">
        <f t="shared" si="630"/>
        <v>0</v>
      </c>
      <c r="H5103" s="64">
        <f t="shared" si="625"/>
        <v>-1098.52</v>
      </c>
      <c r="J5103" s="64">
        <f t="shared" si="631"/>
        <v>86</v>
      </c>
      <c r="K5103" s="64">
        <f t="shared" si="626"/>
        <v>92</v>
      </c>
      <c r="L5103" s="64">
        <f t="shared" si="627"/>
        <v>344</v>
      </c>
      <c r="M5103" s="64">
        <f t="shared" si="628"/>
        <v>122</v>
      </c>
      <c r="O5103" s="64">
        <f t="shared" si="632"/>
        <v>2</v>
      </c>
      <c r="P5103" s="64">
        <f t="shared" si="633"/>
        <v>1</v>
      </c>
      <c r="Q5103" s="64">
        <f t="shared" si="634"/>
        <v>1</v>
      </c>
    </row>
    <row r="5104" spans="1:17" x14ac:dyDescent="0.35">
      <c r="A5104" s="64">
        <v>5088944</v>
      </c>
      <c r="B5104" s="64" t="str">
        <f t="shared" si="629"/>
        <v>CPP/RT</v>
      </c>
      <c r="C5104" s="64">
        <f t="shared" si="630"/>
        <v>10769.8</v>
      </c>
      <c r="D5104" s="64">
        <f t="shared" si="630"/>
        <v>364</v>
      </c>
      <c r="E5104" s="64">
        <f t="shared" si="630"/>
        <v>843.55</v>
      </c>
      <c r="F5104" s="64">
        <f t="shared" si="630"/>
        <v>832.31</v>
      </c>
      <c r="H5104" s="64">
        <f t="shared" si="625"/>
        <v>-11.240000000000009</v>
      </c>
      <c r="J5104" s="64">
        <f t="shared" si="631"/>
        <v>86</v>
      </c>
      <c r="K5104" s="64">
        <f t="shared" si="626"/>
        <v>93</v>
      </c>
      <c r="L5104" s="64">
        <f t="shared" si="627"/>
        <v>344</v>
      </c>
      <c r="M5104" s="64">
        <f t="shared" si="628"/>
        <v>122</v>
      </c>
      <c r="O5104" s="64">
        <f t="shared" si="632"/>
        <v>2</v>
      </c>
      <c r="P5104" s="64">
        <f t="shared" si="633"/>
        <v>1</v>
      </c>
      <c r="Q5104" s="64">
        <f t="shared" si="634"/>
        <v>1</v>
      </c>
    </row>
    <row r="5105" spans="1:17" x14ac:dyDescent="0.35">
      <c r="A5105" s="64">
        <v>5089140</v>
      </c>
      <c r="B5105" s="64" t="str">
        <f t="shared" si="629"/>
        <v>CPP</v>
      </c>
      <c r="C5105" s="64">
        <f t="shared" si="630"/>
        <v>5783.25</v>
      </c>
      <c r="D5105" s="64">
        <f t="shared" si="630"/>
        <v>333</v>
      </c>
      <c r="E5105" s="64">
        <f t="shared" si="630"/>
        <v>480.63</v>
      </c>
      <c r="F5105" s="64">
        <f t="shared" si="630"/>
        <v>474.95000000000005</v>
      </c>
      <c r="H5105" s="64">
        <f t="shared" si="625"/>
        <v>-5.67999999999995</v>
      </c>
      <c r="J5105" s="64">
        <f t="shared" si="631"/>
        <v>87</v>
      </c>
      <c r="K5105" s="64">
        <f t="shared" si="626"/>
        <v>93</v>
      </c>
      <c r="L5105" s="64">
        <f t="shared" si="627"/>
        <v>344</v>
      </c>
      <c r="M5105" s="64">
        <f t="shared" si="628"/>
        <v>122</v>
      </c>
      <c r="O5105" s="64">
        <f t="shared" si="632"/>
        <v>2</v>
      </c>
      <c r="P5105" s="64">
        <f t="shared" si="633"/>
        <v>1</v>
      </c>
      <c r="Q5105" s="64">
        <f t="shared" si="634"/>
        <v>1</v>
      </c>
    </row>
    <row r="5106" spans="1:17" x14ac:dyDescent="0.35">
      <c r="A5106" s="64">
        <v>5094751</v>
      </c>
      <c r="B5106" s="64" t="str">
        <f t="shared" si="629"/>
        <v>RCT Control</v>
      </c>
      <c r="C5106" s="64">
        <f t="shared" si="630"/>
        <v>14141.11</v>
      </c>
      <c r="D5106" s="64">
        <f t="shared" si="630"/>
        <v>335</v>
      </c>
      <c r="E5106" s="64">
        <f t="shared" si="630"/>
        <v>1177.08</v>
      </c>
      <c r="F5106" s="64">
        <f t="shared" si="630"/>
        <v>0</v>
      </c>
      <c r="H5106" s="64">
        <f t="shared" si="625"/>
        <v>-1177.08</v>
      </c>
      <c r="J5106" s="64">
        <f t="shared" si="631"/>
        <v>87</v>
      </c>
      <c r="K5106" s="64">
        <f t="shared" si="626"/>
        <v>93</v>
      </c>
      <c r="L5106" s="64">
        <f t="shared" si="627"/>
        <v>344</v>
      </c>
      <c r="M5106" s="64">
        <f t="shared" si="628"/>
        <v>123</v>
      </c>
      <c r="O5106" s="64">
        <f t="shared" si="632"/>
        <v>2</v>
      </c>
      <c r="P5106" s="64">
        <f t="shared" si="633"/>
        <v>1</v>
      </c>
      <c r="Q5106" s="64">
        <f t="shared" si="634"/>
        <v>1</v>
      </c>
    </row>
    <row r="5107" spans="1:17" x14ac:dyDescent="0.35">
      <c r="A5107" s="64">
        <v>5098034</v>
      </c>
      <c r="B5107" s="64" t="str">
        <f t="shared" si="629"/>
        <v>CPP</v>
      </c>
      <c r="C5107" s="64">
        <f t="shared" si="630"/>
        <v>10972.74</v>
      </c>
      <c r="D5107" s="64">
        <f t="shared" si="630"/>
        <v>365</v>
      </c>
      <c r="E5107" s="64">
        <f t="shared" si="630"/>
        <v>886.03</v>
      </c>
      <c r="F5107" s="64">
        <f t="shared" si="630"/>
        <v>880.72</v>
      </c>
      <c r="H5107" s="64">
        <f t="shared" si="625"/>
        <v>-5.3099999999999454</v>
      </c>
      <c r="J5107" s="64">
        <f t="shared" si="631"/>
        <v>88</v>
      </c>
      <c r="K5107" s="64">
        <f t="shared" si="626"/>
        <v>93</v>
      </c>
      <c r="L5107" s="64">
        <f t="shared" si="627"/>
        <v>344</v>
      </c>
      <c r="M5107" s="64">
        <f t="shared" si="628"/>
        <v>123</v>
      </c>
      <c r="O5107" s="64">
        <f t="shared" si="632"/>
        <v>2</v>
      </c>
      <c r="P5107" s="64">
        <f t="shared" si="633"/>
        <v>1</v>
      </c>
      <c r="Q5107" s="64">
        <f t="shared" si="634"/>
        <v>1</v>
      </c>
    </row>
    <row r="5108" spans="1:17" x14ac:dyDescent="0.35">
      <c r="A5108" s="64">
        <v>5108601</v>
      </c>
      <c r="B5108" s="64" t="str">
        <f t="shared" si="629"/>
        <v>RT</v>
      </c>
      <c r="C5108" s="64">
        <f t="shared" si="630"/>
        <v>14755.55</v>
      </c>
      <c r="D5108" s="64">
        <f t="shared" si="630"/>
        <v>364</v>
      </c>
      <c r="E5108" s="64">
        <f t="shared" si="630"/>
        <v>1190.44</v>
      </c>
      <c r="F5108" s="64">
        <f t="shared" si="630"/>
        <v>0</v>
      </c>
      <c r="H5108" s="64">
        <f t="shared" si="625"/>
        <v>-1190.44</v>
      </c>
      <c r="J5108" s="64">
        <f t="shared" si="631"/>
        <v>88</v>
      </c>
      <c r="K5108" s="64">
        <f t="shared" si="626"/>
        <v>93</v>
      </c>
      <c r="L5108" s="64">
        <f t="shared" si="627"/>
        <v>345</v>
      </c>
      <c r="M5108" s="64">
        <f t="shared" si="628"/>
        <v>123</v>
      </c>
      <c r="O5108" s="64">
        <f t="shared" si="632"/>
        <v>2</v>
      </c>
      <c r="P5108" s="64">
        <f t="shared" si="633"/>
        <v>1</v>
      </c>
      <c r="Q5108" s="64">
        <f t="shared" si="634"/>
        <v>1</v>
      </c>
    </row>
    <row r="5109" spans="1:17" x14ac:dyDescent="0.35">
      <c r="A5109" s="64">
        <v>5114848</v>
      </c>
      <c r="B5109" s="64" t="str">
        <f t="shared" si="629"/>
        <v>RCT Control</v>
      </c>
      <c r="C5109" s="64">
        <f t="shared" si="630"/>
        <v>7149.37</v>
      </c>
      <c r="D5109" s="64">
        <f t="shared" si="630"/>
        <v>365</v>
      </c>
      <c r="E5109" s="64">
        <f t="shared" si="630"/>
        <v>569.57999999999993</v>
      </c>
      <c r="F5109" s="64">
        <f t="shared" si="630"/>
        <v>0</v>
      </c>
      <c r="H5109" s="64">
        <f t="shared" si="625"/>
        <v>-569.57999999999993</v>
      </c>
      <c r="J5109" s="64">
        <f t="shared" si="631"/>
        <v>88</v>
      </c>
      <c r="K5109" s="64">
        <f t="shared" si="626"/>
        <v>93</v>
      </c>
      <c r="L5109" s="64">
        <f t="shared" si="627"/>
        <v>345</v>
      </c>
      <c r="M5109" s="64">
        <f t="shared" si="628"/>
        <v>124</v>
      </c>
      <c r="O5109" s="64">
        <f t="shared" si="632"/>
        <v>2</v>
      </c>
      <c r="P5109" s="64">
        <f t="shared" si="633"/>
        <v>1</v>
      </c>
      <c r="Q5109" s="64">
        <f t="shared" si="634"/>
        <v>1</v>
      </c>
    </row>
    <row r="5110" spans="1:17" x14ac:dyDescent="0.35">
      <c r="A5110" s="64">
        <v>5132999</v>
      </c>
      <c r="B5110" s="64" t="str">
        <f t="shared" si="629"/>
        <v>RCT Control</v>
      </c>
      <c r="C5110" s="64">
        <f t="shared" si="630"/>
        <v>5546.87</v>
      </c>
      <c r="D5110" s="64">
        <f t="shared" si="630"/>
        <v>336</v>
      </c>
      <c r="E5110" s="64">
        <f t="shared" si="630"/>
        <v>431.52000000000004</v>
      </c>
      <c r="F5110" s="64">
        <f t="shared" si="630"/>
        <v>0</v>
      </c>
      <c r="H5110" s="64">
        <f t="shared" si="625"/>
        <v>-431.52000000000004</v>
      </c>
      <c r="J5110" s="64">
        <f t="shared" si="631"/>
        <v>88</v>
      </c>
      <c r="K5110" s="64">
        <f t="shared" si="626"/>
        <v>93</v>
      </c>
      <c r="L5110" s="64">
        <f t="shared" si="627"/>
        <v>345</v>
      </c>
      <c r="M5110" s="64">
        <f t="shared" si="628"/>
        <v>125</v>
      </c>
      <c r="O5110" s="64">
        <f t="shared" si="632"/>
        <v>2</v>
      </c>
      <c r="P5110" s="64">
        <f t="shared" si="633"/>
        <v>1</v>
      </c>
      <c r="Q5110" s="64">
        <f t="shared" si="634"/>
        <v>1</v>
      </c>
    </row>
    <row r="5111" spans="1:17" x14ac:dyDescent="0.35">
      <c r="A5111" s="64">
        <v>5137113</v>
      </c>
      <c r="B5111" s="64" t="str">
        <f t="shared" si="629"/>
        <v>CPP</v>
      </c>
      <c r="C5111" s="64">
        <f t="shared" si="630"/>
        <v>18560.28</v>
      </c>
      <c r="D5111" s="64">
        <f t="shared" si="630"/>
        <v>367</v>
      </c>
      <c r="E5111" s="64">
        <f t="shared" si="630"/>
        <v>1516.1100000000001</v>
      </c>
      <c r="F5111" s="64">
        <f t="shared" si="630"/>
        <v>1509.23</v>
      </c>
      <c r="H5111" s="64">
        <f t="shared" si="625"/>
        <v>-6.8800000000001091</v>
      </c>
      <c r="J5111" s="64">
        <f t="shared" si="631"/>
        <v>89</v>
      </c>
      <c r="K5111" s="64">
        <f t="shared" si="626"/>
        <v>93</v>
      </c>
      <c r="L5111" s="64">
        <f t="shared" si="627"/>
        <v>345</v>
      </c>
      <c r="M5111" s="64">
        <f t="shared" si="628"/>
        <v>125</v>
      </c>
      <c r="O5111" s="64">
        <f t="shared" si="632"/>
        <v>2</v>
      </c>
      <c r="P5111" s="64">
        <f t="shared" si="633"/>
        <v>1</v>
      </c>
      <c r="Q5111" s="64">
        <f t="shared" si="634"/>
        <v>1</v>
      </c>
    </row>
    <row r="5112" spans="1:17" x14ac:dyDescent="0.35">
      <c r="A5112" s="64">
        <v>5137121</v>
      </c>
      <c r="B5112" s="64" t="str">
        <f t="shared" si="629"/>
        <v>RCT Control</v>
      </c>
      <c r="C5112" s="64">
        <f t="shared" si="630"/>
        <v>8616.49</v>
      </c>
      <c r="D5112" s="64">
        <f t="shared" si="630"/>
        <v>335</v>
      </c>
      <c r="E5112" s="64">
        <f t="shared" si="630"/>
        <v>703.76</v>
      </c>
      <c r="F5112" s="64">
        <f t="shared" si="630"/>
        <v>0</v>
      </c>
      <c r="H5112" s="64">
        <f t="shared" si="625"/>
        <v>-703.76</v>
      </c>
      <c r="J5112" s="64">
        <f t="shared" si="631"/>
        <v>89</v>
      </c>
      <c r="K5112" s="64">
        <f t="shared" si="626"/>
        <v>93</v>
      </c>
      <c r="L5112" s="64">
        <f t="shared" si="627"/>
        <v>345</v>
      </c>
      <c r="M5112" s="64">
        <f t="shared" si="628"/>
        <v>126</v>
      </c>
      <c r="O5112" s="64">
        <f t="shared" si="632"/>
        <v>2</v>
      </c>
      <c r="P5112" s="64">
        <f t="shared" si="633"/>
        <v>1</v>
      </c>
      <c r="Q5112" s="64">
        <f t="shared" si="634"/>
        <v>1</v>
      </c>
    </row>
    <row r="5113" spans="1:17" x14ac:dyDescent="0.35">
      <c r="A5113" s="64">
        <v>5150446</v>
      </c>
      <c r="B5113" s="64" t="str">
        <f t="shared" si="629"/>
        <v>RT</v>
      </c>
      <c r="C5113" s="64">
        <f t="shared" si="630"/>
        <v>6129.38</v>
      </c>
      <c r="D5113" s="64">
        <f t="shared" si="630"/>
        <v>364</v>
      </c>
      <c r="E5113" s="64">
        <f t="shared" si="630"/>
        <v>487.83</v>
      </c>
      <c r="F5113" s="64">
        <f t="shared" si="630"/>
        <v>0</v>
      </c>
      <c r="H5113" s="64">
        <f t="shared" si="625"/>
        <v>-487.83</v>
      </c>
      <c r="J5113" s="64">
        <f t="shared" si="631"/>
        <v>89</v>
      </c>
      <c r="K5113" s="64">
        <f t="shared" si="626"/>
        <v>93</v>
      </c>
      <c r="L5113" s="64">
        <f t="shared" si="627"/>
        <v>346</v>
      </c>
      <c r="M5113" s="64">
        <f t="shared" si="628"/>
        <v>126</v>
      </c>
      <c r="O5113" s="64">
        <f t="shared" si="632"/>
        <v>2</v>
      </c>
      <c r="P5113" s="64">
        <f t="shared" si="633"/>
        <v>1</v>
      </c>
      <c r="Q5113" s="64">
        <f t="shared" si="634"/>
        <v>1</v>
      </c>
    </row>
    <row r="5114" spans="1:17" x14ac:dyDescent="0.35">
      <c r="A5114" s="64">
        <v>5159711</v>
      </c>
      <c r="B5114" s="64" t="str">
        <f t="shared" si="629"/>
        <v>CPP/RT</v>
      </c>
      <c r="C5114" s="64">
        <f t="shared" si="630"/>
        <v>7938.77</v>
      </c>
      <c r="D5114" s="64">
        <f t="shared" si="630"/>
        <v>332</v>
      </c>
      <c r="E5114" s="64">
        <f t="shared" si="630"/>
        <v>657.79</v>
      </c>
      <c r="F5114" s="64">
        <f t="shared" si="630"/>
        <v>646.39</v>
      </c>
      <c r="H5114" s="64">
        <f t="shared" si="625"/>
        <v>-11.399999999999977</v>
      </c>
      <c r="J5114" s="64">
        <f t="shared" si="631"/>
        <v>89</v>
      </c>
      <c r="K5114" s="64">
        <f t="shared" si="626"/>
        <v>94</v>
      </c>
      <c r="L5114" s="64">
        <f t="shared" si="627"/>
        <v>346</v>
      </c>
      <c r="M5114" s="64">
        <f t="shared" si="628"/>
        <v>126</v>
      </c>
      <c r="O5114" s="64">
        <f t="shared" si="632"/>
        <v>2</v>
      </c>
      <c r="P5114" s="64">
        <f t="shared" si="633"/>
        <v>1</v>
      </c>
      <c r="Q5114" s="64">
        <f t="shared" si="634"/>
        <v>1</v>
      </c>
    </row>
    <row r="5115" spans="1:17" x14ac:dyDescent="0.35">
      <c r="A5115" s="64">
        <v>5170030</v>
      </c>
      <c r="B5115" s="64" t="str">
        <f t="shared" si="629"/>
        <v>CPP</v>
      </c>
      <c r="C5115" s="64">
        <f t="shared" si="630"/>
        <v>6838.71</v>
      </c>
      <c r="D5115" s="64">
        <f t="shared" si="630"/>
        <v>333</v>
      </c>
      <c r="E5115" s="64">
        <f t="shared" si="630"/>
        <v>562.87</v>
      </c>
      <c r="F5115" s="64">
        <f t="shared" si="630"/>
        <v>561.91</v>
      </c>
      <c r="H5115" s="64">
        <f t="shared" si="625"/>
        <v>-0.96000000000003638</v>
      </c>
      <c r="J5115" s="64">
        <f t="shared" si="631"/>
        <v>90</v>
      </c>
      <c r="K5115" s="64">
        <f t="shared" si="626"/>
        <v>94</v>
      </c>
      <c r="L5115" s="64">
        <f t="shared" si="627"/>
        <v>346</v>
      </c>
      <c r="M5115" s="64">
        <f t="shared" si="628"/>
        <v>126</v>
      </c>
      <c r="O5115" s="64">
        <f t="shared" si="632"/>
        <v>2</v>
      </c>
      <c r="P5115" s="64">
        <f t="shared" si="633"/>
        <v>1</v>
      </c>
      <c r="Q5115" s="64">
        <f t="shared" si="634"/>
        <v>1</v>
      </c>
    </row>
    <row r="5116" spans="1:17" x14ac:dyDescent="0.35">
      <c r="A5116" s="64">
        <v>5177846</v>
      </c>
      <c r="B5116" s="64" t="str">
        <f t="shared" si="629"/>
        <v>CPP</v>
      </c>
      <c r="C5116" s="64">
        <f t="shared" si="630"/>
        <v>6941.59</v>
      </c>
      <c r="D5116" s="64">
        <f t="shared" si="630"/>
        <v>365</v>
      </c>
      <c r="E5116" s="64">
        <f t="shared" si="630"/>
        <v>574.81999999999994</v>
      </c>
      <c r="F5116" s="64">
        <f t="shared" si="630"/>
        <v>571.21</v>
      </c>
      <c r="H5116" s="64">
        <f t="shared" si="625"/>
        <v>-3.6099999999999</v>
      </c>
      <c r="J5116" s="64">
        <f t="shared" si="631"/>
        <v>91</v>
      </c>
      <c r="K5116" s="64">
        <f t="shared" si="626"/>
        <v>94</v>
      </c>
      <c r="L5116" s="64">
        <f t="shared" si="627"/>
        <v>346</v>
      </c>
      <c r="M5116" s="64">
        <f t="shared" si="628"/>
        <v>126</v>
      </c>
      <c r="O5116" s="64">
        <f t="shared" si="632"/>
        <v>2</v>
      </c>
      <c r="P5116" s="64">
        <f t="shared" si="633"/>
        <v>1</v>
      </c>
      <c r="Q5116" s="64">
        <f t="shared" si="634"/>
        <v>1</v>
      </c>
    </row>
    <row r="5117" spans="1:17" x14ac:dyDescent="0.35">
      <c r="A5117" s="64">
        <v>5190898</v>
      </c>
      <c r="B5117" s="64" t="str">
        <f t="shared" si="629"/>
        <v>RCT Control</v>
      </c>
      <c r="C5117" s="64">
        <f t="shared" si="630"/>
        <v>10891.53</v>
      </c>
      <c r="D5117" s="64">
        <f t="shared" si="630"/>
        <v>336</v>
      </c>
      <c r="E5117" s="64">
        <f t="shared" si="630"/>
        <v>910.76</v>
      </c>
      <c r="F5117" s="64">
        <f t="shared" si="630"/>
        <v>0</v>
      </c>
      <c r="H5117" s="64">
        <f t="shared" si="625"/>
        <v>-910.76</v>
      </c>
      <c r="J5117" s="64">
        <f t="shared" si="631"/>
        <v>91</v>
      </c>
      <c r="K5117" s="64">
        <f t="shared" si="626"/>
        <v>94</v>
      </c>
      <c r="L5117" s="64">
        <f t="shared" si="627"/>
        <v>346</v>
      </c>
      <c r="M5117" s="64">
        <f t="shared" si="628"/>
        <v>127</v>
      </c>
      <c r="O5117" s="64">
        <f t="shared" si="632"/>
        <v>2</v>
      </c>
      <c r="P5117" s="64">
        <f t="shared" si="633"/>
        <v>1</v>
      </c>
      <c r="Q5117" s="64">
        <f t="shared" si="634"/>
        <v>1</v>
      </c>
    </row>
    <row r="5118" spans="1:17" x14ac:dyDescent="0.35">
      <c r="A5118" s="64">
        <v>5205001</v>
      </c>
      <c r="B5118" s="64" t="str">
        <f t="shared" si="629"/>
        <v>CPP/RT</v>
      </c>
      <c r="C5118" s="64">
        <f t="shared" si="630"/>
        <v>11707.279999999999</v>
      </c>
      <c r="D5118" s="64">
        <f t="shared" si="630"/>
        <v>336</v>
      </c>
      <c r="E5118" s="64">
        <f t="shared" si="630"/>
        <v>958.22</v>
      </c>
      <c r="F5118" s="64">
        <f t="shared" si="630"/>
        <v>939.28</v>
      </c>
      <c r="H5118" s="64">
        <f t="shared" si="625"/>
        <v>-18.940000000000055</v>
      </c>
      <c r="J5118" s="64">
        <f t="shared" si="631"/>
        <v>91</v>
      </c>
      <c r="K5118" s="64">
        <f t="shared" si="626"/>
        <v>95</v>
      </c>
      <c r="L5118" s="64">
        <f t="shared" si="627"/>
        <v>346</v>
      </c>
      <c r="M5118" s="64">
        <f t="shared" si="628"/>
        <v>127</v>
      </c>
      <c r="O5118" s="64">
        <f t="shared" si="632"/>
        <v>2</v>
      </c>
      <c r="P5118" s="64">
        <f t="shared" si="633"/>
        <v>1</v>
      </c>
      <c r="Q5118" s="64">
        <f t="shared" si="634"/>
        <v>1</v>
      </c>
    </row>
    <row r="5119" spans="1:17" x14ac:dyDescent="0.35">
      <c r="A5119" s="64">
        <v>5207750</v>
      </c>
      <c r="B5119" s="64" t="str">
        <f t="shared" si="629"/>
        <v>RT</v>
      </c>
      <c r="C5119" s="64">
        <f t="shared" si="630"/>
        <v>8355.2099999999991</v>
      </c>
      <c r="D5119" s="64">
        <f t="shared" si="630"/>
        <v>365</v>
      </c>
      <c r="E5119" s="64">
        <f t="shared" si="630"/>
        <v>665.07999999999993</v>
      </c>
      <c r="F5119" s="64">
        <f t="shared" si="630"/>
        <v>0</v>
      </c>
      <c r="H5119" s="64">
        <f t="shared" si="625"/>
        <v>-665.07999999999993</v>
      </c>
      <c r="J5119" s="64">
        <f t="shared" si="631"/>
        <v>91</v>
      </c>
      <c r="K5119" s="64">
        <f t="shared" si="626"/>
        <v>95</v>
      </c>
      <c r="L5119" s="64">
        <f t="shared" si="627"/>
        <v>347</v>
      </c>
      <c r="M5119" s="64">
        <f t="shared" si="628"/>
        <v>127</v>
      </c>
      <c r="O5119" s="64">
        <f t="shared" si="632"/>
        <v>2</v>
      </c>
      <c r="P5119" s="64">
        <f t="shared" si="633"/>
        <v>1</v>
      </c>
      <c r="Q5119" s="64">
        <f t="shared" si="634"/>
        <v>1</v>
      </c>
    </row>
    <row r="5120" spans="1:17" x14ac:dyDescent="0.35">
      <c r="A5120" s="64">
        <v>5208675</v>
      </c>
      <c r="B5120" s="64" t="str">
        <f t="shared" si="629"/>
        <v>CPP</v>
      </c>
      <c r="C5120" s="64">
        <f t="shared" si="630"/>
        <v>7984.99</v>
      </c>
      <c r="D5120" s="64">
        <f t="shared" si="630"/>
        <v>367</v>
      </c>
      <c r="E5120" s="64">
        <f t="shared" si="630"/>
        <v>643.95000000000005</v>
      </c>
      <c r="F5120" s="64">
        <f t="shared" si="630"/>
        <v>628.05999999999995</v>
      </c>
      <c r="H5120" s="64">
        <f t="shared" si="625"/>
        <v>-15.8900000000001</v>
      </c>
      <c r="J5120" s="64">
        <f t="shared" si="631"/>
        <v>92</v>
      </c>
      <c r="K5120" s="64">
        <f t="shared" si="626"/>
        <v>95</v>
      </c>
      <c r="L5120" s="64">
        <f t="shared" si="627"/>
        <v>347</v>
      </c>
      <c r="M5120" s="64">
        <f t="shared" si="628"/>
        <v>127</v>
      </c>
      <c r="O5120" s="64">
        <f t="shared" si="632"/>
        <v>2</v>
      </c>
      <c r="P5120" s="64">
        <f t="shared" si="633"/>
        <v>1</v>
      </c>
      <c r="Q5120" s="64">
        <f t="shared" si="634"/>
        <v>1</v>
      </c>
    </row>
    <row r="5121" spans="1:17" x14ac:dyDescent="0.35">
      <c r="A5121" s="64">
        <v>5226289</v>
      </c>
      <c r="B5121" s="64" t="str">
        <f t="shared" si="629"/>
        <v>RCT Control</v>
      </c>
      <c r="C5121" s="64">
        <f t="shared" si="630"/>
        <v>14279.48</v>
      </c>
      <c r="D5121" s="64">
        <f t="shared" si="630"/>
        <v>365</v>
      </c>
      <c r="E5121" s="64">
        <f t="shared" si="630"/>
        <v>1155.27</v>
      </c>
      <c r="F5121" s="64">
        <f t="shared" si="630"/>
        <v>0</v>
      </c>
      <c r="H5121" s="64">
        <f t="shared" si="625"/>
        <v>-1155.27</v>
      </c>
      <c r="J5121" s="64">
        <f t="shared" si="631"/>
        <v>92</v>
      </c>
      <c r="K5121" s="64">
        <f t="shared" si="626"/>
        <v>95</v>
      </c>
      <c r="L5121" s="64">
        <f t="shared" si="627"/>
        <v>347</v>
      </c>
      <c r="M5121" s="64">
        <f t="shared" si="628"/>
        <v>128</v>
      </c>
      <c r="O5121" s="64">
        <f t="shared" si="632"/>
        <v>2</v>
      </c>
      <c r="P5121" s="64">
        <f t="shared" si="633"/>
        <v>1</v>
      </c>
      <c r="Q5121" s="64">
        <f t="shared" si="634"/>
        <v>1</v>
      </c>
    </row>
    <row r="5122" spans="1:17" x14ac:dyDescent="0.35">
      <c r="A5122" s="64">
        <v>5227154</v>
      </c>
      <c r="B5122" s="64" t="str">
        <f t="shared" si="629"/>
        <v>RCT Control</v>
      </c>
      <c r="C5122" s="64">
        <f t="shared" si="630"/>
        <v>7674.85</v>
      </c>
      <c r="D5122" s="64">
        <f t="shared" si="630"/>
        <v>335</v>
      </c>
      <c r="E5122" s="64">
        <f t="shared" si="630"/>
        <v>618.09999999999991</v>
      </c>
      <c r="F5122" s="64">
        <f t="shared" si="630"/>
        <v>0</v>
      </c>
      <c r="H5122" s="64">
        <f t="shared" si="625"/>
        <v>-618.09999999999991</v>
      </c>
      <c r="J5122" s="64">
        <f t="shared" si="631"/>
        <v>92</v>
      </c>
      <c r="K5122" s="64">
        <f t="shared" si="626"/>
        <v>95</v>
      </c>
      <c r="L5122" s="64">
        <f t="shared" si="627"/>
        <v>347</v>
      </c>
      <c r="M5122" s="64">
        <f t="shared" si="628"/>
        <v>129</v>
      </c>
      <c r="O5122" s="64">
        <f t="shared" si="632"/>
        <v>2</v>
      </c>
      <c r="P5122" s="64">
        <f t="shared" si="633"/>
        <v>1</v>
      </c>
      <c r="Q5122" s="64">
        <f t="shared" si="634"/>
        <v>1</v>
      </c>
    </row>
    <row r="5123" spans="1:17" x14ac:dyDescent="0.35">
      <c r="A5123" s="64">
        <v>5227998</v>
      </c>
      <c r="B5123" s="64" t="str">
        <f t="shared" si="629"/>
        <v>RT</v>
      </c>
      <c r="C5123" s="64">
        <f t="shared" si="630"/>
        <v>8270.369999999999</v>
      </c>
      <c r="D5123" s="64">
        <f t="shared" si="630"/>
        <v>365</v>
      </c>
      <c r="E5123" s="64">
        <f t="shared" si="630"/>
        <v>671.18000000000006</v>
      </c>
      <c r="F5123" s="64">
        <f t="shared" si="630"/>
        <v>0</v>
      </c>
      <c r="H5123" s="64">
        <f t="shared" si="625"/>
        <v>-671.18000000000006</v>
      </c>
      <c r="J5123" s="64">
        <f t="shared" si="631"/>
        <v>92</v>
      </c>
      <c r="K5123" s="64">
        <f t="shared" si="626"/>
        <v>95</v>
      </c>
      <c r="L5123" s="64">
        <f t="shared" si="627"/>
        <v>348</v>
      </c>
      <c r="M5123" s="64">
        <f t="shared" si="628"/>
        <v>129</v>
      </c>
      <c r="O5123" s="64">
        <f t="shared" si="632"/>
        <v>2</v>
      </c>
      <c r="P5123" s="64">
        <f t="shared" si="633"/>
        <v>1</v>
      </c>
      <c r="Q5123" s="64">
        <f t="shared" si="634"/>
        <v>1</v>
      </c>
    </row>
    <row r="5124" spans="1:17" x14ac:dyDescent="0.35">
      <c r="A5124" s="64">
        <v>5228433</v>
      </c>
      <c r="B5124" s="64" t="str">
        <f t="shared" si="629"/>
        <v>RT</v>
      </c>
      <c r="C5124" s="64">
        <f t="shared" si="630"/>
        <v>16006.57</v>
      </c>
      <c r="D5124" s="64">
        <f t="shared" si="630"/>
        <v>365</v>
      </c>
      <c r="E5124" s="64">
        <f t="shared" si="630"/>
        <v>1251.1500000000001</v>
      </c>
      <c r="F5124" s="64">
        <f t="shared" si="630"/>
        <v>0</v>
      </c>
      <c r="H5124" s="64">
        <f t="shared" si="625"/>
        <v>-1251.1500000000001</v>
      </c>
      <c r="J5124" s="64">
        <f t="shared" si="631"/>
        <v>92</v>
      </c>
      <c r="K5124" s="64">
        <f t="shared" si="626"/>
        <v>95</v>
      </c>
      <c r="L5124" s="64">
        <f t="shared" si="627"/>
        <v>349</v>
      </c>
      <c r="M5124" s="64">
        <f t="shared" si="628"/>
        <v>129</v>
      </c>
      <c r="O5124" s="64">
        <f t="shared" si="632"/>
        <v>2</v>
      </c>
      <c r="P5124" s="64">
        <f t="shared" si="633"/>
        <v>1</v>
      </c>
      <c r="Q5124" s="64">
        <f t="shared" si="634"/>
        <v>1</v>
      </c>
    </row>
    <row r="5125" spans="1:17" x14ac:dyDescent="0.35">
      <c r="A5125" s="64">
        <v>5229316</v>
      </c>
      <c r="B5125" s="64" t="str">
        <f t="shared" si="629"/>
        <v>RCT Control</v>
      </c>
      <c r="C5125" s="64">
        <f t="shared" si="630"/>
        <v>19024.34</v>
      </c>
      <c r="D5125" s="64">
        <f t="shared" si="630"/>
        <v>334</v>
      </c>
      <c r="E5125" s="64">
        <f t="shared" si="630"/>
        <v>1537.06</v>
      </c>
      <c r="F5125" s="64">
        <f t="shared" si="630"/>
        <v>0</v>
      </c>
      <c r="H5125" s="64">
        <f t="shared" si="625"/>
        <v>-1537.06</v>
      </c>
      <c r="J5125" s="64">
        <f t="shared" si="631"/>
        <v>92</v>
      </c>
      <c r="K5125" s="64">
        <f t="shared" si="626"/>
        <v>95</v>
      </c>
      <c r="L5125" s="64">
        <f t="shared" si="627"/>
        <v>349</v>
      </c>
      <c r="M5125" s="64">
        <f t="shared" si="628"/>
        <v>130</v>
      </c>
      <c r="O5125" s="64">
        <f t="shared" si="632"/>
        <v>2</v>
      </c>
      <c r="P5125" s="64">
        <f t="shared" si="633"/>
        <v>1</v>
      </c>
      <c r="Q5125" s="64">
        <f t="shared" si="634"/>
        <v>1</v>
      </c>
    </row>
    <row r="5126" spans="1:17" x14ac:dyDescent="0.35">
      <c r="A5126" s="64">
        <v>5230131</v>
      </c>
      <c r="B5126" s="64" t="str">
        <f t="shared" si="629"/>
        <v>RT</v>
      </c>
      <c r="C5126" s="64">
        <f t="shared" si="630"/>
        <v>16144.550000000001</v>
      </c>
      <c r="D5126" s="64">
        <f t="shared" si="630"/>
        <v>364</v>
      </c>
      <c r="E5126" s="64">
        <f t="shared" si="630"/>
        <v>1303.46</v>
      </c>
      <c r="F5126" s="64">
        <f t="shared" si="630"/>
        <v>0</v>
      </c>
      <c r="H5126" s="64">
        <f t="shared" si="625"/>
        <v>-1303.46</v>
      </c>
      <c r="J5126" s="64">
        <f t="shared" si="631"/>
        <v>92</v>
      </c>
      <c r="K5126" s="64">
        <f t="shared" si="626"/>
        <v>95</v>
      </c>
      <c r="L5126" s="64">
        <f t="shared" si="627"/>
        <v>350</v>
      </c>
      <c r="M5126" s="64">
        <f t="shared" si="628"/>
        <v>130</v>
      </c>
      <c r="O5126" s="64">
        <f t="shared" si="632"/>
        <v>2</v>
      </c>
      <c r="P5126" s="64">
        <f t="shared" si="633"/>
        <v>1</v>
      </c>
      <c r="Q5126" s="64">
        <f t="shared" si="634"/>
        <v>1</v>
      </c>
    </row>
    <row r="5127" spans="1:17" x14ac:dyDescent="0.35">
      <c r="A5127" s="64">
        <v>5231204</v>
      </c>
      <c r="B5127" s="64" t="str">
        <f t="shared" si="629"/>
        <v>RT</v>
      </c>
      <c r="C5127" s="64">
        <f t="shared" si="630"/>
        <v>16389.169999999998</v>
      </c>
      <c r="D5127" s="64">
        <f t="shared" si="630"/>
        <v>365</v>
      </c>
      <c r="E5127" s="64">
        <f t="shared" si="630"/>
        <v>1319.53</v>
      </c>
      <c r="F5127" s="64">
        <f t="shared" si="630"/>
        <v>0</v>
      </c>
      <c r="H5127" s="64">
        <f t="shared" si="625"/>
        <v>-1319.53</v>
      </c>
      <c r="J5127" s="64">
        <f t="shared" si="631"/>
        <v>92</v>
      </c>
      <c r="K5127" s="64">
        <f t="shared" si="626"/>
        <v>95</v>
      </c>
      <c r="L5127" s="64">
        <f t="shared" si="627"/>
        <v>351</v>
      </c>
      <c r="M5127" s="64">
        <f t="shared" si="628"/>
        <v>130</v>
      </c>
      <c r="O5127" s="64">
        <f t="shared" si="632"/>
        <v>2</v>
      </c>
      <c r="P5127" s="64">
        <f t="shared" si="633"/>
        <v>1</v>
      </c>
      <c r="Q5127" s="64">
        <f t="shared" si="634"/>
        <v>1</v>
      </c>
    </row>
    <row r="5128" spans="1:17" x14ac:dyDescent="0.35">
      <c r="A5128" s="64">
        <v>5239985</v>
      </c>
      <c r="B5128" s="64" t="str">
        <f t="shared" si="629"/>
        <v>RT</v>
      </c>
      <c r="C5128" s="64">
        <f t="shared" si="630"/>
        <v>13154.33</v>
      </c>
      <c r="D5128" s="64">
        <f t="shared" si="630"/>
        <v>365</v>
      </c>
      <c r="E5128" s="64">
        <f t="shared" si="630"/>
        <v>1052.3899999999999</v>
      </c>
      <c r="F5128" s="64">
        <f t="shared" si="630"/>
        <v>0</v>
      </c>
      <c r="H5128" s="64">
        <f t="shared" si="625"/>
        <v>-1052.3899999999999</v>
      </c>
      <c r="J5128" s="64">
        <f t="shared" si="631"/>
        <v>92</v>
      </c>
      <c r="K5128" s="64">
        <f t="shared" si="626"/>
        <v>95</v>
      </c>
      <c r="L5128" s="64">
        <f t="shared" si="627"/>
        <v>352</v>
      </c>
      <c r="M5128" s="64">
        <f t="shared" si="628"/>
        <v>130</v>
      </c>
      <c r="O5128" s="64">
        <f t="shared" si="632"/>
        <v>2</v>
      </c>
      <c r="P5128" s="64">
        <f t="shared" si="633"/>
        <v>1</v>
      </c>
      <c r="Q5128" s="64">
        <f t="shared" si="634"/>
        <v>1</v>
      </c>
    </row>
    <row r="5129" spans="1:17" x14ac:dyDescent="0.35">
      <c r="A5129" s="64">
        <v>5240057</v>
      </c>
      <c r="B5129" s="64" t="str">
        <f t="shared" si="629"/>
        <v>CPP</v>
      </c>
      <c r="C5129" s="64">
        <f t="shared" si="630"/>
        <v>7037.6299999999992</v>
      </c>
      <c r="D5129" s="64">
        <f t="shared" si="630"/>
        <v>335</v>
      </c>
      <c r="E5129" s="64">
        <f t="shared" si="630"/>
        <v>584.98</v>
      </c>
      <c r="F5129" s="64">
        <f t="shared" si="630"/>
        <v>583.82999999999993</v>
      </c>
      <c r="H5129" s="64">
        <f t="shared" si="625"/>
        <v>-1.1500000000000909</v>
      </c>
      <c r="J5129" s="64">
        <f t="shared" si="631"/>
        <v>93</v>
      </c>
      <c r="K5129" s="64">
        <f t="shared" si="626"/>
        <v>95</v>
      </c>
      <c r="L5129" s="64">
        <f t="shared" si="627"/>
        <v>352</v>
      </c>
      <c r="M5129" s="64">
        <f t="shared" si="628"/>
        <v>130</v>
      </c>
      <c r="O5129" s="64">
        <f t="shared" si="632"/>
        <v>2</v>
      </c>
      <c r="P5129" s="64">
        <f t="shared" si="633"/>
        <v>1</v>
      </c>
      <c r="Q5129" s="64">
        <f t="shared" si="634"/>
        <v>1</v>
      </c>
    </row>
    <row r="5130" spans="1:17" x14ac:dyDescent="0.35">
      <c r="A5130" s="64">
        <v>5255189</v>
      </c>
      <c r="B5130" s="64" t="str">
        <f t="shared" si="629"/>
        <v>CPP/RT</v>
      </c>
      <c r="C5130" s="64">
        <f t="shared" si="630"/>
        <v>16991.689999999999</v>
      </c>
      <c r="D5130" s="64">
        <f t="shared" si="630"/>
        <v>335</v>
      </c>
      <c r="E5130" s="64">
        <f t="shared" si="630"/>
        <v>1423.88</v>
      </c>
      <c r="F5130" s="64">
        <f t="shared" si="630"/>
        <v>1414.26</v>
      </c>
      <c r="H5130" s="64">
        <f t="shared" si="625"/>
        <v>-9.6200000000001182</v>
      </c>
      <c r="J5130" s="64">
        <f t="shared" si="631"/>
        <v>93</v>
      </c>
      <c r="K5130" s="64">
        <f t="shared" si="626"/>
        <v>96</v>
      </c>
      <c r="L5130" s="64">
        <f t="shared" si="627"/>
        <v>352</v>
      </c>
      <c r="M5130" s="64">
        <f t="shared" si="628"/>
        <v>130</v>
      </c>
      <c r="O5130" s="64">
        <f t="shared" si="632"/>
        <v>2</v>
      </c>
      <c r="P5130" s="64">
        <f t="shared" si="633"/>
        <v>1</v>
      </c>
      <c r="Q5130" s="64">
        <f t="shared" si="634"/>
        <v>1</v>
      </c>
    </row>
    <row r="5131" spans="1:17" x14ac:dyDescent="0.35">
      <c r="A5131" s="64">
        <v>5267720</v>
      </c>
      <c r="B5131" s="64" t="str">
        <f t="shared" si="629"/>
        <v>RCT Control</v>
      </c>
      <c r="C5131" s="64">
        <f t="shared" si="630"/>
        <v>5320.99</v>
      </c>
      <c r="D5131" s="64">
        <f t="shared" si="630"/>
        <v>335</v>
      </c>
      <c r="E5131" s="64">
        <f t="shared" si="630"/>
        <v>432.45000000000005</v>
      </c>
      <c r="F5131" s="64">
        <f t="shared" si="630"/>
        <v>0</v>
      </c>
      <c r="H5131" s="64">
        <f t="shared" si="625"/>
        <v>-432.45000000000005</v>
      </c>
      <c r="J5131" s="64">
        <f t="shared" si="631"/>
        <v>93</v>
      </c>
      <c r="K5131" s="64">
        <f t="shared" si="626"/>
        <v>96</v>
      </c>
      <c r="L5131" s="64">
        <f t="shared" si="627"/>
        <v>352</v>
      </c>
      <c r="M5131" s="64">
        <f t="shared" si="628"/>
        <v>131</v>
      </c>
      <c r="O5131" s="64">
        <f t="shared" si="632"/>
        <v>2</v>
      </c>
      <c r="P5131" s="64">
        <f t="shared" si="633"/>
        <v>1</v>
      </c>
      <c r="Q5131" s="64">
        <f t="shared" si="634"/>
        <v>1</v>
      </c>
    </row>
    <row r="5132" spans="1:17" x14ac:dyDescent="0.35">
      <c r="A5132" s="64">
        <v>5286837</v>
      </c>
      <c r="B5132" s="64" t="str">
        <f t="shared" si="629"/>
        <v>CPP/RT</v>
      </c>
      <c r="C5132" s="64">
        <f t="shared" si="630"/>
        <v>13541.34</v>
      </c>
      <c r="D5132" s="64">
        <f t="shared" si="630"/>
        <v>334</v>
      </c>
      <c r="E5132" s="64">
        <f t="shared" si="630"/>
        <v>1049.54</v>
      </c>
      <c r="F5132" s="64">
        <f t="shared" si="630"/>
        <v>1027.6799999999998</v>
      </c>
      <c r="H5132" s="64">
        <f t="shared" si="625"/>
        <v>-21.860000000000127</v>
      </c>
      <c r="J5132" s="64">
        <f t="shared" si="631"/>
        <v>93</v>
      </c>
      <c r="K5132" s="64">
        <f t="shared" si="626"/>
        <v>97</v>
      </c>
      <c r="L5132" s="64">
        <f t="shared" si="627"/>
        <v>352</v>
      </c>
      <c r="M5132" s="64">
        <f t="shared" si="628"/>
        <v>131</v>
      </c>
      <c r="O5132" s="64">
        <f t="shared" si="632"/>
        <v>2</v>
      </c>
      <c r="P5132" s="64">
        <f t="shared" si="633"/>
        <v>1</v>
      </c>
      <c r="Q5132" s="64">
        <f t="shared" si="634"/>
        <v>1</v>
      </c>
    </row>
    <row r="5133" spans="1:17" x14ac:dyDescent="0.35">
      <c r="A5133" s="64">
        <v>5287588</v>
      </c>
      <c r="B5133" s="64" t="str">
        <f t="shared" si="629"/>
        <v>RT</v>
      </c>
      <c r="C5133" s="64">
        <f t="shared" si="630"/>
        <v>8383.9600000000009</v>
      </c>
      <c r="D5133" s="64">
        <f t="shared" si="630"/>
        <v>365</v>
      </c>
      <c r="E5133" s="64">
        <f t="shared" si="630"/>
        <v>679.12</v>
      </c>
      <c r="F5133" s="64">
        <f t="shared" si="630"/>
        <v>0</v>
      </c>
      <c r="H5133" s="64">
        <f t="shared" si="625"/>
        <v>-679.12</v>
      </c>
      <c r="J5133" s="64">
        <f t="shared" si="631"/>
        <v>93</v>
      </c>
      <c r="K5133" s="64">
        <f t="shared" si="626"/>
        <v>97</v>
      </c>
      <c r="L5133" s="64">
        <f t="shared" si="627"/>
        <v>353</v>
      </c>
      <c r="M5133" s="64">
        <f t="shared" si="628"/>
        <v>131</v>
      </c>
      <c r="O5133" s="64">
        <f t="shared" si="632"/>
        <v>2</v>
      </c>
      <c r="P5133" s="64">
        <f t="shared" si="633"/>
        <v>1</v>
      </c>
      <c r="Q5133" s="64">
        <f t="shared" si="634"/>
        <v>1</v>
      </c>
    </row>
    <row r="5134" spans="1:17" x14ac:dyDescent="0.35">
      <c r="A5134" s="64">
        <v>5291216</v>
      </c>
      <c r="B5134" s="64" t="str">
        <f t="shared" si="629"/>
        <v>RCT Control</v>
      </c>
      <c r="C5134" s="64">
        <f t="shared" si="630"/>
        <v>11825.02</v>
      </c>
      <c r="D5134" s="64">
        <f t="shared" si="630"/>
        <v>333</v>
      </c>
      <c r="E5134" s="64">
        <f t="shared" si="630"/>
        <v>967.84999999999991</v>
      </c>
      <c r="F5134" s="64">
        <f t="shared" si="630"/>
        <v>0</v>
      </c>
      <c r="H5134" s="64">
        <f t="shared" si="625"/>
        <v>-967.84999999999991</v>
      </c>
      <c r="J5134" s="64">
        <f t="shared" si="631"/>
        <v>93</v>
      </c>
      <c r="K5134" s="64">
        <f t="shared" si="626"/>
        <v>97</v>
      </c>
      <c r="L5134" s="64">
        <f t="shared" si="627"/>
        <v>353</v>
      </c>
      <c r="M5134" s="64">
        <f t="shared" si="628"/>
        <v>132</v>
      </c>
      <c r="O5134" s="64">
        <f t="shared" si="632"/>
        <v>2</v>
      </c>
      <c r="P5134" s="64">
        <f t="shared" si="633"/>
        <v>1</v>
      </c>
      <c r="Q5134" s="64">
        <f t="shared" si="634"/>
        <v>1</v>
      </c>
    </row>
    <row r="5135" spans="1:17" x14ac:dyDescent="0.35">
      <c r="A5135" s="64">
        <v>5304126</v>
      </c>
      <c r="B5135" s="64" t="str">
        <f t="shared" si="629"/>
        <v>RT</v>
      </c>
      <c r="C5135" s="64">
        <f t="shared" si="630"/>
        <v>4799.8500000000004</v>
      </c>
      <c r="D5135" s="64">
        <f t="shared" si="630"/>
        <v>365</v>
      </c>
      <c r="E5135" s="64">
        <f t="shared" si="630"/>
        <v>384.74</v>
      </c>
      <c r="F5135" s="64">
        <f t="shared" si="630"/>
        <v>0</v>
      </c>
      <c r="H5135" s="64">
        <f t="shared" si="625"/>
        <v>-384.74</v>
      </c>
      <c r="J5135" s="64">
        <f t="shared" si="631"/>
        <v>93</v>
      </c>
      <c r="K5135" s="64">
        <f t="shared" si="626"/>
        <v>97</v>
      </c>
      <c r="L5135" s="64">
        <f t="shared" si="627"/>
        <v>354</v>
      </c>
      <c r="M5135" s="64">
        <f t="shared" si="628"/>
        <v>132</v>
      </c>
      <c r="O5135" s="64">
        <f t="shared" si="632"/>
        <v>2</v>
      </c>
      <c r="P5135" s="64">
        <f t="shared" si="633"/>
        <v>1</v>
      </c>
      <c r="Q5135" s="64">
        <f t="shared" si="634"/>
        <v>1</v>
      </c>
    </row>
    <row r="5136" spans="1:17" x14ac:dyDescent="0.35">
      <c r="A5136" s="64">
        <v>5306297</v>
      </c>
      <c r="B5136" s="64" t="str">
        <f t="shared" si="629"/>
        <v>RT</v>
      </c>
      <c r="C5136" s="64">
        <f t="shared" si="630"/>
        <v>5542.73</v>
      </c>
      <c r="D5136" s="64">
        <f t="shared" si="630"/>
        <v>365</v>
      </c>
      <c r="E5136" s="64">
        <f t="shared" si="630"/>
        <v>437.34000000000003</v>
      </c>
      <c r="F5136" s="64">
        <f t="shared" si="630"/>
        <v>0</v>
      </c>
      <c r="H5136" s="64">
        <f t="shared" si="625"/>
        <v>-437.34000000000003</v>
      </c>
      <c r="J5136" s="64">
        <f t="shared" si="631"/>
        <v>93</v>
      </c>
      <c r="K5136" s="64">
        <f t="shared" si="626"/>
        <v>97</v>
      </c>
      <c r="L5136" s="64">
        <f t="shared" si="627"/>
        <v>355</v>
      </c>
      <c r="M5136" s="64">
        <f t="shared" si="628"/>
        <v>132</v>
      </c>
      <c r="O5136" s="64">
        <f t="shared" si="632"/>
        <v>2</v>
      </c>
      <c r="P5136" s="64">
        <f t="shared" si="633"/>
        <v>1</v>
      </c>
      <c r="Q5136" s="64">
        <f t="shared" si="634"/>
        <v>1</v>
      </c>
    </row>
    <row r="5137" spans="1:17" x14ac:dyDescent="0.35">
      <c r="A5137" s="64">
        <v>5314133</v>
      </c>
      <c r="B5137" s="64" t="str">
        <f t="shared" si="629"/>
        <v>RT</v>
      </c>
      <c r="C5137" s="64">
        <f t="shared" si="630"/>
        <v>5265.7</v>
      </c>
      <c r="D5137" s="64">
        <f t="shared" si="630"/>
        <v>364</v>
      </c>
      <c r="E5137" s="64">
        <f t="shared" si="630"/>
        <v>420.68</v>
      </c>
      <c r="F5137" s="64">
        <f t="shared" si="630"/>
        <v>0</v>
      </c>
      <c r="H5137" s="64">
        <f t="shared" si="625"/>
        <v>-420.68</v>
      </c>
      <c r="J5137" s="64">
        <f t="shared" si="631"/>
        <v>93</v>
      </c>
      <c r="K5137" s="64">
        <f t="shared" si="626"/>
        <v>97</v>
      </c>
      <c r="L5137" s="64">
        <f t="shared" si="627"/>
        <v>356</v>
      </c>
      <c r="M5137" s="64">
        <f t="shared" si="628"/>
        <v>132</v>
      </c>
      <c r="O5137" s="64">
        <f t="shared" si="632"/>
        <v>2</v>
      </c>
      <c r="P5137" s="64">
        <f t="shared" si="633"/>
        <v>1</v>
      </c>
      <c r="Q5137" s="64">
        <f t="shared" si="634"/>
        <v>1</v>
      </c>
    </row>
    <row r="5138" spans="1:17" x14ac:dyDescent="0.35">
      <c r="A5138" s="64">
        <v>5323126</v>
      </c>
      <c r="B5138" s="64" t="str">
        <f t="shared" si="629"/>
        <v>RT</v>
      </c>
      <c r="C5138" s="64">
        <f t="shared" si="630"/>
        <v>3611.62</v>
      </c>
      <c r="D5138" s="64">
        <f t="shared" si="630"/>
        <v>365</v>
      </c>
      <c r="E5138" s="64">
        <f t="shared" si="630"/>
        <v>295.36</v>
      </c>
      <c r="F5138" s="64">
        <f t="shared" si="630"/>
        <v>0</v>
      </c>
      <c r="H5138" s="64">
        <f t="shared" si="625"/>
        <v>-295.36</v>
      </c>
      <c r="J5138" s="64">
        <f t="shared" si="631"/>
        <v>93</v>
      </c>
      <c r="K5138" s="64">
        <f t="shared" si="626"/>
        <v>97</v>
      </c>
      <c r="L5138" s="64">
        <f t="shared" si="627"/>
        <v>357</v>
      </c>
      <c r="M5138" s="64">
        <f t="shared" si="628"/>
        <v>132</v>
      </c>
      <c r="O5138" s="64">
        <f t="shared" si="632"/>
        <v>2</v>
      </c>
      <c r="P5138" s="64">
        <f t="shared" si="633"/>
        <v>1</v>
      </c>
      <c r="Q5138" s="64">
        <f t="shared" si="634"/>
        <v>1</v>
      </c>
    </row>
    <row r="5139" spans="1:17" x14ac:dyDescent="0.35">
      <c r="A5139" s="64">
        <v>5330717</v>
      </c>
      <c r="B5139" s="64" t="str">
        <f t="shared" si="629"/>
        <v>CPP</v>
      </c>
      <c r="C5139" s="64">
        <f t="shared" si="630"/>
        <v>8108.68</v>
      </c>
      <c r="D5139" s="64">
        <f t="shared" si="630"/>
        <v>365</v>
      </c>
      <c r="E5139" s="64">
        <f t="shared" si="630"/>
        <v>655.54</v>
      </c>
      <c r="F5139" s="64">
        <f t="shared" si="630"/>
        <v>646.57999999999993</v>
      </c>
      <c r="H5139" s="64">
        <f t="shared" si="625"/>
        <v>-8.9600000000000364</v>
      </c>
      <c r="J5139" s="64">
        <f t="shared" si="631"/>
        <v>94</v>
      </c>
      <c r="K5139" s="64">
        <f t="shared" si="626"/>
        <v>97</v>
      </c>
      <c r="L5139" s="64">
        <f t="shared" si="627"/>
        <v>357</v>
      </c>
      <c r="M5139" s="64">
        <f t="shared" si="628"/>
        <v>132</v>
      </c>
      <c r="O5139" s="64">
        <f t="shared" si="632"/>
        <v>2</v>
      </c>
      <c r="P5139" s="64">
        <f t="shared" si="633"/>
        <v>1</v>
      </c>
      <c r="Q5139" s="64">
        <f t="shared" si="634"/>
        <v>1</v>
      </c>
    </row>
    <row r="5140" spans="1:17" x14ac:dyDescent="0.35">
      <c r="A5140" s="64">
        <v>5341350</v>
      </c>
      <c r="B5140" s="64" t="str">
        <f t="shared" si="629"/>
        <v>RCT Control</v>
      </c>
      <c r="C5140" s="64">
        <f t="shared" si="630"/>
        <v>5217.7900000000009</v>
      </c>
      <c r="D5140" s="64">
        <f t="shared" si="630"/>
        <v>336</v>
      </c>
      <c r="E5140" s="64">
        <f t="shared" si="630"/>
        <v>422.29</v>
      </c>
      <c r="F5140" s="64">
        <f t="shared" si="630"/>
        <v>0</v>
      </c>
      <c r="H5140" s="64">
        <f t="shared" si="625"/>
        <v>-422.29</v>
      </c>
      <c r="J5140" s="64">
        <f t="shared" si="631"/>
        <v>94</v>
      </c>
      <c r="K5140" s="64">
        <f t="shared" si="626"/>
        <v>97</v>
      </c>
      <c r="L5140" s="64">
        <f t="shared" si="627"/>
        <v>357</v>
      </c>
      <c r="M5140" s="64">
        <f t="shared" si="628"/>
        <v>133</v>
      </c>
      <c r="O5140" s="64">
        <f t="shared" si="632"/>
        <v>2</v>
      </c>
      <c r="P5140" s="64">
        <f t="shared" si="633"/>
        <v>1</v>
      </c>
      <c r="Q5140" s="64">
        <f t="shared" si="634"/>
        <v>1</v>
      </c>
    </row>
    <row r="5141" spans="1:17" x14ac:dyDescent="0.35">
      <c r="A5141" s="64">
        <v>5354577</v>
      </c>
      <c r="B5141" s="64" t="str">
        <f t="shared" si="629"/>
        <v>RCT Control</v>
      </c>
      <c r="C5141" s="64">
        <f t="shared" si="630"/>
        <v>5493</v>
      </c>
      <c r="D5141" s="64">
        <f t="shared" si="630"/>
        <v>341</v>
      </c>
      <c r="E5141" s="64">
        <f t="shared" si="630"/>
        <v>450.2</v>
      </c>
      <c r="F5141" s="64">
        <f t="shared" si="630"/>
        <v>0</v>
      </c>
      <c r="H5141" s="64">
        <f t="shared" si="625"/>
        <v>-450.2</v>
      </c>
      <c r="J5141" s="64">
        <f t="shared" si="631"/>
        <v>94</v>
      </c>
      <c r="K5141" s="64">
        <f t="shared" si="626"/>
        <v>97</v>
      </c>
      <c r="L5141" s="64">
        <f t="shared" si="627"/>
        <v>357</v>
      </c>
      <c r="M5141" s="64">
        <f t="shared" si="628"/>
        <v>134</v>
      </c>
      <c r="O5141" s="64">
        <f t="shared" si="632"/>
        <v>2</v>
      </c>
      <c r="P5141" s="64">
        <f t="shared" si="633"/>
        <v>1</v>
      </c>
      <c r="Q5141" s="64">
        <f t="shared" si="634"/>
        <v>1</v>
      </c>
    </row>
    <row r="5142" spans="1:17" x14ac:dyDescent="0.35">
      <c r="A5142" s="64">
        <v>5355400</v>
      </c>
      <c r="B5142" s="64" t="str">
        <f t="shared" si="629"/>
        <v>CPP/RT</v>
      </c>
      <c r="C5142" s="64">
        <f t="shared" si="630"/>
        <v>10879.22</v>
      </c>
      <c r="D5142" s="64">
        <f t="shared" si="630"/>
        <v>365</v>
      </c>
      <c r="E5142" s="64">
        <f t="shared" si="630"/>
        <v>884.21</v>
      </c>
      <c r="F5142" s="64">
        <f t="shared" si="630"/>
        <v>869.59</v>
      </c>
      <c r="H5142" s="64">
        <f t="shared" si="625"/>
        <v>-14.620000000000005</v>
      </c>
      <c r="J5142" s="64">
        <f t="shared" si="631"/>
        <v>94</v>
      </c>
      <c r="K5142" s="64">
        <f t="shared" si="626"/>
        <v>98</v>
      </c>
      <c r="L5142" s="64">
        <f t="shared" si="627"/>
        <v>357</v>
      </c>
      <c r="M5142" s="64">
        <f t="shared" si="628"/>
        <v>134</v>
      </c>
      <c r="O5142" s="64">
        <f t="shared" si="632"/>
        <v>2</v>
      </c>
      <c r="P5142" s="64">
        <f t="shared" si="633"/>
        <v>1</v>
      </c>
      <c r="Q5142" s="64">
        <f t="shared" si="634"/>
        <v>1</v>
      </c>
    </row>
    <row r="5143" spans="1:17" x14ac:dyDescent="0.35">
      <c r="A5143" s="64">
        <v>5364550</v>
      </c>
      <c r="B5143" s="64" t="str">
        <f t="shared" si="629"/>
        <v>RT</v>
      </c>
      <c r="C5143" s="64">
        <f t="shared" si="630"/>
        <v>6693.6900000000005</v>
      </c>
      <c r="D5143" s="64">
        <f t="shared" si="630"/>
        <v>365</v>
      </c>
      <c r="E5143" s="64">
        <f t="shared" si="630"/>
        <v>556.57999999999993</v>
      </c>
      <c r="F5143" s="64">
        <f t="shared" si="630"/>
        <v>0</v>
      </c>
      <c r="H5143" s="64">
        <f t="shared" si="625"/>
        <v>-556.57999999999993</v>
      </c>
      <c r="J5143" s="64">
        <f t="shared" si="631"/>
        <v>94</v>
      </c>
      <c r="K5143" s="64">
        <f t="shared" si="626"/>
        <v>98</v>
      </c>
      <c r="L5143" s="64">
        <f t="shared" si="627"/>
        <v>358</v>
      </c>
      <c r="M5143" s="64">
        <f t="shared" si="628"/>
        <v>134</v>
      </c>
      <c r="O5143" s="64">
        <f t="shared" si="632"/>
        <v>2</v>
      </c>
      <c r="P5143" s="64">
        <f t="shared" si="633"/>
        <v>1</v>
      </c>
      <c r="Q5143" s="64">
        <f t="shared" si="634"/>
        <v>1</v>
      </c>
    </row>
    <row r="5144" spans="1:17" x14ac:dyDescent="0.35">
      <c r="A5144" s="64">
        <v>5376117</v>
      </c>
      <c r="B5144" s="64" t="str">
        <f t="shared" si="629"/>
        <v>RT</v>
      </c>
      <c r="C5144" s="64">
        <f t="shared" si="630"/>
        <v>7204.7800000000007</v>
      </c>
      <c r="D5144" s="64">
        <f t="shared" si="630"/>
        <v>365</v>
      </c>
      <c r="E5144" s="64">
        <f t="shared" si="630"/>
        <v>574.1</v>
      </c>
      <c r="F5144" s="64">
        <f t="shared" si="630"/>
        <v>0</v>
      </c>
      <c r="H5144" s="64">
        <f t="shared" si="625"/>
        <v>-574.1</v>
      </c>
      <c r="J5144" s="64">
        <f t="shared" si="631"/>
        <v>94</v>
      </c>
      <c r="K5144" s="64">
        <f t="shared" si="626"/>
        <v>98</v>
      </c>
      <c r="L5144" s="64">
        <f t="shared" si="627"/>
        <v>359</v>
      </c>
      <c r="M5144" s="64">
        <f t="shared" si="628"/>
        <v>134</v>
      </c>
      <c r="O5144" s="64">
        <f t="shared" si="632"/>
        <v>2</v>
      </c>
      <c r="P5144" s="64">
        <f t="shared" si="633"/>
        <v>1</v>
      </c>
      <c r="Q5144" s="64">
        <f t="shared" si="634"/>
        <v>1</v>
      </c>
    </row>
    <row r="5145" spans="1:17" x14ac:dyDescent="0.35">
      <c r="A5145" s="64">
        <v>5376521</v>
      </c>
      <c r="B5145" s="64" t="str">
        <f t="shared" si="629"/>
        <v>CPP/RT</v>
      </c>
      <c r="C5145" s="64">
        <f t="shared" si="630"/>
        <v>4367.1899999999996</v>
      </c>
      <c r="D5145" s="64">
        <f t="shared" si="630"/>
        <v>305</v>
      </c>
      <c r="E5145" s="64">
        <f t="shared" si="630"/>
        <v>342.3</v>
      </c>
      <c r="F5145" s="64">
        <f t="shared" si="630"/>
        <v>336.05</v>
      </c>
      <c r="H5145" s="64">
        <f t="shared" si="625"/>
        <v>-6.25</v>
      </c>
      <c r="J5145" s="64">
        <f t="shared" si="631"/>
        <v>94</v>
      </c>
      <c r="K5145" s="64">
        <f t="shared" si="626"/>
        <v>99</v>
      </c>
      <c r="L5145" s="64">
        <f t="shared" si="627"/>
        <v>359</v>
      </c>
      <c r="M5145" s="64">
        <f t="shared" si="628"/>
        <v>134</v>
      </c>
      <c r="O5145" s="64">
        <f t="shared" si="632"/>
        <v>2</v>
      </c>
      <c r="P5145" s="64">
        <f t="shared" si="633"/>
        <v>1</v>
      </c>
      <c r="Q5145" s="64">
        <f t="shared" si="634"/>
        <v>1</v>
      </c>
    </row>
    <row r="5146" spans="1:17" x14ac:dyDescent="0.35">
      <c r="A5146" s="64">
        <v>5377800</v>
      </c>
      <c r="B5146" s="64" t="str">
        <f t="shared" si="629"/>
        <v>RT</v>
      </c>
      <c r="C5146" s="64">
        <f t="shared" si="630"/>
        <v>4906.76</v>
      </c>
      <c r="D5146" s="64">
        <f t="shared" si="630"/>
        <v>365</v>
      </c>
      <c r="E5146" s="64">
        <f t="shared" si="630"/>
        <v>406.1</v>
      </c>
      <c r="F5146" s="64">
        <f t="shared" si="630"/>
        <v>0</v>
      </c>
      <c r="H5146" s="64">
        <f t="shared" si="625"/>
        <v>-406.1</v>
      </c>
      <c r="J5146" s="64">
        <f t="shared" si="631"/>
        <v>94</v>
      </c>
      <c r="K5146" s="64">
        <f t="shared" si="626"/>
        <v>99</v>
      </c>
      <c r="L5146" s="64">
        <f t="shared" si="627"/>
        <v>360</v>
      </c>
      <c r="M5146" s="64">
        <f t="shared" si="628"/>
        <v>134</v>
      </c>
      <c r="O5146" s="64">
        <f t="shared" si="632"/>
        <v>2</v>
      </c>
      <c r="P5146" s="64">
        <f t="shared" si="633"/>
        <v>1</v>
      </c>
      <c r="Q5146" s="64">
        <f t="shared" si="634"/>
        <v>1</v>
      </c>
    </row>
    <row r="5147" spans="1:17" x14ac:dyDescent="0.35">
      <c r="A5147" s="64">
        <v>5377991</v>
      </c>
      <c r="B5147" s="64" t="str">
        <f t="shared" si="629"/>
        <v>RT</v>
      </c>
      <c r="C5147" s="64">
        <f t="shared" si="630"/>
        <v>6772.4400000000005</v>
      </c>
      <c r="D5147" s="64">
        <f t="shared" si="630"/>
        <v>365</v>
      </c>
      <c r="E5147" s="64">
        <f t="shared" si="630"/>
        <v>536.07000000000005</v>
      </c>
      <c r="F5147" s="64">
        <f t="shared" si="630"/>
        <v>0</v>
      </c>
      <c r="H5147" s="64">
        <f t="shared" si="625"/>
        <v>-536.07000000000005</v>
      </c>
      <c r="J5147" s="64">
        <f t="shared" si="631"/>
        <v>94</v>
      </c>
      <c r="K5147" s="64">
        <f t="shared" si="626"/>
        <v>99</v>
      </c>
      <c r="L5147" s="64">
        <f t="shared" si="627"/>
        <v>361</v>
      </c>
      <c r="M5147" s="64">
        <f t="shared" si="628"/>
        <v>134</v>
      </c>
      <c r="O5147" s="64">
        <f t="shared" si="632"/>
        <v>2</v>
      </c>
      <c r="P5147" s="64">
        <f t="shared" si="633"/>
        <v>1</v>
      </c>
      <c r="Q5147" s="64">
        <f t="shared" si="634"/>
        <v>1</v>
      </c>
    </row>
    <row r="5148" spans="1:17" x14ac:dyDescent="0.35">
      <c r="A5148" s="64">
        <v>5378551</v>
      </c>
      <c r="B5148" s="64" t="str">
        <f t="shared" si="629"/>
        <v>RCT Control</v>
      </c>
      <c r="C5148" s="64">
        <f t="shared" si="630"/>
        <v>8935.75</v>
      </c>
      <c r="D5148" s="64">
        <f t="shared" si="630"/>
        <v>336</v>
      </c>
      <c r="E5148" s="64">
        <f t="shared" si="630"/>
        <v>781.48</v>
      </c>
      <c r="F5148" s="64">
        <f t="shared" si="630"/>
        <v>0</v>
      </c>
      <c r="H5148" s="64">
        <f t="shared" si="625"/>
        <v>-781.48</v>
      </c>
      <c r="J5148" s="64">
        <f t="shared" si="631"/>
        <v>94</v>
      </c>
      <c r="K5148" s="64">
        <f t="shared" si="626"/>
        <v>99</v>
      </c>
      <c r="L5148" s="64">
        <f t="shared" si="627"/>
        <v>361</v>
      </c>
      <c r="M5148" s="64">
        <f t="shared" si="628"/>
        <v>135</v>
      </c>
      <c r="O5148" s="64">
        <f t="shared" si="632"/>
        <v>2</v>
      </c>
      <c r="P5148" s="64">
        <f t="shared" si="633"/>
        <v>1</v>
      </c>
      <c r="Q5148" s="64">
        <f t="shared" si="634"/>
        <v>1</v>
      </c>
    </row>
    <row r="5149" spans="1:17" x14ac:dyDescent="0.35">
      <c r="A5149" s="64">
        <v>5382940</v>
      </c>
      <c r="B5149" s="64" t="str">
        <f t="shared" si="629"/>
        <v>CPP</v>
      </c>
      <c r="C5149" s="64">
        <f t="shared" si="630"/>
        <v>6982.41</v>
      </c>
      <c r="D5149" s="64">
        <f t="shared" si="630"/>
        <v>335</v>
      </c>
      <c r="E5149" s="64">
        <f t="shared" si="630"/>
        <v>589.95000000000005</v>
      </c>
      <c r="F5149" s="64">
        <f t="shared" si="630"/>
        <v>593.02</v>
      </c>
      <c r="H5149" s="64">
        <f t="shared" si="625"/>
        <v>3.0699999999999363</v>
      </c>
      <c r="J5149" s="64">
        <f t="shared" si="631"/>
        <v>95</v>
      </c>
      <c r="K5149" s="64">
        <f t="shared" si="626"/>
        <v>99</v>
      </c>
      <c r="L5149" s="64">
        <f t="shared" si="627"/>
        <v>361</v>
      </c>
      <c r="M5149" s="64">
        <f t="shared" si="628"/>
        <v>135</v>
      </c>
      <c r="O5149" s="64">
        <f t="shared" si="632"/>
        <v>2</v>
      </c>
      <c r="P5149" s="64">
        <f t="shared" si="633"/>
        <v>1</v>
      </c>
      <c r="Q5149" s="64">
        <f t="shared" si="634"/>
        <v>1</v>
      </c>
    </row>
    <row r="5150" spans="1:17" x14ac:dyDescent="0.35">
      <c r="A5150" s="64">
        <v>5388401</v>
      </c>
      <c r="B5150" s="64" t="str">
        <f t="shared" si="629"/>
        <v>CPP/RT</v>
      </c>
      <c r="C5150" s="64">
        <f t="shared" si="630"/>
        <v>2380.63</v>
      </c>
      <c r="D5150" s="64">
        <f t="shared" si="630"/>
        <v>303</v>
      </c>
      <c r="E5150" s="64">
        <f t="shared" si="630"/>
        <v>196.19</v>
      </c>
      <c r="F5150" s="64">
        <f t="shared" si="630"/>
        <v>197.05</v>
      </c>
      <c r="H5150" s="64">
        <f t="shared" si="625"/>
        <v>0.86000000000001364</v>
      </c>
      <c r="J5150" s="64">
        <f t="shared" si="631"/>
        <v>95</v>
      </c>
      <c r="K5150" s="64">
        <f t="shared" si="626"/>
        <v>100</v>
      </c>
      <c r="L5150" s="64">
        <f t="shared" si="627"/>
        <v>361</v>
      </c>
      <c r="M5150" s="64">
        <f t="shared" si="628"/>
        <v>135</v>
      </c>
      <c r="O5150" s="64">
        <f t="shared" si="632"/>
        <v>2</v>
      </c>
      <c r="P5150" s="64">
        <f t="shared" si="633"/>
        <v>1</v>
      </c>
      <c r="Q5150" s="64">
        <f t="shared" si="634"/>
        <v>1</v>
      </c>
    </row>
    <row r="5151" spans="1:17" x14ac:dyDescent="0.35">
      <c r="A5151" s="64">
        <v>5397460</v>
      </c>
      <c r="B5151" s="64" t="str">
        <f t="shared" si="629"/>
        <v>RT</v>
      </c>
      <c r="C5151" s="64">
        <f t="shared" si="630"/>
        <v>4199.67</v>
      </c>
      <c r="D5151" s="64">
        <f t="shared" si="630"/>
        <v>365</v>
      </c>
      <c r="E5151" s="64">
        <f t="shared" si="630"/>
        <v>362.75</v>
      </c>
      <c r="F5151" s="64">
        <f t="shared" si="630"/>
        <v>0</v>
      </c>
      <c r="H5151" s="64">
        <f t="shared" si="625"/>
        <v>-362.75</v>
      </c>
      <c r="J5151" s="64">
        <f t="shared" si="631"/>
        <v>95</v>
      </c>
      <c r="K5151" s="64">
        <f t="shared" si="626"/>
        <v>100</v>
      </c>
      <c r="L5151" s="64">
        <f t="shared" si="627"/>
        <v>362</v>
      </c>
      <c r="M5151" s="64">
        <f t="shared" si="628"/>
        <v>135</v>
      </c>
      <c r="O5151" s="64">
        <f t="shared" si="632"/>
        <v>2</v>
      </c>
      <c r="P5151" s="64">
        <f t="shared" si="633"/>
        <v>1</v>
      </c>
      <c r="Q5151" s="64">
        <f t="shared" si="634"/>
        <v>1</v>
      </c>
    </row>
    <row r="5152" spans="1:17" x14ac:dyDescent="0.35">
      <c r="A5152" s="64">
        <v>5399838</v>
      </c>
      <c r="B5152" s="64" t="str">
        <f t="shared" si="629"/>
        <v>RT</v>
      </c>
      <c r="C5152" s="64">
        <f t="shared" si="630"/>
        <v>20809.82</v>
      </c>
      <c r="D5152" s="64">
        <f t="shared" si="630"/>
        <v>365</v>
      </c>
      <c r="E5152" s="64">
        <f t="shared" si="630"/>
        <v>1759.31</v>
      </c>
      <c r="F5152" s="64">
        <f t="shared" si="630"/>
        <v>0</v>
      </c>
      <c r="H5152" s="64">
        <f t="shared" si="625"/>
        <v>-1759.31</v>
      </c>
      <c r="J5152" s="64">
        <f t="shared" si="631"/>
        <v>95</v>
      </c>
      <c r="K5152" s="64">
        <f t="shared" si="626"/>
        <v>100</v>
      </c>
      <c r="L5152" s="64">
        <f t="shared" si="627"/>
        <v>363</v>
      </c>
      <c r="M5152" s="64">
        <f t="shared" si="628"/>
        <v>135</v>
      </c>
      <c r="O5152" s="64">
        <f t="shared" si="632"/>
        <v>2</v>
      </c>
      <c r="P5152" s="64">
        <f t="shared" si="633"/>
        <v>1</v>
      </c>
      <c r="Q5152" s="64">
        <f t="shared" si="634"/>
        <v>1</v>
      </c>
    </row>
    <row r="5153" spans="1:17" x14ac:dyDescent="0.35">
      <c r="A5153" s="64">
        <v>5401469</v>
      </c>
      <c r="B5153" s="64" t="str">
        <f t="shared" si="629"/>
        <v>RCT Control</v>
      </c>
      <c r="C5153" s="64">
        <f t="shared" si="630"/>
        <v>3494.95</v>
      </c>
      <c r="D5153" s="64">
        <f t="shared" si="630"/>
        <v>333</v>
      </c>
      <c r="E5153" s="64">
        <f t="shared" si="630"/>
        <v>291.26</v>
      </c>
      <c r="F5153" s="64">
        <f t="shared" si="630"/>
        <v>0</v>
      </c>
      <c r="H5153" s="64">
        <f t="shared" si="625"/>
        <v>-291.26</v>
      </c>
      <c r="J5153" s="64">
        <f t="shared" si="631"/>
        <v>95</v>
      </c>
      <c r="K5153" s="64">
        <f t="shared" si="626"/>
        <v>100</v>
      </c>
      <c r="L5153" s="64">
        <f t="shared" si="627"/>
        <v>363</v>
      </c>
      <c r="M5153" s="64">
        <f t="shared" si="628"/>
        <v>136</v>
      </c>
      <c r="O5153" s="64">
        <f t="shared" si="632"/>
        <v>2</v>
      </c>
      <c r="P5153" s="64">
        <f t="shared" si="633"/>
        <v>1</v>
      </c>
      <c r="Q5153" s="64">
        <f t="shared" si="634"/>
        <v>1</v>
      </c>
    </row>
    <row r="5154" spans="1:17" x14ac:dyDescent="0.35">
      <c r="A5154" s="64">
        <v>5403093</v>
      </c>
      <c r="B5154" s="64" t="str">
        <f t="shared" si="629"/>
        <v>RT</v>
      </c>
      <c r="C5154" s="64">
        <f t="shared" si="630"/>
        <v>7283.2100000000009</v>
      </c>
      <c r="D5154" s="64">
        <f t="shared" si="630"/>
        <v>365</v>
      </c>
      <c r="E5154" s="64">
        <f t="shared" si="630"/>
        <v>605.26</v>
      </c>
      <c r="F5154" s="64">
        <f t="shared" si="630"/>
        <v>0</v>
      </c>
      <c r="H5154" s="64">
        <f t="shared" si="625"/>
        <v>-605.26</v>
      </c>
      <c r="J5154" s="64">
        <f t="shared" si="631"/>
        <v>95</v>
      </c>
      <c r="K5154" s="64">
        <f t="shared" si="626"/>
        <v>100</v>
      </c>
      <c r="L5154" s="64">
        <f t="shared" si="627"/>
        <v>364</v>
      </c>
      <c r="M5154" s="64">
        <f t="shared" si="628"/>
        <v>136</v>
      </c>
      <c r="O5154" s="64">
        <f t="shared" si="632"/>
        <v>2</v>
      </c>
      <c r="P5154" s="64">
        <f t="shared" si="633"/>
        <v>1</v>
      </c>
      <c r="Q5154" s="64">
        <f t="shared" si="634"/>
        <v>1</v>
      </c>
    </row>
    <row r="5155" spans="1:17" x14ac:dyDescent="0.35">
      <c r="A5155" s="64">
        <v>5403423</v>
      </c>
      <c r="B5155" s="64" t="str">
        <f t="shared" si="629"/>
        <v>CPP/RT</v>
      </c>
      <c r="C5155" s="64">
        <f t="shared" si="630"/>
        <v>12679.06</v>
      </c>
      <c r="D5155" s="64">
        <f t="shared" si="630"/>
        <v>305</v>
      </c>
      <c r="E5155" s="64">
        <f t="shared" si="630"/>
        <v>1040.74</v>
      </c>
      <c r="F5155" s="64">
        <f t="shared" si="630"/>
        <v>1020.8499999999999</v>
      </c>
      <c r="H5155" s="64">
        <f t="shared" si="625"/>
        <v>-19.8900000000001</v>
      </c>
      <c r="J5155" s="64">
        <f t="shared" si="631"/>
        <v>95</v>
      </c>
      <c r="K5155" s="64">
        <f t="shared" si="626"/>
        <v>101</v>
      </c>
      <c r="L5155" s="64">
        <f t="shared" si="627"/>
        <v>364</v>
      </c>
      <c r="M5155" s="64">
        <f t="shared" si="628"/>
        <v>136</v>
      </c>
      <c r="O5155" s="64">
        <f t="shared" si="632"/>
        <v>2</v>
      </c>
      <c r="P5155" s="64">
        <f t="shared" si="633"/>
        <v>1</v>
      </c>
      <c r="Q5155" s="64">
        <f t="shared" si="634"/>
        <v>1</v>
      </c>
    </row>
    <row r="5156" spans="1:17" x14ac:dyDescent="0.35">
      <c r="A5156" s="64">
        <v>5405817</v>
      </c>
      <c r="B5156" s="64" t="str">
        <f t="shared" si="629"/>
        <v>RT</v>
      </c>
      <c r="C5156" s="64">
        <f t="shared" si="630"/>
        <v>4060.14</v>
      </c>
      <c r="D5156" s="64">
        <f t="shared" si="630"/>
        <v>365</v>
      </c>
      <c r="E5156" s="64">
        <f t="shared" si="630"/>
        <v>340.51</v>
      </c>
      <c r="F5156" s="64">
        <f t="shared" si="630"/>
        <v>0</v>
      </c>
      <c r="H5156" s="64">
        <f t="shared" si="625"/>
        <v>-340.51</v>
      </c>
      <c r="J5156" s="64">
        <f t="shared" si="631"/>
        <v>95</v>
      </c>
      <c r="K5156" s="64">
        <f t="shared" si="626"/>
        <v>101</v>
      </c>
      <c r="L5156" s="64">
        <f t="shared" si="627"/>
        <v>365</v>
      </c>
      <c r="M5156" s="64">
        <f t="shared" si="628"/>
        <v>136</v>
      </c>
      <c r="O5156" s="64">
        <f t="shared" si="632"/>
        <v>2</v>
      </c>
      <c r="P5156" s="64">
        <f t="shared" si="633"/>
        <v>1</v>
      </c>
      <c r="Q5156" s="64">
        <f t="shared" si="634"/>
        <v>1</v>
      </c>
    </row>
    <row r="5157" spans="1:17" x14ac:dyDescent="0.35">
      <c r="A5157" s="64">
        <v>5407483</v>
      </c>
      <c r="B5157" s="64" t="str">
        <f t="shared" si="629"/>
        <v>RT</v>
      </c>
      <c r="C5157" s="64">
        <f t="shared" si="630"/>
        <v>5456.2800000000007</v>
      </c>
      <c r="D5157" s="64">
        <f t="shared" si="630"/>
        <v>364</v>
      </c>
      <c r="E5157" s="64">
        <f t="shared" si="630"/>
        <v>435.48</v>
      </c>
      <c r="F5157" s="64">
        <f t="shared" si="630"/>
        <v>0</v>
      </c>
      <c r="H5157" s="64">
        <f t="shared" si="625"/>
        <v>-435.48</v>
      </c>
      <c r="J5157" s="64">
        <f t="shared" si="631"/>
        <v>95</v>
      </c>
      <c r="K5157" s="64">
        <f t="shared" si="626"/>
        <v>101</v>
      </c>
      <c r="L5157" s="64">
        <f t="shared" si="627"/>
        <v>366</v>
      </c>
      <c r="M5157" s="64">
        <f t="shared" si="628"/>
        <v>136</v>
      </c>
      <c r="O5157" s="64">
        <f t="shared" si="632"/>
        <v>2</v>
      </c>
      <c r="P5157" s="64">
        <f t="shared" si="633"/>
        <v>1</v>
      </c>
      <c r="Q5157" s="64">
        <f t="shared" si="634"/>
        <v>1</v>
      </c>
    </row>
    <row r="5158" spans="1:17" x14ac:dyDescent="0.35">
      <c r="A5158" s="64">
        <v>5409827</v>
      </c>
      <c r="B5158" s="64" t="str">
        <f t="shared" si="629"/>
        <v>RCT Control</v>
      </c>
      <c r="C5158" s="64">
        <f t="shared" si="630"/>
        <v>9136.44</v>
      </c>
      <c r="D5158" s="64">
        <f t="shared" si="630"/>
        <v>333</v>
      </c>
      <c r="E5158" s="64">
        <f t="shared" si="630"/>
        <v>741.98</v>
      </c>
      <c r="F5158" s="64">
        <f t="shared" si="630"/>
        <v>0</v>
      </c>
      <c r="H5158" s="64">
        <f t="shared" si="625"/>
        <v>-741.98</v>
      </c>
      <c r="J5158" s="64">
        <f t="shared" si="631"/>
        <v>95</v>
      </c>
      <c r="K5158" s="64">
        <f t="shared" si="626"/>
        <v>101</v>
      </c>
      <c r="L5158" s="64">
        <f t="shared" si="627"/>
        <v>366</v>
      </c>
      <c r="M5158" s="64">
        <f t="shared" si="628"/>
        <v>137</v>
      </c>
      <c r="O5158" s="64">
        <f t="shared" si="632"/>
        <v>2</v>
      </c>
      <c r="P5158" s="64">
        <f t="shared" si="633"/>
        <v>1</v>
      </c>
      <c r="Q5158" s="64">
        <f t="shared" si="634"/>
        <v>1</v>
      </c>
    </row>
    <row r="5159" spans="1:17" x14ac:dyDescent="0.35">
      <c r="A5159" s="64">
        <v>5425823</v>
      </c>
      <c r="B5159" s="64" t="str">
        <f t="shared" si="629"/>
        <v>RCT Control</v>
      </c>
      <c r="C5159" s="64">
        <f t="shared" si="630"/>
        <v>11657.42</v>
      </c>
      <c r="D5159" s="64">
        <f t="shared" si="630"/>
        <v>335</v>
      </c>
      <c r="E5159" s="64">
        <f t="shared" si="630"/>
        <v>974.39999999999986</v>
      </c>
      <c r="F5159" s="64">
        <f t="shared" si="630"/>
        <v>0</v>
      </c>
      <c r="H5159" s="64">
        <f t="shared" si="625"/>
        <v>-974.39999999999986</v>
      </c>
      <c r="J5159" s="64">
        <f t="shared" si="631"/>
        <v>95</v>
      </c>
      <c r="K5159" s="64">
        <f t="shared" si="626"/>
        <v>101</v>
      </c>
      <c r="L5159" s="64">
        <f t="shared" si="627"/>
        <v>366</v>
      </c>
      <c r="M5159" s="64">
        <f t="shared" si="628"/>
        <v>138</v>
      </c>
      <c r="O5159" s="64">
        <f t="shared" si="632"/>
        <v>2</v>
      </c>
      <c r="P5159" s="64">
        <f t="shared" si="633"/>
        <v>1</v>
      </c>
      <c r="Q5159" s="64">
        <f t="shared" si="634"/>
        <v>1</v>
      </c>
    </row>
    <row r="5160" spans="1:17" x14ac:dyDescent="0.35">
      <c r="A5160" s="64">
        <v>5445110</v>
      </c>
      <c r="B5160" s="64" t="str">
        <f t="shared" si="629"/>
        <v>RT</v>
      </c>
      <c r="C5160" s="64">
        <f t="shared" si="630"/>
        <v>10622.39</v>
      </c>
      <c r="D5160" s="64">
        <f t="shared" si="630"/>
        <v>363</v>
      </c>
      <c r="E5160" s="64">
        <f t="shared" si="630"/>
        <v>854.67000000000007</v>
      </c>
      <c r="F5160" s="64">
        <f t="shared" si="630"/>
        <v>0</v>
      </c>
      <c r="H5160" s="64">
        <f t="shared" si="625"/>
        <v>-854.67000000000007</v>
      </c>
      <c r="J5160" s="64">
        <f t="shared" si="631"/>
        <v>95</v>
      </c>
      <c r="K5160" s="64">
        <f t="shared" si="626"/>
        <v>101</v>
      </c>
      <c r="L5160" s="64">
        <f t="shared" si="627"/>
        <v>367</v>
      </c>
      <c r="M5160" s="64">
        <f t="shared" si="628"/>
        <v>138</v>
      </c>
      <c r="O5160" s="64">
        <f t="shared" si="632"/>
        <v>2</v>
      </c>
      <c r="P5160" s="64">
        <f t="shared" si="633"/>
        <v>1</v>
      </c>
      <c r="Q5160" s="64">
        <f t="shared" si="634"/>
        <v>1</v>
      </c>
    </row>
    <row r="5161" spans="1:17" x14ac:dyDescent="0.35">
      <c r="A5161" s="64">
        <v>5465233</v>
      </c>
      <c r="B5161" s="64" t="str">
        <f t="shared" si="629"/>
        <v>RT</v>
      </c>
      <c r="C5161" s="64">
        <f t="shared" si="630"/>
        <v>6443.01</v>
      </c>
      <c r="D5161" s="64">
        <f t="shared" si="630"/>
        <v>364</v>
      </c>
      <c r="E5161" s="64">
        <f t="shared" si="630"/>
        <v>508.46000000000004</v>
      </c>
      <c r="F5161" s="64">
        <f t="shared" si="630"/>
        <v>0</v>
      </c>
      <c r="H5161" s="64">
        <f t="shared" si="625"/>
        <v>-508.46000000000004</v>
      </c>
      <c r="J5161" s="64">
        <f t="shared" si="631"/>
        <v>95</v>
      </c>
      <c r="K5161" s="64">
        <f t="shared" si="626"/>
        <v>101</v>
      </c>
      <c r="L5161" s="64">
        <f t="shared" si="627"/>
        <v>368</v>
      </c>
      <c r="M5161" s="64">
        <f t="shared" si="628"/>
        <v>138</v>
      </c>
      <c r="O5161" s="64">
        <f t="shared" si="632"/>
        <v>2</v>
      </c>
      <c r="P5161" s="64">
        <f t="shared" si="633"/>
        <v>1</v>
      </c>
      <c r="Q5161" s="64">
        <f t="shared" si="634"/>
        <v>1</v>
      </c>
    </row>
    <row r="5162" spans="1:17" x14ac:dyDescent="0.35">
      <c r="A5162" s="64">
        <v>5465746</v>
      </c>
      <c r="B5162" s="64" t="str">
        <f t="shared" si="629"/>
        <v>RT</v>
      </c>
      <c r="C5162" s="64">
        <f t="shared" si="630"/>
        <v>6971.46</v>
      </c>
      <c r="D5162" s="64">
        <f t="shared" si="630"/>
        <v>364</v>
      </c>
      <c r="E5162" s="64">
        <f t="shared" si="630"/>
        <v>546.21</v>
      </c>
      <c r="F5162" s="64">
        <f t="shared" si="630"/>
        <v>0</v>
      </c>
      <c r="H5162" s="64">
        <f t="shared" si="625"/>
        <v>-546.21</v>
      </c>
      <c r="J5162" s="64">
        <f t="shared" si="631"/>
        <v>95</v>
      </c>
      <c r="K5162" s="64">
        <f t="shared" si="626"/>
        <v>101</v>
      </c>
      <c r="L5162" s="64">
        <f t="shared" si="627"/>
        <v>369</v>
      </c>
      <c r="M5162" s="64">
        <f t="shared" si="628"/>
        <v>138</v>
      </c>
      <c r="O5162" s="64">
        <f t="shared" si="632"/>
        <v>2</v>
      </c>
      <c r="P5162" s="64">
        <f t="shared" si="633"/>
        <v>1</v>
      </c>
      <c r="Q5162" s="64">
        <f t="shared" si="634"/>
        <v>1</v>
      </c>
    </row>
    <row r="5163" spans="1:17" x14ac:dyDescent="0.35">
      <c r="A5163" s="64">
        <v>5484564</v>
      </c>
      <c r="B5163" s="64" t="str">
        <f t="shared" si="629"/>
        <v>RT</v>
      </c>
      <c r="C5163" s="64">
        <f t="shared" si="630"/>
        <v>3033.92</v>
      </c>
      <c r="D5163" s="64">
        <f t="shared" si="630"/>
        <v>364</v>
      </c>
      <c r="E5163" s="64">
        <f t="shared" si="630"/>
        <v>237.31</v>
      </c>
      <c r="F5163" s="64">
        <f t="shared" si="630"/>
        <v>0</v>
      </c>
      <c r="H5163" s="64">
        <f t="shared" si="625"/>
        <v>-237.31</v>
      </c>
      <c r="J5163" s="64">
        <f t="shared" si="631"/>
        <v>95</v>
      </c>
      <c r="K5163" s="64">
        <f t="shared" si="626"/>
        <v>101</v>
      </c>
      <c r="L5163" s="64">
        <f t="shared" si="627"/>
        <v>370</v>
      </c>
      <c r="M5163" s="64">
        <f t="shared" si="628"/>
        <v>138</v>
      </c>
      <c r="O5163" s="64">
        <f t="shared" si="632"/>
        <v>2</v>
      </c>
      <c r="P5163" s="64">
        <f t="shared" si="633"/>
        <v>1</v>
      </c>
      <c r="Q5163" s="64">
        <f t="shared" si="634"/>
        <v>1</v>
      </c>
    </row>
    <row r="5164" spans="1:17" x14ac:dyDescent="0.35">
      <c r="A5164" s="64">
        <v>5484572</v>
      </c>
      <c r="B5164" s="64" t="str">
        <f t="shared" si="629"/>
        <v>CPP</v>
      </c>
      <c r="C5164" s="64">
        <f t="shared" si="630"/>
        <v>10908.74</v>
      </c>
      <c r="D5164" s="64">
        <f t="shared" si="630"/>
        <v>307</v>
      </c>
      <c r="E5164" s="64">
        <f t="shared" si="630"/>
        <v>902.71</v>
      </c>
      <c r="F5164" s="64">
        <f t="shared" ref="F5164" si="635">SUMIFS(F$55:F$4404,$A$55:$A$4404,$A5164)</f>
        <v>896.91</v>
      </c>
      <c r="H5164" s="64">
        <f t="shared" ref="H5164:H5227" si="636">F5164-E5164</f>
        <v>-5.8000000000000682</v>
      </c>
      <c r="J5164" s="64">
        <f t="shared" si="631"/>
        <v>96</v>
      </c>
      <c r="K5164" s="64">
        <f t="shared" ref="K5164:K5227" si="637">IF(AND($B5164=K$4457,$Q5164=1),K5163+1,K5163)</f>
        <v>101</v>
      </c>
      <c r="L5164" s="64">
        <f t="shared" ref="L5164:L5227" si="638">IF(AND($B5164=L$4457,$Q5164=1),L5163+1,L5163)</f>
        <v>370</v>
      </c>
      <c r="M5164" s="64">
        <f t="shared" ref="M5164:M5227" si="639">IF(AND($B5164=M$4457,$Q5164=1),M5163+1,M5163)</f>
        <v>138</v>
      </c>
      <c r="O5164" s="64">
        <f t="shared" si="632"/>
        <v>2</v>
      </c>
      <c r="P5164" s="64">
        <f t="shared" si="633"/>
        <v>1</v>
      </c>
      <c r="Q5164" s="64">
        <f t="shared" si="634"/>
        <v>1</v>
      </c>
    </row>
    <row r="5165" spans="1:17" x14ac:dyDescent="0.35">
      <c r="A5165" s="64">
        <v>5489952</v>
      </c>
      <c r="B5165" s="64" t="str">
        <f t="shared" ref="B5165:B5228" si="640">INDEX($B$55:$B$4404,MATCH($A5165,$A$55:$A$4404,0),1)</f>
        <v>RCT Control</v>
      </c>
      <c r="C5165" s="64">
        <f t="shared" ref="C5165:F5228" si="641">SUMIFS(C$55:C$4404,$A$55:$A$4404,$A5165)</f>
        <v>8384.7999999999993</v>
      </c>
      <c r="D5165" s="64">
        <f t="shared" si="641"/>
        <v>334</v>
      </c>
      <c r="E5165" s="64">
        <f t="shared" si="641"/>
        <v>674.05</v>
      </c>
      <c r="F5165" s="64">
        <f t="shared" si="641"/>
        <v>0</v>
      </c>
      <c r="H5165" s="64">
        <f t="shared" si="636"/>
        <v>-674.05</v>
      </c>
      <c r="J5165" s="64">
        <f t="shared" ref="J5165:J5228" si="642">IF(AND($B5165=J$4457,$Q5165=1),J5164+1,J5164)</f>
        <v>96</v>
      </c>
      <c r="K5165" s="64">
        <f t="shared" si="637"/>
        <v>101</v>
      </c>
      <c r="L5165" s="64">
        <f t="shared" si="638"/>
        <v>370</v>
      </c>
      <c r="M5165" s="64">
        <f t="shared" si="639"/>
        <v>139</v>
      </c>
      <c r="O5165" s="64">
        <f t="shared" ref="O5165:O5228" si="643">COUNTIFS($A$55:$A$4404,$A5165)</f>
        <v>2</v>
      </c>
      <c r="P5165" s="64">
        <f t="shared" ref="P5165:P5228" si="644">IF(D5165&lt;=$P$4455,1,0)</f>
        <v>1</v>
      </c>
      <c r="Q5165" s="64">
        <f t="shared" ref="Q5165:Q5228" si="645">IF(AND(O5165=2,P5165=1),1,0)</f>
        <v>1</v>
      </c>
    </row>
    <row r="5166" spans="1:17" x14ac:dyDescent="0.35">
      <c r="A5166" s="64">
        <v>5514197</v>
      </c>
      <c r="B5166" s="64" t="str">
        <f t="shared" si="640"/>
        <v>CPP</v>
      </c>
      <c r="C5166" s="64">
        <f t="shared" si="641"/>
        <v>10603.74</v>
      </c>
      <c r="D5166" s="64">
        <f t="shared" si="641"/>
        <v>365</v>
      </c>
      <c r="E5166" s="64">
        <f t="shared" si="641"/>
        <v>827.25</v>
      </c>
      <c r="F5166" s="64">
        <f t="shared" si="641"/>
        <v>816.09</v>
      </c>
      <c r="H5166" s="64">
        <f t="shared" si="636"/>
        <v>-11.159999999999968</v>
      </c>
      <c r="J5166" s="64">
        <f t="shared" si="642"/>
        <v>97</v>
      </c>
      <c r="K5166" s="64">
        <f t="shared" si="637"/>
        <v>101</v>
      </c>
      <c r="L5166" s="64">
        <f t="shared" si="638"/>
        <v>370</v>
      </c>
      <c r="M5166" s="64">
        <f t="shared" si="639"/>
        <v>139</v>
      </c>
      <c r="O5166" s="64">
        <f t="shared" si="643"/>
        <v>2</v>
      </c>
      <c r="P5166" s="64">
        <f t="shared" si="644"/>
        <v>1</v>
      </c>
      <c r="Q5166" s="64">
        <f t="shared" si="645"/>
        <v>1</v>
      </c>
    </row>
    <row r="5167" spans="1:17" x14ac:dyDescent="0.35">
      <c r="A5167" s="64">
        <v>5515707</v>
      </c>
      <c r="B5167" s="64" t="str">
        <f t="shared" si="640"/>
        <v>RCT Control</v>
      </c>
      <c r="C5167" s="64">
        <f t="shared" si="641"/>
        <v>3696.88</v>
      </c>
      <c r="D5167" s="64">
        <f t="shared" si="641"/>
        <v>333</v>
      </c>
      <c r="E5167" s="64">
        <f t="shared" si="641"/>
        <v>298.39</v>
      </c>
      <c r="F5167" s="64">
        <f t="shared" si="641"/>
        <v>0</v>
      </c>
      <c r="H5167" s="64">
        <f t="shared" si="636"/>
        <v>-298.39</v>
      </c>
      <c r="J5167" s="64">
        <f t="shared" si="642"/>
        <v>97</v>
      </c>
      <c r="K5167" s="64">
        <f t="shared" si="637"/>
        <v>101</v>
      </c>
      <c r="L5167" s="64">
        <f t="shared" si="638"/>
        <v>370</v>
      </c>
      <c r="M5167" s="64">
        <f t="shared" si="639"/>
        <v>140</v>
      </c>
      <c r="O5167" s="64">
        <f t="shared" si="643"/>
        <v>2</v>
      </c>
      <c r="P5167" s="64">
        <f t="shared" si="644"/>
        <v>1</v>
      </c>
      <c r="Q5167" s="64">
        <f t="shared" si="645"/>
        <v>1</v>
      </c>
    </row>
    <row r="5168" spans="1:17" x14ac:dyDescent="0.35">
      <c r="A5168" s="64">
        <v>5518173</v>
      </c>
      <c r="B5168" s="64" t="str">
        <f t="shared" si="640"/>
        <v>RT</v>
      </c>
      <c r="C5168" s="64">
        <f t="shared" si="641"/>
        <v>5633.35</v>
      </c>
      <c r="D5168" s="64">
        <f t="shared" si="641"/>
        <v>335</v>
      </c>
      <c r="E5168" s="64">
        <f t="shared" si="641"/>
        <v>469.52</v>
      </c>
      <c r="F5168" s="64">
        <f t="shared" si="641"/>
        <v>0</v>
      </c>
      <c r="H5168" s="64">
        <f t="shared" si="636"/>
        <v>-469.52</v>
      </c>
      <c r="J5168" s="64">
        <f t="shared" si="642"/>
        <v>97</v>
      </c>
      <c r="K5168" s="64">
        <f t="shared" si="637"/>
        <v>101</v>
      </c>
      <c r="L5168" s="64">
        <f t="shared" si="638"/>
        <v>371</v>
      </c>
      <c r="M5168" s="64">
        <f t="shared" si="639"/>
        <v>140</v>
      </c>
      <c r="O5168" s="64">
        <f t="shared" si="643"/>
        <v>2</v>
      </c>
      <c r="P5168" s="64">
        <f t="shared" si="644"/>
        <v>1</v>
      </c>
      <c r="Q5168" s="64">
        <f t="shared" si="645"/>
        <v>1</v>
      </c>
    </row>
    <row r="5169" spans="1:17" x14ac:dyDescent="0.35">
      <c r="A5169" s="64">
        <v>5523247</v>
      </c>
      <c r="B5169" s="64" t="str">
        <f t="shared" si="640"/>
        <v>RT</v>
      </c>
      <c r="C5169" s="64">
        <f t="shared" si="641"/>
        <v>13054.58</v>
      </c>
      <c r="D5169" s="64">
        <f t="shared" si="641"/>
        <v>365</v>
      </c>
      <c r="E5169" s="64">
        <f t="shared" si="641"/>
        <v>1051.67</v>
      </c>
      <c r="F5169" s="64">
        <f t="shared" si="641"/>
        <v>0</v>
      </c>
      <c r="H5169" s="64">
        <f t="shared" si="636"/>
        <v>-1051.67</v>
      </c>
      <c r="J5169" s="64">
        <f t="shared" si="642"/>
        <v>97</v>
      </c>
      <c r="K5169" s="64">
        <f t="shared" si="637"/>
        <v>101</v>
      </c>
      <c r="L5169" s="64">
        <f t="shared" si="638"/>
        <v>372</v>
      </c>
      <c r="M5169" s="64">
        <f t="shared" si="639"/>
        <v>140</v>
      </c>
      <c r="O5169" s="64">
        <f t="shared" si="643"/>
        <v>2</v>
      </c>
      <c r="P5169" s="64">
        <f t="shared" si="644"/>
        <v>1</v>
      </c>
      <c r="Q5169" s="64">
        <f t="shared" si="645"/>
        <v>1</v>
      </c>
    </row>
    <row r="5170" spans="1:17" x14ac:dyDescent="0.35">
      <c r="A5170" s="64">
        <v>5531018</v>
      </c>
      <c r="B5170" s="64" t="str">
        <f t="shared" si="640"/>
        <v>RT</v>
      </c>
      <c r="C5170" s="64">
        <f t="shared" si="641"/>
        <v>4817.57</v>
      </c>
      <c r="D5170" s="64">
        <f t="shared" si="641"/>
        <v>365</v>
      </c>
      <c r="E5170" s="64">
        <f t="shared" si="641"/>
        <v>394.38</v>
      </c>
      <c r="F5170" s="64">
        <f t="shared" si="641"/>
        <v>0</v>
      </c>
      <c r="H5170" s="64">
        <f t="shared" si="636"/>
        <v>-394.38</v>
      </c>
      <c r="J5170" s="64">
        <f t="shared" si="642"/>
        <v>97</v>
      </c>
      <c r="K5170" s="64">
        <f t="shared" si="637"/>
        <v>101</v>
      </c>
      <c r="L5170" s="64">
        <f t="shared" si="638"/>
        <v>373</v>
      </c>
      <c r="M5170" s="64">
        <f t="shared" si="639"/>
        <v>140</v>
      </c>
      <c r="O5170" s="64">
        <f t="shared" si="643"/>
        <v>2</v>
      </c>
      <c r="P5170" s="64">
        <f t="shared" si="644"/>
        <v>1</v>
      </c>
      <c r="Q5170" s="64">
        <f t="shared" si="645"/>
        <v>1</v>
      </c>
    </row>
    <row r="5171" spans="1:17" x14ac:dyDescent="0.35">
      <c r="A5171" s="64">
        <v>5540580</v>
      </c>
      <c r="B5171" s="64" t="str">
        <f t="shared" si="640"/>
        <v>CPP</v>
      </c>
      <c r="C5171" s="64">
        <f t="shared" si="641"/>
        <v>6263.99</v>
      </c>
      <c r="D5171" s="64">
        <f t="shared" si="641"/>
        <v>306</v>
      </c>
      <c r="E5171" s="64">
        <f t="shared" si="641"/>
        <v>514.96</v>
      </c>
      <c r="F5171" s="64">
        <f t="shared" si="641"/>
        <v>513.41</v>
      </c>
      <c r="H5171" s="64">
        <f t="shared" si="636"/>
        <v>-1.5500000000000682</v>
      </c>
      <c r="J5171" s="64">
        <f t="shared" si="642"/>
        <v>98</v>
      </c>
      <c r="K5171" s="64">
        <f t="shared" si="637"/>
        <v>101</v>
      </c>
      <c r="L5171" s="64">
        <f t="shared" si="638"/>
        <v>373</v>
      </c>
      <c r="M5171" s="64">
        <f t="shared" si="639"/>
        <v>140</v>
      </c>
      <c r="O5171" s="64">
        <f t="shared" si="643"/>
        <v>2</v>
      </c>
      <c r="P5171" s="64">
        <f t="shared" si="644"/>
        <v>1</v>
      </c>
      <c r="Q5171" s="64">
        <f t="shared" si="645"/>
        <v>1</v>
      </c>
    </row>
    <row r="5172" spans="1:17" x14ac:dyDescent="0.35">
      <c r="A5172" s="64">
        <v>5549037</v>
      </c>
      <c r="B5172" s="64" t="str">
        <f t="shared" si="640"/>
        <v>RT</v>
      </c>
      <c r="C5172" s="64">
        <f t="shared" si="641"/>
        <v>16690.59</v>
      </c>
      <c r="D5172" s="64">
        <f t="shared" si="641"/>
        <v>367</v>
      </c>
      <c r="E5172" s="64">
        <f t="shared" si="641"/>
        <v>1375.44</v>
      </c>
      <c r="F5172" s="64">
        <f t="shared" si="641"/>
        <v>0</v>
      </c>
      <c r="H5172" s="64">
        <f t="shared" si="636"/>
        <v>-1375.44</v>
      </c>
      <c r="J5172" s="64">
        <f t="shared" si="642"/>
        <v>98</v>
      </c>
      <c r="K5172" s="64">
        <f t="shared" si="637"/>
        <v>101</v>
      </c>
      <c r="L5172" s="64">
        <f t="shared" si="638"/>
        <v>374</v>
      </c>
      <c r="M5172" s="64">
        <f t="shared" si="639"/>
        <v>140</v>
      </c>
      <c r="O5172" s="64">
        <f t="shared" si="643"/>
        <v>2</v>
      </c>
      <c r="P5172" s="64">
        <f t="shared" si="644"/>
        <v>1</v>
      </c>
      <c r="Q5172" s="64">
        <f t="shared" si="645"/>
        <v>1</v>
      </c>
    </row>
    <row r="5173" spans="1:17" x14ac:dyDescent="0.35">
      <c r="A5173" s="64">
        <v>5549897</v>
      </c>
      <c r="B5173" s="64" t="str">
        <f t="shared" si="640"/>
        <v>RT</v>
      </c>
      <c r="C5173" s="64">
        <f t="shared" si="641"/>
        <v>8304.0999999999985</v>
      </c>
      <c r="D5173" s="64">
        <f t="shared" si="641"/>
        <v>365</v>
      </c>
      <c r="E5173" s="64">
        <f t="shared" si="641"/>
        <v>700.11</v>
      </c>
      <c r="F5173" s="64">
        <f t="shared" si="641"/>
        <v>0</v>
      </c>
      <c r="H5173" s="64">
        <f t="shared" si="636"/>
        <v>-700.11</v>
      </c>
      <c r="J5173" s="64">
        <f t="shared" si="642"/>
        <v>98</v>
      </c>
      <c r="K5173" s="64">
        <f t="shared" si="637"/>
        <v>101</v>
      </c>
      <c r="L5173" s="64">
        <f t="shared" si="638"/>
        <v>375</v>
      </c>
      <c r="M5173" s="64">
        <f t="shared" si="639"/>
        <v>140</v>
      </c>
      <c r="O5173" s="64">
        <f t="shared" si="643"/>
        <v>2</v>
      </c>
      <c r="P5173" s="64">
        <f t="shared" si="644"/>
        <v>1</v>
      </c>
      <c r="Q5173" s="64">
        <f t="shared" si="645"/>
        <v>1</v>
      </c>
    </row>
    <row r="5174" spans="1:17" x14ac:dyDescent="0.35">
      <c r="A5174" s="64">
        <v>5554846</v>
      </c>
      <c r="B5174" s="64" t="str">
        <f t="shared" si="640"/>
        <v>CPP</v>
      </c>
      <c r="C5174" s="64">
        <f t="shared" si="641"/>
        <v>10313.209999999999</v>
      </c>
      <c r="D5174" s="64">
        <f t="shared" si="641"/>
        <v>365</v>
      </c>
      <c r="E5174" s="64">
        <f t="shared" si="641"/>
        <v>821.53</v>
      </c>
      <c r="F5174" s="64">
        <f t="shared" si="641"/>
        <v>805.31</v>
      </c>
      <c r="H5174" s="64">
        <f t="shared" si="636"/>
        <v>-16.220000000000027</v>
      </c>
      <c r="J5174" s="64">
        <f t="shared" si="642"/>
        <v>99</v>
      </c>
      <c r="K5174" s="64">
        <f t="shared" si="637"/>
        <v>101</v>
      </c>
      <c r="L5174" s="64">
        <f t="shared" si="638"/>
        <v>375</v>
      </c>
      <c r="M5174" s="64">
        <f t="shared" si="639"/>
        <v>140</v>
      </c>
      <c r="O5174" s="64">
        <f t="shared" si="643"/>
        <v>2</v>
      </c>
      <c r="P5174" s="64">
        <f t="shared" si="644"/>
        <v>1</v>
      </c>
      <c r="Q5174" s="64">
        <f t="shared" si="645"/>
        <v>1</v>
      </c>
    </row>
    <row r="5175" spans="1:17" x14ac:dyDescent="0.35">
      <c r="A5175" s="64">
        <v>5567097</v>
      </c>
      <c r="B5175" s="64" t="str">
        <f t="shared" si="640"/>
        <v>RCT Control</v>
      </c>
      <c r="C5175" s="64">
        <f t="shared" si="641"/>
        <v>4018.16</v>
      </c>
      <c r="D5175" s="64">
        <f t="shared" si="641"/>
        <v>334</v>
      </c>
      <c r="E5175" s="64">
        <f t="shared" si="641"/>
        <v>298.04999999999995</v>
      </c>
      <c r="F5175" s="64">
        <f t="shared" si="641"/>
        <v>0</v>
      </c>
      <c r="H5175" s="64">
        <f t="shared" si="636"/>
        <v>-298.04999999999995</v>
      </c>
      <c r="J5175" s="64">
        <f t="shared" si="642"/>
        <v>99</v>
      </c>
      <c r="K5175" s="64">
        <f t="shared" si="637"/>
        <v>101</v>
      </c>
      <c r="L5175" s="64">
        <f t="shared" si="638"/>
        <v>375</v>
      </c>
      <c r="M5175" s="64">
        <f t="shared" si="639"/>
        <v>141</v>
      </c>
      <c r="O5175" s="64">
        <f t="shared" si="643"/>
        <v>2</v>
      </c>
      <c r="P5175" s="64">
        <f t="shared" si="644"/>
        <v>1</v>
      </c>
      <c r="Q5175" s="64">
        <f t="shared" si="645"/>
        <v>1</v>
      </c>
    </row>
    <row r="5176" spans="1:17" x14ac:dyDescent="0.35">
      <c r="A5176" s="64">
        <v>5567104</v>
      </c>
      <c r="B5176" s="64" t="str">
        <f t="shared" si="640"/>
        <v>RCT Control</v>
      </c>
      <c r="C5176" s="64">
        <f t="shared" si="641"/>
        <v>2567.19</v>
      </c>
      <c r="D5176" s="64">
        <f t="shared" si="641"/>
        <v>334</v>
      </c>
      <c r="E5176" s="64">
        <f t="shared" si="641"/>
        <v>209.28</v>
      </c>
      <c r="F5176" s="64">
        <f t="shared" si="641"/>
        <v>0</v>
      </c>
      <c r="H5176" s="64">
        <f t="shared" si="636"/>
        <v>-209.28</v>
      </c>
      <c r="J5176" s="64">
        <f t="shared" si="642"/>
        <v>99</v>
      </c>
      <c r="K5176" s="64">
        <f t="shared" si="637"/>
        <v>101</v>
      </c>
      <c r="L5176" s="64">
        <f t="shared" si="638"/>
        <v>375</v>
      </c>
      <c r="M5176" s="64">
        <f t="shared" si="639"/>
        <v>142</v>
      </c>
      <c r="O5176" s="64">
        <f t="shared" si="643"/>
        <v>2</v>
      </c>
      <c r="P5176" s="64">
        <f t="shared" si="644"/>
        <v>1</v>
      </c>
      <c r="Q5176" s="64">
        <f t="shared" si="645"/>
        <v>1</v>
      </c>
    </row>
    <row r="5177" spans="1:17" x14ac:dyDescent="0.35">
      <c r="A5177" s="64">
        <v>5568508</v>
      </c>
      <c r="B5177" s="64" t="str">
        <f t="shared" si="640"/>
        <v>RT</v>
      </c>
      <c r="C5177" s="64">
        <f t="shared" si="641"/>
        <v>27421.02</v>
      </c>
      <c r="D5177" s="64">
        <f t="shared" si="641"/>
        <v>365</v>
      </c>
      <c r="E5177" s="64">
        <f t="shared" si="641"/>
        <v>2207</v>
      </c>
      <c r="F5177" s="64">
        <f t="shared" si="641"/>
        <v>0</v>
      </c>
      <c r="H5177" s="64">
        <f t="shared" si="636"/>
        <v>-2207</v>
      </c>
      <c r="J5177" s="64">
        <f t="shared" si="642"/>
        <v>99</v>
      </c>
      <c r="K5177" s="64">
        <f t="shared" si="637"/>
        <v>101</v>
      </c>
      <c r="L5177" s="64">
        <f t="shared" si="638"/>
        <v>376</v>
      </c>
      <c r="M5177" s="64">
        <f t="shared" si="639"/>
        <v>142</v>
      </c>
      <c r="O5177" s="64">
        <f t="shared" si="643"/>
        <v>2</v>
      </c>
      <c r="P5177" s="64">
        <f t="shared" si="644"/>
        <v>1</v>
      </c>
      <c r="Q5177" s="64">
        <f t="shared" si="645"/>
        <v>1</v>
      </c>
    </row>
    <row r="5178" spans="1:17" x14ac:dyDescent="0.35">
      <c r="A5178" s="64">
        <v>5589158</v>
      </c>
      <c r="B5178" s="64" t="str">
        <f t="shared" si="640"/>
        <v>CPP/RT</v>
      </c>
      <c r="C5178" s="64">
        <f t="shared" si="641"/>
        <v>6779.78</v>
      </c>
      <c r="D5178" s="64">
        <f t="shared" si="641"/>
        <v>304</v>
      </c>
      <c r="E5178" s="64">
        <f t="shared" si="641"/>
        <v>556.77</v>
      </c>
      <c r="F5178" s="64">
        <f t="shared" si="641"/>
        <v>552.95000000000005</v>
      </c>
      <c r="H5178" s="64">
        <f t="shared" si="636"/>
        <v>-3.8199999999999363</v>
      </c>
      <c r="J5178" s="64">
        <f t="shared" si="642"/>
        <v>99</v>
      </c>
      <c r="K5178" s="64">
        <f t="shared" si="637"/>
        <v>102</v>
      </c>
      <c r="L5178" s="64">
        <f t="shared" si="638"/>
        <v>376</v>
      </c>
      <c r="M5178" s="64">
        <f t="shared" si="639"/>
        <v>142</v>
      </c>
      <c r="O5178" s="64">
        <f t="shared" si="643"/>
        <v>2</v>
      </c>
      <c r="P5178" s="64">
        <f t="shared" si="644"/>
        <v>1</v>
      </c>
      <c r="Q5178" s="64">
        <f t="shared" si="645"/>
        <v>1</v>
      </c>
    </row>
    <row r="5179" spans="1:17" x14ac:dyDescent="0.35">
      <c r="A5179" s="64">
        <v>5593365</v>
      </c>
      <c r="B5179" s="64" t="str">
        <f t="shared" si="640"/>
        <v>RT</v>
      </c>
      <c r="C5179" s="64">
        <f t="shared" si="641"/>
        <v>10349.08</v>
      </c>
      <c r="D5179" s="64">
        <f t="shared" si="641"/>
        <v>365</v>
      </c>
      <c r="E5179" s="64">
        <f t="shared" si="641"/>
        <v>837.28</v>
      </c>
      <c r="F5179" s="64">
        <f t="shared" si="641"/>
        <v>0</v>
      </c>
      <c r="H5179" s="64">
        <f t="shared" si="636"/>
        <v>-837.28</v>
      </c>
      <c r="J5179" s="64">
        <f t="shared" si="642"/>
        <v>99</v>
      </c>
      <c r="K5179" s="64">
        <f t="shared" si="637"/>
        <v>102</v>
      </c>
      <c r="L5179" s="64">
        <f t="shared" si="638"/>
        <v>377</v>
      </c>
      <c r="M5179" s="64">
        <f t="shared" si="639"/>
        <v>142</v>
      </c>
      <c r="O5179" s="64">
        <f t="shared" si="643"/>
        <v>2</v>
      </c>
      <c r="P5179" s="64">
        <f t="shared" si="644"/>
        <v>1</v>
      </c>
      <c r="Q5179" s="64">
        <f t="shared" si="645"/>
        <v>1</v>
      </c>
    </row>
    <row r="5180" spans="1:17" x14ac:dyDescent="0.35">
      <c r="A5180" s="64">
        <v>5599660</v>
      </c>
      <c r="B5180" s="64" t="str">
        <f t="shared" si="640"/>
        <v>RCT Control</v>
      </c>
      <c r="C5180" s="64">
        <f t="shared" si="641"/>
        <v>6878.35</v>
      </c>
      <c r="D5180" s="64">
        <f t="shared" si="641"/>
        <v>364</v>
      </c>
      <c r="E5180" s="64">
        <f t="shared" si="641"/>
        <v>551.86</v>
      </c>
      <c r="F5180" s="64">
        <f t="shared" si="641"/>
        <v>0</v>
      </c>
      <c r="H5180" s="64">
        <f t="shared" si="636"/>
        <v>-551.86</v>
      </c>
      <c r="J5180" s="64">
        <f t="shared" si="642"/>
        <v>99</v>
      </c>
      <c r="K5180" s="64">
        <f t="shared" si="637"/>
        <v>102</v>
      </c>
      <c r="L5180" s="64">
        <f t="shared" si="638"/>
        <v>377</v>
      </c>
      <c r="M5180" s="64">
        <f t="shared" si="639"/>
        <v>143</v>
      </c>
      <c r="O5180" s="64">
        <f t="shared" si="643"/>
        <v>2</v>
      </c>
      <c r="P5180" s="64">
        <f t="shared" si="644"/>
        <v>1</v>
      </c>
      <c r="Q5180" s="64">
        <f t="shared" si="645"/>
        <v>1</v>
      </c>
    </row>
    <row r="5181" spans="1:17" x14ac:dyDescent="0.35">
      <c r="A5181" s="64">
        <v>5606259</v>
      </c>
      <c r="B5181" s="64" t="str">
        <f t="shared" si="640"/>
        <v>RT</v>
      </c>
      <c r="C5181" s="64">
        <f t="shared" si="641"/>
        <v>15432.31</v>
      </c>
      <c r="D5181" s="64">
        <f t="shared" si="641"/>
        <v>365</v>
      </c>
      <c r="E5181" s="64">
        <f t="shared" si="641"/>
        <v>1270.99</v>
      </c>
      <c r="F5181" s="64">
        <f t="shared" si="641"/>
        <v>0</v>
      </c>
      <c r="H5181" s="64">
        <f t="shared" si="636"/>
        <v>-1270.99</v>
      </c>
      <c r="J5181" s="64">
        <f t="shared" si="642"/>
        <v>99</v>
      </c>
      <c r="K5181" s="64">
        <f t="shared" si="637"/>
        <v>102</v>
      </c>
      <c r="L5181" s="64">
        <f t="shared" si="638"/>
        <v>378</v>
      </c>
      <c r="M5181" s="64">
        <f t="shared" si="639"/>
        <v>143</v>
      </c>
      <c r="O5181" s="64">
        <f t="shared" si="643"/>
        <v>2</v>
      </c>
      <c r="P5181" s="64">
        <f t="shared" si="644"/>
        <v>1</v>
      </c>
      <c r="Q5181" s="64">
        <f t="shared" si="645"/>
        <v>1</v>
      </c>
    </row>
    <row r="5182" spans="1:17" x14ac:dyDescent="0.35">
      <c r="A5182" s="64">
        <v>5608817</v>
      </c>
      <c r="B5182" s="64" t="str">
        <f t="shared" si="640"/>
        <v>RCT Control</v>
      </c>
      <c r="C5182" s="64">
        <f t="shared" si="641"/>
        <v>13681.66</v>
      </c>
      <c r="D5182" s="64">
        <f t="shared" si="641"/>
        <v>365</v>
      </c>
      <c r="E5182" s="64">
        <f t="shared" si="641"/>
        <v>1135.03</v>
      </c>
      <c r="F5182" s="64">
        <f t="shared" si="641"/>
        <v>0</v>
      </c>
      <c r="H5182" s="64">
        <f t="shared" si="636"/>
        <v>-1135.03</v>
      </c>
      <c r="J5182" s="64">
        <f t="shared" si="642"/>
        <v>99</v>
      </c>
      <c r="K5182" s="64">
        <f t="shared" si="637"/>
        <v>102</v>
      </c>
      <c r="L5182" s="64">
        <f t="shared" si="638"/>
        <v>378</v>
      </c>
      <c r="M5182" s="64">
        <f t="shared" si="639"/>
        <v>144</v>
      </c>
      <c r="O5182" s="64">
        <f t="shared" si="643"/>
        <v>2</v>
      </c>
      <c r="P5182" s="64">
        <f t="shared" si="644"/>
        <v>1</v>
      </c>
      <c r="Q5182" s="64">
        <f t="shared" si="645"/>
        <v>1</v>
      </c>
    </row>
    <row r="5183" spans="1:17" x14ac:dyDescent="0.35">
      <c r="A5183" s="64">
        <v>5610953</v>
      </c>
      <c r="B5183" s="64" t="str">
        <f t="shared" si="640"/>
        <v>CPP/RT</v>
      </c>
      <c r="C5183" s="64">
        <f t="shared" si="641"/>
        <v>8250.83</v>
      </c>
      <c r="D5183" s="64">
        <f t="shared" si="641"/>
        <v>303</v>
      </c>
      <c r="E5183" s="64">
        <f t="shared" si="641"/>
        <v>662.74</v>
      </c>
      <c r="F5183" s="64">
        <f t="shared" si="641"/>
        <v>657.37</v>
      </c>
      <c r="H5183" s="64">
        <f t="shared" si="636"/>
        <v>-5.3700000000000045</v>
      </c>
      <c r="J5183" s="64">
        <f t="shared" si="642"/>
        <v>99</v>
      </c>
      <c r="K5183" s="64">
        <f t="shared" si="637"/>
        <v>103</v>
      </c>
      <c r="L5183" s="64">
        <f t="shared" si="638"/>
        <v>378</v>
      </c>
      <c r="M5183" s="64">
        <f t="shared" si="639"/>
        <v>144</v>
      </c>
      <c r="O5183" s="64">
        <f t="shared" si="643"/>
        <v>2</v>
      </c>
      <c r="P5183" s="64">
        <f t="shared" si="644"/>
        <v>1</v>
      </c>
      <c r="Q5183" s="64">
        <f t="shared" si="645"/>
        <v>1</v>
      </c>
    </row>
    <row r="5184" spans="1:17" x14ac:dyDescent="0.35">
      <c r="A5184" s="64">
        <v>5614583</v>
      </c>
      <c r="B5184" s="64" t="str">
        <f t="shared" si="640"/>
        <v>RCT Control</v>
      </c>
      <c r="C5184" s="64">
        <f t="shared" si="641"/>
        <v>4024.5199999999995</v>
      </c>
      <c r="D5184" s="64">
        <f t="shared" si="641"/>
        <v>336</v>
      </c>
      <c r="E5184" s="64">
        <f t="shared" si="641"/>
        <v>327.31</v>
      </c>
      <c r="F5184" s="64">
        <f t="shared" si="641"/>
        <v>0</v>
      </c>
      <c r="H5184" s="64">
        <f t="shared" si="636"/>
        <v>-327.31</v>
      </c>
      <c r="J5184" s="64">
        <f t="shared" si="642"/>
        <v>99</v>
      </c>
      <c r="K5184" s="64">
        <f t="shared" si="637"/>
        <v>103</v>
      </c>
      <c r="L5184" s="64">
        <f t="shared" si="638"/>
        <v>378</v>
      </c>
      <c r="M5184" s="64">
        <f t="shared" si="639"/>
        <v>145</v>
      </c>
      <c r="O5184" s="64">
        <f t="shared" si="643"/>
        <v>2</v>
      </c>
      <c r="P5184" s="64">
        <f t="shared" si="644"/>
        <v>1</v>
      </c>
      <c r="Q5184" s="64">
        <f t="shared" si="645"/>
        <v>1</v>
      </c>
    </row>
    <row r="5185" spans="1:17" x14ac:dyDescent="0.35">
      <c r="A5185" s="64">
        <v>5618022</v>
      </c>
      <c r="B5185" s="64" t="str">
        <f t="shared" si="640"/>
        <v>RCT Control</v>
      </c>
      <c r="C5185" s="64">
        <f t="shared" si="641"/>
        <v>6829.42</v>
      </c>
      <c r="D5185" s="64">
        <f t="shared" si="641"/>
        <v>335</v>
      </c>
      <c r="E5185" s="64">
        <f t="shared" si="641"/>
        <v>575.69000000000005</v>
      </c>
      <c r="F5185" s="64">
        <f t="shared" si="641"/>
        <v>0</v>
      </c>
      <c r="H5185" s="64">
        <f t="shared" si="636"/>
        <v>-575.69000000000005</v>
      </c>
      <c r="J5185" s="64">
        <f t="shared" si="642"/>
        <v>99</v>
      </c>
      <c r="K5185" s="64">
        <f t="shared" si="637"/>
        <v>103</v>
      </c>
      <c r="L5185" s="64">
        <f t="shared" si="638"/>
        <v>378</v>
      </c>
      <c r="M5185" s="64">
        <f t="shared" si="639"/>
        <v>146</v>
      </c>
      <c r="O5185" s="64">
        <f t="shared" si="643"/>
        <v>2</v>
      </c>
      <c r="P5185" s="64">
        <f t="shared" si="644"/>
        <v>1</v>
      </c>
      <c r="Q5185" s="64">
        <f t="shared" si="645"/>
        <v>1</v>
      </c>
    </row>
    <row r="5186" spans="1:17" x14ac:dyDescent="0.35">
      <c r="A5186" s="64">
        <v>5645075</v>
      </c>
      <c r="B5186" s="64" t="str">
        <f t="shared" si="640"/>
        <v>CPP</v>
      </c>
      <c r="C5186" s="64">
        <f t="shared" si="641"/>
        <v>6074.7099999999991</v>
      </c>
      <c r="D5186" s="64">
        <f t="shared" si="641"/>
        <v>364</v>
      </c>
      <c r="E5186" s="64">
        <f t="shared" si="641"/>
        <v>488.78</v>
      </c>
      <c r="F5186" s="64">
        <f t="shared" si="641"/>
        <v>484.67999999999995</v>
      </c>
      <c r="H5186" s="64">
        <f t="shared" si="636"/>
        <v>-4.1000000000000227</v>
      </c>
      <c r="J5186" s="64">
        <f t="shared" si="642"/>
        <v>100</v>
      </c>
      <c r="K5186" s="64">
        <f t="shared" si="637"/>
        <v>103</v>
      </c>
      <c r="L5186" s="64">
        <f t="shared" si="638"/>
        <v>378</v>
      </c>
      <c r="M5186" s="64">
        <f t="shared" si="639"/>
        <v>146</v>
      </c>
      <c r="O5186" s="64">
        <f t="shared" si="643"/>
        <v>2</v>
      </c>
      <c r="P5186" s="64">
        <f t="shared" si="644"/>
        <v>1</v>
      </c>
      <c r="Q5186" s="64">
        <f t="shared" si="645"/>
        <v>1</v>
      </c>
    </row>
    <row r="5187" spans="1:17" x14ac:dyDescent="0.35">
      <c r="A5187" s="64">
        <v>5646859</v>
      </c>
      <c r="B5187" s="64" t="str">
        <f t="shared" si="640"/>
        <v>RT</v>
      </c>
      <c r="C5187" s="64">
        <f t="shared" si="641"/>
        <v>17024.11</v>
      </c>
      <c r="D5187" s="64">
        <f t="shared" si="641"/>
        <v>365</v>
      </c>
      <c r="E5187" s="64">
        <f t="shared" si="641"/>
        <v>1395.06</v>
      </c>
      <c r="F5187" s="64">
        <f t="shared" si="641"/>
        <v>0</v>
      </c>
      <c r="H5187" s="64">
        <f t="shared" si="636"/>
        <v>-1395.06</v>
      </c>
      <c r="J5187" s="64">
        <f t="shared" si="642"/>
        <v>100</v>
      </c>
      <c r="K5187" s="64">
        <f t="shared" si="637"/>
        <v>103</v>
      </c>
      <c r="L5187" s="64">
        <f t="shared" si="638"/>
        <v>379</v>
      </c>
      <c r="M5187" s="64">
        <f t="shared" si="639"/>
        <v>146</v>
      </c>
      <c r="O5187" s="64">
        <f t="shared" si="643"/>
        <v>2</v>
      </c>
      <c r="P5187" s="64">
        <f t="shared" si="644"/>
        <v>1</v>
      </c>
      <c r="Q5187" s="64">
        <f t="shared" si="645"/>
        <v>1</v>
      </c>
    </row>
    <row r="5188" spans="1:17" x14ac:dyDescent="0.35">
      <c r="A5188" s="64">
        <v>5648871</v>
      </c>
      <c r="B5188" s="64" t="str">
        <f t="shared" si="640"/>
        <v>RT</v>
      </c>
      <c r="C5188" s="64">
        <f t="shared" si="641"/>
        <v>8579.32</v>
      </c>
      <c r="D5188" s="64">
        <f t="shared" si="641"/>
        <v>365</v>
      </c>
      <c r="E5188" s="64">
        <f t="shared" si="641"/>
        <v>687.43000000000006</v>
      </c>
      <c r="F5188" s="64">
        <f t="shared" si="641"/>
        <v>0</v>
      </c>
      <c r="H5188" s="64">
        <f t="shared" si="636"/>
        <v>-687.43000000000006</v>
      </c>
      <c r="J5188" s="64">
        <f t="shared" si="642"/>
        <v>100</v>
      </c>
      <c r="K5188" s="64">
        <f t="shared" si="637"/>
        <v>103</v>
      </c>
      <c r="L5188" s="64">
        <f t="shared" si="638"/>
        <v>380</v>
      </c>
      <c r="M5188" s="64">
        <f t="shared" si="639"/>
        <v>146</v>
      </c>
      <c r="O5188" s="64">
        <f t="shared" si="643"/>
        <v>2</v>
      </c>
      <c r="P5188" s="64">
        <f t="shared" si="644"/>
        <v>1</v>
      </c>
      <c r="Q5188" s="64">
        <f t="shared" si="645"/>
        <v>1</v>
      </c>
    </row>
    <row r="5189" spans="1:17" x14ac:dyDescent="0.35">
      <c r="A5189" s="64">
        <v>5657921</v>
      </c>
      <c r="B5189" s="64" t="str">
        <f t="shared" si="640"/>
        <v>CPP/RT</v>
      </c>
      <c r="C5189" s="64">
        <f t="shared" si="641"/>
        <v>6133.77</v>
      </c>
      <c r="D5189" s="64">
        <f t="shared" si="641"/>
        <v>365</v>
      </c>
      <c r="E5189" s="64">
        <f t="shared" si="641"/>
        <v>505.74</v>
      </c>
      <c r="F5189" s="64">
        <f t="shared" si="641"/>
        <v>504.19000000000005</v>
      </c>
      <c r="H5189" s="64">
        <f t="shared" si="636"/>
        <v>-1.5499999999999545</v>
      </c>
      <c r="J5189" s="64">
        <f t="shared" si="642"/>
        <v>100</v>
      </c>
      <c r="K5189" s="64">
        <f t="shared" si="637"/>
        <v>104</v>
      </c>
      <c r="L5189" s="64">
        <f t="shared" si="638"/>
        <v>380</v>
      </c>
      <c r="M5189" s="64">
        <f t="shared" si="639"/>
        <v>146</v>
      </c>
      <c r="O5189" s="64">
        <f t="shared" si="643"/>
        <v>2</v>
      </c>
      <c r="P5189" s="64">
        <f t="shared" si="644"/>
        <v>1</v>
      </c>
      <c r="Q5189" s="64">
        <f t="shared" si="645"/>
        <v>1</v>
      </c>
    </row>
    <row r="5190" spans="1:17" x14ac:dyDescent="0.35">
      <c r="A5190" s="64">
        <v>5665461</v>
      </c>
      <c r="B5190" s="64" t="str">
        <f t="shared" si="640"/>
        <v>RT</v>
      </c>
      <c r="C5190" s="64">
        <f t="shared" si="641"/>
        <v>10981.51</v>
      </c>
      <c r="D5190" s="64">
        <f t="shared" si="641"/>
        <v>365</v>
      </c>
      <c r="E5190" s="64">
        <f t="shared" si="641"/>
        <v>889.42000000000007</v>
      </c>
      <c r="F5190" s="64">
        <f t="shared" si="641"/>
        <v>0</v>
      </c>
      <c r="H5190" s="64">
        <f t="shared" si="636"/>
        <v>-889.42000000000007</v>
      </c>
      <c r="J5190" s="64">
        <f t="shared" si="642"/>
        <v>100</v>
      </c>
      <c r="K5190" s="64">
        <f t="shared" si="637"/>
        <v>104</v>
      </c>
      <c r="L5190" s="64">
        <f t="shared" si="638"/>
        <v>381</v>
      </c>
      <c r="M5190" s="64">
        <f t="shared" si="639"/>
        <v>146</v>
      </c>
      <c r="O5190" s="64">
        <f t="shared" si="643"/>
        <v>2</v>
      </c>
      <c r="P5190" s="64">
        <f t="shared" si="644"/>
        <v>1</v>
      </c>
      <c r="Q5190" s="64">
        <f t="shared" si="645"/>
        <v>1</v>
      </c>
    </row>
    <row r="5191" spans="1:17" x14ac:dyDescent="0.35">
      <c r="A5191" s="64">
        <v>5674115</v>
      </c>
      <c r="B5191" s="64" t="str">
        <f t="shared" si="640"/>
        <v>CPP</v>
      </c>
      <c r="C5191" s="64">
        <f t="shared" si="641"/>
        <v>4666.5499999999993</v>
      </c>
      <c r="D5191" s="64">
        <f t="shared" si="641"/>
        <v>335</v>
      </c>
      <c r="E5191" s="64">
        <f t="shared" si="641"/>
        <v>359.14</v>
      </c>
      <c r="F5191" s="64">
        <f t="shared" si="641"/>
        <v>346.08000000000004</v>
      </c>
      <c r="H5191" s="64">
        <f t="shared" si="636"/>
        <v>-13.059999999999945</v>
      </c>
      <c r="J5191" s="64">
        <f t="shared" si="642"/>
        <v>101</v>
      </c>
      <c r="K5191" s="64">
        <f t="shared" si="637"/>
        <v>104</v>
      </c>
      <c r="L5191" s="64">
        <f t="shared" si="638"/>
        <v>381</v>
      </c>
      <c r="M5191" s="64">
        <f t="shared" si="639"/>
        <v>146</v>
      </c>
      <c r="O5191" s="64">
        <f t="shared" si="643"/>
        <v>2</v>
      </c>
      <c r="P5191" s="64">
        <f t="shared" si="644"/>
        <v>1</v>
      </c>
      <c r="Q5191" s="64">
        <f t="shared" si="645"/>
        <v>1</v>
      </c>
    </row>
    <row r="5192" spans="1:17" x14ac:dyDescent="0.35">
      <c r="A5192" s="64">
        <v>5677094</v>
      </c>
      <c r="B5192" s="64" t="str">
        <f t="shared" si="640"/>
        <v>RT</v>
      </c>
      <c r="C5192" s="64">
        <f t="shared" si="641"/>
        <v>4300.1100000000006</v>
      </c>
      <c r="D5192" s="64">
        <f t="shared" si="641"/>
        <v>364</v>
      </c>
      <c r="E5192" s="64">
        <f t="shared" si="641"/>
        <v>355.76</v>
      </c>
      <c r="F5192" s="64">
        <f t="shared" si="641"/>
        <v>0</v>
      </c>
      <c r="H5192" s="64">
        <f t="shared" si="636"/>
        <v>-355.76</v>
      </c>
      <c r="J5192" s="64">
        <f t="shared" si="642"/>
        <v>101</v>
      </c>
      <c r="K5192" s="64">
        <f t="shared" si="637"/>
        <v>104</v>
      </c>
      <c r="L5192" s="64">
        <f t="shared" si="638"/>
        <v>382</v>
      </c>
      <c r="M5192" s="64">
        <f t="shared" si="639"/>
        <v>146</v>
      </c>
      <c r="O5192" s="64">
        <f t="shared" si="643"/>
        <v>2</v>
      </c>
      <c r="P5192" s="64">
        <f t="shared" si="644"/>
        <v>1</v>
      </c>
      <c r="Q5192" s="64">
        <f t="shared" si="645"/>
        <v>1</v>
      </c>
    </row>
    <row r="5193" spans="1:17" x14ac:dyDescent="0.35">
      <c r="A5193" s="64">
        <v>5695575</v>
      </c>
      <c r="B5193" s="64" t="str">
        <f t="shared" si="640"/>
        <v>RT</v>
      </c>
      <c r="C5193" s="64">
        <f t="shared" si="641"/>
        <v>13678.96</v>
      </c>
      <c r="D5193" s="64">
        <f t="shared" si="641"/>
        <v>365</v>
      </c>
      <c r="E5193" s="64">
        <f t="shared" si="641"/>
        <v>1098.53</v>
      </c>
      <c r="F5193" s="64">
        <f t="shared" si="641"/>
        <v>0</v>
      </c>
      <c r="H5193" s="64">
        <f t="shared" si="636"/>
        <v>-1098.53</v>
      </c>
      <c r="J5193" s="64">
        <f t="shared" si="642"/>
        <v>101</v>
      </c>
      <c r="K5193" s="64">
        <f t="shared" si="637"/>
        <v>104</v>
      </c>
      <c r="L5193" s="64">
        <f t="shared" si="638"/>
        <v>383</v>
      </c>
      <c r="M5193" s="64">
        <f t="shared" si="639"/>
        <v>146</v>
      </c>
      <c r="O5193" s="64">
        <f t="shared" si="643"/>
        <v>2</v>
      </c>
      <c r="P5193" s="64">
        <f t="shared" si="644"/>
        <v>1</v>
      </c>
      <c r="Q5193" s="64">
        <f t="shared" si="645"/>
        <v>1</v>
      </c>
    </row>
    <row r="5194" spans="1:17" x14ac:dyDescent="0.35">
      <c r="A5194" s="64">
        <v>5696359</v>
      </c>
      <c r="B5194" s="64" t="str">
        <f t="shared" si="640"/>
        <v>RT</v>
      </c>
      <c r="C5194" s="64">
        <f t="shared" si="641"/>
        <v>7493.35</v>
      </c>
      <c r="D5194" s="64">
        <f t="shared" si="641"/>
        <v>363</v>
      </c>
      <c r="E5194" s="64">
        <f t="shared" si="641"/>
        <v>607.67999999999995</v>
      </c>
      <c r="F5194" s="64">
        <f t="shared" si="641"/>
        <v>0</v>
      </c>
      <c r="H5194" s="64">
        <f t="shared" si="636"/>
        <v>-607.67999999999995</v>
      </c>
      <c r="J5194" s="64">
        <f t="shared" si="642"/>
        <v>101</v>
      </c>
      <c r="K5194" s="64">
        <f t="shared" si="637"/>
        <v>104</v>
      </c>
      <c r="L5194" s="64">
        <f t="shared" si="638"/>
        <v>384</v>
      </c>
      <c r="M5194" s="64">
        <f t="shared" si="639"/>
        <v>146</v>
      </c>
      <c r="O5194" s="64">
        <f t="shared" si="643"/>
        <v>2</v>
      </c>
      <c r="P5194" s="64">
        <f t="shared" si="644"/>
        <v>1</v>
      </c>
      <c r="Q5194" s="64">
        <f t="shared" si="645"/>
        <v>1</v>
      </c>
    </row>
    <row r="5195" spans="1:17" x14ac:dyDescent="0.35">
      <c r="A5195" s="64">
        <v>5701562</v>
      </c>
      <c r="B5195" s="64" t="str">
        <f t="shared" si="640"/>
        <v>CPP/RT</v>
      </c>
      <c r="C5195" s="64">
        <f t="shared" si="641"/>
        <v>8707.69</v>
      </c>
      <c r="D5195" s="64">
        <f t="shared" si="641"/>
        <v>335</v>
      </c>
      <c r="E5195" s="64">
        <f t="shared" si="641"/>
        <v>723.74</v>
      </c>
      <c r="F5195" s="64">
        <f t="shared" si="641"/>
        <v>730.39</v>
      </c>
      <c r="H5195" s="64">
        <f t="shared" si="636"/>
        <v>6.6499999999999773</v>
      </c>
      <c r="J5195" s="64">
        <f t="shared" si="642"/>
        <v>101</v>
      </c>
      <c r="K5195" s="64">
        <f t="shared" si="637"/>
        <v>105</v>
      </c>
      <c r="L5195" s="64">
        <f t="shared" si="638"/>
        <v>384</v>
      </c>
      <c r="M5195" s="64">
        <f t="shared" si="639"/>
        <v>146</v>
      </c>
      <c r="O5195" s="64">
        <f t="shared" si="643"/>
        <v>2</v>
      </c>
      <c r="P5195" s="64">
        <f t="shared" si="644"/>
        <v>1</v>
      </c>
      <c r="Q5195" s="64">
        <f t="shared" si="645"/>
        <v>1</v>
      </c>
    </row>
    <row r="5196" spans="1:17" x14ac:dyDescent="0.35">
      <c r="A5196" s="64">
        <v>5717345</v>
      </c>
      <c r="B5196" s="64" t="str">
        <f t="shared" si="640"/>
        <v>CPP</v>
      </c>
      <c r="C5196" s="64">
        <f t="shared" si="641"/>
        <v>11094.220000000001</v>
      </c>
      <c r="D5196" s="64">
        <f t="shared" si="641"/>
        <v>304</v>
      </c>
      <c r="E5196" s="64">
        <f t="shared" si="641"/>
        <v>903.2</v>
      </c>
      <c r="F5196" s="64">
        <f t="shared" si="641"/>
        <v>899.27</v>
      </c>
      <c r="H5196" s="64">
        <f t="shared" si="636"/>
        <v>-3.9300000000000637</v>
      </c>
      <c r="J5196" s="64">
        <f t="shared" si="642"/>
        <v>102</v>
      </c>
      <c r="K5196" s="64">
        <f t="shared" si="637"/>
        <v>105</v>
      </c>
      <c r="L5196" s="64">
        <f t="shared" si="638"/>
        <v>384</v>
      </c>
      <c r="M5196" s="64">
        <f t="shared" si="639"/>
        <v>146</v>
      </c>
      <c r="O5196" s="64">
        <f t="shared" si="643"/>
        <v>2</v>
      </c>
      <c r="P5196" s="64">
        <f t="shared" si="644"/>
        <v>1</v>
      </c>
      <c r="Q5196" s="64">
        <f t="shared" si="645"/>
        <v>1</v>
      </c>
    </row>
    <row r="5197" spans="1:17" x14ac:dyDescent="0.35">
      <c r="A5197" s="64">
        <v>5721255</v>
      </c>
      <c r="B5197" s="64" t="str">
        <f t="shared" si="640"/>
        <v>RCT Control</v>
      </c>
      <c r="C5197" s="64">
        <f t="shared" si="641"/>
        <v>27464.850000000002</v>
      </c>
      <c r="D5197" s="64">
        <f t="shared" si="641"/>
        <v>334</v>
      </c>
      <c r="E5197" s="64">
        <f t="shared" si="641"/>
        <v>2241.33</v>
      </c>
      <c r="F5197" s="64">
        <f t="shared" si="641"/>
        <v>0</v>
      </c>
      <c r="H5197" s="64">
        <f t="shared" si="636"/>
        <v>-2241.33</v>
      </c>
      <c r="J5197" s="64">
        <f t="shared" si="642"/>
        <v>102</v>
      </c>
      <c r="K5197" s="64">
        <f t="shared" si="637"/>
        <v>105</v>
      </c>
      <c r="L5197" s="64">
        <f t="shared" si="638"/>
        <v>384</v>
      </c>
      <c r="M5197" s="64">
        <f t="shared" si="639"/>
        <v>147</v>
      </c>
      <c r="O5197" s="64">
        <f t="shared" si="643"/>
        <v>2</v>
      </c>
      <c r="P5197" s="64">
        <f t="shared" si="644"/>
        <v>1</v>
      </c>
      <c r="Q5197" s="64">
        <f t="shared" si="645"/>
        <v>1</v>
      </c>
    </row>
    <row r="5198" spans="1:17" x14ac:dyDescent="0.35">
      <c r="A5198" s="64">
        <v>5726635</v>
      </c>
      <c r="B5198" s="64" t="str">
        <f t="shared" si="640"/>
        <v>RT</v>
      </c>
      <c r="C5198" s="64">
        <f t="shared" si="641"/>
        <v>7606.15</v>
      </c>
      <c r="D5198" s="64">
        <f t="shared" si="641"/>
        <v>365</v>
      </c>
      <c r="E5198" s="64">
        <f t="shared" si="641"/>
        <v>614.65</v>
      </c>
      <c r="F5198" s="64">
        <f t="shared" si="641"/>
        <v>0</v>
      </c>
      <c r="H5198" s="64">
        <f t="shared" si="636"/>
        <v>-614.65</v>
      </c>
      <c r="J5198" s="64">
        <f t="shared" si="642"/>
        <v>102</v>
      </c>
      <c r="K5198" s="64">
        <f t="shared" si="637"/>
        <v>105</v>
      </c>
      <c r="L5198" s="64">
        <f t="shared" si="638"/>
        <v>385</v>
      </c>
      <c r="M5198" s="64">
        <f t="shared" si="639"/>
        <v>147</v>
      </c>
      <c r="O5198" s="64">
        <f t="shared" si="643"/>
        <v>2</v>
      </c>
      <c r="P5198" s="64">
        <f t="shared" si="644"/>
        <v>1</v>
      </c>
      <c r="Q5198" s="64">
        <f t="shared" si="645"/>
        <v>1</v>
      </c>
    </row>
    <row r="5199" spans="1:17" x14ac:dyDescent="0.35">
      <c r="A5199" s="64">
        <v>5740130</v>
      </c>
      <c r="B5199" s="64" t="str">
        <f t="shared" si="640"/>
        <v>CPP/RT</v>
      </c>
      <c r="C5199" s="64">
        <f t="shared" si="641"/>
        <v>7593.8600000000006</v>
      </c>
      <c r="D5199" s="64">
        <f t="shared" si="641"/>
        <v>365</v>
      </c>
      <c r="E5199" s="64">
        <f t="shared" si="641"/>
        <v>626.31999999999994</v>
      </c>
      <c r="F5199" s="64">
        <f t="shared" si="641"/>
        <v>628.59</v>
      </c>
      <c r="H5199" s="64">
        <f t="shared" si="636"/>
        <v>2.2700000000000955</v>
      </c>
      <c r="J5199" s="64">
        <f t="shared" si="642"/>
        <v>102</v>
      </c>
      <c r="K5199" s="64">
        <f t="shared" si="637"/>
        <v>106</v>
      </c>
      <c r="L5199" s="64">
        <f t="shared" si="638"/>
        <v>385</v>
      </c>
      <c r="M5199" s="64">
        <f t="shared" si="639"/>
        <v>147</v>
      </c>
      <c r="O5199" s="64">
        <f t="shared" si="643"/>
        <v>2</v>
      </c>
      <c r="P5199" s="64">
        <f t="shared" si="644"/>
        <v>1</v>
      </c>
      <c r="Q5199" s="64">
        <f t="shared" si="645"/>
        <v>1</v>
      </c>
    </row>
    <row r="5200" spans="1:17" x14ac:dyDescent="0.35">
      <c r="A5200" s="64">
        <v>5756799</v>
      </c>
      <c r="B5200" s="64" t="str">
        <f t="shared" si="640"/>
        <v>RT</v>
      </c>
      <c r="C5200" s="64">
        <f t="shared" si="641"/>
        <v>7167.1299999999992</v>
      </c>
      <c r="D5200" s="64">
        <f t="shared" si="641"/>
        <v>363</v>
      </c>
      <c r="E5200" s="64">
        <f t="shared" si="641"/>
        <v>560.33000000000004</v>
      </c>
      <c r="F5200" s="64">
        <f t="shared" si="641"/>
        <v>0</v>
      </c>
      <c r="H5200" s="64">
        <f t="shared" si="636"/>
        <v>-560.33000000000004</v>
      </c>
      <c r="J5200" s="64">
        <f t="shared" si="642"/>
        <v>102</v>
      </c>
      <c r="K5200" s="64">
        <f t="shared" si="637"/>
        <v>106</v>
      </c>
      <c r="L5200" s="64">
        <f t="shared" si="638"/>
        <v>386</v>
      </c>
      <c r="M5200" s="64">
        <f t="shared" si="639"/>
        <v>147</v>
      </c>
      <c r="O5200" s="64">
        <f t="shared" si="643"/>
        <v>2</v>
      </c>
      <c r="P5200" s="64">
        <f t="shared" si="644"/>
        <v>1</v>
      </c>
      <c r="Q5200" s="64">
        <f t="shared" si="645"/>
        <v>1</v>
      </c>
    </row>
    <row r="5201" spans="1:17" x14ac:dyDescent="0.35">
      <c r="A5201" s="64">
        <v>5764726</v>
      </c>
      <c r="B5201" s="64" t="str">
        <f t="shared" si="640"/>
        <v>RCT Control</v>
      </c>
      <c r="C5201" s="64">
        <f t="shared" si="641"/>
        <v>8545.02</v>
      </c>
      <c r="D5201" s="64">
        <f t="shared" si="641"/>
        <v>334</v>
      </c>
      <c r="E5201" s="64">
        <f t="shared" si="641"/>
        <v>701.54</v>
      </c>
      <c r="F5201" s="64">
        <f t="shared" si="641"/>
        <v>0</v>
      </c>
      <c r="H5201" s="64">
        <f t="shared" si="636"/>
        <v>-701.54</v>
      </c>
      <c r="J5201" s="64">
        <f t="shared" si="642"/>
        <v>102</v>
      </c>
      <c r="K5201" s="64">
        <f t="shared" si="637"/>
        <v>106</v>
      </c>
      <c r="L5201" s="64">
        <f t="shared" si="638"/>
        <v>386</v>
      </c>
      <c r="M5201" s="64">
        <f t="shared" si="639"/>
        <v>148</v>
      </c>
      <c r="O5201" s="64">
        <f t="shared" si="643"/>
        <v>2</v>
      </c>
      <c r="P5201" s="64">
        <f t="shared" si="644"/>
        <v>1</v>
      </c>
      <c r="Q5201" s="64">
        <f t="shared" si="645"/>
        <v>1</v>
      </c>
    </row>
    <row r="5202" spans="1:17" x14ac:dyDescent="0.35">
      <c r="A5202" s="64">
        <v>5764776</v>
      </c>
      <c r="B5202" s="64" t="str">
        <f t="shared" si="640"/>
        <v>RT</v>
      </c>
      <c r="C5202" s="64">
        <f t="shared" si="641"/>
        <v>15011.61</v>
      </c>
      <c r="D5202" s="64">
        <f t="shared" si="641"/>
        <v>365</v>
      </c>
      <c r="E5202" s="64">
        <f t="shared" si="641"/>
        <v>1227.3400000000001</v>
      </c>
      <c r="F5202" s="64">
        <f t="shared" si="641"/>
        <v>0</v>
      </c>
      <c r="H5202" s="64">
        <f t="shared" si="636"/>
        <v>-1227.3400000000001</v>
      </c>
      <c r="J5202" s="64">
        <f t="shared" si="642"/>
        <v>102</v>
      </c>
      <c r="K5202" s="64">
        <f t="shared" si="637"/>
        <v>106</v>
      </c>
      <c r="L5202" s="64">
        <f t="shared" si="638"/>
        <v>387</v>
      </c>
      <c r="M5202" s="64">
        <f t="shared" si="639"/>
        <v>148</v>
      </c>
      <c r="O5202" s="64">
        <f t="shared" si="643"/>
        <v>2</v>
      </c>
      <c r="P5202" s="64">
        <f t="shared" si="644"/>
        <v>1</v>
      </c>
      <c r="Q5202" s="64">
        <f t="shared" si="645"/>
        <v>1</v>
      </c>
    </row>
    <row r="5203" spans="1:17" x14ac:dyDescent="0.35">
      <c r="A5203" s="64">
        <v>5766392</v>
      </c>
      <c r="B5203" s="64" t="str">
        <f t="shared" si="640"/>
        <v>RCT Control</v>
      </c>
      <c r="C5203" s="64">
        <f t="shared" si="641"/>
        <v>9986.52</v>
      </c>
      <c r="D5203" s="64">
        <f t="shared" si="641"/>
        <v>363</v>
      </c>
      <c r="E5203" s="64">
        <f t="shared" si="641"/>
        <v>814.17</v>
      </c>
      <c r="F5203" s="64">
        <f t="shared" si="641"/>
        <v>0</v>
      </c>
      <c r="H5203" s="64">
        <f t="shared" si="636"/>
        <v>-814.17</v>
      </c>
      <c r="J5203" s="64">
        <f t="shared" si="642"/>
        <v>102</v>
      </c>
      <c r="K5203" s="64">
        <f t="shared" si="637"/>
        <v>106</v>
      </c>
      <c r="L5203" s="64">
        <f t="shared" si="638"/>
        <v>387</v>
      </c>
      <c r="M5203" s="64">
        <f t="shared" si="639"/>
        <v>149</v>
      </c>
      <c r="O5203" s="64">
        <f t="shared" si="643"/>
        <v>2</v>
      </c>
      <c r="P5203" s="64">
        <f t="shared" si="644"/>
        <v>1</v>
      </c>
      <c r="Q5203" s="64">
        <f t="shared" si="645"/>
        <v>1</v>
      </c>
    </row>
    <row r="5204" spans="1:17" x14ac:dyDescent="0.35">
      <c r="A5204" s="64">
        <v>5773305</v>
      </c>
      <c r="B5204" s="64" t="str">
        <f t="shared" si="640"/>
        <v>RT</v>
      </c>
      <c r="C5204" s="64">
        <f t="shared" si="641"/>
        <v>13170.65</v>
      </c>
      <c r="D5204" s="64">
        <f t="shared" si="641"/>
        <v>364</v>
      </c>
      <c r="E5204" s="64">
        <f t="shared" si="641"/>
        <v>1067.49</v>
      </c>
      <c r="F5204" s="64">
        <f t="shared" si="641"/>
        <v>0</v>
      </c>
      <c r="H5204" s="64">
        <f t="shared" si="636"/>
        <v>-1067.49</v>
      </c>
      <c r="J5204" s="64">
        <f t="shared" si="642"/>
        <v>102</v>
      </c>
      <c r="K5204" s="64">
        <f t="shared" si="637"/>
        <v>106</v>
      </c>
      <c r="L5204" s="64">
        <f t="shared" si="638"/>
        <v>388</v>
      </c>
      <c r="M5204" s="64">
        <f t="shared" si="639"/>
        <v>149</v>
      </c>
      <c r="O5204" s="64">
        <f t="shared" si="643"/>
        <v>2</v>
      </c>
      <c r="P5204" s="64">
        <f t="shared" si="644"/>
        <v>1</v>
      </c>
      <c r="Q5204" s="64">
        <f t="shared" si="645"/>
        <v>1</v>
      </c>
    </row>
    <row r="5205" spans="1:17" x14ac:dyDescent="0.35">
      <c r="A5205" s="64">
        <v>5774965</v>
      </c>
      <c r="B5205" s="64" t="str">
        <f t="shared" si="640"/>
        <v>RCT Control</v>
      </c>
      <c r="C5205" s="64">
        <f t="shared" si="641"/>
        <v>10526.89</v>
      </c>
      <c r="D5205" s="64">
        <f t="shared" si="641"/>
        <v>335</v>
      </c>
      <c r="E5205" s="64">
        <f t="shared" si="641"/>
        <v>858.2</v>
      </c>
      <c r="F5205" s="64">
        <f t="shared" si="641"/>
        <v>0</v>
      </c>
      <c r="H5205" s="64">
        <f t="shared" si="636"/>
        <v>-858.2</v>
      </c>
      <c r="J5205" s="64">
        <f t="shared" si="642"/>
        <v>102</v>
      </c>
      <c r="K5205" s="64">
        <f t="shared" si="637"/>
        <v>106</v>
      </c>
      <c r="L5205" s="64">
        <f t="shared" si="638"/>
        <v>388</v>
      </c>
      <c r="M5205" s="64">
        <f t="shared" si="639"/>
        <v>150</v>
      </c>
      <c r="O5205" s="64">
        <f t="shared" si="643"/>
        <v>2</v>
      </c>
      <c r="P5205" s="64">
        <f t="shared" si="644"/>
        <v>1</v>
      </c>
      <c r="Q5205" s="64">
        <f t="shared" si="645"/>
        <v>1</v>
      </c>
    </row>
    <row r="5206" spans="1:17" x14ac:dyDescent="0.35">
      <c r="A5206" s="64">
        <v>5779048</v>
      </c>
      <c r="B5206" s="64" t="str">
        <f t="shared" si="640"/>
        <v>RT</v>
      </c>
      <c r="C5206" s="64">
        <f t="shared" si="641"/>
        <v>6788.33</v>
      </c>
      <c r="D5206" s="64">
        <f t="shared" si="641"/>
        <v>365</v>
      </c>
      <c r="E5206" s="64">
        <f t="shared" si="641"/>
        <v>556.58000000000004</v>
      </c>
      <c r="F5206" s="64">
        <f t="shared" si="641"/>
        <v>0</v>
      </c>
      <c r="H5206" s="64">
        <f t="shared" si="636"/>
        <v>-556.58000000000004</v>
      </c>
      <c r="J5206" s="64">
        <f t="shared" si="642"/>
        <v>102</v>
      </c>
      <c r="K5206" s="64">
        <f t="shared" si="637"/>
        <v>106</v>
      </c>
      <c r="L5206" s="64">
        <f t="shared" si="638"/>
        <v>389</v>
      </c>
      <c r="M5206" s="64">
        <f t="shared" si="639"/>
        <v>150</v>
      </c>
      <c r="O5206" s="64">
        <f t="shared" si="643"/>
        <v>2</v>
      </c>
      <c r="P5206" s="64">
        <f t="shared" si="644"/>
        <v>1</v>
      </c>
      <c r="Q5206" s="64">
        <f t="shared" si="645"/>
        <v>1</v>
      </c>
    </row>
    <row r="5207" spans="1:17" x14ac:dyDescent="0.35">
      <c r="A5207" s="64">
        <v>5783817</v>
      </c>
      <c r="B5207" s="64" t="str">
        <f t="shared" si="640"/>
        <v>RT</v>
      </c>
      <c r="C5207" s="64">
        <f t="shared" si="641"/>
        <v>7452.1</v>
      </c>
      <c r="D5207" s="64">
        <f t="shared" si="641"/>
        <v>365</v>
      </c>
      <c r="E5207" s="64">
        <f t="shared" si="641"/>
        <v>589.67999999999995</v>
      </c>
      <c r="F5207" s="64">
        <f t="shared" si="641"/>
        <v>0</v>
      </c>
      <c r="H5207" s="64">
        <f t="shared" si="636"/>
        <v>-589.67999999999995</v>
      </c>
      <c r="J5207" s="64">
        <f t="shared" si="642"/>
        <v>102</v>
      </c>
      <c r="K5207" s="64">
        <f t="shared" si="637"/>
        <v>106</v>
      </c>
      <c r="L5207" s="64">
        <f t="shared" si="638"/>
        <v>390</v>
      </c>
      <c r="M5207" s="64">
        <f t="shared" si="639"/>
        <v>150</v>
      </c>
      <c r="O5207" s="64">
        <f t="shared" si="643"/>
        <v>2</v>
      </c>
      <c r="P5207" s="64">
        <f t="shared" si="644"/>
        <v>1</v>
      </c>
      <c r="Q5207" s="64">
        <f t="shared" si="645"/>
        <v>1</v>
      </c>
    </row>
    <row r="5208" spans="1:17" x14ac:dyDescent="0.35">
      <c r="A5208" s="64">
        <v>5787455</v>
      </c>
      <c r="B5208" s="64" t="str">
        <f t="shared" si="640"/>
        <v>CPP/RT</v>
      </c>
      <c r="C5208" s="64">
        <f t="shared" si="641"/>
        <v>5804.8189999999995</v>
      </c>
      <c r="D5208" s="64">
        <f t="shared" si="641"/>
        <v>274</v>
      </c>
      <c r="E5208" s="64">
        <f t="shared" si="641"/>
        <v>462.78</v>
      </c>
      <c r="F5208" s="64">
        <f t="shared" si="641"/>
        <v>459.45000000000005</v>
      </c>
      <c r="H5208" s="64">
        <f t="shared" si="636"/>
        <v>-3.3299999999999272</v>
      </c>
      <c r="J5208" s="64">
        <f t="shared" si="642"/>
        <v>102</v>
      </c>
      <c r="K5208" s="64">
        <f t="shared" si="637"/>
        <v>107</v>
      </c>
      <c r="L5208" s="64">
        <f t="shared" si="638"/>
        <v>390</v>
      </c>
      <c r="M5208" s="64">
        <f t="shared" si="639"/>
        <v>150</v>
      </c>
      <c r="O5208" s="64">
        <f t="shared" si="643"/>
        <v>2</v>
      </c>
      <c r="P5208" s="64">
        <f t="shared" si="644"/>
        <v>1</v>
      </c>
      <c r="Q5208" s="64">
        <f t="shared" si="645"/>
        <v>1</v>
      </c>
    </row>
    <row r="5209" spans="1:17" x14ac:dyDescent="0.35">
      <c r="A5209" s="64">
        <v>5790557</v>
      </c>
      <c r="B5209" s="64" t="str">
        <f t="shared" si="640"/>
        <v>CPP</v>
      </c>
      <c r="C5209" s="64">
        <f t="shared" si="641"/>
        <v>6613.18</v>
      </c>
      <c r="D5209" s="64">
        <f t="shared" si="641"/>
        <v>335</v>
      </c>
      <c r="E5209" s="64">
        <f t="shared" si="641"/>
        <v>531.79</v>
      </c>
      <c r="F5209" s="64">
        <f t="shared" si="641"/>
        <v>537.80999999999995</v>
      </c>
      <c r="H5209" s="64">
        <f t="shared" si="636"/>
        <v>6.0199999999999818</v>
      </c>
      <c r="J5209" s="64">
        <f t="shared" si="642"/>
        <v>103</v>
      </c>
      <c r="K5209" s="64">
        <f t="shared" si="637"/>
        <v>107</v>
      </c>
      <c r="L5209" s="64">
        <f t="shared" si="638"/>
        <v>390</v>
      </c>
      <c r="M5209" s="64">
        <f t="shared" si="639"/>
        <v>150</v>
      </c>
      <c r="O5209" s="64">
        <f t="shared" si="643"/>
        <v>2</v>
      </c>
      <c r="P5209" s="64">
        <f t="shared" si="644"/>
        <v>1</v>
      </c>
      <c r="Q5209" s="64">
        <f t="shared" si="645"/>
        <v>1</v>
      </c>
    </row>
    <row r="5210" spans="1:17" x14ac:dyDescent="0.35">
      <c r="A5210" s="64">
        <v>5795789</v>
      </c>
      <c r="B5210" s="64" t="str">
        <f t="shared" si="640"/>
        <v>RCT Control</v>
      </c>
      <c r="C5210" s="64">
        <f t="shared" si="641"/>
        <v>6712.4</v>
      </c>
      <c r="D5210" s="64">
        <f t="shared" si="641"/>
        <v>333</v>
      </c>
      <c r="E5210" s="64">
        <f t="shared" si="641"/>
        <v>549.68000000000006</v>
      </c>
      <c r="F5210" s="64">
        <f t="shared" si="641"/>
        <v>0</v>
      </c>
      <c r="H5210" s="64">
        <f t="shared" si="636"/>
        <v>-549.68000000000006</v>
      </c>
      <c r="J5210" s="64">
        <f t="shared" si="642"/>
        <v>103</v>
      </c>
      <c r="K5210" s="64">
        <f t="shared" si="637"/>
        <v>107</v>
      </c>
      <c r="L5210" s="64">
        <f t="shared" si="638"/>
        <v>390</v>
      </c>
      <c r="M5210" s="64">
        <f t="shared" si="639"/>
        <v>151</v>
      </c>
      <c r="O5210" s="64">
        <f t="shared" si="643"/>
        <v>2</v>
      </c>
      <c r="P5210" s="64">
        <f t="shared" si="644"/>
        <v>1</v>
      </c>
      <c r="Q5210" s="64">
        <f t="shared" si="645"/>
        <v>1</v>
      </c>
    </row>
    <row r="5211" spans="1:17" x14ac:dyDescent="0.35">
      <c r="A5211" s="64">
        <v>5798543</v>
      </c>
      <c r="B5211" s="64" t="str">
        <f t="shared" si="640"/>
        <v>CPP</v>
      </c>
      <c r="C5211" s="64">
        <f t="shared" si="641"/>
        <v>6505.21</v>
      </c>
      <c r="D5211" s="64">
        <f t="shared" si="641"/>
        <v>364</v>
      </c>
      <c r="E5211" s="64">
        <f t="shared" si="641"/>
        <v>541.39</v>
      </c>
      <c r="F5211" s="64">
        <f t="shared" si="641"/>
        <v>536.86</v>
      </c>
      <c r="H5211" s="64">
        <f t="shared" si="636"/>
        <v>-4.5299999999999727</v>
      </c>
      <c r="J5211" s="64">
        <f t="shared" si="642"/>
        <v>104</v>
      </c>
      <c r="K5211" s="64">
        <f t="shared" si="637"/>
        <v>107</v>
      </c>
      <c r="L5211" s="64">
        <f t="shared" si="638"/>
        <v>390</v>
      </c>
      <c r="M5211" s="64">
        <f t="shared" si="639"/>
        <v>151</v>
      </c>
      <c r="O5211" s="64">
        <f t="shared" si="643"/>
        <v>2</v>
      </c>
      <c r="P5211" s="64">
        <f t="shared" si="644"/>
        <v>1</v>
      </c>
      <c r="Q5211" s="64">
        <f t="shared" si="645"/>
        <v>1</v>
      </c>
    </row>
    <row r="5212" spans="1:17" x14ac:dyDescent="0.35">
      <c r="A5212" s="64">
        <v>5798866</v>
      </c>
      <c r="B5212" s="64" t="str">
        <f t="shared" si="640"/>
        <v>CPP/RT</v>
      </c>
      <c r="C5212" s="64">
        <f t="shared" si="641"/>
        <v>4303.58</v>
      </c>
      <c r="D5212" s="64">
        <f t="shared" si="641"/>
        <v>275</v>
      </c>
      <c r="E5212" s="64">
        <f t="shared" si="641"/>
        <v>370.90000000000003</v>
      </c>
      <c r="F5212" s="64">
        <f t="shared" si="641"/>
        <v>376.36</v>
      </c>
      <c r="H5212" s="64">
        <f t="shared" si="636"/>
        <v>5.4599999999999795</v>
      </c>
      <c r="J5212" s="64">
        <f t="shared" si="642"/>
        <v>104</v>
      </c>
      <c r="K5212" s="64">
        <f t="shared" si="637"/>
        <v>108</v>
      </c>
      <c r="L5212" s="64">
        <f t="shared" si="638"/>
        <v>390</v>
      </c>
      <c r="M5212" s="64">
        <f t="shared" si="639"/>
        <v>151</v>
      </c>
      <c r="O5212" s="64">
        <f t="shared" si="643"/>
        <v>2</v>
      </c>
      <c r="P5212" s="64">
        <f t="shared" si="644"/>
        <v>1</v>
      </c>
      <c r="Q5212" s="64">
        <f t="shared" si="645"/>
        <v>1</v>
      </c>
    </row>
    <row r="5213" spans="1:17" x14ac:dyDescent="0.35">
      <c r="A5213" s="64">
        <v>5810040</v>
      </c>
      <c r="B5213" s="64" t="str">
        <f t="shared" si="640"/>
        <v>RT</v>
      </c>
      <c r="C5213" s="64">
        <f t="shared" si="641"/>
        <v>15171.220000000001</v>
      </c>
      <c r="D5213" s="64">
        <f t="shared" si="641"/>
        <v>367</v>
      </c>
      <c r="E5213" s="64">
        <f t="shared" si="641"/>
        <v>1272.96</v>
      </c>
      <c r="F5213" s="64">
        <f t="shared" si="641"/>
        <v>0</v>
      </c>
      <c r="H5213" s="64">
        <f t="shared" si="636"/>
        <v>-1272.96</v>
      </c>
      <c r="J5213" s="64">
        <f t="shared" si="642"/>
        <v>104</v>
      </c>
      <c r="K5213" s="64">
        <f t="shared" si="637"/>
        <v>108</v>
      </c>
      <c r="L5213" s="64">
        <f t="shared" si="638"/>
        <v>391</v>
      </c>
      <c r="M5213" s="64">
        <f t="shared" si="639"/>
        <v>151</v>
      </c>
      <c r="O5213" s="64">
        <f t="shared" si="643"/>
        <v>2</v>
      </c>
      <c r="P5213" s="64">
        <f t="shared" si="644"/>
        <v>1</v>
      </c>
      <c r="Q5213" s="64">
        <f t="shared" si="645"/>
        <v>1</v>
      </c>
    </row>
    <row r="5214" spans="1:17" x14ac:dyDescent="0.35">
      <c r="A5214" s="64">
        <v>5814430</v>
      </c>
      <c r="B5214" s="64" t="str">
        <f t="shared" si="640"/>
        <v>RT</v>
      </c>
      <c r="C5214" s="64">
        <f t="shared" si="641"/>
        <v>8353</v>
      </c>
      <c r="D5214" s="64">
        <f t="shared" si="641"/>
        <v>364</v>
      </c>
      <c r="E5214" s="64">
        <f t="shared" si="641"/>
        <v>673.92000000000007</v>
      </c>
      <c r="F5214" s="64">
        <f t="shared" si="641"/>
        <v>0</v>
      </c>
      <c r="H5214" s="64">
        <f t="shared" si="636"/>
        <v>-673.92000000000007</v>
      </c>
      <c r="J5214" s="64">
        <f t="shared" si="642"/>
        <v>104</v>
      </c>
      <c r="K5214" s="64">
        <f t="shared" si="637"/>
        <v>108</v>
      </c>
      <c r="L5214" s="64">
        <f t="shared" si="638"/>
        <v>392</v>
      </c>
      <c r="M5214" s="64">
        <f t="shared" si="639"/>
        <v>151</v>
      </c>
      <c r="O5214" s="64">
        <f t="shared" si="643"/>
        <v>2</v>
      </c>
      <c r="P5214" s="64">
        <f t="shared" si="644"/>
        <v>1</v>
      </c>
      <c r="Q5214" s="64">
        <f t="shared" si="645"/>
        <v>1</v>
      </c>
    </row>
    <row r="5215" spans="1:17" x14ac:dyDescent="0.35">
      <c r="A5215" s="64">
        <v>5815305</v>
      </c>
      <c r="B5215" s="64" t="str">
        <f t="shared" si="640"/>
        <v>RT</v>
      </c>
      <c r="C5215" s="64">
        <f t="shared" si="641"/>
        <v>12755.650000000001</v>
      </c>
      <c r="D5215" s="64">
        <f t="shared" si="641"/>
        <v>365</v>
      </c>
      <c r="E5215" s="64">
        <f t="shared" si="641"/>
        <v>994.16</v>
      </c>
      <c r="F5215" s="64">
        <f t="shared" si="641"/>
        <v>0</v>
      </c>
      <c r="H5215" s="64">
        <f t="shared" si="636"/>
        <v>-994.16</v>
      </c>
      <c r="J5215" s="64">
        <f t="shared" si="642"/>
        <v>104</v>
      </c>
      <c r="K5215" s="64">
        <f t="shared" si="637"/>
        <v>108</v>
      </c>
      <c r="L5215" s="64">
        <f t="shared" si="638"/>
        <v>393</v>
      </c>
      <c r="M5215" s="64">
        <f t="shared" si="639"/>
        <v>151</v>
      </c>
      <c r="O5215" s="64">
        <f t="shared" si="643"/>
        <v>2</v>
      </c>
      <c r="P5215" s="64">
        <f t="shared" si="644"/>
        <v>1</v>
      </c>
      <c r="Q5215" s="64">
        <f t="shared" si="645"/>
        <v>1</v>
      </c>
    </row>
    <row r="5216" spans="1:17" x14ac:dyDescent="0.35">
      <c r="A5216" s="64">
        <v>5815743</v>
      </c>
      <c r="B5216" s="64" t="str">
        <f t="shared" si="640"/>
        <v>RT</v>
      </c>
      <c r="C5216" s="64">
        <f t="shared" si="641"/>
        <v>16278.14</v>
      </c>
      <c r="D5216" s="64">
        <f t="shared" si="641"/>
        <v>364</v>
      </c>
      <c r="E5216" s="64">
        <f t="shared" si="641"/>
        <v>1264.08</v>
      </c>
      <c r="F5216" s="64">
        <f t="shared" si="641"/>
        <v>0</v>
      </c>
      <c r="H5216" s="64">
        <f t="shared" si="636"/>
        <v>-1264.08</v>
      </c>
      <c r="J5216" s="64">
        <f t="shared" si="642"/>
        <v>104</v>
      </c>
      <c r="K5216" s="64">
        <f t="shared" si="637"/>
        <v>108</v>
      </c>
      <c r="L5216" s="64">
        <f t="shared" si="638"/>
        <v>394</v>
      </c>
      <c r="M5216" s="64">
        <f t="shared" si="639"/>
        <v>151</v>
      </c>
      <c r="O5216" s="64">
        <f t="shared" si="643"/>
        <v>2</v>
      </c>
      <c r="P5216" s="64">
        <f t="shared" si="644"/>
        <v>1</v>
      </c>
      <c r="Q5216" s="64">
        <f t="shared" si="645"/>
        <v>1</v>
      </c>
    </row>
    <row r="5217" spans="1:17" x14ac:dyDescent="0.35">
      <c r="A5217" s="64">
        <v>5816717</v>
      </c>
      <c r="B5217" s="64" t="str">
        <f t="shared" si="640"/>
        <v>CPP</v>
      </c>
      <c r="C5217" s="64">
        <f t="shared" si="641"/>
        <v>13122.81</v>
      </c>
      <c r="D5217" s="64">
        <f t="shared" si="641"/>
        <v>305</v>
      </c>
      <c r="E5217" s="64">
        <f t="shared" si="641"/>
        <v>1060.0899999999999</v>
      </c>
      <c r="F5217" s="64">
        <f t="shared" si="641"/>
        <v>1042.79</v>
      </c>
      <c r="H5217" s="64">
        <f t="shared" si="636"/>
        <v>-17.299999999999955</v>
      </c>
      <c r="J5217" s="64">
        <f t="shared" si="642"/>
        <v>105</v>
      </c>
      <c r="K5217" s="64">
        <f t="shared" si="637"/>
        <v>108</v>
      </c>
      <c r="L5217" s="64">
        <f t="shared" si="638"/>
        <v>394</v>
      </c>
      <c r="M5217" s="64">
        <f t="shared" si="639"/>
        <v>151</v>
      </c>
      <c r="O5217" s="64">
        <f t="shared" si="643"/>
        <v>2</v>
      </c>
      <c r="P5217" s="64">
        <f t="shared" si="644"/>
        <v>1</v>
      </c>
      <c r="Q5217" s="64">
        <f t="shared" si="645"/>
        <v>1</v>
      </c>
    </row>
    <row r="5218" spans="1:17" x14ac:dyDescent="0.35">
      <c r="A5218" s="64">
        <v>5823655</v>
      </c>
      <c r="B5218" s="64" t="str">
        <f t="shared" si="640"/>
        <v>RCT Control</v>
      </c>
      <c r="C5218" s="64">
        <f t="shared" si="641"/>
        <v>4174.6499999999996</v>
      </c>
      <c r="D5218" s="64">
        <f t="shared" si="641"/>
        <v>336</v>
      </c>
      <c r="E5218" s="64">
        <f t="shared" si="641"/>
        <v>328.61</v>
      </c>
      <c r="F5218" s="64">
        <f t="shared" si="641"/>
        <v>0</v>
      </c>
      <c r="H5218" s="64">
        <f t="shared" si="636"/>
        <v>-328.61</v>
      </c>
      <c r="J5218" s="64">
        <f t="shared" si="642"/>
        <v>105</v>
      </c>
      <c r="K5218" s="64">
        <f t="shared" si="637"/>
        <v>108</v>
      </c>
      <c r="L5218" s="64">
        <f t="shared" si="638"/>
        <v>394</v>
      </c>
      <c r="M5218" s="64">
        <f t="shared" si="639"/>
        <v>152</v>
      </c>
      <c r="O5218" s="64">
        <f t="shared" si="643"/>
        <v>2</v>
      </c>
      <c r="P5218" s="64">
        <f t="shared" si="644"/>
        <v>1</v>
      </c>
      <c r="Q5218" s="64">
        <f t="shared" si="645"/>
        <v>1</v>
      </c>
    </row>
    <row r="5219" spans="1:17" x14ac:dyDescent="0.35">
      <c r="A5219" s="64">
        <v>5824554</v>
      </c>
      <c r="B5219" s="64" t="str">
        <f t="shared" si="640"/>
        <v>RCT Control</v>
      </c>
      <c r="C5219" s="64">
        <f t="shared" si="641"/>
        <v>5623.99</v>
      </c>
      <c r="D5219" s="64">
        <f t="shared" si="641"/>
        <v>365</v>
      </c>
      <c r="E5219" s="64">
        <f t="shared" si="641"/>
        <v>460.56</v>
      </c>
      <c r="F5219" s="64">
        <f t="shared" si="641"/>
        <v>0</v>
      </c>
      <c r="H5219" s="64">
        <f t="shared" si="636"/>
        <v>-460.56</v>
      </c>
      <c r="J5219" s="64">
        <f t="shared" si="642"/>
        <v>105</v>
      </c>
      <c r="K5219" s="64">
        <f t="shared" si="637"/>
        <v>108</v>
      </c>
      <c r="L5219" s="64">
        <f t="shared" si="638"/>
        <v>394</v>
      </c>
      <c r="M5219" s="64">
        <f t="shared" si="639"/>
        <v>153</v>
      </c>
      <c r="O5219" s="64">
        <f t="shared" si="643"/>
        <v>2</v>
      </c>
      <c r="P5219" s="64">
        <f t="shared" si="644"/>
        <v>1</v>
      </c>
      <c r="Q5219" s="64">
        <f t="shared" si="645"/>
        <v>1</v>
      </c>
    </row>
    <row r="5220" spans="1:17" x14ac:dyDescent="0.35">
      <c r="A5220" s="64">
        <v>5827590</v>
      </c>
      <c r="B5220" s="64" t="str">
        <f t="shared" si="640"/>
        <v>RT</v>
      </c>
      <c r="C5220" s="64">
        <f t="shared" si="641"/>
        <v>7558.19</v>
      </c>
      <c r="D5220" s="64">
        <f t="shared" si="641"/>
        <v>365</v>
      </c>
      <c r="E5220" s="64">
        <f t="shared" si="641"/>
        <v>609.96</v>
      </c>
      <c r="F5220" s="64">
        <f t="shared" si="641"/>
        <v>0</v>
      </c>
      <c r="H5220" s="64">
        <f t="shared" si="636"/>
        <v>-609.96</v>
      </c>
      <c r="J5220" s="64">
        <f t="shared" si="642"/>
        <v>105</v>
      </c>
      <c r="K5220" s="64">
        <f t="shared" si="637"/>
        <v>108</v>
      </c>
      <c r="L5220" s="64">
        <f t="shared" si="638"/>
        <v>395</v>
      </c>
      <c r="M5220" s="64">
        <f t="shared" si="639"/>
        <v>153</v>
      </c>
      <c r="O5220" s="64">
        <f t="shared" si="643"/>
        <v>2</v>
      </c>
      <c r="P5220" s="64">
        <f t="shared" si="644"/>
        <v>1</v>
      </c>
      <c r="Q5220" s="64">
        <f t="shared" si="645"/>
        <v>1</v>
      </c>
    </row>
    <row r="5221" spans="1:17" x14ac:dyDescent="0.35">
      <c r="A5221" s="64">
        <v>5832820</v>
      </c>
      <c r="B5221" s="64" t="str">
        <f t="shared" si="640"/>
        <v>RT</v>
      </c>
      <c r="C5221" s="64">
        <f t="shared" si="641"/>
        <v>8328.74</v>
      </c>
      <c r="D5221" s="64">
        <f t="shared" si="641"/>
        <v>364</v>
      </c>
      <c r="E5221" s="64">
        <f t="shared" si="641"/>
        <v>677.98</v>
      </c>
      <c r="F5221" s="64">
        <f t="shared" si="641"/>
        <v>0</v>
      </c>
      <c r="H5221" s="64">
        <f t="shared" si="636"/>
        <v>-677.98</v>
      </c>
      <c r="J5221" s="64">
        <f t="shared" si="642"/>
        <v>105</v>
      </c>
      <c r="K5221" s="64">
        <f t="shared" si="637"/>
        <v>108</v>
      </c>
      <c r="L5221" s="64">
        <f t="shared" si="638"/>
        <v>396</v>
      </c>
      <c r="M5221" s="64">
        <f t="shared" si="639"/>
        <v>153</v>
      </c>
      <c r="O5221" s="64">
        <f t="shared" si="643"/>
        <v>2</v>
      </c>
      <c r="P5221" s="64">
        <f t="shared" si="644"/>
        <v>1</v>
      </c>
      <c r="Q5221" s="64">
        <f t="shared" si="645"/>
        <v>1</v>
      </c>
    </row>
    <row r="5222" spans="1:17" x14ac:dyDescent="0.35">
      <c r="A5222" s="64">
        <v>5844619</v>
      </c>
      <c r="B5222" s="64" t="str">
        <f t="shared" si="640"/>
        <v>RT</v>
      </c>
      <c r="C5222" s="64">
        <f t="shared" si="641"/>
        <v>11551.279999999999</v>
      </c>
      <c r="D5222" s="64">
        <f t="shared" si="641"/>
        <v>364</v>
      </c>
      <c r="E5222" s="64">
        <f t="shared" si="641"/>
        <v>938.90000000000009</v>
      </c>
      <c r="F5222" s="64">
        <f t="shared" si="641"/>
        <v>0</v>
      </c>
      <c r="H5222" s="64">
        <f t="shared" si="636"/>
        <v>-938.90000000000009</v>
      </c>
      <c r="J5222" s="64">
        <f t="shared" si="642"/>
        <v>105</v>
      </c>
      <c r="K5222" s="64">
        <f t="shared" si="637"/>
        <v>108</v>
      </c>
      <c r="L5222" s="64">
        <f t="shared" si="638"/>
        <v>397</v>
      </c>
      <c r="M5222" s="64">
        <f t="shared" si="639"/>
        <v>153</v>
      </c>
      <c r="O5222" s="64">
        <f t="shared" si="643"/>
        <v>2</v>
      </c>
      <c r="P5222" s="64">
        <f t="shared" si="644"/>
        <v>1</v>
      </c>
      <c r="Q5222" s="64">
        <f t="shared" si="645"/>
        <v>1</v>
      </c>
    </row>
    <row r="5223" spans="1:17" x14ac:dyDescent="0.35">
      <c r="A5223" s="64">
        <v>5847233</v>
      </c>
      <c r="B5223" s="64" t="str">
        <f t="shared" si="640"/>
        <v>RCT Control</v>
      </c>
      <c r="C5223" s="64">
        <f t="shared" si="641"/>
        <v>18253.260000000002</v>
      </c>
      <c r="D5223" s="64">
        <f t="shared" si="641"/>
        <v>363</v>
      </c>
      <c r="E5223" s="64">
        <f t="shared" si="641"/>
        <v>1498.01</v>
      </c>
      <c r="F5223" s="64">
        <f t="shared" si="641"/>
        <v>0</v>
      </c>
      <c r="H5223" s="64">
        <f t="shared" si="636"/>
        <v>-1498.01</v>
      </c>
      <c r="J5223" s="64">
        <f t="shared" si="642"/>
        <v>105</v>
      </c>
      <c r="K5223" s="64">
        <f t="shared" si="637"/>
        <v>108</v>
      </c>
      <c r="L5223" s="64">
        <f t="shared" si="638"/>
        <v>397</v>
      </c>
      <c r="M5223" s="64">
        <f t="shared" si="639"/>
        <v>154</v>
      </c>
      <c r="O5223" s="64">
        <f t="shared" si="643"/>
        <v>2</v>
      </c>
      <c r="P5223" s="64">
        <f t="shared" si="644"/>
        <v>1</v>
      </c>
      <c r="Q5223" s="64">
        <f t="shared" si="645"/>
        <v>1</v>
      </c>
    </row>
    <row r="5224" spans="1:17" x14ac:dyDescent="0.35">
      <c r="A5224" s="64">
        <v>5848033</v>
      </c>
      <c r="B5224" s="64" t="str">
        <f t="shared" si="640"/>
        <v>RCT Control</v>
      </c>
      <c r="C5224" s="64">
        <f t="shared" si="641"/>
        <v>7375.01</v>
      </c>
      <c r="D5224" s="64">
        <f t="shared" si="641"/>
        <v>335</v>
      </c>
      <c r="E5224" s="64">
        <f t="shared" si="641"/>
        <v>597.88</v>
      </c>
      <c r="F5224" s="64">
        <f t="shared" si="641"/>
        <v>0</v>
      </c>
      <c r="H5224" s="64">
        <f t="shared" si="636"/>
        <v>-597.88</v>
      </c>
      <c r="J5224" s="64">
        <f t="shared" si="642"/>
        <v>105</v>
      </c>
      <c r="K5224" s="64">
        <f t="shared" si="637"/>
        <v>108</v>
      </c>
      <c r="L5224" s="64">
        <f t="shared" si="638"/>
        <v>397</v>
      </c>
      <c r="M5224" s="64">
        <f t="shared" si="639"/>
        <v>155</v>
      </c>
      <c r="O5224" s="64">
        <f t="shared" si="643"/>
        <v>2</v>
      </c>
      <c r="P5224" s="64">
        <f t="shared" si="644"/>
        <v>1</v>
      </c>
      <c r="Q5224" s="64">
        <f t="shared" si="645"/>
        <v>1</v>
      </c>
    </row>
    <row r="5225" spans="1:17" x14ac:dyDescent="0.35">
      <c r="A5225" s="64">
        <v>5848223</v>
      </c>
      <c r="B5225" s="64" t="str">
        <f t="shared" si="640"/>
        <v>RT</v>
      </c>
      <c r="C5225" s="64">
        <f t="shared" si="641"/>
        <v>10291.17</v>
      </c>
      <c r="D5225" s="64">
        <f t="shared" si="641"/>
        <v>365</v>
      </c>
      <c r="E5225" s="64">
        <f t="shared" si="641"/>
        <v>846.54</v>
      </c>
      <c r="F5225" s="64">
        <f t="shared" si="641"/>
        <v>0</v>
      </c>
      <c r="H5225" s="64">
        <f t="shared" si="636"/>
        <v>-846.54</v>
      </c>
      <c r="J5225" s="64">
        <f t="shared" si="642"/>
        <v>105</v>
      </c>
      <c r="K5225" s="64">
        <f t="shared" si="637"/>
        <v>108</v>
      </c>
      <c r="L5225" s="64">
        <f t="shared" si="638"/>
        <v>398</v>
      </c>
      <c r="M5225" s="64">
        <f t="shared" si="639"/>
        <v>155</v>
      </c>
      <c r="O5225" s="64">
        <f t="shared" si="643"/>
        <v>2</v>
      </c>
      <c r="P5225" s="64">
        <f t="shared" si="644"/>
        <v>1</v>
      </c>
      <c r="Q5225" s="64">
        <f t="shared" si="645"/>
        <v>1</v>
      </c>
    </row>
    <row r="5226" spans="1:17" x14ac:dyDescent="0.35">
      <c r="A5226" s="64">
        <v>5849817</v>
      </c>
      <c r="B5226" s="64" t="str">
        <f t="shared" si="640"/>
        <v>RT</v>
      </c>
      <c r="C5226" s="64">
        <f t="shared" si="641"/>
        <v>3793.0499999999997</v>
      </c>
      <c r="D5226" s="64">
        <f t="shared" si="641"/>
        <v>367</v>
      </c>
      <c r="E5226" s="64">
        <f t="shared" si="641"/>
        <v>309.16999999999996</v>
      </c>
      <c r="F5226" s="64">
        <f t="shared" si="641"/>
        <v>0</v>
      </c>
      <c r="H5226" s="64">
        <f t="shared" si="636"/>
        <v>-309.16999999999996</v>
      </c>
      <c r="J5226" s="64">
        <f t="shared" si="642"/>
        <v>105</v>
      </c>
      <c r="K5226" s="64">
        <f t="shared" si="637"/>
        <v>108</v>
      </c>
      <c r="L5226" s="64">
        <f t="shared" si="638"/>
        <v>399</v>
      </c>
      <c r="M5226" s="64">
        <f t="shared" si="639"/>
        <v>155</v>
      </c>
      <c r="O5226" s="64">
        <f t="shared" si="643"/>
        <v>2</v>
      </c>
      <c r="P5226" s="64">
        <f t="shared" si="644"/>
        <v>1</v>
      </c>
      <c r="Q5226" s="64">
        <f t="shared" si="645"/>
        <v>1</v>
      </c>
    </row>
    <row r="5227" spans="1:17" x14ac:dyDescent="0.35">
      <c r="A5227" s="64">
        <v>5852050</v>
      </c>
      <c r="B5227" s="64" t="str">
        <f t="shared" si="640"/>
        <v>CPP/RT</v>
      </c>
      <c r="C5227" s="64">
        <f t="shared" si="641"/>
        <v>8729.91</v>
      </c>
      <c r="D5227" s="64">
        <f t="shared" si="641"/>
        <v>303</v>
      </c>
      <c r="E5227" s="64">
        <f t="shared" si="641"/>
        <v>745.4</v>
      </c>
      <c r="F5227" s="64">
        <f t="shared" si="641"/>
        <v>731.81999999999994</v>
      </c>
      <c r="H5227" s="64">
        <f t="shared" si="636"/>
        <v>-13.580000000000041</v>
      </c>
      <c r="J5227" s="64">
        <f t="shared" si="642"/>
        <v>105</v>
      </c>
      <c r="K5227" s="64">
        <f t="shared" si="637"/>
        <v>109</v>
      </c>
      <c r="L5227" s="64">
        <f t="shared" si="638"/>
        <v>399</v>
      </c>
      <c r="M5227" s="64">
        <f t="shared" si="639"/>
        <v>155</v>
      </c>
      <c r="O5227" s="64">
        <f t="shared" si="643"/>
        <v>2</v>
      </c>
      <c r="P5227" s="64">
        <f t="shared" si="644"/>
        <v>1</v>
      </c>
      <c r="Q5227" s="64">
        <f t="shared" si="645"/>
        <v>1</v>
      </c>
    </row>
    <row r="5228" spans="1:17" x14ac:dyDescent="0.35">
      <c r="A5228" s="64">
        <v>5856383</v>
      </c>
      <c r="B5228" s="64" t="str">
        <f t="shared" si="640"/>
        <v>CPP/RT</v>
      </c>
      <c r="C5228" s="64">
        <f t="shared" si="641"/>
        <v>12103.14</v>
      </c>
      <c r="D5228" s="64">
        <f t="shared" si="641"/>
        <v>335</v>
      </c>
      <c r="E5228" s="64">
        <f t="shared" si="641"/>
        <v>996.71</v>
      </c>
      <c r="F5228" s="64">
        <f t="shared" ref="F5228" si="646">SUMIFS(F$55:F$4404,$A$55:$A$4404,$A5228)</f>
        <v>997.91000000000008</v>
      </c>
      <c r="H5228" s="64">
        <f t="shared" ref="H5228:H5291" si="647">F5228-E5228</f>
        <v>1.2000000000000455</v>
      </c>
      <c r="J5228" s="64">
        <f t="shared" si="642"/>
        <v>105</v>
      </c>
      <c r="K5228" s="64">
        <f t="shared" ref="K5228:K5291" si="648">IF(AND($B5228=K$4457,$Q5228=1),K5227+1,K5227)</f>
        <v>110</v>
      </c>
      <c r="L5228" s="64">
        <f t="shared" ref="L5228:L5291" si="649">IF(AND($B5228=L$4457,$Q5228=1),L5227+1,L5227)</f>
        <v>399</v>
      </c>
      <c r="M5228" s="64">
        <f t="shared" ref="M5228:M5291" si="650">IF(AND($B5228=M$4457,$Q5228=1),M5227+1,M5227)</f>
        <v>155</v>
      </c>
      <c r="O5228" s="64">
        <f t="shared" si="643"/>
        <v>2</v>
      </c>
      <c r="P5228" s="64">
        <f t="shared" si="644"/>
        <v>1</v>
      </c>
      <c r="Q5228" s="64">
        <f t="shared" si="645"/>
        <v>1</v>
      </c>
    </row>
    <row r="5229" spans="1:17" x14ac:dyDescent="0.35">
      <c r="A5229" s="64">
        <v>5858636</v>
      </c>
      <c r="B5229" s="64" t="str">
        <f t="shared" ref="B5229:B5292" si="651">INDEX($B$55:$B$4404,MATCH($A5229,$A$55:$A$4404,0),1)</f>
        <v>RT</v>
      </c>
      <c r="C5229" s="64">
        <f t="shared" ref="C5229:F5292" si="652">SUMIFS(C$55:C$4404,$A$55:$A$4404,$A5229)</f>
        <v>10414.36</v>
      </c>
      <c r="D5229" s="64">
        <f t="shared" si="652"/>
        <v>335</v>
      </c>
      <c r="E5229" s="64">
        <f t="shared" si="652"/>
        <v>840.62</v>
      </c>
      <c r="F5229" s="64">
        <f t="shared" si="652"/>
        <v>0</v>
      </c>
      <c r="H5229" s="64">
        <f t="shared" si="647"/>
        <v>-840.62</v>
      </c>
      <c r="J5229" s="64">
        <f t="shared" ref="J5229:J5292" si="653">IF(AND($B5229=J$4457,$Q5229=1),J5228+1,J5228)</f>
        <v>105</v>
      </c>
      <c r="K5229" s="64">
        <f t="shared" si="648"/>
        <v>110</v>
      </c>
      <c r="L5229" s="64">
        <f t="shared" si="649"/>
        <v>400</v>
      </c>
      <c r="M5229" s="64">
        <f t="shared" si="650"/>
        <v>155</v>
      </c>
      <c r="O5229" s="64">
        <f t="shared" ref="O5229:O5292" si="654">COUNTIFS($A$55:$A$4404,$A5229)</f>
        <v>2</v>
      </c>
      <c r="P5229" s="64">
        <f t="shared" ref="P5229:P5292" si="655">IF(D5229&lt;=$P$4455,1,0)</f>
        <v>1</v>
      </c>
      <c r="Q5229" s="64">
        <f t="shared" ref="Q5229:Q5292" si="656">IF(AND(O5229=2,P5229=1),1,0)</f>
        <v>1</v>
      </c>
    </row>
    <row r="5230" spans="1:17" x14ac:dyDescent="0.35">
      <c r="A5230" s="64">
        <v>5861803</v>
      </c>
      <c r="B5230" s="64" t="str">
        <f t="shared" si="651"/>
        <v>RCT Control</v>
      </c>
      <c r="C5230" s="64">
        <f t="shared" si="652"/>
        <v>6299.72</v>
      </c>
      <c r="D5230" s="64">
        <f t="shared" si="652"/>
        <v>335</v>
      </c>
      <c r="E5230" s="64">
        <f t="shared" si="652"/>
        <v>502.13</v>
      </c>
      <c r="F5230" s="64">
        <f t="shared" si="652"/>
        <v>0</v>
      </c>
      <c r="H5230" s="64">
        <f t="shared" si="647"/>
        <v>-502.13</v>
      </c>
      <c r="J5230" s="64">
        <f t="shared" si="653"/>
        <v>105</v>
      </c>
      <c r="K5230" s="64">
        <f t="shared" si="648"/>
        <v>110</v>
      </c>
      <c r="L5230" s="64">
        <f t="shared" si="649"/>
        <v>400</v>
      </c>
      <c r="M5230" s="64">
        <f t="shared" si="650"/>
        <v>156</v>
      </c>
      <c r="O5230" s="64">
        <f t="shared" si="654"/>
        <v>2</v>
      </c>
      <c r="P5230" s="64">
        <f t="shared" si="655"/>
        <v>1</v>
      </c>
      <c r="Q5230" s="64">
        <f t="shared" si="656"/>
        <v>1</v>
      </c>
    </row>
    <row r="5231" spans="1:17" x14ac:dyDescent="0.35">
      <c r="A5231" s="64">
        <v>5865649</v>
      </c>
      <c r="B5231" s="64" t="str">
        <f t="shared" si="651"/>
        <v>RT</v>
      </c>
      <c r="C5231" s="64">
        <f t="shared" si="652"/>
        <v>12814.6</v>
      </c>
      <c r="D5231" s="64">
        <f t="shared" si="652"/>
        <v>365</v>
      </c>
      <c r="E5231" s="64">
        <f t="shared" si="652"/>
        <v>1072.6199999999999</v>
      </c>
      <c r="F5231" s="64">
        <f t="shared" si="652"/>
        <v>0</v>
      </c>
      <c r="H5231" s="64">
        <f t="shared" si="647"/>
        <v>-1072.6199999999999</v>
      </c>
      <c r="J5231" s="64">
        <f t="shared" si="653"/>
        <v>105</v>
      </c>
      <c r="K5231" s="64">
        <f t="shared" si="648"/>
        <v>110</v>
      </c>
      <c r="L5231" s="64">
        <f t="shared" si="649"/>
        <v>401</v>
      </c>
      <c r="M5231" s="64">
        <f t="shared" si="650"/>
        <v>156</v>
      </c>
      <c r="O5231" s="64">
        <f t="shared" si="654"/>
        <v>2</v>
      </c>
      <c r="P5231" s="64">
        <f t="shared" si="655"/>
        <v>1</v>
      </c>
      <c r="Q5231" s="64">
        <f t="shared" si="656"/>
        <v>1</v>
      </c>
    </row>
    <row r="5232" spans="1:17" x14ac:dyDescent="0.35">
      <c r="A5232" s="64">
        <v>5868635</v>
      </c>
      <c r="B5232" s="64" t="str">
        <f t="shared" si="651"/>
        <v>RT</v>
      </c>
      <c r="C5232" s="64">
        <f t="shared" si="652"/>
        <v>17999.810000000001</v>
      </c>
      <c r="D5232" s="64">
        <f t="shared" si="652"/>
        <v>365</v>
      </c>
      <c r="E5232" s="64">
        <f t="shared" si="652"/>
        <v>1449.22</v>
      </c>
      <c r="F5232" s="64">
        <f t="shared" si="652"/>
        <v>0</v>
      </c>
      <c r="H5232" s="64">
        <f t="shared" si="647"/>
        <v>-1449.22</v>
      </c>
      <c r="J5232" s="64">
        <f t="shared" si="653"/>
        <v>105</v>
      </c>
      <c r="K5232" s="64">
        <f t="shared" si="648"/>
        <v>110</v>
      </c>
      <c r="L5232" s="64">
        <f t="shared" si="649"/>
        <v>402</v>
      </c>
      <c r="M5232" s="64">
        <f t="shared" si="650"/>
        <v>156</v>
      </c>
      <c r="O5232" s="64">
        <f t="shared" si="654"/>
        <v>2</v>
      </c>
      <c r="P5232" s="64">
        <f t="shared" si="655"/>
        <v>1</v>
      </c>
      <c r="Q5232" s="64">
        <f t="shared" si="656"/>
        <v>1</v>
      </c>
    </row>
    <row r="5233" spans="1:17" x14ac:dyDescent="0.35">
      <c r="A5233" s="64">
        <v>5873262</v>
      </c>
      <c r="B5233" s="64" t="str">
        <f t="shared" si="651"/>
        <v>RT</v>
      </c>
      <c r="C5233" s="64">
        <f t="shared" si="652"/>
        <v>9236.15</v>
      </c>
      <c r="D5233" s="64">
        <f t="shared" si="652"/>
        <v>365</v>
      </c>
      <c r="E5233" s="64">
        <f t="shared" si="652"/>
        <v>738.98</v>
      </c>
      <c r="F5233" s="64">
        <f t="shared" si="652"/>
        <v>0</v>
      </c>
      <c r="H5233" s="64">
        <f t="shared" si="647"/>
        <v>-738.98</v>
      </c>
      <c r="J5233" s="64">
        <f t="shared" si="653"/>
        <v>105</v>
      </c>
      <c r="K5233" s="64">
        <f t="shared" si="648"/>
        <v>110</v>
      </c>
      <c r="L5233" s="64">
        <f t="shared" si="649"/>
        <v>403</v>
      </c>
      <c r="M5233" s="64">
        <f t="shared" si="650"/>
        <v>156</v>
      </c>
      <c r="O5233" s="64">
        <f t="shared" si="654"/>
        <v>2</v>
      </c>
      <c r="P5233" s="64">
        <f t="shared" si="655"/>
        <v>1</v>
      </c>
      <c r="Q5233" s="64">
        <f t="shared" si="656"/>
        <v>1</v>
      </c>
    </row>
    <row r="5234" spans="1:17" x14ac:dyDescent="0.35">
      <c r="A5234" s="64">
        <v>5884037</v>
      </c>
      <c r="B5234" s="64" t="str">
        <f t="shared" si="651"/>
        <v>RT</v>
      </c>
      <c r="C5234" s="64">
        <f t="shared" si="652"/>
        <v>9716.2599999999984</v>
      </c>
      <c r="D5234" s="64">
        <f t="shared" si="652"/>
        <v>367</v>
      </c>
      <c r="E5234" s="64">
        <f t="shared" si="652"/>
        <v>811.14</v>
      </c>
      <c r="F5234" s="64">
        <f t="shared" si="652"/>
        <v>0</v>
      </c>
      <c r="H5234" s="64">
        <f t="shared" si="647"/>
        <v>-811.14</v>
      </c>
      <c r="J5234" s="64">
        <f t="shared" si="653"/>
        <v>105</v>
      </c>
      <c r="K5234" s="64">
        <f t="shared" si="648"/>
        <v>110</v>
      </c>
      <c r="L5234" s="64">
        <f t="shared" si="649"/>
        <v>404</v>
      </c>
      <c r="M5234" s="64">
        <f t="shared" si="650"/>
        <v>156</v>
      </c>
      <c r="O5234" s="64">
        <f t="shared" si="654"/>
        <v>2</v>
      </c>
      <c r="P5234" s="64">
        <f t="shared" si="655"/>
        <v>1</v>
      </c>
      <c r="Q5234" s="64">
        <f t="shared" si="656"/>
        <v>1</v>
      </c>
    </row>
    <row r="5235" spans="1:17" x14ac:dyDescent="0.35">
      <c r="A5235" s="64">
        <v>5884871</v>
      </c>
      <c r="B5235" s="64" t="str">
        <f t="shared" si="651"/>
        <v>RT</v>
      </c>
      <c r="C5235" s="64">
        <f t="shared" si="652"/>
        <v>9155.48</v>
      </c>
      <c r="D5235" s="64">
        <f t="shared" si="652"/>
        <v>363</v>
      </c>
      <c r="E5235" s="64">
        <f t="shared" si="652"/>
        <v>766.83</v>
      </c>
      <c r="F5235" s="64">
        <f t="shared" si="652"/>
        <v>0</v>
      </c>
      <c r="H5235" s="64">
        <f t="shared" si="647"/>
        <v>-766.83</v>
      </c>
      <c r="J5235" s="64">
        <f t="shared" si="653"/>
        <v>105</v>
      </c>
      <c r="K5235" s="64">
        <f t="shared" si="648"/>
        <v>110</v>
      </c>
      <c r="L5235" s="64">
        <f t="shared" si="649"/>
        <v>405</v>
      </c>
      <c r="M5235" s="64">
        <f t="shared" si="650"/>
        <v>156</v>
      </c>
      <c r="O5235" s="64">
        <f t="shared" si="654"/>
        <v>2</v>
      </c>
      <c r="P5235" s="64">
        <f t="shared" si="655"/>
        <v>1</v>
      </c>
      <c r="Q5235" s="64">
        <f t="shared" si="656"/>
        <v>1</v>
      </c>
    </row>
    <row r="5236" spans="1:17" x14ac:dyDescent="0.35">
      <c r="A5236" s="64">
        <v>5885093</v>
      </c>
      <c r="B5236" s="64" t="str">
        <f t="shared" si="651"/>
        <v>RCT Control</v>
      </c>
      <c r="C5236" s="64">
        <f t="shared" si="652"/>
        <v>5036.87</v>
      </c>
      <c r="D5236" s="64">
        <f t="shared" si="652"/>
        <v>336</v>
      </c>
      <c r="E5236" s="64">
        <f t="shared" si="652"/>
        <v>427.84</v>
      </c>
      <c r="F5236" s="64">
        <f t="shared" si="652"/>
        <v>0</v>
      </c>
      <c r="H5236" s="64">
        <f t="shared" si="647"/>
        <v>-427.84</v>
      </c>
      <c r="J5236" s="64">
        <f t="shared" si="653"/>
        <v>105</v>
      </c>
      <c r="K5236" s="64">
        <f t="shared" si="648"/>
        <v>110</v>
      </c>
      <c r="L5236" s="64">
        <f t="shared" si="649"/>
        <v>405</v>
      </c>
      <c r="M5236" s="64">
        <f t="shared" si="650"/>
        <v>157</v>
      </c>
      <c r="O5236" s="64">
        <f t="shared" si="654"/>
        <v>2</v>
      </c>
      <c r="P5236" s="64">
        <f t="shared" si="655"/>
        <v>1</v>
      </c>
      <c r="Q5236" s="64">
        <f t="shared" si="656"/>
        <v>1</v>
      </c>
    </row>
    <row r="5237" spans="1:17" x14ac:dyDescent="0.35">
      <c r="A5237" s="64">
        <v>5907417</v>
      </c>
      <c r="B5237" s="64" t="str">
        <f t="shared" si="651"/>
        <v>RT</v>
      </c>
      <c r="C5237" s="64">
        <f t="shared" si="652"/>
        <v>7366.26</v>
      </c>
      <c r="D5237" s="64">
        <f t="shared" si="652"/>
        <v>367</v>
      </c>
      <c r="E5237" s="64">
        <f t="shared" si="652"/>
        <v>594.39</v>
      </c>
      <c r="F5237" s="64">
        <f t="shared" si="652"/>
        <v>0</v>
      </c>
      <c r="H5237" s="64">
        <f t="shared" si="647"/>
        <v>-594.39</v>
      </c>
      <c r="J5237" s="64">
        <f t="shared" si="653"/>
        <v>105</v>
      </c>
      <c r="K5237" s="64">
        <f t="shared" si="648"/>
        <v>110</v>
      </c>
      <c r="L5237" s="64">
        <f t="shared" si="649"/>
        <v>406</v>
      </c>
      <c r="M5237" s="64">
        <f t="shared" si="650"/>
        <v>157</v>
      </c>
      <c r="O5237" s="64">
        <f t="shared" si="654"/>
        <v>2</v>
      </c>
      <c r="P5237" s="64">
        <f t="shared" si="655"/>
        <v>1</v>
      </c>
      <c r="Q5237" s="64">
        <f t="shared" si="656"/>
        <v>1</v>
      </c>
    </row>
    <row r="5238" spans="1:17" x14ac:dyDescent="0.35">
      <c r="A5238" s="64">
        <v>5917630</v>
      </c>
      <c r="B5238" s="64" t="str">
        <f t="shared" si="651"/>
        <v>RCT Control</v>
      </c>
      <c r="C5238" s="64">
        <f t="shared" si="652"/>
        <v>17699.27</v>
      </c>
      <c r="D5238" s="64">
        <f t="shared" si="652"/>
        <v>335</v>
      </c>
      <c r="E5238" s="64">
        <f t="shared" si="652"/>
        <v>1505.58</v>
      </c>
      <c r="F5238" s="64">
        <f t="shared" si="652"/>
        <v>0</v>
      </c>
      <c r="H5238" s="64">
        <f t="shared" si="647"/>
        <v>-1505.58</v>
      </c>
      <c r="J5238" s="64">
        <f t="shared" si="653"/>
        <v>105</v>
      </c>
      <c r="K5238" s="64">
        <f t="shared" si="648"/>
        <v>110</v>
      </c>
      <c r="L5238" s="64">
        <f t="shared" si="649"/>
        <v>406</v>
      </c>
      <c r="M5238" s="64">
        <f t="shared" si="650"/>
        <v>158</v>
      </c>
      <c r="O5238" s="64">
        <f t="shared" si="654"/>
        <v>2</v>
      </c>
      <c r="P5238" s="64">
        <f t="shared" si="655"/>
        <v>1</v>
      </c>
      <c r="Q5238" s="64">
        <f t="shared" si="656"/>
        <v>1</v>
      </c>
    </row>
    <row r="5239" spans="1:17" x14ac:dyDescent="0.35">
      <c r="A5239" s="64">
        <v>5919313</v>
      </c>
      <c r="B5239" s="64" t="str">
        <f t="shared" si="651"/>
        <v>RT</v>
      </c>
      <c r="C5239" s="64">
        <f t="shared" si="652"/>
        <v>11830.369999999999</v>
      </c>
      <c r="D5239" s="64">
        <f t="shared" si="652"/>
        <v>365</v>
      </c>
      <c r="E5239" s="64">
        <f t="shared" si="652"/>
        <v>942.76</v>
      </c>
      <c r="F5239" s="64">
        <f t="shared" si="652"/>
        <v>0</v>
      </c>
      <c r="H5239" s="64">
        <f t="shared" si="647"/>
        <v>-942.76</v>
      </c>
      <c r="J5239" s="64">
        <f t="shared" si="653"/>
        <v>105</v>
      </c>
      <c r="K5239" s="64">
        <f t="shared" si="648"/>
        <v>110</v>
      </c>
      <c r="L5239" s="64">
        <f t="shared" si="649"/>
        <v>407</v>
      </c>
      <c r="M5239" s="64">
        <f t="shared" si="650"/>
        <v>158</v>
      </c>
      <c r="O5239" s="64">
        <f t="shared" si="654"/>
        <v>2</v>
      </c>
      <c r="P5239" s="64">
        <f t="shared" si="655"/>
        <v>1</v>
      </c>
      <c r="Q5239" s="64">
        <f t="shared" si="656"/>
        <v>1</v>
      </c>
    </row>
    <row r="5240" spans="1:17" x14ac:dyDescent="0.35">
      <c r="A5240" s="64">
        <v>5921889</v>
      </c>
      <c r="B5240" s="64" t="str">
        <f t="shared" si="651"/>
        <v>RT</v>
      </c>
      <c r="C5240" s="64">
        <f t="shared" si="652"/>
        <v>7755.61</v>
      </c>
      <c r="D5240" s="64">
        <f t="shared" si="652"/>
        <v>365</v>
      </c>
      <c r="E5240" s="64">
        <f t="shared" si="652"/>
        <v>628.67000000000007</v>
      </c>
      <c r="F5240" s="64">
        <f t="shared" si="652"/>
        <v>0</v>
      </c>
      <c r="H5240" s="64">
        <f t="shared" si="647"/>
        <v>-628.67000000000007</v>
      </c>
      <c r="J5240" s="64">
        <f t="shared" si="653"/>
        <v>105</v>
      </c>
      <c r="K5240" s="64">
        <f t="shared" si="648"/>
        <v>110</v>
      </c>
      <c r="L5240" s="64">
        <f t="shared" si="649"/>
        <v>408</v>
      </c>
      <c r="M5240" s="64">
        <f t="shared" si="650"/>
        <v>158</v>
      </c>
      <c r="O5240" s="64">
        <f t="shared" si="654"/>
        <v>2</v>
      </c>
      <c r="P5240" s="64">
        <f t="shared" si="655"/>
        <v>1</v>
      </c>
      <c r="Q5240" s="64">
        <f t="shared" si="656"/>
        <v>1</v>
      </c>
    </row>
    <row r="5241" spans="1:17" x14ac:dyDescent="0.35">
      <c r="A5241" s="64">
        <v>5924669</v>
      </c>
      <c r="B5241" s="64" t="str">
        <f t="shared" si="651"/>
        <v>CPP</v>
      </c>
      <c r="C5241" s="64">
        <f t="shared" si="652"/>
        <v>14039.48</v>
      </c>
      <c r="D5241" s="64">
        <f t="shared" si="652"/>
        <v>339</v>
      </c>
      <c r="E5241" s="64">
        <f t="shared" si="652"/>
        <v>1095.75</v>
      </c>
      <c r="F5241" s="64">
        <f t="shared" si="652"/>
        <v>1079.04</v>
      </c>
      <c r="H5241" s="64">
        <f t="shared" si="647"/>
        <v>-16.710000000000036</v>
      </c>
      <c r="J5241" s="64">
        <f t="shared" si="653"/>
        <v>106</v>
      </c>
      <c r="K5241" s="64">
        <f t="shared" si="648"/>
        <v>110</v>
      </c>
      <c r="L5241" s="64">
        <f t="shared" si="649"/>
        <v>408</v>
      </c>
      <c r="M5241" s="64">
        <f t="shared" si="650"/>
        <v>158</v>
      </c>
      <c r="O5241" s="64">
        <f t="shared" si="654"/>
        <v>2</v>
      </c>
      <c r="P5241" s="64">
        <f t="shared" si="655"/>
        <v>1</v>
      </c>
      <c r="Q5241" s="64">
        <f t="shared" si="656"/>
        <v>1</v>
      </c>
    </row>
    <row r="5242" spans="1:17" x14ac:dyDescent="0.35">
      <c r="A5242" s="64">
        <v>5936606</v>
      </c>
      <c r="B5242" s="64" t="str">
        <f t="shared" si="651"/>
        <v>RT</v>
      </c>
      <c r="C5242" s="64">
        <f t="shared" si="652"/>
        <v>11095.349999999999</v>
      </c>
      <c r="D5242" s="64">
        <f t="shared" si="652"/>
        <v>367</v>
      </c>
      <c r="E5242" s="64">
        <f t="shared" si="652"/>
        <v>920.06999999999994</v>
      </c>
      <c r="F5242" s="64">
        <f t="shared" si="652"/>
        <v>0</v>
      </c>
      <c r="H5242" s="64">
        <f t="shared" si="647"/>
        <v>-920.06999999999994</v>
      </c>
      <c r="J5242" s="64">
        <f t="shared" si="653"/>
        <v>106</v>
      </c>
      <c r="K5242" s="64">
        <f t="shared" si="648"/>
        <v>110</v>
      </c>
      <c r="L5242" s="64">
        <f t="shared" si="649"/>
        <v>409</v>
      </c>
      <c r="M5242" s="64">
        <f t="shared" si="650"/>
        <v>158</v>
      </c>
      <c r="O5242" s="64">
        <f t="shared" si="654"/>
        <v>2</v>
      </c>
      <c r="P5242" s="64">
        <f t="shared" si="655"/>
        <v>1</v>
      </c>
      <c r="Q5242" s="64">
        <f t="shared" si="656"/>
        <v>1</v>
      </c>
    </row>
    <row r="5243" spans="1:17" x14ac:dyDescent="0.35">
      <c r="A5243" s="64">
        <v>5947786</v>
      </c>
      <c r="B5243" s="64" t="str">
        <f t="shared" si="651"/>
        <v>RCT Control</v>
      </c>
      <c r="C5243" s="64">
        <f t="shared" si="652"/>
        <v>2453</v>
      </c>
      <c r="D5243" s="64">
        <f t="shared" si="652"/>
        <v>336</v>
      </c>
      <c r="E5243" s="64">
        <f t="shared" si="652"/>
        <v>197.84</v>
      </c>
      <c r="F5243" s="64">
        <f t="shared" si="652"/>
        <v>0</v>
      </c>
      <c r="H5243" s="64">
        <f t="shared" si="647"/>
        <v>-197.84</v>
      </c>
      <c r="J5243" s="64">
        <f t="shared" si="653"/>
        <v>106</v>
      </c>
      <c r="K5243" s="64">
        <f t="shared" si="648"/>
        <v>110</v>
      </c>
      <c r="L5243" s="64">
        <f t="shared" si="649"/>
        <v>409</v>
      </c>
      <c r="M5243" s="64">
        <f t="shared" si="650"/>
        <v>159</v>
      </c>
      <c r="O5243" s="64">
        <f t="shared" si="654"/>
        <v>2</v>
      </c>
      <c r="P5243" s="64">
        <f t="shared" si="655"/>
        <v>1</v>
      </c>
      <c r="Q5243" s="64">
        <f t="shared" si="656"/>
        <v>1</v>
      </c>
    </row>
    <row r="5244" spans="1:17" x14ac:dyDescent="0.35">
      <c r="A5244" s="64">
        <v>5954244</v>
      </c>
      <c r="B5244" s="64" t="str">
        <f t="shared" si="651"/>
        <v>RT</v>
      </c>
      <c r="C5244" s="64">
        <f t="shared" si="652"/>
        <v>12355.39</v>
      </c>
      <c r="D5244" s="64">
        <f t="shared" si="652"/>
        <v>365</v>
      </c>
      <c r="E5244" s="64">
        <f t="shared" si="652"/>
        <v>1034.51</v>
      </c>
      <c r="F5244" s="64">
        <f t="shared" si="652"/>
        <v>0</v>
      </c>
      <c r="H5244" s="64">
        <f t="shared" si="647"/>
        <v>-1034.51</v>
      </c>
      <c r="J5244" s="64">
        <f t="shared" si="653"/>
        <v>106</v>
      </c>
      <c r="K5244" s="64">
        <f t="shared" si="648"/>
        <v>110</v>
      </c>
      <c r="L5244" s="64">
        <f t="shared" si="649"/>
        <v>410</v>
      </c>
      <c r="M5244" s="64">
        <f t="shared" si="650"/>
        <v>159</v>
      </c>
      <c r="O5244" s="64">
        <f t="shared" si="654"/>
        <v>2</v>
      </c>
      <c r="P5244" s="64">
        <f t="shared" si="655"/>
        <v>1</v>
      </c>
      <c r="Q5244" s="64">
        <f t="shared" si="656"/>
        <v>1</v>
      </c>
    </row>
    <row r="5245" spans="1:17" x14ac:dyDescent="0.35">
      <c r="A5245" s="64">
        <v>5954286</v>
      </c>
      <c r="B5245" s="64" t="str">
        <f t="shared" si="651"/>
        <v>CPP/RT</v>
      </c>
      <c r="C5245" s="64">
        <f t="shared" si="652"/>
        <v>9516.82</v>
      </c>
      <c r="D5245" s="64">
        <f t="shared" si="652"/>
        <v>335</v>
      </c>
      <c r="E5245" s="64">
        <f t="shared" si="652"/>
        <v>754.34</v>
      </c>
      <c r="F5245" s="64">
        <f t="shared" si="652"/>
        <v>736.77</v>
      </c>
      <c r="H5245" s="64">
        <f t="shared" si="647"/>
        <v>-17.57000000000005</v>
      </c>
      <c r="J5245" s="64">
        <f t="shared" si="653"/>
        <v>106</v>
      </c>
      <c r="K5245" s="64">
        <f t="shared" si="648"/>
        <v>111</v>
      </c>
      <c r="L5245" s="64">
        <f t="shared" si="649"/>
        <v>410</v>
      </c>
      <c r="M5245" s="64">
        <f t="shared" si="650"/>
        <v>159</v>
      </c>
      <c r="O5245" s="64">
        <f t="shared" si="654"/>
        <v>2</v>
      </c>
      <c r="P5245" s="64">
        <f t="shared" si="655"/>
        <v>1</v>
      </c>
      <c r="Q5245" s="64">
        <f t="shared" si="656"/>
        <v>1</v>
      </c>
    </row>
    <row r="5246" spans="1:17" x14ac:dyDescent="0.35">
      <c r="A5246" s="64">
        <v>5957983</v>
      </c>
      <c r="B5246" s="64" t="str">
        <f t="shared" si="651"/>
        <v>CPP/RT</v>
      </c>
      <c r="C5246" s="64">
        <f t="shared" si="652"/>
        <v>7406.1299999999992</v>
      </c>
      <c r="D5246" s="64">
        <f t="shared" si="652"/>
        <v>337</v>
      </c>
      <c r="E5246" s="64">
        <f t="shared" si="652"/>
        <v>596.29</v>
      </c>
      <c r="F5246" s="64">
        <f t="shared" si="652"/>
        <v>579.22</v>
      </c>
      <c r="H5246" s="64">
        <f t="shared" si="647"/>
        <v>-17.069999999999936</v>
      </c>
      <c r="J5246" s="64">
        <f t="shared" si="653"/>
        <v>106</v>
      </c>
      <c r="K5246" s="64">
        <f t="shared" si="648"/>
        <v>112</v>
      </c>
      <c r="L5246" s="64">
        <f t="shared" si="649"/>
        <v>410</v>
      </c>
      <c r="M5246" s="64">
        <f t="shared" si="650"/>
        <v>159</v>
      </c>
      <c r="O5246" s="64">
        <f t="shared" si="654"/>
        <v>2</v>
      </c>
      <c r="P5246" s="64">
        <f t="shared" si="655"/>
        <v>1</v>
      </c>
      <c r="Q5246" s="64">
        <f t="shared" si="656"/>
        <v>1</v>
      </c>
    </row>
    <row r="5247" spans="1:17" x14ac:dyDescent="0.35">
      <c r="A5247" s="64">
        <v>5969904</v>
      </c>
      <c r="B5247" s="64" t="str">
        <f t="shared" si="651"/>
        <v>RT</v>
      </c>
      <c r="C5247" s="64">
        <f t="shared" si="652"/>
        <v>19214.48</v>
      </c>
      <c r="D5247" s="64">
        <f t="shared" si="652"/>
        <v>363</v>
      </c>
      <c r="E5247" s="64">
        <f t="shared" si="652"/>
        <v>1583.6799999999998</v>
      </c>
      <c r="F5247" s="64">
        <f t="shared" si="652"/>
        <v>0</v>
      </c>
      <c r="H5247" s="64">
        <f t="shared" si="647"/>
        <v>-1583.6799999999998</v>
      </c>
      <c r="J5247" s="64">
        <f t="shared" si="653"/>
        <v>106</v>
      </c>
      <c r="K5247" s="64">
        <f t="shared" si="648"/>
        <v>112</v>
      </c>
      <c r="L5247" s="64">
        <f t="shared" si="649"/>
        <v>411</v>
      </c>
      <c r="M5247" s="64">
        <f t="shared" si="650"/>
        <v>159</v>
      </c>
      <c r="O5247" s="64">
        <f t="shared" si="654"/>
        <v>2</v>
      </c>
      <c r="P5247" s="64">
        <f t="shared" si="655"/>
        <v>1</v>
      </c>
      <c r="Q5247" s="64">
        <f t="shared" si="656"/>
        <v>1</v>
      </c>
    </row>
    <row r="5248" spans="1:17" x14ac:dyDescent="0.35">
      <c r="A5248" s="64">
        <v>5971149</v>
      </c>
      <c r="B5248" s="64" t="str">
        <f t="shared" si="651"/>
        <v>RCT Control</v>
      </c>
      <c r="C5248" s="64">
        <f t="shared" si="652"/>
        <v>11093.16</v>
      </c>
      <c r="D5248" s="64">
        <f t="shared" si="652"/>
        <v>335</v>
      </c>
      <c r="E5248" s="64">
        <f t="shared" si="652"/>
        <v>874.1099999999999</v>
      </c>
      <c r="F5248" s="64">
        <f t="shared" si="652"/>
        <v>0</v>
      </c>
      <c r="H5248" s="64">
        <f t="shared" si="647"/>
        <v>-874.1099999999999</v>
      </c>
      <c r="J5248" s="64">
        <f t="shared" si="653"/>
        <v>106</v>
      </c>
      <c r="K5248" s="64">
        <f t="shared" si="648"/>
        <v>112</v>
      </c>
      <c r="L5248" s="64">
        <f t="shared" si="649"/>
        <v>411</v>
      </c>
      <c r="M5248" s="64">
        <f t="shared" si="650"/>
        <v>160</v>
      </c>
      <c r="O5248" s="64">
        <f t="shared" si="654"/>
        <v>2</v>
      </c>
      <c r="P5248" s="64">
        <f t="shared" si="655"/>
        <v>1</v>
      </c>
      <c r="Q5248" s="64">
        <f t="shared" si="656"/>
        <v>1</v>
      </c>
    </row>
    <row r="5249" spans="1:17" x14ac:dyDescent="0.35">
      <c r="A5249" s="64">
        <v>5974622</v>
      </c>
      <c r="B5249" s="64" t="str">
        <f t="shared" si="651"/>
        <v>CPP</v>
      </c>
      <c r="C5249" s="64">
        <f t="shared" si="652"/>
        <v>4369.49</v>
      </c>
      <c r="D5249" s="64">
        <f t="shared" si="652"/>
        <v>335</v>
      </c>
      <c r="E5249" s="64">
        <f t="shared" si="652"/>
        <v>354.08000000000004</v>
      </c>
      <c r="F5249" s="64">
        <f t="shared" si="652"/>
        <v>351.49</v>
      </c>
      <c r="H5249" s="64">
        <f t="shared" si="647"/>
        <v>-2.5900000000000318</v>
      </c>
      <c r="J5249" s="64">
        <f t="shared" si="653"/>
        <v>107</v>
      </c>
      <c r="K5249" s="64">
        <f t="shared" si="648"/>
        <v>112</v>
      </c>
      <c r="L5249" s="64">
        <f t="shared" si="649"/>
        <v>411</v>
      </c>
      <c r="M5249" s="64">
        <f t="shared" si="650"/>
        <v>160</v>
      </c>
      <c r="O5249" s="64">
        <f t="shared" si="654"/>
        <v>2</v>
      </c>
      <c r="P5249" s="64">
        <f t="shared" si="655"/>
        <v>1</v>
      </c>
      <c r="Q5249" s="64">
        <f t="shared" si="656"/>
        <v>1</v>
      </c>
    </row>
    <row r="5250" spans="1:17" x14ac:dyDescent="0.35">
      <c r="A5250" s="64">
        <v>6000062</v>
      </c>
      <c r="B5250" s="64" t="str">
        <f t="shared" si="651"/>
        <v>RCT Control</v>
      </c>
      <c r="C5250" s="64">
        <f t="shared" si="652"/>
        <v>14704.88</v>
      </c>
      <c r="D5250" s="64">
        <f t="shared" si="652"/>
        <v>336</v>
      </c>
      <c r="E5250" s="64">
        <f t="shared" si="652"/>
        <v>1242.31</v>
      </c>
      <c r="F5250" s="64">
        <f t="shared" si="652"/>
        <v>0</v>
      </c>
      <c r="H5250" s="64">
        <f t="shared" si="647"/>
        <v>-1242.31</v>
      </c>
      <c r="J5250" s="64">
        <f t="shared" si="653"/>
        <v>107</v>
      </c>
      <c r="K5250" s="64">
        <f t="shared" si="648"/>
        <v>112</v>
      </c>
      <c r="L5250" s="64">
        <f t="shared" si="649"/>
        <v>411</v>
      </c>
      <c r="M5250" s="64">
        <f t="shared" si="650"/>
        <v>161</v>
      </c>
      <c r="O5250" s="64">
        <f t="shared" si="654"/>
        <v>2</v>
      </c>
      <c r="P5250" s="64">
        <f t="shared" si="655"/>
        <v>1</v>
      </c>
      <c r="Q5250" s="64">
        <f t="shared" si="656"/>
        <v>1</v>
      </c>
    </row>
    <row r="5251" spans="1:17" x14ac:dyDescent="0.35">
      <c r="A5251" s="64">
        <v>6010227</v>
      </c>
      <c r="B5251" s="64" t="str">
        <f t="shared" si="651"/>
        <v>RCT Control</v>
      </c>
      <c r="C5251" s="64">
        <f t="shared" si="652"/>
        <v>8114.57</v>
      </c>
      <c r="D5251" s="64">
        <f t="shared" si="652"/>
        <v>334</v>
      </c>
      <c r="E5251" s="64">
        <f t="shared" si="652"/>
        <v>656.17000000000007</v>
      </c>
      <c r="F5251" s="64">
        <f t="shared" si="652"/>
        <v>0</v>
      </c>
      <c r="H5251" s="64">
        <f t="shared" si="647"/>
        <v>-656.17000000000007</v>
      </c>
      <c r="J5251" s="64">
        <f t="shared" si="653"/>
        <v>107</v>
      </c>
      <c r="K5251" s="64">
        <f t="shared" si="648"/>
        <v>112</v>
      </c>
      <c r="L5251" s="64">
        <f t="shared" si="649"/>
        <v>411</v>
      </c>
      <c r="M5251" s="64">
        <f t="shared" si="650"/>
        <v>162</v>
      </c>
      <c r="O5251" s="64">
        <f t="shared" si="654"/>
        <v>2</v>
      </c>
      <c r="P5251" s="64">
        <f t="shared" si="655"/>
        <v>1</v>
      </c>
      <c r="Q5251" s="64">
        <f t="shared" si="656"/>
        <v>1</v>
      </c>
    </row>
    <row r="5252" spans="1:17" x14ac:dyDescent="0.35">
      <c r="A5252" s="64">
        <v>6015277</v>
      </c>
      <c r="B5252" s="64" t="str">
        <f t="shared" si="651"/>
        <v>CPP/RT</v>
      </c>
      <c r="C5252" s="64">
        <f t="shared" si="652"/>
        <v>9089.5299999999988</v>
      </c>
      <c r="D5252" s="64">
        <f t="shared" si="652"/>
        <v>277</v>
      </c>
      <c r="E5252" s="64">
        <f t="shared" si="652"/>
        <v>732.98</v>
      </c>
      <c r="F5252" s="64">
        <f t="shared" si="652"/>
        <v>718.31999999999994</v>
      </c>
      <c r="H5252" s="64">
        <f t="shared" si="647"/>
        <v>-14.660000000000082</v>
      </c>
      <c r="J5252" s="64">
        <f t="shared" si="653"/>
        <v>107</v>
      </c>
      <c r="K5252" s="64">
        <f t="shared" si="648"/>
        <v>113</v>
      </c>
      <c r="L5252" s="64">
        <f t="shared" si="649"/>
        <v>411</v>
      </c>
      <c r="M5252" s="64">
        <f t="shared" si="650"/>
        <v>162</v>
      </c>
      <c r="O5252" s="64">
        <f t="shared" si="654"/>
        <v>2</v>
      </c>
      <c r="P5252" s="64">
        <f t="shared" si="655"/>
        <v>1</v>
      </c>
      <c r="Q5252" s="64">
        <f t="shared" si="656"/>
        <v>1</v>
      </c>
    </row>
    <row r="5253" spans="1:17" x14ac:dyDescent="0.35">
      <c r="A5253" s="64">
        <v>6027008</v>
      </c>
      <c r="B5253" s="64" t="str">
        <f t="shared" si="651"/>
        <v>CPP</v>
      </c>
      <c r="C5253" s="64">
        <f t="shared" si="652"/>
        <v>12895.490000000002</v>
      </c>
      <c r="D5253" s="64">
        <f t="shared" si="652"/>
        <v>304</v>
      </c>
      <c r="E5253" s="64">
        <f t="shared" si="652"/>
        <v>992.37999999999988</v>
      </c>
      <c r="F5253" s="64">
        <f t="shared" si="652"/>
        <v>989.94</v>
      </c>
      <c r="H5253" s="64">
        <f t="shared" si="647"/>
        <v>-2.4399999999998272</v>
      </c>
      <c r="J5253" s="64">
        <f t="shared" si="653"/>
        <v>108</v>
      </c>
      <c r="K5253" s="64">
        <f t="shared" si="648"/>
        <v>113</v>
      </c>
      <c r="L5253" s="64">
        <f t="shared" si="649"/>
        <v>411</v>
      </c>
      <c r="M5253" s="64">
        <f t="shared" si="650"/>
        <v>162</v>
      </c>
      <c r="O5253" s="64">
        <f t="shared" si="654"/>
        <v>2</v>
      </c>
      <c r="P5253" s="64">
        <f t="shared" si="655"/>
        <v>1</v>
      </c>
      <c r="Q5253" s="64">
        <f t="shared" si="656"/>
        <v>1</v>
      </c>
    </row>
    <row r="5254" spans="1:17" x14ac:dyDescent="0.35">
      <c r="A5254" s="64">
        <v>6028577</v>
      </c>
      <c r="B5254" s="64" t="str">
        <f t="shared" si="651"/>
        <v>RT</v>
      </c>
      <c r="C5254" s="64">
        <f t="shared" si="652"/>
        <v>6218.98</v>
      </c>
      <c r="D5254" s="64">
        <f t="shared" si="652"/>
        <v>364</v>
      </c>
      <c r="E5254" s="64">
        <f t="shared" si="652"/>
        <v>501.9</v>
      </c>
      <c r="F5254" s="64">
        <f t="shared" si="652"/>
        <v>0</v>
      </c>
      <c r="H5254" s="64">
        <f t="shared" si="647"/>
        <v>-501.9</v>
      </c>
      <c r="J5254" s="64">
        <f t="shared" si="653"/>
        <v>108</v>
      </c>
      <c r="K5254" s="64">
        <f t="shared" si="648"/>
        <v>113</v>
      </c>
      <c r="L5254" s="64">
        <f t="shared" si="649"/>
        <v>412</v>
      </c>
      <c r="M5254" s="64">
        <f t="shared" si="650"/>
        <v>162</v>
      </c>
      <c r="O5254" s="64">
        <f t="shared" si="654"/>
        <v>2</v>
      </c>
      <c r="P5254" s="64">
        <f t="shared" si="655"/>
        <v>1</v>
      </c>
      <c r="Q5254" s="64">
        <f t="shared" si="656"/>
        <v>1</v>
      </c>
    </row>
    <row r="5255" spans="1:17" x14ac:dyDescent="0.35">
      <c r="A5255" s="64">
        <v>6030176</v>
      </c>
      <c r="B5255" s="64" t="str">
        <f t="shared" si="651"/>
        <v>RT</v>
      </c>
      <c r="C5255" s="64">
        <f t="shared" si="652"/>
        <v>10988.230009999999</v>
      </c>
      <c r="D5255" s="64">
        <f t="shared" si="652"/>
        <v>365</v>
      </c>
      <c r="E5255" s="64">
        <f t="shared" si="652"/>
        <v>876.77</v>
      </c>
      <c r="F5255" s="64">
        <f t="shared" si="652"/>
        <v>0</v>
      </c>
      <c r="H5255" s="64">
        <f t="shared" si="647"/>
        <v>-876.77</v>
      </c>
      <c r="J5255" s="64">
        <f t="shared" si="653"/>
        <v>108</v>
      </c>
      <c r="K5255" s="64">
        <f t="shared" si="648"/>
        <v>113</v>
      </c>
      <c r="L5255" s="64">
        <f t="shared" si="649"/>
        <v>413</v>
      </c>
      <c r="M5255" s="64">
        <f t="shared" si="650"/>
        <v>162</v>
      </c>
      <c r="O5255" s="64">
        <f t="shared" si="654"/>
        <v>2</v>
      </c>
      <c r="P5255" s="64">
        <f t="shared" si="655"/>
        <v>1</v>
      </c>
      <c r="Q5255" s="64">
        <f t="shared" si="656"/>
        <v>1</v>
      </c>
    </row>
    <row r="5256" spans="1:17" x14ac:dyDescent="0.35">
      <c r="A5256" s="64">
        <v>6030689</v>
      </c>
      <c r="B5256" s="64" t="str">
        <f t="shared" si="651"/>
        <v>RT</v>
      </c>
      <c r="C5256" s="64">
        <f t="shared" si="652"/>
        <v>14176.9</v>
      </c>
      <c r="D5256" s="64">
        <f t="shared" si="652"/>
        <v>365</v>
      </c>
      <c r="E5256" s="64">
        <f t="shared" si="652"/>
        <v>1159.23</v>
      </c>
      <c r="F5256" s="64">
        <f t="shared" si="652"/>
        <v>0</v>
      </c>
      <c r="H5256" s="64">
        <f t="shared" si="647"/>
        <v>-1159.23</v>
      </c>
      <c r="J5256" s="64">
        <f t="shared" si="653"/>
        <v>108</v>
      </c>
      <c r="K5256" s="64">
        <f t="shared" si="648"/>
        <v>113</v>
      </c>
      <c r="L5256" s="64">
        <f t="shared" si="649"/>
        <v>414</v>
      </c>
      <c r="M5256" s="64">
        <f t="shared" si="650"/>
        <v>162</v>
      </c>
      <c r="O5256" s="64">
        <f t="shared" si="654"/>
        <v>2</v>
      </c>
      <c r="P5256" s="64">
        <f t="shared" si="655"/>
        <v>1</v>
      </c>
      <c r="Q5256" s="64">
        <f t="shared" si="656"/>
        <v>1</v>
      </c>
    </row>
    <row r="5257" spans="1:17" x14ac:dyDescent="0.35">
      <c r="A5257" s="64">
        <v>6031801</v>
      </c>
      <c r="B5257" s="64" t="str">
        <f t="shared" si="651"/>
        <v>CPP</v>
      </c>
      <c r="C5257" s="64">
        <f t="shared" si="652"/>
        <v>8696.93</v>
      </c>
      <c r="D5257" s="64">
        <f t="shared" si="652"/>
        <v>336</v>
      </c>
      <c r="E5257" s="64">
        <f t="shared" si="652"/>
        <v>683.24</v>
      </c>
      <c r="F5257" s="64">
        <f t="shared" si="652"/>
        <v>676.5</v>
      </c>
      <c r="H5257" s="64">
        <f t="shared" si="647"/>
        <v>-6.7400000000000091</v>
      </c>
      <c r="J5257" s="64">
        <f t="shared" si="653"/>
        <v>109</v>
      </c>
      <c r="K5257" s="64">
        <f t="shared" si="648"/>
        <v>113</v>
      </c>
      <c r="L5257" s="64">
        <f t="shared" si="649"/>
        <v>414</v>
      </c>
      <c r="M5257" s="64">
        <f t="shared" si="650"/>
        <v>162</v>
      </c>
      <c r="O5257" s="64">
        <f t="shared" si="654"/>
        <v>2</v>
      </c>
      <c r="P5257" s="64">
        <f t="shared" si="655"/>
        <v>1</v>
      </c>
      <c r="Q5257" s="64">
        <f t="shared" si="656"/>
        <v>1</v>
      </c>
    </row>
    <row r="5258" spans="1:17" x14ac:dyDescent="0.35">
      <c r="A5258" s="64">
        <v>6036299</v>
      </c>
      <c r="B5258" s="64" t="str">
        <f t="shared" si="651"/>
        <v>RT</v>
      </c>
      <c r="C5258" s="64">
        <f t="shared" si="652"/>
        <v>11898.48</v>
      </c>
      <c r="D5258" s="64">
        <f t="shared" si="652"/>
        <v>365</v>
      </c>
      <c r="E5258" s="64">
        <f t="shared" si="652"/>
        <v>967.37</v>
      </c>
      <c r="F5258" s="64">
        <f t="shared" si="652"/>
        <v>0</v>
      </c>
      <c r="H5258" s="64">
        <f t="shared" si="647"/>
        <v>-967.37</v>
      </c>
      <c r="J5258" s="64">
        <f t="shared" si="653"/>
        <v>109</v>
      </c>
      <c r="K5258" s="64">
        <f t="shared" si="648"/>
        <v>113</v>
      </c>
      <c r="L5258" s="64">
        <f t="shared" si="649"/>
        <v>415</v>
      </c>
      <c r="M5258" s="64">
        <f t="shared" si="650"/>
        <v>162</v>
      </c>
      <c r="O5258" s="64">
        <f t="shared" si="654"/>
        <v>2</v>
      </c>
      <c r="P5258" s="64">
        <f t="shared" si="655"/>
        <v>1</v>
      </c>
      <c r="Q5258" s="64">
        <f t="shared" si="656"/>
        <v>1</v>
      </c>
    </row>
    <row r="5259" spans="1:17" x14ac:dyDescent="0.35">
      <c r="A5259" s="64">
        <v>6038378</v>
      </c>
      <c r="B5259" s="64" t="str">
        <f t="shared" si="651"/>
        <v>CPP/RT</v>
      </c>
      <c r="C5259" s="64">
        <f t="shared" si="652"/>
        <v>13336.169999999998</v>
      </c>
      <c r="D5259" s="64">
        <f t="shared" si="652"/>
        <v>332</v>
      </c>
      <c r="E5259" s="64">
        <f t="shared" si="652"/>
        <v>1107.24</v>
      </c>
      <c r="F5259" s="64">
        <f t="shared" si="652"/>
        <v>1099.9100000000001</v>
      </c>
      <c r="H5259" s="64">
        <f t="shared" si="647"/>
        <v>-7.3299999999999272</v>
      </c>
      <c r="J5259" s="64">
        <f t="shared" si="653"/>
        <v>109</v>
      </c>
      <c r="K5259" s="64">
        <f t="shared" si="648"/>
        <v>114</v>
      </c>
      <c r="L5259" s="64">
        <f t="shared" si="649"/>
        <v>415</v>
      </c>
      <c r="M5259" s="64">
        <f t="shared" si="650"/>
        <v>162</v>
      </c>
      <c r="O5259" s="64">
        <f t="shared" si="654"/>
        <v>2</v>
      </c>
      <c r="P5259" s="64">
        <f t="shared" si="655"/>
        <v>1</v>
      </c>
      <c r="Q5259" s="64">
        <f t="shared" si="656"/>
        <v>1</v>
      </c>
    </row>
    <row r="5260" spans="1:17" x14ac:dyDescent="0.35">
      <c r="A5260" s="64">
        <v>6038881</v>
      </c>
      <c r="B5260" s="64" t="str">
        <f t="shared" si="651"/>
        <v>RT</v>
      </c>
      <c r="C5260" s="64">
        <f t="shared" si="652"/>
        <v>15499.38</v>
      </c>
      <c r="D5260" s="64">
        <f t="shared" si="652"/>
        <v>365</v>
      </c>
      <c r="E5260" s="64">
        <f t="shared" si="652"/>
        <v>1247.6799999999998</v>
      </c>
      <c r="F5260" s="64">
        <f t="shared" si="652"/>
        <v>0</v>
      </c>
      <c r="H5260" s="64">
        <f t="shared" si="647"/>
        <v>-1247.6799999999998</v>
      </c>
      <c r="J5260" s="64">
        <f t="shared" si="653"/>
        <v>109</v>
      </c>
      <c r="K5260" s="64">
        <f t="shared" si="648"/>
        <v>114</v>
      </c>
      <c r="L5260" s="64">
        <f t="shared" si="649"/>
        <v>416</v>
      </c>
      <c r="M5260" s="64">
        <f t="shared" si="650"/>
        <v>162</v>
      </c>
      <c r="O5260" s="64">
        <f t="shared" si="654"/>
        <v>2</v>
      </c>
      <c r="P5260" s="64">
        <f t="shared" si="655"/>
        <v>1</v>
      </c>
      <c r="Q5260" s="64">
        <f t="shared" si="656"/>
        <v>1</v>
      </c>
    </row>
    <row r="5261" spans="1:17" x14ac:dyDescent="0.35">
      <c r="A5261" s="64">
        <v>6040290</v>
      </c>
      <c r="B5261" s="64" t="str">
        <f t="shared" si="651"/>
        <v>RCT Control</v>
      </c>
      <c r="C5261" s="64">
        <f t="shared" si="652"/>
        <v>5372.35</v>
      </c>
      <c r="D5261" s="64">
        <f t="shared" si="652"/>
        <v>335</v>
      </c>
      <c r="E5261" s="64">
        <f t="shared" si="652"/>
        <v>449.6</v>
      </c>
      <c r="F5261" s="64">
        <f t="shared" si="652"/>
        <v>0</v>
      </c>
      <c r="H5261" s="64">
        <f t="shared" si="647"/>
        <v>-449.6</v>
      </c>
      <c r="J5261" s="64">
        <f t="shared" si="653"/>
        <v>109</v>
      </c>
      <c r="K5261" s="64">
        <f t="shared" si="648"/>
        <v>114</v>
      </c>
      <c r="L5261" s="64">
        <f t="shared" si="649"/>
        <v>416</v>
      </c>
      <c r="M5261" s="64">
        <f t="shared" si="650"/>
        <v>163</v>
      </c>
      <c r="O5261" s="64">
        <f t="shared" si="654"/>
        <v>2</v>
      </c>
      <c r="P5261" s="64">
        <f t="shared" si="655"/>
        <v>1</v>
      </c>
      <c r="Q5261" s="64">
        <f t="shared" si="656"/>
        <v>1</v>
      </c>
    </row>
    <row r="5262" spans="1:17" x14ac:dyDescent="0.35">
      <c r="A5262" s="64">
        <v>6040638</v>
      </c>
      <c r="B5262" s="64" t="str">
        <f t="shared" si="651"/>
        <v>RT</v>
      </c>
      <c r="C5262" s="64">
        <f t="shared" si="652"/>
        <v>8364.16</v>
      </c>
      <c r="D5262" s="64">
        <f t="shared" si="652"/>
        <v>364</v>
      </c>
      <c r="E5262" s="64">
        <f t="shared" si="652"/>
        <v>675.69</v>
      </c>
      <c r="F5262" s="64">
        <f t="shared" si="652"/>
        <v>0</v>
      </c>
      <c r="H5262" s="64">
        <f t="shared" si="647"/>
        <v>-675.69</v>
      </c>
      <c r="J5262" s="64">
        <f t="shared" si="653"/>
        <v>109</v>
      </c>
      <c r="K5262" s="64">
        <f t="shared" si="648"/>
        <v>114</v>
      </c>
      <c r="L5262" s="64">
        <f t="shared" si="649"/>
        <v>417</v>
      </c>
      <c r="M5262" s="64">
        <f t="shared" si="650"/>
        <v>163</v>
      </c>
      <c r="O5262" s="64">
        <f t="shared" si="654"/>
        <v>2</v>
      </c>
      <c r="P5262" s="64">
        <f t="shared" si="655"/>
        <v>1</v>
      </c>
      <c r="Q5262" s="64">
        <f t="shared" si="656"/>
        <v>1</v>
      </c>
    </row>
    <row r="5263" spans="1:17" x14ac:dyDescent="0.35">
      <c r="A5263" s="64">
        <v>6041032</v>
      </c>
      <c r="B5263" s="64" t="str">
        <f t="shared" si="651"/>
        <v>CPP/RT</v>
      </c>
      <c r="C5263" s="64">
        <f t="shared" si="652"/>
        <v>7243.45</v>
      </c>
      <c r="D5263" s="64">
        <f t="shared" si="652"/>
        <v>335</v>
      </c>
      <c r="E5263" s="64">
        <f t="shared" si="652"/>
        <v>569.45000000000005</v>
      </c>
      <c r="F5263" s="64">
        <f t="shared" si="652"/>
        <v>556.29</v>
      </c>
      <c r="H5263" s="64">
        <f t="shared" si="647"/>
        <v>-13.160000000000082</v>
      </c>
      <c r="J5263" s="64">
        <f t="shared" si="653"/>
        <v>109</v>
      </c>
      <c r="K5263" s="64">
        <f t="shared" si="648"/>
        <v>115</v>
      </c>
      <c r="L5263" s="64">
        <f t="shared" si="649"/>
        <v>417</v>
      </c>
      <c r="M5263" s="64">
        <f t="shared" si="650"/>
        <v>163</v>
      </c>
      <c r="O5263" s="64">
        <f t="shared" si="654"/>
        <v>2</v>
      </c>
      <c r="P5263" s="64">
        <f t="shared" si="655"/>
        <v>1</v>
      </c>
      <c r="Q5263" s="64">
        <f t="shared" si="656"/>
        <v>1</v>
      </c>
    </row>
    <row r="5264" spans="1:17" x14ac:dyDescent="0.35">
      <c r="A5264" s="64">
        <v>6042858</v>
      </c>
      <c r="B5264" s="64" t="str">
        <f t="shared" si="651"/>
        <v>RCT Control</v>
      </c>
      <c r="C5264" s="64">
        <f t="shared" si="652"/>
        <v>6901.12</v>
      </c>
      <c r="D5264" s="64">
        <f t="shared" si="652"/>
        <v>365</v>
      </c>
      <c r="E5264" s="64">
        <f t="shared" si="652"/>
        <v>533.29999999999995</v>
      </c>
      <c r="F5264" s="64">
        <f t="shared" si="652"/>
        <v>0</v>
      </c>
      <c r="H5264" s="64">
        <f t="shared" si="647"/>
        <v>-533.29999999999995</v>
      </c>
      <c r="J5264" s="64">
        <f t="shared" si="653"/>
        <v>109</v>
      </c>
      <c r="K5264" s="64">
        <f t="shared" si="648"/>
        <v>115</v>
      </c>
      <c r="L5264" s="64">
        <f t="shared" si="649"/>
        <v>417</v>
      </c>
      <c r="M5264" s="64">
        <f t="shared" si="650"/>
        <v>164</v>
      </c>
      <c r="O5264" s="64">
        <f t="shared" si="654"/>
        <v>2</v>
      </c>
      <c r="P5264" s="64">
        <f t="shared" si="655"/>
        <v>1</v>
      </c>
      <c r="Q5264" s="64">
        <f t="shared" si="656"/>
        <v>1</v>
      </c>
    </row>
    <row r="5265" spans="1:17" x14ac:dyDescent="0.35">
      <c r="A5265" s="64">
        <v>6050546</v>
      </c>
      <c r="B5265" s="64" t="str">
        <f t="shared" si="651"/>
        <v>RT</v>
      </c>
      <c r="C5265" s="64">
        <f t="shared" si="652"/>
        <v>5226.4699999999993</v>
      </c>
      <c r="D5265" s="64">
        <f t="shared" si="652"/>
        <v>364</v>
      </c>
      <c r="E5265" s="64">
        <f t="shared" si="652"/>
        <v>444.98</v>
      </c>
      <c r="F5265" s="64">
        <f t="shared" si="652"/>
        <v>0</v>
      </c>
      <c r="H5265" s="64">
        <f t="shared" si="647"/>
        <v>-444.98</v>
      </c>
      <c r="J5265" s="64">
        <f t="shared" si="653"/>
        <v>109</v>
      </c>
      <c r="K5265" s="64">
        <f t="shared" si="648"/>
        <v>115</v>
      </c>
      <c r="L5265" s="64">
        <f t="shared" si="649"/>
        <v>418</v>
      </c>
      <c r="M5265" s="64">
        <f t="shared" si="650"/>
        <v>164</v>
      </c>
      <c r="O5265" s="64">
        <f t="shared" si="654"/>
        <v>2</v>
      </c>
      <c r="P5265" s="64">
        <f t="shared" si="655"/>
        <v>1</v>
      </c>
      <c r="Q5265" s="64">
        <f t="shared" si="656"/>
        <v>1</v>
      </c>
    </row>
    <row r="5266" spans="1:17" x14ac:dyDescent="0.35">
      <c r="A5266" s="64">
        <v>6058748</v>
      </c>
      <c r="B5266" s="64" t="str">
        <f t="shared" si="651"/>
        <v>RT</v>
      </c>
      <c r="C5266" s="64">
        <f t="shared" si="652"/>
        <v>8700.0300000000007</v>
      </c>
      <c r="D5266" s="64">
        <f t="shared" si="652"/>
        <v>365</v>
      </c>
      <c r="E5266" s="64">
        <f t="shared" si="652"/>
        <v>712.56999999999994</v>
      </c>
      <c r="F5266" s="64">
        <f t="shared" si="652"/>
        <v>0</v>
      </c>
      <c r="H5266" s="64">
        <f t="shared" si="647"/>
        <v>-712.56999999999994</v>
      </c>
      <c r="J5266" s="64">
        <f t="shared" si="653"/>
        <v>109</v>
      </c>
      <c r="K5266" s="64">
        <f t="shared" si="648"/>
        <v>115</v>
      </c>
      <c r="L5266" s="64">
        <f t="shared" si="649"/>
        <v>419</v>
      </c>
      <c r="M5266" s="64">
        <f t="shared" si="650"/>
        <v>164</v>
      </c>
      <c r="O5266" s="64">
        <f t="shared" si="654"/>
        <v>2</v>
      </c>
      <c r="P5266" s="64">
        <f t="shared" si="655"/>
        <v>1</v>
      </c>
      <c r="Q5266" s="64">
        <f t="shared" si="656"/>
        <v>1</v>
      </c>
    </row>
    <row r="5267" spans="1:17" x14ac:dyDescent="0.35">
      <c r="A5267" s="64">
        <v>6062848</v>
      </c>
      <c r="B5267" s="64" t="str">
        <f t="shared" si="651"/>
        <v>RT</v>
      </c>
      <c r="C5267" s="64">
        <f t="shared" si="652"/>
        <v>11676.7</v>
      </c>
      <c r="D5267" s="64">
        <f t="shared" si="652"/>
        <v>367</v>
      </c>
      <c r="E5267" s="64">
        <f t="shared" si="652"/>
        <v>943.67</v>
      </c>
      <c r="F5267" s="64">
        <f t="shared" si="652"/>
        <v>0</v>
      </c>
      <c r="H5267" s="64">
        <f t="shared" si="647"/>
        <v>-943.67</v>
      </c>
      <c r="J5267" s="64">
        <f t="shared" si="653"/>
        <v>109</v>
      </c>
      <c r="K5267" s="64">
        <f t="shared" si="648"/>
        <v>115</v>
      </c>
      <c r="L5267" s="64">
        <f t="shared" si="649"/>
        <v>420</v>
      </c>
      <c r="M5267" s="64">
        <f t="shared" si="650"/>
        <v>164</v>
      </c>
      <c r="O5267" s="64">
        <f t="shared" si="654"/>
        <v>2</v>
      </c>
      <c r="P5267" s="64">
        <f t="shared" si="655"/>
        <v>1</v>
      </c>
      <c r="Q5267" s="64">
        <f t="shared" si="656"/>
        <v>1</v>
      </c>
    </row>
    <row r="5268" spans="1:17" x14ac:dyDescent="0.35">
      <c r="A5268" s="64">
        <v>6067682</v>
      </c>
      <c r="B5268" s="64" t="str">
        <f t="shared" si="651"/>
        <v>RT</v>
      </c>
      <c r="C5268" s="64">
        <f t="shared" si="652"/>
        <v>6064.45</v>
      </c>
      <c r="D5268" s="64">
        <f t="shared" si="652"/>
        <v>365</v>
      </c>
      <c r="E5268" s="64">
        <f t="shared" si="652"/>
        <v>494.69</v>
      </c>
      <c r="F5268" s="64">
        <f t="shared" si="652"/>
        <v>0</v>
      </c>
      <c r="H5268" s="64">
        <f t="shared" si="647"/>
        <v>-494.69</v>
      </c>
      <c r="J5268" s="64">
        <f t="shared" si="653"/>
        <v>109</v>
      </c>
      <c r="K5268" s="64">
        <f t="shared" si="648"/>
        <v>115</v>
      </c>
      <c r="L5268" s="64">
        <f t="shared" si="649"/>
        <v>421</v>
      </c>
      <c r="M5268" s="64">
        <f t="shared" si="650"/>
        <v>164</v>
      </c>
      <c r="O5268" s="64">
        <f t="shared" si="654"/>
        <v>2</v>
      </c>
      <c r="P5268" s="64">
        <f t="shared" si="655"/>
        <v>1</v>
      </c>
      <c r="Q5268" s="64">
        <f t="shared" si="656"/>
        <v>1</v>
      </c>
    </row>
    <row r="5269" spans="1:17" x14ac:dyDescent="0.35">
      <c r="A5269" s="64">
        <v>6068565</v>
      </c>
      <c r="B5269" s="64" t="str">
        <f t="shared" si="651"/>
        <v>RT</v>
      </c>
      <c r="C5269" s="64">
        <f t="shared" si="652"/>
        <v>7408.27</v>
      </c>
      <c r="D5269" s="64">
        <f t="shared" si="652"/>
        <v>365</v>
      </c>
      <c r="E5269" s="64">
        <f t="shared" si="652"/>
        <v>636.16000000000008</v>
      </c>
      <c r="F5269" s="64">
        <f t="shared" si="652"/>
        <v>0</v>
      </c>
      <c r="H5269" s="64">
        <f t="shared" si="647"/>
        <v>-636.16000000000008</v>
      </c>
      <c r="J5269" s="64">
        <f t="shared" si="653"/>
        <v>109</v>
      </c>
      <c r="K5269" s="64">
        <f t="shared" si="648"/>
        <v>115</v>
      </c>
      <c r="L5269" s="64">
        <f t="shared" si="649"/>
        <v>422</v>
      </c>
      <c r="M5269" s="64">
        <f t="shared" si="650"/>
        <v>164</v>
      </c>
      <c r="O5269" s="64">
        <f t="shared" si="654"/>
        <v>2</v>
      </c>
      <c r="P5269" s="64">
        <f t="shared" si="655"/>
        <v>1</v>
      </c>
      <c r="Q5269" s="64">
        <f t="shared" si="656"/>
        <v>1</v>
      </c>
    </row>
    <row r="5270" spans="1:17" x14ac:dyDescent="0.35">
      <c r="A5270" s="64">
        <v>6069208</v>
      </c>
      <c r="B5270" s="64" t="str">
        <f t="shared" si="651"/>
        <v>RCT Control</v>
      </c>
      <c r="C5270" s="64">
        <f t="shared" si="652"/>
        <v>7047.5500000000011</v>
      </c>
      <c r="D5270" s="64">
        <f t="shared" si="652"/>
        <v>335</v>
      </c>
      <c r="E5270" s="64">
        <f t="shared" si="652"/>
        <v>569.12</v>
      </c>
      <c r="F5270" s="64">
        <f t="shared" si="652"/>
        <v>0</v>
      </c>
      <c r="H5270" s="64">
        <f t="shared" si="647"/>
        <v>-569.12</v>
      </c>
      <c r="J5270" s="64">
        <f t="shared" si="653"/>
        <v>109</v>
      </c>
      <c r="K5270" s="64">
        <f t="shared" si="648"/>
        <v>115</v>
      </c>
      <c r="L5270" s="64">
        <f t="shared" si="649"/>
        <v>422</v>
      </c>
      <c r="M5270" s="64">
        <f t="shared" si="650"/>
        <v>165</v>
      </c>
      <c r="O5270" s="64">
        <f t="shared" si="654"/>
        <v>2</v>
      </c>
      <c r="P5270" s="64">
        <f t="shared" si="655"/>
        <v>1</v>
      </c>
      <c r="Q5270" s="64">
        <f t="shared" si="656"/>
        <v>1</v>
      </c>
    </row>
    <row r="5271" spans="1:17" x14ac:dyDescent="0.35">
      <c r="A5271" s="64">
        <v>6073019</v>
      </c>
      <c r="B5271" s="64" t="str">
        <f t="shared" si="651"/>
        <v>RT</v>
      </c>
      <c r="C5271" s="64">
        <f t="shared" si="652"/>
        <v>15571.21</v>
      </c>
      <c r="D5271" s="64">
        <f t="shared" si="652"/>
        <v>363</v>
      </c>
      <c r="E5271" s="64">
        <f t="shared" si="652"/>
        <v>1262.67</v>
      </c>
      <c r="F5271" s="64">
        <f t="shared" si="652"/>
        <v>0</v>
      </c>
      <c r="H5271" s="64">
        <f t="shared" si="647"/>
        <v>-1262.67</v>
      </c>
      <c r="J5271" s="64">
        <f t="shared" si="653"/>
        <v>109</v>
      </c>
      <c r="K5271" s="64">
        <f t="shared" si="648"/>
        <v>115</v>
      </c>
      <c r="L5271" s="64">
        <f t="shared" si="649"/>
        <v>423</v>
      </c>
      <c r="M5271" s="64">
        <f t="shared" si="650"/>
        <v>165</v>
      </c>
      <c r="O5271" s="64">
        <f t="shared" si="654"/>
        <v>2</v>
      </c>
      <c r="P5271" s="64">
        <f t="shared" si="655"/>
        <v>1</v>
      </c>
      <c r="Q5271" s="64">
        <f t="shared" si="656"/>
        <v>1</v>
      </c>
    </row>
    <row r="5272" spans="1:17" x14ac:dyDescent="0.35">
      <c r="A5272" s="64">
        <v>6077243</v>
      </c>
      <c r="B5272" s="64" t="str">
        <f t="shared" si="651"/>
        <v>RT</v>
      </c>
      <c r="C5272" s="64">
        <f t="shared" si="652"/>
        <v>7772.14</v>
      </c>
      <c r="D5272" s="64">
        <f t="shared" si="652"/>
        <v>365</v>
      </c>
      <c r="E5272" s="64">
        <f t="shared" si="652"/>
        <v>594.58000000000004</v>
      </c>
      <c r="F5272" s="64">
        <f t="shared" si="652"/>
        <v>0</v>
      </c>
      <c r="H5272" s="64">
        <f t="shared" si="647"/>
        <v>-594.58000000000004</v>
      </c>
      <c r="J5272" s="64">
        <f t="shared" si="653"/>
        <v>109</v>
      </c>
      <c r="K5272" s="64">
        <f t="shared" si="648"/>
        <v>115</v>
      </c>
      <c r="L5272" s="64">
        <f t="shared" si="649"/>
        <v>424</v>
      </c>
      <c r="M5272" s="64">
        <f t="shared" si="650"/>
        <v>165</v>
      </c>
      <c r="O5272" s="64">
        <f t="shared" si="654"/>
        <v>2</v>
      </c>
      <c r="P5272" s="64">
        <f t="shared" si="655"/>
        <v>1</v>
      </c>
      <c r="Q5272" s="64">
        <f t="shared" si="656"/>
        <v>1</v>
      </c>
    </row>
    <row r="5273" spans="1:17" x14ac:dyDescent="0.35">
      <c r="A5273" s="64">
        <v>6082771</v>
      </c>
      <c r="B5273" s="64" t="str">
        <f t="shared" si="651"/>
        <v>CPP/RT</v>
      </c>
      <c r="C5273" s="64">
        <f t="shared" si="652"/>
        <v>2588.9499999999998</v>
      </c>
      <c r="D5273" s="64">
        <f t="shared" si="652"/>
        <v>304</v>
      </c>
      <c r="E5273" s="64">
        <f t="shared" si="652"/>
        <v>203.17000000000002</v>
      </c>
      <c r="F5273" s="64">
        <f t="shared" si="652"/>
        <v>200.45</v>
      </c>
      <c r="H5273" s="64">
        <f t="shared" si="647"/>
        <v>-2.7200000000000273</v>
      </c>
      <c r="J5273" s="64">
        <f t="shared" si="653"/>
        <v>109</v>
      </c>
      <c r="K5273" s="64">
        <f t="shared" si="648"/>
        <v>116</v>
      </c>
      <c r="L5273" s="64">
        <f t="shared" si="649"/>
        <v>424</v>
      </c>
      <c r="M5273" s="64">
        <f t="shared" si="650"/>
        <v>165</v>
      </c>
      <c r="O5273" s="64">
        <f t="shared" si="654"/>
        <v>2</v>
      </c>
      <c r="P5273" s="64">
        <f t="shared" si="655"/>
        <v>1</v>
      </c>
      <c r="Q5273" s="64">
        <f t="shared" si="656"/>
        <v>1</v>
      </c>
    </row>
    <row r="5274" spans="1:17" x14ac:dyDescent="0.35">
      <c r="A5274" s="64">
        <v>6083018</v>
      </c>
      <c r="B5274" s="64" t="str">
        <f t="shared" si="651"/>
        <v>CPP</v>
      </c>
      <c r="C5274" s="64">
        <f t="shared" si="652"/>
        <v>11831.41</v>
      </c>
      <c r="D5274" s="64">
        <f t="shared" si="652"/>
        <v>335</v>
      </c>
      <c r="E5274" s="64">
        <f t="shared" si="652"/>
        <v>979.23</v>
      </c>
      <c r="F5274" s="64">
        <f t="shared" si="652"/>
        <v>967.82999999999993</v>
      </c>
      <c r="H5274" s="64">
        <f t="shared" si="647"/>
        <v>-11.400000000000091</v>
      </c>
      <c r="J5274" s="64">
        <f t="shared" si="653"/>
        <v>110</v>
      </c>
      <c r="K5274" s="64">
        <f t="shared" si="648"/>
        <v>116</v>
      </c>
      <c r="L5274" s="64">
        <f t="shared" si="649"/>
        <v>424</v>
      </c>
      <c r="M5274" s="64">
        <f t="shared" si="650"/>
        <v>165</v>
      </c>
      <c r="O5274" s="64">
        <f t="shared" si="654"/>
        <v>2</v>
      </c>
      <c r="P5274" s="64">
        <f t="shared" si="655"/>
        <v>1</v>
      </c>
      <c r="Q5274" s="64">
        <f t="shared" si="656"/>
        <v>1</v>
      </c>
    </row>
    <row r="5275" spans="1:17" x14ac:dyDescent="0.35">
      <c r="A5275" s="64">
        <v>6084735</v>
      </c>
      <c r="B5275" s="64" t="str">
        <f t="shared" si="651"/>
        <v>RCT Control</v>
      </c>
      <c r="C5275" s="64">
        <f t="shared" si="652"/>
        <v>7249.5400000000009</v>
      </c>
      <c r="D5275" s="64">
        <f t="shared" si="652"/>
        <v>335</v>
      </c>
      <c r="E5275" s="64">
        <f t="shared" si="652"/>
        <v>588.46</v>
      </c>
      <c r="F5275" s="64">
        <f t="shared" si="652"/>
        <v>0</v>
      </c>
      <c r="H5275" s="64">
        <f t="shared" si="647"/>
        <v>-588.46</v>
      </c>
      <c r="J5275" s="64">
        <f t="shared" si="653"/>
        <v>110</v>
      </c>
      <c r="K5275" s="64">
        <f t="shared" si="648"/>
        <v>116</v>
      </c>
      <c r="L5275" s="64">
        <f t="shared" si="649"/>
        <v>424</v>
      </c>
      <c r="M5275" s="64">
        <f t="shared" si="650"/>
        <v>166</v>
      </c>
      <c r="O5275" s="64">
        <f t="shared" si="654"/>
        <v>2</v>
      </c>
      <c r="P5275" s="64">
        <f t="shared" si="655"/>
        <v>1</v>
      </c>
      <c r="Q5275" s="64">
        <f t="shared" si="656"/>
        <v>1</v>
      </c>
    </row>
    <row r="5276" spans="1:17" x14ac:dyDescent="0.35">
      <c r="A5276" s="64">
        <v>6087862</v>
      </c>
      <c r="B5276" s="64" t="str">
        <f t="shared" si="651"/>
        <v>RCT Control</v>
      </c>
      <c r="C5276" s="64">
        <f t="shared" si="652"/>
        <v>12252.49</v>
      </c>
      <c r="D5276" s="64">
        <f t="shared" si="652"/>
        <v>335</v>
      </c>
      <c r="E5276" s="64">
        <f t="shared" si="652"/>
        <v>1021.14</v>
      </c>
      <c r="F5276" s="64">
        <f t="shared" si="652"/>
        <v>0</v>
      </c>
      <c r="H5276" s="64">
        <f t="shared" si="647"/>
        <v>-1021.14</v>
      </c>
      <c r="J5276" s="64">
        <f t="shared" si="653"/>
        <v>110</v>
      </c>
      <c r="K5276" s="64">
        <f t="shared" si="648"/>
        <v>116</v>
      </c>
      <c r="L5276" s="64">
        <f t="shared" si="649"/>
        <v>424</v>
      </c>
      <c r="M5276" s="64">
        <f t="shared" si="650"/>
        <v>167</v>
      </c>
      <c r="O5276" s="64">
        <f t="shared" si="654"/>
        <v>2</v>
      </c>
      <c r="P5276" s="64">
        <f t="shared" si="655"/>
        <v>1</v>
      </c>
      <c r="Q5276" s="64">
        <f t="shared" si="656"/>
        <v>1</v>
      </c>
    </row>
    <row r="5277" spans="1:17" x14ac:dyDescent="0.35">
      <c r="A5277" s="64">
        <v>6090906</v>
      </c>
      <c r="B5277" s="64" t="str">
        <f t="shared" si="651"/>
        <v>RT</v>
      </c>
      <c r="C5277" s="64">
        <f t="shared" si="652"/>
        <v>2201.41</v>
      </c>
      <c r="D5277" s="64">
        <f t="shared" si="652"/>
        <v>153</v>
      </c>
      <c r="E5277" s="64">
        <f t="shared" si="652"/>
        <v>177.97</v>
      </c>
      <c r="F5277" s="64">
        <f t="shared" si="652"/>
        <v>0</v>
      </c>
      <c r="H5277" s="64">
        <f t="shared" si="647"/>
        <v>-177.97</v>
      </c>
      <c r="J5277" s="64">
        <f t="shared" si="653"/>
        <v>110</v>
      </c>
      <c r="K5277" s="64">
        <f t="shared" si="648"/>
        <v>116</v>
      </c>
      <c r="L5277" s="64">
        <f t="shared" si="649"/>
        <v>424</v>
      </c>
      <c r="M5277" s="64">
        <f t="shared" si="650"/>
        <v>167</v>
      </c>
      <c r="O5277" s="64">
        <f t="shared" si="654"/>
        <v>1</v>
      </c>
      <c r="P5277" s="64">
        <f t="shared" si="655"/>
        <v>1</v>
      </c>
      <c r="Q5277" s="64">
        <f t="shared" si="656"/>
        <v>0</v>
      </c>
    </row>
    <row r="5278" spans="1:17" x14ac:dyDescent="0.35">
      <c r="A5278" s="64">
        <v>6091136</v>
      </c>
      <c r="B5278" s="64" t="str">
        <f t="shared" si="651"/>
        <v>RT</v>
      </c>
      <c r="C5278" s="64">
        <f t="shared" si="652"/>
        <v>8416.82</v>
      </c>
      <c r="D5278" s="64">
        <f t="shared" si="652"/>
        <v>363</v>
      </c>
      <c r="E5278" s="64">
        <f t="shared" si="652"/>
        <v>675.72</v>
      </c>
      <c r="F5278" s="64">
        <f t="shared" si="652"/>
        <v>0</v>
      </c>
      <c r="H5278" s="64">
        <f t="shared" si="647"/>
        <v>-675.72</v>
      </c>
      <c r="J5278" s="64">
        <f t="shared" si="653"/>
        <v>110</v>
      </c>
      <c r="K5278" s="64">
        <f t="shared" si="648"/>
        <v>116</v>
      </c>
      <c r="L5278" s="64">
        <f t="shared" si="649"/>
        <v>425</v>
      </c>
      <c r="M5278" s="64">
        <f t="shared" si="650"/>
        <v>167</v>
      </c>
      <c r="O5278" s="64">
        <f t="shared" si="654"/>
        <v>2</v>
      </c>
      <c r="P5278" s="64">
        <f t="shared" si="655"/>
        <v>1</v>
      </c>
      <c r="Q5278" s="64">
        <f t="shared" si="656"/>
        <v>1</v>
      </c>
    </row>
    <row r="5279" spans="1:17" x14ac:dyDescent="0.35">
      <c r="A5279" s="64">
        <v>6093083</v>
      </c>
      <c r="B5279" s="64" t="str">
        <f t="shared" si="651"/>
        <v>CPP/RT</v>
      </c>
      <c r="C5279" s="64">
        <f t="shared" si="652"/>
        <v>8710.9</v>
      </c>
      <c r="D5279" s="64">
        <f t="shared" si="652"/>
        <v>336</v>
      </c>
      <c r="E5279" s="64">
        <f t="shared" si="652"/>
        <v>709.88</v>
      </c>
      <c r="F5279" s="64">
        <f t="shared" si="652"/>
        <v>706.03</v>
      </c>
      <c r="H5279" s="64">
        <f t="shared" si="647"/>
        <v>-3.8500000000000227</v>
      </c>
      <c r="J5279" s="64">
        <f t="shared" si="653"/>
        <v>110</v>
      </c>
      <c r="K5279" s="64">
        <f t="shared" si="648"/>
        <v>117</v>
      </c>
      <c r="L5279" s="64">
        <f t="shared" si="649"/>
        <v>425</v>
      </c>
      <c r="M5279" s="64">
        <f t="shared" si="650"/>
        <v>167</v>
      </c>
      <c r="O5279" s="64">
        <f t="shared" si="654"/>
        <v>2</v>
      </c>
      <c r="P5279" s="64">
        <f t="shared" si="655"/>
        <v>1</v>
      </c>
      <c r="Q5279" s="64">
        <f t="shared" si="656"/>
        <v>1</v>
      </c>
    </row>
    <row r="5280" spans="1:17" x14ac:dyDescent="0.35">
      <c r="A5280" s="64">
        <v>6098934</v>
      </c>
      <c r="B5280" s="64" t="str">
        <f t="shared" si="651"/>
        <v>CPP/RT</v>
      </c>
      <c r="C5280" s="64">
        <f t="shared" si="652"/>
        <v>7135.84</v>
      </c>
      <c r="D5280" s="64">
        <f t="shared" si="652"/>
        <v>365</v>
      </c>
      <c r="E5280" s="64">
        <f t="shared" si="652"/>
        <v>568.30999999999995</v>
      </c>
      <c r="F5280" s="64">
        <f t="shared" si="652"/>
        <v>554.02</v>
      </c>
      <c r="H5280" s="64">
        <f t="shared" si="647"/>
        <v>-14.289999999999964</v>
      </c>
      <c r="J5280" s="64">
        <f t="shared" si="653"/>
        <v>110</v>
      </c>
      <c r="K5280" s="64">
        <f t="shared" si="648"/>
        <v>118</v>
      </c>
      <c r="L5280" s="64">
        <f t="shared" si="649"/>
        <v>425</v>
      </c>
      <c r="M5280" s="64">
        <f t="shared" si="650"/>
        <v>167</v>
      </c>
      <c r="O5280" s="64">
        <f t="shared" si="654"/>
        <v>2</v>
      </c>
      <c r="P5280" s="64">
        <f t="shared" si="655"/>
        <v>1</v>
      </c>
      <c r="Q5280" s="64">
        <f t="shared" si="656"/>
        <v>1</v>
      </c>
    </row>
    <row r="5281" spans="1:17" x14ac:dyDescent="0.35">
      <c r="A5281" s="64">
        <v>6101737</v>
      </c>
      <c r="B5281" s="64" t="str">
        <f t="shared" si="651"/>
        <v>RT</v>
      </c>
      <c r="C5281" s="64">
        <f t="shared" si="652"/>
        <v>16415.37</v>
      </c>
      <c r="D5281" s="64">
        <f t="shared" si="652"/>
        <v>364</v>
      </c>
      <c r="E5281" s="64">
        <f t="shared" si="652"/>
        <v>1345.2</v>
      </c>
      <c r="F5281" s="64">
        <f t="shared" si="652"/>
        <v>0</v>
      </c>
      <c r="H5281" s="64">
        <f t="shared" si="647"/>
        <v>-1345.2</v>
      </c>
      <c r="J5281" s="64">
        <f t="shared" si="653"/>
        <v>110</v>
      </c>
      <c r="K5281" s="64">
        <f t="shared" si="648"/>
        <v>118</v>
      </c>
      <c r="L5281" s="64">
        <f t="shared" si="649"/>
        <v>426</v>
      </c>
      <c r="M5281" s="64">
        <f t="shared" si="650"/>
        <v>167</v>
      </c>
      <c r="O5281" s="64">
        <f t="shared" si="654"/>
        <v>2</v>
      </c>
      <c r="P5281" s="64">
        <f t="shared" si="655"/>
        <v>1</v>
      </c>
      <c r="Q5281" s="64">
        <f t="shared" si="656"/>
        <v>1</v>
      </c>
    </row>
    <row r="5282" spans="1:17" x14ac:dyDescent="0.35">
      <c r="A5282" s="64">
        <v>6106571</v>
      </c>
      <c r="B5282" s="64" t="str">
        <f t="shared" si="651"/>
        <v>RT</v>
      </c>
      <c r="C5282" s="64">
        <f t="shared" si="652"/>
        <v>15286.869999999999</v>
      </c>
      <c r="D5282" s="64">
        <f t="shared" si="652"/>
        <v>367</v>
      </c>
      <c r="E5282" s="64">
        <f t="shared" si="652"/>
        <v>1262.08</v>
      </c>
      <c r="F5282" s="64">
        <f t="shared" si="652"/>
        <v>0</v>
      </c>
      <c r="H5282" s="64">
        <f t="shared" si="647"/>
        <v>-1262.08</v>
      </c>
      <c r="J5282" s="64">
        <f t="shared" si="653"/>
        <v>110</v>
      </c>
      <c r="K5282" s="64">
        <f t="shared" si="648"/>
        <v>118</v>
      </c>
      <c r="L5282" s="64">
        <f t="shared" si="649"/>
        <v>427</v>
      </c>
      <c r="M5282" s="64">
        <f t="shared" si="650"/>
        <v>167</v>
      </c>
      <c r="O5282" s="64">
        <f t="shared" si="654"/>
        <v>2</v>
      </c>
      <c r="P5282" s="64">
        <f t="shared" si="655"/>
        <v>1</v>
      </c>
      <c r="Q5282" s="64">
        <f t="shared" si="656"/>
        <v>1</v>
      </c>
    </row>
    <row r="5283" spans="1:17" x14ac:dyDescent="0.35">
      <c r="A5283" s="64">
        <v>6107892</v>
      </c>
      <c r="B5283" s="64" t="str">
        <f t="shared" si="651"/>
        <v>RT</v>
      </c>
      <c r="C5283" s="64">
        <f t="shared" si="652"/>
        <v>10522.880000000001</v>
      </c>
      <c r="D5283" s="64">
        <f t="shared" si="652"/>
        <v>365</v>
      </c>
      <c r="E5283" s="64">
        <f t="shared" si="652"/>
        <v>805.48</v>
      </c>
      <c r="F5283" s="64">
        <f t="shared" si="652"/>
        <v>0</v>
      </c>
      <c r="H5283" s="64">
        <f t="shared" si="647"/>
        <v>-805.48</v>
      </c>
      <c r="J5283" s="64">
        <f t="shared" si="653"/>
        <v>110</v>
      </c>
      <c r="K5283" s="64">
        <f t="shared" si="648"/>
        <v>118</v>
      </c>
      <c r="L5283" s="64">
        <f t="shared" si="649"/>
        <v>428</v>
      </c>
      <c r="M5283" s="64">
        <f t="shared" si="650"/>
        <v>167</v>
      </c>
      <c r="O5283" s="64">
        <f t="shared" si="654"/>
        <v>2</v>
      </c>
      <c r="P5283" s="64">
        <f t="shared" si="655"/>
        <v>1</v>
      </c>
      <c r="Q5283" s="64">
        <f t="shared" si="656"/>
        <v>1</v>
      </c>
    </row>
    <row r="5284" spans="1:17" x14ac:dyDescent="0.35">
      <c r="A5284" s="64">
        <v>6108668</v>
      </c>
      <c r="B5284" s="64" t="str">
        <f t="shared" si="651"/>
        <v>RT</v>
      </c>
      <c r="C5284" s="64">
        <f t="shared" si="652"/>
        <v>9934.52</v>
      </c>
      <c r="D5284" s="64">
        <f t="shared" si="652"/>
        <v>364</v>
      </c>
      <c r="E5284" s="64">
        <f t="shared" si="652"/>
        <v>780.5</v>
      </c>
      <c r="F5284" s="64">
        <f t="shared" si="652"/>
        <v>0</v>
      </c>
      <c r="H5284" s="64">
        <f t="shared" si="647"/>
        <v>-780.5</v>
      </c>
      <c r="J5284" s="64">
        <f t="shared" si="653"/>
        <v>110</v>
      </c>
      <c r="K5284" s="64">
        <f t="shared" si="648"/>
        <v>118</v>
      </c>
      <c r="L5284" s="64">
        <f t="shared" si="649"/>
        <v>429</v>
      </c>
      <c r="M5284" s="64">
        <f t="shared" si="650"/>
        <v>167</v>
      </c>
      <c r="O5284" s="64">
        <f t="shared" si="654"/>
        <v>2</v>
      </c>
      <c r="P5284" s="64">
        <f t="shared" si="655"/>
        <v>1</v>
      </c>
      <c r="Q5284" s="64">
        <f t="shared" si="656"/>
        <v>1</v>
      </c>
    </row>
    <row r="5285" spans="1:17" x14ac:dyDescent="0.35">
      <c r="A5285" s="64">
        <v>6119491</v>
      </c>
      <c r="B5285" s="64" t="str">
        <f t="shared" si="651"/>
        <v>CPP</v>
      </c>
      <c r="C5285" s="64">
        <f t="shared" si="652"/>
        <v>11814.220000000001</v>
      </c>
      <c r="D5285" s="64">
        <f t="shared" si="652"/>
        <v>334</v>
      </c>
      <c r="E5285" s="64">
        <f t="shared" si="652"/>
        <v>919.55000000000007</v>
      </c>
      <c r="F5285" s="64">
        <f t="shared" si="652"/>
        <v>893.47</v>
      </c>
      <c r="H5285" s="64">
        <f t="shared" si="647"/>
        <v>-26.080000000000041</v>
      </c>
      <c r="J5285" s="64">
        <f t="shared" si="653"/>
        <v>111</v>
      </c>
      <c r="K5285" s="64">
        <f t="shared" si="648"/>
        <v>118</v>
      </c>
      <c r="L5285" s="64">
        <f t="shared" si="649"/>
        <v>429</v>
      </c>
      <c r="M5285" s="64">
        <f t="shared" si="650"/>
        <v>167</v>
      </c>
      <c r="O5285" s="64">
        <f t="shared" si="654"/>
        <v>2</v>
      </c>
      <c r="P5285" s="64">
        <f t="shared" si="655"/>
        <v>1</v>
      </c>
      <c r="Q5285" s="64">
        <f t="shared" si="656"/>
        <v>1</v>
      </c>
    </row>
    <row r="5286" spans="1:17" x14ac:dyDescent="0.35">
      <c r="A5286" s="64">
        <v>6123799</v>
      </c>
      <c r="B5286" s="64" t="str">
        <f t="shared" si="651"/>
        <v>CPP</v>
      </c>
      <c r="C5286" s="64">
        <f t="shared" si="652"/>
        <v>3700.31</v>
      </c>
      <c r="D5286" s="64">
        <f t="shared" si="652"/>
        <v>332</v>
      </c>
      <c r="E5286" s="64">
        <f t="shared" si="652"/>
        <v>293.02999999999997</v>
      </c>
      <c r="F5286" s="64">
        <f t="shared" si="652"/>
        <v>288.89</v>
      </c>
      <c r="H5286" s="64">
        <f t="shared" si="647"/>
        <v>-4.1399999999999864</v>
      </c>
      <c r="J5286" s="64">
        <f t="shared" si="653"/>
        <v>112</v>
      </c>
      <c r="K5286" s="64">
        <f t="shared" si="648"/>
        <v>118</v>
      </c>
      <c r="L5286" s="64">
        <f t="shared" si="649"/>
        <v>429</v>
      </c>
      <c r="M5286" s="64">
        <f t="shared" si="650"/>
        <v>167</v>
      </c>
      <c r="O5286" s="64">
        <f t="shared" si="654"/>
        <v>2</v>
      </c>
      <c r="P5286" s="64">
        <f t="shared" si="655"/>
        <v>1</v>
      </c>
      <c r="Q5286" s="64">
        <f t="shared" si="656"/>
        <v>1</v>
      </c>
    </row>
    <row r="5287" spans="1:17" x14ac:dyDescent="0.35">
      <c r="A5287" s="64">
        <v>6135033</v>
      </c>
      <c r="B5287" s="64" t="str">
        <f t="shared" si="651"/>
        <v>CPP</v>
      </c>
      <c r="C5287" s="64">
        <f t="shared" si="652"/>
        <v>4941.3900000000003</v>
      </c>
      <c r="D5287" s="64">
        <f t="shared" si="652"/>
        <v>307</v>
      </c>
      <c r="E5287" s="64">
        <f t="shared" si="652"/>
        <v>419.25</v>
      </c>
      <c r="F5287" s="64">
        <f t="shared" si="652"/>
        <v>412.26</v>
      </c>
      <c r="H5287" s="64">
        <f t="shared" si="647"/>
        <v>-6.9900000000000091</v>
      </c>
      <c r="J5287" s="64">
        <f t="shared" si="653"/>
        <v>113</v>
      </c>
      <c r="K5287" s="64">
        <f t="shared" si="648"/>
        <v>118</v>
      </c>
      <c r="L5287" s="64">
        <f t="shared" si="649"/>
        <v>429</v>
      </c>
      <c r="M5287" s="64">
        <f t="shared" si="650"/>
        <v>167</v>
      </c>
      <c r="O5287" s="64">
        <f t="shared" si="654"/>
        <v>2</v>
      </c>
      <c r="P5287" s="64">
        <f t="shared" si="655"/>
        <v>1</v>
      </c>
      <c r="Q5287" s="64">
        <f t="shared" si="656"/>
        <v>1</v>
      </c>
    </row>
    <row r="5288" spans="1:17" x14ac:dyDescent="0.35">
      <c r="A5288" s="64">
        <v>6136974</v>
      </c>
      <c r="B5288" s="64" t="str">
        <f t="shared" si="651"/>
        <v>RT</v>
      </c>
      <c r="C5288" s="64">
        <f t="shared" si="652"/>
        <v>8943.48</v>
      </c>
      <c r="D5288" s="64">
        <f t="shared" si="652"/>
        <v>365</v>
      </c>
      <c r="E5288" s="64">
        <f t="shared" si="652"/>
        <v>736.27</v>
      </c>
      <c r="F5288" s="64">
        <f t="shared" si="652"/>
        <v>0</v>
      </c>
      <c r="H5288" s="64">
        <f t="shared" si="647"/>
        <v>-736.27</v>
      </c>
      <c r="J5288" s="64">
        <f t="shared" si="653"/>
        <v>113</v>
      </c>
      <c r="K5288" s="64">
        <f t="shared" si="648"/>
        <v>118</v>
      </c>
      <c r="L5288" s="64">
        <f t="shared" si="649"/>
        <v>430</v>
      </c>
      <c r="M5288" s="64">
        <f t="shared" si="650"/>
        <v>167</v>
      </c>
      <c r="O5288" s="64">
        <f t="shared" si="654"/>
        <v>2</v>
      </c>
      <c r="P5288" s="64">
        <f t="shared" si="655"/>
        <v>1</v>
      </c>
      <c r="Q5288" s="64">
        <f t="shared" si="656"/>
        <v>1</v>
      </c>
    </row>
    <row r="5289" spans="1:17" x14ac:dyDescent="0.35">
      <c r="A5289" s="64">
        <v>6140389</v>
      </c>
      <c r="B5289" s="64" t="str">
        <f t="shared" si="651"/>
        <v>RT</v>
      </c>
      <c r="C5289" s="64">
        <f t="shared" si="652"/>
        <v>7477.92</v>
      </c>
      <c r="D5289" s="64">
        <f t="shared" si="652"/>
        <v>365</v>
      </c>
      <c r="E5289" s="64">
        <f t="shared" si="652"/>
        <v>607.07000000000005</v>
      </c>
      <c r="F5289" s="64">
        <f t="shared" si="652"/>
        <v>0</v>
      </c>
      <c r="H5289" s="64">
        <f t="shared" si="647"/>
        <v>-607.07000000000005</v>
      </c>
      <c r="J5289" s="64">
        <f t="shared" si="653"/>
        <v>113</v>
      </c>
      <c r="K5289" s="64">
        <f t="shared" si="648"/>
        <v>118</v>
      </c>
      <c r="L5289" s="64">
        <f t="shared" si="649"/>
        <v>431</v>
      </c>
      <c r="M5289" s="64">
        <f t="shared" si="650"/>
        <v>167</v>
      </c>
      <c r="O5289" s="64">
        <f t="shared" si="654"/>
        <v>2</v>
      </c>
      <c r="P5289" s="64">
        <f t="shared" si="655"/>
        <v>1</v>
      </c>
      <c r="Q5289" s="64">
        <f t="shared" si="656"/>
        <v>1</v>
      </c>
    </row>
    <row r="5290" spans="1:17" x14ac:dyDescent="0.35">
      <c r="A5290" s="64">
        <v>6154637</v>
      </c>
      <c r="B5290" s="64" t="str">
        <f t="shared" si="651"/>
        <v>RT</v>
      </c>
      <c r="C5290" s="64">
        <f t="shared" si="652"/>
        <v>10663.7</v>
      </c>
      <c r="D5290" s="64">
        <f t="shared" si="652"/>
        <v>363</v>
      </c>
      <c r="E5290" s="64">
        <f t="shared" si="652"/>
        <v>896.57999999999993</v>
      </c>
      <c r="F5290" s="64">
        <f t="shared" si="652"/>
        <v>0</v>
      </c>
      <c r="H5290" s="64">
        <f t="shared" si="647"/>
        <v>-896.57999999999993</v>
      </c>
      <c r="J5290" s="64">
        <f t="shared" si="653"/>
        <v>113</v>
      </c>
      <c r="K5290" s="64">
        <f t="shared" si="648"/>
        <v>118</v>
      </c>
      <c r="L5290" s="64">
        <f t="shared" si="649"/>
        <v>432</v>
      </c>
      <c r="M5290" s="64">
        <f t="shared" si="650"/>
        <v>167</v>
      </c>
      <c r="O5290" s="64">
        <f t="shared" si="654"/>
        <v>2</v>
      </c>
      <c r="P5290" s="64">
        <f t="shared" si="655"/>
        <v>1</v>
      </c>
      <c r="Q5290" s="64">
        <f t="shared" si="656"/>
        <v>1</v>
      </c>
    </row>
    <row r="5291" spans="1:17" x14ac:dyDescent="0.35">
      <c r="A5291" s="64">
        <v>6159322</v>
      </c>
      <c r="B5291" s="64" t="str">
        <f t="shared" si="651"/>
        <v>RCT Control</v>
      </c>
      <c r="C5291" s="64">
        <f t="shared" si="652"/>
        <v>11112.51</v>
      </c>
      <c r="D5291" s="64">
        <f t="shared" si="652"/>
        <v>335</v>
      </c>
      <c r="E5291" s="64">
        <f t="shared" si="652"/>
        <v>877.94</v>
      </c>
      <c r="F5291" s="64">
        <f t="shared" si="652"/>
        <v>0</v>
      </c>
      <c r="H5291" s="64">
        <f t="shared" si="647"/>
        <v>-877.94</v>
      </c>
      <c r="J5291" s="64">
        <f t="shared" si="653"/>
        <v>113</v>
      </c>
      <c r="K5291" s="64">
        <f t="shared" si="648"/>
        <v>118</v>
      </c>
      <c r="L5291" s="64">
        <f t="shared" si="649"/>
        <v>432</v>
      </c>
      <c r="M5291" s="64">
        <f t="shared" si="650"/>
        <v>168</v>
      </c>
      <c r="O5291" s="64">
        <f t="shared" si="654"/>
        <v>2</v>
      </c>
      <c r="P5291" s="64">
        <f t="shared" si="655"/>
        <v>1</v>
      </c>
      <c r="Q5291" s="64">
        <f t="shared" si="656"/>
        <v>1</v>
      </c>
    </row>
    <row r="5292" spans="1:17" x14ac:dyDescent="0.35">
      <c r="A5292" s="64">
        <v>6167565</v>
      </c>
      <c r="B5292" s="64" t="str">
        <f t="shared" si="651"/>
        <v>RT</v>
      </c>
      <c r="C5292" s="64">
        <f t="shared" si="652"/>
        <v>14444.68</v>
      </c>
      <c r="D5292" s="64">
        <f t="shared" si="652"/>
        <v>365</v>
      </c>
      <c r="E5292" s="64">
        <f t="shared" si="652"/>
        <v>1174.73</v>
      </c>
      <c r="F5292" s="64">
        <f t="shared" ref="F5292" si="657">SUMIFS(F$55:F$4404,$A$55:$A$4404,$A5292)</f>
        <v>0</v>
      </c>
      <c r="H5292" s="64">
        <f t="shared" ref="H5292:H5355" si="658">F5292-E5292</f>
        <v>-1174.73</v>
      </c>
      <c r="J5292" s="64">
        <f t="shared" si="653"/>
        <v>113</v>
      </c>
      <c r="K5292" s="64">
        <f t="shared" ref="K5292:K5355" si="659">IF(AND($B5292=K$4457,$Q5292=1),K5291+1,K5291)</f>
        <v>118</v>
      </c>
      <c r="L5292" s="64">
        <f t="shared" ref="L5292:L5355" si="660">IF(AND($B5292=L$4457,$Q5292=1),L5291+1,L5291)</f>
        <v>433</v>
      </c>
      <c r="M5292" s="64">
        <f t="shared" ref="M5292:M5355" si="661">IF(AND($B5292=M$4457,$Q5292=1),M5291+1,M5291)</f>
        <v>168</v>
      </c>
      <c r="O5292" s="64">
        <f t="shared" si="654"/>
        <v>2</v>
      </c>
      <c r="P5292" s="64">
        <f t="shared" si="655"/>
        <v>1</v>
      </c>
      <c r="Q5292" s="64">
        <f t="shared" si="656"/>
        <v>1</v>
      </c>
    </row>
    <row r="5293" spans="1:17" x14ac:dyDescent="0.35">
      <c r="A5293" s="64">
        <v>6178520</v>
      </c>
      <c r="B5293" s="64" t="str">
        <f t="shared" ref="B5293:B5356" si="662">INDEX($B$55:$B$4404,MATCH($A5293,$A$55:$A$4404,0),1)</f>
        <v>RCT Control</v>
      </c>
      <c r="C5293" s="64">
        <f t="shared" ref="C5293:F5356" si="663">SUMIFS(C$55:C$4404,$A$55:$A$4404,$A5293)</f>
        <v>7310.17</v>
      </c>
      <c r="D5293" s="64">
        <f t="shared" si="663"/>
        <v>268</v>
      </c>
      <c r="E5293" s="64">
        <f t="shared" si="663"/>
        <v>616.26</v>
      </c>
      <c r="F5293" s="64">
        <f t="shared" si="663"/>
        <v>0</v>
      </c>
      <c r="H5293" s="64">
        <f t="shared" si="658"/>
        <v>-616.26</v>
      </c>
      <c r="J5293" s="64">
        <f t="shared" ref="J5293:J5356" si="664">IF(AND($B5293=J$4457,$Q5293=1),J5292+1,J5292)</f>
        <v>113</v>
      </c>
      <c r="K5293" s="64">
        <f t="shared" si="659"/>
        <v>118</v>
      </c>
      <c r="L5293" s="64">
        <f t="shared" si="660"/>
        <v>433</v>
      </c>
      <c r="M5293" s="64">
        <f t="shared" si="661"/>
        <v>169</v>
      </c>
      <c r="O5293" s="64">
        <f t="shared" ref="O5293:O5356" si="665">COUNTIFS($A$55:$A$4404,$A5293)</f>
        <v>2</v>
      </c>
      <c r="P5293" s="64">
        <f t="shared" ref="P5293:P5356" si="666">IF(D5293&lt;=$P$4455,1,0)</f>
        <v>1</v>
      </c>
      <c r="Q5293" s="64">
        <f t="shared" ref="Q5293:Q5356" si="667">IF(AND(O5293=2,P5293=1),1,0)</f>
        <v>1</v>
      </c>
    </row>
    <row r="5294" spans="1:17" x14ac:dyDescent="0.35">
      <c r="A5294" s="64">
        <v>6180468</v>
      </c>
      <c r="B5294" s="64" t="str">
        <f t="shared" si="662"/>
        <v>CPP</v>
      </c>
      <c r="C5294" s="64">
        <f t="shared" si="663"/>
        <v>3806.96</v>
      </c>
      <c r="D5294" s="64">
        <f t="shared" si="663"/>
        <v>304</v>
      </c>
      <c r="E5294" s="64">
        <f t="shared" si="663"/>
        <v>310.05</v>
      </c>
      <c r="F5294" s="64">
        <f t="shared" si="663"/>
        <v>303.64999999999998</v>
      </c>
      <c r="H5294" s="64">
        <f t="shared" si="658"/>
        <v>-6.4000000000000341</v>
      </c>
      <c r="J5294" s="64">
        <f t="shared" si="664"/>
        <v>114</v>
      </c>
      <c r="K5294" s="64">
        <f t="shared" si="659"/>
        <v>118</v>
      </c>
      <c r="L5294" s="64">
        <f t="shared" si="660"/>
        <v>433</v>
      </c>
      <c r="M5294" s="64">
        <f t="shared" si="661"/>
        <v>169</v>
      </c>
      <c r="O5294" s="64">
        <f t="shared" si="665"/>
        <v>2</v>
      </c>
      <c r="P5294" s="64">
        <f t="shared" si="666"/>
        <v>1</v>
      </c>
      <c r="Q5294" s="64">
        <f t="shared" si="667"/>
        <v>1</v>
      </c>
    </row>
    <row r="5295" spans="1:17" x14ac:dyDescent="0.35">
      <c r="A5295" s="64">
        <v>6188735</v>
      </c>
      <c r="B5295" s="64" t="str">
        <f t="shared" si="662"/>
        <v>RT</v>
      </c>
      <c r="C5295" s="64">
        <f t="shared" si="663"/>
        <v>8982.14</v>
      </c>
      <c r="D5295" s="64">
        <f t="shared" si="663"/>
        <v>363</v>
      </c>
      <c r="E5295" s="64">
        <f t="shared" si="663"/>
        <v>770.77</v>
      </c>
      <c r="F5295" s="64">
        <f t="shared" si="663"/>
        <v>0</v>
      </c>
      <c r="H5295" s="64">
        <f t="shared" si="658"/>
        <v>-770.77</v>
      </c>
      <c r="J5295" s="64">
        <f t="shared" si="664"/>
        <v>114</v>
      </c>
      <c r="K5295" s="64">
        <f t="shared" si="659"/>
        <v>118</v>
      </c>
      <c r="L5295" s="64">
        <f t="shared" si="660"/>
        <v>434</v>
      </c>
      <c r="M5295" s="64">
        <f t="shared" si="661"/>
        <v>169</v>
      </c>
      <c r="O5295" s="64">
        <f t="shared" si="665"/>
        <v>2</v>
      </c>
      <c r="P5295" s="64">
        <f t="shared" si="666"/>
        <v>1</v>
      </c>
      <c r="Q5295" s="64">
        <f t="shared" si="667"/>
        <v>1</v>
      </c>
    </row>
    <row r="5296" spans="1:17" x14ac:dyDescent="0.35">
      <c r="A5296" s="64">
        <v>6189163</v>
      </c>
      <c r="B5296" s="64" t="str">
        <f t="shared" si="662"/>
        <v>RT</v>
      </c>
      <c r="C5296" s="64">
        <f t="shared" si="663"/>
        <v>15709.29</v>
      </c>
      <c r="D5296" s="64">
        <f t="shared" si="663"/>
        <v>365</v>
      </c>
      <c r="E5296" s="64">
        <f t="shared" si="663"/>
        <v>1276.8899999999999</v>
      </c>
      <c r="F5296" s="64">
        <f t="shared" si="663"/>
        <v>0</v>
      </c>
      <c r="H5296" s="64">
        <f t="shared" si="658"/>
        <v>-1276.8899999999999</v>
      </c>
      <c r="J5296" s="64">
        <f t="shared" si="664"/>
        <v>114</v>
      </c>
      <c r="K5296" s="64">
        <f t="shared" si="659"/>
        <v>118</v>
      </c>
      <c r="L5296" s="64">
        <f t="shared" si="660"/>
        <v>435</v>
      </c>
      <c r="M5296" s="64">
        <f t="shared" si="661"/>
        <v>169</v>
      </c>
      <c r="O5296" s="64">
        <f t="shared" si="665"/>
        <v>2</v>
      </c>
      <c r="P5296" s="64">
        <f t="shared" si="666"/>
        <v>1</v>
      </c>
      <c r="Q5296" s="64">
        <f t="shared" si="667"/>
        <v>1</v>
      </c>
    </row>
    <row r="5297" spans="1:17" x14ac:dyDescent="0.35">
      <c r="A5297" s="64">
        <v>6190053</v>
      </c>
      <c r="B5297" s="64" t="str">
        <f t="shared" si="662"/>
        <v>CPP</v>
      </c>
      <c r="C5297" s="64">
        <f t="shared" si="663"/>
        <v>7143.55</v>
      </c>
      <c r="D5297" s="64">
        <f t="shared" si="663"/>
        <v>367</v>
      </c>
      <c r="E5297" s="64">
        <f t="shared" si="663"/>
        <v>550.70000000000005</v>
      </c>
      <c r="F5297" s="64">
        <f t="shared" si="663"/>
        <v>539.13</v>
      </c>
      <c r="H5297" s="64">
        <f t="shared" si="658"/>
        <v>-11.57000000000005</v>
      </c>
      <c r="J5297" s="64">
        <f t="shared" si="664"/>
        <v>115</v>
      </c>
      <c r="K5297" s="64">
        <f t="shared" si="659"/>
        <v>118</v>
      </c>
      <c r="L5297" s="64">
        <f t="shared" si="660"/>
        <v>435</v>
      </c>
      <c r="M5297" s="64">
        <f t="shared" si="661"/>
        <v>169</v>
      </c>
      <c r="O5297" s="64">
        <f t="shared" si="665"/>
        <v>2</v>
      </c>
      <c r="P5297" s="64">
        <f t="shared" si="666"/>
        <v>1</v>
      </c>
      <c r="Q5297" s="64">
        <f t="shared" si="667"/>
        <v>1</v>
      </c>
    </row>
    <row r="5298" spans="1:17" x14ac:dyDescent="0.35">
      <c r="A5298" s="64">
        <v>6190409</v>
      </c>
      <c r="B5298" s="64" t="str">
        <f t="shared" si="662"/>
        <v>RCT Control</v>
      </c>
      <c r="C5298" s="64">
        <f t="shared" si="663"/>
        <v>2843.91</v>
      </c>
      <c r="D5298" s="64">
        <f t="shared" si="663"/>
        <v>336</v>
      </c>
      <c r="E5298" s="64">
        <f t="shared" si="663"/>
        <v>233.06</v>
      </c>
      <c r="F5298" s="64">
        <f t="shared" si="663"/>
        <v>0</v>
      </c>
      <c r="H5298" s="64">
        <f t="shared" si="658"/>
        <v>-233.06</v>
      </c>
      <c r="J5298" s="64">
        <f t="shared" si="664"/>
        <v>115</v>
      </c>
      <c r="K5298" s="64">
        <f t="shared" si="659"/>
        <v>118</v>
      </c>
      <c r="L5298" s="64">
        <f t="shared" si="660"/>
        <v>435</v>
      </c>
      <c r="M5298" s="64">
        <f t="shared" si="661"/>
        <v>170</v>
      </c>
      <c r="O5298" s="64">
        <f t="shared" si="665"/>
        <v>2</v>
      </c>
      <c r="P5298" s="64">
        <f t="shared" si="666"/>
        <v>1</v>
      </c>
      <c r="Q5298" s="64">
        <f t="shared" si="667"/>
        <v>1</v>
      </c>
    </row>
    <row r="5299" spans="1:17" x14ac:dyDescent="0.35">
      <c r="A5299" s="64">
        <v>6193263</v>
      </c>
      <c r="B5299" s="64" t="str">
        <f t="shared" si="662"/>
        <v>CPP/RT</v>
      </c>
      <c r="C5299" s="64">
        <f t="shared" si="663"/>
        <v>4791.37</v>
      </c>
      <c r="D5299" s="64">
        <f t="shared" si="663"/>
        <v>334</v>
      </c>
      <c r="E5299" s="64">
        <f t="shared" si="663"/>
        <v>382.43</v>
      </c>
      <c r="F5299" s="64">
        <f t="shared" si="663"/>
        <v>385.53999999999996</v>
      </c>
      <c r="H5299" s="64">
        <f t="shared" si="658"/>
        <v>3.1099999999999568</v>
      </c>
      <c r="J5299" s="64">
        <f t="shared" si="664"/>
        <v>115</v>
      </c>
      <c r="K5299" s="64">
        <f t="shared" si="659"/>
        <v>119</v>
      </c>
      <c r="L5299" s="64">
        <f t="shared" si="660"/>
        <v>435</v>
      </c>
      <c r="M5299" s="64">
        <f t="shared" si="661"/>
        <v>170</v>
      </c>
      <c r="O5299" s="64">
        <f t="shared" si="665"/>
        <v>2</v>
      </c>
      <c r="P5299" s="64">
        <f t="shared" si="666"/>
        <v>1</v>
      </c>
      <c r="Q5299" s="64">
        <f t="shared" si="667"/>
        <v>1</v>
      </c>
    </row>
    <row r="5300" spans="1:17" x14ac:dyDescent="0.35">
      <c r="A5300" s="64">
        <v>6195665</v>
      </c>
      <c r="B5300" s="64" t="str">
        <f t="shared" si="662"/>
        <v>RT</v>
      </c>
      <c r="C5300" s="64">
        <f t="shared" si="663"/>
        <v>13131.02</v>
      </c>
      <c r="D5300" s="64">
        <f t="shared" si="663"/>
        <v>365</v>
      </c>
      <c r="E5300" s="64">
        <f t="shared" si="663"/>
        <v>1047.4000000000001</v>
      </c>
      <c r="F5300" s="64">
        <f t="shared" si="663"/>
        <v>0</v>
      </c>
      <c r="H5300" s="64">
        <f t="shared" si="658"/>
        <v>-1047.4000000000001</v>
      </c>
      <c r="J5300" s="64">
        <f t="shared" si="664"/>
        <v>115</v>
      </c>
      <c r="K5300" s="64">
        <f t="shared" si="659"/>
        <v>119</v>
      </c>
      <c r="L5300" s="64">
        <f t="shared" si="660"/>
        <v>436</v>
      </c>
      <c r="M5300" s="64">
        <f t="shared" si="661"/>
        <v>170</v>
      </c>
      <c r="O5300" s="64">
        <f t="shared" si="665"/>
        <v>2</v>
      </c>
      <c r="P5300" s="64">
        <f t="shared" si="666"/>
        <v>1</v>
      </c>
      <c r="Q5300" s="64">
        <f t="shared" si="667"/>
        <v>1</v>
      </c>
    </row>
    <row r="5301" spans="1:17" x14ac:dyDescent="0.35">
      <c r="A5301" s="64">
        <v>6197554</v>
      </c>
      <c r="B5301" s="64" t="str">
        <f t="shared" si="662"/>
        <v>CPP</v>
      </c>
      <c r="C5301" s="64">
        <f t="shared" si="663"/>
        <v>13177.36</v>
      </c>
      <c r="D5301" s="64">
        <f t="shared" si="663"/>
        <v>333</v>
      </c>
      <c r="E5301" s="64">
        <f t="shared" si="663"/>
        <v>1042.3700000000001</v>
      </c>
      <c r="F5301" s="64">
        <f t="shared" si="663"/>
        <v>1028.04</v>
      </c>
      <c r="H5301" s="64">
        <f t="shared" si="658"/>
        <v>-14.330000000000155</v>
      </c>
      <c r="J5301" s="64">
        <f t="shared" si="664"/>
        <v>116</v>
      </c>
      <c r="K5301" s="64">
        <f t="shared" si="659"/>
        <v>119</v>
      </c>
      <c r="L5301" s="64">
        <f t="shared" si="660"/>
        <v>436</v>
      </c>
      <c r="M5301" s="64">
        <f t="shared" si="661"/>
        <v>170</v>
      </c>
      <c r="O5301" s="64">
        <f t="shared" si="665"/>
        <v>2</v>
      </c>
      <c r="P5301" s="64">
        <f t="shared" si="666"/>
        <v>1</v>
      </c>
      <c r="Q5301" s="64">
        <f t="shared" si="667"/>
        <v>1</v>
      </c>
    </row>
    <row r="5302" spans="1:17" x14ac:dyDescent="0.35">
      <c r="A5302" s="64">
        <v>6202882</v>
      </c>
      <c r="B5302" s="64" t="str">
        <f t="shared" si="662"/>
        <v>CPP/RT</v>
      </c>
      <c r="C5302" s="64">
        <f t="shared" si="663"/>
        <v>9048.3700000000008</v>
      </c>
      <c r="D5302" s="64">
        <f t="shared" si="663"/>
        <v>302</v>
      </c>
      <c r="E5302" s="64">
        <f t="shared" si="663"/>
        <v>729.67</v>
      </c>
      <c r="F5302" s="64">
        <f t="shared" si="663"/>
        <v>715.19</v>
      </c>
      <c r="H5302" s="64">
        <f t="shared" si="658"/>
        <v>-14.479999999999905</v>
      </c>
      <c r="J5302" s="64">
        <f t="shared" si="664"/>
        <v>116</v>
      </c>
      <c r="K5302" s="64">
        <f t="shared" si="659"/>
        <v>120</v>
      </c>
      <c r="L5302" s="64">
        <f t="shared" si="660"/>
        <v>436</v>
      </c>
      <c r="M5302" s="64">
        <f t="shared" si="661"/>
        <v>170</v>
      </c>
      <c r="O5302" s="64">
        <f t="shared" si="665"/>
        <v>2</v>
      </c>
      <c r="P5302" s="64">
        <f t="shared" si="666"/>
        <v>1</v>
      </c>
      <c r="Q5302" s="64">
        <f t="shared" si="667"/>
        <v>1</v>
      </c>
    </row>
    <row r="5303" spans="1:17" x14ac:dyDescent="0.35">
      <c r="A5303" s="64">
        <v>6203187</v>
      </c>
      <c r="B5303" s="64" t="str">
        <f t="shared" si="662"/>
        <v>CPP</v>
      </c>
      <c r="C5303" s="64">
        <f t="shared" si="663"/>
        <v>5405.25</v>
      </c>
      <c r="D5303" s="64">
        <f t="shared" si="663"/>
        <v>272</v>
      </c>
      <c r="E5303" s="64">
        <f t="shared" si="663"/>
        <v>445.74</v>
      </c>
      <c r="F5303" s="64">
        <f t="shared" si="663"/>
        <v>437.34</v>
      </c>
      <c r="H5303" s="64">
        <f t="shared" si="658"/>
        <v>-8.4000000000000341</v>
      </c>
      <c r="J5303" s="64">
        <f t="shared" si="664"/>
        <v>117</v>
      </c>
      <c r="K5303" s="64">
        <f t="shared" si="659"/>
        <v>120</v>
      </c>
      <c r="L5303" s="64">
        <f t="shared" si="660"/>
        <v>436</v>
      </c>
      <c r="M5303" s="64">
        <f t="shared" si="661"/>
        <v>170</v>
      </c>
      <c r="O5303" s="64">
        <f t="shared" si="665"/>
        <v>2</v>
      </c>
      <c r="P5303" s="64">
        <f t="shared" si="666"/>
        <v>1</v>
      </c>
      <c r="Q5303" s="64">
        <f t="shared" si="667"/>
        <v>1</v>
      </c>
    </row>
    <row r="5304" spans="1:17" x14ac:dyDescent="0.35">
      <c r="A5304" s="64">
        <v>6212857</v>
      </c>
      <c r="B5304" s="64" t="str">
        <f t="shared" si="662"/>
        <v>RT</v>
      </c>
      <c r="C5304" s="64">
        <f t="shared" si="663"/>
        <v>9412.84</v>
      </c>
      <c r="D5304" s="64">
        <f t="shared" si="663"/>
        <v>364</v>
      </c>
      <c r="E5304" s="64">
        <f t="shared" si="663"/>
        <v>779.23</v>
      </c>
      <c r="F5304" s="64">
        <f t="shared" si="663"/>
        <v>0</v>
      </c>
      <c r="H5304" s="64">
        <f t="shared" si="658"/>
        <v>-779.23</v>
      </c>
      <c r="J5304" s="64">
        <f t="shared" si="664"/>
        <v>117</v>
      </c>
      <c r="K5304" s="64">
        <f t="shared" si="659"/>
        <v>120</v>
      </c>
      <c r="L5304" s="64">
        <f t="shared" si="660"/>
        <v>437</v>
      </c>
      <c r="M5304" s="64">
        <f t="shared" si="661"/>
        <v>170</v>
      </c>
      <c r="O5304" s="64">
        <f t="shared" si="665"/>
        <v>2</v>
      </c>
      <c r="P5304" s="64">
        <f t="shared" si="666"/>
        <v>1</v>
      </c>
      <c r="Q5304" s="64">
        <f t="shared" si="667"/>
        <v>1</v>
      </c>
    </row>
    <row r="5305" spans="1:17" x14ac:dyDescent="0.35">
      <c r="A5305" s="64">
        <v>6225157</v>
      </c>
      <c r="B5305" s="64" t="str">
        <f t="shared" si="662"/>
        <v>CPP</v>
      </c>
      <c r="C5305" s="64">
        <f t="shared" si="663"/>
        <v>10927.74</v>
      </c>
      <c r="D5305" s="64">
        <f t="shared" si="663"/>
        <v>302</v>
      </c>
      <c r="E5305" s="64">
        <f t="shared" si="663"/>
        <v>855.94</v>
      </c>
      <c r="F5305" s="64">
        <f t="shared" si="663"/>
        <v>845.79</v>
      </c>
      <c r="H5305" s="64">
        <f t="shared" si="658"/>
        <v>-10.150000000000091</v>
      </c>
      <c r="J5305" s="64">
        <f t="shared" si="664"/>
        <v>118</v>
      </c>
      <c r="K5305" s="64">
        <f t="shared" si="659"/>
        <v>120</v>
      </c>
      <c r="L5305" s="64">
        <f t="shared" si="660"/>
        <v>437</v>
      </c>
      <c r="M5305" s="64">
        <f t="shared" si="661"/>
        <v>170</v>
      </c>
      <c r="O5305" s="64">
        <f t="shared" si="665"/>
        <v>2</v>
      </c>
      <c r="P5305" s="64">
        <f t="shared" si="666"/>
        <v>1</v>
      </c>
      <c r="Q5305" s="64">
        <f t="shared" si="667"/>
        <v>1</v>
      </c>
    </row>
    <row r="5306" spans="1:17" x14ac:dyDescent="0.35">
      <c r="A5306" s="64">
        <v>6227666</v>
      </c>
      <c r="B5306" s="64" t="str">
        <f t="shared" si="662"/>
        <v>RCT Control</v>
      </c>
      <c r="C5306" s="64">
        <f t="shared" si="663"/>
        <v>12035.56</v>
      </c>
      <c r="D5306" s="64">
        <f t="shared" si="663"/>
        <v>333</v>
      </c>
      <c r="E5306" s="64">
        <f t="shared" si="663"/>
        <v>973.95</v>
      </c>
      <c r="F5306" s="64">
        <f t="shared" si="663"/>
        <v>0</v>
      </c>
      <c r="H5306" s="64">
        <f t="shared" si="658"/>
        <v>-973.95</v>
      </c>
      <c r="J5306" s="64">
        <f t="shared" si="664"/>
        <v>118</v>
      </c>
      <c r="K5306" s="64">
        <f t="shared" si="659"/>
        <v>120</v>
      </c>
      <c r="L5306" s="64">
        <f t="shared" si="660"/>
        <v>437</v>
      </c>
      <c r="M5306" s="64">
        <f t="shared" si="661"/>
        <v>171</v>
      </c>
      <c r="O5306" s="64">
        <f t="shared" si="665"/>
        <v>2</v>
      </c>
      <c r="P5306" s="64">
        <f t="shared" si="666"/>
        <v>1</v>
      </c>
      <c r="Q5306" s="64">
        <f t="shared" si="667"/>
        <v>1</v>
      </c>
    </row>
    <row r="5307" spans="1:17" x14ac:dyDescent="0.35">
      <c r="A5307" s="64">
        <v>6230560</v>
      </c>
      <c r="B5307" s="64" t="str">
        <f t="shared" si="662"/>
        <v>RCT Control</v>
      </c>
      <c r="C5307" s="64">
        <f t="shared" si="663"/>
        <v>8345.5499999999993</v>
      </c>
      <c r="D5307" s="64">
        <f t="shared" si="663"/>
        <v>332</v>
      </c>
      <c r="E5307" s="64">
        <f t="shared" si="663"/>
        <v>700.66000000000008</v>
      </c>
      <c r="F5307" s="64">
        <f t="shared" si="663"/>
        <v>0</v>
      </c>
      <c r="H5307" s="64">
        <f t="shared" si="658"/>
        <v>-700.66000000000008</v>
      </c>
      <c r="J5307" s="64">
        <f t="shared" si="664"/>
        <v>118</v>
      </c>
      <c r="K5307" s="64">
        <f t="shared" si="659"/>
        <v>120</v>
      </c>
      <c r="L5307" s="64">
        <f t="shared" si="660"/>
        <v>437</v>
      </c>
      <c r="M5307" s="64">
        <f t="shared" si="661"/>
        <v>172</v>
      </c>
      <c r="O5307" s="64">
        <f t="shared" si="665"/>
        <v>2</v>
      </c>
      <c r="P5307" s="64">
        <f t="shared" si="666"/>
        <v>1</v>
      </c>
      <c r="Q5307" s="64">
        <f t="shared" si="667"/>
        <v>1</v>
      </c>
    </row>
    <row r="5308" spans="1:17" x14ac:dyDescent="0.35">
      <c r="A5308" s="64">
        <v>6231914</v>
      </c>
      <c r="B5308" s="64" t="str">
        <f t="shared" si="662"/>
        <v>RT</v>
      </c>
      <c r="C5308" s="64">
        <f t="shared" si="663"/>
        <v>11084.21</v>
      </c>
      <c r="D5308" s="64">
        <f t="shared" si="663"/>
        <v>364</v>
      </c>
      <c r="E5308" s="64">
        <f t="shared" si="663"/>
        <v>920.81999999999994</v>
      </c>
      <c r="F5308" s="64">
        <f t="shared" si="663"/>
        <v>0</v>
      </c>
      <c r="H5308" s="64">
        <f t="shared" si="658"/>
        <v>-920.81999999999994</v>
      </c>
      <c r="J5308" s="64">
        <f t="shared" si="664"/>
        <v>118</v>
      </c>
      <c r="K5308" s="64">
        <f t="shared" si="659"/>
        <v>120</v>
      </c>
      <c r="L5308" s="64">
        <f t="shared" si="660"/>
        <v>438</v>
      </c>
      <c r="M5308" s="64">
        <f t="shared" si="661"/>
        <v>172</v>
      </c>
      <c r="O5308" s="64">
        <f t="shared" si="665"/>
        <v>2</v>
      </c>
      <c r="P5308" s="64">
        <f t="shared" si="666"/>
        <v>1</v>
      </c>
      <c r="Q5308" s="64">
        <f t="shared" si="667"/>
        <v>1</v>
      </c>
    </row>
    <row r="5309" spans="1:17" x14ac:dyDescent="0.35">
      <c r="A5309" s="64">
        <v>6234091</v>
      </c>
      <c r="B5309" s="64" t="str">
        <f t="shared" si="662"/>
        <v>RT</v>
      </c>
      <c r="C5309" s="64">
        <f t="shared" si="663"/>
        <v>11272.25</v>
      </c>
      <c r="D5309" s="64">
        <f t="shared" si="663"/>
        <v>364</v>
      </c>
      <c r="E5309" s="64">
        <f t="shared" si="663"/>
        <v>889.1</v>
      </c>
      <c r="F5309" s="64">
        <f t="shared" si="663"/>
        <v>0</v>
      </c>
      <c r="H5309" s="64">
        <f t="shared" si="658"/>
        <v>-889.1</v>
      </c>
      <c r="J5309" s="64">
        <f t="shared" si="664"/>
        <v>118</v>
      </c>
      <c r="K5309" s="64">
        <f t="shared" si="659"/>
        <v>120</v>
      </c>
      <c r="L5309" s="64">
        <f t="shared" si="660"/>
        <v>439</v>
      </c>
      <c r="M5309" s="64">
        <f t="shared" si="661"/>
        <v>172</v>
      </c>
      <c r="O5309" s="64">
        <f t="shared" si="665"/>
        <v>2</v>
      </c>
      <c r="P5309" s="64">
        <f t="shared" si="666"/>
        <v>1</v>
      </c>
      <c r="Q5309" s="64">
        <f t="shared" si="667"/>
        <v>1</v>
      </c>
    </row>
    <row r="5310" spans="1:17" x14ac:dyDescent="0.35">
      <c r="A5310" s="64">
        <v>6244371</v>
      </c>
      <c r="B5310" s="64" t="str">
        <f t="shared" si="662"/>
        <v>RT</v>
      </c>
      <c r="C5310" s="64">
        <f t="shared" si="663"/>
        <v>11422.25</v>
      </c>
      <c r="D5310" s="64">
        <f t="shared" si="663"/>
        <v>365</v>
      </c>
      <c r="E5310" s="64">
        <f t="shared" si="663"/>
        <v>907.19</v>
      </c>
      <c r="F5310" s="64">
        <f t="shared" si="663"/>
        <v>0</v>
      </c>
      <c r="H5310" s="64">
        <f t="shared" si="658"/>
        <v>-907.19</v>
      </c>
      <c r="J5310" s="64">
        <f t="shared" si="664"/>
        <v>118</v>
      </c>
      <c r="K5310" s="64">
        <f t="shared" si="659"/>
        <v>120</v>
      </c>
      <c r="L5310" s="64">
        <f t="shared" si="660"/>
        <v>440</v>
      </c>
      <c r="M5310" s="64">
        <f t="shared" si="661"/>
        <v>172</v>
      </c>
      <c r="O5310" s="64">
        <f t="shared" si="665"/>
        <v>2</v>
      </c>
      <c r="P5310" s="64">
        <f t="shared" si="666"/>
        <v>1</v>
      </c>
      <c r="Q5310" s="64">
        <f t="shared" si="667"/>
        <v>1</v>
      </c>
    </row>
    <row r="5311" spans="1:17" x14ac:dyDescent="0.35">
      <c r="A5311" s="64">
        <v>6246541</v>
      </c>
      <c r="B5311" s="64" t="str">
        <f t="shared" si="662"/>
        <v>RT</v>
      </c>
      <c r="C5311" s="64">
        <f t="shared" si="663"/>
        <v>15597.32</v>
      </c>
      <c r="D5311" s="64">
        <f t="shared" si="663"/>
        <v>365</v>
      </c>
      <c r="E5311" s="64">
        <f t="shared" si="663"/>
        <v>1206.77</v>
      </c>
      <c r="F5311" s="64">
        <f t="shared" si="663"/>
        <v>0</v>
      </c>
      <c r="H5311" s="64">
        <f t="shared" si="658"/>
        <v>-1206.77</v>
      </c>
      <c r="J5311" s="64">
        <f t="shared" si="664"/>
        <v>118</v>
      </c>
      <c r="K5311" s="64">
        <f t="shared" si="659"/>
        <v>120</v>
      </c>
      <c r="L5311" s="64">
        <f t="shared" si="660"/>
        <v>441</v>
      </c>
      <c r="M5311" s="64">
        <f t="shared" si="661"/>
        <v>172</v>
      </c>
      <c r="O5311" s="64">
        <f t="shared" si="665"/>
        <v>2</v>
      </c>
      <c r="P5311" s="64">
        <f t="shared" si="666"/>
        <v>1</v>
      </c>
      <c r="Q5311" s="64">
        <f t="shared" si="667"/>
        <v>1</v>
      </c>
    </row>
    <row r="5312" spans="1:17" x14ac:dyDescent="0.35">
      <c r="A5312" s="64">
        <v>6247862</v>
      </c>
      <c r="B5312" s="64" t="str">
        <f t="shared" si="662"/>
        <v>RT</v>
      </c>
      <c r="C5312" s="64">
        <f t="shared" si="663"/>
        <v>7950.42</v>
      </c>
      <c r="D5312" s="64">
        <f t="shared" si="663"/>
        <v>367</v>
      </c>
      <c r="E5312" s="64">
        <f t="shared" si="663"/>
        <v>601.42999999999995</v>
      </c>
      <c r="F5312" s="64">
        <f t="shared" si="663"/>
        <v>0</v>
      </c>
      <c r="H5312" s="64">
        <f t="shared" si="658"/>
        <v>-601.42999999999995</v>
      </c>
      <c r="J5312" s="64">
        <f t="shared" si="664"/>
        <v>118</v>
      </c>
      <c r="K5312" s="64">
        <f t="shared" si="659"/>
        <v>120</v>
      </c>
      <c r="L5312" s="64">
        <f t="shared" si="660"/>
        <v>442</v>
      </c>
      <c r="M5312" s="64">
        <f t="shared" si="661"/>
        <v>172</v>
      </c>
      <c r="O5312" s="64">
        <f t="shared" si="665"/>
        <v>2</v>
      </c>
      <c r="P5312" s="64">
        <f t="shared" si="666"/>
        <v>1</v>
      </c>
      <c r="Q5312" s="64">
        <f t="shared" si="667"/>
        <v>1</v>
      </c>
    </row>
    <row r="5313" spans="1:17" x14ac:dyDescent="0.35">
      <c r="A5313" s="64">
        <v>6261432</v>
      </c>
      <c r="B5313" s="64" t="str">
        <f t="shared" si="662"/>
        <v>CPP/RT</v>
      </c>
      <c r="C5313" s="64">
        <f t="shared" si="663"/>
        <v>10070.709999999999</v>
      </c>
      <c r="D5313" s="64">
        <f t="shared" si="663"/>
        <v>334</v>
      </c>
      <c r="E5313" s="64">
        <f t="shared" si="663"/>
        <v>802.97</v>
      </c>
      <c r="F5313" s="64">
        <f t="shared" si="663"/>
        <v>792.25</v>
      </c>
      <c r="H5313" s="64">
        <f t="shared" si="658"/>
        <v>-10.720000000000027</v>
      </c>
      <c r="J5313" s="64">
        <f t="shared" si="664"/>
        <v>118</v>
      </c>
      <c r="K5313" s="64">
        <f t="shared" si="659"/>
        <v>121</v>
      </c>
      <c r="L5313" s="64">
        <f t="shared" si="660"/>
        <v>442</v>
      </c>
      <c r="M5313" s="64">
        <f t="shared" si="661"/>
        <v>172</v>
      </c>
      <c r="O5313" s="64">
        <f t="shared" si="665"/>
        <v>2</v>
      </c>
      <c r="P5313" s="64">
        <f t="shared" si="666"/>
        <v>1</v>
      </c>
      <c r="Q5313" s="64">
        <f t="shared" si="667"/>
        <v>1</v>
      </c>
    </row>
    <row r="5314" spans="1:17" x14ac:dyDescent="0.35">
      <c r="A5314" s="64">
        <v>6261812</v>
      </c>
      <c r="B5314" s="64" t="str">
        <f t="shared" si="662"/>
        <v>RCT Control</v>
      </c>
      <c r="C5314" s="64">
        <f t="shared" si="663"/>
        <v>7684.63</v>
      </c>
      <c r="D5314" s="64">
        <f t="shared" si="663"/>
        <v>334</v>
      </c>
      <c r="E5314" s="64">
        <f t="shared" si="663"/>
        <v>617.51</v>
      </c>
      <c r="F5314" s="64">
        <f t="shared" si="663"/>
        <v>0</v>
      </c>
      <c r="H5314" s="64">
        <f t="shared" si="658"/>
        <v>-617.51</v>
      </c>
      <c r="J5314" s="64">
        <f t="shared" si="664"/>
        <v>118</v>
      </c>
      <c r="K5314" s="64">
        <f t="shared" si="659"/>
        <v>121</v>
      </c>
      <c r="L5314" s="64">
        <f t="shared" si="660"/>
        <v>442</v>
      </c>
      <c r="M5314" s="64">
        <f t="shared" si="661"/>
        <v>173</v>
      </c>
      <c r="O5314" s="64">
        <f t="shared" si="665"/>
        <v>2</v>
      </c>
      <c r="P5314" s="64">
        <f t="shared" si="666"/>
        <v>1</v>
      </c>
      <c r="Q5314" s="64">
        <f t="shared" si="667"/>
        <v>1</v>
      </c>
    </row>
    <row r="5315" spans="1:17" x14ac:dyDescent="0.35">
      <c r="A5315" s="64">
        <v>6267935</v>
      </c>
      <c r="B5315" s="64" t="str">
        <f t="shared" si="662"/>
        <v>RT</v>
      </c>
      <c r="C5315" s="64">
        <f t="shared" si="663"/>
        <v>13153.33</v>
      </c>
      <c r="D5315" s="64">
        <f t="shared" si="663"/>
        <v>364</v>
      </c>
      <c r="E5315" s="64">
        <f t="shared" si="663"/>
        <v>1060.53</v>
      </c>
      <c r="F5315" s="64">
        <f t="shared" si="663"/>
        <v>0</v>
      </c>
      <c r="H5315" s="64">
        <f t="shared" si="658"/>
        <v>-1060.53</v>
      </c>
      <c r="J5315" s="64">
        <f t="shared" si="664"/>
        <v>118</v>
      </c>
      <c r="K5315" s="64">
        <f t="shared" si="659"/>
        <v>121</v>
      </c>
      <c r="L5315" s="64">
        <f t="shared" si="660"/>
        <v>443</v>
      </c>
      <c r="M5315" s="64">
        <f t="shared" si="661"/>
        <v>173</v>
      </c>
      <c r="O5315" s="64">
        <f t="shared" si="665"/>
        <v>2</v>
      </c>
      <c r="P5315" s="64">
        <f t="shared" si="666"/>
        <v>1</v>
      </c>
      <c r="Q5315" s="64">
        <f t="shared" si="667"/>
        <v>1</v>
      </c>
    </row>
    <row r="5316" spans="1:17" x14ac:dyDescent="0.35">
      <c r="A5316" s="64">
        <v>6272330</v>
      </c>
      <c r="B5316" s="64" t="str">
        <f t="shared" si="662"/>
        <v>RT</v>
      </c>
      <c r="C5316" s="64">
        <f t="shared" si="663"/>
        <v>13682.16</v>
      </c>
      <c r="D5316" s="64">
        <f t="shared" si="663"/>
        <v>365</v>
      </c>
      <c r="E5316" s="64">
        <f t="shared" si="663"/>
        <v>1111.5999999999999</v>
      </c>
      <c r="F5316" s="64">
        <f t="shared" si="663"/>
        <v>0</v>
      </c>
      <c r="H5316" s="64">
        <f t="shared" si="658"/>
        <v>-1111.5999999999999</v>
      </c>
      <c r="J5316" s="64">
        <f t="shared" si="664"/>
        <v>118</v>
      </c>
      <c r="K5316" s="64">
        <f t="shared" si="659"/>
        <v>121</v>
      </c>
      <c r="L5316" s="64">
        <f t="shared" si="660"/>
        <v>444</v>
      </c>
      <c r="M5316" s="64">
        <f t="shared" si="661"/>
        <v>173</v>
      </c>
      <c r="O5316" s="64">
        <f t="shared" si="665"/>
        <v>2</v>
      </c>
      <c r="P5316" s="64">
        <f t="shared" si="666"/>
        <v>1</v>
      </c>
      <c r="Q5316" s="64">
        <f t="shared" si="667"/>
        <v>1</v>
      </c>
    </row>
    <row r="5317" spans="1:17" x14ac:dyDescent="0.35">
      <c r="A5317" s="64">
        <v>6274980</v>
      </c>
      <c r="B5317" s="64" t="str">
        <f t="shared" si="662"/>
        <v>RT</v>
      </c>
      <c r="C5317" s="64">
        <f t="shared" si="663"/>
        <v>7528.97</v>
      </c>
      <c r="D5317" s="64">
        <f t="shared" si="663"/>
        <v>365</v>
      </c>
      <c r="E5317" s="64">
        <f t="shared" si="663"/>
        <v>587.61</v>
      </c>
      <c r="F5317" s="64">
        <f t="shared" si="663"/>
        <v>0</v>
      </c>
      <c r="H5317" s="64">
        <f t="shared" si="658"/>
        <v>-587.61</v>
      </c>
      <c r="J5317" s="64">
        <f t="shared" si="664"/>
        <v>118</v>
      </c>
      <c r="K5317" s="64">
        <f t="shared" si="659"/>
        <v>121</v>
      </c>
      <c r="L5317" s="64">
        <f t="shared" si="660"/>
        <v>445</v>
      </c>
      <c r="M5317" s="64">
        <f t="shared" si="661"/>
        <v>173</v>
      </c>
      <c r="O5317" s="64">
        <f t="shared" si="665"/>
        <v>2</v>
      </c>
      <c r="P5317" s="64">
        <f t="shared" si="666"/>
        <v>1</v>
      </c>
      <c r="Q5317" s="64">
        <f t="shared" si="667"/>
        <v>1</v>
      </c>
    </row>
    <row r="5318" spans="1:17" x14ac:dyDescent="0.35">
      <c r="A5318" s="64">
        <v>6275350</v>
      </c>
      <c r="B5318" s="64" t="str">
        <f t="shared" si="662"/>
        <v>RT</v>
      </c>
      <c r="C5318" s="64">
        <f t="shared" si="663"/>
        <v>19936.11</v>
      </c>
      <c r="D5318" s="64">
        <f t="shared" si="663"/>
        <v>365</v>
      </c>
      <c r="E5318" s="64">
        <f t="shared" si="663"/>
        <v>1634.83</v>
      </c>
      <c r="F5318" s="64">
        <f t="shared" si="663"/>
        <v>0</v>
      </c>
      <c r="H5318" s="64">
        <f t="shared" si="658"/>
        <v>-1634.83</v>
      </c>
      <c r="J5318" s="64">
        <f t="shared" si="664"/>
        <v>118</v>
      </c>
      <c r="K5318" s="64">
        <f t="shared" si="659"/>
        <v>121</v>
      </c>
      <c r="L5318" s="64">
        <f t="shared" si="660"/>
        <v>446</v>
      </c>
      <c r="M5318" s="64">
        <f t="shared" si="661"/>
        <v>173</v>
      </c>
      <c r="O5318" s="64">
        <f t="shared" si="665"/>
        <v>2</v>
      </c>
      <c r="P5318" s="64">
        <f t="shared" si="666"/>
        <v>1</v>
      </c>
      <c r="Q5318" s="64">
        <f t="shared" si="667"/>
        <v>1</v>
      </c>
    </row>
    <row r="5319" spans="1:17" x14ac:dyDescent="0.35">
      <c r="A5319" s="64">
        <v>6281240</v>
      </c>
      <c r="B5319" s="64" t="str">
        <f t="shared" si="662"/>
        <v>RT</v>
      </c>
      <c r="C5319" s="64">
        <f t="shared" si="663"/>
        <v>9998.4700000000012</v>
      </c>
      <c r="D5319" s="64">
        <f t="shared" si="663"/>
        <v>367</v>
      </c>
      <c r="E5319" s="64">
        <f t="shared" si="663"/>
        <v>807.89</v>
      </c>
      <c r="F5319" s="64">
        <f t="shared" si="663"/>
        <v>0</v>
      </c>
      <c r="H5319" s="64">
        <f t="shared" si="658"/>
        <v>-807.89</v>
      </c>
      <c r="J5319" s="64">
        <f t="shared" si="664"/>
        <v>118</v>
      </c>
      <c r="K5319" s="64">
        <f t="shared" si="659"/>
        <v>121</v>
      </c>
      <c r="L5319" s="64">
        <f t="shared" si="660"/>
        <v>447</v>
      </c>
      <c r="M5319" s="64">
        <f t="shared" si="661"/>
        <v>173</v>
      </c>
      <c r="O5319" s="64">
        <f t="shared" si="665"/>
        <v>2</v>
      </c>
      <c r="P5319" s="64">
        <f t="shared" si="666"/>
        <v>1</v>
      </c>
      <c r="Q5319" s="64">
        <f t="shared" si="667"/>
        <v>1</v>
      </c>
    </row>
    <row r="5320" spans="1:17" x14ac:dyDescent="0.35">
      <c r="A5320" s="64">
        <v>6286464</v>
      </c>
      <c r="B5320" s="64" t="str">
        <f t="shared" si="662"/>
        <v>CPP/RT</v>
      </c>
      <c r="C5320" s="64">
        <f t="shared" si="663"/>
        <v>4348.87</v>
      </c>
      <c r="D5320" s="64">
        <f t="shared" si="663"/>
        <v>305</v>
      </c>
      <c r="E5320" s="64">
        <f t="shared" si="663"/>
        <v>347.68</v>
      </c>
      <c r="F5320" s="64">
        <f t="shared" si="663"/>
        <v>346.01</v>
      </c>
      <c r="H5320" s="64">
        <f t="shared" si="658"/>
        <v>-1.6700000000000159</v>
      </c>
      <c r="J5320" s="64">
        <f t="shared" si="664"/>
        <v>118</v>
      </c>
      <c r="K5320" s="64">
        <f t="shared" si="659"/>
        <v>122</v>
      </c>
      <c r="L5320" s="64">
        <f t="shared" si="660"/>
        <v>447</v>
      </c>
      <c r="M5320" s="64">
        <f t="shared" si="661"/>
        <v>173</v>
      </c>
      <c r="O5320" s="64">
        <f t="shared" si="665"/>
        <v>2</v>
      </c>
      <c r="P5320" s="64">
        <f t="shared" si="666"/>
        <v>1</v>
      </c>
      <c r="Q5320" s="64">
        <f t="shared" si="667"/>
        <v>1</v>
      </c>
    </row>
    <row r="5321" spans="1:17" x14ac:dyDescent="0.35">
      <c r="A5321" s="64">
        <v>6290960</v>
      </c>
      <c r="B5321" s="64" t="str">
        <f t="shared" si="662"/>
        <v>CPP/RT</v>
      </c>
      <c r="C5321" s="64">
        <f t="shared" si="663"/>
        <v>9485.68</v>
      </c>
      <c r="D5321" s="64">
        <f t="shared" si="663"/>
        <v>335</v>
      </c>
      <c r="E5321" s="64">
        <f t="shared" si="663"/>
        <v>775.76</v>
      </c>
      <c r="F5321" s="64">
        <f t="shared" si="663"/>
        <v>758.06000000000006</v>
      </c>
      <c r="H5321" s="64">
        <f t="shared" si="658"/>
        <v>-17.699999999999932</v>
      </c>
      <c r="J5321" s="64">
        <f t="shared" si="664"/>
        <v>118</v>
      </c>
      <c r="K5321" s="64">
        <f t="shared" si="659"/>
        <v>123</v>
      </c>
      <c r="L5321" s="64">
        <f t="shared" si="660"/>
        <v>447</v>
      </c>
      <c r="M5321" s="64">
        <f t="shared" si="661"/>
        <v>173</v>
      </c>
      <c r="O5321" s="64">
        <f t="shared" si="665"/>
        <v>2</v>
      </c>
      <c r="P5321" s="64">
        <f t="shared" si="666"/>
        <v>1</v>
      </c>
      <c r="Q5321" s="64">
        <f t="shared" si="667"/>
        <v>1</v>
      </c>
    </row>
    <row r="5322" spans="1:17" x14ac:dyDescent="0.35">
      <c r="A5322" s="64">
        <v>6294988</v>
      </c>
      <c r="B5322" s="64" t="str">
        <f t="shared" si="662"/>
        <v>RCT Control</v>
      </c>
      <c r="C5322" s="64">
        <f t="shared" si="663"/>
        <v>16648.080000000002</v>
      </c>
      <c r="D5322" s="64">
        <f t="shared" si="663"/>
        <v>335</v>
      </c>
      <c r="E5322" s="64">
        <f t="shared" si="663"/>
        <v>1367.35</v>
      </c>
      <c r="F5322" s="64">
        <f t="shared" si="663"/>
        <v>0</v>
      </c>
      <c r="H5322" s="64">
        <f t="shared" si="658"/>
        <v>-1367.35</v>
      </c>
      <c r="J5322" s="64">
        <f t="shared" si="664"/>
        <v>118</v>
      </c>
      <c r="K5322" s="64">
        <f t="shared" si="659"/>
        <v>123</v>
      </c>
      <c r="L5322" s="64">
        <f t="shared" si="660"/>
        <v>447</v>
      </c>
      <c r="M5322" s="64">
        <f t="shared" si="661"/>
        <v>174</v>
      </c>
      <c r="O5322" s="64">
        <f t="shared" si="665"/>
        <v>2</v>
      </c>
      <c r="P5322" s="64">
        <f t="shared" si="666"/>
        <v>1</v>
      </c>
      <c r="Q5322" s="64">
        <f t="shared" si="667"/>
        <v>1</v>
      </c>
    </row>
    <row r="5323" spans="1:17" x14ac:dyDescent="0.35">
      <c r="A5323" s="64">
        <v>6301337</v>
      </c>
      <c r="B5323" s="64" t="str">
        <f t="shared" si="662"/>
        <v>RT</v>
      </c>
      <c r="C5323" s="64">
        <f t="shared" si="663"/>
        <v>10755.92</v>
      </c>
      <c r="D5323" s="64">
        <f t="shared" si="663"/>
        <v>365</v>
      </c>
      <c r="E5323" s="64">
        <f t="shared" si="663"/>
        <v>890.04</v>
      </c>
      <c r="F5323" s="64">
        <f t="shared" si="663"/>
        <v>0</v>
      </c>
      <c r="H5323" s="64">
        <f t="shared" si="658"/>
        <v>-890.04</v>
      </c>
      <c r="J5323" s="64">
        <f t="shared" si="664"/>
        <v>118</v>
      </c>
      <c r="K5323" s="64">
        <f t="shared" si="659"/>
        <v>123</v>
      </c>
      <c r="L5323" s="64">
        <f t="shared" si="660"/>
        <v>448</v>
      </c>
      <c r="M5323" s="64">
        <f t="shared" si="661"/>
        <v>174</v>
      </c>
      <c r="O5323" s="64">
        <f t="shared" si="665"/>
        <v>2</v>
      </c>
      <c r="P5323" s="64">
        <f t="shared" si="666"/>
        <v>1</v>
      </c>
      <c r="Q5323" s="64">
        <f t="shared" si="667"/>
        <v>1</v>
      </c>
    </row>
    <row r="5324" spans="1:17" x14ac:dyDescent="0.35">
      <c r="A5324" s="64">
        <v>6320428</v>
      </c>
      <c r="B5324" s="64" t="str">
        <f t="shared" si="662"/>
        <v>RT</v>
      </c>
      <c r="C5324" s="64">
        <f t="shared" si="663"/>
        <v>8560.27</v>
      </c>
      <c r="D5324" s="64">
        <f t="shared" si="663"/>
        <v>365</v>
      </c>
      <c r="E5324" s="64">
        <f t="shared" si="663"/>
        <v>702.87</v>
      </c>
      <c r="F5324" s="64">
        <f t="shared" si="663"/>
        <v>0</v>
      </c>
      <c r="H5324" s="64">
        <f t="shared" si="658"/>
        <v>-702.87</v>
      </c>
      <c r="J5324" s="64">
        <f t="shared" si="664"/>
        <v>118</v>
      </c>
      <c r="K5324" s="64">
        <f t="shared" si="659"/>
        <v>123</v>
      </c>
      <c r="L5324" s="64">
        <f t="shared" si="660"/>
        <v>449</v>
      </c>
      <c r="M5324" s="64">
        <f t="shared" si="661"/>
        <v>174</v>
      </c>
      <c r="O5324" s="64">
        <f t="shared" si="665"/>
        <v>2</v>
      </c>
      <c r="P5324" s="64">
        <f t="shared" si="666"/>
        <v>1</v>
      </c>
      <c r="Q5324" s="64">
        <f t="shared" si="667"/>
        <v>1</v>
      </c>
    </row>
    <row r="5325" spans="1:17" x14ac:dyDescent="0.35">
      <c r="A5325" s="64">
        <v>6322903</v>
      </c>
      <c r="B5325" s="64" t="str">
        <f t="shared" si="662"/>
        <v>RT</v>
      </c>
      <c r="C5325" s="64">
        <f t="shared" si="663"/>
        <v>12256.3</v>
      </c>
      <c r="D5325" s="64">
        <f t="shared" si="663"/>
        <v>363</v>
      </c>
      <c r="E5325" s="64">
        <f t="shared" si="663"/>
        <v>958.01</v>
      </c>
      <c r="F5325" s="64">
        <f t="shared" si="663"/>
        <v>0</v>
      </c>
      <c r="H5325" s="64">
        <f t="shared" si="658"/>
        <v>-958.01</v>
      </c>
      <c r="J5325" s="64">
        <f t="shared" si="664"/>
        <v>118</v>
      </c>
      <c r="K5325" s="64">
        <f t="shared" si="659"/>
        <v>123</v>
      </c>
      <c r="L5325" s="64">
        <f t="shared" si="660"/>
        <v>450</v>
      </c>
      <c r="M5325" s="64">
        <f t="shared" si="661"/>
        <v>174</v>
      </c>
      <c r="O5325" s="64">
        <f t="shared" si="665"/>
        <v>2</v>
      </c>
      <c r="P5325" s="64">
        <f t="shared" si="666"/>
        <v>1</v>
      </c>
      <c r="Q5325" s="64">
        <f t="shared" si="667"/>
        <v>1</v>
      </c>
    </row>
    <row r="5326" spans="1:17" x14ac:dyDescent="0.35">
      <c r="A5326" s="64">
        <v>6324694</v>
      </c>
      <c r="B5326" s="64" t="str">
        <f t="shared" si="662"/>
        <v>CPP/RT</v>
      </c>
      <c r="C5326" s="64">
        <f t="shared" si="663"/>
        <v>5065.7</v>
      </c>
      <c r="D5326" s="64">
        <f t="shared" si="663"/>
        <v>305</v>
      </c>
      <c r="E5326" s="64">
        <f t="shared" si="663"/>
        <v>399.6</v>
      </c>
      <c r="F5326" s="64">
        <f t="shared" si="663"/>
        <v>387.52</v>
      </c>
      <c r="H5326" s="64">
        <f t="shared" si="658"/>
        <v>-12.080000000000041</v>
      </c>
      <c r="J5326" s="64">
        <f t="shared" si="664"/>
        <v>118</v>
      </c>
      <c r="K5326" s="64">
        <f t="shared" si="659"/>
        <v>124</v>
      </c>
      <c r="L5326" s="64">
        <f t="shared" si="660"/>
        <v>450</v>
      </c>
      <c r="M5326" s="64">
        <f t="shared" si="661"/>
        <v>174</v>
      </c>
      <c r="O5326" s="64">
        <f t="shared" si="665"/>
        <v>2</v>
      </c>
      <c r="P5326" s="64">
        <f t="shared" si="666"/>
        <v>1</v>
      </c>
      <c r="Q5326" s="64">
        <f t="shared" si="667"/>
        <v>1</v>
      </c>
    </row>
    <row r="5327" spans="1:17" x14ac:dyDescent="0.35">
      <c r="A5327" s="64">
        <v>6326020</v>
      </c>
      <c r="B5327" s="64" t="str">
        <f t="shared" si="662"/>
        <v>RCT Control</v>
      </c>
      <c r="C5327" s="64">
        <f t="shared" si="663"/>
        <v>11681.66</v>
      </c>
      <c r="D5327" s="64">
        <f t="shared" si="663"/>
        <v>336</v>
      </c>
      <c r="E5327" s="64">
        <f t="shared" si="663"/>
        <v>956.45</v>
      </c>
      <c r="F5327" s="64">
        <f t="shared" si="663"/>
        <v>0</v>
      </c>
      <c r="H5327" s="64">
        <f t="shared" si="658"/>
        <v>-956.45</v>
      </c>
      <c r="J5327" s="64">
        <f t="shared" si="664"/>
        <v>118</v>
      </c>
      <c r="K5327" s="64">
        <f t="shared" si="659"/>
        <v>124</v>
      </c>
      <c r="L5327" s="64">
        <f t="shared" si="660"/>
        <v>450</v>
      </c>
      <c r="M5327" s="64">
        <f t="shared" si="661"/>
        <v>175</v>
      </c>
      <c r="O5327" s="64">
        <f t="shared" si="665"/>
        <v>2</v>
      </c>
      <c r="P5327" s="64">
        <f t="shared" si="666"/>
        <v>1</v>
      </c>
      <c r="Q5327" s="64">
        <f t="shared" si="667"/>
        <v>1</v>
      </c>
    </row>
    <row r="5328" spans="1:17" x14ac:dyDescent="0.35">
      <c r="A5328" s="64">
        <v>6330104</v>
      </c>
      <c r="B5328" s="64" t="str">
        <f t="shared" si="662"/>
        <v>RT</v>
      </c>
      <c r="C5328" s="64">
        <f t="shared" si="663"/>
        <v>10852.15</v>
      </c>
      <c r="D5328" s="64">
        <f t="shared" si="663"/>
        <v>365</v>
      </c>
      <c r="E5328" s="64">
        <f t="shared" si="663"/>
        <v>875.63</v>
      </c>
      <c r="F5328" s="64">
        <f t="shared" si="663"/>
        <v>0</v>
      </c>
      <c r="H5328" s="64">
        <f t="shared" si="658"/>
        <v>-875.63</v>
      </c>
      <c r="J5328" s="64">
        <f t="shared" si="664"/>
        <v>118</v>
      </c>
      <c r="K5328" s="64">
        <f t="shared" si="659"/>
        <v>124</v>
      </c>
      <c r="L5328" s="64">
        <f t="shared" si="660"/>
        <v>451</v>
      </c>
      <c r="M5328" s="64">
        <f t="shared" si="661"/>
        <v>175</v>
      </c>
      <c r="O5328" s="64">
        <f t="shared" si="665"/>
        <v>2</v>
      </c>
      <c r="P5328" s="64">
        <f t="shared" si="666"/>
        <v>1</v>
      </c>
      <c r="Q5328" s="64">
        <f t="shared" si="667"/>
        <v>1</v>
      </c>
    </row>
    <row r="5329" spans="1:17" x14ac:dyDescent="0.35">
      <c r="A5329" s="64">
        <v>6330964</v>
      </c>
      <c r="B5329" s="64" t="str">
        <f t="shared" si="662"/>
        <v>RT</v>
      </c>
      <c r="C5329" s="64">
        <f t="shared" si="663"/>
        <v>10009.950000000001</v>
      </c>
      <c r="D5329" s="64">
        <f t="shared" si="663"/>
        <v>365</v>
      </c>
      <c r="E5329" s="64">
        <f t="shared" si="663"/>
        <v>818.32</v>
      </c>
      <c r="F5329" s="64">
        <f t="shared" si="663"/>
        <v>0</v>
      </c>
      <c r="H5329" s="64">
        <f t="shared" si="658"/>
        <v>-818.32</v>
      </c>
      <c r="J5329" s="64">
        <f t="shared" si="664"/>
        <v>118</v>
      </c>
      <c r="K5329" s="64">
        <f t="shared" si="659"/>
        <v>124</v>
      </c>
      <c r="L5329" s="64">
        <f t="shared" si="660"/>
        <v>452</v>
      </c>
      <c r="M5329" s="64">
        <f t="shared" si="661"/>
        <v>175</v>
      </c>
      <c r="O5329" s="64">
        <f t="shared" si="665"/>
        <v>2</v>
      </c>
      <c r="P5329" s="64">
        <f t="shared" si="666"/>
        <v>1</v>
      </c>
      <c r="Q5329" s="64">
        <f t="shared" si="667"/>
        <v>1</v>
      </c>
    </row>
    <row r="5330" spans="1:17" x14ac:dyDescent="0.35">
      <c r="A5330" s="64">
        <v>6331269</v>
      </c>
      <c r="B5330" s="64" t="str">
        <f t="shared" si="662"/>
        <v>RT</v>
      </c>
      <c r="C5330" s="64">
        <f t="shared" si="663"/>
        <v>23962.23</v>
      </c>
      <c r="D5330" s="64">
        <f t="shared" si="663"/>
        <v>365</v>
      </c>
      <c r="E5330" s="64">
        <f t="shared" si="663"/>
        <v>1908.8</v>
      </c>
      <c r="F5330" s="64">
        <f t="shared" si="663"/>
        <v>0</v>
      </c>
      <c r="H5330" s="64">
        <f t="shared" si="658"/>
        <v>-1908.8</v>
      </c>
      <c r="J5330" s="64">
        <f t="shared" si="664"/>
        <v>118</v>
      </c>
      <c r="K5330" s="64">
        <f t="shared" si="659"/>
        <v>124</v>
      </c>
      <c r="L5330" s="64">
        <f t="shared" si="660"/>
        <v>453</v>
      </c>
      <c r="M5330" s="64">
        <f t="shared" si="661"/>
        <v>175</v>
      </c>
      <c r="O5330" s="64">
        <f t="shared" si="665"/>
        <v>2</v>
      </c>
      <c r="P5330" s="64">
        <f t="shared" si="666"/>
        <v>1</v>
      </c>
      <c r="Q5330" s="64">
        <f t="shared" si="667"/>
        <v>1</v>
      </c>
    </row>
    <row r="5331" spans="1:17" x14ac:dyDescent="0.35">
      <c r="A5331" s="64">
        <v>6335279</v>
      </c>
      <c r="B5331" s="64" t="str">
        <f t="shared" si="662"/>
        <v>RT</v>
      </c>
      <c r="C5331" s="64">
        <f t="shared" si="663"/>
        <v>8803.2000000000007</v>
      </c>
      <c r="D5331" s="64">
        <f t="shared" si="663"/>
        <v>365</v>
      </c>
      <c r="E5331" s="64">
        <f t="shared" si="663"/>
        <v>717.31</v>
      </c>
      <c r="F5331" s="64">
        <f t="shared" si="663"/>
        <v>0</v>
      </c>
      <c r="H5331" s="64">
        <f t="shared" si="658"/>
        <v>-717.31</v>
      </c>
      <c r="J5331" s="64">
        <f t="shared" si="664"/>
        <v>118</v>
      </c>
      <c r="K5331" s="64">
        <f t="shared" si="659"/>
        <v>124</v>
      </c>
      <c r="L5331" s="64">
        <f t="shared" si="660"/>
        <v>454</v>
      </c>
      <c r="M5331" s="64">
        <f t="shared" si="661"/>
        <v>175</v>
      </c>
      <c r="O5331" s="64">
        <f t="shared" si="665"/>
        <v>2</v>
      </c>
      <c r="P5331" s="64">
        <f t="shared" si="666"/>
        <v>1</v>
      </c>
      <c r="Q5331" s="64">
        <f t="shared" si="667"/>
        <v>1</v>
      </c>
    </row>
    <row r="5332" spans="1:17" x14ac:dyDescent="0.35">
      <c r="A5332" s="64">
        <v>6335469</v>
      </c>
      <c r="B5332" s="64" t="str">
        <f t="shared" si="662"/>
        <v>RCT Control</v>
      </c>
      <c r="C5332" s="64">
        <f t="shared" si="663"/>
        <v>8696.98</v>
      </c>
      <c r="D5332" s="64">
        <f t="shared" si="663"/>
        <v>336</v>
      </c>
      <c r="E5332" s="64">
        <f t="shared" si="663"/>
        <v>711.11</v>
      </c>
      <c r="F5332" s="64">
        <f t="shared" si="663"/>
        <v>0</v>
      </c>
      <c r="H5332" s="64">
        <f t="shared" si="658"/>
        <v>-711.11</v>
      </c>
      <c r="J5332" s="64">
        <f t="shared" si="664"/>
        <v>118</v>
      </c>
      <c r="K5332" s="64">
        <f t="shared" si="659"/>
        <v>124</v>
      </c>
      <c r="L5332" s="64">
        <f t="shared" si="660"/>
        <v>454</v>
      </c>
      <c r="M5332" s="64">
        <f t="shared" si="661"/>
        <v>176</v>
      </c>
      <c r="O5332" s="64">
        <f t="shared" si="665"/>
        <v>2</v>
      </c>
      <c r="P5332" s="64">
        <f t="shared" si="666"/>
        <v>1</v>
      </c>
      <c r="Q5332" s="64">
        <f t="shared" si="667"/>
        <v>1</v>
      </c>
    </row>
    <row r="5333" spans="1:17" x14ac:dyDescent="0.35">
      <c r="A5333" s="64">
        <v>6339924</v>
      </c>
      <c r="B5333" s="64" t="str">
        <f t="shared" si="662"/>
        <v>RT</v>
      </c>
      <c r="C5333" s="64">
        <f t="shared" si="663"/>
        <v>4850.3999999999996</v>
      </c>
      <c r="D5333" s="64">
        <f t="shared" si="663"/>
        <v>365</v>
      </c>
      <c r="E5333" s="64">
        <f t="shared" si="663"/>
        <v>384.74</v>
      </c>
      <c r="F5333" s="64">
        <f t="shared" si="663"/>
        <v>0</v>
      </c>
      <c r="H5333" s="64">
        <f t="shared" si="658"/>
        <v>-384.74</v>
      </c>
      <c r="J5333" s="64">
        <f t="shared" si="664"/>
        <v>118</v>
      </c>
      <c r="K5333" s="64">
        <f t="shared" si="659"/>
        <v>124</v>
      </c>
      <c r="L5333" s="64">
        <f t="shared" si="660"/>
        <v>455</v>
      </c>
      <c r="M5333" s="64">
        <f t="shared" si="661"/>
        <v>176</v>
      </c>
      <c r="O5333" s="64">
        <f t="shared" si="665"/>
        <v>2</v>
      </c>
      <c r="P5333" s="64">
        <f t="shared" si="666"/>
        <v>1</v>
      </c>
      <c r="Q5333" s="64">
        <f t="shared" si="667"/>
        <v>1</v>
      </c>
    </row>
    <row r="5334" spans="1:17" x14ac:dyDescent="0.35">
      <c r="A5334" s="64">
        <v>6348602</v>
      </c>
      <c r="B5334" s="64" t="str">
        <f t="shared" si="662"/>
        <v>CPP</v>
      </c>
      <c r="C5334" s="64">
        <f t="shared" si="663"/>
        <v>7067.85</v>
      </c>
      <c r="D5334" s="64">
        <f t="shared" si="663"/>
        <v>336</v>
      </c>
      <c r="E5334" s="64">
        <f t="shared" si="663"/>
        <v>543.55999999999995</v>
      </c>
      <c r="F5334" s="64">
        <f t="shared" si="663"/>
        <v>529.12</v>
      </c>
      <c r="H5334" s="64">
        <f t="shared" si="658"/>
        <v>-14.439999999999941</v>
      </c>
      <c r="J5334" s="64">
        <f t="shared" si="664"/>
        <v>119</v>
      </c>
      <c r="K5334" s="64">
        <f t="shared" si="659"/>
        <v>124</v>
      </c>
      <c r="L5334" s="64">
        <f t="shared" si="660"/>
        <v>455</v>
      </c>
      <c r="M5334" s="64">
        <f t="shared" si="661"/>
        <v>176</v>
      </c>
      <c r="O5334" s="64">
        <f t="shared" si="665"/>
        <v>2</v>
      </c>
      <c r="P5334" s="64">
        <f t="shared" si="666"/>
        <v>1</v>
      </c>
      <c r="Q5334" s="64">
        <f t="shared" si="667"/>
        <v>1</v>
      </c>
    </row>
    <row r="5335" spans="1:17" x14ac:dyDescent="0.35">
      <c r="A5335" s="64">
        <v>6353081</v>
      </c>
      <c r="B5335" s="64" t="str">
        <f t="shared" si="662"/>
        <v>RT</v>
      </c>
      <c r="C5335" s="64">
        <f t="shared" si="663"/>
        <v>7726.43</v>
      </c>
      <c r="D5335" s="64">
        <f t="shared" si="663"/>
        <v>365</v>
      </c>
      <c r="E5335" s="64">
        <f t="shared" si="663"/>
        <v>637.5</v>
      </c>
      <c r="F5335" s="64">
        <f t="shared" si="663"/>
        <v>0</v>
      </c>
      <c r="H5335" s="64">
        <f t="shared" si="658"/>
        <v>-637.5</v>
      </c>
      <c r="J5335" s="64">
        <f t="shared" si="664"/>
        <v>119</v>
      </c>
      <c r="K5335" s="64">
        <f t="shared" si="659"/>
        <v>124</v>
      </c>
      <c r="L5335" s="64">
        <f t="shared" si="660"/>
        <v>456</v>
      </c>
      <c r="M5335" s="64">
        <f t="shared" si="661"/>
        <v>176</v>
      </c>
      <c r="O5335" s="64">
        <f t="shared" si="665"/>
        <v>2</v>
      </c>
      <c r="P5335" s="64">
        <f t="shared" si="666"/>
        <v>1</v>
      </c>
      <c r="Q5335" s="64">
        <f t="shared" si="667"/>
        <v>1</v>
      </c>
    </row>
    <row r="5336" spans="1:17" x14ac:dyDescent="0.35">
      <c r="A5336" s="64">
        <v>6353312</v>
      </c>
      <c r="B5336" s="64" t="str">
        <f t="shared" si="662"/>
        <v>CPP/RT</v>
      </c>
      <c r="C5336" s="64">
        <f t="shared" si="663"/>
        <v>3503.62</v>
      </c>
      <c r="D5336" s="64">
        <f t="shared" si="663"/>
        <v>365</v>
      </c>
      <c r="E5336" s="64">
        <f t="shared" si="663"/>
        <v>280.79000000000002</v>
      </c>
      <c r="F5336" s="64">
        <f t="shared" si="663"/>
        <v>275.65999999999997</v>
      </c>
      <c r="H5336" s="64">
        <f t="shared" si="658"/>
        <v>-5.1300000000000523</v>
      </c>
      <c r="J5336" s="64">
        <f t="shared" si="664"/>
        <v>119</v>
      </c>
      <c r="K5336" s="64">
        <f t="shared" si="659"/>
        <v>125</v>
      </c>
      <c r="L5336" s="64">
        <f t="shared" si="660"/>
        <v>456</v>
      </c>
      <c r="M5336" s="64">
        <f t="shared" si="661"/>
        <v>176</v>
      </c>
      <c r="O5336" s="64">
        <f t="shared" si="665"/>
        <v>2</v>
      </c>
      <c r="P5336" s="64">
        <f t="shared" si="666"/>
        <v>1</v>
      </c>
      <c r="Q5336" s="64">
        <f t="shared" si="667"/>
        <v>1</v>
      </c>
    </row>
    <row r="5337" spans="1:17" x14ac:dyDescent="0.35">
      <c r="A5337" s="64">
        <v>6354360</v>
      </c>
      <c r="B5337" s="64" t="str">
        <f t="shared" si="662"/>
        <v>RT</v>
      </c>
      <c r="C5337" s="64">
        <f t="shared" si="663"/>
        <v>9465.07</v>
      </c>
      <c r="D5337" s="64">
        <f t="shared" si="663"/>
        <v>365</v>
      </c>
      <c r="E5337" s="64">
        <f t="shared" si="663"/>
        <v>771.74</v>
      </c>
      <c r="F5337" s="64">
        <f t="shared" si="663"/>
        <v>0</v>
      </c>
      <c r="H5337" s="64">
        <f t="shared" si="658"/>
        <v>-771.74</v>
      </c>
      <c r="J5337" s="64">
        <f t="shared" si="664"/>
        <v>119</v>
      </c>
      <c r="K5337" s="64">
        <f t="shared" si="659"/>
        <v>125</v>
      </c>
      <c r="L5337" s="64">
        <f t="shared" si="660"/>
        <v>457</v>
      </c>
      <c r="M5337" s="64">
        <f t="shared" si="661"/>
        <v>176</v>
      </c>
      <c r="O5337" s="64">
        <f t="shared" si="665"/>
        <v>2</v>
      </c>
      <c r="P5337" s="64">
        <f t="shared" si="666"/>
        <v>1</v>
      </c>
      <c r="Q5337" s="64">
        <f t="shared" si="667"/>
        <v>1</v>
      </c>
    </row>
    <row r="5338" spans="1:17" x14ac:dyDescent="0.35">
      <c r="A5338" s="64">
        <v>6356340</v>
      </c>
      <c r="B5338" s="64" t="str">
        <f t="shared" si="662"/>
        <v>CPP/RT</v>
      </c>
      <c r="C5338" s="64">
        <f t="shared" si="663"/>
        <v>3707.71</v>
      </c>
      <c r="D5338" s="64">
        <f t="shared" si="663"/>
        <v>307</v>
      </c>
      <c r="E5338" s="64">
        <f t="shared" si="663"/>
        <v>309.42</v>
      </c>
      <c r="F5338" s="64">
        <f t="shared" si="663"/>
        <v>307.71000000000004</v>
      </c>
      <c r="H5338" s="64">
        <f t="shared" si="658"/>
        <v>-1.7099999999999795</v>
      </c>
      <c r="J5338" s="64">
        <f t="shared" si="664"/>
        <v>119</v>
      </c>
      <c r="K5338" s="64">
        <f t="shared" si="659"/>
        <v>126</v>
      </c>
      <c r="L5338" s="64">
        <f t="shared" si="660"/>
        <v>457</v>
      </c>
      <c r="M5338" s="64">
        <f t="shared" si="661"/>
        <v>176</v>
      </c>
      <c r="O5338" s="64">
        <f t="shared" si="665"/>
        <v>2</v>
      </c>
      <c r="P5338" s="64">
        <f t="shared" si="666"/>
        <v>1</v>
      </c>
      <c r="Q5338" s="64">
        <f t="shared" si="667"/>
        <v>1</v>
      </c>
    </row>
    <row r="5339" spans="1:17" x14ac:dyDescent="0.35">
      <c r="A5339" s="64">
        <v>6369731</v>
      </c>
      <c r="B5339" s="64" t="str">
        <f t="shared" si="662"/>
        <v>RCT Control</v>
      </c>
      <c r="C5339" s="64">
        <f t="shared" si="663"/>
        <v>5252.7800000000007</v>
      </c>
      <c r="D5339" s="64">
        <f t="shared" si="663"/>
        <v>365</v>
      </c>
      <c r="E5339" s="64">
        <f t="shared" si="663"/>
        <v>430.73</v>
      </c>
      <c r="F5339" s="64">
        <f t="shared" si="663"/>
        <v>0</v>
      </c>
      <c r="H5339" s="64">
        <f t="shared" si="658"/>
        <v>-430.73</v>
      </c>
      <c r="J5339" s="64">
        <f t="shared" si="664"/>
        <v>119</v>
      </c>
      <c r="K5339" s="64">
        <f t="shared" si="659"/>
        <v>126</v>
      </c>
      <c r="L5339" s="64">
        <f t="shared" si="660"/>
        <v>457</v>
      </c>
      <c r="M5339" s="64">
        <f t="shared" si="661"/>
        <v>177</v>
      </c>
      <c r="O5339" s="64">
        <f t="shared" si="665"/>
        <v>2</v>
      </c>
      <c r="P5339" s="64">
        <f t="shared" si="666"/>
        <v>1</v>
      </c>
      <c r="Q5339" s="64">
        <f t="shared" si="667"/>
        <v>1</v>
      </c>
    </row>
    <row r="5340" spans="1:17" x14ac:dyDescent="0.35">
      <c r="A5340" s="64">
        <v>6371819</v>
      </c>
      <c r="B5340" s="64" t="str">
        <f t="shared" si="662"/>
        <v>RT</v>
      </c>
      <c r="C5340" s="64">
        <f t="shared" si="663"/>
        <v>10595.93</v>
      </c>
      <c r="D5340" s="64">
        <f t="shared" si="663"/>
        <v>364</v>
      </c>
      <c r="E5340" s="64">
        <f t="shared" si="663"/>
        <v>813.48</v>
      </c>
      <c r="F5340" s="64">
        <f t="shared" si="663"/>
        <v>0</v>
      </c>
      <c r="H5340" s="64">
        <f t="shared" si="658"/>
        <v>-813.48</v>
      </c>
      <c r="J5340" s="64">
        <f t="shared" si="664"/>
        <v>119</v>
      </c>
      <c r="K5340" s="64">
        <f t="shared" si="659"/>
        <v>126</v>
      </c>
      <c r="L5340" s="64">
        <f t="shared" si="660"/>
        <v>458</v>
      </c>
      <c r="M5340" s="64">
        <f t="shared" si="661"/>
        <v>177</v>
      </c>
      <c r="O5340" s="64">
        <f t="shared" si="665"/>
        <v>2</v>
      </c>
      <c r="P5340" s="64">
        <f t="shared" si="666"/>
        <v>1</v>
      </c>
      <c r="Q5340" s="64">
        <f t="shared" si="667"/>
        <v>1</v>
      </c>
    </row>
    <row r="5341" spans="1:17" x14ac:dyDescent="0.35">
      <c r="A5341" s="64">
        <v>6375035</v>
      </c>
      <c r="B5341" s="64" t="str">
        <f t="shared" si="662"/>
        <v>RT</v>
      </c>
      <c r="C5341" s="64">
        <f t="shared" si="663"/>
        <v>19336.02</v>
      </c>
      <c r="D5341" s="64">
        <f t="shared" si="663"/>
        <v>365</v>
      </c>
      <c r="E5341" s="64">
        <f t="shared" si="663"/>
        <v>1578.5900000000001</v>
      </c>
      <c r="F5341" s="64">
        <f t="shared" si="663"/>
        <v>0</v>
      </c>
      <c r="H5341" s="64">
        <f t="shared" si="658"/>
        <v>-1578.5900000000001</v>
      </c>
      <c r="J5341" s="64">
        <f t="shared" si="664"/>
        <v>119</v>
      </c>
      <c r="K5341" s="64">
        <f t="shared" si="659"/>
        <v>126</v>
      </c>
      <c r="L5341" s="64">
        <f t="shared" si="660"/>
        <v>459</v>
      </c>
      <c r="M5341" s="64">
        <f t="shared" si="661"/>
        <v>177</v>
      </c>
      <c r="O5341" s="64">
        <f t="shared" si="665"/>
        <v>2</v>
      </c>
      <c r="P5341" s="64">
        <f t="shared" si="666"/>
        <v>1</v>
      </c>
      <c r="Q5341" s="64">
        <f t="shared" si="667"/>
        <v>1</v>
      </c>
    </row>
    <row r="5342" spans="1:17" x14ac:dyDescent="0.35">
      <c r="A5342" s="64">
        <v>6380331</v>
      </c>
      <c r="B5342" s="64" t="str">
        <f t="shared" si="662"/>
        <v>RT</v>
      </c>
      <c r="C5342" s="64">
        <f t="shared" si="663"/>
        <v>6663.53</v>
      </c>
      <c r="D5342" s="64">
        <f t="shared" si="663"/>
        <v>365</v>
      </c>
      <c r="E5342" s="64">
        <f t="shared" si="663"/>
        <v>553.77</v>
      </c>
      <c r="F5342" s="64">
        <f t="shared" si="663"/>
        <v>0</v>
      </c>
      <c r="H5342" s="64">
        <f t="shared" si="658"/>
        <v>-553.77</v>
      </c>
      <c r="J5342" s="64">
        <f t="shared" si="664"/>
        <v>119</v>
      </c>
      <c r="K5342" s="64">
        <f t="shared" si="659"/>
        <v>126</v>
      </c>
      <c r="L5342" s="64">
        <f t="shared" si="660"/>
        <v>460</v>
      </c>
      <c r="M5342" s="64">
        <f t="shared" si="661"/>
        <v>177</v>
      </c>
      <c r="O5342" s="64">
        <f t="shared" si="665"/>
        <v>2</v>
      </c>
      <c r="P5342" s="64">
        <f t="shared" si="666"/>
        <v>1</v>
      </c>
      <c r="Q5342" s="64">
        <f t="shared" si="667"/>
        <v>1</v>
      </c>
    </row>
    <row r="5343" spans="1:17" x14ac:dyDescent="0.35">
      <c r="A5343" s="64">
        <v>6383038</v>
      </c>
      <c r="B5343" s="64" t="str">
        <f t="shared" si="662"/>
        <v>RT</v>
      </c>
      <c r="C5343" s="64">
        <f t="shared" si="663"/>
        <v>20891.7</v>
      </c>
      <c r="D5343" s="64">
        <f t="shared" si="663"/>
        <v>365</v>
      </c>
      <c r="E5343" s="64">
        <f t="shared" si="663"/>
        <v>1686.6599999999999</v>
      </c>
      <c r="F5343" s="64">
        <f t="shared" si="663"/>
        <v>0</v>
      </c>
      <c r="H5343" s="64">
        <f t="shared" si="658"/>
        <v>-1686.6599999999999</v>
      </c>
      <c r="J5343" s="64">
        <f t="shared" si="664"/>
        <v>119</v>
      </c>
      <c r="K5343" s="64">
        <f t="shared" si="659"/>
        <v>126</v>
      </c>
      <c r="L5343" s="64">
        <f t="shared" si="660"/>
        <v>461</v>
      </c>
      <c r="M5343" s="64">
        <f t="shared" si="661"/>
        <v>177</v>
      </c>
      <c r="O5343" s="64">
        <f t="shared" si="665"/>
        <v>2</v>
      </c>
      <c r="P5343" s="64">
        <f t="shared" si="666"/>
        <v>1</v>
      </c>
      <c r="Q5343" s="64">
        <f t="shared" si="667"/>
        <v>1</v>
      </c>
    </row>
    <row r="5344" spans="1:17" x14ac:dyDescent="0.35">
      <c r="A5344" s="64">
        <v>6387212</v>
      </c>
      <c r="B5344" s="64" t="str">
        <f t="shared" si="662"/>
        <v>CPP</v>
      </c>
      <c r="C5344" s="64">
        <f t="shared" si="663"/>
        <v>4733.54</v>
      </c>
      <c r="D5344" s="64">
        <f t="shared" si="663"/>
        <v>365</v>
      </c>
      <c r="E5344" s="64">
        <f t="shared" si="663"/>
        <v>381.12</v>
      </c>
      <c r="F5344" s="64">
        <f t="shared" si="663"/>
        <v>375.58000000000004</v>
      </c>
      <c r="H5344" s="64">
        <f t="shared" si="658"/>
        <v>-5.5399999999999636</v>
      </c>
      <c r="J5344" s="64">
        <f t="shared" si="664"/>
        <v>120</v>
      </c>
      <c r="K5344" s="64">
        <f t="shared" si="659"/>
        <v>126</v>
      </c>
      <c r="L5344" s="64">
        <f t="shared" si="660"/>
        <v>461</v>
      </c>
      <c r="M5344" s="64">
        <f t="shared" si="661"/>
        <v>177</v>
      </c>
      <c r="O5344" s="64">
        <f t="shared" si="665"/>
        <v>2</v>
      </c>
      <c r="P5344" s="64">
        <f t="shared" si="666"/>
        <v>1</v>
      </c>
      <c r="Q5344" s="64">
        <f t="shared" si="667"/>
        <v>1</v>
      </c>
    </row>
    <row r="5345" spans="1:17" x14ac:dyDescent="0.35">
      <c r="A5345" s="64">
        <v>6387329</v>
      </c>
      <c r="B5345" s="64" t="str">
        <f t="shared" si="662"/>
        <v>RT</v>
      </c>
      <c r="C5345" s="64">
        <f t="shared" si="663"/>
        <v>12357.57</v>
      </c>
      <c r="D5345" s="64">
        <f t="shared" si="663"/>
        <v>364</v>
      </c>
      <c r="E5345" s="64">
        <f t="shared" si="663"/>
        <v>1016.48</v>
      </c>
      <c r="F5345" s="64">
        <f t="shared" si="663"/>
        <v>0</v>
      </c>
      <c r="H5345" s="64">
        <f t="shared" si="658"/>
        <v>-1016.48</v>
      </c>
      <c r="J5345" s="64">
        <f t="shared" si="664"/>
        <v>120</v>
      </c>
      <c r="K5345" s="64">
        <f t="shared" si="659"/>
        <v>126</v>
      </c>
      <c r="L5345" s="64">
        <f t="shared" si="660"/>
        <v>462</v>
      </c>
      <c r="M5345" s="64">
        <f t="shared" si="661"/>
        <v>177</v>
      </c>
      <c r="O5345" s="64">
        <f t="shared" si="665"/>
        <v>2</v>
      </c>
      <c r="P5345" s="64">
        <f t="shared" si="666"/>
        <v>1</v>
      </c>
      <c r="Q5345" s="64">
        <f t="shared" si="667"/>
        <v>1</v>
      </c>
    </row>
    <row r="5346" spans="1:17" x14ac:dyDescent="0.35">
      <c r="A5346" s="64">
        <v>6392922</v>
      </c>
      <c r="B5346" s="64" t="str">
        <f t="shared" si="662"/>
        <v>CPP/RT</v>
      </c>
      <c r="C5346" s="64">
        <f t="shared" si="663"/>
        <v>3256.83</v>
      </c>
      <c r="D5346" s="64">
        <f t="shared" si="663"/>
        <v>304</v>
      </c>
      <c r="E5346" s="64">
        <f t="shared" si="663"/>
        <v>259.18</v>
      </c>
      <c r="F5346" s="64">
        <f t="shared" si="663"/>
        <v>255.08</v>
      </c>
      <c r="H5346" s="64">
        <f t="shared" si="658"/>
        <v>-4.0999999999999943</v>
      </c>
      <c r="J5346" s="64">
        <f t="shared" si="664"/>
        <v>120</v>
      </c>
      <c r="K5346" s="64">
        <f t="shared" si="659"/>
        <v>127</v>
      </c>
      <c r="L5346" s="64">
        <f t="shared" si="660"/>
        <v>462</v>
      </c>
      <c r="M5346" s="64">
        <f t="shared" si="661"/>
        <v>177</v>
      </c>
      <c r="O5346" s="64">
        <f t="shared" si="665"/>
        <v>2</v>
      </c>
      <c r="P5346" s="64">
        <f t="shared" si="666"/>
        <v>1</v>
      </c>
      <c r="Q5346" s="64">
        <f t="shared" si="667"/>
        <v>1</v>
      </c>
    </row>
    <row r="5347" spans="1:17" x14ac:dyDescent="0.35">
      <c r="A5347" s="64">
        <v>6393904</v>
      </c>
      <c r="B5347" s="64" t="str">
        <f t="shared" si="662"/>
        <v>RT</v>
      </c>
      <c r="C5347" s="64">
        <f t="shared" si="663"/>
        <v>4574.38</v>
      </c>
      <c r="D5347" s="64">
        <f t="shared" si="663"/>
        <v>365</v>
      </c>
      <c r="E5347" s="64">
        <f t="shared" si="663"/>
        <v>366.15</v>
      </c>
      <c r="F5347" s="64">
        <f t="shared" si="663"/>
        <v>0</v>
      </c>
      <c r="H5347" s="64">
        <f t="shared" si="658"/>
        <v>-366.15</v>
      </c>
      <c r="J5347" s="64">
        <f t="shared" si="664"/>
        <v>120</v>
      </c>
      <c r="K5347" s="64">
        <f t="shared" si="659"/>
        <v>127</v>
      </c>
      <c r="L5347" s="64">
        <f t="shared" si="660"/>
        <v>463</v>
      </c>
      <c r="M5347" s="64">
        <f t="shared" si="661"/>
        <v>177</v>
      </c>
      <c r="O5347" s="64">
        <f t="shared" si="665"/>
        <v>2</v>
      </c>
      <c r="P5347" s="64">
        <f t="shared" si="666"/>
        <v>1</v>
      </c>
      <c r="Q5347" s="64">
        <f t="shared" si="667"/>
        <v>1</v>
      </c>
    </row>
    <row r="5348" spans="1:17" x14ac:dyDescent="0.35">
      <c r="A5348" s="64">
        <v>6395950</v>
      </c>
      <c r="B5348" s="64" t="str">
        <f t="shared" si="662"/>
        <v>RT</v>
      </c>
      <c r="C5348" s="64">
        <f t="shared" si="663"/>
        <v>7196.4699999999993</v>
      </c>
      <c r="D5348" s="64">
        <f t="shared" si="663"/>
        <v>365</v>
      </c>
      <c r="E5348" s="64">
        <f t="shared" si="663"/>
        <v>597.02</v>
      </c>
      <c r="F5348" s="64">
        <f t="shared" si="663"/>
        <v>0</v>
      </c>
      <c r="H5348" s="64">
        <f t="shared" si="658"/>
        <v>-597.02</v>
      </c>
      <c r="J5348" s="64">
        <f t="shared" si="664"/>
        <v>120</v>
      </c>
      <c r="K5348" s="64">
        <f t="shared" si="659"/>
        <v>127</v>
      </c>
      <c r="L5348" s="64">
        <f t="shared" si="660"/>
        <v>464</v>
      </c>
      <c r="M5348" s="64">
        <f t="shared" si="661"/>
        <v>177</v>
      </c>
      <c r="O5348" s="64">
        <f t="shared" si="665"/>
        <v>2</v>
      </c>
      <c r="P5348" s="64">
        <f t="shared" si="666"/>
        <v>1</v>
      </c>
      <c r="Q5348" s="64">
        <f t="shared" si="667"/>
        <v>1</v>
      </c>
    </row>
    <row r="5349" spans="1:17" x14ac:dyDescent="0.35">
      <c r="A5349" s="64">
        <v>6413348</v>
      </c>
      <c r="B5349" s="64" t="str">
        <f t="shared" si="662"/>
        <v>CPP/RT</v>
      </c>
      <c r="C5349" s="64">
        <f t="shared" si="663"/>
        <v>6259.3499999999995</v>
      </c>
      <c r="D5349" s="64">
        <f t="shared" si="663"/>
        <v>307</v>
      </c>
      <c r="E5349" s="64">
        <f t="shared" si="663"/>
        <v>478.16999999999996</v>
      </c>
      <c r="F5349" s="64">
        <f t="shared" si="663"/>
        <v>465.65</v>
      </c>
      <c r="H5349" s="64">
        <f t="shared" si="658"/>
        <v>-12.519999999999982</v>
      </c>
      <c r="J5349" s="64">
        <f t="shared" si="664"/>
        <v>120</v>
      </c>
      <c r="K5349" s="64">
        <f t="shared" si="659"/>
        <v>128</v>
      </c>
      <c r="L5349" s="64">
        <f t="shared" si="660"/>
        <v>464</v>
      </c>
      <c r="M5349" s="64">
        <f t="shared" si="661"/>
        <v>177</v>
      </c>
      <c r="O5349" s="64">
        <f t="shared" si="665"/>
        <v>2</v>
      </c>
      <c r="P5349" s="64">
        <f t="shared" si="666"/>
        <v>1</v>
      </c>
      <c r="Q5349" s="64">
        <f t="shared" si="667"/>
        <v>1</v>
      </c>
    </row>
    <row r="5350" spans="1:17" x14ac:dyDescent="0.35">
      <c r="A5350" s="64">
        <v>6417506</v>
      </c>
      <c r="B5350" s="64" t="str">
        <f t="shared" si="662"/>
        <v>RT</v>
      </c>
      <c r="C5350" s="64">
        <f t="shared" si="663"/>
        <v>12913</v>
      </c>
      <c r="D5350" s="64">
        <f t="shared" si="663"/>
        <v>365</v>
      </c>
      <c r="E5350" s="64">
        <f t="shared" si="663"/>
        <v>1059.4000000000001</v>
      </c>
      <c r="F5350" s="64">
        <f t="shared" si="663"/>
        <v>0</v>
      </c>
      <c r="H5350" s="64">
        <f t="shared" si="658"/>
        <v>-1059.4000000000001</v>
      </c>
      <c r="J5350" s="64">
        <f t="shared" si="664"/>
        <v>120</v>
      </c>
      <c r="K5350" s="64">
        <f t="shared" si="659"/>
        <v>128</v>
      </c>
      <c r="L5350" s="64">
        <f t="shared" si="660"/>
        <v>465</v>
      </c>
      <c r="M5350" s="64">
        <f t="shared" si="661"/>
        <v>177</v>
      </c>
      <c r="O5350" s="64">
        <f t="shared" si="665"/>
        <v>2</v>
      </c>
      <c r="P5350" s="64">
        <f t="shared" si="666"/>
        <v>1</v>
      </c>
      <c r="Q5350" s="64">
        <f t="shared" si="667"/>
        <v>1</v>
      </c>
    </row>
    <row r="5351" spans="1:17" x14ac:dyDescent="0.35">
      <c r="A5351" s="64">
        <v>6425161</v>
      </c>
      <c r="B5351" s="64" t="str">
        <f t="shared" si="662"/>
        <v>RCT Control</v>
      </c>
      <c r="C5351" s="64">
        <f t="shared" si="663"/>
        <v>3105.95</v>
      </c>
      <c r="D5351" s="64">
        <f t="shared" si="663"/>
        <v>335</v>
      </c>
      <c r="E5351" s="64">
        <f t="shared" si="663"/>
        <v>247</v>
      </c>
      <c r="F5351" s="64">
        <f t="shared" si="663"/>
        <v>0</v>
      </c>
      <c r="H5351" s="64">
        <f t="shared" si="658"/>
        <v>-247</v>
      </c>
      <c r="J5351" s="64">
        <f t="shared" si="664"/>
        <v>120</v>
      </c>
      <c r="K5351" s="64">
        <f t="shared" si="659"/>
        <v>128</v>
      </c>
      <c r="L5351" s="64">
        <f t="shared" si="660"/>
        <v>465</v>
      </c>
      <c r="M5351" s="64">
        <f t="shared" si="661"/>
        <v>178</v>
      </c>
      <c r="O5351" s="64">
        <f t="shared" si="665"/>
        <v>2</v>
      </c>
      <c r="P5351" s="64">
        <f t="shared" si="666"/>
        <v>1</v>
      </c>
      <c r="Q5351" s="64">
        <f t="shared" si="667"/>
        <v>1</v>
      </c>
    </row>
    <row r="5352" spans="1:17" x14ac:dyDescent="0.35">
      <c r="A5352" s="64">
        <v>6427266</v>
      </c>
      <c r="B5352" s="64" t="str">
        <f t="shared" si="662"/>
        <v>RT</v>
      </c>
      <c r="C5352" s="64">
        <f t="shared" si="663"/>
        <v>6949.73</v>
      </c>
      <c r="D5352" s="64">
        <f t="shared" si="663"/>
        <v>365</v>
      </c>
      <c r="E5352" s="64">
        <f t="shared" si="663"/>
        <v>588.72</v>
      </c>
      <c r="F5352" s="64">
        <f t="shared" si="663"/>
        <v>0</v>
      </c>
      <c r="H5352" s="64">
        <f t="shared" si="658"/>
        <v>-588.72</v>
      </c>
      <c r="J5352" s="64">
        <f t="shared" si="664"/>
        <v>120</v>
      </c>
      <c r="K5352" s="64">
        <f t="shared" si="659"/>
        <v>128</v>
      </c>
      <c r="L5352" s="64">
        <f t="shared" si="660"/>
        <v>466</v>
      </c>
      <c r="M5352" s="64">
        <f t="shared" si="661"/>
        <v>178</v>
      </c>
      <c r="O5352" s="64">
        <f t="shared" si="665"/>
        <v>2</v>
      </c>
      <c r="P5352" s="64">
        <f t="shared" si="666"/>
        <v>1</v>
      </c>
      <c r="Q5352" s="64">
        <f t="shared" si="667"/>
        <v>1</v>
      </c>
    </row>
    <row r="5353" spans="1:17" x14ac:dyDescent="0.35">
      <c r="A5353" s="64">
        <v>6428652</v>
      </c>
      <c r="B5353" s="64" t="str">
        <f t="shared" si="662"/>
        <v>RCT Control</v>
      </c>
      <c r="C5353" s="64">
        <f t="shared" si="663"/>
        <v>8552.65</v>
      </c>
      <c r="D5353" s="64">
        <f t="shared" si="663"/>
        <v>365</v>
      </c>
      <c r="E5353" s="64">
        <f t="shared" si="663"/>
        <v>711.05</v>
      </c>
      <c r="F5353" s="64">
        <f t="shared" si="663"/>
        <v>0</v>
      </c>
      <c r="H5353" s="64">
        <f t="shared" si="658"/>
        <v>-711.05</v>
      </c>
      <c r="J5353" s="64">
        <f t="shared" si="664"/>
        <v>120</v>
      </c>
      <c r="K5353" s="64">
        <f t="shared" si="659"/>
        <v>128</v>
      </c>
      <c r="L5353" s="64">
        <f t="shared" si="660"/>
        <v>466</v>
      </c>
      <c r="M5353" s="64">
        <f t="shared" si="661"/>
        <v>179</v>
      </c>
      <c r="O5353" s="64">
        <f t="shared" si="665"/>
        <v>2</v>
      </c>
      <c r="P5353" s="64">
        <f t="shared" si="666"/>
        <v>1</v>
      </c>
      <c r="Q5353" s="64">
        <f t="shared" si="667"/>
        <v>1</v>
      </c>
    </row>
    <row r="5354" spans="1:17" x14ac:dyDescent="0.35">
      <c r="A5354" s="64">
        <v>6440101</v>
      </c>
      <c r="B5354" s="64" t="str">
        <f t="shared" si="662"/>
        <v>RT</v>
      </c>
      <c r="C5354" s="64">
        <f t="shared" si="663"/>
        <v>9757.9599999999991</v>
      </c>
      <c r="D5354" s="64">
        <f t="shared" si="663"/>
        <v>365</v>
      </c>
      <c r="E5354" s="64">
        <f t="shared" si="663"/>
        <v>741.34999999999991</v>
      </c>
      <c r="F5354" s="64">
        <f t="shared" si="663"/>
        <v>0</v>
      </c>
      <c r="H5354" s="64">
        <f t="shared" si="658"/>
        <v>-741.34999999999991</v>
      </c>
      <c r="J5354" s="64">
        <f t="shared" si="664"/>
        <v>120</v>
      </c>
      <c r="K5354" s="64">
        <f t="shared" si="659"/>
        <v>128</v>
      </c>
      <c r="L5354" s="64">
        <f t="shared" si="660"/>
        <v>467</v>
      </c>
      <c r="M5354" s="64">
        <f t="shared" si="661"/>
        <v>179</v>
      </c>
      <c r="O5354" s="64">
        <f t="shared" si="665"/>
        <v>2</v>
      </c>
      <c r="P5354" s="64">
        <f t="shared" si="666"/>
        <v>1</v>
      </c>
      <c r="Q5354" s="64">
        <f t="shared" si="667"/>
        <v>1</v>
      </c>
    </row>
    <row r="5355" spans="1:17" x14ac:dyDescent="0.35">
      <c r="A5355" s="64">
        <v>6440705</v>
      </c>
      <c r="B5355" s="64" t="str">
        <f t="shared" si="662"/>
        <v>RT</v>
      </c>
      <c r="C5355" s="64">
        <f t="shared" si="663"/>
        <v>18466.919999999998</v>
      </c>
      <c r="D5355" s="64">
        <f t="shared" si="663"/>
        <v>365</v>
      </c>
      <c r="E5355" s="64">
        <f t="shared" si="663"/>
        <v>1541.67</v>
      </c>
      <c r="F5355" s="64">
        <f t="shared" si="663"/>
        <v>0</v>
      </c>
      <c r="H5355" s="64">
        <f t="shared" si="658"/>
        <v>-1541.67</v>
      </c>
      <c r="J5355" s="64">
        <f t="shared" si="664"/>
        <v>120</v>
      </c>
      <c r="K5355" s="64">
        <f t="shared" si="659"/>
        <v>128</v>
      </c>
      <c r="L5355" s="64">
        <f t="shared" si="660"/>
        <v>468</v>
      </c>
      <c r="M5355" s="64">
        <f t="shared" si="661"/>
        <v>179</v>
      </c>
      <c r="O5355" s="64">
        <f t="shared" si="665"/>
        <v>2</v>
      </c>
      <c r="P5355" s="64">
        <f t="shared" si="666"/>
        <v>1</v>
      </c>
      <c r="Q5355" s="64">
        <f t="shared" si="667"/>
        <v>1</v>
      </c>
    </row>
    <row r="5356" spans="1:17" x14ac:dyDescent="0.35">
      <c r="A5356" s="64">
        <v>6456900</v>
      </c>
      <c r="B5356" s="64" t="str">
        <f t="shared" si="662"/>
        <v>RCT Control</v>
      </c>
      <c r="C5356" s="64">
        <f t="shared" si="663"/>
        <v>12871.7</v>
      </c>
      <c r="D5356" s="64">
        <f t="shared" si="663"/>
        <v>335</v>
      </c>
      <c r="E5356" s="64">
        <f t="shared" si="663"/>
        <v>1029.9000000000001</v>
      </c>
      <c r="F5356" s="64">
        <f t="shared" ref="F5356" si="668">SUMIFS(F$55:F$4404,$A$55:$A$4404,$A5356)</f>
        <v>0</v>
      </c>
      <c r="H5356" s="64">
        <f t="shared" ref="H5356:H5419" si="669">F5356-E5356</f>
        <v>-1029.9000000000001</v>
      </c>
      <c r="J5356" s="64">
        <f t="shared" si="664"/>
        <v>120</v>
      </c>
      <c r="K5356" s="64">
        <f t="shared" ref="K5356:K5419" si="670">IF(AND($B5356=K$4457,$Q5356=1),K5355+1,K5355)</f>
        <v>128</v>
      </c>
      <c r="L5356" s="64">
        <f t="shared" ref="L5356:L5419" si="671">IF(AND($B5356=L$4457,$Q5356=1),L5355+1,L5355)</f>
        <v>468</v>
      </c>
      <c r="M5356" s="64">
        <f t="shared" ref="M5356:M5419" si="672">IF(AND($B5356=M$4457,$Q5356=1),M5355+1,M5355)</f>
        <v>180</v>
      </c>
      <c r="O5356" s="64">
        <f t="shared" si="665"/>
        <v>2</v>
      </c>
      <c r="P5356" s="64">
        <f t="shared" si="666"/>
        <v>1</v>
      </c>
      <c r="Q5356" s="64">
        <f t="shared" si="667"/>
        <v>1</v>
      </c>
    </row>
    <row r="5357" spans="1:17" x14ac:dyDescent="0.35">
      <c r="A5357" s="64">
        <v>6460406</v>
      </c>
      <c r="B5357" s="64" t="str">
        <f t="shared" ref="B5357:B5420" si="673">INDEX($B$55:$B$4404,MATCH($A5357,$A$55:$A$4404,0),1)</f>
        <v>RCT Control</v>
      </c>
      <c r="C5357" s="64">
        <f t="shared" ref="C5357:F5420" si="674">SUMIFS(C$55:C$4404,$A$55:$A$4404,$A5357)</f>
        <v>5460.6100000000006</v>
      </c>
      <c r="D5357" s="64">
        <f t="shared" si="674"/>
        <v>336</v>
      </c>
      <c r="E5357" s="64">
        <f t="shared" si="674"/>
        <v>445.43</v>
      </c>
      <c r="F5357" s="64">
        <f t="shared" si="674"/>
        <v>0</v>
      </c>
      <c r="H5357" s="64">
        <f t="shared" si="669"/>
        <v>-445.43</v>
      </c>
      <c r="J5357" s="64">
        <f t="shared" ref="J5357:J5420" si="675">IF(AND($B5357=J$4457,$Q5357=1),J5356+1,J5356)</f>
        <v>120</v>
      </c>
      <c r="K5357" s="64">
        <f t="shared" si="670"/>
        <v>128</v>
      </c>
      <c r="L5357" s="64">
        <f t="shared" si="671"/>
        <v>468</v>
      </c>
      <c r="M5357" s="64">
        <f t="shared" si="672"/>
        <v>181</v>
      </c>
      <c r="O5357" s="64">
        <f t="shared" ref="O5357:O5420" si="676">COUNTIFS($A$55:$A$4404,$A5357)</f>
        <v>2</v>
      </c>
      <c r="P5357" s="64">
        <f t="shared" ref="P5357:P5420" si="677">IF(D5357&lt;=$P$4455,1,0)</f>
        <v>1</v>
      </c>
      <c r="Q5357" s="64">
        <f t="shared" ref="Q5357:Q5420" si="678">IF(AND(O5357=2,P5357=1),1,0)</f>
        <v>1</v>
      </c>
    </row>
    <row r="5358" spans="1:17" x14ac:dyDescent="0.35">
      <c r="A5358" s="64">
        <v>6461959</v>
      </c>
      <c r="B5358" s="64" t="str">
        <f t="shared" si="673"/>
        <v>RCT Control</v>
      </c>
      <c r="C5358" s="64">
        <f t="shared" si="674"/>
        <v>8040.6399999999994</v>
      </c>
      <c r="D5358" s="64">
        <f t="shared" si="674"/>
        <v>332</v>
      </c>
      <c r="E5358" s="64">
        <f t="shared" si="674"/>
        <v>655.36</v>
      </c>
      <c r="F5358" s="64">
        <f t="shared" si="674"/>
        <v>0</v>
      </c>
      <c r="H5358" s="64">
        <f t="shared" si="669"/>
        <v>-655.36</v>
      </c>
      <c r="J5358" s="64">
        <f t="shared" si="675"/>
        <v>120</v>
      </c>
      <c r="K5358" s="64">
        <f t="shared" si="670"/>
        <v>128</v>
      </c>
      <c r="L5358" s="64">
        <f t="shared" si="671"/>
        <v>468</v>
      </c>
      <c r="M5358" s="64">
        <f t="shared" si="672"/>
        <v>182</v>
      </c>
      <c r="O5358" s="64">
        <f t="shared" si="676"/>
        <v>2</v>
      </c>
      <c r="P5358" s="64">
        <f t="shared" si="677"/>
        <v>1</v>
      </c>
      <c r="Q5358" s="64">
        <f t="shared" si="678"/>
        <v>1</v>
      </c>
    </row>
    <row r="5359" spans="1:17" x14ac:dyDescent="0.35">
      <c r="A5359" s="64">
        <v>6464771</v>
      </c>
      <c r="B5359" s="64" t="str">
        <f t="shared" si="673"/>
        <v>RT</v>
      </c>
      <c r="C5359" s="64">
        <f t="shared" si="674"/>
        <v>8454.49</v>
      </c>
      <c r="D5359" s="64">
        <f t="shared" si="674"/>
        <v>365</v>
      </c>
      <c r="E5359" s="64">
        <f t="shared" si="674"/>
        <v>680.56999999999994</v>
      </c>
      <c r="F5359" s="64">
        <f t="shared" si="674"/>
        <v>0</v>
      </c>
      <c r="H5359" s="64">
        <f t="shared" si="669"/>
        <v>-680.56999999999994</v>
      </c>
      <c r="J5359" s="64">
        <f t="shared" si="675"/>
        <v>120</v>
      </c>
      <c r="K5359" s="64">
        <f t="shared" si="670"/>
        <v>128</v>
      </c>
      <c r="L5359" s="64">
        <f t="shared" si="671"/>
        <v>469</v>
      </c>
      <c r="M5359" s="64">
        <f t="shared" si="672"/>
        <v>182</v>
      </c>
      <c r="O5359" s="64">
        <f t="shared" si="676"/>
        <v>2</v>
      </c>
      <c r="P5359" s="64">
        <f t="shared" si="677"/>
        <v>1</v>
      </c>
      <c r="Q5359" s="64">
        <f t="shared" si="678"/>
        <v>1</v>
      </c>
    </row>
    <row r="5360" spans="1:17" x14ac:dyDescent="0.35">
      <c r="A5360" s="64">
        <v>6474407</v>
      </c>
      <c r="B5360" s="64" t="str">
        <f t="shared" si="673"/>
        <v>CPP</v>
      </c>
      <c r="C5360" s="64">
        <f t="shared" si="674"/>
        <v>6303.04</v>
      </c>
      <c r="D5360" s="64">
        <f t="shared" si="674"/>
        <v>365</v>
      </c>
      <c r="E5360" s="64">
        <f t="shared" si="674"/>
        <v>517.94000000000005</v>
      </c>
      <c r="F5360" s="64">
        <f t="shared" si="674"/>
        <v>513.71</v>
      </c>
      <c r="H5360" s="64">
        <f t="shared" si="669"/>
        <v>-4.2300000000000182</v>
      </c>
      <c r="J5360" s="64">
        <f t="shared" si="675"/>
        <v>121</v>
      </c>
      <c r="K5360" s="64">
        <f t="shared" si="670"/>
        <v>128</v>
      </c>
      <c r="L5360" s="64">
        <f t="shared" si="671"/>
        <v>469</v>
      </c>
      <c r="M5360" s="64">
        <f t="shared" si="672"/>
        <v>182</v>
      </c>
      <c r="O5360" s="64">
        <f t="shared" si="676"/>
        <v>2</v>
      </c>
      <c r="P5360" s="64">
        <f t="shared" si="677"/>
        <v>1</v>
      </c>
      <c r="Q5360" s="64">
        <f t="shared" si="678"/>
        <v>1</v>
      </c>
    </row>
    <row r="5361" spans="1:17" x14ac:dyDescent="0.35">
      <c r="A5361" s="64">
        <v>6474457</v>
      </c>
      <c r="B5361" s="64" t="str">
        <f t="shared" si="673"/>
        <v>RT</v>
      </c>
      <c r="C5361" s="64">
        <f t="shared" si="674"/>
        <v>12571.99999</v>
      </c>
      <c r="D5361" s="64">
        <f t="shared" si="674"/>
        <v>365</v>
      </c>
      <c r="E5361" s="64">
        <f t="shared" si="674"/>
        <v>1027.97</v>
      </c>
      <c r="F5361" s="64">
        <f t="shared" si="674"/>
        <v>0</v>
      </c>
      <c r="H5361" s="64">
        <f t="shared" si="669"/>
        <v>-1027.97</v>
      </c>
      <c r="J5361" s="64">
        <f t="shared" si="675"/>
        <v>121</v>
      </c>
      <c r="K5361" s="64">
        <f t="shared" si="670"/>
        <v>128</v>
      </c>
      <c r="L5361" s="64">
        <f t="shared" si="671"/>
        <v>470</v>
      </c>
      <c r="M5361" s="64">
        <f t="shared" si="672"/>
        <v>182</v>
      </c>
      <c r="O5361" s="64">
        <f t="shared" si="676"/>
        <v>2</v>
      </c>
      <c r="P5361" s="64">
        <f t="shared" si="677"/>
        <v>1</v>
      </c>
      <c r="Q5361" s="64">
        <f t="shared" si="678"/>
        <v>1</v>
      </c>
    </row>
    <row r="5362" spans="1:17" x14ac:dyDescent="0.35">
      <c r="A5362" s="64">
        <v>6478483</v>
      </c>
      <c r="B5362" s="64" t="str">
        <f t="shared" si="673"/>
        <v>RCT Control</v>
      </c>
      <c r="C5362" s="64">
        <f t="shared" si="674"/>
        <v>9075.5</v>
      </c>
      <c r="D5362" s="64">
        <f t="shared" si="674"/>
        <v>336</v>
      </c>
      <c r="E5362" s="64">
        <f t="shared" si="674"/>
        <v>748.81999999999994</v>
      </c>
      <c r="F5362" s="64">
        <f t="shared" si="674"/>
        <v>0</v>
      </c>
      <c r="H5362" s="64">
        <f t="shared" si="669"/>
        <v>-748.81999999999994</v>
      </c>
      <c r="J5362" s="64">
        <f t="shared" si="675"/>
        <v>121</v>
      </c>
      <c r="K5362" s="64">
        <f t="shared" si="670"/>
        <v>128</v>
      </c>
      <c r="L5362" s="64">
        <f t="shared" si="671"/>
        <v>470</v>
      </c>
      <c r="M5362" s="64">
        <f t="shared" si="672"/>
        <v>183</v>
      </c>
      <c r="O5362" s="64">
        <f t="shared" si="676"/>
        <v>2</v>
      </c>
      <c r="P5362" s="64">
        <f t="shared" si="677"/>
        <v>1</v>
      </c>
      <c r="Q5362" s="64">
        <f t="shared" si="678"/>
        <v>1</v>
      </c>
    </row>
    <row r="5363" spans="1:17" x14ac:dyDescent="0.35">
      <c r="A5363" s="64">
        <v>6479879</v>
      </c>
      <c r="B5363" s="64" t="str">
        <f t="shared" si="673"/>
        <v>CPP</v>
      </c>
      <c r="C5363" s="64">
        <f t="shared" si="674"/>
        <v>2321.6799999999998</v>
      </c>
      <c r="D5363" s="64">
        <f t="shared" si="674"/>
        <v>304</v>
      </c>
      <c r="E5363" s="64">
        <f t="shared" si="674"/>
        <v>177.57</v>
      </c>
      <c r="F5363" s="64">
        <f t="shared" si="674"/>
        <v>180.79</v>
      </c>
      <c r="H5363" s="64">
        <f t="shared" si="669"/>
        <v>3.2199999999999989</v>
      </c>
      <c r="J5363" s="64">
        <f t="shared" si="675"/>
        <v>122</v>
      </c>
      <c r="K5363" s="64">
        <f t="shared" si="670"/>
        <v>128</v>
      </c>
      <c r="L5363" s="64">
        <f t="shared" si="671"/>
        <v>470</v>
      </c>
      <c r="M5363" s="64">
        <f t="shared" si="672"/>
        <v>183</v>
      </c>
      <c r="O5363" s="64">
        <f t="shared" si="676"/>
        <v>2</v>
      </c>
      <c r="P5363" s="64">
        <f t="shared" si="677"/>
        <v>1</v>
      </c>
      <c r="Q5363" s="64">
        <f t="shared" si="678"/>
        <v>1</v>
      </c>
    </row>
    <row r="5364" spans="1:17" x14ac:dyDescent="0.35">
      <c r="A5364" s="64">
        <v>6480537</v>
      </c>
      <c r="B5364" s="64" t="str">
        <f t="shared" si="673"/>
        <v>RCT Control</v>
      </c>
      <c r="C5364" s="64">
        <f t="shared" si="674"/>
        <v>7570.18</v>
      </c>
      <c r="D5364" s="64">
        <f t="shared" si="674"/>
        <v>364</v>
      </c>
      <c r="E5364" s="64">
        <f t="shared" si="674"/>
        <v>601.1</v>
      </c>
      <c r="F5364" s="64">
        <f t="shared" si="674"/>
        <v>0</v>
      </c>
      <c r="H5364" s="64">
        <f t="shared" si="669"/>
        <v>-601.1</v>
      </c>
      <c r="J5364" s="64">
        <f t="shared" si="675"/>
        <v>122</v>
      </c>
      <c r="K5364" s="64">
        <f t="shared" si="670"/>
        <v>128</v>
      </c>
      <c r="L5364" s="64">
        <f t="shared" si="671"/>
        <v>470</v>
      </c>
      <c r="M5364" s="64">
        <f t="shared" si="672"/>
        <v>184</v>
      </c>
      <c r="O5364" s="64">
        <f t="shared" si="676"/>
        <v>2</v>
      </c>
      <c r="P5364" s="64">
        <f t="shared" si="677"/>
        <v>1</v>
      </c>
      <c r="Q5364" s="64">
        <f t="shared" si="678"/>
        <v>1</v>
      </c>
    </row>
    <row r="5365" spans="1:17" x14ac:dyDescent="0.35">
      <c r="A5365" s="64">
        <v>6481535</v>
      </c>
      <c r="B5365" s="64" t="str">
        <f t="shared" si="673"/>
        <v>CPP/RT</v>
      </c>
      <c r="C5365" s="64">
        <f t="shared" si="674"/>
        <v>7547.7800000000007</v>
      </c>
      <c r="D5365" s="64">
        <f t="shared" si="674"/>
        <v>302</v>
      </c>
      <c r="E5365" s="64">
        <f t="shared" si="674"/>
        <v>602.19000000000005</v>
      </c>
      <c r="F5365" s="64">
        <f t="shared" si="674"/>
        <v>594.12</v>
      </c>
      <c r="H5365" s="64">
        <f t="shared" si="669"/>
        <v>-8.07000000000005</v>
      </c>
      <c r="J5365" s="64">
        <f t="shared" si="675"/>
        <v>122</v>
      </c>
      <c r="K5365" s="64">
        <f t="shared" si="670"/>
        <v>129</v>
      </c>
      <c r="L5365" s="64">
        <f t="shared" si="671"/>
        <v>470</v>
      </c>
      <c r="M5365" s="64">
        <f t="shared" si="672"/>
        <v>184</v>
      </c>
      <c r="O5365" s="64">
        <f t="shared" si="676"/>
        <v>2</v>
      </c>
      <c r="P5365" s="64">
        <f t="shared" si="677"/>
        <v>1</v>
      </c>
      <c r="Q5365" s="64">
        <f t="shared" si="678"/>
        <v>1</v>
      </c>
    </row>
    <row r="5366" spans="1:17" x14ac:dyDescent="0.35">
      <c r="A5366" s="64">
        <v>6485751</v>
      </c>
      <c r="B5366" s="64" t="str">
        <f t="shared" si="673"/>
        <v>RCT Control</v>
      </c>
      <c r="C5366" s="64">
        <f t="shared" si="674"/>
        <v>16303.859999999999</v>
      </c>
      <c r="D5366" s="64">
        <f t="shared" si="674"/>
        <v>334</v>
      </c>
      <c r="E5366" s="64">
        <f t="shared" si="674"/>
        <v>1311.51</v>
      </c>
      <c r="F5366" s="64">
        <f t="shared" si="674"/>
        <v>0</v>
      </c>
      <c r="H5366" s="64">
        <f t="shared" si="669"/>
        <v>-1311.51</v>
      </c>
      <c r="J5366" s="64">
        <f t="shared" si="675"/>
        <v>122</v>
      </c>
      <c r="K5366" s="64">
        <f t="shared" si="670"/>
        <v>129</v>
      </c>
      <c r="L5366" s="64">
        <f t="shared" si="671"/>
        <v>470</v>
      </c>
      <c r="M5366" s="64">
        <f t="shared" si="672"/>
        <v>185</v>
      </c>
      <c r="O5366" s="64">
        <f t="shared" si="676"/>
        <v>2</v>
      </c>
      <c r="P5366" s="64">
        <f t="shared" si="677"/>
        <v>1</v>
      </c>
      <c r="Q5366" s="64">
        <f t="shared" si="678"/>
        <v>1</v>
      </c>
    </row>
    <row r="5367" spans="1:17" x14ac:dyDescent="0.35">
      <c r="A5367" s="64">
        <v>6487377</v>
      </c>
      <c r="B5367" s="64" t="str">
        <f t="shared" si="673"/>
        <v>RCT Control</v>
      </c>
      <c r="C5367" s="64">
        <f t="shared" si="674"/>
        <v>14890.1</v>
      </c>
      <c r="D5367" s="64">
        <f t="shared" si="674"/>
        <v>335</v>
      </c>
      <c r="E5367" s="64">
        <f t="shared" si="674"/>
        <v>1182.8499999999999</v>
      </c>
      <c r="F5367" s="64">
        <f t="shared" si="674"/>
        <v>0</v>
      </c>
      <c r="H5367" s="64">
        <f t="shared" si="669"/>
        <v>-1182.8499999999999</v>
      </c>
      <c r="J5367" s="64">
        <f t="shared" si="675"/>
        <v>122</v>
      </c>
      <c r="K5367" s="64">
        <f t="shared" si="670"/>
        <v>129</v>
      </c>
      <c r="L5367" s="64">
        <f t="shared" si="671"/>
        <v>470</v>
      </c>
      <c r="M5367" s="64">
        <f t="shared" si="672"/>
        <v>186</v>
      </c>
      <c r="O5367" s="64">
        <f t="shared" si="676"/>
        <v>2</v>
      </c>
      <c r="P5367" s="64">
        <f t="shared" si="677"/>
        <v>1</v>
      </c>
      <c r="Q5367" s="64">
        <f t="shared" si="678"/>
        <v>1</v>
      </c>
    </row>
    <row r="5368" spans="1:17" x14ac:dyDescent="0.35">
      <c r="A5368" s="64">
        <v>6488979</v>
      </c>
      <c r="B5368" s="64" t="str">
        <f t="shared" si="673"/>
        <v>CPP</v>
      </c>
      <c r="C5368" s="64">
        <f t="shared" si="674"/>
        <v>5090.97</v>
      </c>
      <c r="D5368" s="64">
        <f t="shared" si="674"/>
        <v>305</v>
      </c>
      <c r="E5368" s="64">
        <f t="shared" si="674"/>
        <v>398.85</v>
      </c>
      <c r="F5368" s="64">
        <f t="shared" si="674"/>
        <v>391.06</v>
      </c>
      <c r="H5368" s="64">
        <f t="shared" si="669"/>
        <v>-7.7900000000000205</v>
      </c>
      <c r="J5368" s="64">
        <f t="shared" si="675"/>
        <v>123</v>
      </c>
      <c r="K5368" s="64">
        <f t="shared" si="670"/>
        <v>129</v>
      </c>
      <c r="L5368" s="64">
        <f t="shared" si="671"/>
        <v>470</v>
      </c>
      <c r="M5368" s="64">
        <f t="shared" si="672"/>
        <v>186</v>
      </c>
      <c r="O5368" s="64">
        <f t="shared" si="676"/>
        <v>2</v>
      </c>
      <c r="P5368" s="64">
        <f t="shared" si="677"/>
        <v>1</v>
      </c>
      <c r="Q5368" s="64">
        <f t="shared" si="678"/>
        <v>1</v>
      </c>
    </row>
    <row r="5369" spans="1:17" x14ac:dyDescent="0.35">
      <c r="A5369" s="64">
        <v>6490320</v>
      </c>
      <c r="B5369" s="64" t="str">
        <f t="shared" si="673"/>
        <v>CPP/RT</v>
      </c>
      <c r="C5369" s="64">
        <f t="shared" si="674"/>
        <v>5813.33</v>
      </c>
      <c r="D5369" s="64">
        <f t="shared" si="674"/>
        <v>275</v>
      </c>
      <c r="E5369" s="64">
        <f t="shared" si="674"/>
        <v>475.53999999999996</v>
      </c>
      <c r="F5369" s="64">
        <f t="shared" si="674"/>
        <v>473.58</v>
      </c>
      <c r="H5369" s="64">
        <f t="shared" si="669"/>
        <v>-1.9599999999999795</v>
      </c>
      <c r="J5369" s="64">
        <f t="shared" si="675"/>
        <v>123</v>
      </c>
      <c r="K5369" s="64">
        <f t="shared" si="670"/>
        <v>130</v>
      </c>
      <c r="L5369" s="64">
        <f t="shared" si="671"/>
        <v>470</v>
      </c>
      <c r="M5369" s="64">
        <f t="shared" si="672"/>
        <v>186</v>
      </c>
      <c r="O5369" s="64">
        <f t="shared" si="676"/>
        <v>2</v>
      </c>
      <c r="P5369" s="64">
        <f t="shared" si="677"/>
        <v>1</v>
      </c>
      <c r="Q5369" s="64">
        <f t="shared" si="678"/>
        <v>1</v>
      </c>
    </row>
    <row r="5370" spans="1:17" x14ac:dyDescent="0.35">
      <c r="A5370" s="64">
        <v>6491237</v>
      </c>
      <c r="B5370" s="64" t="str">
        <f t="shared" si="673"/>
        <v>RCT Control</v>
      </c>
      <c r="C5370" s="64">
        <f t="shared" si="674"/>
        <v>5455.5599999999995</v>
      </c>
      <c r="D5370" s="64">
        <f t="shared" si="674"/>
        <v>334</v>
      </c>
      <c r="E5370" s="64">
        <f t="shared" si="674"/>
        <v>461.33</v>
      </c>
      <c r="F5370" s="64">
        <f t="shared" si="674"/>
        <v>0</v>
      </c>
      <c r="H5370" s="64">
        <f t="shared" si="669"/>
        <v>-461.33</v>
      </c>
      <c r="J5370" s="64">
        <f t="shared" si="675"/>
        <v>123</v>
      </c>
      <c r="K5370" s="64">
        <f t="shared" si="670"/>
        <v>130</v>
      </c>
      <c r="L5370" s="64">
        <f t="shared" si="671"/>
        <v>470</v>
      </c>
      <c r="M5370" s="64">
        <f t="shared" si="672"/>
        <v>187</v>
      </c>
      <c r="O5370" s="64">
        <f t="shared" si="676"/>
        <v>2</v>
      </c>
      <c r="P5370" s="64">
        <f t="shared" si="677"/>
        <v>1</v>
      </c>
      <c r="Q5370" s="64">
        <f t="shared" si="678"/>
        <v>1</v>
      </c>
    </row>
    <row r="5371" spans="1:17" x14ac:dyDescent="0.35">
      <c r="A5371" s="64">
        <v>6493449</v>
      </c>
      <c r="B5371" s="64" t="str">
        <f t="shared" si="673"/>
        <v>CPP</v>
      </c>
      <c r="C5371" s="64">
        <f t="shared" si="674"/>
        <v>8264.42</v>
      </c>
      <c r="D5371" s="64">
        <f t="shared" si="674"/>
        <v>335</v>
      </c>
      <c r="E5371" s="64">
        <f t="shared" si="674"/>
        <v>673.16</v>
      </c>
      <c r="F5371" s="64">
        <f t="shared" si="674"/>
        <v>677.41000000000008</v>
      </c>
      <c r="H5371" s="64">
        <f t="shared" si="669"/>
        <v>4.2500000000001137</v>
      </c>
      <c r="J5371" s="64">
        <f t="shared" si="675"/>
        <v>124</v>
      </c>
      <c r="K5371" s="64">
        <f t="shared" si="670"/>
        <v>130</v>
      </c>
      <c r="L5371" s="64">
        <f t="shared" si="671"/>
        <v>470</v>
      </c>
      <c r="M5371" s="64">
        <f t="shared" si="672"/>
        <v>187</v>
      </c>
      <c r="O5371" s="64">
        <f t="shared" si="676"/>
        <v>2</v>
      </c>
      <c r="P5371" s="64">
        <f t="shared" si="677"/>
        <v>1</v>
      </c>
      <c r="Q5371" s="64">
        <f t="shared" si="678"/>
        <v>1</v>
      </c>
    </row>
    <row r="5372" spans="1:17" x14ac:dyDescent="0.35">
      <c r="A5372" s="64">
        <v>6494637</v>
      </c>
      <c r="B5372" s="64" t="str">
        <f t="shared" si="673"/>
        <v>CPP</v>
      </c>
      <c r="C5372" s="64">
        <f t="shared" si="674"/>
        <v>6928.58</v>
      </c>
      <c r="D5372" s="64">
        <f t="shared" si="674"/>
        <v>334</v>
      </c>
      <c r="E5372" s="64">
        <f t="shared" si="674"/>
        <v>572.80999999999995</v>
      </c>
      <c r="F5372" s="64">
        <f t="shared" si="674"/>
        <v>573.4</v>
      </c>
      <c r="H5372" s="64">
        <f t="shared" si="669"/>
        <v>0.59000000000003183</v>
      </c>
      <c r="J5372" s="64">
        <f t="shared" si="675"/>
        <v>125</v>
      </c>
      <c r="K5372" s="64">
        <f t="shared" si="670"/>
        <v>130</v>
      </c>
      <c r="L5372" s="64">
        <f t="shared" si="671"/>
        <v>470</v>
      </c>
      <c r="M5372" s="64">
        <f t="shared" si="672"/>
        <v>187</v>
      </c>
      <c r="O5372" s="64">
        <f t="shared" si="676"/>
        <v>2</v>
      </c>
      <c r="P5372" s="64">
        <f t="shared" si="677"/>
        <v>1</v>
      </c>
      <c r="Q5372" s="64">
        <f t="shared" si="678"/>
        <v>1</v>
      </c>
    </row>
    <row r="5373" spans="1:17" x14ac:dyDescent="0.35">
      <c r="A5373" s="64">
        <v>6495453</v>
      </c>
      <c r="B5373" s="64" t="str">
        <f t="shared" si="673"/>
        <v>RT</v>
      </c>
      <c r="C5373" s="64">
        <f t="shared" si="674"/>
        <v>10279.42</v>
      </c>
      <c r="D5373" s="64">
        <f t="shared" si="674"/>
        <v>365</v>
      </c>
      <c r="E5373" s="64">
        <f t="shared" si="674"/>
        <v>833.41</v>
      </c>
      <c r="F5373" s="64">
        <f t="shared" si="674"/>
        <v>0</v>
      </c>
      <c r="H5373" s="64">
        <f t="shared" si="669"/>
        <v>-833.41</v>
      </c>
      <c r="J5373" s="64">
        <f t="shared" si="675"/>
        <v>125</v>
      </c>
      <c r="K5373" s="64">
        <f t="shared" si="670"/>
        <v>130</v>
      </c>
      <c r="L5373" s="64">
        <f t="shared" si="671"/>
        <v>471</v>
      </c>
      <c r="M5373" s="64">
        <f t="shared" si="672"/>
        <v>187</v>
      </c>
      <c r="O5373" s="64">
        <f t="shared" si="676"/>
        <v>2</v>
      </c>
      <c r="P5373" s="64">
        <f t="shared" si="677"/>
        <v>1</v>
      </c>
      <c r="Q5373" s="64">
        <f t="shared" si="678"/>
        <v>1</v>
      </c>
    </row>
    <row r="5374" spans="1:17" x14ac:dyDescent="0.35">
      <c r="A5374" s="64">
        <v>6497441</v>
      </c>
      <c r="B5374" s="64" t="str">
        <f t="shared" si="673"/>
        <v>RCT Control</v>
      </c>
      <c r="C5374" s="64">
        <f t="shared" si="674"/>
        <v>12113.990000000002</v>
      </c>
      <c r="D5374" s="64">
        <f t="shared" si="674"/>
        <v>336</v>
      </c>
      <c r="E5374" s="64">
        <f t="shared" si="674"/>
        <v>1041.28</v>
      </c>
      <c r="F5374" s="64">
        <f t="shared" si="674"/>
        <v>0</v>
      </c>
      <c r="H5374" s="64">
        <f t="shared" si="669"/>
        <v>-1041.28</v>
      </c>
      <c r="J5374" s="64">
        <f t="shared" si="675"/>
        <v>125</v>
      </c>
      <c r="K5374" s="64">
        <f t="shared" si="670"/>
        <v>130</v>
      </c>
      <c r="L5374" s="64">
        <f t="shared" si="671"/>
        <v>471</v>
      </c>
      <c r="M5374" s="64">
        <f t="shared" si="672"/>
        <v>188</v>
      </c>
      <c r="O5374" s="64">
        <f t="shared" si="676"/>
        <v>2</v>
      </c>
      <c r="P5374" s="64">
        <f t="shared" si="677"/>
        <v>1</v>
      </c>
      <c r="Q5374" s="64">
        <f t="shared" si="678"/>
        <v>1</v>
      </c>
    </row>
    <row r="5375" spans="1:17" x14ac:dyDescent="0.35">
      <c r="A5375" s="64">
        <v>6504577</v>
      </c>
      <c r="B5375" s="64" t="str">
        <f t="shared" si="673"/>
        <v>CPP/RT</v>
      </c>
      <c r="C5375" s="64">
        <f t="shared" si="674"/>
        <v>5492.28</v>
      </c>
      <c r="D5375" s="64">
        <f t="shared" si="674"/>
        <v>302</v>
      </c>
      <c r="E5375" s="64">
        <f t="shared" si="674"/>
        <v>464.16999999999996</v>
      </c>
      <c r="F5375" s="64">
        <f t="shared" si="674"/>
        <v>470.95</v>
      </c>
      <c r="H5375" s="64">
        <f t="shared" si="669"/>
        <v>6.7800000000000296</v>
      </c>
      <c r="J5375" s="64">
        <f t="shared" si="675"/>
        <v>125</v>
      </c>
      <c r="K5375" s="64">
        <f t="shared" si="670"/>
        <v>131</v>
      </c>
      <c r="L5375" s="64">
        <f t="shared" si="671"/>
        <v>471</v>
      </c>
      <c r="M5375" s="64">
        <f t="shared" si="672"/>
        <v>188</v>
      </c>
      <c r="O5375" s="64">
        <f t="shared" si="676"/>
        <v>2</v>
      </c>
      <c r="P5375" s="64">
        <f t="shared" si="677"/>
        <v>1</v>
      </c>
      <c r="Q5375" s="64">
        <f t="shared" si="678"/>
        <v>1</v>
      </c>
    </row>
    <row r="5376" spans="1:17" x14ac:dyDescent="0.35">
      <c r="A5376" s="64">
        <v>6508868</v>
      </c>
      <c r="B5376" s="64" t="str">
        <f t="shared" si="673"/>
        <v>CPP/RT</v>
      </c>
      <c r="C5376" s="64">
        <f t="shared" si="674"/>
        <v>10593.880000000001</v>
      </c>
      <c r="D5376" s="64">
        <f t="shared" si="674"/>
        <v>338</v>
      </c>
      <c r="E5376" s="64">
        <f t="shared" si="674"/>
        <v>853.17</v>
      </c>
      <c r="F5376" s="64">
        <f t="shared" si="674"/>
        <v>847</v>
      </c>
      <c r="H5376" s="64">
        <f t="shared" si="669"/>
        <v>-6.1699999999999591</v>
      </c>
      <c r="J5376" s="64">
        <f t="shared" si="675"/>
        <v>125</v>
      </c>
      <c r="K5376" s="64">
        <f t="shared" si="670"/>
        <v>132</v>
      </c>
      <c r="L5376" s="64">
        <f t="shared" si="671"/>
        <v>471</v>
      </c>
      <c r="M5376" s="64">
        <f t="shared" si="672"/>
        <v>188</v>
      </c>
      <c r="O5376" s="64">
        <f t="shared" si="676"/>
        <v>2</v>
      </c>
      <c r="P5376" s="64">
        <f t="shared" si="677"/>
        <v>1</v>
      </c>
      <c r="Q5376" s="64">
        <f t="shared" si="678"/>
        <v>1</v>
      </c>
    </row>
    <row r="5377" spans="1:17" x14ac:dyDescent="0.35">
      <c r="A5377" s="64">
        <v>6511176</v>
      </c>
      <c r="B5377" s="64" t="str">
        <f t="shared" si="673"/>
        <v>CPP</v>
      </c>
      <c r="C5377" s="64">
        <f t="shared" si="674"/>
        <v>4745.84</v>
      </c>
      <c r="D5377" s="64">
        <f t="shared" si="674"/>
        <v>334</v>
      </c>
      <c r="E5377" s="64">
        <f t="shared" si="674"/>
        <v>396.62</v>
      </c>
      <c r="F5377" s="64">
        <f t="shared" si="674"/>
        <v>394.01</v>
      </c>
      <c r="H5377" s="64">
        <f t="shared" si="669"/>
        <v>-2.6100000000000136</v>
      </c>
      <c r="J5377" s="64">
        <f t="shared" si="675"/>
        <v>126</v>
      </c>
      <c r="K5377" s="64">
        <f t="shared" si="670"/>
        <v>132</v>
      </c>
      <c r="L5377" s="64">
        <f t="shared" si="671"/>
        <v>471</v>
      </c>
      <c r="M5377" s="64">
        <f t="shared" si="672"/>
        <v>188</v>
      </c>
      <c r="O5377" s="64">
        <f t="shared" si="676"/>
        <v>2</v>
      </c>
      <c r="P5377" s="64">
        <f t="shared" si="677"/>
        <v>1</v>
      </c>
      <c r="Q5377" s="64">
        <f t="shared" si="678"/>
        <v>1</v>
      </c>
    </row>
    <row r="5378" spans="1:17" x14ac:dyDescent="0.35">
      <c r="A5378" s="64">
        <v>6514815</v>
      </c>
      <c r="B5378" s="64" t="str">
        <f t="shared" si="673"/>
        <v>RCT Control</v>
      </c>
      <c r="C5378" s="64">
        <f t="shared" si="674"/>
        <v>10370.16</v>
      </c>
      <c r="D5378" s="64">
        <f t="shared" si="674"/>
        <v>365</v>
      </c>
      <c r="E5378" s="64">
        <f t="shared" si="674"/>
        <v>837.15</v>
      </c>
      <c r="F5378" s="64">
        <f t="shared" si="674"/>
        <v>0</v>
      </c>
      <c r="H5378" s="64">
        <f t="shared" si="669"/>
        <v>-837.15</v>
      </c>
      <c r="J5378" s="64">
        <f t="shared" si="675"/>
        <v>126</v>
      </c>
      <c r="K5378" s="64">
        <f t="shared" si="670"/>
        <v>132</v>
      </c>
      <c r="L5378" s="64">
        <f t="shared" si="671"/>
        <v>471</v>
      </c>
      <c r="M5378" s="64">
        <f t="shared" si="672"/>
        <v>189</v>
      </c>
      <c r="O5378" s="64">
        <f t="shared" si="676"/>
        <v>2</v>
      </c>
      <c r="P5378" s="64">
        <f t="shared" si="677"/>
        <v>1</v>
      </c>
      <c r="Q5378" s="64">
        <f t="shared" si="678"/>
        <v>1</v>
      </c>
    </row>
    <row r="5379" spans="1:17" x14ac:dyDescent="0.35">
      <c r="A5379" s="64">
        <v>6515970</v>
      </c>
      <c r="B5379" s="64" t="str">
        <f t="shared" si="673"/>
        <v>RCT Control</v>
      </c>
      <c r="C5379" s="64">
        <f t="shared" si="674"/>
        <v>10739.92</v>
      </c>
      <c r="D5379" s="64">
        <f t="shared" si="674"/>
        <v>336</v>
      </c>
      <c r="E5379" s="64">
        <f t="shared" si="674"/>
        <v>863.35</v>
      </c>
      <c r="F5379" s="64">
        <f t="shared" si="674"/>
        <v>0</v>
      </c>
      <c r="H5379" s="64">
        <f t="shared" si="669"/>
        <v>-863.35</v>
      </c>
      <c r="J5379" s="64">
        <f t="shared" si="675"/>
        <v>126</v>
      </c>
      <c r="K5379" s="64">
        <f t="shared" si="670"/>
        <v>132</v>
      </c>
      <c r="L5379" s="64">
        <f t="shared" si="671"/>
        <v>471</v>
      </c>
      <c r="M5379" s="64">
        <f t="shared" si="672"/>
        <v>190</v>
      </c>
      <c r="O5379" s="64">
        <f t="shared" si="676"/>
        <v>2</v>
      </c>
      <c r="P5379" s="64">
        <f t="shared" si="677"/>
        <v>1</v>
      </c>
      <c r="Q5379" s="64">
        <f t="shared" si="678"/>
        <v>1</v>
      </c>
    </row>
    <row r="5380" spans="1:17" x14ac:dyDescent="0.35">
      <c r="A5380" s="64">
        <v>6518586</v>
      </c>
      <c r="B5380" s="64" t="str">
        <f t="shared" si="673"/>
        <v>RCT Control</v>
      </c>
      <c r="C5380" s="64">
        <f t="shared" si="674"/>
        <v>9940.01</v>
      </c>
      <c r="D5380" s="64">
        <f t="shared" si="674"/>
        <v>334</v>
      </c>
      <c r="E5380" s="64">
        <f t="shared" si="674"/>
        <v>795.06</v>
      </c>
      <c r="F5380" s="64">
        <f t="shared" si="674"/>
        <v>0</v>
      </c>
      <c r="H5380" s="64">
        <f t="shared" si="669"/>
        <v>-795.06</v>
      </c>
      <c r="J5380" s="64">
        <f t="shared" si="675"/>
        <v>126</v>
      </c>
      <c r="K5380" s="64">
        <f t="shared" si="670"/>
        <v>132</v>
      </c>
      <c r="L5380" s="64">
        <f t="shared" si="671"/>
        <v>471</v>
      </c>
      <c r="M5380" s="64">
        <f t="shared" si="672"/>
        <v>191</v>
      </c>
      <c r="O5380" s="64">
        <f t="shared" si="676"/>
        <v>2</v>
      </c>
      <c r="P5380" s="64">
        <f t="shared" si="677"/>
        <v>1</v>
      </c>
      <c r="Q5380" s="64">
        <f t="shared" si="678"/>
        <v>1</v>
      </c>
    </row>
    <row r="5381" spans="1:17" x14ac:dyDescent="0.35">
      <c r="A5381" s="64">
        <v>6520846</v>
      </c>
      <c r="B5381" s="64" t="str">
        <f t="shared" si="673"/>
        <v>RT</v>
      </c>
      <c r="C5381" s="64">
        <f t="shared" si="674"/>
        <v>10921.86</v>
      </c>
      <c r="D5381" s="64">
        <f t="shared" si="674"/>
        <v>364</v>
      </c>
      <c r="E5381" s="64">
        <f t="shared" si="674"/>
        <v>902.5</v>
      </c>
      <c r="F5381" s="64">
        <f t="shared" si="674"/>
        <v>0</v>
      </c>
      <c r="H5381" s="64">
        <f t="shared" si="669"/>
        <v>-902.5</v>
      </c>
      <c r="J5381" s="64">
        <f t="shared" si="675"/>
        <v>126</v>
      </c>
      <c r="K5381" s="64">
        <f t="shared" si="670"/>
        <v>132</v>
      </c>
      <c r="L5381" s="64">
        <f t="shared" si="671"/>
        <v>472</v>
      </c>
      <c r="M5381" s="64">
        <f t="shared" si="672"/>
        <v>191</v>
      </c>
      <c r="O5381" s="64">
        <f t="shared" si="676"/>
        <v>2</v>
      </c>
      <c r="P5381" s="64">
        <f t="shared" si="677"/>
        <v>1</v>
      </c>
      <c r="Q5381" s="64">
        <f t="shared" si="678"/>
        <v>1</v>
      </c>
    </row>
    <row r="5382" spans="1:17" x14ac:dyDescent="0.35">
      <c r="A5382" s="64">
        <v>6524187</v>
      </c>
      <c r="B5382" s="64" t="str">
        <f t="shared" si="673"/>
        <v>CPP</v>
      </c>
      <c r="C5382" s="64">
        <f t="shared" si="674"/>
        <v>4739.0460000000003</v>
      </c>
      <c r="D5382" s="64">
        <f t="shared" si="674"/>
        <v>304</v>
      </c>
      <c r="E5382" s="64">
        <f t="shared" si="674"/>
        <v>397.6</v>
      </c>
      <c r="F5382" s="64">
        <f t="shared" si="674"/>
        <v>401.19</v>
      </c>
      <c r="H5382" s="64">
        <f t="shared" si="669"/>
        <v>3.589999999999975</v>
      </c>
      <c r="J5382" s="64">
        <f t="shared" si="675"/>
        <v>127</v>
      </c>
      <c r="K5382" s="64">
        <f t="shared" si="670"/>
        <v>132</v>
      </c>
      <c r="L5382" s="64">
        <f t="shared" si="671"/>
        <v>472</v>
      </c>
      <c r="M5382" s="64">
        <f t="shared" si="672"/>
        <v>191</v>
      </c>
      <c r="O5382" s="64">
        <f t="shared" si="676"/>
        <v>2</v>
      </c>
      <c r="P5382" s="64">
        <f t="shared" si="677"/>
        <v>1</v>
      </c>
      <c r="Q5382" s="64">
        <f t="shared" si="678"/>
        <v>1</v>
      </c>
    </row>
    <row r="5383" spans="1:17" x14ac:dyDescent="0.35">
      <c r="A5383" s="64">
        <v>6525276</v>
      </c>
      <c r="B5383" s="64" t="str">
        <f t="shared" si="673"/>
        <v>RT</v>
      </c>
      <c r="C5383" s="64">
        <f t="shared" si="674"/>
        <v>4715.09</v>
      </c>
      <c r="D5383" s="64">
        <f t="shared" si="674"/>
        <v>363</v>
      </c>
      <c r="E5383" s="64">
        <f t="shared" si="674"/>
        <v>369.93</v>
      </c>
      <c r="F5383" s="64">
        <f t="shared" si="674"/>
        <v>0</v>
      </c>
      <c r="H5383" s="64">
        <f t="shared" si="669"/>
        <v>-369.93</v>
      </c>
      <c r="J5383" s="64">
        <f t="shared" si="675"/>
        <v>127</v>
      </c>
      <c r="K5383" s="64">
        <f t="shared" si="670"/>
        <v>132</v>
      </c>
      <c r="L5383" s="64">
        <f t="shared" si="671"/>
        <v>473</v>
      </c>
      <c r="M5383" s="64">
        <f t="shared" si="672"/>
        <v>191</v>
      </c>
      <c r="O5383" s="64">
        <f t="shared" si="676"/>
        <v>2</v>
      </c>
      <c r="P5383" s="64">
        <f t="shared" si="677"/>
        <v>1</v>
      </c>
      <c r="Q5383" s="64">
        <f t="shared" si="678"/>
        <v>1</v>
      </c>
    </row>
    <row r="5384" spans="1:17" x14ac:dyDescent="0.35">
      <c r="A5384" s="64">
        <v>6533188</v>
      </c>
      <c r="B5384" s="64" t="str">
        <f t="shared" si="673"/>
        <v>CPP/RT</v>
      </c>
      <c r="C5384" s="64">
        <f t="shared" si="674"/>
        <v>10858.91</v>
      </c>
      <c r="D5384" s="64">
        <f t="shared" si="674"/>
        <v>364</v>
      </c>
      <c r="E5384" s="64">
        <f t="shared" si="674"/>
        <v>876.87</v>
      </c>
      <c r="F5384" s="64">
        <f t="shared" si="674"/>
        <v>858.75</v>
      </c>
      <c r="H5384" s="64">
        <f t="shared" si="669"/>
        <v>-18.120000000000005</v>
      </c>
      <c r="J5384" s="64">
        <f t="shared" si="675"/>
        <v>127</v>
      </c>
      <c r="K5384" s="64">
        <f t="shared" si="670"/>
        <v>133</v>
      </c>
      <c r="L5384" s="64">
        <f t="shared" si="671"/>
        <v>473</v>
      </c>
      <c r="M5384" s="64">
        <f t="shared" si="672"/>
        <v>191</v>
      </c>
      <c r="O5384" s="64">
        <f t="shared" si="676"/>
        <v>2</v>
      </c>
      <c r="P5384" s="64">
        <f t="shared" si="677"/>
        <v>1</v>
      </c>
      <c r="Q5384" s="64">
        <f t="shared" si="678"/>
        <v>1</v>
      </c>
    </row>
    <row r="5385" spans="1:17" x14ac:dyDescent="0.35">
      <c r="A5385" s="64">
        <v>6533592</v>
      </c>
      <c r="B5385" s="64" t="str">
        <f t="shared" si="673"/>
        <v>RCT Control</v>
      </c>
      <c r="C5385" s="64">
        <f t="shared" si="674"/>
        <v>10442.200000000001</v>
      </c>
      <c r="D5385" s="64">
        <f t="shared" si="674"/>
        <v>365</v>
      </c>
      <c r="E5385" s="64">
        <f t="shared" si="674"/>
        <v>863.18000000000006</v>
      </c>
      <c r="F5385" s="64">
        <f t="shared" si="674"/>
        <v>0</v>
      </c>
      <c r="H5385" s="64">
        <f t="shared" si="669"/>
        <v>-863.18000000000006</v>
      </c>
      <c r="J5385" s="64">
        <f t="shared" si="675"/>
        <v>127</v>
      </c>
      <c r="K5385" s="64">
        <f t="shared" si="670"/>
        <v>133</v>
      </c>
      <c r="L5385" s="64">
        <f t="shared" si="671"/>
        <v>473</v>
      </c>
      <c r="M5385" s="64">
        <f t="shared" si="672"/>
        <v>192</v>
      </c>
      <c r="O5385" s="64">
        <f t="shared" si="676"/>
        <v>2</v>
      </c>
      <c r="P5385" s="64">
        <f t="shared" si="677"/>
        <v>1</v>
      </c>
      <c r="Q5385" s="64">
        <f t="shared" si="678"/>
        <v>1</v>
      </c>
    </row>
    <row r="5386" spans="1:17" x14ac:dyDescent="0.35">
      <c r="A5386" s="64">
        <v>6535837</v>
      </c>
      <c r="B5386" s="64" t="str">
        <f t="shared" si="673"/>
        <v>CPP/RT</v>
      </c>
      <c r="C5386" s="64">
        <f t="shared" si="674"/>
        <v>8044.54</v>
      </c>
      <c r="D5386" s="64">
        <f t="shared" si="674"/>
        <v>336</v>
      </c>
      <c r="E5386" s="64">
        <f t="shared" si="674"/>
        <v>647.26</v>
      </c>
      <c r="F5386" s="64">
        <f t="shared" si="674"/>
        <v>648.06999999999994</v>
      </c>
      <c r="H5386" s="64">
        <f t="shared" si="669"/>
        <v>0.80999999999994543</v>
      </c>
      <c r="J5386" s="64">
        <f t="shared" si="675"/>
        <v>127</v>
      </c>
      <c r="K5386" s="64">
        <f t="shared" si="670"/>
        <v>134</v>
      </c>
      <c r="L5386" s="64">
        <f t="shared" si="671"/>
        <v>473</v>
      </c>
      <c r="M5386" s="64">
        <f t="shared" si="672"/>
        <v>192</v>
      </c>
      <c r="O5386" s="64">
        <f t="shared" si="676"/>
        <v>2</v>
      </c>
      <c r="P5386" s="64">
        <f t="shared" si="677"/>
        <v>1</v>
      </c>
      <c r="Q5386" s="64">
        <f t="shared" si="678"/>
        <v>1</v>
      </c>
    </row>
    <row r="5387" spans="1:17" x14ac:dyDescent="0.35">
      <c r="A5387" s="64">
        <v>6542676</v>
      </c>
      <c r="B5387" s="64" t="str">
        <f t="shared" si="673"/>
        <v>RT</v>
      </c>
      <c r="C5387" s="64">
        <f t="shared" si="674"/>
        <v>15190.759999999998</v>
      </c>
      <c r="D5387" s="64">
        <f t="shared" si="674"/>
        <v>363</v>
      </c>
      <c r="E5387" s="64">
        <f t="shared" si="674"/>
        <v>1260.79</v>
      </c>
      <c r="F5387" s="64">
        <f t="shared" si="674"/>
        <v>0</v>
      </c>
      <c r="H5387" s="64">
        <f t="shared" si="669"/>
        <v>-1260.79</v>
      </c>
      <c r="J5387" s="64">
        <f t="shared" si="675"/>
        <v>127</v>
      </c>
      <c r="K5387" s="64">
        <f t="shared" si="670"/>
        <v>134</v>
      </c>
      <c r="L5387" s="64">
        <f t="shared" si="671"/>
        <v>474</v>
      </c>
      <c r="M5387" s="64">
        <f t="shared" si="672"/>
        <v>192</v>
      </c>
      <c r="O5387" s="64">
        <f t="shared" si="676"/>
        <v>2</v>
      </c>
      <c r="P5387" s="64">
        <f t="shared" si="677"/>
        <v>1</v>
      </c>
      <c r="Q5387" s="64">
        <f t="shared" si="678"/>
        <v>1</v>
      </c>
    </row>
    <row r="5388" spans="1:17" x14ac:dyDescent="0.35">
      <c r="A5388" s="64">
        <v>6547460</v>
      </c>
      <c r="B5388" s="64" t="str">
        <f t="shared" si="673"/>
        <v>RT</v>
      </c>
      <c r="C5388" s="64">
        <f t="shared" si="674"/>
        <v>6663.25</v>
      </c>
      <c r="D5388" s="64">
        <f t="shared" si="674"/>
        <v>364</v>
      </c>
      <c r="E5388" s="64">
        <f t="shared" si="674"/>
        <v>524.42000000000007</v>
      </c>
      <c r="F5388" s="64">
        <f t="shared" si="674"/>
        <v>0</v>
      </c>
      <c r="H5388" s="64">
        <f t="shared" si="669"/>
        <v>-524.42000000000007</v>
      </c>
      <c r="J5388" s="64">
        <f t="shared" si="675"/>
        <v>127</v>
      </c>
      <c r="K5388" s="64">
        <f t="shared" si="670"/>
        <v>134</v>
      </c>
      <c r="L5388" s="64">
        <f t="shared" si="671"/>
        <v>475</v>
      </c>
      <c r="M5388" s="64">
        <f t="shared" si="672"/>
        <v>192</v>
      </c>
      <c r="O5388" s="64">
        <f t="shared" si="676"/>
        <v>2</v>
      </c>
      <c r="P5388" s="64">
        <f t="shared" si="677"/>
        <v>1</v>
      </c>
      <c r="Q5388" s="64">
        <f t="shared" si="678"/>
        <v>1</v>
      </c>
    </row>
    <row r="5389" spans="1:17" x14ac:dyDescent="0.35">
      <c r="A5389" s="64">
        <v>6549185</v>
      </c>
      <c r="B5389" s="64" t="str">
        <f t="shared" si="673"/>
        <v>RT</v>
      </c>
      <c r="C5389" s="64">
        <f t="shared" si="674"/>
        <v>8641.32</v>
      </c>
      <c r="D5389" s="64">
        <f t="shared" si="674"/>
        <v>364</v>
      </c>
      <c r="E5389" s="64">
        <f t="shared" si="674"/>
        <v>699.32999999999993</v>
      </c>
      <c r="F5389" s="64">
        <f t="shared" si="674"/>
        <v>0</v>
      </c>
      <c r="H5389" s="64">
        <f t="shared" si="669"/>
        <v>-699.32999999999993</v>
      </c>
      <c r="J5389" s="64">
        <f t="shared" si="675"/>
        <v>127</v>
      </c>
      <c r="K5389" s="64">
        <f t="shared" si="670"/>
        <v>134</v>
      </c>
      <c r="L5389" s="64">
        <f t="shared" si="671"/>
        <v>476</v>
      </c>
      <c r="M5389" s="64">
        <f t="shared" si="672"/>
        <v>192</v>
      </c>
      <c r="O5389" s="64">
        <f t="shared" si="676"/>
        <v>2</v>
      </c>
      <c r="P5389" s="64">
        <f t="shared" si="677"/>
        <v>1</v>
      </c>
      <c r="Q5389" s="64">
        <f t="shared" si="678"/>
        <v>1</v>
      </c>
    </row>
    <row r="5390" spans="1:17" x14ac:dyDescent="0.35">
      <c r="A5390" s="64">
        <v>6552211</v>
      </c>
      <c r="B5390" s="64" t="str">
        <f t="shared" si="673"/>
        <v>CPP</v>
      </c>
      <c r="C5390" s="64">
        <f t="shared" si="674"/>
        <v>5315.3600000000006</v>
      </c>
      <c r="D5390" s="64">
        <f t="shared" si="674"/>
        <v>365</v>
      </c>
      <c r="E5390" s="64">
        <f t="shared" si="674"/>
        <v>443.04999999999995</v>
      </c>
      <c r="F5390" s="64">
        <f t="shared" si="674"/>
        <v>439.03999999999996</v>
      </c>
      <c r="H5390" s="64">
        <f t="shared" si="669"/>
        <v>-4.0099999999999909</v>
      </c>
      <c r="J5390" s="64">
        <f t="shared" si="675"/>
        <v>128</v>
      </c>
      <c r="K5390" s="64">
        <f t="shared" si="670"/>
        <v>134</v>
      </c>
      <c r="L5390" s="64">
        <f t="shared" si="671"/>
        <v>476</v>
      </c>
      <c r="M5390" s="64">
        <f t="shared" si="672"/>
        <v>192</v>
      </c>
      <c r="O5390" s="64">
        <f t="shared" si="676"/>
        <v>2</v>
      </c>
      <c r="P5390" s="64">
        <f t="shared" si="677"/>
        <v>1</v>
      </c>
      <c r="Q5390" s="64">
        <f t="shared" si="678"/>
        <v>1</v>
      </c>
    </row>
    <row r="5391" spans="1:17" x14ac:dyDescent="0.35">
      <c r="A5391" s="64">
        <v>6558798</v>
      </c>
      <c r="B5391" s="64" t="str">
        <f t="shared" si="673"/>
        <v>RT</v>
      </c>
      <c r="C5391" s="64">
        <f t="shared" si="674"/>
        <v>10159.740000000002</v>
      </c>
      <c r="D5391" s="64">
        <f t="shared" si="674"/>
        <v>365</v>
      </c>
      <c r="E5391" s="64">
        <f t="shared" si="674"/>
        <v>812.07999999999993</v>
      </c>
      <c r="F5391" s="64">
        <f t="shared" si="674"/>
        <v>0</v>
      </c>
      <c r="H5391" s="64">
        <f t="shared" si="669"/>
        <v>-812.07999999999993</v>
      </c>
      <c r="J5391" s="64">
        <f t="shared" si="675"/>
        <v>128</v>
      </c>
      <c r="K5391" s="64">
        <f t="shared" si="670"/>
        <v>134</v>
      </c>
      <c r="L5391" s="64">
        <f t="shared" si="671"/>
        <v>477</v>
      </c>
      <c r="M5391" s="64">
        <f t="shared" si="672"/>
        <v>192</v>
      </c>
      <c r="O5391" s="64">
        <f t="shared" si="676"/>
        <v>2</v>
      </c>
      <c r="P5391" s="64">
        <f t="shared" si="677"/>
        <v>1</v>
      </c>
      <c r="Q5391" s="64">
        <f t="shared" si="678"/>
        <v>1</v>
      </c>
    </row>
    <row r="5392" spans="1:17" x14ac:dyDescent="0.35">
      <c r="A5392" s="64">
        <v>6561551</v>
      </c>
      <c r="B5392" s="64" t="str">
        <f t="shared" si="673"/>
        <v>RCT Control</v>
      </c>
      <c r="C5392" s="64">
        <f t="shared" si="674"/>
        <v>5783.07</v>
      </c>
      <c r="D5392" s="64">
        <f t="shared" si="674"/>
        <v>335</v>
      </c>
      <c r="E5392" s="64">
        <f t="shared" si="674"/>
        <v>442.47</v>
      </c>
      <c r="F5392" s="64">
        <f t="shared" si="674"/>
        <v>0</v>
      </c>
      <c r="H5392" s="64">
        <f t="shared" si="669"/>
        <v>-442.47</v>
      </c>
      <c r="J5392" s="64">
        <f t="shared" si="675"/>
        <v>128</v>
      </c>
      <c r="K5392" s="64">
        <f t="shared" si="670"/>
        <v>134</v>
      </c>
      <c r="L5392" s="64">
        <f t="shared" si="671"/>
        <v>477</v>
      </c>
      <c r="M5392" s="64">
        <f t="shared" si="672"/>
        <v>193</v>
      </c>
      <c r="O5392" s="64">
        <f t="shared" si="676"/>
        <v>2</v>
      </c>
      <c r="P5392" s="64">
        <f t="shared" si="677"/>
        <v>1</v>
      </c>
      <c r="Q5392" s="64">
        <f t="shared" si="678"/>
        <v>1</v>
      </c>
    </row>
    <row r="5393" spans="1:17" x14ac:dyDescent="0.35">
      <c r="A5393" s="64">
        <v>6582565</v>
      </c>
      <c r="B5393" s="64" t="str">
        <f t="shared" si="673"/>
        <v>RT</v>
      </c>
      <c r="C5393" s="64">
        <f t="shared" si="674"/>
        <v>4920.01</v>
      </c>
      <c r="D5393" s="64">
        <f t="shared" si="674"/>
        <v>335</v>
      </c>
      <c r="E5393" s="64">
        <f t="shared" si="674"/>
        <v>412.02</v>
      </c>
      <c r="F5393" s="64">
        <f t="shared" si="674"/>
        <v>0</v>
      </c>
      <c r="H5393" s="64">
        <f t="shared" si="669"/>
        <v>-412.02</v>
      </c>
      <c r="J5393" s="64">
        <f t="shared" si="675"/>
        <v>128</v>
      </c>
      <c r="K5393" s="64">
        <f t="shared" si="670"/>
        <v>134</v>
      </c>
      <c r="L5393" s="64">
        <f t="shared" si="671"/>
        <v>478</v>
      </c>
      <c r="M5393" s="64">
        <f t="shared" si="672"/>
        <v>193</v>
      </c>
      <c r="O5393" s="64">
        <f t="shared" si="676"/>
        <v>2</v>
      </c>
      <c r="P5393" s="64">
        <f t="shared" si="677"/>
        <v>1</v>
      </c>
      <c r="Q5393" s="64">
        <f t="shared" si="678"/>
        <v>1</v>
      </c>
    </row>
    <row r="5394" spans="1:17" x14ac:dyDescent="0.35">
      <c r="A5394" s="64">
        <v>6590443</v>
      </c>
      <c r="B5394" s="64" t="str">
        <f t="shared" si="673"/>
        <v>RT</v>
      </c>
      <c r="C5394" s="64">
        <f t="shared" si="674"/>
        <v>6949.88</v>
      </c>
      <c r="D5394" s="64">
        <f t="shared" si="674"/>
        <v>365</v>
      </c>
      <c r="E5394" s="64">
        <f t="shared" si="674"/>
        <v>575.04999999999995</v>
      </c>
      <c r="F5394" s="64">
        <f t="shared" si="674"/>
        <v>0</v>
      </c>
      <c r="H5394" s="64">
        <f t="shared" si="669"/>
        <v>-575.04999999999995</v>
      </c>
      <c r="J5394" s="64">
        <f t="shared" si="675"/>
        <v>128</v>
      </c>
      <c r="K5394" s="64">
        <f t="shared" si="670"/>
        <v>134</v>
      </c>
      <c r="L5394" s="64">
        <f t="shared" si="671"/>
        <v>479</v>
      </c>
      <c r="M5394" s="64">
        <f t="shared" si="672"/>
        <v>193</v>
      </c>
      <c r="O5394" s="64">
        <f t="shared" si="676"/>
        <v>2</v>
      </c>
      <c r="P5394" s="64">
        <f t="shared" si="677"/>
        <v>1</v>
      </c>
      <c r="Q5394" s="64">
        <f t="shared" si="678"/>
        <v>1</v>
      </c>
    </row>
    <row r="5395" spans="1:17" x14ac:dyDescent="0.35">
      <c r="A5395" s="64">
        <v>6591590</v>
      </c>
      <c r="B5395" s="64" t="str">
        <f t="shared" si="673"/>
        <v>RCT Control</v>
      </c>
      <c r="C5395" s="64">
        <f t="shared" si="674"/>
        <v>10797.95</v>
      </c>
      <c r="D5395" s="64">
        <f t="shared" si="674"/>
        <v>334</v>
      </c>
      <c r="E5395" s="64">
        <f t="shared" si="674"/>
        <v>867.93000000000006</v>
      </c>
      <c r="F5395" s="64">
        <f t="shared" si="674"/>
        <v>0</v>
      </c>
      <c r="H5395" s="64">
        <f t="shared" si="669"/>
        <v>-867.93000000000006</v>
      </c>
      <c r="J5395" s="64">
        <f t="shared" si="675"/>
        <v>128</v>
      </c>
      <c r="K5395" s="64">
        <f t="shared" si="670"/>
        <v>134</v>
      </c>
      <c r="L5395" s="64">
        <f t="shared" si="671"/>
        <v>479</v>
      </c>
      <c r="M5395" s="64">
        <f t="shared" si="672"/>
        <v>194</v>
      </c>
      <c r="O5395" s="64">
        <f t="shared" si="676"/>
        <v>2</v>
      </c>
      <c r="P5395" s="64">
        <f t="shared" si="677"/>
        <v>1</v>
      </c>
      <c r="Q5395" s="64">
        <f t="shared" si="678"/>
        <v>1</v>
      </c>
    </row>
    <row r="5396" spans="1:17" x14ac:dyDescent="0.35">
      <c r="A5396" s="64">
        <v>6594916</v>
      </c>
      <c r="B5396" s="64" t="str">
        <f t="shared" si="673"/>
        <v>CPP/RT</v>
      </c>
      <c r="C5396" s="64">
        <f t="shared" si="674"/>
        <v>4860.8500000000004</v>
      </c>
      <c r="D5396" s="64">
        <f t="shared" si="674"/>
        <v>336</v>
      </c>
      <c r="E5396" s="64">
        <f t="shared" si="674"/>
        <v>389.90999999999997</v>
      </c>
      <c r="F5396" s="64">
        <f t="shared" si="674"/>
        <v>378.76</v>
      </c>
      <c r="H5396" s="64">
        <f t="shared" si="669"/>
        <v>-11.149999999999977</v>
      </c>
      <c r="J5396" s="64">
        <f t="shared" si="675"/>
        <v>128</v>
      </c>
      <c r="K5396" s="64">
        <f t="shared" si="670"/>
        <v>135</v>
      </c>
      <c r="L5396" s="64">
        <f t="shared" si="671"/>
        <v>479</v>
      </c>
      <c r="M5396" s="64">
        <f t="shared" si="672"/>
        <v>194</v>
      </c>
      <c r="O5396" s="64">
        <f t="shared" si="676"/>
        <v>2</v>
      </c>
      <c r="P5396" s="64">
        <f t="shared" si="677"/>
        <v>1</v>
      </c>
      <c r="Q5396" s="64">
        <f t="shared" si="678"/>
        <v>1</v>
      </c>
    </row>
    <row r="5397" spans="1:17" x14ac:dyDescent="0.35">
      <c r="A5397" s="64">
        <v>6602719</v>
      </c>
      <c r="B5397" s="64" t="str">
        <f t="shared" si="673"/>
        <v>CPP/RT</v>
      </c>
      <c r="C5397" s="64">
        <f t="shared" si="674"/>
        <v>10191.36</v>
      </c>
      <c r="D5397" s="64">
        <f t="shared" si="674"/>
        <v>301</v>
      </c>
      <c r="E5397" s="64">
        <f t="shared" si="674"/>
        <v>806.31999999999994</v>
      </c>
      <c r="F5397" s="64">
        <f t="shared" si="674"/>
        <v>791.65000000000009</v>
      </c>
      <c r="H5397" s="64">
        <f t="shared" si="669"/>
        <v>-14.669999999999845</v>
      </c>
      <c r="J5397" s="64">
        <f t="shared" si="675"/>
        <v>128</v>
      </c>
      <c r="K5397" s="64">
        <f t="shared" si="670"/>
        <v>136</v>
      </c>
      <c r="L5397" s="64">
        <f t="shared" si="671"/>
        <v>479</v>
      </c>
      <c r="M5397" s="64">
        <f t="shared" si="672"/>
        <v>194</v>
      </c>
      <c r="O5397" s="64">
        <f t="shared" si="676"/>
        <v>2</v>
      </c>
      <c r="P5397" s="64">
        <f t="shared" si="677"/>
        <v>1</v>
      </c>
      <c r="Q5397" s="64">
        <f t="shared" si="678"/>
        <v>1</v>
      </c>
    </row>
    <row r="5398" spans="1:17" x14ac:dyDescent="0.35">
      <c r="A5398" s="64">
        <v>6604773</v>
      </c>
      <c r="B5398" s="64" t="str">
        <f t="shared" si="673"/>
        <v>CPP</v>
      </c>
      <c r="C5398" s="64">
        <f t="shared" si="674"/>
        <v>6752.02</v>
      </c>
      <c r="D5398" s="64">
        <f t="shared" si="674"/>
        <v>239</v>
      </c>
      <c r="E5398" s="64">
        <f t="shared" si="674"/>
        <v>539.07999999999993</v>
      </c>
      <c r="F5398" s="64">
        <f t="shared" si="674"/>
        <v>533.4</v>
      </c>
      <c r="H5398" s="64">
        <f t="shared" si="669"/>
        <v>-5.67999999999995</v>
      </c>
      <c r="J5398" s="64">
        <f t="shared" si="675"/>
        <v>129</v>
      </c>
      <c r="K5398" s="64">
        <f t="shared" si="670"/>
        <v>136</v>
      </c>
      <c r="L5398" s="64">
        <f t="shared" si="671"/>
        <v>479</v>
      </c>
      <c r="M5398" s="64">
        <f t="shared" si="672"/>
        <v>194</v>
      </c>
      <c r="O5398" s="64">
        <f t="shared" si="676"/>
        <v>2</v>
      </c>
      <c r="P5398" s="64">
        <f t="shared" si="677"/>
        <v>1</v>
      </c>
      <c r="Q5398" s="64">
        <f t="shared" si="678"/>
        <v>1</v>
      </c>
    </row>
    <row r="5399" spans="1:17" x14ac:dyDescent="0.35">
      <c r="A5399" s="64">
        <v>6607678</v>
      </c>
      <c r="B5399" s="64" t="str">
        <f t="shared" si="673"/>
        <v>RT</v>
      </c>
      <c r="C5399" s="64">
        <f t="shared" si="674"/>
        <v>6182.68</v>
      </c>
      <c r="D5399" s="64">
        <f t="shared" si="674"/>
        <v>365</v>
      </c>
      <c r="E5399" s="64">
        <f t="shared" si="674"/>
        <v>471.78</v>
      </c>
      <c r="F5399" s="64">
        <f t="shared" si="674"/>
        <v>0</v>
      </c>
      <c r="H5399" s="64">
        <f t="shared" si="669"/>
        <v>-471.78</v>
      </c>
      <c r="J5399" s="64">
        <f t="shared" si="675"/>
        <v>129</v>
      </c>
      <c r="K5399" s="64">
        <f t="shared" si="670"/>
        <v>136</v>
      </c>
      <c r="L5399" s="64">
        <f t="shared" si="671"/>
        <v>480</v>
      </c>
      <c r="M5399" s="64">
        <f t="shared" si="672"/>
        <v>194</v>
      </c>
      <c r="O5399" s="64">
        <f t="shared" si="676"/>
        <v>2</v>
      </c>
      <c r="P5399" s="64">
        <f t="shared" si="677"/>
        <v>1</v>
      </c>
      <c r="Q5399" s="64">
        <f t="shared" si="678"/>
        <v>1</v>
      </c>
    </row>
    <row r="5400" spans="1:17" x14ac:dyDescent="0.35">
      <c r="A5400" s="64">
        <v>6608139</v>
      </c>
      <c r="B5400" s="64" t="str">
        <f t="shared" si="673"/>
        <v>RT</v>
      </c>
      <c r="C5400" s="64">
        <f t="shared" si="674"/>
        <v>14856.34</v>
      </c>
      <c r="D5400" s="64">
        <f t="shared" si="674"/>
        <v>364</v>
      </c>
      <c r="E5400" s="64">
        <f t="shared" si="674"/>
        <v>1207.58</v>
      </c>
      <c r="F5400" s="64">
        <f t="shared" si="674"/>
        <v>0</v>
      </c>
      <c r="H5400" s="64">
        <f t="shared" si="669"/>
        <v>-1207.58</v>
      </c>
      <c r="J5400" s="64">
        <f t="shared" si="675"/>
        <v>129</v>
      </c>
      <c r="K5400" s="64">
        <f t="shared" si="670"/>
        <v>136</v>
      </c>
      <c r="L5400" s="64">
        <f t="shared" si="671"/>
        <v>481</v>
      </c>
      <c r="M5400" s="64">
        <f t="shared" si="672"/>
        <v>194</v>
      </c>
      <c r="O5400" s="64">
        <f t="shared" si="676"/>
        <v>2</v>
      </c>
      <c r="P5400" s="64">
        <f t="shared" si="677"/>
        <v>1</v>
      </c>
      <c r="Q5400" s="64">
        <f t="shared" si="678"/>
        <v>1</v>
      </c>
    </row>
    <row r="5401" spans="1:17" x14ac:dyDescent="0.35">
      <c r="A5401" s="64">
        <v>6608808</v>
      </c>
      <c r="B5401" s="64" t="str">
        <f t="shared" si="673"/>
        <v>CPP/RT</v>
      </c>
      <c r="C5401" s="64">
        <f t="shared" si="674"/>
        <v>13922.93</v>
      </c>
      <c r="D5401" s="64">
        <f t="shared" si="674"/>
        <v>272</v>
      </c>
      <c r="E5401" s="64">
        <f t="shared" si="674"/>
        <v>1134.45</v>
      </c>
      <c r="F5401" s="64">
        <f t="shared" si="674"/>
        <v>1130.43</v>
      </c>
      <c r="H5401" s="64">
        <f t="shared" si="669"/>
        <v>-4.0199999999999818</v>
      </c>
      <c r="J5401" s="64">
        <f t="shared" si="675"/>
        <v>129</v>
      </c>
      <c r="K5401" s="64">
        <f t="shared" si="670"/>
        <v>137</v>
      </c>
      <c r="L5401" s="64">
        <f t="shared" si="671"/>
        <v>481</v>
      </c>
      <c r="M5401" s="64">
        <f t="shared" si="672"/>
        <v>194</v>
      </c>
      <c r="O5401" s="64">
        <f t="shared" si="676"/>
        <v>2</v>
      </c>
      <c r="P5401" s="64">
        <f t="shared" si="677"/>
        <v>1</v>
      </c>
      <c r="Q5401" s="64">
        <f t="shared" si="678"/>
        <v>1</v>
      </c>
    </row>
    <row r="5402" spans="1:17" x14ac:dyDescent="0.35">
      <c r="A5402" s="64">
        <v>6609947</v>
      </c>
      <c r="B5402" s="64" t="str">
        <f t="shared" si="673"/>
        <v>CPP/RT</v>
      </c>
      <c r="C5402" s="64">
        <f t="shared" si="674"/>
        <v>10680.36</v>
      </c>
      <c r="D5402" s="64">
        <f t="shared" si="674"/>
        <v>335</v>
      </c>
      <c r="E5402" s="64">
        <f t="shared" si="674"/>
        <v>873.2</v>
      </c>
      <c r="F5402" s="64">
        <f t="shared" si="674"/>
        <v>861.22</v>
      </c>
      <c r="H5402" s="64">
        <f t="shared" si="669"/>
        <v>-11.980000000000018</v>
      </c>
      <c r="J5402" s="64">
        <f t="shared" si="675"/>
        <v>129</v>
      </c>
      <c r="K5402" s="64">
        <f t="shared" si="670"/>
        <v>138</v>
      </c>
      <c r="L5402" s="64">
        <f t="shared" si="671"/>
        <v>481</v>
      </c>
      <c r="M5402" s="64">
        <f t="shared" si="672"/>
        <v>194</v>
      </c>
      <c r="O5402" s="64">
        <f t="shared" si="676"/>
        <v>2</v>
      </c>
      <c r="P5402" s="64">
        <f t="shared" si="677"/>
        <v>1</v>
      </c>
      <c r="Q5402" s="64">
        <f t="shared" si="678"/>
        <v>1</v>
      </c>
    </row>
    <row r="5403" spans="1:17" x14ac:dyDescent="0.35">
      <c r="A5403" s="64">
        <v>6610100</v>
      </c>
      <c r="B5403" s="64" t="str">
        <f t="shared" si="673"/>
        <v>RT</v>
      </c>
      <c r="C5403" s="64">
        <f t="shared" si="674"/>
        <v>13225.470000000001</v>
      </c>
      <c r="D5403" s="64">
        <f t="shared" si="674"/>
        <v>367</v>
      </c>
      <c r="E5403" s="64">
        <f t="shared" si="674"/>
        <v>1081.8799999999999</v>
      </c>
      <c r="F5403" s="64">
        <f t="shared" si="674"/>
        <v>0</v>
      </c>
      <c r="H5403" s="64">
        <f t="shared" si="669"/>
        <v>-1081.8799999999999</v>
      </c>
      <c r="J5403" s="64">
        <f t="shared" si="675"/>
        <v>129</v>
      </c>
      <c r="K5403" s="64">
        <f t="shared" si="670"/>
        <v>138</v>
      </c>
      <c r="L5403" s="64">
        <f t="shared" si="671"/>
        <v>482</v>
      </c>
      <c r="M5403" s="64">
        <f t="shared" si="672"/>
        <v>194</v>
      </c>
      <c r="O5403" s="64">
        <f t="shared" si="676"/>
        <v>2</v>
      </c>
      <c r="P5403" s="64">
        <f t="shared" si="677"/>
        <v>1</v>
      </c>
      <c r="Q5403" s="64">
        <f t="shared" si="678"/>
        <v>1</v>
      </c>
    </row>
    <row r="5404" spans="1:17" x14ac:dyDescent="0.35">
      <c r="A5404" s="64">
        <v>6611942</v>
      </c>
      <c r="B5404" s="64" t="str">
        <f t="shared" si="673"/>
        <v>RCT Control</v>
      </c>
      <c r="C5404" s="64">
        <f t="shared" si="674"/>
        <v>14235.68</v>
      </c>
      <c r="D5404" s="64">
        <f t="shared" si="674"/>
        <v>336</v>
      </c>
      <c r="E5404" s="64">
        <f t="shared" si="674"/>
        <v>1098.26</v>
      </c>
      <c r="F5404" s="64">
        <f t="shared" si="674"/>
        <v>0</v>
      </c>
      <c r="H5404" s="64">
        <f t="shared" si="669"/>
        <v>-1098.26</v>
      </c>
      <c r="J5404" s="64">
        <f t="shared" si="675"/>
        <v>129</v>
      </c>
      <c r="K5404" s="64">
        <f t="shared" si="670"/>
        <v>138</v>
      </c>
      <c r="L5404" s="64">
        <f t="shared" si="671"/>
        <v>482</v>
      </c>
      <c r="M5404" s="64">
        <f t="shared" si="672"/>
        <v>195</v>
      </c>
      <c r="O5404" s="64">
        <f t="shared" si="676"/>
        <v>2</v>
      </c>
      <c r="P5404" s="64">
        <f t="shared" si="677"/>
        <v>1</v>
      </c>
      <c r="Q5404" s="64">
        <f t="shared" si="678"/>
        <v>1</v>
      </c>
    </row>
    <row r="5405" spans="1:17" x14ac:dyDescent="0.35">
      <c r="A5405" s="64">
        <v>6612792</v>
      </c>
      <c r="B5405" s="64" t="str">
        <f t="shared" si="673"/>
        <v>RT</v>
      </c>
      <c r="C5405" s="64">
        <f t="shared" si="674"/>
        <v>8512.25</v>
      </c>
      <c r="D5405" s="64">
        <f t="shared" si="674"/>
        <v>365</v>
      </c>
      <c r="E5405" s="64">
        <f t="shared" si="674"/>
        <v>679.42000000000007</v>
      </c>
      <c r="F5405" s="64">
        <f t="shared" si="674"/>
        <v>0</v>
      </c>
      <c r="H5405" s="64">
        <f t="shared" si="669"/>
        <v>-679.42000000000007</v>
      </c>
      <c r="J5405" s="64">
        <f t="shared" si="675"/>
        <v>129</v>
      </c>
      <c r="K5405" s="64">
        <f t="shared" si="670"/>
        <v>138</v>
      </c>
      <c r="L5405" s="64">
        <f t="shared" si="671"/>
        <v>483</v>
      </c>
      <c r="M5405" s="64">
        <f t="shared" si="672"/>
        <v>195</v>
      </c>
      <c r="O5405" s="64">
        <f t="shared" si="676"/>
        <v>2</v>
      </c>
      <c r="P5405" s="64">
        <f t="shared" si="677"/>
        <v>1</v>
      </c>
      <c r="Q5405" s="64">
        <f t="shared" si="678"/>
        <v>1</v>
      </c>
    </row>
    <row r="5406" spans="1:17" x14ac:dyDescent="0.35">
      <c r="A5406" s="64">
        <v>6613063</v>
      </c>
      <c r="B5406" s="64" t="str">
        <f t="shared" si="673"/>
        <v>RCT Control</v>
      </c>
      <c r="C5406" s="64">
        <f t="shared" si="674"/>
        <v>3153.25</v>
      </c>
      <c r="D5406" s="64">
        <f t="shared" si="674"/>
        <v>335</v>
      </c>
      <c r="E5406" s="64">
        <f t="shared" si="674"/>
        <v>250.48000000000002</v>
      </c>
      <c r="F5406" s="64">
        <f t="shared" si="674"/>
        <v>0</v>
      </c>
      <c r="H5406" s="64">
        <f t="shared" si="669"/>
        <v>-250.48000000000002</v>
      </c>
      <c r="J5406" s="64">
        <f t="shared" si="675"/>
        <v>129</v>
      </c>
      <c r="K5406" s="64">
        <f t="shared" si="670"/>
        <v>138</v>
      </c>
      <c r="L5406" s="64">
        <f t="shared" si="671"/>
        <v>483</v>
      </c>
      <c r="M5406" s="64">
        <f t="shared" si="672"/>
        <v>196</v>
      </c>
      <c r="O5406" s="64">
        <f t="shared" si="676"/>
        <v>2</v>
      </c>
      <c r="P5406" s="64">
        <f t="shared" si="677"/>
        <v>1</v>
      </c>
      <c r="Q5406" s="64">
        <f t="shared" si="678"/>
        <v>1</v>
      </c>
    </row>
    <row r="5407" spans="1:17" x14ac:dyDescent="0.35">
      <c r="A5407" s="64">
        <v>6615639</v>
      </c>
      <c r="B5407" s="64" t="str">
        <f t="shared" si="673"/>
        <v>RT</v>
      </c>
      <c r="C5407" s="64">
        <f t="shared" si="674"/>
        <v>4738</v>
      </c>
      <c r="D5407" s="64">
        <f t="shared" si="674"/>
        <v>364</v>
      </c>
      <c r="E5407" s="64">
        <f t="shared" si="674"/>
        <v>384.87</v>
      </c>
      <c r="F5407" s="64">
        <f t="shared" si="674"/>
        <v>0</v>
      </c>
      <c r="H5407" s="64">
        <f t="shared" si="669"/>
        <v>-384.87</v>
      </c>
      <c r="J5407" s="64">
        <f t="shared" si="675"/>
        <v>129</v>
      </c>
      <c r="K5407" s="64">
        <f t="shared" si="670"/>
        <v>138</v>
      </c>
      <c r="L5407" s="64">
        <f t="shared" si="671"/>
        <v>484</v>
      </c>
      <c r="M5407" s="64">
        <f t="shared" si="672"/>
        <v>196</v>
      </c>
      <c r="O5407" s="64">
        <f t="shared" si="676"/>
        <v>2</v>
      </c>
      <c r="P5407" s="64">
        <f t="shared" si="677"/>
        <v>1</v>
      </c>
      <c r="Q5407" s="64">
        <f t="shared" si="678"/>
        <v>1</v>
      </c>
    </row>
    <row r="5408" spans="1:17" x14ac:dyDescent="0.35">
      <c r="A5408" s="64">
        <v>6617685</v>
      </c>
      <c r="B5408" s="64" t="str">
        <f t="shared" si="673"/>
        <v>RCT Control</v>
      </c>
      <c r="C5408" s="64">
        <f t="shared" si="674"/>
        <v>3685.24</v>
      </c>
      <c r="D5408" s="64">
        <f t="shared" si="674"/>
        <v>336</v>
      </c>
      <c r="E5408" s="64">
        <f t="shared" si="674"/>
        <v>290.02</v>
      </c>
      <c r="F5408" s="64">
        <f t="shared" si="674"/>
        <v>0</v>
      </c>
      <c r="H5408" s="64">
        <f t="shared" si="669"/>
        <v>-290.02</v>
      </c>
      <c r="J5408" s="64">
        <f t="shared" si="675"/>
        <v>129</v>
      </c>
      <c r="K5408" s="64">
        <f t="shared" si="670"/>
        <v>138</v>
      </c>
      <c r="L5408" s="64">
        <f t="shared" si="671"/>
        <v>484</v>
      </c>
      <c r="M5408" s="64">
        <f t="shared" si="672"/>
        <v>197</v>
      </c>
      <c r="O5408" s="64">
        <f t="shared" si="676"/>
        <v>2</v>
      </c>
      <c r="P5408" s="64">
        <f t="shared" si="677"/>
        <v>1</v>
      </c>
      <c r="Q5408" s="64">
        <f t="shared" si="678"/>
        <v>1</v>
      </c>
    </row>
    <row r="5409" spans="1:17" x14ac:dyDescent="0.35">
      <c r="A5409" s="64">
        <v>6619821</v>
      </c>
      <c r="B5409" s="64" t="str">
        <f t="shared" si="673"/>
        <v>RT</v>
      </c>
      <c r="C5409" s="64">
        <f t="shared" si="674"/>
        <v>14191.1</v>
      </c>
      <c r="D5409" s="64">
        <f t="shared" si="674"/>
        <v>364</v>
      </c>
      <c r="E5409" s="64">
        <f t="shared" si="674"/>
        <v>1198.75</v>
      </c>
      <c r="F5409" s="64">
        <f t="shared" si="674"/>
        <v>0</v>
      </c>
      <c r="H5409" s="64">
        <f t="shared" si="669"/>
        <v>-1198.75</v>
      </c>
      <c r="J5409" s="64">
        <f t="shared" si="675"/>
        <v>129</v>
      </c>
      <c r="K5409" s="64">
        <f t="shared" si="670"/>
        <v>138</v>
      </c>
      <c r="L5409" s="64">
        <f t="shared" si="671"/>
        <v>485</v>
      </c>
      <c r="M5409" s="64">
        <f t="shared" si="672"/>
        <v>197</v>
      </c>
      <c r="O5409" s="64">
        <f t="shared" si="676"/>
        <v>2</v>
      </c>
      <c r="P5409" s="64">
        <f t="shared" si="677"/>
        <v>1</v>
      </c>
      <c r="Q5409" s="64">
        <f t="shared" si="678"/>
        <v>1</v>
      </c>
    </row>
    <row r="5410" spans="1:17" x14ac:dyDescent="0.35">
      <c r="A5410" s="64">
        <v>6621496</v>
      </c>
      <c r="B5410" s="64" t="str">
        <f t="shared" si="673"/>
        <v>RCT Control</v>
      </c>
      <c r="C5410" s="64">
        <f t="shared" si="674"/>
        <v>8616.98</v>
      </c>
      <c r="D5410" s="64">
        <f t="shared" si="674"/>
        <v>335</v>
      </c>
      <c r="E5410" s="64">
        <f t="shared" si="674"/>
        <v>697.89</v>
      </c>
      <c r="F5410" s="64">
        <f t="shared" si="674"/>
        <v>0</v>
      </c>
      <c r="H5410" s="64">
        <f t="shared" si="669"/>
        <v>-697.89</v>
      </c>
      <c r="J5410" s="64">
        <f t="shared" si="675"/>
        <v>129</v>
      </c>
      <c r="K5410" s="64">
        <f t="shared" si="670"/>
        <v>138</v>
      </c>
      <c r="L5410" s="64">
        <f t="shared" si="671"/>
        <v>485</v>
      </c>
      <c r="M5410" s="64">
        <f t="shared" si="672"/>
        <v>198</v>
      </c>
      <c r="O5410" s="64">
        <f t="shared" si="676"/>
        <v>2</v>
      </c>
      <c r="P5410" s="64">
        <f t="shared" si="677"/>
        <v>1</v>
      </c>
      <c r="Q5410" s="64">
        <f t="shared" si="678"/>
        <v>1</v>
      </c>
    </row>
    <row r="5411" spans="1:17" x14ac:dyDescent="0.35">
      <c r="A5411" s="64">
        <v>6621719</v>
      </c>
      <c r="B5411" s="64" t="str">
        <f t="shared" si="673"/>
        <v>RT</v>
      </c>
      <c r="C5411" s="64">
        <f t="shared" si="674"/>
        <v>8027.86</v>
      </c>
      <c r="D5411" s="64">
        <f t="shared" si="674"/>
        <v>365</v>
      </c>
      <c r="E5411" s="64">
        <f t="shared" si="674"/>
        <v>655.01</v>
      </c>
      <c r="F5411" s="64">
        <f t="shared" si="674"/>
        <v>0</v>
      </c>
      <c r="H5411" s="64">
        <f t="shared" si="669"/>
        <v>-655.01</v>
      </c>
      <c r="J5411" s="64">
        <f t="shared" si="675"/>
        <v>129</v>
      </c>
      <c r="K5411" s="64">
        <f t="shared" si="670"/>
        <v>138</v>
      </c>
      <c r="L5411" s="64">
        <f t="shared" si="671"/>
        <v>486</v>
      </c>
      <c r="M5411" s="64">
        <f t="shared" si="672"/>
        <v>198</v>
      </c>
      <c r="O5411" s="64">
        <f t="shared" si="676"/>
        <v>2</v>
      </c>
      <c r="P5411" s="64">
        <f t="shared" si="677"/>
        <v>1</v>
      </c>
      <c r="Q5411" s="64">
        <f t="shared" si="678"/>
        <v>1</v>
      </c>
    </row>
    <row r="5412" spans="1:17" x14ac:dyDescent="0.35">
      <c r="A5412" s="64">
        <v>6623591</v>
      </c>
      <c r="B5412" s="64" t="str">
        <f t="shared" si="673"/>
        <v>CPP</v>
      </c>
      <c r="C5412" s="64">
        <f t="shared" si="674"/>
        <v>7929.8</v>
      </c>
      <c r="D5412" s="64">
        <f t="shared" si="674"/>
        <v>272</v>
      </c>
      <c r="E5412" s="64">
        <f t="shared" si="674"/>
        <v>663.3</v>
      </c>
      <c r="F5412" s="64">
        <f t="shared" si="674"/>
        <v>655.08999999999992</v>
      </c>
      <c r="H5412" s="64">
        <f t="shared" si="669"/>
        <v>-8.2100000000000364</v>
      </c>
      <c r="J5412" s="64">
        <f t="shared" si="675"/>
        <v>130</v>
      </c>
      <c r="K5412" s="64">
        <f t="shared" si="670"/>
        <v>138</v>
      </c>
      <c r="L5412" s="64">
        <f t="shared" si="671"/>
        <v>486</v>
      </c>
      <c r="M5412" s="64">
        <f t="shared" si="672"/>
        <v>198</v>
      </c>
      <c r="O5412" s="64">
        <f t="shared" si="676"/>
        <v>2</v>
      </c>
      <c r="P5412" s="64">
        <f t="shared" si="677"/>
        <v>1</v>
      </c>
      <c r="Q5412" s="64">
        <f t="shared" si="678"/>
        <v>1</v>
      </c>
    </row>
    <row r="5413" spans="1:17" x14ac:dyDescent="0.35">
      <c r="A5413" s="64">
        <v>6626355</v>
      </c>
      <c r="B5413" s="64" t="str">
        <f t="shared" si="673"/>
        <v>RT</v>
      </c>
      <c r="C5413" s="64">
        <f t="shared" si="674"/>
        <v>6611.85</v>
      </c>
      <c r="D5413" s="64">
        <f t="shared" si="674"/>
        <v>365</v>
      </c>
      <c r="E5413" s="64">
        <f t="shared" si="674"/>
        <v>550.49</v>
      </c>
      <c r="F5413" s="64">
        <f t="shared" si="674"/>
        <v>0</v>
      </c>
      <c r="H5413" s="64">
        <f t="shared" si="669"/>
        <v>-550.49</v>
      </c>
      <c r="J5413" s="64">
        <f t="shared" si="675"/>
        <v>130</v>
      </c>
      <c r="K5413" s="64">
        <f t="shared" si="670"/>
        <v>138</v>
      </c>
      <c r="L5413" s="64">
        <f t="shared" si="671"/>
        <v>487</v>
      </c>
      <c r="M5413" s="64">
        <f t="shared" si="672"/>
        <v>198</v>
      </c>
      <c r="O5413" s="64">
        <f t="shared" si="676"/>
        <v>2</v>
      </c>
      <c r="P5413" s="64">
        <f t="shared" si="677"/>
        <v>1</v>
      </c>
      <c r="Q5413" s="64">
        <f t="shared" si="678"/>
        <v>1</v>
      </c>
    </row>
    <row r="5414" spans="1:17" x14ac:dyDescent="0.35">
      <c r="A5414" s="64">
        <v>6627634</v>
      </c>
      <c r="B5414" s="64" t="str">
        <f t="shared" si="673"/>
        <v>CPP</v>
      </c>
      <c r="C5414" s="64">
        <f t="shared" si="674"/>
        <v>10960.24</v>
      </c>
      <c r="D5414" s="64">
        <f t="shared" si="674"/>
        <v>332</v>
      </c>
      <c r="E5414" s="64">
        <f t="shared" si="674"/>
        <v>885.66000000000008</v>
      </c>
      <c r="F5414" s="64">
        <f t="shared" si="674"/>
        <v>887.44</v>
      </c>
      <c r="H5414" s="64">
        <f t="shared" si="669"/>
        <v>1.7799999999999727</v>
      </c>
      <c r="J5414" s="64">
        <f t="shared" si="675"/>
        <v>131</v>
      </c>
      <c r="K5414" s="64">
        <f t="shared" si="670"/>
        <v>138</v>
      </c>
      <c r="L5414" s="64">
        <f t="shared" si="671"/>
        <v>487</v>
      </c>
      <c r="M5414" s="64">
        <f t="shared" si="672"/>
        <v>198</v>
      </c>
      <c r="O5414" s="64">
        <f t="shared" si="676"/>
        <v>2</v>
      </c>
      <c r="P5414" s="64">
        <f t="shared" si="677"/>
        <v>1</v>
      </c>
      <c r="Q5414" s="64">
        <f t="shared" si="678"/>
        <v>1</v>
      </c>
    </row>
    <row r="5415" spans="1:17" x14ac:dyDescent="0.35">
      <c r="A5415" s="64">
        <v>6631297</v>
      </c>
      <c r="B5415" s="64" t="str">
        <f t="shared" si="673"/>
        <v>RCT Control</v>
      </c>
      <c r="C5415" s="64">
        <f t="shared" si="674"/>
        <v>12162.169999999998</v>
      </c>
      <c r="D5415" s="64">
        <f t="shared" si="674"/>
        <v>335</v>
      </c>
      <c r="E5415" s="64">
        <f t="shared" si="674"/>
        <v>950.09</v>
      </c>
      <c r="F5415" s="64">
        <f t="shared" si="674"/>
        <v>0</v>
      </c>
      <c r="H5415" s="64">
        <f t="shared" si="669"/>
        <v>-950.09</v>
      </c>
      <c r="J5415" s="64">
        <f t="shared" si="675"/>
        <v>131</v>
      </c>
      <c r="K5415" s="64">
        <f t="shared" si="670"/>
        <v>138</v>
      </c>
      <c r="L5415" s="64">
        <f t="shared" si="671"/>
        <v>487</v>
      </c>
      <c r="M5415" s="64">
        <f t="shared" si="672"/>
        <v>199</v>
      </c>
      <c r="O5415" s="64">
        <f t="shared" si="676"/>
        <v>2</v>
      </c>
      <c r="P5415" s="64">
        <f t="shared" si="677"/>
        <v>1</v>
      </c>
      <c r="Q5415" s="64">
        <f t="shared" si="678"/>
        <v>1</v>
      </c>
    </row>
    <row r="5416" spans="1:17" x14ac:dyDescent="0.35">
      <c r="A5416" s="64">
        <v>6637906</v>
      </c>
      <c r="B5416" s="64" t="str">
        <f t="shared" si="673"/>
        <v>CPP</v>
      </c>
      <c r="C5416" s="64">
        <f t="shared" si="674"/>
        <v>4292.6500000000005</v>
      </c>
      <c r="D5416" s="64">
        <f t="shared" si="674"/>
        <v>367</v>
      </c>
      <c r="E5416" s="64">
        <f t="shared" si="674"/>
        <v>330.01</v>
      </c>
      <c r="F5416" s="64">
        <f t="shared" si="674"/>
        <v>320</v>
      </c>
      <c r="H5416" s="64">
        <f t="shared" si="669"/>
        <v>-10.009999999999991</v>
      </c>
      <c r="J5416" s="64">
        <f t="shared" si="675"/>
        <v>132</v>
      </c>
      <c r="K5416" s="64">
        <f t="shared" si="670"/>
        <v>138</v>
      </c>
      <c r="L5416" s="64">
        <f t="shared" si="671"/>
        <v>487</v>
      </c>
      <c r="M5416" s="64">
        <f t="shared" si="672"/>
        <v>199</v>
      </c>
      <c r="O5416" s="64">
        <f t="shared" si="676"/>
        <v>2</v>
      </c>
      <c r="P5416" s="64">
        <f t="shared" si="677"/>
        <v>1</v>
      </c>
      <c r="Q5416" s="64">
        <f t="shared" si="678"/>
        <v>1</v>
      </c>
    </row>
    <row r="5417" spans="1:17" x14ac:dyDescent="0.35">
      <c r="A5417" s="64">
        <v>6649563</v>
      </c>
      <c r="B5417" s="64" t="str">
        <f t="shared" si="673"/>
        <v>RT</v>
      </c>
      <c r="C5417" s="64">
        <f t="shared" si="674"/>
        <v>8741.91</v>
      </c>
      <c r="D5417" s="64">
        <f t="shared" si="674"/>
        <v>364</v>
      </c>
      <c r="E5417" s="64">
        <f t="shared" si="674"/>
        <v>716.56999999999994</v>
      </c>
      <c r="F5417" s="64">
        <f t="shared" si="674"/>
        <v>0</v>
      </c>
      <c r="H5417" s="64">
        <f t="shared" si="669"/>
        <v>-716.56999999999994</v>
      </c>
      <c r="J5417" s="64">
        <f t="shared" si="675"/>
        <v>132</v>
      </c>
      <c r="K5417" s="64">
        <f t="shared" si="670"/>
        <v>138</v>
      </c>
      <c r="L5417" s="64">
        <f t="shared" si="671"/>
        <v>488</v>
      </c>
      <c r="M5417" s="64">
        <f t="shared" si="672"/>
        <v>199</v>
      </c>
      <c r="O5417" s="64">
        <f t="shared" si="676"/>
        <v>2</v>
      </c>
      <c r="P5417" s="64">
        <f t="shared" si="677"/>
        <v>1</v>
      </c>
      <c r="Q5417" s="64">
        <f t="shared" si="678"/>
        <v>1</v>
      </c>
    </row>
    <row r="5418" spans="1:17" x14ac:dyDescent="0.35">
      <c r="A5418" s="64">
        <v>6662771</v>
      </c>
      <c r="B5418" s="64" t="str">
        <f t="shared" si="673"/>
        <v>RT</v>
      </c>
      <c r="C5418" s="64">
        <f t="shared" si="674"/>
        <v>16114.619999999999</v>
      </c>
      <c r="D5418" s="64">
        <f t="shared" si="674"/>
        <v>365</v>
      </c>
      <c r="E5418" s="64">
        <f t="shared" si="674"/>
        <v>1306.82</v>
      </c>
      <c r="F5418" s="64">
        <f t="shared" si="674"/>
        <v>0</v>
      </c>
      <c r="H5418" s="64">
        <f t="shared" si="669"/>
        <v>-1306.82</v>
      </c>
      <c r="J5418" s="64">
        <f t="shared" si="675"/>
        <v>132</v>
      </c>
      <c r="K5418" s="64">
        <f t="shared" si="670"/>
        <v>138</v>
      </c>
      <c r="L5418" s="64">
        <f t="shared" si="671"/>
        <v>489</v>
      </c>
      <c r="M5418" s="64">
        <f t="shared" si="672"/>
        <v>199</v>
      </c>
      <c r="O5418" s="64">
        <f t="shared" si="676"/>
        <v>2</v>
      </c>
      <c r="P5418" s="64">
        <f t="shared" si="677"/>
        <v>1</v>
      </c>
      <c r="Q5418" s="64">
        <f t="shared" si="678"/>
        <v>1</v>
      </c>
    </row>
    <row r="5419" spans="1:17" x14ac:dyDescent="0.35">
      <c r="A5419" s="64">
        <v>6666905</v>
      </c>
      <c r="B5419" s="64" t="str">
        <f t="shared" si="673"/>
        <v>RT</v>
      </c>
      <c r="C5419" s="64">
        <f t="shared" si="674"/>
        <v>8163.75</v>
      </c>
      <c r="D5419" s="64">
        <f t="shared" si="674"/>
        <v>365</v>
      </c>
      <c r="E5419" s="64">
        <f t="shared" si="674"/>
        <v>676.91000000000008</v>
      </c>
      <c r="F5419" s="64">
        <f t="shared" si="674"/>
        <v>0</v>
      </c>
      <c r="H5419" s="64">
        <f t="shared" si="669"/>
        <v>-676.91000000000008</v>
      </c>
      <c r="J5419" s="64">
        <f t="shared" si="675"/>
        <v>132</v>
      </c>
      <c r="K5419" s="64">
        <f t="shared" si="670"/>
        <v>138</v>
      </c>
      <c r="L5419" s="64">
        <f t="shared" si="671"/>
        <v>490</v>
      </c>
      <c r="M5419" s="64">
        <f t="shared" si="672"/>
        <v>199</v>
      </c>
      <c r="O5419" s="64">
        <f t="shared" si="676"/>
        <v>2</v>
      </c>
      <c r="P5419" s="64">
        <f t="shared" si="677"/>
        <v>1</v>
      </c>
      <c r="Q5419" s="64">
        <f t="shared" si="678"/>
        <v>1</v>
      </c>
    </row>
    <row r="5420" spans="1:17" x14ac:dyDescent="0.35">
      <c r="A5420" s="64">
        <v>6673702</v>
      </c>
      <c r="B5420" s="64" t="str">
        <f t="shared" si="673"/>
        <v>RT</v>
      </c>
      <c r="C5420" s="64">
        <f t="shared" si="674"/>
        <v>6731.55</v>
      </c>
      <c r="D5420" s="64">
        <f t="shared" si="674"/>
        <v>365</v>
      </c>
      <c r="E5420" s="64">
        <f t="shared" si="674"/>
        <v>553.82000000000005</v>
      </c>
      <c r="F5420" s="64">
        <f t="shared" ref="F5420" si="679">SUMIFS(F$55:F$4404,$A$55:$A$4404,$A5420)</f>
        <v>0</v>
      </c>
      <c r="H5420" s="64">
        <f t="shared" ref="H5420:H5483" si="680">F5420-E5420</f>
        <v>-553.82000000000005</v>
      </c>
      <c r="J5420" s="64">
        <f t="shared" si="675"/>
        <v>132</v>
      </c>
      <c r="K5420" s="64">
        <f t="shared" ref="K5420:K5483" si="681">IF(AND($B5420=K$4457,$Q5420=1),K5419+1,K5419)</f>
        <v>138</v>
      </c>
      <c r="L5420" s="64">
        <f t="shared" ref="L5420:L5483" si="682">IF(AND($B5420=L$4457,$Q5420=1),L5419+1,L5419)</f>
        <v>491</v>
      </c>
      <c r="M5420" s="64">
        <f t="shared" ref="M5420:M5483" si="683">IF(AND($B5420=M$4457,$Q5420=1),M5419+1,M5419)</f>
        <v>199</v>
      </c>
      <c r="O5420" s="64">
        <f t="shared" si="676"/>
        <v>2</v>
      </c>
      <c r="P5420" s="64">
        <f t="shared" si="677"/>
        <v>1</v>
      </c>
      <c r="Q5420" s="64">
        <f t="shared" si="678"/>
        <v>1</v>
      </c>
    </row>
    <row r="5421" spans="1:17" x14ac:dyDescent="0.35">
      <c r="A5421" s="64">
        <v>6674461</v>
      </c>
      <c r="B5421" s="64" t="str">
        <f t="shared" ref="B5421:B5484" si="684">INDEX($B$55:$B$4404,MATCH($A5421,$A$55:$A$4404,0),1)</f>
        <v>RCT Control</v>
      </c>
      <c r="C5421" s="64">
        <f t="shared" ref="C5421:F5484" si="685">SUMIFS(C$55:C$4404,$A$55:$A$4404,$A5421)</f>
        <v>9679.17</v>
      </c>
      <c r="D5421" s="64">
        <f t="shared" si="685"/>
        <v>336</v>
      </c>
      <c r="E5421" s="64">
        <f t="shared" si="685"/>
        <v>786.53</v>
      </c>
      <c r="F5421" s="64">
        <f t="shared" si="685"/>
        <v>0</v>
      </c>
      <c r="H5421" s="64">
        <f t="shared" si="680"/>
        <v>-786.53</v>
      </c>
      <c r="J5421" s="64">
        <f t="shared" ref="J5421:J5484" si="686">IF(AND($B5421=J$4457,$Q5421=1),J5420+1,J5420)</f>
        <v>132</v>
      </c>
      <c r="K5421" s="64">
        <f t="shared" si="681"/>
        <v>138</v>
      </c>
      <c r="L5421" s="64">
        <f t="shared" si="682"/>
        <v>491</v>
      </c>
      <c r="M5421" s="64">
        <f t="shared" si="683"/>
        <v>200</v>
      </c>
      <c r="O5421" s="64">
        <f t="shared" ref="O5421:O5484" si="687">COUNTIFS($A$55:$A$4404,$A5421)</f>
        <v>2</v>
      </c>
      <c r="P5421" s="64">
        <f t="shared" ref="P5421:P5484" si="688">IF(D5421&lt;=$P$4455,1,0)</f>
        <v>1</v>
      </c>
      <c r="Q5421" s="64">
        <f t="shared" ref="Q5421:Q5484" si="689">IF(AND(O5421=2,P5421=1),1,0)</f>
        <v>1</v>
      </c>
    </row>
    <row r="5422" spans="1:17" x14ac:dyDescent="0.35">
      <c r="A5422" s="64">
        <v>6677192</v>
      </c>
      <c r="B5422" s="64" t="str">
        <f t="shared" si="684"/>
        <v>RT</v>
      </c>
      <c r="C5422" s="64">
        <f t="shared" si="685"/>
        <v>4104.32</v>
      </c>
      <c r="D5422" s="64">
        <f t="shared" si="685"/>
        <v>364</v>
      </c>
      <c r="E5422" s="64">
        <f t="shared" si="685"/>
        <v>329.02</v>
      </c>
      <c r="F5422" s="64">
        <f t="shared" si="685"/>
        <v>0</v>
      </c>
      <c r="H5422" s="64">
        <f t="shared" si="680"/>
        <v>-329.02</v>
      </c>
      <c r="J5422" s="64">
        <f t="shared" si="686"/>
        <v>132</v>
      </c>
      <c r="K5422" s="64">
        <f t="shared" si="681"/>
        <v>138</v>
      </c>
      <c r="L5422" s="64">
        <f t="shared" si="682"/>
        <v>492</v>
      </c>
      <c r="M5422" s="64">
        <f t="shared" si="683"/>
        <v>200</v>
      </c>
      <c r="O5422" s="64">
        <f t="shared" si="687"/>
        <v>2</v>
      </c>
      <c r="P5422" s="64">
        <f t="shared" si="688"/>
        <v>1</v>
      </c>
      <c r="Q5422" s="64">
        <f t="shared" si="689"/>
        <v>1</v>
      </c>
    </row>
    <row r="5423" spans="1:17" x14ac:dyDescent="0.35">
      <c r="A5423" s="64">
        <v>6678140</v>
      </c>
      <c r="B5423" s="64" t="str">
        <f t="shared" si="684"/>
        <v>RT</v>
      </c>
      <c r="C5423" s="64">
        <f t="shared" si="685"/>
        <v>5170.49</v>
      </c>
      <c r="D5423" s="64">
        <f t="shared" si="685"/>
        <v>363</v>
      </c>
      <c r="E5423" s="64">
        <f t="shared" si="685"/>
        <v>423.19</v>
      </c>
      <c r="F5423" s="64">
        <f t="shared" si="685"/>
        <v>0</v>
      </c>
      <c r="H5423" s="64">
        <f t="shared" si="680"/>
        <v>-423.19</v>
      </c>
      <c r="J5423" s="64">
        <f t="shared" si="686"/>
        <v>132</v>
      </c>
      <c r="K5423" s="64">
        <f t="shared" si="681"/>
        <v>138</v>
      </c>
      <c r="L5423" s="64">
        <f t="shared" si="682"/>
        <v>493</v>
      </c>
      <c r="M5423" s="64">
        <f t="shared" si="683"/>
        <v>200</v>
      </c>
      <c r="O5423" s="64">
        <f t="shared" si="687"/>
        <v>2</v>
      </c>
      <c r="P5423" s="64">
        <f t="shared" si="688"/>
        <v>1</v>
      </c>
      <c r="Q5423" s="64">
        <f t="shared" si="689"/>
        <v>1</v>
      </c>
    </row>
    <row r="5424" spans="1:17" x14ac:dyDescent="0.35">
      <c r="A5424" s="64">
        <v>6678538</v>
      </c>
      <c r="B5424" s="64" t="str">
        <f t="shared" si="684"/>
        <v>CPP</v>
      </c>
      <c r="C5424" s="64">
        <f t="shared" si="685"/>
        <v>25168.58</v>
      </c>
      <c r="D5424" s="64">
        <f t="shared" si="685"/>
        <v>365</v>
      </c>
      <c r="E5424" s="64">
        <f t="shared" si="685"/>
        <v>2069.77</v>
      </c>
      <c r="F5424" s="64">
        <f t="shared" si="685"/>
        <v>2063.71</v>
      </c>
      <c r="H5424" s="64">
        <f t="shared" si="680"/>
        <v>-6.0599999999999454</v>
      </c>
      <c r="J5424" s="64">
        <f t="shared" si="686"/>
        <v>133</v>
      </c>
      <c r="K5424" s="64">
        <f t="shared" si="681"/>
        <v>138</v>
      </c>
      <c r="L5424" s="64">
        <f t="shared" si="682"/>
        <v>493</v>
      </c>
      <c r="M5424" s="64">
        <f t="shared" si="683"/>
        <v>200</v>
      </c>
      <c r="O5424" s="64">
        <f t="shared" si="687"/>
        <v>2</v>
      </c>
      <c r="P5424" s="64">
        <f t="shared" si="688"/>
        <v>1</v>
      </c>
      <c r="Q5424" s="64">
        <f t="shared" si="689"/>
        <v>1</v>
      </c>
    </row>
    <row r="5425" spans="1:17" x14ac:dyDescent="0.35">
      <c r="A5425" s="64">
        <v>6681549</v>
      </c>
      <c r="B5425" s="64" t="str">
        <f t="shared" si="684"/>
        <v>RCT Control</v>
      </c>
      <c r="C5425" s="64">
        <f t="shared" si="685"/>
        <v>9015.9599999999991</v>
      </c>
      <c r="D5425" s="64">
        <f t="shared" si="685"/>
        <v>334</v>
      </c>
      <c r="E5425" s="64">
        <f t="shared" si="685"/>
        <v>721.93000000000006</v>
      </c>
      <c r="F5425" s="64">
        <f t="shared" si="685"/>
        <v>0</v>
      </c>
      <c r="H5425" s="64">
        <f t="shared" si="680"/>
        <v>-721.93000000000006</v>
      </c>
      <c r="J5425" s="64">
        <f t="shared" si="686"/>
        <v>133</v>
      </c>
      <c r="K5425" s="64">
        <f t="shared" si="681"/>
        <v>138</v>
      </c>
      <c r="L5425" s="64">
        <f t="shared" si="682"/>
        <v>493</v>
      </c>
      <c r="M5425" s="64">
        <f t="shared" si="683"/>
        <v>201</v>
      </c>
      <c r="O5425" s="64">
        <f t="shared" si="687"/>
        <v>2</v>
      </c>
      <c r="P5425" s="64">
        <f t="shared" si="688"/>
        <v>1</v>
      </c>
      <c r="Q5425" s="64">
        <f t="shared" si="689"/>
        <v>1</v>
      </c>
    </row>
    <row r="5426" spans="1:17" x14ac:dyDescent="0.35">
      <c r="A5426" s="64">
        <v>6682266</v>
      </c>
      <c r="B5426" s="64" t="str">
        <f t="shared" si="684"/>
        <v>RCT Control</v>
      </c>
      <c r="C5426" s="64">
        <f t="shared" si="685"/>
        <v>8268.06</v>
      </c>
      <c r="D5426" s="64">
        <f t="shared" si="685"/>
        <v>335</v>
      </c>
      <c r="E5426" s="64">
        <f t="shared" si="685"/>
        <v>652.42000000000007</v>
      </c>
      <c r="F5426" s="64">
        <f t="shared" si="685"/>
        <v>0</v>
      </c>
      <c r="H5426" s="64">
        <f t="shared" si="680"/>
        <v>-652.42000000000007</v>
      </c>
      <c r="J5426" s="64">
        <f t="shared" si="686"/>
        <v>133</v>
      </c>
      <c r="K5426" s="64">
        <f t="shared" si="681"/>
        <v>138</v>
      </c>
      <c r="L5426" s="64">
        <f t="shared" si="682"/>
        <v>493</v>
      </c>
      <c r="M5426" s="64">
        <f t="shared" si="683"/>
        <v>202</v>
      </c>
      <c r="O5426" s="64">
        <f t="shared" si="687"/>
        <v>2</v>
      </c>
      <c r="P5426" s="64">
        <f t="shared" si="688"/>
        <v>1</v>
      </c>
      <c r="Q5426" s="64">
        <f t="shared" si="689"/>
        <v>1</v>
      </c>
    </row>
    <row r="5427" spans="1:17" x14ac:dyDescent="0.35">
      <c r="A5427" s="64">
        <v>6685096</v>
      </c>
      <c r="B5427" s="64" t="str">
        <f t="shared" si="684"/>
        <v>RT</v>
      </c>
      <c r="C5427" s="64">
        <f t="shared" si="685"/>
        <v>4897.3</v>
      </c>
      <c r="D5427" s="64">
        <f t="shared" si="685"/>
        <v>365</v>
      </c>
      <c r="E5427" s="64">
        <f t="shared" si="685"/>
        <v>395.5</v>
      </c>
      <c r="F5427" s="64">
        <f t="shared" si="685"/>
        <v>0</v>
      </c>
      <c r="H5427" s="64">
        <f t="shared" si="680"/>
        <v>-395.5</v>
      </c>
      <c r="J5427" s="64">
        <f t="shared" si="686"/>
        <v>133</v>
      </c>
      <c r="K5427" s="64">
        <f t="shared" si="681"/>
        <v>138</v>
      </c>
      <c r="L5427" s="64">
        <f t="shared" si="682"/>
        <v>494</v>
      </c>
      <c r="M5427" s="64">
        <f t="shared" si="683"/>
        <v>202</v>
      </c>
      <c r="O5427" s="64">
        <f t="shared" si="687"/>
        <v>2</v>
      </c>
      <c r="P5427" s="64">
        <f t="shared" si="688"/>
        <v>1</v>
      </c>
      <c r="Q5427" s="64">
        <f t="shared" si="689"/>
        <v>1</v>
      </c>
    </row>
    <row r="5428" spans="1:17" x14ac:dyDescent="0.35">
      <c r="A5428" s="64">
        <v>6685179</v>
      </c>
      <c r="B5428" s="64" t="str">
        <f t="shared" si="684"/>
        <v>RCT Control</v>
      </c>
      <c r="C5428" s="64">
        <f t="shared" si="685"/>
        <v>3932.92</v>
      </c>
      <c r="D5428" s="64">
        <f t="shared" si="685"/>
        <v>365</v>
      </c>
      <c r="E5428" s="64">
        <f t="shared" si="685"/>
        <v>305.55</v>
      </c>
      <c r="F5428" s="64">
        <f t="shared" si="685"/>
        <v>0</v>
      </c>
      <c r="H5428" s="64">
        <f t="shared" si="680"/>
        <v>-305.55</v>
      </c>
      <c r="J5428" s="64">
        <f t="shared" si="686"/>
        <v>133</v>
      </c>
      <c r="K5428" s="64">
        <f t="shared" si="681"/>
        <v>138</v>
      </c>
      <c r="L5428" s="64">
        <f t="shared" si="682"/>
        <v>494</v>
      </c>
      <c r="M5428" s="64">
        <f t="shared" si="683"/>
        <v>203</v>
      </c>
      <c r="O5428" s="64">
        <f t="shared" si="687"/>
        <v>2</v>
      </c>
      <c r="P5428" s="64">
        <f t="shared" si="688"/>
        <v>1</v>
      </c>
      <c r="Q5428" s="64">
        <f t="shared" si="689"/>
        <v>1</v>
      </c>
    </row>
    <row r="5429" spans="1:17" x14ac:dyDescent="0.35">
      <c r="A5429" s="64">
        <v>6688743</v>
      </c>
      <c r="B5429" s="64" t="str">
        <f t="shared" si="684"/>
        <v>RCT Control</v>
      </c>
      <c r="C5429" s="64">
        <f t="shared" si="685"/>
        <v>6073.15</v>
      </c>
      <c r="D5429" s="64">
        <f t="shared" si="685"/>
        <v>335</v>
      </c>
      <c r="E5429" s="64">
        <f t="shared" si="685"/>
        <v>470.58</v>
      </c>
      <c r="F5429" s="64">
        <f t="shared" si="685"/>
        <v>0</v>
      </c>
      <c r="H5429" s="64">
        <f t="shared" si="680"/>
        <v>-470.58</v>
      </c>
      <c r="J5429" s="64">
        <f t="shared" si="686"/>
        <v>133</v>
      </c>
      <c r="K5429" s="64">
        <f t="shared" si="681"/>
        <v>138</v>
      </c>
      <c r="L5429" s="64">
        <f t="shared" si="682"/>
        <v>494</v>
      </c>
      <c r="M5429" s="64">
        <f t="shared" si="683"/>
        <v>204</v>
      </c>
      <c r="O5429" s="64">
        <f t="shared" si="687"/>
        <v>2</v>
      </c>
      <c r="P5429" s="64">
        <f t="shared" si="688"/>
        <v>1</v>
      </c>
      <c r="Q5429" s="64">
        <f t="shared" si="689"/>
        <v>1</v>
      </c>
    </row>
    <row r="5430" spans="1:17" x14ac:dyDescent="0.35">
      <c r="A5430" s="64">
        <v>6689163</v>
      </c>
      <c r="B5430" s="64" t="str">
        <f t="shared" si="684"/>
        <v>RT</v>
      </c>
      <c r="C5430" s="64">
        <f t="shared" si="685"/>
        <v>7093.9400000000005</v>
      </c>
      <c r="D5430" s="64">
        <f t="shared" si="685"/>
        <v>365</v>
      </c>
      <c r="E5430" s="64">
        <f t="shared" si="685"/>
        <v>598.97</v>
      </c>
      <c r="F5430" s="64">
        <f t="shared" si="685"/>
        <v>0</v>
      </c>
      <c r="H5430" s="64">
        <f t="shared" si="680"/>
        <v>-598.97</v>
      </c>
      <c r="J5430" s="64">
        <f t="shared" si="686"/>
        <v>133</v>
      </c>
      <c r="K5430" s="64">
        <f t="shared" si="681"/>
        <v>138</v>
      </c>
      <c r="L5430" s="64">
        <f t="shared" si="682"/>
        <v>495</v>
      </c>
      <c r="M5430" s="64">
        <f t="shared" si="683"/>
        <v>204</v>
      </c>
      <c r="O5430" s="64">
        <f t="shared" si="687"/>
        <v>2</v>
      </c>
      <c r="P5430" s="64">
        <f t="shared" si="688"/>
        <v>1</v>
      </c>
      <c r="Q5430" s="64">
        <f t="shared" si="689"/>
        <v>1</v>
      </c>
    </row>
    <row r="5431" spans="1:17" x14ac:dyDescent="0.35">
      <c r="A5431" s="64">
        <v>6703939</v>
      </c>
      <c r="B5431" s="64" t="str">
        <f t="shared" si="684"/>
        <v>RT</v>
      </c>
      <c r="C5431" s="64">
        <f t="shared" si="685"/>
        <v>25410.19</v>
      </c>
      <c r="D5431" s="64">
        <f t="shared" si="685"/>
        <v>367</v>
      </c>
      <c r="E5431" s="64">
        <f t="shared" si="685"/>
        <v>2040.33</v>
      </c>
      <c r="F5431" s="64">
        <f t="shared" si="685"/>
        <v>0</v>
      </c>
      <c r="H5431" s="64">
        <f t="shared" si="680"/>
        <v>-2040.33</v>
      </c>
      <c r="J5431" s="64">
        <f t="shared" si="686"/>
        <v>133</v>
      </c>
      <c r="K5431" s="64">
        <f t="shared" si="681"/>
        <v>138</v>
      </c>
      <c r="L5431" s="64">
        <f t="shared" si="682"/>
        <v>496</v>
      </c>
      <c r="M5431" s="64">
        <f t="shared" si="683"/>
        <v>204</v>
      </c>
      <c r="O5431" s="64">
        <f t="shared" si="687"/>
        <v>2</v>
      </c>
      <c r="P5431" s="64">
        <f t="shared" si="688"/>
        <v>1</v>
      </c>
      <c r="Q5431" s="64">
        <f t="shared" si="689"/>
        <v>1</v>
      </c>
    </row>
    <row r="5432" spans="1:17" x14ac:dyDescent="0.35">
      <c r="A5432" s="64">
        <v>6709185</v>
      </c>
      <c r="B5432" s="64" t="str">
        <f t="shared" si="684"/>
        <v>RCT Control</v>
      </c>
      <c r="C5432" s="64">
        <f t="shared" si="685"/>
        <v>8756.9500000000007</v>
      </c>
      <c r="D5432" s="64">
        <f t="shared" si="685"/>
        <v>335</v>
      </c>
      <c r="E5432" s="64">
        <f t="shared" si="685"/>
        <v>709.64</v>
      </c>
      <c r="F5432" s="64">
        <f t="shared" si="685"/>
        <v>0</v>
      </c>
      <c r="H5432" s="64">
        <f t="shared" si="680"/>
        <v>-709.64</v>
      </c>
      <c r="J5432" s="64">
        <f t="shared" si="686"/>
        <v>133</v>
      </c>
      <c r="K5432" s="64">
        <f t="shared" si="681"/>
        <v>138</v>
      </c>
      <c r="L5432" s="64">
        <f t="shared" si="682"/>
        <v>496</v>
      </c>
      <c r="M5432" s="64">
        <f t="shared" si="683"/>
        <v>205</v>
      </c>
      <c r="O5432" s="64">
        <f t="shared" si="687"/>
        <v>2</v>
      </c>
      <c r="P5432" s="64">
        <f t="shared" si="688"/>
        <v>1</v>
      </c>
      <c r="Q5432" s="64">
        <f t="shared" si="689"/>
        <v>1</v>
      </c>
    </row>
    <row r="5433" spans="1:17" x14ac:dyDescent="0.35">
      <c r="A5433" s="64">
        <v>6710405</v>
      </c>
      <c r="B5433" s="64" t="str">
        <f t="shared" si="684"/>
        <v>CPP/RT</v>
      </c>
      <c r="C5433" s="64">
        <f t="shared" si="685"/>
        <v>11518.7</v>
      </c>
      <c r="D5433" s="64">
        <f t="shared" si="685"/>
        <v>303</v>
      </c>
      <c r="E5433" s="64">
        <f t="shared" si="685"/>
        <v>959.24</v>
      </c>
      <c r="F5433" s="64">
        <f t="shared" si="685"/>
        <v>964.49</v>
      </c>
      <c r="H5433" s="64">
        <f t="shared" si="680"/>
        <v>5.25</v>
      </c>
      <c r="J5433" s="64">
        <f t="shared" si="686"/>
        <v>133</v>
      </c>
      <c r="K5433" s="64">
        <f t="shared" si="681"/>
        <v>139</v>
      </c>
      <c r="L5433" s="64">
        <f t="shared" si="682"/>
        <v>496</v>
      </c>
      <c r="M5433" s="64">
        <f t="shared" si="683"/>
        <v>205</v>
      </c>
      <c r="O5433" s="64">
        <f t="shared" si="687"/>
        <v>2</v>
      </c>
      <c r="P5433" s="64">
        <f t="shared" si="688"/>
        <v>1</v>
      </c>
      <c r="Q5433" s="64">
        <f t="shared" si="689"/>
        <v>1</v>
      </c>
    </row>
    <row r="5434" spans="1:17" x14ac:dyDescent="0.35">
      <c r="A5434" s="64">
        <v>6718889</v>
      </c>
      <c r="B5434" s="64" t="str">
        <f t="shared" si="684"/>
        <v>CPP/RT</v>
      </c>
      <c r="C5434" s="64">
        <f t="shared" si="685"/>
        <v>23302.730000000003</v>
      </c>
      <c r="D5434" s="64">
        <f t="shared" si="685"/>
        <v>304</v>
      </c>
      <c r="E5434" s="64">
        <f t="shared" si="685"/>
        <v>1865.5800000000002</v>
      </c>
      <c r="F5434" s="64">
        <f t="shared" si="685"/>
        <v>1859.22</v>
      </c>
      <c r="H5434" s="64">
        <f t="shared" si="680"/>
        <v>-6.3600000000001273</v>
      </c>
      <c r="J5434" s="64">
        <f t="shared" si="686"/>
        <v>133</v>
      </c>
      <c r="K5434" s="64">
        <f t="shared" si="681"/>
        <v>140</v>
      </c>
      <c r="L5434" s="64">
        <f t="shared" si="682"/>
        <v>496</v>
      </c>
      <c r="M5434" s="64">
        <f t="shared" si="683"/>
        <v>205</v>
      </c>
      <c r="O5434" s="64">
        <f t="shared" si="687"/>
        <v>2</v>
      </c>
      <c r="P5434" s="64">
        <f t="shared" si="688"/>
        <v>1</v>
      </c>
      <c r="Q5434" s="64">
        <f t="shared" si="689"/>
        <v>1</v>
      </c>
    </row>
    <row r="5435" spans="1:17" x14ac:dyDescent="0.35">
      <c r="A5435" s="64">
        <v>6722921</v>
      </c>
      <c r="B5435" s="64" t="str">
        <f t="shared" si="684"/>
        <v>RT</v>
      </c>
      <c r="C5435" s="64">
        <f t="shared" si="685"/>
        <v>6793.92</v>
      </c>
      <c r="D5435" s="64">
        <f t="shared" si="685"/>
        <v>364</v>
      </c>
      <c r="E5435" s="64">
        <f t="shared" si="685"/>
        <v>555.97</v>
      </c>
      <c r="F5435" s="64">
        <f t="shared" si="685"/>
        <v>0</v>
      </c>
      <c r="H5435" s="64">
        <f t="shared" si="680"/>
        <v>-555.97</v>
      </c>
      <c r="J5435" s="64">
        <f t="shared" si="686"/>
        <v>133</v>
      </c>
      <c r="K5435" s="64">
        <f t="shared" si="681"/>
        <v>140</v>
      </c>
      <c r="L5435" s="64">
        <f t="shared" si="682"/>
        <v>497</v>
      </c>
      <c r="M5435" s="64">
        <f t="shared" si="683"/>
        <v>205</v>
      </c>
      <c r="O5435" s="64">
        <f t="shared" si="687"/>
        <v>2</v>
      </c>
      <c r="P5435" s="64">
        <f t="shared" si="688"/>
        <v>1</v>
      </c>
      <c r="Q5435" s="64">
        <f t="shared" si="689"/>
        <v>1</v>
      </c>
    </row>
    <row r="5436" spans="1:17" x14ac:dyDescent="0.35">
      <c r="A5436" s="64">
        <v>6725090</v>
      </c>
      <c r="B5436" s="64" t="str">
        <f t="shared" si="684"/>
        <v>RT</v>
      </c>
      <c r="C5436" s="64">
        <f t="shared" si="685"/>
        <v>6905.65</v>
      </c>
      <c r="D5436" s="64">
        <f t="shared" si="685"/>
        <v>365</v>
      </c>
      <c r="E5436" s="64">
        <f t="shared" si="685"/>
        <v>572.51</v>
      </c>
      <c r="F5436" s="64">
        <f t="shared" si="685"/>
        <v>0</v>
      </c>
      <c r="H5436" s="64">
        <f t="shared" si="680"/>
        <v>-572.51</v>
      </c>
      <c r="J5436" s="64">
        <f t="shared" si="686"/>
        <v>133</v>
      </c>
      <c r="K5436" s="64">
        <f t="shared" si="681"/>
        <v>140</v>
      </c>
      <c r="L5436" s="64">
        <f t="shared" si="682"/>
        <v>498</v>
      </c>
      <c r="M5436" s="64">
        <f t="shared" si="683"/>
        <v>205</v>
      </c>
      <c r="O5436" s="64">
        <f t="shared" si="687"/>
        <v>2</v>
      </c>
      <c r="P5436" s="64">
        <f t="shared" si="688"/>
        <v>1</v>
      </c>
      <c r="Q5436" s="64">
        <f t="shared" si="689"/>
        <v>1</v>
      </c>
    </row>
    <row r="5437" spans="1:17" x14ac:dyDescent="0.35">
      <c r="A5437" s="64">
        <v>6726212</v>
      </c>
      <c r="B5437" s="64" t="str">
        <f t="shared" si="684"/>
        <v>RT</v>
      </c>
      <c r="C5437" s="64">
        <f t="shared" si="685"/>
        <v>7060.16</v>
      </c>
      <c r="D5437" s="64">
        <f t="shared" si="685"/>
        <v>364</v>
      </c>
      <c r="E5437" s="64">
        <f t="shared" si="685"/>
        <v>563.74</v>
      </c>
      <c r="F5437" s="64">
        <f t="shared" si="685"/>
        <v>0</v>
      </c>
      <c r="H5437" s="64">
        <f t="shared" si="680"/>
        <v>-563.74</v>
      </c>
      <c r="J5437" s="64">
        <f t="shared" si="686"/>
        <v>133</v>
      </c>
      <c r="K5437" s="64">
        <f t="shared" si="681"/>
        <v>140</v>
      </c>
      <c r="L5437" s="64">
        <f t="shared" si="682"/>
        <v>499</v>
      </c>
      <c r="M5437" s="64">
        <f t="shared" si="683"/>
        <v>205</v>
      </c>
      <c r="O5437" s="64">
        <f t="shared" si="687"/>
        <v>2</v>
      </c>
      <c r="P5437" s="64">
        <f t="shared" si="688"/>
        <v>1</v>
      </c>
      <c r="Q5437" s="64">
        <f t="shared" si="689"/>
        <v>1</v>
      </c>
    </row>
    <row r="5438" spans="1:17" x14ac:dyDescent="0.35">
      <c r="A5438" s="64">
        <v>6729224</v>
      </c>
      <c r="B5438" s="64" t="str">
        <f t="shared" si="684"/>
        <v>RCT Control</v>
      </c>
      <c r="C5438" s="64">
        <f t="shared" si="685"/>
        <v>13105.099999999999</v>
      </c>
      <c r="D5438" s="64">
        <f t="shared" si="685"/>
        <v>335</v>
      </c>
      <c r="E5438" s="64">
        <f t="shared" si="685"/>
        <v>1043.83</v>
      </c>
      <c r="F5438" s="64">
        <f t="shared" si="685"/>
        <v>0</v>
      </c>
      <c r="H5438" s="64">
        <f t="shared" si="680"/>
        <v>-1043.83</v>
      </c>
      <c r="J5438" s="64">
        <f t="shared" si="686"/>
        <v>133</v>
      </c>
      <c r="K5438" s="64">
        <f t="shared" si="681"/>
        <v>140</v>
      </c>
      <c r="L5438" s="64">
        <f t="shared" si="682"/>
        <v>499</v>
      </c>
      <c r="M5438" s="64">
        <f t="shared" si="683"/>
        <v>206</v>
      </c>
      <c r="O5438" s="64">
        <f t="shared" si="687"/>
        <v>2</v>
      </c>
      <c r="P5438" s="64">
        <f t="shared" si="688"/>
        <v>1</v>
      </c>
      <c r="Q5438" s="64">
        <f t="shared" si="689"/>
        <v>1</v>
      </c>
    </row>
    <row r="5439" spans="1:17" x14ac:dyDescent="0.35">
      <c r="A5439" s="64">
        <v>6736378</v>
      </c>
      <c r="B5439" s="64" t="str">
        <f t="shared" si="684"/>
        <v>CPP</v>
      </c>
      <c r="C5439" s="64">
        <f t="shared" si="685"/>
        <v>15647.9</v>
      </c>
      <c r="D5439" s="64">
        <f t="shared" si="685"/>
        <v>335</v>
      </c>
      <c r="E5439" s="64">
        <f t="shared" si="685"/>
        <v>1283.1599999999999</v>
      </c>
      <c r="F5439" s="64">
        <f t="shared" si="685"/>
        <v>1279.6199999999999</v>
      </c>
      <c r="H5439" s="64">
        <f t="shared" si="680"/>
        <v>-3.5399999999999636</v>
      </c>
      <c r="J5439" s="64">
        <f t="shared" si="686"/>
        <v>134</v>
      </c>
      <c r="K5439" s="64">
        <f t="shared" si="681"/>
        <v>140</v>
      </c>
      <c r="L5439" s="64">
        <f t="shared" si="682"/>
        <v>499</v>
      </c>
      <c r="M5439" s="64">
        <f t="shared" si="683"/>
        <v>206</v>
      </c>
      <c r="O5439" s="64">
        <f t="shared" si="687"/>
        <v>2</v>
      </c>
      <c r="P5439" s="64">
        <f t="shared" si="688"/>
        <v>1</v>
      </c>
      <c r="Q5439" s="64">
        <f t="shared" si="689"/>
        <v>1</v>
      </c>
    </row>
    <row r="5440" spans="1:17" x14ac:dyDescent="0.35">
      <c r="A5440" s="64">
        <v>6736542</v>
      </c>
      <c r="B5440" s="64" t="str">
        <f t="shared" si="684"/>
        <v>RT</v>
      </c>
      <c r="C5440" s="64">
        <f t="shared" si="685"/>
        <v>4665.54</v>
      </c>
      <c r="D5440" s="64">
        <f t="shared" si="685"/>
        <v>365</v>
      </c>
      <c r="E5440" s="64">
        <f t="shared" si="685"/>
        <v>367.95</v>
      </c>
      <c r="F5440" s="64">
        <f t="shared" si="685"/>
        <v>0</v>
      </c>
      <c r="H5440" s="64">
        <f t="shared" si="680"/>
        <v>-367.95</v>
      </c>
      <c r="J5440" s="64">
        <f t="shared" si="686"/>
        <v>134</v>
      </c>
      <c r="K5440" s="64">
        <f t="shared" si="681"/>
        <v>140</v>
      </c>
      <c r="L5440" s="64">
        <f t="shared" si="682"/>
        <v>500</v>
      </c>
      <c r="M5440" s="64">
        <f t="shared" si="683"/>
        <v>206</v>
      </c>
      <c r="O5440" s="64">
        <f t="shared" si="687"/>
        <v>2</v>
      </c>
      <c r="P5440" s="64">
        <f t="shared" si="688"/>
        <v>1</v>
      </c>
      <c r="Q5440" s="64">
        <f t="shared" si="689"/>
        <v>1</v>
      </c>
    </row>
    <row r="5441" spans="1:17" x14ac:dyDescent="0.35">
      <c r="A5441" s="64">
        <v>6737053</v>
      </c>
      <c r="B5441" s="64" t="str">
        <f t="shared" si="684"/>
        <v>CPP/RT</v>
      </c>
      <c r="C5441" s="64">
        <f t="shared" si="685"/>
        <v>7651.619999999999</v>
      </c>
      <c r="D5441" s="64">
        <f t="shared" si="685"/>
        <v>335</v>
      </c>
      <c r="E5441" s="64">
        <f t="shared" si="685"/>
        <v>597.64</v>
      </c>
      <c r="F5441" s="64">
        <f t="shared" si="685"/>
        <v>590.81000000000006</v>
      </c>
      <c r="H5441" s="64">
        <f t="shared" si="680"/>
        <v>-6.8299999999999272</v>
      </c>
      <c r="J5441" s="64">
        <f t="shared" si="686"/>
        <v>134</v>
      </c>
      <c r="K5441" s="64">
        <f t="shared" si="681"/>
        <v>141</v>
      </c>
      <c r="L5441" s="64">
        <f t="shared" si="682"/>
        <v>500</v>
      </c>
      <c r="M5441" s="64">
        <f t="shared" si="683"/>
        <v>206</v>
      </c>
      <c r="O5441" s="64">
        <f t="shared" si="687"/>
        <v>2</v>
      </c>
      <c r="P5441" s="64">
        <f t="shared" si="688"/>
        <v>1</v>
      </c>
      <c r="Q5441" s="64">
        <f t="shared" si="689"/>
        <v>1</v>
      </c>
    </row>
    <row r="5442" spans="1:17" x14ac:dyDescent="0.35">
      <c r="A5442" s="64">
        <v>6739843</v>
      </c>
      <c r="B5442" s="64" t="str">
        <f t="shared" si="684"/>
        <v>RT</v>
      </c>
      <c r="C5442" s="64">
        <f t="shared" si="685"/>
        <v>16479.73</v>
      </c>
      <c r="D5442" s="64">
        <f t="shared" si="685"/>
        <v>365</v>
      </c>
      <c r="E5442" s="64">
        <f t="shared" si="685"/>
        <v>1361.22</v>
      </c>
      <c r="F5442" s="64">
        <f t="shared" si="685"/>
        <v>0</v>
      </c>
      <c r="H5442" s="64">
        <f t="shared" si="680"/>
        <v>-1361.22</v>
      </c>
      <c r="J5442" s="64">
        <f t="shared" si="686"/>
        <v>134</v>
      </c>
      <c r="K5442" s="64">
        <f t="shared" si="681"/>
        <v>141</v>
      </c>
      <c r="L5442" s="64">
        <f t="shared" si="682"/>
        <v>501</v>
      </c>
      <c r="M5442" s="64">
        <f t="shared" si="683"/>
        <v>206</v>
      </c>
      <c r="O5442" s="64">
        <f t="shared" si="687"/>
        <v>2</v>
      </c>
      <c r="P5442" s="64">
        <f t="shared" si="688"/>
        <v>1</v>
      </c>
      <c r="Q5442" s="64">
        <f t="shared" si="689"/>
        <v>1</v>
      </c>
    </row>
    <row r="5443" spans="1:17" x14ac:dyDescent="0.35">
      <c r="A5443" s="64">
        <v>6744991</v>
      </c>
      <c r="B5443" s="64" t="str">
        <f t="shared" si="684"/>
        <v>RT</v>
      </c>
      <c r="C5443" s="64">
        <f t="shared" si="685"/>
        <v>5542.48</v>
      </c>
      <c r="D5443" s="64">
        <f t="shared" si="685"/>
        <v>365</v>
      </c>
      <c r="E5443" s="64">
        <f t="shared" si="685"/>
        <v>464.01</v>
      </c>
      <c r="F5443" s="64">
        <f t="shared" si="685"/>
        <v>0</v>
      </c>
      <c r="H5443" s="64">
        <f t="shared" si="680"/>
        <v>-464.01</v>
      </c>
      <c r="J5443" s="64">
        <f t="shared" si="686"/>
        <v>134</v>
      </c>
      <c r="K5443" s="64">
        <f t="shared" si="681"/>
        <v>141</v>
      </c>
      <c r="L5443" s="64">
        <f t="shared" si="682"/>
        <v>502</v>
      </c>
      <c r="M5443" s="64">
        <f t="shared" si="683"/>
        <v>206</v>
      </c>
      <c r="O5443" s="64">
        <f t="shared" si="687"/>
        <v>2</v>
      </c>
      <c r="P5443" s="64">
        <f t="shared" si="688"/>
        <v>1</v>
      </c>
      <c r="Q5443" s="64">
        <f t="shared" si="689"/>
        <v>1</v>
      </c>
    </row>
    <row r="5444" spans="1:17" x14ac:dyDescent="0.35">
      <c r="A5444" s="64">
        <v>6750633</v>
      </c>
      <c r="B5444" s="64" t="str">
        <f t="shared" si="684"/>
        <v>RCT Control</v>
      </c>
      <c r="C5444" s="64">
        <f t="shared" si="685"/>
        <v>10703.57</v>
      </c>
      <c r="D5444" s="64">
        <f t="shared" si="685"/>
        <v>336</v>
      </c>
      <c r="E5444" s="64">
        <f t="shared" si="685"/>
        <v>872.26</v>
      </c>
      <c r="F5444" s="64">
        <f t="shared" si="685"/>
        <v>0</v>
      </c>
      <c r="H5444" s="64">
        <f t="shared" si="680"/>
        <v>-872.26</v>
      </c>
      <c r="J5444" s="64">
        <f t="shared" si="686"/>
        <v>134</v>
      </c>
      <c r="K5444" s="64">
        <f t="shared" si="681"/>
        <v>141</v>
      </c>
      <c r="L5444" s="64">
        <f t="shared" si="682"/>
        <v>502</v>
      </c>
      <c r="M5444" s="64">
        <f t="shared" si="683"/>
        <v>207</v>
      </c>
      <c r="O5444" s="64">
        <f t="shared" si="687"/>
        <v>2</v>
      </c>
      <c r="P5444" s="64">
        <f t="shared" si="688"/>
        <v>1</v>
      </c>
      <c r="Q5444" s="64">
        <f t="shared" si="689"/>
        <v>1</v>
      </c>
    </row>
    <row r="5445" spans="1:17" x14ac:dyDescent="0.35">
      <c r="A5445" s="64">
        <v>6752233</v>
      </c>
      <c r="B5445" s="64" t="str">
        <f t="shared" si="684"/>
        <v>RCT Control</v>
      </c>
      <c r="C5445" s="64">
        <f t="shared" si="685"/>
        <v>9267.14</v>
      </c>
      <c r="D5445" s="64">
        <f t="shared" si="685"/>
        <v>333</v>
      </c>
      <c r="E5445" s="64">
        <f t="shared" si="685"/>
        <v>771.11</v>
      </c>
      <c r="F5445" s="64">
        <f t="shared" si="685"/>
        <v>0</v>
      </c>
      <c r="H5445" s="64">
        <f t="shared" si="680"/>
        <v>-771.11</v>
      </c>
      <c r="J5445" s="64">
        <f t="shared" si="686"/>
        <v>134</v>
      </c>
      <c r="K5445" s="64">
        <f t="shared" si="681"/>
        <v>141</v>
      </c>
      <c r="L5445" s="64">
        <f t="shared" si="682"/>
        <v>502</v>
      </c>
      <c r="M5445" s="64">
        <f t="shared" si="683"/>
        <v>208</v>
      </c>
      <c r="O5445" s="64">
        <f t="shared" si="687"/>
        <v>2</v>
      </c>
      <c r="P5445" s="64">
        <f t="shared" si="688"/>
        <v>1</v>
      </c>
      <c r="Q5445" s="64">
        <f t="shared" si="689"/>
        <v>1</v>
      </c>
    </row>
    <row r="5446" spans="1:17" x14ac:dyDescent="0.35">
      <c r="A5446" s="64">
        <v>6752704</v>
      </c>
      <c r="B5446" s="64" t="str">
        <f t="shared" si="684"/>
        <v>RT</v>
      </c>
      <c r="C5446" s="64">
        <f t="shared" si="685"/>
        <v>8220.4500000000007</v>
      </c>
      <c r="D5446" s="64">
        <f t="shared" si="685"/>
        <v>365</v>
      </c>
      <c r="E5446" s="64">
        <f t="shared" si="685"/>
        <v>682.31</v>
      </c>
      <c r="F5446" s="64">
        <f t="shared" si="685"/>
        <v>0</v>
      </c>
      <c r="H5446" s="64">
        <f t="shared" si="680"/>
        <v>-682.31</v>
      </c>
      <c r="J5446" s="64">
        <f t="shared" si="686"/>
        <v>134</v>
      </c>
      <c r="K5446" s="64">
        <f t="shared" si="681"/>
        <v>141</v>
      </c>
      <c r="L5446" s="64">
        <f t="shared" si="682"/>
        <v>503</v>
      </c>
      <c r="M5446" s="64">
        <f t="shared" si="683"/>
        <v>208</v>
      </c>
      <c r="O5446" s="64">
        <f t="shared" si="687"/>
        <v>2</v>
      </c>
      <c r="P5446" s="64">
        <f t="shared" si="688"/>
        <v>1</v>
      </c>
      <c r="Q5446" s="64">
        <f t="shared" si="689"/>
        <v>1</v>
      </c>
    </row>
    <row r="5447" spans="1:17" x14ac:dyDescent="0.35">
      <c r="A5447" s="64">
        <v>6753330</v>
      </c>
      <c r="B5447" s="64" t="str">
        <f t="shared" si="684"/>
        <v>RT</v>
      </c>
      <c r="C5447" s="64">
        <f t="shared" si="685"/>
        <v>9148.41</v>
      </c>
      <c r="D5447" s="64">
        <f t="shared" si="685"/>
        <v>363</v>
      </c>
      <c r="E5447" s="64">
        <f t="shared" si="685"/>
        <v>713.96</v>
      </c>
      <c r="F5447" s="64">
        <f t="shared" si="685"/>
        <v>0</v>
      </c>
      <c r="H5447" s="64">
        <f t="shared" si="680"/>
        <v>-713.96</v>
      </c>
      <c r="J5447" s="64">
        <f t="shared" si="686"/>
        <v>134</v>
      </c>
      <c r="K5447" s="64">
        <f t="shared" si="681"/>
        <v>141</v>
      </c>
      <c r="L5447" s="64">
        <f t="shared" si="682"/>
        <v>504</v>
      </c>
      <c r="M5447" s="64">
        <f t="shared" si="683"/>
        <v>208</v>
      </c>
      <c r="O5447" s="64">
        <f t="shared" si="687"/>
        <v>2</v>
      </c>
      <c r="P5447" s="64">
        <f t="shared" si="688"/>
        <v>1</v>
      </c>
      <c r="Q5447" s="64">
        <f t="shared" si="689"/>
        <v>1</v>
      </c>
    </row>
    <row r="5448" spans="1:17" x14ac:dyDescent="0.35">
      <c r="A5448" s="64">
        <v>6761474</v>
      </c>
      <c r="B5448" s="64" t="str">
        <f t="shared" si="684"/>
        <v>CPP/RT</v>
      </c>
      <c r="C5448" s="64">
        <f t="shared" si="685"/>
        <v>11133.17</v>
      </c>
      <c r="D5448" s="64">
        <f t="shared" si="685"/>
        <v>305</v>
      </c>
      <c r="E5448" s="64">
        <f t="shared" si="685"/>
        <v>912.8</v>
      </c>
      <c r="F5448" s="64">
        <f t="shared" si="685"/>
        <v>912.48</v>
      </c>
      <c r="H5448" s="64">
        <f t="shared" si="680"/>
        <v>-0.31999999999993634</v>
      </c>
      <c r="J5448" s="64">
        <f t="shared" si="686"/>
        <v>134</v>
      </c>
      <c r="K5448" s="64">
        <f t="shared" si="681"/>
        <v>142</v>
      </c>
      <c r="L5448" s="64">
        <f t="shared" si="682"/>
        <v>504</v>
      </c>
      <c r="M5448" s="64">
        <f t="shared" si="683"/>
        <v>208</v>
      </c>
      <c r="O5448" s="64">
        <f t="shared" si="687"/>
        <v>2</v>
      </c>
      <c r="P5448" s="64">
        <f t="shared" si="688"/>
        <v>1</v>
      </c>
      <c r="Q5448" s="64">
        <f t="shared" si="689"/>
        <v>1</v>
      </c>
    </row>
    <row r="5449" spans="1:17" x14ac:dyDescent="0.35">
      <c r="A5449" s="64">
        <v>6765252</v>
      </c>
      <c r="B5449" s="64" t="str">
        <f t="shared" si="684"/>
        <v>CPP/RT</v>
      </c>
      <c r="C5449" s="64">
        <f t="shared" si="685"/>
        <v>12447.67</v>
      </c>
      <c r="D5449" s="64">
        <f t="shared" si="685"/>
        <v>302</v>
      </c>
      <c r="E5449" s="64">
        <f t="shared" si="685"/>
        <v>991.61</v>
      </c>
      <c r="F5449" s="64">
        <f t="shared" si="685"/>
        <v>975.87</v>
      </c>
      <c r="H5449" s="64">
        <f t="shared" si="680"/>
        <v>-15.740000000000009</v>
      </c>
      <c r="J5449" s="64">
        <f t="shared" si="686"/>
        <v>134</v>
      </c>
      <c r="K5449" s="64">
        <f t="shared" si="681"/>
        <v>143</v>
      </c>
      <c r="L5449" s="64">
        <f t="shared" si="682"/>
        <v>504</v>
      </c>
      <c r="M5449" s="64">
        <f t="shared" si="683"/>
        <v>208</v>
      </c>
      <c r="O5449" s="64">
        <f t="shared" si="687"/>
        <v>2</v>
      </c>
      <c r="P5449" s="64">
        <f t="shared" si="688"/>
        <v>1</v>
      </c>
      <c r="Q5449" s="64">
        <f t="shared" si="689"/>
        <v>1</v>
      </c>
    </row>
    <row r="5450" spans="1:17" x14ac:dyDescent="0.35">
      <c r="A5450" s="64">
        <v>6766771</v>
      </c>
      <c r="B5450" s="64" t="str">
        <f t="shared" si="684"/>
        <v>RCT Control</v>
      </c>
      <c r="C5450" s="64">
        <f t="shared" si="685"/>
        <v>7581.2999999999993</v>
      </c>
      <c r="D5450" s="64">
        <f t="shared" si="685"/>
        <v>334</v>
      </c>
      <c r="E5450" s="64">
        <f t="shared" si="685"/>
        <v>628.49</v>
      </c>
      <c r="F5450" s="64">
        <f t="shared" si="685"/>
        <v>0</v>
      </c>
      <c r="H5450" s="64">
        <f t="shared" si="680"/>
        <v>-628.49</v>
      </c>
      <c r="J5450" s="64">
        <f t="shared" si="686"/>
        <v>134</v>
      </c>
      <c r="K5450" s="64">
        <f t="shared" si="681"/>
        <v>143</v>
      </c>
      <c r="L5450" s="64">
        <f t="shared" si="682"/>
        <v>504</v>
      </c>
      <c r="M5450" s="64">
        <f t="shared" si="683"/>
        <v>209</v>
      </c>
      <c r="O5450" s="64">
        <f t="shared" si="687"/>
        <v>2</v>
      </c>
      <c r="P5450" s="64">
        <f t="shared" si="688"/>
        <v>1</v>
      </c>
      <c r="Q5450" s="64">
        <f t="shared" si="689"/>
        <v>1</v>
      </c>
    </row>
    <row r="5451" spans="1:17" x14ac:dyDescent="0.35">
      <c r="A5451" s="64">
        <v>6767018</v>
      </c>
      <c r="B5451" s="64" t="str">
        <f t="shared" si="684"/>
        <v>RT</v>
      </c>
      <c r="C5451" s="64">
        <f t="shared" si="685"/>
        <v>10664.51</v>
      </c>
      <c r="D5451" s="64">
        <f t="shared" si="685"/>
        <v>365</v>
      </c>
      <c r="E5451" s="64">
        <f t="shared" si="685"/>
        <v>878.92</v>
      </c>
      <c r="F5451" s="64">
        <f t="shared" si="685"/>
        <v>0</v>
      </c>
      <c r="H5451" s="64">
        <f t="shared" si="680"/>
        <v>-878.92</v>
      </c>
      <c r="J5451" s="64">
        <f t="shared" si="686"/>
        <v>134</v>
      </c>
      <c r="K5451" s="64">
        <f t="shared" si="681"/>
        <v>143</v>
      </c>
      <c r="L5451" s="64">
        <f t="shared" si="682"/>
        <v>505</v>
      </c>
      <c r="M5451" s="64">
        <f t="shared" si="683"/>
        <v>209</v>
      </c>
      <c r="O5451" s="64">
        <f t="shared" si="687"/>
        <v>2</v>
      </c>
      <c r="P5451" s="64">
        <f t="shared" si="688"/>
        <v>1</v>
      </c>
      <c r="Q5451" s="64">
        <f t="shared" si="689"/>
        <v>1</v>
      </c>
    </row>
    <row r="5452" spans="1:17" x14ac:dyDescent="0.35">
      <c r="A5452" s="64">
        <v>6769254</v>
      </c>
      <c r="B5452" s="64" t="str">
        <f t="shared" si="684"/>
        <v>CPP/RT</v>
      </c>
      <c r="C5452" s="64">
        <f t="shared" si="685"/>
        <v>4078.25</v>
      </c>
      <c r="D5452" s="64">
        <f t="shared" si="685"/>
        <v>335</v>
      </c>
      <c r="E5452" s="64">
        <f t="shared" si="685"/>
        <v>333.76</v>
      </c>
      <c r="F5452" s="64">
        <f t="shared" si="685"/>
        <v>326.84000000000003</v>
      </c>
      <c r="H5452" s="64">
        <f t="shared" si="680"/>
        <v>-6.9199999999999591</v>
      </c>
      <c r="J5452" s="64">
        <f t="shared" si="686"/>
        <v>134</v>
      </c>
      <c r="K5452" s="64">
        <f t="shared" si="681"/>
        <v>144</v>
      </c>
      <c r="L5452" s="64">
        <f t="shared" si="682"/>
        <v>505</v>
      </c>
      <c r="M5452" s="64">
        <f t="shared" si="683"/>
        <v>209</v>
      </c>
      <c r="O5452" s="64">
        <f t="shared" si="687"/>
        <v>2</v>
      </c>
      <c r="P5452" s="64">
        <f t="shared" si="688"/>
        <v>1</v>
      </c>
      <c r="Q5452" s="64">
        <f t="shared" si="689"/>
        <v>1</v>
      </c>
    </row>
    <row r="5453" spans="1:17" x14ac:dyDescent="0.35">
      <c r="A5453" s="64">
        <v>6770475</v>
      </c>
      <c r="B5453" s="64" t="str">
        <f t="shared" si="684"/>
        <v>RT</v>
      </c>
      <c r="C5453" s="64">
        <f t="shared" si="685"/>
        <v>4065.4700000000003</v>
      </c>
      <c r="D5453" s="64">
        <f t="shared" si="685"/>
        <v>365</v>
      </c>
      <c r="E5453" s="64">
        <f t="shared" si="685"/>
        <v>327.02999999999997</v>
      </c>
      <c r="F5453" s="64">
        <f t="shared" si="685"/>
        <v>0</v>
      </c>
      <c r="H5453" s="64">
        <f t="shared" si="680"/>
        <v>-327.02999999999997</v>
      </c>
      <c r="J5453" s="64">
        <f t="shared" si="686"/>
        <v>134</v>
      </c>
      <c r="K5453" s="64">
        <f t="shared" si="681"/>
        <v>144</v>
      </c>
      <c r="L5453" s="64">
        <f t="shared" si="682"/>
        <v>506</v>
      </c>
      <c r="M5453" s="64">
        <f t="shared" si="683"/>
        <v>209</v>
      </c>
      <c r="O5453" s="64">
        <f t="shared" si="687"/>
        <v>2</v>
      </c>
      <c r="P5453" s="64">
        <f t="shared" si="688"/>
        <v>1</v>
      </c>
      <c r="Q5453" s="64">
        <f t="shared" si="689"/>
        <v>1</v>
      </c>
    </row>
    <row r="5454" spans="1:17" x14ac:dyDescent="0.35">
      <c r="A5454" s="64">
        <v>6773396</v>
      </c>
      <c r="B5454" s="64" t="str">
        <f t="shared" si="684"/>
        <v>RCT Control</v>
      </c>
      <c r="C5454" s="64">
        <f t="shared" si="685"/>
        <v>3850.04</v>
      </c>
      <c r="D5454" s="64">
        <f t="shared" si="685"/>
        <v>335</v>
      </c>
      <c r="E5454" s="64">
        <f t="shared" si="685"/>
        <v>312.98</v>
      </c>
      <c r="F5454" s="64">
        <f t="shared" si="685"/>
        <v>0</v>
      </c>
      <c r="H5454" s="64">
        <f t="shared" si="680"/>
        <v>-312.98</v>
      </c>
      <c r="J5454" s="64">
        <f t="shared" si="686"/>
        <v>134</v>
      </c>
      <c r="K5454" s="64">
        <f t="shared" si="681"/>
        <v>144</v>
      </c>
      <c r="L5454" s="64">
        <f t="shared" si="682"/>
        <v>506</v>
      </c>
      <c r="M5454" s="64">
        <f t="shared" si="683"/>
        <v>210</v>
      </c>
      <c r="O5454" s="64">
        <f t="shared" si="687"/>
        <v>2</v>
      </c>
      <c r="P5454" s="64">
        <f t="shared" si="688"/>
        <v>1</v>
      </c>
      <c r="Q5454" s="64">
        <f t="shared" si="689"/>
        <v>1</v>
      </c>
    </row>
    <row r="5455" spans="1:17" x14ac:dyDescent="0.35">
      <c r="A5455" s="64">
        <v>6786109</v>
      </c>
      <c r="B5455" s="64" t="str">
        <f t="shared" si="684"/>
        <v>RT</v>
      </c>
      <c r="C5455" s="64">
        <f t="shared" si="685"/>
        <v>8455.5499999999993</v>
      </c>
      <c r="D5455" s="64">
        <f t="shared" si="685"/>
        <v>365</v>
      </c>
      <c r="E5455" s="64">
        <f t="shared" si="685"/>
        <v>662.27</v>
      </c>
      <c r="F5455" s="64">
        <f t="shared" si="685"/>
        <v>0</v>
      </c>
      <c r="H5455" s="64">
        <f t="shared" si="680"/>
        <v>-662.27</v>
      </c>
      <c r="J5455" s="64">
        <f t="shared" si="686"/>
        <v>134</v>
      </c>
      <c r="K5455" s="64">
        <f t="shared" si="681"/>
        <v>144</v>
      </c>
      <c r="L5455" s="64">
        <f t="shared" si="682"/>
        <v>507</v>
      </c>
      <c r="M5455" s="64">
        <f t="shared" si="683"/>
        <v>210</v>
      </c>
      <c r="O5455" s="64">
        <f t="shared" si="687"/>
        <v>2</v>
      </c>
      <c r="P5455" s="64">
        <f t="shared" si="688"/>
        <v>1</v>
      </c>
      <c r="Q5455" s="64">
        <f t="shared" si="689"/>
        <v>1</v>
      </c>
    </row>
    <row r="5456" spans="1:17" x14ac:dyDescent="0.35">
      <c r="A5456" s="64">
        <v>6791637</v>
      </c>
      <c r="B5456" s="64" t="str">
        <f t="shared" si="684"/>
        <v>RT</v>
      </c>
      <c r="C5456" s="64">
        <f t="shared" si="685"/>
        <v>11251.79</v>
      </c>
      <c r="D5456" s="64">
        <f t="shared" si="685"/>
        <v>365</v>
      </c>
      <c r="E5456" s="64">
        <f t="shared" si="685"/>
        <v>900.01</v>
      </c>
      <c r="F5456" s="64">
        <f t="shared" si="685"/>
        <v>0</v>
      </c>
      <c r="H5456" s="64">
        <f t="shared" si="680"/>
        <v>-900.01</v>
      </c>
      <c r="J5456" s="64">
        <f t="shared" si="686"/>
        <v>134</v>
      </c>
      <c r="K5456" s="64">
        <f t="shared" si="681"/>
        <v>144</v>
      </c>
      <c r="L5456" s="64">
        <f t="shared" si="682"/>
        <v>508</v>
      </c>
      <c r="M5456" s="64">
        <f t="shared" si="683"/>
        <v>210</v>
      </c>
      <c r="O5456" s="64">
        <f t="shared" si="687"/>
        <v>2</v>
      </c>
      <c r="P5456" s="64">
        <f t="shared" si="688"/>
        <v>1</v>
      </c>
      <c r="Q5456" s="64">
        <f t="shared" si="689"/>
        <v>1</v>
      </c>
    </row>
    <row r="5457" spans="1:17" x14ac:dyDescent="0.35">
      <c r="A5457" s="64">
        <v>6797693</v>
      </c>
      <c r="B5457" s="64" t="str">
        <f t="shared" si="684"/>
        <v>RT</v>
      </c>
      <c r="C5457" s="64">
        <f t="shared" si="685"/>
        <v>5007.3099999999995</v>
      </c>
      <c r="D5457" s="64">
        <f t="shared" si="685"/>
        <v>365</v>
      </c>
      <c r="E5457" s="64">
        <f t="shared" si="685"/>
        <v>400.24</v>
      </c>
      <c r="F5457" s="64">
        <f t="shared" si="685"/>
        <v>0</v>
      </c>
      <c r="H5457" s="64">
        <f t="shared" si="680"/>
        <v>-400.24</v>
      </c>
      <c r="J5457" s="64">
        <f t="shared" si="686"/>
        <v>134</v>
      </c>
      <c r="K5457" s="64">
        <f t="shared" si="681"/>
        <v>144</v>
      </c>
      <c r="L5457" s="64">
        <f t="shared" si="682"/>
        <v>509</v>
      </c>
      <c r="M5457" s="64">
        <f t="shared" si="683"/>
        <v>210</v>
      </c>
      <c r="O5457" s="64">
        <f t="shared" si="687"/>
        <v>2</v>
      </c>
      <c r="P5457" s="64">
        <f t="shared" si="688"/>
        <v>1</v>
      </c>
      <c r="Q5457" s="64">
        <f t="shared" si="689"/>
        <v>1</v>
      </c>
    </row>
    <row r="5458" spans="1:17" x14ac:dyDescent="0.35">
      <c r="A5458" s="64">
        <v>6798188</v>
      </c>
      <c r="B5458" s="64" t="str">
        <f t="shared" si="684"/>
        <v>CPP</v>
      </c>
      <c r="C5458" s="64">
        <f t="shared" si="685"/>
        <v>21951.51</v>
      </c>
      <c r="D5458" s="64">
        <f t="shared" si="685"/>
        <v>364</v>
      </c>
      <c r="E5458" s="64">
        <f t="shared" si="685"/>
        <v>1728.43</v>
      </c>
      <c r="F5458" s="64">
        <f t="shared" si="685"/>
        <v>1697.5500000000002</v>
      </c>
      <c r="H5458" s="64">
        <f t="shared" si="680"/>
        <v>-30.879999999999882</v>
      </c>
      <c r="J5458" s="64">
        <f t="shared" si="686"/>
        <v>135</v>
      </c>
      <c r="K5458" s="64">
        <f t="shared" si="681"/>
        <v>144</v>
      </c>
      <c r="L5458" s="64">
        <f t="shared" si="682"/>
        <v>509</v>
      </c>
      <c r="M5458" s="64">
        <f t="shared" si="683"/>
        <v>210</v>
      </c>
      <c r="O5458" s="64">
        <f t="shared" si="687"/>
        <v>2</v>
      </c>
      <c r="P5458" s="64">
        <f t="shared" si="688"/>
        <v>1</v>
      </c>
      <c r="Q5458" s="64">
        <f t="shared" si="689"/>
        <v>1</v>
      </c>
    </row>
    <row r="5459" spans="1:17" x14ac:dyDescent="0.35">
      <c r="A5459" s="64">
        <v>6801030</v>
      </c>
      <c r="B5459" s="64" t="str">
        <f t="shared" si="684"/>
        <v>RT</v>
      </c>
      <c r="C5459" s="64">
        <f t="shared" si="685"/>
        <v>12912.18</v>
      </c>
      <c r="D5459" s="64">
        <f t="shared" si="685"/>
        <v>364</v>
      </c>
      <c r="E5459" s="64">
        <f t="shared" si="685"/>
        <v>1026.3499999999999</v>
      </c>
      <c r="F5459" s="64">
        <f t="shared" si="685"/>
        <v>0</v>
      </c>
      <c r="H5459" s="64">
        <f t="shared" si="680"/>
        <v>-1026.3499999999999</v>
      </c>
      <c r="J5459" s="64">
        <f t="shared" si="686"/>
        <v>135</v>
      </c>
      <c r="K5459" s="64">
        <f t="shared" si="681"/>
        <v>144</v>
      </c>
      <c r="L5459" s="64">
        <f t="shared" si="682"/>
        <v>510</v>
      </c>
      <c r="M5459" s="64">
        <f t="shared" si="683"/>
        <v>210</v>
      </c>
      <c r="O5459" s="64">
        <f t="shared" si="687"/>
        <v>2</v>
      </c>
      <c r="P5459" s="64">
        <f t="shared" si="688"/>
        <v>1</v>
      </c>
      <c r="Q5459" s="64">
        <f t="shared" si="689"/>
        <v>1</v>
      </c>
    </row>
    <row r="5460" spans="1:17" x14ac:dyDescent="0.35">
      <c r="A5460" s="64">
        <v>6803317</v>
      </c>
      <c r="B5460" s="64" t="str">
        <f t="shared" si="684"/>
        <v>RT</v>
      </c>
      <c r="C5460" s="64">
        <f t="shared" si="685"/>
        <v>14025.67</v>
      </c>
      <c r="D5460" s="64">
        <f t="shared" si="685"/>
        <v>363</v>
      </c>
      <c r="E5460" s="64">
        <f t="shared" si="685"/>
        <v>1134.96</v>
      </c>
      <c r="F5460" s="64">
        <f t="shared" si="685"/>
        <v>0</v>
      </c>
      <c r="H5460" s="64">
        <f t="shared" si="680"/>
        <v>-1134.96</v>
      </c>
      <c r="J5460" s="64">
        <f t="shared" si="686"/>
        <v>135</v>
      </c>
      <c r="K5460" s="64">
        <f t="shared" si="681"/>
        <v>144</v>
      </c>
      <c r="L5460" s="64">
        <f t="shared" si="682"/>
        <v>511</v>
      </c>
      <c r="M5460" s="64">
        <f t="shared" si="683"/>
        <v>210</v>
      </c>
      <c r="O5460" s="64">
        <f t="shared" si="687"/>
        <v>2</v>
      </c>
      <c r="P5460" s="64">
        <f t="shared" si="688"/>
        <v>1</v>
      </c>
      <c r="Q5460" s="64">
        <f t="shared" si="689"/>
        <v>1</v>
      </c>
    </row>
    <row r="5461" spans="1:17" x14ac:dyDescent="0.35">
      <c r="A5461" s="64">
        <v>6808044</v>
      </c>
      <c r="B5461" s="64" t="str">
        <f t="shared" si="684"/>
        <v>RCT Control</v>
      </c>
      <c r="C5461" s="64">
        <f t="shared" si="685"/>
        <v>9926</v>
      </c>
      <c r="D5461" s="64">
        <f t="shared" si="685"/>
        <v>335</v>
      </c>
      <c r="E5461" s="64">
        <f t="shared" si="685"/>
        <v>823.48</v>
      </c>
      <c r="F5461" s="64">
        <f t="shared" si="685"/>
        <v>0</v>
      </c>
      <c r="H5461" s="64">
        <f t="shared" si="680"/>
        <v>-823.48</v>
      </c>
      <c r="J5461" s="64">
        <f t="shared" si="686"/>
        <v>135</v>
      </c>
      <c r="K5461" s="64">
        <f t="shared" si="681"/>
        <v>144</v>
      </c>
      <c r="L5461" s="64">
        <f t="shared" si="682"/>
        <v>511</v>
      </c>
      <c r="M5461" s="64">
        <f t="shared" si="683"/>
        <v>211</v>
      </c>
      <c r="O5461" s="64">
        <f t="shared" si="687"/>
        <v>2</v>
      </c>
      <c r="P5461" s="64">
        <f t="shared" si="688"/>
        <v>1</v>
      </c>
      <c r="Q5461" s="64">
        <f t="shared" si="689"/>
        <v>1</v>
      </c>
    </row>
    <row r="5462" spans="1:17" x14ac:dyDescent="0.35">
      <c r="A5462" s="64">
        <v>6808565</v>
      </c>
      <c r="B5462" s="64" t="str">
        <f t="shared" si="684"/>
        <v>CPP</v>
      </c>
      <c r="C5462" s="64">
        <f t="shared" si="685"/>
        <v>4927.49</v>
      </c>
      <c r="D5462" s="64">
        <f t="shared" si="685"/>
        <v>274</v>
      </c>
      <c r="E5462" s="64">
        <f t="shared" si="685"/>
        <v>386.67999999999995</v>
      </c>
      <c r="F5462" s="64">
        <f t="shared" si="685"/>
        <v>374.70000000000005</v>
      </c>
      <c r="H5462" s="64">
        <f t="shared" si="680"/>
        <v>-11.979999999999905</v>
      </c>
      <c r="J5462" s="64">
        <f t="shared" si="686"/>
        <v>136</v>
      </c>
      <c r="K5462" s="64">
        <f t="shared" si="681"/>
        <v>144</v>
      </c>
      <c r="L5462" s="64">
        <f t="shared" si="682"/>
        <v>511</v>
      </c>
      <c r="M5462" s="64">
        <f t="shared" si="683"/>
        <v>211</v>
      </c>
      <c r="O5462" s="64">
        <f t="shared" si="687"/>
        <v>2</v>
      </c>
      <c r="P5462" s="64">
        <f t="shared" si="688"/>
        <v>1</v>
      </c>
      <c r="Q5462" s="64">
        <f t="shared" si="689"/>
        <v>1</v>
      </c>
    </row>
    <row r="5463" spans="1:17" x14ac:dyDescent="0.35">
      <c r="A5463" s="64">
        <v>6811170</v>
      </c>
      <c r="B5463" s="64" t="str">
        <f t="shared" si="684"/>
        <v>RT</v>
      </c>
      <c r="C5463" s="64">
        <f t="shared" si="685"/>
        <v>6800.0599999999995</v>
      </c>
      <c r="D5463" s="64">
        <f t="shared" si="685"/>
        <v>360</v>
      </c>
      <c r="E5463" s="64">
        <f t="shared" si="685"/>
        <v>524.22</v>
      </c>
      <c r="F5463" s="64">
        <f t="shared" si="685"/>
        <v>0</v>
      </c>
      <c r="H5463" s="64">
        <f t="shared" si="680"/>
        <v>-524.22</v>
      </c>
      <c r="J5463" s="64">
        <f t="shared" si="686"/>
        <v>136</v>
      </c>
      <c r="K5463" s="64">
        <f t="shared" si="681"/>
        <v>144</v>
      </c>
      <c r="L5463" s="64">
        <f t="shared" si="682"/>
        <v>512</v>
      </c>
      <c r="M5463" s="64">
        <f t="shared" si="683"/>
        <v>211</v>
      </c>
      <c r="O5463" s="64">
        <f t="shared" si="687"/>
        <v>2</v>
      </c>
      <c r="P5463" s="64">
        <f t="shared" si="688"/>
        <v>1</v>
      </c>
      <c r="Q5463" s="64">
        <f t="shared" si="689"/>
        <v>1</v>
      </c>
    </row>
    <row r="5464" spans="1:17" x14ac:dyDescent="0.35">
      <c r="A5464" s="64">
        <v>6812144</v>
      </c>
      <c r="B5464" s="64" t="str">
        <f t="shared" si="684"/>
        <v>RT</v>
      </c>
      <c r="C5464" s="64">
        <f t="shared" si="685"/>
        <v>9203.91</v>
      </c>
      <c r="D5464" s="64">
        <f t="shared" si="685"/>
        <v>365</v>
      </c>
      <c r="E5464" s="64">
        <f t="shared" si="685"/>
        <v>760.17000000000007</v>
      </c>
      <c r="F5464" s="64">
        <f t="shared" si="685"/>
        <v>0</v>
      </c>
      <c r="H5464" s="64">
        <f t="shared" si="680"/>
        <v>-760.17000000000007</v>
      </c>
      <c r="J5464" s="64">
        <f t="shared" si="686"/>
        <v>136</v>
      </c>
      <c r="K5464" s="64">
        <f t="shared" si="681"/>
        <v>144</v>
      </c>
      <c r="L5464" s="64">
        <f t="shared" si="682"/>
        <v>513</v>
      </c>
      <c r="M5464" s="64">
        <f t="shared" si="683"/>
        <v>211</v>
      </c>
      <c r="O5464" s="64">
        <f t="shared" si="687"/>
        <v>2</v>
      </c>
      <c r="P5464" s="64">
        <f t="shared" si="688"/>
        <v>1</v>
      </c>
      <c r="Q5464" s="64">
        <f t="shared" si="689"/>
        <v>1</v>
      </c>
    </row>
    <row r="5465" spans="1:17" x14ac:dyDescent="0.35">
      <c r="A5465" s="64">
        <v>6822060</v>
      </c>
      <c r="B5465" s="64" t="str">
        <f t="shared" si="684"/>
        <v>RCT Control</v>
      </c>
      <c r="C5465" s="64">
        <f t="shared" si="685"/>
        <v>15729.97</v>
      </c>
      <c r="D5465" s="64">
        <f t="shared" si="685"/>
        <v>333</v>
      </c>
      <c r="E5465" s="64">
        <f t="shared" si="685"/>
        <v>1273.76</v>
      </c>
      <c r="F5465" s="64">
        <f t="shared" si="685"/>
        <v>0</v>
      </c>
      <c r="H5465" s="64">
        <f t="shared" si="680"/>
        <v>-1273.76</v>
      </c>
      <c r="J5465" s="64">
        <f t="shared" si="686"/>
        <v>136</v>
      </c>
      <c r="K5465" s="64">
        <f t="shared" si="681"/>
        <v>144</v>
      </c>
      <c r="L5465" s="64">
        <f t="shared" si="682"/>
        <v>513</v>
      </c>
      <c r="M5465" s="64">
        <f t="shared" si="683"/>
        <v>212</v>
      </c>
      <c r="O5465" s="64">
        <f t="shared" si="687"/>
        <v>2</v>
      </c>
      <c r="P5465" s="64">
        <f t="shared" si="688"/>
        <v>1</v>
      </c>
      <c r="Q5465" s="64">
        <f t="shared" si="689"/>
        <v>1</v>
      </c>
    </row>
    <row r="5466" spans="1:17" x14ac:dyDescent="0.35">
      <c r="A5466" s="64">
        <v>6836110</v>
      </c>
      <c r="B5466" s="64" t="str">
        <f t="shared" si="684"/>
        <v>CPP</v>
      </c>
      <c r="C5466" s="64">
        <f t="shared" si="685"/>
        <v>3614.9300000000003</v>
      </c>
      <c r="D5466" s="64">
        <f t="shared" si="685"/>
        <v>335</v>
      </c>
      <c r="E5466" s="64">
        <f t="shared" si="685"/>
        <v>297.41999999999996</v>
      </c>
      <c r="F5466" s="64">
        <f t="shared" si="685"/>
        <v>295.34000000000003</v>
      </c>
      <c r="H5466" s="64">
        <f t="shared" si="680"/>
        <v>-2.0799999999999272</v>
      </c>
      <c r="J5466" s="64">
        <f t="shared" si="686"/>
        <v>137</v>
      </c>
      <c r="K5466" s="64">
        <f t="shared" si="681"/>
        <v>144</v>
      </c>
      <c r="L5466" s="64">
        <f t="shared" si="682"/>
        <v>513</v>
      </c>
      <c r="M5466" s="64">
        <f t="shared" si="683"/>
        <v>212</v>
      </c>
      <c r="O5466" s="64">
        <f t="shared" si="687"/>
        <v>2</v>
      </c>
      <c r="P5466" s="64">
        <f t="shared" si="688"/>
        <v>1</v>
      </c>
      <c r="Q5466" s="64">
        <f t="shared" si="689"/>
        <v>1</v>
      </c>
    </row>
    <row r="5467" spans="1:17" x14ac:dyDescent="0.35">
      <c r="A5467" s="64">
        <v>6837861</v>
      </c>
      <c r="B5467" s="64" t="str">
        <f t="shared" si="684"/>
        <v>RT</v>
      </c>
      <c r="C5467" s="64">
        <f t="shared" si="685"/>
        <v>7861.64</v>
      </c>
      <c r="D5467" s="64">
        <f t="shared" si="685"/>
        <v>365</v>
      </c>
      <c r="E5467" s="64">
        <f t="shared" si="685"/>
        <v>668.63</v>
      </c>
      <c r="F5467" s="64">
        <f t="shared" si="685"/>
        <v>0</v>
      </c>
      <c r="H5467" s="64">
        <f t="shared" si="680"/>
        <v>-668.63</v>
      </c>
      <c r="J5467" s="64">
        <f t="shared" si="686"/>
        <v>137</v>
      </c>
      <c r="K5467" s="64">
        <f t="shared" si="681"/>
        <v>144</v>
      </c>
      <c r="L5467" s="64">
        <f t="shared" si="682"/>
        <v>514</v>
      </c>
      <c r="M5467" s="64">
        <f t="shared" si="683"/>
        <v>212</v>
      </c>
      <c r="O5467" s="64">
        <f t="shared" si="687"/>
        <v>2</v>
      </c>
      <c r="P5467" s="64">
        <f t="shared" si="688"/>
        <v>1</v>
      </c>
      <c r="Q5467" s="64">
        <f t="shared" si="689"/>
        <v>1</v>
      </c>
    </row>
    <row r="5468" spans="1:17" x14ac:dyDescent="0.35">
      <c r="A5468" s="64">
        <v>6841143</v>
      </c>
      <c r="B5468" s="64" t="str">
        <f t="shared" si="684"/>
        <v>CPP</v>
      </c>
      <c r="C5468" s="64">
        <f t="shared" si="685"/>
        <v>7124.46</v>
      </c>
      <c r="D5468" s="64">
        <f t="shared" si="685"/>
        <v>332</v>
      </c>
      <c r="E5468" s="64">
        <f t="shared" si="685"/>
        <v>587.01</v>
      </c>
      <c r="F5468" s="64">
        <f t="shared" si="685"/>
        <v>577.57999999999993</v>
      </c>
      <c r="H5468" s="64">
        <f t="shared" si="680"/>
        <v>-9.4300000000000637</v>
      </c>
      <c r="J5468" s="64">
        <f t="shared" si="686"/>
        <v>138</v>
      </c>
      <c r="K5468" s="64">
        <f t="shared" si="681"/>
        <v>144</v>
      </c>
      <c r="L5468" s="64">
        <f t="shared" si="682"/>
        <v>514</v>
      </c>
      <c r="M5468" s="64">
        <f t="shared" si="683"/>
        <v>212</v>
      </c>
      <c r="O5468" s="64">
        <f t="shared" si="687"/>
        <v>2</v>
      </c>
      <c r="P5468" s="64">
        <f t="shared" si="688"/>
        <v>1</v>
      </c>
      <c r="Q5468" s="64">
        <f t="shared" si="689"/>
        <v>1</v>
      </c>
    </row>
    <row r="5469" spans="1:17" x14ac:dyDescent="0.35">
      <c r="A5469" s="64">
        <v>6843488</v>
      </c>
      <c r="B5469" s="64" t="str">
        <f t="shared" si="684"/>
        <v>CPP</v>
      </c>
      <c r="C5469" s="64">
        <f t="shared" si="685"/>
        <v>7325.3899999999994</v>
      </c>
      <c r="D5469" s="64">
        <f t="shared" si="685"/>
        <v>365</v>
      </c>
      <c r="E5469" s="64">
        <f t="shared" si="685"/>
        <v>593.52</v>
      </c>
      <c r="F5469" s="64">
        <f t="shared" si="685"/>
        <v>585.21</v>
      </c>
      <c r="H5469" s="64">
        <f t="shared" si="680"/>
        <v>-8.3099999999999454</v>
      </c>
      <c r="J5469" s="64">
        <f t="shared" si="686"/>
        <v>139</v>
      </c>
      <c r="K5469" s="64">
        <f t="shared" si="681"/>
        <v>144</v>
      </c>
      <c r="L5469" s="64">
        <f t="shared" si="682"/>
        <v>514</v>
      </c>
      <c r="M5469" s="64">
        <f t="shared" si="683"/>
        <v>212</v>
      </c>
      <c r="O5469" s="64">
        <f t="shared" si="687"/>
        <v>2</v>
      </c>
      <c r="P5469" s="64">
        <f t="shared" si="688"/>
        <v>1</v>
      </c>
      <c r="Q5469" s="64">
        <f t="shared" si="689"/>
        <v>1</v>
      </c>
    </row>
    <row r="5470" spans="1:17" x14ac:dyDescent="0.35">
      <c r="A5470" s="64">
        <v>6847711</v>
      </c>
      <c r="B5470" s="64" t="str">
        <f t="shared" si="684"/>
        <v>RCT Control</v>
      </c>
      <c r="C5470" s="64">
        <f t="shared" si="685"/>
        <v>8612.57</v>
      </c>
      <c r="D5470" s="64">
        <f t="shared" si="685"/>
        <v>365</v>
      </c>
      <c r="E5470" s="64">
        <f t="shared" si="685"/>
        <v>717.69</v>
      </c>
      <c r="F5470" s="64">
        <f t="shared" si="685"/>
        <v>0</v>
      </c>
      <c r="H5470" s="64">
        <f t="shared" si="680"/>
        <v>-717.69</v>
      </c>
      <c r="J5470" s="64">
        <f t="shared" si="686"/>
        <v>139</v>
      </c>
      <c r="K5470" s="64">
        <f t="shared" si="681"/>
        <v>144</v>
      </c>
      <c r="L5470" s="64">
        <f t="shared" si="682"/>
        <v>514</v>
      </c>
      <c r="M5470" s="64">
        <f t="shared" si="683"/>
        <v>213</v>
      </c>
      <c r="O5470" s="64">
        <f t="shared" si="687"/>
        <v>2</v>
      </c>
      <c r="P5470" s="64">
        <f t="shared" si="688"/>
        <v>1</v>
      </c>
      <c r="Q5470" s="64">
        <f t="shared" si="689"/>
        <v>1</v>
      </c>
    </row>
    <row r="5471" spans="1:17" x14ac:dyDescent="0.35">
      <c r="A5471" s="64">
        <v>6849410</v>
      </c>
      <c r="B5471" s="64" t="str">
        <f t="shared" si="684"/>
        <v>RCT Control</v>
      </c>
      <c r="C5471" s="64">
        <f t="shared" si="685"/>
        <v>19222.169999999998</v>
      </c>
      <c r="D5471" s="64">
        <f t="shared" si="685"/>
        <v>669</v>
      </c>
      <c r="E5471" s="64">
        <f t="shared" si="685"/>
        <v>1577.3</v>
      </c>
      <c r="F5471" s="64">
        <f t="shared" si="685"/>
        <v>0</v>
      </c>
      <c r="H5471" s="64">
        <f t="shared" si="680"/>
        <v>-1577.3</v>
      </c>
      <c r="J5471" s="64">
        <f t="shared" si="686"/>
        <v>139</v>
      </c>
      <c r="K5471" s="64">
        <f t="shared" si="681"/>
        <v>144</v>
      </c>
      <c r="L5471" s="64">
        <f t="shared" si="682"/>
        <v>514</v>
      </c>
      <c r="M5471" s="64">
        <f t="shared" si="683"/>
        <v>213</v>
      </c>
      <c r="O5471" s="64">
        <f t="shared" si="687"/>
        <v>2</v>
      </c>
      <c r="P5471" s="64">
        <f t="shared" si="688"/>
        <v>0</v>
      </c>
      <c r="Q5471" s="64">
        <f t="shared" si="689"/>
        <v>0</v>
      </c>
    </row>
    <row r="5472" spans="1:17" x14ac:dyDescent="0.35">
      <c r="A5472" s="64">
        <v>6858635</v>
      </c>
      <c r="B5472" s="64" t="str">
        <f t="shared" si="684"/>
        <v>CPP</v>
      </c>
      <c r="C5472" s="64">
        <f t="shared" si="685"/>
        <v>8994.56</v>
      </c>
      <c r="D5472" s="64">
        <f t="shared" si="685"/>
        <v>302</v>
      </c>
      <c r="E5472" s="64">
        <f t="shared" si="685"/>
        <v>728.89</v>
      </c>
      <c r="F5472" s="64">
        <f t="shared" si="685"/>
        <v>723.42000000000007</v>
      </c>
      <c r="H5472" s="64">
        <f t="shared" si="680"/>
        <v>-5.4699999999999136</v>
      </c>
      <c r="J5472" s="64">
        <f t="shared" si="686"/>
        <v>140</v>
      </c>
      <c r="K5472" s="64">
        <f t="shared" si="681"/>
        <v>144</v>
      </c>
      <c r="L5472" s="64">
        <f t="shared" si="682"/>
        <v>514</v>
      </c>
      <c r="M5472" s="64">
        <f t="shared" si="683"/>
        <v>213</v>
      </c>
      <c r="O5472" s="64">
        <f t="shared" si="687"/>
        <v>2</v>
      </c>
      <c r="P5472" s="64">
        <f t="shared" si="688"/>
        <v>1</v>
      </c>
      <c r="Q5472" s="64">
        <f t="shared" si="689"/>
        <v>1</v>
      </c>
    </row>
    <row r="5473" spans="1:17" x14ac:dyDescent="0.35">
      <c r="A5473" s="64">
        <v>6859485</v>
      </c>
      <c r="B5473" s="64" t="str">
        <f t="shared" si="684"/>
        <v>CPP</v>
      </c>
      <c r="C5473" s="64">
        <f t="shared" si="685"/>
        <v>6811.33</v>
      </c>
      <c r="D5473" s="64">
        <f t="shared" si="685"/>
        <v>331</v>
      </c>
      <c r="E5473" s="64">
        <f t="shared" si="685"/>
        <v>539.20000000000005</v>
      </c>
      <c r="F5473" s="64">
        <f t="shared" si="685"/>
        <v>529.5</v>
      </c>
      <c r="H5473" s="64">
        <f t="shared" si="680"/>
        <v>-9.7000000000000455</v>
      </c>
      <c r="J5473" s="64">
        <f t="shared" si="686"/>
        <v>141</v>
      </c>
      <c r="K5473" s="64">
        <f t="shared" si="681"/>
        <v>144</v>
      </c>
      <c r="L5473" s="64">
        <f t="shared" si="682"/>
        <v>514</v>
      </c>
      <c r="M5473" s="64">
        <f t="shared" si="683"/>
        <v>213</v>
      </c>
      <c r="O5473" s="64">
        <f t="shared" si="687"/>
        <v>2</v>
      </c>
      <c r="P5473" s="64">
        <f t="shared" si="688"/>
        <v>1</v>
      </c>
      <c r="Q5473" s="64">
        <f t="shared" si="689"/>
        <v>1</v>
      </c>
    </row>
    <row r="5474" spans="1:17" x14ac:dyDescent="0.35">
      <c r="A5474" s="64">
        <v>6866711</v>
      </c>
      <c r="B5474" s="64" t="str">
        <f t="shared" si="684"/>
        <v>RT</v>
      </c>
      <c r="C5474" s="64">
        <f t="shared" si="685"/>
        <v>10473.220000000001</v>
      </c>
      <c r="D5474" s="64">
        <f t="shared" si="685"/>
        <v>365</v>
      </c>
      <c r="E5474" s="64">
        <f t="shared" si="685"/>
        <v>861.13000000000011</v>
      </c>
      <c r="F5474" s="64">
        <f t="shared" si="685"/>
        <v>0</v>
      </c>
      <c r="H5474" s="64">
        <f t="shared" si="680"/>
        <v>-861.13000000000011</v>
      </c>
      <c r="J5474" s="64">
        <f t="shared" si="686"/>
        <v>141</v>
      </c>
      <c r="K5474" s="64">
        <f t="shared" si="681"/>
        <v>144</v>
      </c>
      <c r="L5474" s="64">
        <f t="shared" si="682"/>
        <v>515</v>
      </c>
      <c r="M5474" s="64">
        <f t="shared" si="683"/>
        <v>213</v>
      </c>
      <c r="O5474" s="64">
        <f t="shared" si="687"/>
        <v>2</v>
      </c>
      <c r="P5474" s="64">
        <f t="shared" si="688"/>
        <v>1</v>
      </c>
      <c r="Q5474" s="64">
        <f t="shared" si="689"/>
        <v>1</v>
      </c>
    </row>
    <row r="5475" spans="1:17" x14ac:dyDescent="0.35">
      <c r="A5475" s="64">
        <v>6867701</v>
      </c>
      <c r="B5475" s="64" t="str">
        <f t="shared" si="684"/>
        <v>RT</v>
      </c>
      <c r="C5475" s="64">
        <f t="shared" si="685"/>
        <v>8615.4700000000012</v>
      </c>
      <c r="D5475" s="64">
        <f t="shared" si="685"/>
        <v>365</v>
      </c>
      <c r="E5475" s="64">
        <f t="shared" si="685"/>
        <v>687.85</v>
      </c>
      <c r="F5475" s="64">
        <f t="shared" si="685"/>
        <v>0</v>
      </c>
      <c r="H5475" s="64">
        <f t="shared" si="680"/>
        <v>-687.85</v>
      </c>
      <c r="J5475" s="64">
        <f t="shared" si="686"/>
        <v>141</v>
      </c>
      <c r="K5475" s="64">
        <f t="shared" si="681"/>
        <v>144</v>
      </c>
      <c r="L5475" s="64">
        <f t="shared" si="682"/>
        <v>516</v>
      </c>
      <c r="M5475" s="64">
        <f t="shared" si="683"/>
        <v>213</v>
      </c>
      <c r="O5475" s="64">
        <f t="shared" si="687"/>
        <v>2</v>
      </c>
      <c r="P5475" s="64">
        <f t="shared" si="688"/>
        <v>1</v>
      </c>
      <c r="Q5475" s="64">
        <f t="shared" si="689"/>
        <v>1</v>
      </c>
    </row>
    <row r="5476" spans="1:17" x14ac:dyDescent="0.35">
      <c r="A5476" s="64">
        <v>6869468</v>
      </c>
      <c r="B5476" s="64" t="str">
        <f t="shared" si="684"/>
        <v>RT</v>
      </c>
      <c r="C5476" s="64">
        <f t="shared" si="685"/>
        <v>7259.38</v>
      </c>
      <c r="D5476" s="64">
        <f t="shared" si="685"/>
        <v>367</v>
      </c>
      <c r="E5476" s="64">
        <f t="shared" si="685"/>
        <v>592.73</v>
      </c>
      <c r="F5476" s="64">
        <f t="shared" si="685"/>
        <v>0</v>
      </c>
      <c r="H5476" s="64">
        <f t="shared" si="680"/>
        <v>-592.73</v>
      </c>
      <c r="J5476" s="64">
        <f t="shared" si="686"/>
        <v>141</v>
      </c>
      <c r="K5476" s="64">
        <f t="shared" si="681"/>
        <v>144</v>
      </c>
      <c r="L5476" s="64">
        <f t="shared" si="682"/>
        <v>517</v>
      </c>
      <c r="M5476" s="64">
        <f t="shared" si="683"/>
        <v>213</v>
      </c>
      <c r="O5476" s="64">
        <f t="shared" si="687"/>
        <v>2</v>
      </c>
      <c r="P5476" s="64">
        <f t="shared" si="688"/>
        <v>1</v>
      </c>
      <c r="Q5476" s="64">
        <f t="shared" si="689"/>
        <v>1</v>
      </c>
    </row>
    <row r="5477" spans="1:17" x14ac:dyDescent="0.35">
      <c r="A5477" s="64">
        <v>6870548</v>
      </c>
      <c r="B5477" s="64" t="str">
        <f t="shared" si="684"/>
        <v>CPP/RT</v>
      </c>
      <c r="C5477" s="64">
        <f t="shared" si="685"/>
        <v>2859.25</v>
      </c>
      <c r="D5477" s="64">
        <f t="shared" si="685"/>
        <v>332</v>
      </c>
      <c r="E5477" s="64">
        <f t="shared" si="685"/>
        <v>234.48000000000002</v>
      </c>
      <c r="F5477" s="64">
        <f t="shared" si="685"/>
        <v>235.34</v>
      </c>
      <c r="H5477" s="64">
        <f t="shared" si="680"/>
        <v>0.85999999999998522</v>
      </c>
      <c r="J5477" s="64">
        <f t="shared" si="686"/>
        <v>141</v>
      </c>
      <c r="K5477" s="64">
        <f t="shared" si="681"/>
        <v>145</v>
      </c>
      <c r="L5477" s="64">
        <f t="shared" si="682"/>
        <v>517</v>
      </c>
      <c r="M5477" s="64">
        <f t="shared" si="683"/>
        <v>213</v>
      </c>
      <c r="O5477" s="64">
        <f t="shared" si="687"/>
        <v>2</v>
      </c>
      <c r="P5477" s="64">
        <f t="shared" si="688"/>
        <v>1</v>
      </c>
      <c r="Q5477" s="64">
        <f t="shared" si="689"/>
        <v>1</v>
      </c>
    </row>
    <row r="5478" spans="1:17" x14ac:dyDescent="0.35">
      <c r="A5478" s="64">
        <v>6872510</v>
      </c>
      <c r="B5478" s="64" t="str">
        <f t="shared" si="684"/>
        <v>RT</v>
      </c>
      <c r="C5478" s="64">
        <f t="shared" si="685"/>
        <v>5034.6900000000005</v>
      </c>
      <c r="D5478" s="64">
        <f t="shared" si="685"/>
        <v>365</v>
      </c>
      <c r="E5478" s="64">
        <f t="shared" si="685"/>
        <v>400.64</v>
      </c>
      <c r="F5478" s="64">
        <f t="shared" si="685"/>
        <v>0</v>
      </c>
      <c r="H5478" s="64">
        <f t="shared" si="680"/>
        <v>-400.64</v>
      </c>
      <c r="J5478" s="64">
        <f t="shared" si="686"/>
        <v>141</v>
      </c>
      <c r="K5478" s="64">
        <f t="shared" si="681"/>
        <v>145</v>
      </c>
      <c r="L5478" s="64">
        <f t="shared" si="682"/>
        <v>518</v>
      </c>
      <c r="M5478" s="64">
        <f t="shared" si="683"/>
        <v>213</v>
      </c>
      <c r="O5478" s="64">
        <f t="shared" si="687"/>
        <v>2</v>
      </c>
      <c r="P5478" s="64">
        <f t="shared" si="688"/>
        <v>1</v>
      </c>
      <c r="Q5478" s="64">
        <f t="shared" si="689"/>
        <v>1</v>
      </c>
    </row>
    <row r="5479" spans="1:17" x14ac:dyDescent="0.35">
      <c r="A5479" s="64">
        <v>6878071</v>
      </c>
      <c r="B5479" s="64" t="str">
        <f t="shared" si="684"/>
        <v>RT</v>
      </c>
      <c r="C5479" s="64">
        <f t="shared" si="685"/>
        <v>7915.32</v>
      </c>
      <c r="D5479" s="64">
        <f t="shared" si="685"/>
        <v>365</v>
      </c>
      <c r="E5479" s="64">
        <f t="shared" si="685"/>
        <v>625.46</v>
      </c>
      <c r="F5479" s="64">
        <f t="shared" si="685"/>
        <v>0</v>
      </c>
      <c r="H5479" s="64">
        <f t="shared" si="680"/>
        <v>-625.46</v>
      </c>
      <c r="J5479" s="64">
        <f t="shared" si="686"/>
        <v>141</v>
      </c>
      <c r="K5479" s="64">
        <f t="shared" si="681"/>
        <v>145</v>
      </c>
      <c r="L5479" s="64">
        <f t="shared" si="682"/>
        <v>519</v>
      </c>
      <c r="M5479" s="64">
        <f t="shared" si="683"/>
        <v>213</v>
      </c>
      <c r="O5479" s="64">
        <f t="shared" si="687"/>
        <v>2</v>
      </c>
      <c r="P5479" s="64">
        <f t="shared" si="688"/>
        <v>1</v>
      </c>
      <c r="Q5479" s="64">
        <f t="shared" si="689"/>
        <v>1</v>
      </c>
    </row>
    <row r="5480" spans="1:17" x14ac:dyDescent="0.35">
      <c r="A5480" s="64">
        <v>6884648</v>
      </c>
      <c r="B5480" s="64" t="str">
        <f t="shared" si="684"/>
        <v>CPP</v>
      </c>
      <c r="C5480" s="64">
        <f t="shared" si="685"/>
        <v>5910.03</v>
      </c>
      <c r="D5480" s="64">
        <f t="shared" si="685"/>
        <v>333</v>
      </c>
      <c r="E5480" s="64">
        <f t="shared" si="685"/>
        <v>487.62</v>
      </c>
      <c r="F5480" s="64">
        <f t="shared" si="685"/>
        <v>489.29999999999995</v>
      </c>
      <c r="H5480" s="64">
        <f t="shared" si="680"/>
        <v>1.67999999999995</v>
      </c>
      <c r="J5480" s="64">
        <f t="shared" si="686"/>
        <v>142</v>
      </c>
      <c r="K5480" s="64">
        <f t="shared" si="681"/>
        <v>145</v>
      </c>
      <c r="L5480" s="64">
        <f t="shared" si="682"/>
        <v>519</v>
      </c>
      <c r="M5480" s="64">
        <f t="shared" si="683"/>
        <v>213</v>
      </c>
      <c r="O5480" s="64">
        <f t="shared" si="687"/>
        <v>2</v>
      </c>
      <c r="P5480" s="64">
        <f t="shared" si="688"/>
        <v>1</v>
      </c>
      <c r="Q5480" s="64">
        <f t="shared" si="689"/>
        <v>1</v>
      </c>
    </row>
    <row r="5481" spans="1:17" x14ac:dyDescent="0.35">
      <c r="A5481" s="64">
        <v>6886545</v>
      </c>
      <c r="B5481" s="64" t="str">
        <f t="shared" si="684"/>
        <v>RT</v>
      </c>
      <c r="C5481" s="64">
        <f t="shared" si="685"/>
        <v>9496.17</v>
      </c>
      <c r="D5481" s="64">
        <f t="shared" si="685"/>
        <v>363</v>
      </c>
      <c r="E5481" s="64">
        <f t="shared" si="685"/>
        <v>755.87</v>
      </c>
      <c r="F5481" s="64">
        <f t="shared" si="685"/>
        <v>0</v>
      </c>
      <c r="H5481" s="64">
        <f t="shared" si="680"/>
        <v>-755.87</v>
      </c>
      <c r="J5481" s="64">
        <f t="shared" si="686"/>
        <v>142</v>
      </c>
      <c r="K5481" s="64">
        <f t="shared" si="681"/>
        <v>145</v>
      </c>
      <c r="L5481" s="64">
        <f t="shared" si="682"/>
        <v>520</v>
      </c>
      <c r="M5481" s="64">
        <f t="shared" si="683"/>
        <v>213</v>
      </c>
      <c r="O5481" s="64">
        <f t="shared" si="687"/>
        <v>2</v>
      </c>
      <c r="P5481" s="64">
        <f t="shared" si="688"/>
        <v>1</v>
      </c>
      <c r="Q5481" s="64">
        <f t="shared" si="689"/>
        <v>1</v>
      </c>
    </row>
    <row r="5482" spans="1:17" x14ac:dyDescent="0.35">
      <c r="A5482" s="64">
        <v>6886826</v>
      </c>
      <c r="B5482" s="64" t="str">
        <f t="shared" si="684"/>
        <v>RT</v>
      </c>
      <c r="C5482" s="64">
        <f t="shared" si="685"/>
        <v>8436.65</v>
      </c>
      <c r="D5482" s="64">
        <f t="shared" si="685"/>
        <v>365</v>
      </c>
      <c r="E5482" s="64">
        <f t="shared" si="685"/>
        <v>705.29</v>
      </c>
      <c r="F5482" s="64">
        <f t="shared" si="685"/>
        <v>0</v>
      </c>
      <c r="H5482" s="64">
        <f t="shared" si="680"/>
        <v>-705.29</v>
      </c>
      <c r="J5482" s="64">
        <f t="shared" si="686"/>
        <v>142</v>
      </c>
      <c r="K5482" s="64">
        <f t="shared" si="681"/>
        <v>145</v>
      </c>
      <c r="L5482" s="64">
        <f t="shared" si="682"/>
        <v>521</v>
      </c>
      <c r="M5482" s="64">
        <f t="shared" si="683"/>
        <v>213</v>
      </c>
      <c r="O5482" s="64">
        <f t="shared" si="687"/>
        <v>2</v>
      </c>
      <c r="P5482" s="64">
        <f t="shared" si="688"/>
        <v>1</v>
      </c>
      <c r="Q5482" s="64">
        <f t="shared" si="689"/>
        <v>1</v>
      </c>
    </row>
    <row r="5483" spans="1:17" x14ac:dyDescent="0.35">
      <c r="A5483" s="64">
        <v>6890570</v>
      </c>
      <c r="B5483" s="64" t="str">
        <f t="shared" si="684"/>
        <v>CPP/RT</v>
      </c>
      <c r="C5483" s="64">
        <f t="shared" si="685"/>
        <v>6741.52</v>
      </c>
      <c r="D5483" s="64">
        <f t="shared" si="685"/>
        <v>307</v>
      </c>
      <c r="E5483" s="64">
        <f t="shared" si="685"/>
        <v>552.19000000000005</v>
      </c>
      <c r="F5483" s="64">
        <f t="shared" si="685"/>
        <v>542.45000000000005</v>
      </c>
      <c r="H5483" s="64">
        <f t="shared" si="680"/>
        <v>-9.7400000000000091</v>
      </c>
      <c r="J5483" s="64">
        <f t="shared" si="686"/>
        <v>142</v>
      </c>
      <c r="K5483" s="64">
        <f t="shared" si="681"/>
        <v>146</v>
      </c>
      <c r="L5483" s="64">
        <f t="shared" si="682"/>
        <v>521</v>
      </c>
      <c r="M5483" s="64">
        <f t="shared" si="683"/>
        <v>213</v>
      </c>
      <c r="O5483" s="64">
        <f t="shared" si="687"/>
        <v>2</v>
      </c>
      <c r="P5483" s="64">
        <f t="shared" si="688"/>
        <v>1</v>
      </c>
      <c r="Q5483" s="64">
        <f t="shared" si="689"/>
        <v>1</v>
      </c>
    </row>
    <row r="5484" spans="1:17" x14ac:dyDescent="0.35">
      <c r="A5484" s="64">
        <v>6894077</v>
      </c>
      <c r="B5484" s="64" t="str">
        <f t="shared" si="684"/>
        <v>CPP</v>
      </c>
      <c r="C5484" s="64">
        <f t="shared" si="685"/>
        <v>9653.6899999999987</v>
      </c>
      <c r="D5484" s="64">
        <f t="shared" si="685"/>
        <v>337</v>
      </c>
      <c r="E5484" s="64">
        <f t="shared" si="685"/>
        <v>803.51</v>
      </c>
      <c r="F5484" s="64">
        <f t="shared" ref="F5484" si="690">SUMIFS(F$55:F$4404,$A$55:$A$4404,$A5484)</f>
        <v>803.64</v>
      </c>
      <c r="H5484" s="64">
        <f t="shared" ref="H5484:H5547" si="691">F5484-E5484</f>
        <v>0.12999999999999545</v>
      </c>
      <c r="J5484" s="64">
        <f t="shared" si="686"/>
        <v>143</v>
      </c>
      <c r="K5484" s="64">
        <f t="shared" ref="K5484:K5547" si="692">IF(AND($B5484=K$4457,$Q5484=1),K5483+1,K5483)</f>
        <v>146</v>
      </c>
      <c r="L5484" s="64">
        <f t="shared" ref="L5484:L5547" si="693">IF(AND($B5484=L$4457,$Q5484=1),L5483+1,L5483)</f>
        <v>521</v>
      </c>
      <c r="M5484" s="64">
        <f t="shared" ref="M5484:M5547" si="694">IF(AND($B5484=M$4457,$Q5484=1),M5483+1,M5483)</f>
        <v>213</v>
      </c>
      <c r="O5484" s="64">
        <f t="shared" si="687"/>
        <v>2</v>
      </c>
      <c r="P5484" s="64">
        <f t="shared" si="688"/>
        <v>1</v>
      </c>
      <c r="Q5484" s="64">
        <f t="shared" si="689"/>
        <v>1</v>
      </c>
    </row>
    <row r="5485" spans="1:17" x14ac:dyDescent="0.35">
      <c r="A5485" s="64">
        <v>6896073</v>
      </c>
      <c r="B5485" s="64" t="str">
        <f t="shared" ref="B5485:B5548" si="695">INDEX($B$55:$B$4404,MATCH($A5485,$A$55:$A$4404,0),1)</f>
        <v>RT</v>
      </c>
      <c r="C5485" s="64">
        <f t="shared" ref="C5485:F5548" si="696">SUMIFS(C$55:C$4404,$A$55:$A$4404,$A5485)</f>
        <v>5635.25</v>
      </c>
      <c r="D5485" s="64">
        <f t="shared" si="696"/>
        <v>365</v>
      </c>
      <c r="E5485" s="64">
        <f t="shared" si="696"/>
        <v>456.95</v>
      </c>
      <c r="F5485" s="64">
        <f t="shared" si="696"/>
        <v>0</v>
      </c>
      <c r="H5485" s="64">
        <f t="shared" si="691"/>
        <v>-456.95</v>
      </c>
      <c r="J5485" s="64">
        <f t="shared" ref="J5485:J5548" si="697">IF(AND($B5485=J$4457,$Q5485=1),J5484+1,J5484)</f>
        <v>143</v>
      </c>
      <c r="K5485" s="64">
        <f t="shared" si="692"/>
        <v>146</v>
      </c>
      <c r="L5485" s="64">
        <f t="shared" si="693"/>
        <v>522</v>
      </c>
      <c r="M5485" s="64">
        <f t="shared" si="694"/>
        <v>213</v>
      </c>
      <c r="O5485" s="64">
        <f t="shared" ref="O5485:O5548" si="698">COUNTIFS($A$55:$A$4404,$A5485)</f>
        <v>2</v>
      </c>
      <c r="P5485" s="64">
        <f t="shared" ref="P5485:P5548" si="699">IF(D5485&lt;=$P$4455,1,0)</f>
        <v>1</v>
      </c>
      <c r="Q5485" s="64">
        <f t="shared" ref="Q5485:Q5548" si="700">IF(AND(O5485=2,P5485=1),1,0)</f>
        <v>1</v>
      </c>
    </row>
    <row r="5486" spans="1:17" x14ac:dyDescent="0.35">
      <c r="A5486" s="64">
        <v>6898722</v>
      </c>
      <c r="B5486" s="64" t="str">
        <f t="shared" si="695"/>
        <v>RT</v>
      </c>
      <c r="C5486" s="64">
        <f t="shared" si="696"/>
        <v>6872.04</v>
      </c>
      <c r="D5486" s="64">
        <f t="shared" si="696"/>
        <v>364</v>
      </c>
      <c r="E5486" s="64">
        <f t="shared" si="696"/>
        <v>575.87</v>
      </c>
      <c r="F5486" s="64">
        <f t="shared" si="696"/>
        <v>0</v>
      </c>
      <c r="H5486" s="64">
        <f t="shared" si="691"/>
        <v>-575.87</v>
      </c>
      <c r="J5486" s="64">
        <f t="shared" si="697"/>
        <v>143</v>
      </c>
      <c r="K5486" s="64">
        <f t="shared" si="692"/>
        <v>146</v>
      </c>
      <c r="L5486" s="64">
        <f t="shared" si="693"/>
        <v>523</v>
      </c>
      <c r="M5486" s="64">
        <f t="shared" si="694"/>
        <v>213</v>
      </c>
      <c r="O5486" s="64">
        <f t="shared" si="698"/>
        <v>2</v>
      </c>
      <c r="P5486" s="64">
        <f t="shared" si="699"/>
        <v>1</v>
      </c>
      <c r="Q5486" s="64">
        <f t="shared" si="700"/>
        <v>1</v>
      </c>
    </row>
    <row r="5487" spans="1:17" x14ac:dyDescent="0.35">
      <c r="A5487" s="64">
        <v>6899340</v>
      </c>
      <c r="B5487" s="64" t="str">
        <f t="shared" si="695"/>
        <v>CPP/RT</v>
      </c>
      <c r="C5487" s="64">
        <f t="shared" si="696"/>
        <v>12432.08</v>
      </c>
      <c r="D5487" s="64">
        <f t="shared" si="696"/>
        <v>335</v>
      </c>
      <c r="E5487" s="64">
        <f t="shared" si="696"/>
        <v>944.96</v>
      </c>
      <c r="F5487" s="64">
        <f t="shared" si="696"/>
        <v>925.96</v>
      </c>
      <c r="H5487" s="64">
        <f t="shared" si="691"/>
        <v>-19</v>
      </c>
      <c r="J5487" s="64">
        <f t="shared" si="697"/>
        <v>143</v>
      </c>
      <c r="K5487" s="64">
        <f t="shared" si="692"/>
        <v>147</v>
      </c>
      <c r="L5487" s="64">
        <f t="shared" si="693"/>
        <v>523</v>
      </c>
      <c r="M5487" s="64">
        <f t="shared" si="694"/>
        <v>213</v>
      </c>
      <c r="O5487" s="64">
        <f t="shared" si="698"/>
        <v>2</v>
      </c>
      <c r="P5487" s="64">
        <f t="shared" si="699"/>
        <v>1</v>
      </c>
      <c r="Q5487" s="64">
        <f t="shared" si="700"/>
        <v>1</v>
      </c>
    </row>
    <row r="5488" spans="1:17" x14ac:dyDescent="0.35">
      <c r="A5488" s="64">
        <v>6903935</v>
      </c>
      <c r="B5488" s="64" t="str">
        <f t="shared" si="695"/>
        <v>CPP</v>
      </c>
      <c r="C5488" s="64">
        <f t="shared" si="696"/>
        <v>10684.18</v>
      </c>
      <c r="D5488" s="64">
        <f t="shared" si="696"/>
        <v>332</v>
      </c>
      <c r="E5488" s="64">
        <f t="shared" si="696"/>
        <v>887.3</v>
      </c>
      <c r="F5488" s="64">
        <f t="shared" si="696"/>
        <v>886.66</v>
      </c>
      <c r="H5488" s="64">
        <f t="shared" si="691"/>
        <v>-0.63999999999998636</v>
      </c>
      <c r="J5488" s="64">
        <f t="shared" si="697"/>
        <v>144</v>
      </c>
      <c r="K5488" s="64">
        <f t="shared" si="692"/>
        <v>147</v>
      </c>
      <c r="L5488" s="64">
        <f t="shared" si="693"/>
        <v>523</v>
      </c>
      <c r="M5488" s="64">
        <f t="shared" si="694"/>
        <v>213</v>
      </c>
      <c r="O5488" s="64">
        <f t="shared" si="698"/>
        <v>2</v>
      </c>
      <c r="P5488" s="64">
        <f t="shared" si="699"/>
        <v>1</v>
      </c>
      <c r="Q5488" s="64">
        <f t="shared" si="700"/>
        <v>1</v>
      </c>
    </row>
    <row r="5489" spans="1:17" x14ac:dyDescent="0.35">
      <c r="A5489" s="64">
        <v>6905113</v>
      </c>
      <c r="B5489" s="64" t="str">
        <f t="shared" si="695"/>
        <v>CPP</v>
      </c>
      <c r="C5489" s="64">
        <f t="shared" si="696"/>
        <v>5107.76</v>
      </c>
      <c r="D5489" s="64">
        <f t="shared" si="696"/>
        <v>306</v>
      </c>
      <c r="E5489" s="64">
        <f t="shared" si="696"/>
        <v>414.06</v>
      </c>
      <c r="F5489" s="64">
        <f t="shared" si="696"/>
        <v>413.13</v>
      </c>
      <c r="H5489" s="64">
        <f t="shared" si="691"/>
        <v>-0.93000000000000682</v>
      </c>
      <c r="J5489" s="64">
        <f t="shared" si="697"/>
        <v>145</v>
      </c>
      <c r="K5489" s="64">
        <f t="shared" si="692"/>
        <v>147</v>
      </c>
      <c r="L5489" s="64">
        <f t="shared" si="693"/>
        <v>523</v>
      </c>
      <c r="M5489" s="64">
        <f t="shared" si="694"/>
        <v>213</v>
      </c>
      <c r="O5489" s="64">
        <f t="shared" si="698"/>
        <v>2</v>
      </c>
      <c r="P5489" s="64">
        <f t="shared" si="699"/>
        <v>1</v>
      </c>
      <c r="Q5489" s="64">
        <f t="shared" si="700"/>
        <v>1</v>
      </c>
    </row>
    <row r="5490" spans="1:17" x14ac:dyDescent="0.35">
      <c r="A5490" s="64">
        <v>6912548</v>
      </c>
      <c r="B5490" s="64" t="str">
        <f t="shared" si="695"/>
        <v>RT</v>
      </c>
      <c r="C5490" s="64">
        <f t="shared" si="696"/>
        <v>11051.52</v>
      </c>
      <c r="D5490" s="64">
        <f t="shared" si="696"/>
        <v>365</v>
      </c>
      <c r="E5490" s="64">
        <f t="shared" si="696"/>
        <v>913.01</v>
      </c>
      <c r="F5490" s="64">
        <f t="shared" si="696"/>
        <v>0</v>
      </c>
      <c r="H5490" s="64">
        <f t="shared" si="691"/>
        <v>-913.01</v>
      </c>
      <c r="J5490" s="64">
        <f t="shared" si="697"/>
        <v>145</v>
      </c>
      <c r="K5490" s="64">
        <f t="shared" si="692"/>
        <v>147</v>
      </c>
      <c r="L5490" s="64">
        <f t="shared" si="693"/>
        <v>524</v>
      </c>
      <c r="M5490" s="64">
        <f t="shared" si="694"/>
        <v>213</v>
      </c>
      <c r="O5490" s="64">
        <f t="shared" si="698"/>
        <v>2</v>
      </c>
      <c r="P5490" s="64">
        <f t="shared" si="699"/>
        <v>1</v>
      </c>
      <c r="Q5490" s="64">
        <f t="shared" si="700"/>
        <v>1</v>
      </c>
    </row>
    <row r="5491" spans="1:17" x14ac:dyDescent="0.35">
      <c r="A5491" s="64">
        <v>6921606</v>
      </c>
      <c r="B5491" s="64" t="str">
        <f t="shared" si="695"/>
        <v>RT</v>
      </c>
      <c r="C5491" s="64">
        <f t="shared" si="696"/>
        <v>9092.16</v>
      </c>
      <c r="D5491" s="64">
        <f t="shared" si="696"/>
        <v>363</v>
      </c>
      <c r="E5491" s="64">
        <f t="shared" si="696"/>
        <v>750.48</v>
      </c>
      <c r="F5491" s="64">
        <f t="shared" si="696"/>
        <v>0</v>
      </c>
      <c r="H5491" s="64">
        <f t="shared" si="691"/>
        <v>-750.48</v>
      </c>
      <c r="J5491" s="64">
        <f t="shared" si="697"/>
        <v>145</v>
      </c>
      <c r="K5491" s="64">
        <f t="shared" si="692"/>
        <v>147</v>
      </c>
      <c r="L5491" s="64">
        <f t="shared" si="693"/>
        <v>525</v>
      </c>
      <c r="M5491" s="64">
        <f t="shared" si="694"/>
        <v>213</v>
      </c>
      <c r="O5491" s="64">
        <f t="shared" si="698"/>
        <v>2</v>
      </c>
      <c r="P5491" s="64">
        <f t="shared" si="699"/>
        <v>1</v>
      </c>
      <c r="Q5491" s="64">
        <f t="shared" si="700"/>
        <v>1</v>
      </c>
    </row>
    <row r="5492" spans="1:17" x14ac:dyDescent="0.35">
      <c r="A5492" s="64">
        <v>6922068</v>
      </c>
      <c r="B5492" s="64" t="str">
        <f t="shared" si="695"/>
        <v>RT</v>
      </c>
      <c r="C5492" s="64">
        <f t="shared" si="696"/>
        <v>5807.43</v>
      </c>
      <c r="D5492" s="64">
        <f t="shared" si="696"/>
        <v>365</v>
      </c>
      <c r="E5492" s="64">
        <f t="shared" si="696"/>
        <v>475.79999999999995</v>
      </c>
      <c r="F5492" s="64">
        <f t="shared" si="696"/>
        <v>0</v>
      </c>
      <c r="H5492" s="64">
        <f t="shared" si="691"/>
        <v>-475.79999999999995</v>
      </c>
      <c r="J5492" s="64">
        <f t="shared" si="697"/>
        <v>145</v>
      </c>
      <c r="K5492" s="64">
        <f t="shared" si="692"/>
        <v>147</v>
      </c>
      <c r="L5492" s="64">
        <f t="shared" si="693"/>
        <v>526</v>
      </c>
      <c r="M5492" s="64">
        <f t="shared" si="694"/>
        <v>213</v>
      </c>
      <c r="O5492" s="64">
        <f t="shared" si="698"/>
        <v>2</v>
      </c>
      <c r="P5492" s="64">
        <f t="shared" si="699"/>
        <v>1</v>
      </c>
      <c r="Q5492" s="64">
        <f t="shared" si="700"/>
        <v>1</v>
      </c>
    </row>
    <row r="5493" spans="1:17" x14ac:dyDescent="0.35">
      <c r="A5493" s="64">
        <v>6923579</v>
      </c>
      <c r="B5493" s="64" t="str">
        <f t="shared" si="695"/>
        <v>RCT Control</v>
      </c>
      <c r="C5493" s="64">
        <f t="shared" si="696"/>
        <v>4568.2999999999993</v>
      </c>
      <c r="D5493" s="64">
        <f t="shared" si="696"/>
        <v>334</v>
      </c>
      <c r="E5493" s="64">
        <f t="shared" si="696"/>
        <v>372.03</v>
      </c>
      <c r="F5493" s="64">
        <f t="shared" si="696"/>
        <v>0</v>
      </c>
      <c r="H5493" s="64">
        <f t="shared" si="691"/>
        <v>-372.03</v>
      </c>
      <c r="J5493" s="64">
        <f t="shared" si="697"/>
        <v>145</v>
      </c>
      <c r="K5493" s="64">
        <f t="shared" si="692"/>
        <v>147</v>
      </c>
      <c r="L5493" s="64">
        <f t="shared" si="693"/>
        <v>526</v>
      </c>
      <c r="M5493" s="64">
        <f t="shared" si="694"/>
        <v>214</v>
      </c>
      <c r="O5493" s="64">
        <f t="shared" si="698"/>
        <v>2</v>
      </c>
      <c r="P5493" s="64">
        <f t="shared" si="699"/>
        <v>1</v>
      </c>
      <c r="Q5493" s="64">
        <f t="shared" si="700"/>
        <v>1</v>
      </c>
    </row>
    <row r="5494" spans="1:17" x14ac:dyDescent="0.35">
      <c r="A5494" s="64">
        <v>6934245</v>
      </c>
      <c r="B5494" s="64" t="str">
        <f t="shared" si="695"/>
        <v>RT</v>
      </c>
      <c r="C5494" s="64">
        <f t="shared" si="696"/>
        <v>14433.99</v>
      </c>
      <c r="D5494" s="64">
        <f t="shared" si="696"/>
        <v>364</v>
      </c>
      <c r="E5494" s="64">
        <f t="shared" si="696"/>
        <v>1199.4499999999998</v>
      </c>
      <c r="F5494" s="64">
        <f t="shared" si="696"/>
        <v>0</v>
      </c>
      <c r="H5494" s="64">
        <f t="shared" si="691"/>
        <v>-1199.4499999999998</v>
      </c>
      <c r="J5494" s="64">
        <f t="shared" si="697"/>
        <v>145</v>
      </c>
      <c r="K5494" s="64">
        <f t="shared" si="692"/>
        <v>147</v>
      </c>
      <c r="L5494" s="64">
        <f t="shared" si="693"/>
        <v>527</v>
      </c>
      <c r="M5494" s="64">
        <f t="shared" si="694"/>
        <v>214</v>
      </c>
      <c r="O5494" s="64">
        <f t="shared" si="698"/>
        <v>2</v>
      </c>
      <c r="P5494" s="64">
        <f t="shared" si="699"/>
        <v>1</v>
      </c>
      <c r="Q5494" s="64">
        <f t="shared" si="700"/>
        <v>1</v>
      </c>
    </row>
    <row r="5495" spans="1:17" x14ac:dyDescent="0.35">
      <c r="A5495" s="64">
        <v>6947743</v>
      </c>
      <c r="B5495" s="64" t="str">
        <f t="shared" si="695"/>
        <v>RT</v>
      </c>
      <c r="C5495" s="64">
        <f t="shared" si="696"/>
        <v>4510.0200000000004</v>
      </c>
      <c r="D5495" s="64">
        <f t="shared" si="696"/>
        <v>364</v>
      </c>
      <c r="E5495" s="64">
        <f t="shared" si="696"/>
        <v>359.84000000000003</v>
      </c>
      <c r="F5495" s="64">
        <f t="shared" si="696"/>
        <v>0</v>
      </c>
      <c r="H5495" s="64">
        <f t="shared" si="691"/>
        <v>-359.84000000000003</v>
      </c>
      <c r="J5495" s="64">
        <f t="shared" si="697"/>
        <v>145</v>
      </c>
      <c r="K5495" s="64">
        <f t="shared" si="692"/>
        <v>147</v>
      </c>
      <c r="L5495" s="64">
        <f t="shared" si="693"/>
        <v>528</v>
      </c>
      <c r="M5495" s="64">
        <f t="shared" si="694"/>
        <v>214</v>
      </c>
      <c r="O5495" s="64">
        <f t="shared" si="698"/>
        <v>2</v>
      </c>
      <c r="P5495" s="64">
        <f t="shared" si="699"/>
        <v>1</v>
      </c>
      <c r="Q5495" s="64">
        <f t="shared" si="700"/>
        <v>1</v>
      </c>
    </row>
    <row r="5496" spans="1:17" x14ac:dyDescent="0.35">
      <c r="A5496" s="64">
        <v>6953203</v>
      </c>
      <c r="B5496" s="64" t="str">
        <f t="shared" si="695"/>
        <v>CPP/RT</v>
      </c>
      <c r="C5496" s="64">
        <f t="shared" si="696"/>
        <v>8057.61</v>
      </c>
      <c r="D5496" s="64">
        <f t="shared" si="696"/>
        <v>364</v>
      </c>
      <c r="E5496" s="64">
        <f t="shared" si="696"/>
        <v>639.16</v>
      </c>
      <c r="F5496" s="64">
        <f t="shared" si="696"/>
        <v>634.45000000000005</v>
      </c>
      <c r="H5496" s="64">
        <f t="shared" si="691"/>
        <v>-4.7099999999999227</v>
      </c>
      <c r="J5496" s="64">
        <f t="shared" si="697"/>
        <v>145</v>
      </c>
      <c r="K5496" s="64">
        <f t="shared" si="692"/>
        <v>148</v>
      </c>
      <c r="L5496" s="64">
        <f t="shared" si="693"/>
        <v>528</v>
      </c>
      <c r="M5496" s="64">
        <f t="shared" si="694"/>
        <v>214</v>
      </c>
      <c r="O5496" s="64">
        <f t="shared" si="698"/>
        <v>2</v>
      </c>
      <c r="P5496" s="64">
        <f t="shared" si="699"/>
        <v>1</v>
      </c>
      <c r="Q5496" s="64">
        <f t="shared" si="700"/>
        <v>1</v>
      </c>
    </row>
    <row r="5497" spans="1:17" x14ac:dyDescent="0.35">
      <c r="A5497" s="64">
        <v>6957817</v>
      </c>
      <c r="B5497" s="64" t="str">
        <f t="shared" si="695"/>
        <v>CPP/RT</v>
      </c>
      <c r="C5497" s="64">
        <f t="shared" si="696"/>
        <v>12275.130000000001</v>
      </c>
      <c r="D5497" s="64">
        <f t="shared" si="696"/>
        <v>335</v>
      </c>
      <c r="E5497" s="64">
        <f t="shared" si="696"/>
        <v>1014.6100000000001</v>
      </c>
      <c r="F5497" s="64">
        <f t="shared" si="696"/>
        <v>1015.51</v>
      </c>
      <c r="H5497" s="64">
        <f t="shared" si="691"/>
        <v>0.89999999999986358</v>
      </c>
      <c r="J5497" s="64">
        <f t="shared" si="697"/>
        <v>145</v>
      </c>
      <c r="K5497" s="64">
        <f t="shared" si="692"/>
        <v>149</v>
      </c>
      <c r="L5497" s="64">
        <f t="shared" si="693"/>
        <v>528</v>
      </c>
      <c r="M5497" s="64">
        <f t="shared" si="694"/>
        <v>214</v>
      </c>
      <c r="O5497" s="64">
        <f t="shared" si="698"/>
        <v>2</v>
      </c>
      <c r="P5497" s="64">
        <f t="shared" si="699"/>
        <v>1</v>
      </c>
      <c r="Q5497" s="64">
        <f t="shared" si="700"/>
        <v>1</v>
      </c>
    </row>
    <row r="5498" spans="1:17" x14ac:dyDescent="0.35">
      <c r="A5498" s="64">
        <v>6959300</v>
      </c>
      <c r="B5498" s="64" t="str">
        <f t="shared" si="695"/>
        <v>RT</v>
      </c>
      <c r="C5498" s="64">
        <f t="shared" si="696"/>
        <v>15190.66</v>
      </c>
      <c r="D5498" s="64">
        <f t="shared" si="696"/>
        <v>364</v>
      </c>
      <c r="E5498" s="64">
        <f t="shared" si="696"/>
        <v>1214.56</v>
      </c>
      <c r="F5498" s="64">
        <f t="shared" si="696"/>
        <v>0</v>
      </c>
      <c r="H5498" s="64">
        <f t="shared" si="691"/>
        <v>-1214.56</v>
      </c>
      <c r="J5498" s="64">
        <f t="shared" si="697"/>
        <v>145</v>
      </c>
      <c r="K5498" s="64">
        <f t="shared" si="692"/>
        <v>149</v>
      </c>
      <c r="L5498" s="64">
        <f t="shared" si="693"/>
        <v>529</v>
      </c>
      <c r="M5498" s="64">
        <f t="shared" si="694"/>
        <v>214</v>
      </c>
      <c r="O5498" s="64">
        <f t="shared" si="698"/>
        <v>2</v>
      </c>
      <c r="P5498" s="64">
        <f t="shared" si="699"/>
        <v>1</v>
      </c>
      <c r="Q5498" s="64">
        <f t="shared" si="700"/>
        <v>1</v>
      </c>
    </row>
    <row r="5499" spans="1:17" x14ac:dyDescent="0.35">
      <c r="A5499" s="64">
        <v>6961131</v>
      </c>
      <c r="B5499" s="64" t="str">
        <f t="shared" si="695"/>
        <v>RCT Control</v>
      </c>
      <c r="C5499" s="64">
        <f t="shared" si="696"/>
        <v>8977.73</v>
      </c>
      <c r="D5499" s="64">
        <f t="shared" si="696"/>
        <v>334</v>
      </c>
      <c r="E5499" s="64">
        <f t="shared" si="696"/>
        <v>771.29</v>
      </c>
      <c r="F5499" s="64">
        <f t="shared" si="696"/>
        <v>0</v>
      </c>
      <c r="H5499" s="64">
        <f t="shared" si="691"/>
        <v>-771.29</v>
      </c>
      <c r="J5499" s="64">
        <f t="shared" si="697"/>
        <v>145</v>
      </c>
      <c r="K5499" s="64">
        <f t="shared" si="692"/>
        <v>149</v>
      </c>
      <c r="L5499" s="64">
        <f t="shared" si="693"/>
        <v>529</v>
      </c>
      <c r="M5499" s="64">
        <f t="shared" si="694"/>
        <v>215</v>
      </c>
      <c r="O5499" s="64">
        <f t="shared" si="698"/>
        <v>2</v>
      </c>
      <c r="P5499" s="64">
        <f t="shared" si="699"/>
        <v>1</v>
      </c>
      <c r="Q5499" s="64">
        <f t="shared" si="700"/>
        <v>1</v>
      </c>
    </row>
    <row r="5500" spans="1:17" x14ac:dyDescent="0.35">
      <c r="A5500" s="64">
        <v>6964169</v>
      </c>
      <c r="B5500" s="64" t="str">
        <f t="shared" si="695"/>
        <v>CPP/RT</v>
      </c>
      <c r="C5500" s="64">
        <f t="shared" si="696"/>
        <v>5160.1499999999996</v>
      </c>
      <c r="D5500" s="64">
        <f t="shared" si="696"/>
        <v>302</v>
      </c>
      <c r="E5500" s="64">
        <f t="shared" si="696"/>
        <v>415.27</v>
      </c>
      <c r="F5500" s="64">
        <f t="shared" si="696"/>
        <v>410.56</v>
      </c>
      <c r="H5500" s="64">
        <f t="shared" si="691"/>
        <v>-4.7099999999999795</v>
      </c>
      <c r="J5500" s="64">
        <f t="shared" si="697"/>
        <v>145</v>
      </c>
      <c r="K5500" s="64">
        <f t="shared" si="692"/>
        <v>150</v>
      </c>
      <c r="L5500" s="64">
        <f t="shared" si="693"/>
        <v>529</v>
      </c>
      <c r="M5500" s="64">
        <f t="shared" si="694"/>
        <v>215</v>
      </c>
      <c r="O5500" s="64">
        <f t="shared" si="698"/>
        <v>2</v>
      </c>
      <c r="P5500" s="64">
        <f t="shared" si="699"/>
        <v>1</v>
      </c>
      <c r="Q5500" s="64">
        <f t="shared" si="700"/>
        <v>1</v>
      </c>
    </row>
    <row r="5501" spans="1:17" x14ac:dyDescent="0.35">
      <c r="A5501" s="64">
        <v>6967642</v>
      </c>
      <c r="B5501" s="64" t="str">
        <f t="shared" si="695"/>
        <v>RT</v>
      </c>
      <c r="C5501" s="64">
        <f t="shared" si="696"/>
        <v>5494.77</v>
      </c>
      <c r="D5501" s="64">
        <f t="shared" si="696"/>
        <v>364</v>
      </c>
      <c r="E5501" s="64">
        <f t="shared" si="696"/>
        <v>441.63</v>
      </c>
      <c r="F5501" s="64">
        <f t="shared" si="696"/>
        <v>0</v>
      </c>
      <c r="H5501" s="64">
        <f t="shared" si="691"/>
        <v>-441.63</v>
      </c>
      <c r="J5501" s="64">
        <f t="shared" si="697"/>
        <v>145</v>
      </c>
      <c r="K5501" s="64">
        <f t="shared" si="692"/>
        <v>150</v>
      </c>
      <c r="L5501" s="64">
        <f t="shared" si="693"/>
        <v>530</v>
      </c>
      <c r="M5501" s="64">
        <f t="shared" si="694"/>
        <v>215</v>
      </c>
      <c r="O5501" s="64">
        <f t="shared" si="698"/>
        <v>2</v>
      </c>
      <c r="P5501" s="64">
        <f t="shared" si="699"/>
        <v>1</v>
      </c>
      <c r="Q5501" s="64">
        <f t="shared" si="700"/>
        <v>1</v>
      </c>
    </row>
    <row r="5502" spans="1:17" x14ac:dyDescent="0.35">
      <c r="A5502" s="64">
        <v>6970257</v>
      </c>
      <c r="B5502" s="64" t="str">
        <f t="shared" si="695"/>
        <v>RT</v>
      </c>
      <c r="C5502" s="64">
        <f t="shared" si="696"/>
        <v>11375.75</v>
      </c>
      <c r="D5502" s="64">
        <f t="shared" si="696"/>
        <v>365</v>
      </c>
      <c r="E5502" s="64">
        <f t="shared" si="696"/>
        <v>939.02</v>
      </c>
      <c r="F5502" s="64">
        <f t="shared" si="696"/>
        <v>0</v>
      </c>
      <c r="H5502" s="64">
        <f t="shared" si="691"/>
        <v>-939.02</v>
      </c>
      <c r="J5502" s="64">
        <f t="shared" si="697"/>
        <v>145</v>
      </c>
      <c r="K5502" s="64">
        <f t="shared" si="692"/>
        <v>150</v>
      </c>
      <c r="L5502" s="64">
        <f t="shared" si="693"/>
        <v>531</v>
      </c>
      <c r="M5502" s="64">
        <f t="shared" si="694"/>
        <v>215</v>
      </c>
      <c r="O5502" s="64">
        <f t="shared" si="698"/>
        <v>2</v>
      </c>
      <c r="P5502" s="64">
        <f t="shared" si="699"/>
        <v>1</v>
      </c>
      <c r="Q5502" s="64">
        <f t="shared" si="700"/>
        <v>1</v>
      </c>
    </row>
    <row r="5503" spans="1:17" x14ac:dyDescent="0.35">
      <c r="A5503" s="64">
        <v>6972740</v>
      </c>
      <c r="B5503" s="64" t="str">
        <f t="shared" si="695"/>
        <v>RT</v>
      </c>
      <c r="C5503" s="64">
        <f t="shared" si="696"/>
        <v>15582.7</v>
      </c>
      <c r="D5503" s="64">
        <f t="shared" si="696"/>
        <v>364</v>
      </c>
      <c r="E5503" s="64">
        <f t="shared" si="696"/>
        <v>1346.35</v>
      </c>
      <c r="F5503" s="64">
        <f t="shared" si="696"/>
        <v>0</v>
      </c>
      <c r="H5503" s="64">
        <f t="shared" si="691"/>
        <v>-1346.35</v>
      </c>
      <c r="J5503" s="64">
        <f t="shared" si="697"/>
        <v>145</v>
      </c>
      <c r="K5503" s="64">
        <f t="shared" si="692"/>
        <v>150</v>
      </c>
      <c r="L5503" s="64">
        <f t="shared" si="693"/>
        <v>532</v>
      </c>
      <c r="M5503" s="64">
        <f t="shared" si="694"/>
        <v>215</v>
      </c>
      <c r="O5503" s="64">
        <f t="shared" si="698"/>
        <v>2</v>
      </c>
      <c r="P5503" s="64">
        <f t="shared" si="699"/>
        <v>1</v>
      </c>
      <c r="Q5503" s="64">
        <f t="shared" si="700"/>
        <v>1</v>
      </c>
    </row>
    <row r="5504" spans="1:17" x14ac:dyDescent="0.35">
      <c r="A5504" s="64">
        <v>6977097</v>
      </c>
      <c r="B5504" s="64" t="str">
        <f t="shared" si="695"/>
        <v>CPP/RT</v>
      </c>
      <c r="C5504" s="64">
        <f t="shared" si="696"/>
        <v>6318.4</v>
      </c>
      <c r="D5504" s="64">
        <f t="shared" si="696"/>
        <v>332</v>
      </c>
      <c r="E5504" s="64">
        <f t="shared" si="696"/>
        <v>494.09000000000003</v>
      </c>
      <c r="F5504" s="64">
        <f t="shared" si="696"/>
        <v>485.66999999999996</v>
      </c>
      <c r="H5504" s="64">
        <f t="shared" si="691"/>
        <v>-8.4200000000000728</v>
      </c>
      <c r="J5504" s="64">
        <f t="shared" si="697"/>
        <v>145</v>
      </c>
      <c r="K5504" s="64">
        <f t="shared" si="692"/>
        <v>151</v>
      </c>
      <c r="L5504" s="64">
        <f t="shared" si="693"/>
        <v>532</v>
      </c>
      <c r="M5504" s="64">
        <f t="shared" si="694"/>
        <v>215</v>
      </c>
      <c r="O5504" s="64">
        <f t="shared" si="698"/>
        <v>2</v>
      </c>
      <c r="P5504" s="64">
        <f t="shared" si="699"/>
        <v>1</v>
      </c>
      <c r="Q5504" s="64">
        <f t="shared" si="700"/>
        <v>1</v>
      </c>
    </row>
    <row r="5505" spans="1:17" x14ac:dyDescent="0.35">
      <c r="A5505" s="64">
        <v>6978384</v>
      </c>
      <c r="B5505" s="64" t="str">
        <f t="shared" si="695"/>
        <v>RT</v>
      </c>
      <c r="C5505" s="64">
        <f t="shared" si="696"/>
        <v>6145.95</v>
      </c>
      <c r="D5505" s="64">
        <f t="shared" si="696"/>
        <v>365</v>
      </c>
      <c r="E5505" s="64">
        <f t="shared" si="696"/>
        <v>496.37</v>
      </c>
      <c r="F5505" s="64">
        <f t="shared" si="696"/>
        <v>0</v>
      </c>
      <c r="H5505" s="64">
        <f t="shared" si="691"/>
        <v>-496.37</v>
      </c>
      <c r="J5505" s="64">
        <f t="shared" si="697"/>
        <v>145</v>
      </c>
      <c r="K5505" s="64">
        <f t="shared" si="692"/>
        <v>151</v>
      </c>
      <c r="L5505" s="64">
        <f t="shared" si="693"/>
        <v>533</v>
      </c>
      <c r="M5505" s="64">
        <f t="shared" si="694"/>
        <v>215</v>
      </c>
      <c r="O5505" s="64">
        <f t="shared" si="698"/>
        <v>2</v>
      </c>
      <c r="P5505" s="64">
        <f t="shared" si="699"/>
        <v>1</v>
      </c>
      <c r="Q5505" s="64">
        <f t="shared" si="700"/>
        <v>1</v>
      </c>
    </row>
    <row r="5506" spans="1:17" x14ac:dyDescent="0.35">
      <c r="A5506" s="64">
        <v>6979738</v>
      </c>
      <c r="B5506" s="64" t="str">
        <f t="shared" si="695"/>
        <v>RT</v>
      </c>
      <c r="C5506" s="64">
        <f t="shared" si="696"/>
        <v>5945.4500000000007</v>
      </c>
      <c r="D5506" s="64">
        <f t="shared" si="696"/>
        <v>365</v>
      </c>
      <c r="E5506" s="64">
        <f t="shared" si="696"/>
        <v>478.93</v>
      </c>
      <c r="F5506" s="64">
        <f t="shared" si="696"/>
        <v>0</v>
      </c>
      <c r="H5506" s="64">
        <f t="shared" si="691"/>
        <v>-478.93</v>
      </c>
      <c r="J5506" s="64">
        <f t="shared" si="697"/>
        <v>145</v>
      </c>
      <c r="K5506" s="64">
        <f t="shared" si="692"/>
        <v>151</v>
      </c>
      <c r="L5506" s="64">
        <f t="shared" si="693"/>
        <v>534</v>
      </c>
      <c r="M5506" s="64">
        <f t="shared" si="694"/>
        <v>215</v>
      </c>
      <c r="O5506" s="64">
        <f t="shared" si="698"/>
        <v>2</v>
      </c>
      <c r="P5506" s="64">
        <f t="shared" si="699"/>
        <v>1</v>
      </c>
      <c r="Q5506" s="64">
        <f t="shared" si="700"/>
        <v>1</v>
      </c>
    </row>
    <row r="5507" spans="1:17" x14ac:dyDescent="0.35">
      <c r="A5507" s="64">
        <v>6983292</v>
      </c>
      <c r="B5507" s="64" t="str">
        <f t="shared" si="695"/>
        <v>RT</v>
      </c>
      <c r="C5507" s="64">
        <f t="shared" si="696"/>
        <v>4174.07</v>
      </c>
      <c r="D5507" s="64">
        <f t="shared" si="696"/>
        <v>365</v>
      </c>
      <c r="E5507" s="64">
        <f t="shared" si="696"/>
        <v>346.17</v>
      </c>
      <c r="F5507" s="64">
        <f t="shared" si="696"/>
        <v>0</v>
      </c>
      <c r="H5507" s="64">
        <f t="shared" si="691"/>
        <v>-346.17</v>
      </c>
      <c r="J5507" s="64">
        <f t="shared" si="697"/>
        <v>145</v>
      </c>
      <c r="K5507" s="64">
        <f t="shared" si="692"/>
        <v>151</v>
      </c>
      <c r="L5507" s="64">
        <f t="shared" si="693"/>
        <v>535</v>
      </c>
      <c r="M5507" s="64">
        <f t="shared" si="694"/>
        <v>215</v>
      </c>
      <c r="O5507" s="64">
        <f t="shared" si="698"/>
        <v>2</v>
      </c>
      <c r="P5507" s="64">
        <f t="shared" si="699"/>
        <v>1</v>
      </c>
      <c r="Q5507" s="64">
        <f t="shared" si="700"/>
        <v>1</v>
      </c>
    </row>
    <row r="5508" spans="1:17" x14ac:dyDescent="0.35">
      <c r="A5508" s="64">
        <v>6984985</v>
      </c>
      <c r="B5508" s="64" t="str">
        <f t="shared" si="695"/>
        <v>RCT Control</v>
      </c>
      <c r="C5508" s="64">
        <f t="shared" si="696"/>
        <v>13326.100000000002</v>
      </c>
      <c r="D5508" s="64">
        <f t="shared" si="696"/>
        <v>363</v>
      </c>
      <c r="E5508" s="64">
        <f t="shared" si="696"/>
        <v>1102.79</v>
      </c>
      <c r="F5508" s="64">
        <f t="shared" si="696"/>
        <v>0</v>
      </c>
      <c r="H5508" s="64">
        <f t="shared" si="691"/>
        <v>-1102.79</v>
      </c>
      <c r="J5508" s="64">
        <f t="shared" si="697"/>
        <v>145</v>
      </c>
      <c r="K5508" s="64">
        <f t="shared" si="692"/>
        <v>151</v>
      </c>
      <c r="L5508" s="64">
        <f t="shared" si="693"/>
        <v>535</v>
      </c>
      <c r="M5508" s="64">
        <f t="shared" si="694"/>
        <v>216</v>
      </c>
      <c r="O5508" s="64">
        <f t="shared" si="698"/>
        <v>2</v>
      </c>
      <c r="P5508" s="64">
        <f t="shared" si="699"/>
        <v>1</v>
      </c>
      <c r="Q5508" s="64">
        <f t="shared" si="700"/>
        <v>1</v>
      </c>
    </row>
    <row r="5509" spans="1:17" x14ac:dyDescent="0.35">
      <c r="A5509" s="64">
        <v>6990015</v>
      </c>
      <c r="B5509" s="64" t="str">
        <f t="shared" si="695"/>
        <v>CPP/RT</v>
      </c>
      <c r="C5509" s="64">
        <f t="shared" si="696"/>
        <v>5035.1100000000006</v>
      </c>
      <c r="D5509" s="64">
        <f t="shared" si="696"/>
        <v>365</v>
      </c>
      <c r="E5509" s="64">
        <f t="shared" si="696"/>
        <v>420.07</v>
      </c>
      <c r="F5509" s="64">
        <f t="shared" si="696"/>
        <v>420.87</v>
      </c>
      <c r="H5509" s="64">
        <f t="shared" si="691"/>
        <v>0.80000000000001137</v>
      </c>
      <c r="J5509" s="64">
        <f t="shared" si="697"/>
        <v>145</v>
      </c>
      <c r="K5509" s="64">
        <f t="shared" si="692"/>
        <v>152</v>
      </c>
      <c r="L5509" s="64">
        <f t="shared" si="693"/>
        <v>535</v>
      </c>
      <c r="M5509" s="64">
        <f t="shared" si="694"/>
        <v>216</v>
      </c>
      <c r="O5509" s="64">
        <f t="shared" si="698"/>
        <v>2</v>
      </c>
      <c r="P5509" s="64">
        <f t="shared" si="699"/>
        <v>1</v>
      </c>
      <c r="Q5509" s="64">
        <f t="shared" si="700"/>
        <v>1</v>
      </c>
    </row>
    <row r="5510" spans="1:17" x14ac:dyDescent="0.35">
      <c r="A5510" s="64">
        <v>6993861</v>
      </c>
      <c r="B5510" s="64" t="str">
        <f t="shared" si="695"/>
        <v>RCT Control</v>
      </c>
      <c r="C5510" s="64">
        <f t="shared" si="696"/>
        <v>5981.2999999999993</v>
      </c>
      <c r="D5510" s="64">
        <f t="shared" si="696"/>
        <v>333</v>
      </c>
      <c r="E5510" s="64">
        <f t="shared" si="696"/>
        <v>483.67999999999995</v>
      </c>
      <c r="F5510" s="64">
        <f t="shared" si="696"/>
        <v>0</v>
      </c>
      <c r="H5510" s="64">
        <f t="shared" si="691"/>
        <v>-483.67999999999995</v>
      </c>
      <c r="J5510" s="64">
        <f t="shared" si="697"/>
        <v>145</v>
      </c>
      <c r="K5510" s="64">
        <f t="shared" si="692"/>
        <v>152</v>
      </c>
      <c r="L5510" s="64">
        <f t="shared" si="693"/>
        <v>535</v>
      </c>
      <c r="M5510" s="64">
        <f t="shared" si="694"/>
        <v>217</v>
      </c>
      <c r="O5510" s="64">
        <f t="shared" si="698"/>
        <v>2</v>
      </c>
      <c r="P5510" s="64">
        <f t="shared" si="699"/>
        <v>1</v>
      </c>
      <c r="Q5510" s="64">
        <f t="shared" si="700"/>
        <v>1</v>
      </c>
    </row>
    <row r="5511" spans="1:17" x14ac:dyDescent="0.35">
      <c r="A5511" s="64">
        <v>6999702</v>
      </c>
      <c r="B5511" s="64" t="str">
        <f t="shared" si="695"/>
        <v>RT</v>
      </c>
      <c r="C5511" s="64">
        <f t="shared" si="696"/>
        <v>6876.55</v>
      </c>
      <c r="D5511" s="64">
        <f t="shared" si="696"/>
        <v>365</v>
      </c>
      <c r="E5511" s="64">
        <f t="shared" si="696"/>
        <v>554.88</v>
      </c>
      <c r="F5511" s="64">
        <f t="shared" si="696"/>
        <v>0</v>
      </c>
      <c r="H5511" s="64">
        <f t="shared" si="691"/>
        <v>-554.88</v>
      </c>
      <c r="J5511" s="64">
        <f t="shared" si="697"/>
        <v>145</v>
      </c>
      <c r="K5511" s="64">
        <f t="shared" si="692"/>
        <v>152</v>
      </c>
      <c r="L5511" s="64">
        <f t="shared" si="693"/>
        <v>536</v>
      </c>
      <c r="M5511" s="64">
        <f t="shared" si="694"/>
        <v>217</v>
      </c>
      <c r="O5511" s="64">
        <f t="shared" si="698"/>
        <v>2</v>
      </c>
      <c r="P5511" s="64">
        <f t="shared" si="699"/>
        <v>1</v>
      </c>
      <c r="Q5511" s="64">
        <f t="shared" si="700"/>
        <v>1</v>
      </c>
    </row>
    <row r="5512" spans="1:17" x14ac:dyDescent="0.35">
      <c r="A5512" s="64">
        <v>7001481</v>
      </c>
      <c r="B5512" s="64" t="str">
        <f t="shared" si="695"/>
        <v>RT</v>
      </c>
      <c r="C5512" s="64">
        <f t="shared" si="696"/>
        <v>3644.58</v>
      </c>
      <c r="D5512" s="64">
        <f t="shared" si="696"/>
        <v>365</v>
      </c>
      <c r="E5512" s="64">
        <f t="shared" si="696"/>
        <v>293.63</v>
      </c>
      <c r="F5512" s="64">
        <f t="shared" si="696"/>
        <v>0</v>
      </c>
      <c r="H5512" s="64">
        <f t="shared" si="691"/>
        <v>-293.63</v>
      </c>
      <c r="J5512" s="64">
        <f t="shared" si="697"/>
        <v>145</v>
      </c>
      <c r="K5512" s="64">
        <f t="shared" si="692"/>
        <v>152</v>
      </c>
      <c r="L5512" s="64">
        <f t="shared" si="693"/>
        <v>537</v>
      </c>
      <c r="M5512" s="64">
        <f t="shared" si="694"/>
        <v>217</v>
      </c>
      <c r="O5512" s="64">
        <f t="shared" si="698"/>
        <v>2</v>
      </c>
      <c r="P5512" s="64">
        <f t="shared" si="699"/>
        <v>1</v>
      </c>
      <c r="Q5512" s="64">
        <f t="shared" si="700"/>
        <v>1</v>
      </c>
    </row>
    <row r="5513" spans="1:17" x14ac:dyDescent="0.35">
      <c r="A5513" s="64">
        <v>7004279</v>
      </c>
      <c r="B5513" s="64" t="str">
        <f t="shared" si="695"/>
        <v>RCT Control</v>
      </c>
      <c r="C5513" s="64">
        <f t="shared" si="696"/>
        <v>12033.880000000001</v>
      </c>
      <c r="D5513" s="64">
        <f t="shared" si="696"/>
        <v>335</v>
      </c>
      <c r="E5513" s="64">
        <f t="shared" si="696"/>
        <v>985.56</v>
      </c>
      <c r="F5513" s="64">
        <f t="shared" si="696"/>
        <v>0</v>
      </c>
      <c r="H5513" s="64">
        <f t="shared" si="691"/>
        <v>-985.56</v>
      </c>
      <c r="J5513" s="64">
        <f t="shared" si="697"/>
        <v>145</v>
      </c>
      <c r="K5513" s="64">
        <f t="shared" si="692"/>
        <v>152</v>
      </c>
      <c r="L5513" s="64">
        <f t="shared" si="693"/>
        <v>537</v>
      </c>
      <c r="M5513" s="64">
        <f t="shared" si="694"/>
        <v>218</v>
      </c>
      <c r="O5513" s="64">
        <f t="shared" si="698"/>
        <v>2</v>
      </c>
      <c r="P5513" s="64">
        <f t="shared" si="699"/>
        <v>1</v>
      </c>
      <c r="Q5513" s="64">
        <f t="shared" si="700"/>
        <v>1</v>
      </c>
    </row>
    <row r="5514" spans="1:17" x14ac:dyDescent="0.35">
      <c r="A5514" s="64">
        <v>7004576</v>
      </c>
      <c r="B5514" s="64" t="str">
        <f t="shared" si="695"/>
        <v>CPP</v>
      </c>
      <c r="C5514" s="64">
        <f t="shared" si="696"/>
        <v>12884.59</v>
      </c>
      <c r="D5514" s="64">
        <f t="shared" si="696"/>
        <v>335</v>
      </c>
      <c r="E5514" s="64">
        <f t="shared" si="696"/>
        <v>1039.8599999999999</v>
      </c>
      <c r="F5514" s="64">
        <f t="shared" si="696"/>
        <v>1026.45</v>
      </c>
      <c r="H5514" s="64">
        <f t="shared" si="691"/>
        <v>-13.409999999999854</v>
      </c>
      <c r="J5514" s="64">
        <f t="shared" si="697"/>
        <v>146</v>
      </c>
      <c r="K5514" s="64">
        <f t="shared" si="692"/>
        <v>152</v>
      </c>
      <c r="L5514" s="64">
        <f t="shared" si="693"/>
        <v>537</v>
      </c>
      <c r="M5514" s="64">
        <f t="shared" si="694"/>
        <v>218</v>
      </c>
      <c r="O5514" s="64">
        <f t="shared" si="698"/>
        <v>2</v>
      </c>
      <c r="P5514" s="64">
        <f t="shared" si="699"/>
        <v>1</v>
      </c>
      <c r="Q5514" s="64">
        <f t="shared" si="700"/>
        <v>1</v>
      </c>
    </row>
    <row r="5515" spans="1:17" x14ac:dyDescent="0.35">
      <c r="A5515" s="64">
        <v>7012313</v>
      </c>
      <c r="B5515" s="64" t="str">
        <f t="shared" si="695"/>
        <v>RT</v>
      </c>
      <c r="C5515" s="64">
        <f t="shared" si="696"/>
        <v>6211.02</v>
      </c>
      <c r="D5515" s="64">
        <f t="shared" si="696"/>
        <v>364</v>
      </c>
      <c r="E5515" s="64">
        <f t="shared" si="696"/>
        <v>467.19</v>
      </c>
      <c r="F5515" s="64">
        <f t="shared" si="696"/>
        <v>0</v>
      </c>
      <c r="H5515" s="64">
        <f t="shared" si="691"/>
        <v>-467.19</v>
      </c>
      <c r="J5515" s="64">
        <f t="shared" si="697"/>
        <v>146</v>
      </c>
      <c r="K5515" s="64">
        <f t="shared" si="692"/>
        <v>152</v>
      </c>
      <c r="L5515" s="64">
        <f t="shared" si="693"/>
        <v>538</v>
      </c>
      <c r="M5515" s="64">
        <f t="shared" si="694"/>
        <v>218</v>
      </c>
      <c r="O5515" s="64">
        <f t="shared" si="698"/>
        <v>2</v>
      </c>
      <c r="P5515" s="64">
        <f t="shared" si="699"/>
        <v>1</v>
      </c>
      <c r="Q5515" s="64">
        <f t="shared" si="700"/>
        <v>1</v>
      </c>
    </row>
    <row r="5516" spans="1:17" x14ac:dyDescent="0.35">
      <c r="A5516" s="64">
        <v>7015945</v>
      </c>
      <c r="B5516" s="64" t="str">
        <f t="shared" si="695"/>
        <v>RT</v>
      </c>
      <c r="C5516" s="64">
        <f t="shared" si="696"/>
        <v>16719.37</v>
      </c>
      <c r="D5516" s="64">
        <f t="shared" si="696"/>
        <v>365</v>
      </c>
      <c r="E5516" s="64">
        <f t="shared" si="696"/>
        <v>1311.3600000000001</v>
      </c>
      <c r="F5516" s="64">
        <f t="shared" si="696"/>
        <v>0</v>
      </c>
      <c r="H5516" s="64">
        <f t="shared" si="691"/>
        <v>-1311.3600000000001</v>
      </c>
      <c r="J5516" s="64">
        <f t="shared" si="697"/>
        <v>146</v>
      </c>
      <c r="K5516" s="64">
        <f t="shared" si="692"/>
        <v>152</v>
      </c>
      <c r="L5516" s="64">
        <f t="shared" si="693"/>
        <v>539</v>
      </c>
      <c r="M5516" s="64">
        <f t="shared" si="694"/>
        <v>218</v>
      </c>
      <c r="O5516" s="64">
        <f t="shared" si="698"/>
        <v>2</v>
      </c>
      <c r="P5516" s="64">
        <f t="shared" si="699"/>
        <v>1</v>
      </c>
      <c r="Q5516" s="64">
        <f t="shared" si="700"/>
        <v>1</v>
      </c>
    </row>
    <row r="5517" spans="1:17" x14ac:dyDescent="0.35">
      <c r="A5517" s="64">
        <v>7018858</v>
      </c>
      <c r="B5517" s="64" t="str">
        <f t="shared" si="695"/>
        <v>CPP/RT</v>
      </c>
      <c r="C5517" s="64">
        <f t="shared" si="696"/>
        <v>3866.08</v>
      </c>
      <c r="D5517" s="64">
        <f t="shared" si="696"/>
        <v>364</v>
      </c>
      <c r="E5517" s="64">
        <f t="shared" si="696"/>
        <v>302.57000000000005</v>
      </c>
      <c r="F5517" s="64">
        <f t="shared" si="696"/>
        <v>296.45999999999998</v>
      </c>
      <c r="H5517" s="64">
        <f t="shared" si="691"/>
        <v>-6.1100000000000705</v>
      </c>
      <c r="J5517" s="64">
        <f t="shared" si="697"/>
        <v>146</v>
      </c>
      <c r="K5517" s="64">
        <f t="shared" si="692"/>
        <v>153</v>
      </c>
      <c r="L5517" s="64">
        <f t="shared" si="693"/>
        <v>539</v>
      </c>
      <c r="M5517" s="64">
        <f t="shared" si="694"/>
        <v>218</v>
      </c>
      <c r="O5517" s="64">
        <f t="shared" si="698"/>
        <v>2</v>
      </c>
      <c r="P5517" s="64">
        <f t="shared" si="699"/>
        <v>1</v>
      </c>
      <c r="Q5517" s="64">
        <f t="shared" si="700"/>
        <v>1</v>
      </c>
    </row>
    <row r="5518" spans="1:17" x14ac:dyDescent="0.35">
      <c r="A5518" s="64">
        <v>7022354</v>
      </c>
      <c r="B5518" s="64" t="str">
        <f t="shared" si="695"/>
        <v>RT</v>
      </c>
      <c r="C5518" s="64">
        <f t="shared" si="696"/>
        <v>6422.2999999999993</v>
      </c>
      <c r="D5518" s="64">
        <f t="shared" si="696"/>
        <v>364</v>
      </c>
      <c r="E5518" s="64">
        <f t="shared" si="696"/>
        <v>513.26</v>
      </c>
      <c r="F5518" s="64">
        <f t="shared" si="696"/>
        <v>0</v>
      </c>
      <c r="H5518" s="64">
        <f t="shared" si="691"/>
        <v>-513.26</v>
      </c>
      <c r="J5518" s="64">
        <f t="shared" si="697"/>
        <v>146</v>
      </c>
      <c r="K5518" s="64">
        <f t="shared" si="692"/>
        <v>153</v>
      </c>
      <c r="L5518" s="64">
        <f t="shared" si="693"/>
        <v>540</v>
      </c>
      <c r="M5518" s="64">
        <f t="shared" si="694"/>
        <v>218</v>
      </c>
      <c r="O5518" s="64">
        <f t="shared" si="698"/>
        <v>2</v>
      </c>
      <c r="P5518" s="64">
        <f t="shared" si="699"/>
        <v>1</v>
      </c>
      <c r="Q5518" s="64">
        <f t="shared" si="700"/>
        <v>1</v>
      </c>
    </row>
    <row r="5519" spans="1:17" x14ac:dyDescent="0.35">
      <c r="A5519" s="64">
        <v>7026942</v>
      </c>
      <c r="B5519" s="64" t="str">
        <f t="shared" si="695"/>
        <v>RT</v>
      </c>
      <c r="C5519" s="64">
        <f t="shared" si="696"/>
        <v>12484.77</v>
      </c>
      <c r="D5519" s="64">
        <f t="shared" si="696"/>
        <v>364</v>
      </c>
      <c r="E5519" s="64">
        <f t="shared" si="696"/>
        <v>1034.5899999999999</v>
      </c>
      <c r="F5519" s="64">
        <f t="shared" si="696"/>
        <v>0</v>
      </c>
      <c r="H5519" s="64">
        <f t="shared" si="691"/>
        <v>-1034.5899999999999</v>
      </c>
      <c r="J5519" s="64">
        <f t="shared" si="697"/>
        <v>146</v>
      </c>
      <c r="K5519" s="64">
        <f t="shared" si="692"/>
        <v>153</v>
      </c>
      <c r="L5519" s="64">
        <f t="shared" si="693"/>
        <v>541</v>
      </c>
      <c r="M5519" s="64">
        <f t="shared" si="694"/>
        <v>218</v>
      </c>
      <c r="O5519" s="64">
        <f t="shared" si="698"/>
        <v>2</v>
      </c>
      <c r="P5519" s="64">
        <f t="shared" si="699"/>
        <v>1</v>
      </c>
      <c r="Q5519" s="64">
        <f t="shared" si="700"/>
        <v>1</v>
      </c>
    </row>
    <row r="5520" spans="1:17" x14ac:dyDescent="0.35">
      <c r="A5520" s="64">
        <v>7035795</v>
      </c>
      <c r="B5520" s="64" t="str">
        <f t="shared" si="695"/>
        <v>CPP</v>
      </c>
      <c r="C5520" s="64">
        <f t="shared" si="696"/>
        <v>4454.3</v>
      </c>
      <c r="D5520" s="64">
        <f t="shared" si="696"/>
        <v>335</v>
      </c>
      <c r="E5520" s="64">
        <f t="shared" si="696"/>
        <v>362.76</v>
      </c>
      <c r="F5520" s="64">
        <f t="shared" si="696"/>
        <v>359.4</v>
      </c>
      <c r="H5520" s="64">
        <f t="shared" si="691"/>
        <v>-3.3600000000000136</v>
      </c>
      <c r="J5520" s="64">
        <f t="shared" si="697"/>
        <v>147</v>
      </c>
      <c r="K5520" s="64">
        <f t="shared" si="692"/>
        <v>153</v>
      </c>
      <c r="L5520" s="64">
        <f t="shared" si="693"/>
        <v>541</v>
      </c>
      <c r="M5520" s="64">
        <f t="shared" si="694"/>
        <v>218</v>
      </c>
      <c r="O5520" s="64">
        <f t="shared" si="698"/>
        <v>2</v>
      </c>
      <c r="P5520" s="64">
        <f t="shared" si="699"/>
        <v>1</v>
      </c>
      <c r="Q5520" s="64">
        <f t="shared" si="700"/>
        <v>1</v>
      </c>
    </row>
    <row r="5521" spans="1:17" x14ac:dyDescent="0.35">
      <c r="A5521" s="64">
        <v>7039078</v>
      </c>
      <c r="B5521" s="64" t="str">
        <f t="shared" si="695"/>
        <v>RT</v>
      </c>
      <c r="C5521" s="64">
        <f t="shared" si="696"/>
        <v>6466.7</v>
      </c>
      <c r="D5521" s="64">
        <f t="shared" si="696"/>
        <v>365</v>
      </c>
      <c r="E5521" s="64">
        <f t="shared" si="696"/>
        <v>553.22</v>
      </c>
      <c r="F5521" s="64">
        <f t="shared" si="696"/>
        <v>0</v>
      </c>
      <c r="H5521" s="64">
        <f t="shared" si="691"/>
        <v>-553.22</v>
      </c>
      <c r="J5521" s="64">
        <f t="shared" si="697"/>
        <v>147</v>
      </c>
      <c r="K5521" s="64">
        <f t="shared" si="692"/>
        <v>153</v>
      </c>
      <c r="L5521" s="64">
        <f t="shared" si="693"/>
        <v>542</v>
      </c>
      <c r="M5521" s="64">
        <f t="shared" si="694"/>
        <v>218</v>
      </c>
      <c r="O5521" s="64">
        <f t="shared" si="698"/>
        <v>2</v>
      </c>
      <c r="P5521" s="64">
        <f t="shared" si="699"/>
        <v>1</v>
      </c>
      <c r="Q5521" s="64">
        <f t="shared" si="700"/>
        <v>1</v>
      </c>
    </row>
    <row r="5522" spans="1:17" x14ac:dyDescent="0.35">
      <c r="A5522" s="64">
        <v>7048417</v>
      </c>
      <c r="B5522" s="64" t="str">
        <f t="shared" si="695"/>
        <v>RT</v>
      </c>
      <c r="C5522" s="64">
        <f t="shared" si="696"/>
        <v>5545.3899999999994</v>
      </c>
      <c r="D5522" s="64">
        <f t="shared" si="696"/>
        <v>365</v>
      </c>
      <c r="E5522" s="64">
        <f t="shared" si="696"/>
        <v>438.78999999999996</v>
      </c>
      <c r="F5522" s="64">
        <f t="shared" si="696"/>
        <v>0</v>
      </c>
      <c r="H5522" s="64">
        <f t="shared" si="691"/>
        <v>-438.78999999999996</v>
      </c>
      <c r="J5522" s="64">
        <f t="shared" si="697"/>
        <v>147</v>
      </c>
      <c r="K5522" s="64">
        <f t="shared" si="692"/>
        <v>153</v>
      </c>
      <c r="L5522" s="64">
        <f t="shared" si="693"/>
        <v>543</v>
      </c>
      <c r="M5522" s="64">
        <f t="shared" si="694"/>
        <v>218</v>
      </c>
      <c r="O5522" s="64">
        <f t="shared" si="698"/>
        <v>2</v>
      </c>
      <c r="P5522" s="64">
        <f t="shared" si="699"/>
        <v>1</v>
      </c>
      <c r="Q5522" s="64">
        <f t="shared" si="700"/>
        <v>1</v>
      </c>
    </row>
    <row r="5523" spans="1:17" x14ac:dyDescent="0.35">
      <c r="A5523" s="64">
        <v>7052046</v>
      </c>
      <c r="B5523" s="64" t="str">
        <f t="shared" si="695"/>
        <v>CPP/RT</v>
      </c>
      <c r="C5523" s="64">
        <f t="shared" si="696"/>
        <v>5443.43</v>
      </c>
      <c r="D5523" s="64">
        <f t="shared" si="696"/>
        <v>332</v>
      </c>
      <c r="E5523" s="64">
        <f t="shared" si="696"/>
        <v>451.28</v>
      </c>
      <c r="F5523" s="64">
        <f t="shared" si="696"/>
        <v>459.24</v>
      </c>
      <c r="H5523" s="64">
        <f t="shared" si="691"/>
        <v>7.9600000000000364</v>
      </c>
      <c r="J5523" s="64">
        <f t="shared" si="697"/>
        <v>147</v>
      </c>
      <c r="K5523" s="64">
        <f t="shared" si="692"/>
        <v>154</v>
      </c>
      <c r="L5523" s="64">
        <f t="shared" si="693"/>
        <v>543</v>
      </c>
      <c r="M5523" s="64">
        <f t="shared" si="694"/>
        <v>218</v>
      </c>
      <c r="O5523" s="64">
        <f t="shared" si="698"/>
        <v>2</v>
      </c>
      <c r="P5523" s="64">
        <f t="shared" si="699"/>
        <v>1</v>
      </c>
      <c r="Q5523" s="64">
        <f t="shared" si="700"/>
        <v>1</v>
      </c>
    </row>
    <row r="5524" spans="1:17" x14ac:dyDescent="0.35">
      <c r="A5524" s="64">
        <v>7053268</v>
      </c>
      <c r="B5524" s="64" t="str">
        <f t="shared" si="695"/>
        <v>CPP/RT</v>
      </c>
      <c r="C5524" s="64">
        <f t="shared" si="696"/>
        <v>4351.4799999999996</v>
      </c>
      <c r="D5524" s="64">
        <f t="shared" si="696"/>
        <v>269</v>
      </c>
      <c r="E5524" s="64">
        <f t="shared" si="696"/>
        <v>373.87</v>
      </c>
      <c r="F5524" s="64">
        <f t="shared" si="696"/>
        <v>372.21000000000004</v>
      </c>
      <c r="H5524" s="64">
        <f t="shared" si="691"/>
        <v>-1.6599999999999682</v>
      </c>
      <c r="J5524" s="64">
        <f t="shared" si="697"/>
        <v>147</v>
      </c>
      <c r="K5524" s="64">
        <f t="shared" si="692"/>
        <v>155</v>
      </c>
      <c r="L5524" s="64">
        <f t="shared" si="693"/>
        <v>543</v>
      </c>
      <c r="M5524" s="64">
        <f t="shared" si="694"/>
        <v>218</v>
      </c>
      <c r="O5524" s="64">
        <f t="shared" si="698"/>
        <v>2</v>
      </c>
      <c r="P5524" s="64">
        <f t="shared" si="699"/>
        <v>1</v>
      </c>
      <c r="Q5524" s="64">
        <f t="shared" si="700"/>
        <v>1</v>
      </c>
    </row>
    <row r="5525" spans="1:17" x14ac:dyDescent="0.35">
      <c r="A5525" s="64">
        <v>7054844</v>
      </c>
      <c r="B5525" s="64" t="str">
        <f t="shared" si="695"/>
        <v>RT</v>
      </c>
      <c r="C5525" s="64">
        <f t="shared" si="696"/>
        <v>6107.4400000000005</v>
      </c>
      <c r="D5525" s="64">
        <f t="shared" si="696"/>
        <v>365</v>
      </c>
      <c r="E5525" s="64">
        <f t="shared" si="696"/>
        <v>490.35</v>
      </c>
      <c r="F5525" s="64">
        <f t="shared" si="696"/>
        <v>0</v>
      </c>
      <c r="H5525" s="64">
        <f t="shared" si="691"/>
        <v>-490.35</v>
      </c>
      <c r="J5525" s="64">
        <f t="shared" si="697"/>
        <v>147</v>
      </c>
      <c r="K5525" s="64">
        <f t="shared" si="692"/>
        <v>155</v>
      </c>
      <c r="L5525" s="64">
        <f t="shared" si="693"/>
        <v>544</v>
      </c>
      <c r="M5525" s="64">
        <f t="shared" si="694"/>
        <v>218</v>
      </c>
      <c r="O5525" s="64">
        <f t="shared" si="698"/>
        <v>2</v>
      </c>
      <c r="P5525" s="64">
        <f t="shared" si="699"/>
        <v>1</v>
      </c>
      <c r="Q5525" s="64">
        <f t="shared" si="700"/>
        <v>1</v>
      </c>
    </row>
    <row r="5526" spans="1:17" x14ac:dyDescent="0.35">
      <c r="A5526" s="64">
        <v>7054993</v>
      </c>
      <c r="B5526" s="64" t="str">
        <f t="shared" si="695"/>
        <v>RT</v>
      </c>
      <c r="C5526" s="64">
        <f t="shared" si="696"/>
        <v>12227.16</v>
      </c>
      <c r="D5526" s="64">
        <f t="shared" si="696"/>
        <v>365</v>
      </c>
      <c r="E5526" s="64">
        <f t="shared" si="696"/>
        <v>983.58999999999992</v>
      </c>
      <c r="F5526" s="64">
        <f t="shared" si="696"/>
        <v>0</v>
      </c>
      <c r="H5526" s="64">
        <f t="shared" si="691"/>
        <v>-983.58999999999992</v>
      </c>
      <c r="J5526" s="64">
        <f t="shared" si="697"/>
        <v>147</v>
      </c>
      <c r="K5526" s="64">
        <f t="shared" si="692"/>
        <v>155</v>
      </c>
      <c r="L5526" s="64">
        <f t="shared" si="693"/>
        <v>545</v>
      </c>
      <c r="M5526" s="64">
        <f t="shared" si="694"/>
        <v>218</v>
      </c>
      <c r="O5526" s="64">
        <f t="shared" si="698"/>
        <v>2</v>
      </c>
      <c r="P5526" s="64">
        <f t="shared" si="699"/>
        <v>1</v>
      </c>
      <c r="Q5526" s="64">
        <f t="shared" si="700"/>
        <v>1</v>
      </c>
    </row>
    <row r="5527" spans="1:17" x14ac:dyDescent="0.35">
      <c r="A5527" s="64">
        <v>7058630</v>
      </c>
      <c r="B5527" s="64" t="str">
        <f t="shared" si="695"/>
        <v>RT</v>
      </c>
      <c r="C5527" s="64">
        <f t="shared" si="696"/>
        <v>7821.86</v>
      </c>
      <c r="D5527" s="64">
        <f t="shared" si="696"/>
        <v>365</v>
      </c>
      <c r="E5527" s="64">
        <f t="shared" si="696"/>
        <v>644.24</v>
      </c>
      <c r="F5527" s="64">
        <f t="shared" si="696"/>
        <v>0</v>
      </c>
      <c r="H5527" s="64">
        <f t="shared" si="691"/>
        <v>-644.24</v>
      </c>
      <c r="J5527" s="64">
        <f t="shared" si="697"/>
        <v>147</v>
      </c>
      <c r="K5527" s="64">
        <f t="shared" si="692"/>
        <v>155</v>
      </c>
      <c r="L5527" s="64">
        <f t="shared" si="693"/>
        <v>546</v>
      </c>
      <c r="M5527" s="64">
        <f t="shared" si="694"/>
        <v>218</v>
      </c>
      <c r="O5527" s="64">
        <f t="shared" si="698"/>
        <v>2</v>
      </c>
      <c r="P5527" s="64">
        <f t="shared" si="699"/>
        <v>1</v>
      </c>
      <c r="Q5527" s="64">
        <f t="shared" si="700"/>
        <v>1</v>
      </c>
    </row>
    <row r="5528" spans="1:17" x14ac:dyDescent="0.35">
      <c r="A5528" s="64">
        <v>7061807</v>
      </c>
      <c r="B5528" s="64" t="str">
        <f t="shared" si="695"/>
        <v>RT</v>
      </c>
      <c r="C5528" s="64">
        <f t="shared" si="696"/>
        <v>12217.759999999998</v>
      </c>
      <c r="D5528" s="64">
        <f t="shared" si="696"/>
        <v>365</v>
      </c>
      <c r="E5528" s="64">
        <f t="shared" si="696"/>
        <v>971.1400000000001</v>
      </c>
      <c r="F5528" s="64">
        <f t="shared" si="696"/>
        <v>0</v>
      </c>
      <c r="H5528" s="64">
        <f t="shared" si="691"/>
        <v>-971.1400000000001</v>
      </c>
      <c r="J5528" s="64">
        <f t="shared" si="697"/>
        <v>147</v>
      </c>
      <c r="K5528" s="64">
        <f t="shared" si="692"/>
        <v>155</v>
      </c>
      <c r="L5528" s="64">
        <f t="shared" si="693"/>
        <v>547</v>
      </c>
      <c r="M5528" s="64">
        <f t="shared" si="694"/>
        <v>218</v>
      </c>
      <c r="O5528" s="64">
        <f t="shared" si="698"/>
        <v>2</v>
      </c>
      <c r="P5528" s="64">
        <f t="shared" si="699"/>
        <v>1</v>
      </c>
      <c r="Q5528" s="64">
        <f t="shared" si="700"/>
        <v>1</v>
      </c>
    </row>
    <row r="5529" spans="1:17" x14ac:dyDescent="0.35">
      <c r="A5529" s="64">
        <v>7066401</v>
      </c>
      <c r="B5529" s="64" t="str">
        <f t="shared" si="695"/>
        <v>RCT Control</v>
      </c>
      <c r="C5529" s="64">
        <f t="shared" si="696"/>
        <v>10823.65</v>
      </c>
      <c r="D5529" s="64">
        <f t="shared" si="696"/>
        <v>419</v>
      </c>
      <c r="E5529" s="64">
        <f t="shared" si="696"/>
        <v>898.93999999999994</v>
      </c>
      <c r="F5529" s="64">
        <f t="shared" si="696"/>
        <v>0</v>
      </c>
      <c r="H5529" s="64">
        <f t="shared" si="691"/>
        <v>-898.93999999999994</v>
      </c>
      <c r="J5529" s="64">
        <f t="shared" si="697"/>
        <v>147</v>
      </c>
      <c r="K5529" s="64">
        <f t="shared" si="692"/>
        <v>155</v>
      </c>
      <c r="L5529" s="64">
        <f t="shared" si="693"/>
        <v>547</v>
      </c>
      <c r="M5529" s="64">
        <f t="shared" si="694"/>
        <v>218</v>
      </c>
      <c r="O5529" s="64">
        <f t="shared" si="698"/>
        <v>2</v>
      </c>
      <c r="P5529" s="64">
        <f t="shared" si="699"/>
        <v>0</v>
      </c>
      <c r="Q5529" s="64">
        <f t="shared" si="700"/>
        <v>0</v>
      </c>
    </row>
    <row r="5530" spans="1:17" x14ac:dyDescent="0.35">
      <c r="A5530" s="64">
        <v>7068572</v>
      </c>
      <c r="B5530" s="64" t="str">
        <f t="shared" si="695"/>
        <v>CPP</v>
      </c>
      <c r="C5530" s="64">
        <f t="shared" si="696"/>
        <v>7025.84</v>
      </c>
      <c r="D5530" s="64">
        <f t="shared" si="696"/>
        <v>364</v>
      </c>
      <c r="E5530" s="64">
        <f t="shared" si="696"/>
        <v>582.1400000000001</v>
      </c>
      <c r="F5530" s="64">
        <f t="shared" si="696"/>
        <v>580.52</v>
      </c>
      <c r="H5530" s="64">
        <f t="shared" si="691"/>
        <v>-1.6200000000001182</v>
      </c>
      <c r="J5530" s="64">
        <f t="shared" si="697"/>
        <v>148</v>
      </c>
      <c r="K5530" s="64">
        <f t="shared" si="692"/>
        <v>155</v>
      </c>
      <c r="L5530" s="64">
        <f t="shared" si="693"/>
        <v>547</v>
      </c>
      <c r="M5530" s="64">
        <f t="shared" si="694"/>
        <v>218</v>
      </c>
      <c r="O5530" s="64">
        <f t="shared" si="698"/>
        <v>2</v>
      </c>
      <c r="P5530" s="64">
        <f t="shared" si="699"/>
        <v>1</v>
      </c>
      <c r="Q5530" s="64">
        <f t="shared" si="700"/>
        <v>1</v>
      </c>
    </row>
    <row r="5531" spans="1:17" x14ac:dyDescent="0.35">
      <c r="A5531" s="64">
        <v>7075717</v>
      </c>
      <c r="B5531" s="64" t="str">
        <f t="shared" si="695"/>
        <v>RT</v>
      </c>
      <c r="C5531" s="64">
        <f t="shared" si="696"/>
        <v>13231.44</v>
      </c>
      <c r="D5531" s="64">
        <f t="shared" si="696"/>
        <v>335</v>
      </c>
      <c r="E5531" s="64">
        <f t="shared" si="696"/>
        <v>1063.9100000000001</v>
      </c>
      <c r="F5531" s="64">
        <f t="shared" si="696"/>
        <v>0</v>
      </c>
      <c r="H5531" s="64">
        <f t="shared" si="691"/>
        <v>-1063.9100000000001</v>
      </c>
      <c r="J5531" s="64">
        <f t="shared" si="697"/>
        <v>148</v>
      </c>
      <c r="K5531" s="64">
        <f t="shared" si="692"/>
        <v>155</v>
      </c>
      <c r="L5531" s="64">
        <f t="shared" si="693"/>
        <v>548</v>
      </c>
      <c r="M5531" s="64">
        <f t="shared" si="694"/>
        <v>218</v>
      </c>
      <c r="O5531" s="64">
        <f t="shared" si="698"/>
        <v>2</v>
      </c>
      <c r="P5531" s="64">
        <f t="shared" si="699"/>
        <v>1</v>
      </c>
      <c r="Q5531" s="64">
        <f t="shared" si="700"/>
        <v>1</v>
      </c>
    </row>
    <row r="5532" spans="1:17" x14ac:dyDescent="0.35">
      <c r="A5532" s="64">
        <v>7076129</v>
      </c>
      <c r="B5532" s="64" t="str">
        <f t="shared" si="695"/>
        <v>CPP/RT</v>
      </c>
      <c r="C5532" s="64">
        <f t="shared" si="696"/>
        <v>5014.6400000000003</v>
      </c>
      <c r="D5532" s="64">
        <f t="shared" si="696"/>
        <v>305</v>
      </c>
      <c r="E5532" s="64">
        <f t="shared" si="696"/>
        <v>411.89</v>
      </c>
      <c r="F5532" s="64">
        <f t="shared" si="696"/>
        <v>410.5</v>
      </c>
      <c r="H5532" s="64">
        <f t="shared" si="691"/>
        <v>-1.3899999999999864</v>
      </c>
      <c r="J5532" s="64">
        <f t="shared" si="697"/>
        <v>148</v>
      </c>
      <c r="K5532" s="64">
        <f t="shared" si="692"/>
        <v>156</v>
      </c>
      <c r="L5532" s="64">
        <f t="shared" si="693"/>
        <v>548</v>
      </c>
      <c r="M5532" s="64">
        <f t="shared" si="694"/>
        <v>218</v>
      </c>
      <c r="O5532" s="64">
        <f t="shared" si="698"/>
        <v>2</v>
      </c>
      <c r="P5532" s="64">
        <f t="shared" si="699"/>
        <v>1</v>
      </c>
      <c r="Q5532" s="64">
        <f t="shared" si="700"/>
        <v>1</v>
      </c>
    </row>
    <row r="5533" spans="1:17" x14ac:dyDescent="0.35">
      <c r="A5533" s="64">
        <v>7076666</v>
      </c>
      <c r="B5533" s="64" t="str">
        <f t="shared" si="695"/>
        <v>RT</v>
      </c>
      <c r="C5533" s="64">
        <f t="shared" si="696"/>
        <v>8483.02</v>
      </c>
      <c r="D5533" s="64">
        <f t="shared" si="696"/>
        <v>365</v>
      </c>
      <c r="E5533" s="64">
        <f t="shared" si="696"/>
        <v>689.51</v>
      </c>
      <c r="F5533" s="64">
        <f t="shared" si="696"/>
        <v>0</v>
      </c>
      <c r="H5533" s="64">
        <f t="shared" si="691"/>
        <v>-689.51</v>
      </c>
      <c r="J5533" s="64">
        <f t="shared" si="697"/>
        <v>148</v>
      </c>
      <c r="K5533" s="64">
        <f t="shared" si="692"/>
        <v>156</v>
      </c>
      <c r="L5533" s="64">
        <f t="shared" si="693"/>
        <v>549</v>
      </c>
      <c r="M5533" s="64">
        <f t="shared" si="694"/>
        <v>218</v>
      </c>
      <c r="O5533" s="64">
        <f t="shared" si="698"/>
        <v>2</v>
      </c>
      <c r="P5533" s="64">
        <f t="shared" si="699"/>
        <v>1</v>
      </c>
      <c r="Q5533" s="64">
        <f t="shared" si="700"/>
        <v>1</v>
      </c>
    </row>
    <row r="5534" spans="1:17" x14ac:dyDescent="0.35">
      <c r="A5534" s="64">
        <v>7080766</v>
      </c>
      <c r="B5534" s="64" t="str">
        <f t="shared" si="695"/>
        <v>RT</v>
      </c>
      <c r="C5534" s="64">
        <f t="shared" si="696"/>
        <v>11145.13</v>
      </c>
      <c r="D5534" s="64">
        <f t="shared" si="696"/>
        <v>365</v>
      </c>
      <c r="E5534" s="64">
        <f t="shared" si="696"/>
        <v>893.62</v>
      </c>
      <c r="F5534" s="64">
        <f t="shared" si="696"/>
        <v>0</v>
      </c>
      <c r="H5534" s="64">
        <f t="shared" si="691"/>
        <v>-893.62</v>
      </c>
      <c r="J5534" s="64">
        <f t="shared" si="697"/>
        <v>148</v>
      </c>
      <c r="K5534" s="64">
        <f t="shared" si="692"/>
        <v>156</v>
      </c>
      <c r="L5534" s="64">
        <f t="shared" si="693"/>
        <v>550</v>
      </c>
      <c r="M5534" s="64">
        <f t="shared" si="694"/>
        <v>218</v>
      </c>
      <c r="O5534" s="64">
        <f t="shared" si="698"/>
        <v>2</v>
      </c>
      <c r="P5534" s="64">
        <f t="shared" si="699"/>
        <v>1</v>
      </c>
      <c r="Q5534" s="64">
        <f t="shared" si="700"/>
        <v>1</v>
      </c>
    </row>
    <row r="5535" spans="1:17" x14ac:dyDescent="0.35">
      <c r="A5535" s="64">
        <v>7082449</v>
      </c>
      <c r="B5535" s="64" t="str">
        <f t="shared" si="695"/>
        <v>RT</v>
      </c>
      <c r="C5535" s="64">
        <f t="shared" si="696"/>
        <v>9588.51</v>
      </c>
      <c r="D5535" s="64">
        <f t="shared" si="696"/>
        <v>365</v>
      </c>
      <c r="E5535" s="64">
        <f t="shared" si="696"/>
        <v>730.94</v>
      </c>
      <c r="F5535" s="64">
        <f t="shared" si="696"/>
        <v>0</v>
      </c>
      <c r="H5535" s="64">
        <f t="shared" si="691"/>
        <v>-730.94</v>
      </c>
      <c r="J5535" s="64">
        <f t="shared" si="697"/>
        <v>148</v>
      </c>
      <c r="K5535" s="64">
        <f t="shared" si="692"/>
        <v>156</v>
      </c>
      <c r="L5535" s="64">
        <f t="shared" si="693"/>
        <v>551</v>
      </c>
      <c r="M5535" s="64">
        <f t="shared" si="694"/>
        <v>218</v>
      </c>
      <c r="O5535" s="64">
        <f t="shared" si="698"/>
        <v>2</v>
      </c>
      <c r="P5535" s="64">
        <f t="shared" si="699"/>
        <v>1</v>
      </c>
      <c r="Q5535" s="64">
        <f t="shared" si="700"/>
        <v>1</v>
      </c>
    </row>
    <row r="5536" spans="1:17" x14ac:dyDescent="0.35">
      <c r="A5536" s="64">
        <v>7082994</v>
      </c>
      <c r="B5536" s="64" t="str">
        <f t="shared" si="695"/>
        <v>RCT Control</v>
      </c>
      <c r="C5536" s="64">
        <f t="shared" si="696"/>
        <v>15641.95</v>
      </c>
      <c r="D5536" s="64">
        <f t="shared" si="696"/>
        <v>365</v>
      </c>
      <c r="E5536" s="64">
        <f t="shared" si="696"/>
        <v>1268.79</v>
      </c>
      <c r="F5536" s="64">
        <f t="shared" si="696"/>
        <v>0</v>
      </c>
      <c r="H5536" s="64">
        <f t="shared" si="691"/>
        <v>-1268.79</v>
      </c>
      <c r="J5536" s="64">
        <f t="shared" si="697"/>
        <v>148</v>
      </c>
      <c r="K5536" s="64">
        <f t="shared" si="692"/>
        <v>156</v>
      </c>
      <c r="L5536" s="64">
        <f t="shared" si="693"/>
        <v>551</v>
      </c>
      <c r="M5536" s="64">
        <f t="shared" si="694"/>
        <v>219</v>
      </c>
      <c r="O5536" s="64">
        <f t="shared" si="698"/>
        <v>2</v>
      </c>
      <c r="P5536" s="64">
        <f t="shared" si="699"/>
        <v>1</v>
      </c>
      <c r="Q5536" s="64">
        <f t="shared" si="700"/>
        <v>1</v>
      </c>
    </row>
    <row r="5537" spans="1:17" x14ac:dyDescent="0.35">
      <c r="A5537" s="64">
        <v>7086839</v>
      </c>
      <c r="B5537" s="64" t="str">
        <f t="shared" si="695"/>
        <v>RT</v>
      </c>
      <c r="C5537" s="64">
        <f t="shared" si="696"/>
        <v>12548.11</v>
      </c>
      <c r="D5537" s="64">
        <f t="shared" si="696"/>
        <v>367</v>
      </c>
      <c r="E5537" s="64">
        <f t="shared" si="696"/>
        <v>1028.05</v>
      </c>
      <c r="F5537" s="64">
        <f t="shared" si="696"/>
        <v>0</v>
      </c>
      <c r="H5537" s="64">
        <f t="shared" si="691"/>
        <v>-1028.05</v>
      </c>
      <c r="J5537" s="64">
        <f t="shared" si="697"/>
        <v>148</v>
      </c>
      <c r="K5537" s="64">
        <f t="shared" si="692"/>
        <v>156</v>
      </c>
      <c r="L5537" s="64">
        <f t="shared" si="693"/>
        <v>552</v>
      </c>
      <c r="M5537" s="64">
        <f t="shared" si="694"/>
        <v>219</v>
      </c>
      <c r="O5537" s="64">
        <f t="shared" si="698"/>
        <v>2</v>
      </c>
      <c r="P5537" s="64">
        <f t="shared" si="699"/>
        <v>1</v>
      </c>
      <c r="Q5537" s="64">
        <f t="shared" si="700"/>
        <v>1</v>
      </c>
    </row>
    <row r="5538" spans="1:17" x14ac:dyDescent="0.35">
      <c r="A5538" s="64">
        <v>7088025</v>
      </c>
      <c r="B5538" s="64" t="str">
        <f t="shared" si="695"/>
        <v>RT</v>
      </c>
      <c r="C5538" s="64">
        <f t="shared" si="696"/>
        <v>4570.93</v>
      </c>
      <c r="D5538" s="64">
        <f t="shared" si="696"/>
        <v>363</v>
      </c>
      <c r="E5538" s="64">
        <f t="shared" si="696"/>
        <v>356.03999999999996</v>
      </c>
      <c r="F5538" s="64">
        <f t="shared" si="696"/>
        <v>0</v>
      </c>
      <c r="H5538" s="64">
        <f t="shared" si="691"/>
        <v>-356.03999999999996</v>
      </c>
      <c r="J5538" s="64">
        <f t="shared" si="697"/>
        <v>148</v>
      </c>
      <c r="K5538" s="64">
        <f t="shared" si="692"/>
        <v>156</v>
      </c>
      <c r="L5538" s="64">
        <f t="shared" si="693"/>
        <v>553</v>
      </c>
      <c r="M5538" s="64">
        <f t="shared" si="694"/>
        <v>219</v>
      </c>
      <c r="O5538" s="64">
        <f t="shared" si="698"/>
        <v>2</v>
      </c>
      <c r="P5538" s="64">
        <f t="shared" si="699"/>
        <v>1</v>
      </c>
      <c r="Q5538" s="64">
        <f t="shared" si="700"/>
        <v>1</v>
      </c>
    </row>
    <row r="5539" spans="1:17" x14ac:dyDescent="0.35">
      <c r="A5539" s="64">
        <v>7088067</v>
      </c>
      <c r="B5539" s="64" t="str">
        <f t="shared" si="695"/>
        <v>CPP</v>
      </c>
      <c r="C5539" s="64">
        <f t="shared" si="696"/>
        <v>8206.9500000000007</v>
      </c>
      <c r="D5539" s="64">
        <f t="shared" si="696"/>
        <v>354</v>
      </c>
      <c r="E5539" s="64">
        <f t="shared" si="696"/>
        <v>670.45</v>
      </c>
      <c r="F5539" s="64">
        <f t="shared" si="696"/>
        <v>670.37</v>
      </c>
      <c r="H5539" s="64">
        <f t="shared" si="691"/>
        <v>-8.0000000000040927E-2</v>
      </c>
      <c r="J5539" s="64">
        <f t="shared" si="697"/>
        <v>149</v>
      </c>
      <c r="K5539" s="64">
        <f t="shared" si="692"/>
        <v>156</v>
      </c>
      <c r="L5539" s="64">
        <f t="shared" si="693"/>
        <v>553</v>
      </c>
      <c r="M5539" s="64">
        <f t="shared" si="694"/>
        <v>219</v>
      </c>
      <c r="O5539" s="64">
        <f t="shared" si="698"/>
        <v>2</v>
      </c>
      <c r="P5539" s="64">
        <f t="shared" si="699"/>
        <v>1</v>
      </c>
      <c r="Q5539" s="64">
        <f t="shared" si="700"/>
        <v>1</v>
      </c>
    </row>
    <row r="5540" spans="1:17" x14ac:dyDescent="0.35">
      <c r="A5540" s="64">
        <v>7101794</v>
      </c>
      <c r="B5540" s="64" t="str">
        <f t="shared" si="695"/>
        <v>CPP/RT</v>
      </c>
      <c r="C5540" s="64">
        <f t="shared" si="696"/>
        <v>8784.5</v>
      </c>
      <c r="D5540" s="64">
        <f t="shared" si="696"/>
        <v>303</v>
      </c>
      <c r="E5540" s="64">
        <f t="shared" si="696"/>
        <v>660.69</v>
      </c>
      <c r="F5540" s="64">
        <f t="shared" si="696"/>
        <v>637.65000000000009</v>
      </c>
      <c r="H5540" s="64">
        <f t="shared" si="691"/>
        <v>-23.039999999999964</v>
      </c>
      <c r="J5540" s="64">
        <f t="shared" si="697"/>
        <v>149</v>
      </c>
      <c r="K5540" s="64">
        <f t="shared" si="692"/>
        <v>157</v>
      </c>
      <c r="L5540" s="64">
        <f t="shared" si="693"/>
        <v>553</v>
      </c>
      <c r="M5540" s="64">
        <f t="shared" si="694"/>
        <v>219</v>
      </c>
      <c r="O5540" s="64">
        <f t="shared" si="698"/>
        <v>2</v>
      </c>
      <c r="P5540" s="64">
        <f t="shared" si="699"/>
        <v>1</v>
      </c>
      <c r="Q5540" s="64">
        <f t="shared" si="700"/>
        <v>1</v>
      </c>
    </row>
    <row r="5541" spans="1:17" x14ac:dyDescent="0.35">
      <c r="A5541" s="64">
        <v>7103708</v>
      </c>
      <c r="B5541" s="64" t="str">
        <f t="shared" si="695"/>
        <v>RCT Control</v>
      </c>
      <c r="C5541" s="64">
        <f t="shared" si="696"/>
        <v>8643.08</v>
      </c>
      <c r="D5541" s="64">
        <f t="shared" si="696"/>
        <v>335</v>
      </c>
      <c r="E5541" s="64">
        <f t="shared" si="696"/>
        <v>713.48</v>
      </c>
      <c r="F5541" s="64">
        <f t="shared" si="696"/>
        <v>0</v>
      </c>
      <c r="H5541" s="64">
        <f t="shared" si="691"/>
        <v>-713.48</v>
      </c>
      <c r="J5541" s="64">
        <f t="shared" si="697"/>
        <v>149</v>
      </c>
      <c r="K5541" s="64">
        <f t="shared" si="692"/>
        <v>157</v>
      </c>
      <c r="L5541" s="64">
        <f t="shared" si="693"/>
        <v>553</v>
      </c>
      <c r="M5541" s="64">
        <f t="shared" si="694"/>
        <v>220</v>
      </c>
      <c r="O5541" s="64">
        <f t="shared" si="698"/>
        <v>2</v>
      </c>
      <c r="P5541" s="64">
        <f t="shared" si="699"/>
        <v>1</v>
      </c>
      <c r="Q5541" s="64">
        <f t="shared" si="700"/>
        <v>1</v>
      </c>
    </row>
    <row r="5542" spans="1:17" x14ac:dyDescent="0.35">
      <c r="A5542" s="64">
        <v>7104467</v>
      </c>
      <c r="B5542" s="64" t="str">
        <f t="shared" si="695"/>
        <v>CPP/RT</v>
      </c>
      <c r="C5542" s="64">
        <f t="shared" si="696"/>
        <v>11960.87</v>
      </c>
      <c r="D5542" s="64">
        <f t="shared" si="696"/>
        <v>365</v>
      </c>
      <c r="E5542" s="64">
        <f t="shared" si="696"/>
        <v>949.46</v>
      </c>
      <c r="F5542" s="64">
        <f t="shared" si="696"/>
        <v>924.3900000000001</v>
      </c>
      <c r="H5542" s="64">
        <f t="shared" si="691"/>
        <v>-25.069999999999936</v>
      </c>
      <c r="J5542" s="64">
        <f t="shared" si="697"/>
        <v>149</v>
      </c>
      <c r="K5542" s="64">
        <f t="shared" si="692"/>
        <v>158</v>
      </c>
      <c r="L5542" s="64">
        <f t="shared" si="693"/>
        <v>553</v>
      </c>
      <c r="M5542" s="64">
        <f t="shared" si="694"/>
        <v>220</v>
      </c>
      <c r="O5542" s="64">
        <f t="shared" si="698"/>
        <v>2</v>
      </c>
      <c r="P5542" s="64">
        <f t="shared" si="699"/>
        <v>1</v>
      </c>
      <c r="Q5542" s="64">
        <f t="shared" si="700"/>
        <v>1</v>
      </c>
    </row>
    <row r="5543" spans="1:17" x14ac:dyDescent="0.35">
      <c r="A5543" s="64">
        <v>7104996</v>
      </c>
      <c r="B5543" s="64" t="str">
        <f t="shared" si="695"/>
        <v>RT</v>
      </c>
      <c r="C5543" s="64">
        <f t="shared" si="696"/>
        <v>11235.09</v>
      </c>
      <c r="D5543" s="64">
        <f t="shared" si="696"/>
        <v>364</v>
      </c>
      <c r="E5543" s="64">
        <f t="shared" si="696"/>
        <v>912.75</v>
      </c>
      <c r="F5543" s="64">
        <f t="shared" si="696"/>
        <v>0</v>
      </c>
      <c r="H5543" s="64">
        <f t="shared" si="691"/>
        <v>-912.75</v>
      </c>
      <c r="J5543" s="64">
        <f t="shared" si="697"/>
        <v>149</v>
      </c>
      <c r="K5543" s="64">
        <f t="shared" si="692"/>
        <v>158</v>
      </c>
      <c r="L5543" s="64">
        <f t="shared" si="693"/>
        <v>554</v>
      </c>
      <c r="M5543" s="64">
        <f t="shared" si="694"/>
        <v>220</v>
      </c>
      <c r="O5543" s="64">
        <f t="shared" si="698"/>
        <v>2</v>
      </c>
      <c r="P5543" s="64">
        <f t="shared" si="699"/>
        <v>1</v>
      </c>
      <c r="Q5543" s="64">
        <f t="shared" si="700"/>
        <v>1</v>
      </c>
    </row>
    <row r="5544" spans="1:17" x14ac:dyDescent="0.35">
      <c r="A5544" s="64">
        <v>7105689</v>
      </c>
      <c r="B5544" s="64" t="str">
        <f t="shared" si="695"/>
        <v>RCT Control</v>
      </c>
      <c r="C5544" s="64">
        <f t="shared" si="696"/>
        <v>9658.9500000000007</v>
      </c>
      <c r="D5544" s="64">
        <f t="shared" si="696"/>
        <v>333</v>
      </c>
      <c r="E5544" s="64">
        <f t="shared" si="696"/>
        <v>824.79</v>
      </c>
      <c r="F5544" s="64">
        <f t="shared" si="696"/>
        <v>0</v>
      </c>
      <c r="H5544" s="64">
        <f t="shared" si="691"/>
        <v>-824.79</v>
      </c>
      <c r="J5544" s="64">
        <f t="shared" si="697"/>
        <v>149</v>
      </c>
      <c r="K5544" s="64">
        <f t="shared" si="692"/>
        <v>158</v>
      </c>
      <c r="L5544" s="64">
        <f t="shared" si="693"/>
        <v>554</v>
      </c>
      <c r="M5544" s="64">
        <f t="shared" si="694"/>
        <v>221</v>
      </c>
      <c r="O5544" s="64">
        <f t="shared" si="698"/>
        <v>2</v>
      </c>
      <c r="P5544" s="64">
        <f t="shared" si="699"/>
        <v>1</v>
      </c>
      <c r="Q5544" s="64">
        <f t="shared" si="700"/>
        <v>1</v>
      </c>
    </row>
    <row r="5545" spans="1:17" x14ac:dyDescent="0.35">
      <c r="A5545" s="64">
        <v>7108451</v>
      </c>
      <c r="B5545" s="64" t="str">
        <f t="shared" si="695"/>
        <v>RT</v>
      </c>
      <c r="C5545" s="64">
        <f t="shared" si="696"/>
        <v>8175.4500000000007</v>
      </c>
      <c r="D5545" s="64">
        <f t="shared" si="696"/>
        <v>365</v>
      </c>
      <c r="E5545" s="64">
        <f t="shared" si="696"/>
        <v>668.38</v>
      </c>
      <c r="F5545" s="64">
        <f t="shared" si="696"/>
        <v>0</v>
      </c>
      <c r="H5545" s="64">
        <f t="shared" si="691"/>
        <v>-668.38</v>
      </c>
      <c r="J5545" s="64">
        <f t="shared" si="697"/>
        <v>149</v>
      </c>
      <c r="K5545" s="64">
        <f t="shared" si="692"/>
        <v>158</v>
      </c>
      <c r="L5545" s="64">
        <f t="shared" si="693"/>
        <v>555</v>
      </c>
      <c r="M5545" s="64">
        <f t="shared" si="694"/>
        <v>221</v>
      </c>
      <c r="O5545" s="64">
        <f t="shared" si="698"/>
        <v>2</v>
      </c>
      <c r="P5545" s="64">
        <f t="shared" si="699"/>
        <v>1</v>
      </c>
      <c r="Q5545" s="64">
        <f t="shared" si="700"/>
        <v>1</v>
      </c>
    </row>
    <row r="5546" spans="1:17" x14ac:dyDescent="0.35">
      <c r="A5546" s="64">
        <v>7113038</v>
      </c>
      <c r="B5546" s="64" t="str">
        <f t="shared" si="695"/>
        <v>CPP</v>
      </c>
      <c r="C5546" s="64">
        <f t="shared" si="696"/>
        <v>10772.58</v>
      </c>
      <c r="D5546" s="64">
        <f t="shared" si="696"/>
        <v>337</v>
      </c>
      <c r="E5546" s="64">
        <f t="shared" si="696"/>
        <v>856.1099999999999</v>
      </c>
      <c r="F5546" s="64">
        <f t="shared" si="696"/>
        <v>847.6099999999999</v>
      </c>
      <c r="H5546" s="64">
        <f t="shared" si="691"/>
        <v>-8.5</v>
      </c>
      <c r="J5546" s="64">
        <f t="shared" si="697"/>
        <v>150</v>
      </c>
      <c r="K5546" s="64">
        <f t="shared" si="692"/>
        <v>158</v>
      </c>
      <c r="L5546" s="64">
        <f t="shared" si="693"/>
        <v>555</v>
      </c>
      <c r="M5546" s="64">
        <f t="shared" si="694"/>
        <v>221</v>
      </c>
      <c r="O5546" s="64">
        <f t="shared" si="698"/>
        <v>2</v>
      </c>
      <c r="P5546" s="64">
        <f t="shared" si="699"/>
        <v>1</v>
      </c>
      <c r="Q5546" s="64">
        <f t="shared" si="700"/>
        <v>1</v>
      </c>
    </row>
    <row r="5547" spans="1:17" x14ac:dyDescent="0.35">
      <c r="A5547" s="64">
        <v>7118666</v>
      </c>
      <c r="B5547" s="64" t="str">
        <f t="shared" si="695"/>
        <v>RCT Control</v>
      </c>
      <c r="C5547" s="64">
        <f t="shared" si="696"/>
        <v>5522.8700000000008</v>
      </c>
      <c r="D5547" s="64">
        <f t="shared" si="696"/>
        <v>336</v>
      </c>
      <c r="E5547" s="64">
        <f t="shared" si="696"/>
        <v>444.4</v>
      </c>
      <c r="F5547" s="64">
        <f t="shared" si="696"/>
        <v>0</v>
      </c>
      <c r="H5547" s="64">
        <f t="shared" si="691"/>
        <v>-444.4</v>
      </c>
      <c r="J5547" s="64">
        <f t="shared" si="697"/>
        <v>150</v>
      </c>
      <c r="K5547" s="64">
        <f t="shared" si="692"/>
        <v>158</v>
      </c>
      <c r="L5547" s="64">
        <f t="shared" si="693"/>
        <v>555</v>
      </c>
      <c r="M5547" s="64">
        <f t="shared" si="694"/>
        <v>222</v>
      </c>
      <c r="O5547" s="64">
        <f t="shared" si="698"/>
        <v>2</v>
      </c>
      <c r="P5547" s="64">
        <f t="shared" si="699"/>
        <v>1</v>
      </c>
      <c r="Q5547" s="64">
        <f t="shared" si="700"/>
        <v>1</v>
      </c>
    </row>
    <row r="5548" spans="1:17" x14ac:dyDescent="0.35">
      <c r="A5548" s="64">
        <v>7118765</v>
      </c>
      <c r="B5548" s="64" t="str">
        <f t="shared" si="695"/>
        <v>RT</v>
      </c>
      <c r="C5548" s="64">
        <f t="shared" si="696"/>
        <v>8532.41</v>
      </c>
      <c r="D5548" s="64">
        <f t="shared" si="696"/>
        <v>365</v>
      </c>
      <c r="E5548" s="64">
        <f t="shared" si="696"/>
        <v>712.04</v>
      </c>
      <c r="F5548" s="64">
        <f t="shared" ref="F5548" si="701">SUMIFS(F$55:F$4404,$A$55:$A$4404,$A5548)</f>
        <v>0</v>
      </c>
      <c r="H5548" s="64">
        <f t="shared" ref="H5548:H5611" si="702">F5548-E5548</f>
        <v>-712.04</v>
      </c>
      <c r="J5548" s="64">
        <f t="shared" si="697"/>
        <v>150</v>
      </c>
      <c r="K5548" s="64">
        <f t="shared" ref="K5548:K5611" si="703">IF(AND($B5548=K$4457,$Q5548=1),K5547+1,K5547)</f>
        <v>158</v>
      </c>
      <c r="L5548" s="64">
        <f t="shared" ref="L5548:L5611" si="704">IF(AND($B5548=L$4457,$Q5548=1),L5547+1,L5547)</f>
        <v>556</v>
      </c>
      <c r="M5548" s="64">
        <f t="shared" ref="M5548:M5611" si="705">IF(AND($B5548=M$4457,$Q5548=1),M5547+1,M5547)</f>
        <v>222</v>
      </c>
      <c r="O5548" s="64">
        <f t="shared" si="698"/>
        <v>2</v>
      </c>
      <c r="P5548" s="64">
        <f t="shared" si="699"/>
        <v>1</v>
      </c>
      <c r="Q5548" s="64">
        <f t="shared" si="700"/>
        <v>1</v>
      </c>
    </row>
    <row r="5549" spans="1:17" x14ac:dyDescent="0.35">
      <c r="A5549" s="64">
        <v>7121122</v>
      </c>
      <c r="B5549" s="64" t="str">
        <f t="shared" ref="B5549:B5612" si="706">INDEX($B$55:$B$4404,MATCH($A5549,$A$55:$A$4404,0),1)</f>
        <v>RT</v>
      </c>
      <c r="C5549" s="64">
        <f t="shared" ref="C5549:F5612" si="707">SUMIFS(C$55:C$4404,$A$55:$A$4404,$A5549)</f>
        <v>4915.71</v>
      </c>
      <c r="D5549" s="64">
        <f t="shared" si="707"/>
        <v>365</v>
      </c>
      <c r="E5549" s="64">
        <f t="shared" si="707"/>
        <v>400.96000000000004</v>
      </c>
      <c r="F5549" s="64">
        <f t="shared" si="707"/>
        <v>0</v>
      </c>
      <c r="H5549" s="64">
        <f t="shared" si="702"/>
        <v>-400.96000000000004</v>
      </c>
      <c r="J5549" s="64">
        <f t="shared" ref="J5549:J5612" si="708">IF(AND($B5549=J$4457,$Q5549=1),J5548+1,J5548)</f>
        <v>150</v>
      </c>
      <c r="K5549" s="64">
        <f t="shared" si="703"/>
        <v>158</v>
      </c>
      <c r="L5549" s="64">
        <f t="shared" si="704"/>
        <v>557</v>
      </c>
      <c r="M5549" s="64">
        <f t="shared" si="705"/>
        <v>222</v>
      </c>
      <c r="O5549" s="64">
        <f t="shared" ref="O5549:O5612" si="709">COUNTIFS($A$55:$A$4404,$A5549)</f>
        <v>2</v>
      </c>
      <c r="P5549" s="64">
        <f t="shared" ref="P5549:P5612" si="710">IF(D5549&lt;=$P$4455,1,0)</f>
        <v>1</v>
      </c>
      <c r="Q5549" s="64">
        <f t="shared" ref="Q5549:Q5612" si="711">IF(AND(O5549=2,P5549=1),1,0)</f>
        <v>1</v>
      </c>
    </row>
    <row r="5550" spans="1:17" x14ac:dyDescent="0.35">
      <c r="A5550" s="64">
        <v>7125554</v>
      </c>
      <c r="B5550" s="64" t="str">
        <f t="shared" si="706"/>
        <v>RCT Control</v>
      </c>
      <c r="C5550" s="64">
        <f t="shared" si="707"/>
        <v>10025.709999999999</v>
      </c>
      <c r="D5550" s="64">
        <f t="shared" si="707"/>
        <v>334</v>
      </c>
      <c r="E5550" s="64">
        <f t="shared" si="707"/>
        <v>829.28</v>
      </c>
      <c r="F5550" s="64">
        <f t="shared" si="707"/>
        <v>0</v>
      </c>
      <c r="H5550" s="64">
        <f t="shared" si="702"/>
        <v>-829.28</v>
      </c>
      <c r="J5550" s="64">
        <f t="shared" si="708"/>
        <v>150</v>
      </c>
      <c r="K5550" s="64">
        <f t="shared" si="703"/>
        <v>158</v>
      </c>
      <c r="L5550" s="64">
        <f t="shared" si="704"/>
        <v>557</v>
      </c>
      <c r="M5550" s="64">
        <f t="shared" si="705"/>
        <v>223</v>
      </c>
      <c r="O5550" s="64">
        <f t="shared" si="709"/>
        <v>2</v>
      </c>
      <c r="P5550" s="64">
        <f t="shared" si="710"/>
        <v>1</v>
      </c>
      <c r="Q5550" s="64">
        <f t="shared" si="711"/>
        <v>1</v>
      </c>
    </row>
    <row r="5551" spans="1:17" x14ac:dyDescent="0.35">
      <c r="A5551" s="64">
        <v>7127013</v>
      </c>
      <c r="B5551" s="64" t="str">
        <f t="shared" si="706"/>
        <v>RT</v>
      </c>
      <c r="C5551" s="64">
        <f t="shared" si="707"/>
        <v>5302.98</v>
      </c>
      <c r="D5551" s="64">
        <f t="shared" si="707"/>
        <v>365</v>
      </c>
      <c r="E5551" s="64">
        <f t="shared" si="707"/>
        <v>429.89</v>
      </c>
      <c r="F5551" s="64">
        <f t="shared" si="707"/>
        <v>0</v>
      </c>
      <c r="H5551" s="64">
        <f t="shared" si="702"/>
        <v>-429.89</v>
      </c>
      <c r="J5551" s="64">
        <f t="shared" si="708"/>
        <v>150</v>
      </c>
      <c r="K5551" s="64">
        <f t="shared" si="703"/>
        <v>158</v>
      </c>
      <c r="L5551" s="64">
        <f t="shared" si="704"/>
        <v>558</v>
      </c>
      <c r="M5551" s="64">
        <f t="shared" si="705"/>
        <v>223</v>
      </c>
      <c r="O5551" s="64">
        <f t="shared" si="709"/>
        <v>2</v>
      </c>
      <c r="P5551" s="64">
        <f t="shared" si="710"/>
        <v>1</v>
      </c>
      <c r="Q5551" s="64">
        <f t="shared" si="711"/>
        <v>1</v>
      </c>
    </row>
    <row r="5552" spans="1:17" x14ac:dyDescent="0.35">
      <c r="A5552" s="64">
        <v>7129366</v>
      </c>
      <c r="B5552" s="64" t="str">
        <f t="shared" si="706"/>
        <v>CPP</v>
      </c>
      <c r="C5552" s="64">
        <f t="shared" si="707"/>
        <v>9990.130000000001</v>
      </c>
      <c r="D5552" s="64">
        <f t="shared" si="707"/>
        <v>303</v>
      </c>
      <c r="E5552" s="64">
        <f t="shared" si="707"/>
        <v>838.55</v>
      </c>
      <c r="F5552" s="64">
        <f t="shared" si="707"/>
        <v>835.59999999999991</v>
      </c>
      <c r="H5552" s="64">
        <f t="shared" si="702"/>
        <v>-2.9500000000000455</v>
      </c>
      <c r="J5552" s="64">
        <f t="shared" si="708"/>
        <v>151</v>
      </c>
      <c r="K5552" s="64">
        <f t="shared" si="703"/>
        <v>158</v>
      </c>
      <c r="L5552" s="64">
        <f t="shared" si="704"/>
        <v>558</v>
      </c>
      <c r="M5552" s="64">
        <f t="shared" si="705"/>
        <v>223</v>
      </c>
      <c r="O5552" s="64">
        <f t="shared" si="709"/>
        <v>2</v>
      </c>
      <c r="P5552" s="64">
        <f t="shared" si="710"/>
        <v>1</v>
      </c>
      <c r="Q5552" s="64">
        <f t="shared" si="711"/>
        <v>1</v>
      </c>
    </row>
    <row r="5553" spans="1:17" x14ac:dyDescent="0.35">
      <c r="A5553" s="64">
        <v>7133870</v>
      </c>
      <c r="B5553" s="64" t="str">
        <f t="shared" si="706"/>
        <v>RT</v>
      </c>
      <c r="C5553" s="64">
        <f t="shared" si="707"/>
        <v>12010.05</v>
      </c>
      <c r="D5553" s="64">
        <f t="shared" si="707"/>
        <v>364</v>
      </c>
      <c r="E5553" s="64">
        <f t="shared" si="707"/>
        <v>988.81999999999994</v>
      </c>
      <c r="F5553" s="64">
        <f t="shared" si="707"/>
        <v>0</v>
      </c>
      <c r="H5553" s="64">
        <f t="shared" si="702"/>
        <v>-988.81999999999994</v>
      </c>
      <c r="J5553" s="64">
        <f t="shared" si="708"/>
        <v>151</v>
      </c>
      <c r="K5553" s="64">
        <f t="shared" si="703"/>
        <v>158</v>
      </c>
      <c r="L5553" s="64">
        <f t="shared" si="704"/>
        <v>559</v>
      </c>
      <c r="M5553" s="64">
        <f t="shared" si="705"/>
        <v>223</v>
      </c>
      <c r="O5553" s="64">
        <f t="shared" si="709"/>
        <v>2</v>
      </c>
      <c r="P5553" s="64">
        <f t="shared" si="710"/>
        <v>1</v>
      </c>
      <c r="Q5553" s="64">
        <f t="shared" si="711"/>
        <v>1</v>
      </c>
    </row>
    <row r="5554" spans="1:17" x14ac:dyDescent="0.35">
      <c r="A5554" s="64">
        <v>7136965</v>
      </c>
      <c r="B5554" s="64" t="str">
        <f t="shared" si="706"/>
        <v>RT</v>
      </c>
      <c r="C5554" s="64">
        <f t="shared" si="707"/>
        <v>3702.64</v>
      </c>
      <c r="D5554" s="64">
        <f t="shared" si="707"/>
        <v>335</v>
      </c>
      <c r="E5554" s="64">
        <f t="shared" si="707"/>
        <v>312.38</v>
      </c>
      <c r="F5554" s="64">
        <f t="shared" si="707"/>
        <v>0</v>
      </c>
      <c r="H5554" s="64">
        <f t="shared" si="702"/>
        <v>-312.38</v>
      </c>
      <c r="J5554" s="64">
        <f t="shared" si="708"/>
        <v>151</v>
      </c>
      <c r="K5554" s="64">
        <f t="shared" si="703"/>
        <v>158</v>
      </c>
      <c r="L5554" s="64">
        <f t="shared" si="704"/>
        <v>560</v>
      </c>
      <c r="M5554" s="64">
        <f t="shared" si="705"/>
        <v>223</v>
      </c>
      <c r="O5554" s="64">
        <f t="shared" si="709"/>
        <v>2</v>
      </c>
      <c r="P5554" s="64">
        <f t="shared" si="710"/>
        <v>1</v>
      </c>
      <c r="Q5554" s="64">
        <f t="shared" si="711"/>
        <v>1</v>
      </c>
    </row>
    <row r="5555" spans="1:17" x14ac:dyDescent="0.35">
      <c r="A5555" s="64">
        <v>7147772</v>
      </c>
      <c r="B5555" s="64" t="str">
        <f t="shared" si="706"/>
        <v>RCT Control</v>
      </c>
      <c r="C5555" s="64">
        <f t="shared" si="707"/>
        <v>13189.25</v>
      </c>
      <c r="D5555" s="64">
        <f t="shared" si="707"/>
        <v>336</v>
      </c>
      <c r="E5555" s="64">
        <f t="shared" si="707"/>
        <v>1094.1599999999999</v>
      </c>
      <c r="F5555" s="64">
        <f t="shared" si="707"/>
        <v>0</v>
      </c>
      <c r="H5555" s="64">
        <f t="shared" si="702"/>
        <v>-1094.1599999999999</v>
      </c>
      <c r="J5555" s="64">
        <f t="shared" si="708"/>
        <v>151</v>
      </c>
      <c r="K5555" s="64">
        <f t="shared" si="703"/>
        <v>158</v>
      </c>
      <c r="L5555" s="64">
        <f t="shared" si="704"/>
        <v>560</v>
      </c>
      <c r="M5555" s="64">
        <f t="shared" si="705"/>
        <v>224</v>
      </c>
      <c r="O5555" s="64">
        <f t="shared" si="709"/>
        <v>2</v>
      </c>
      <c r="P5555" s="64">
        <f t="shared" si="710"/>
        <v>1</v>
      </c>
      <c r="Q5555" s="64">
        <f t="shared" si="711"/>
        <v>1</v>
      </c>
    </row>
    <row r="5556" spans="1:17" x14ac:dyDescent="0.35">
      <c r="A5556" s="64">
        <v>7148324</v>
      </c>
      <c r="B5556" s="64" t="str">
        <f t="shared" si="706"/>
        <v>RCT Control</v>
      </c>
      <c r="C5556" s="64">
        <f t="shared" si="707"/>
        <v>4829.08</v>
      </c>
      <c r="D5556" s="64">
        <f t="shared" si="707"/>
        <v>335</v>
      </c>
      <c r="E5556" s="64">
        <f t="shared" si="707"/>
        <v>401.74</v>
      </c>
      <c r="F5556" s="64">
        <f t="shared" si="707"/>
        <v>0</v>
      </c>
      <c r="H5556" s="64">
        <f t="shared" si="702"/>
        <v>-401.74</v>
      </c>
      <c r="J5556" s="64">
        <f t="shared" si="708"/>
        <v>151</v>
      </c>
      <c r="K5556" s="64">
        <f t="shared" si="703"/>
        <v>158</v>
      </c>
      <c r="L5556" s="64">
        <f t="shared" si="704"/>
        <v>560</v>
      </c>
      <c r="M5556" s="64">
        <f t="shared" si="705"/>
        <v>225</v>
      </c>
      <c r="O5556" s="64">
        <f t="shared" si="709"/>
        <v>2</v>
      </c>
      <c r="P5556" s="64">
        <f t="shared" si="710"/>
        <v>1</v>
      </c>
      <c r="Q5556" s="64">
        <f t="shared" si="711"/>
        <v>1</v>
      </c>
    </row>
    <row r="5557" spans="1:17" x14ac:dyDescent="0.35">
      <c r="A5557" s="64">
        <v>7148598</v>
      </c>
      <c r="B5557" s="64" t="str">
        <f t="shared" si="706"/>
        <v>RT</v>
      </c>
      <c r="C5557" s="64">
        <f t="shared" si="707"/>
        <v>21216.46</v>
      </c>
      <c r="D5557" s="64">
        <f t="shared" si="707"/>
        <v>365</v>
      </c>
      <c r="E5557" s="64">
        <f t="shared" si="707"/>
        <v>1733.6599999999999</v>
      </c>
      <c r="F5557" s="64">
        <f t="shared" si="707"/>
        <v>0</v>
      </c>
      <c r="H5557" s="64">
        <f t="shared" si="702"/>
        <v>-1733.6599999999999</v>
      </c>
      <c r="J5557" s="64">
        <f t="shared" si="708"/>
        <v>151</v>
      </c>
      <c r="K5557" s="64">
        <f t="shared" si="703"/>
        <v>158</v>
      </c>
      <c r="L5557" s="64">
        <f t="shared" si="704"/>
        <v>561</v>
      </c>
      <c r="M5557" s="64">
        <f t="shared" si="705"/>
        <v>225</v>
      </c>
      <c r="O5557" s="64">
        <f t="shared" si="709"/>
        <v>2</v>
      </c>
      <c r="P5557" s="64">
        <f t="shared" si="710"/>
        <v>1</v>
      </c>
      <c r="Q5557" s="64">
        <f t="shared" si="711"/>
        <v>1</v>
      </c>
    </row>
    <row r="5558" spans="1:17" x14ac:dyDescent="0.35">
      <c r="A5558" s="64">
        <v>7148746</v>
      </c>
      <c r="B5558" s="64" t="str">
        <f t="shared" si="706"/>
        <v>CPP/RT</v>
      </c>
      <c r="C5558" s="64">
        <f t="shared" si="707"/>
        <v>5174.01</v>
      </c>
      <c r="D5558" s="64">
        <f t="shared" si="707"/>
        <v>335</v>
      </c>
      <c r="E5558" s="64">
        <f t="shared" si="707"/>
        <v>421.13</v>
      </c>
      <c r="F5558" s="64">
        <f t="shared" si="707"/>
        <v>418.82000000000005</v>
      </c>
      <c r="H5558" s="64">
        <f t="shared" si="702"/>
        <v>-2.3099999999999454</v>
      </c>
      <c r="J5558" s="64">
        <f t="shared" si="708"/>
        <v>151</v>
      </c>
      <c r="K5558" s="64">
        <f t="shared" si="703"/>
        <v>159</v>
      </c>
      <c r="L5558" s="64">
        <f t="shared" si="704"/>
        <v>561</v>
      </c>
      <c r="M5558" s="64">
        <f t="shared" si="705"/>
        <v>225</v>
      </c>
      <c r="O5558" s="64">
        <f t="shared" si="709"/>
        <v>2</v>
      </c>
      <c r="P5558" s="64">
        <f t="shared" si="710"/>
        <v>1</v>
      </c>
      <c r="Q5558" s="64">
        <f t="shared" si="711"/>
        <v>1</v>
      </c>
    </row>
    <row r="5559" spans="1:17" x14ac:dyDescent="0.35">
      <c r="A5559" s="64">
        <v>7150014</v>
      </c>
      <c r="B5559" s="64" t="str">
        <f t="shared" si="706"/>
        <v>RT</v>
      </c>
      <c r="C5559" s="64">
        <f t="shared" si="707"/>
        <v>3543.96</v>
      </c>
      <c r="D5559" s="64">
        <f t="shared" si="707"/>
        <v>365</v>
      </c>
      <c r="E5559" s="64">
        <f t="shared" si="707"/>
        <v>277.11</v>
      </c>
      <c r="F5559" s="64">
        <f t="shared" si="707"/>
        <v>0</v>
      </c>
      <c r="H5559" s="64">
        <f t="shared" si="702"/>
        <v>-277.11</v>
      </c>
      <c r="J5559" s="64">
        <f t="shared" si="708"/>
        <v>151</v>
      </c>
      <c r="K5559" s="64">
        <f t="shared" si="703"/>
        <v>159</v>
      </c>
      <c r="L5559" s="64">
        <f t="shared" si="704"/>
        <v>562</v>
      </c>
      <c r="M5559" s="64">
        <f t="shared" si="705"/>
        <v>225</v>
      </c>
      <c r="O5559" s="64">
        <f t="shared" si="709"/>
        <v>2</v>
      </c>
      <c r="P5559" s="64">
        <f t="shared" si="710"/>
        <v>1</v>
      </c>
      <c r="Q5559" s="64">
        <f t="shared" si="711"/>
        <v>1</v>
      </c>
    </row>
    <row r="5560" spans="1:17" x14ac:dyDescent="0.35">
      <c r="A5560" s="64">
        <v>7150874</v>
      </c>
      <c r="B5560" s="64" t="str">
        <f t="shared" si="706"/>
        <v>RT</v>
      </c>
      <c r="C5560" s="64">
        <f t="shared" si="707"/>
        <v>10087.07</v>
      </c>
      <c r="D5560" s="64">
        <f t="shared" si="707"/>
        <v>365</v>
      </c>
      <c r="E5560" s="64">
        <f t="shared" si="707"/>
        <v>816.44</v>
      </c>
      <c r="F5560" s="64">
        <f t="shared" si="707"/>
        <v>0</v>
      </c>
      <c r="H5560" s="64">
        <f t="shared" si="702"/>
        <v>-816.44</v>
      </c>
      <c r="J5560" s="64">
        <f t="shared" si="708"/>
        <v>151</v>
      </c>
      <c r="K5560" s="64">
        <f t="shared" si="703"/>
        <v>159</v>
      </c>
      <c r="L5560" s="64">
        <f t="shared" si="704"/>
        <v>563</v>
      </c>
      <c r="M5560" s="64">
        <f t="shared" si="705"/>
        <v>225</v>
      </c>
      <c r="O5560" s="64">
        <f t="shared" si="709"/>
        <v>2</v>
      </c>
      <c r="P5560" s="64">
        <f t="shared" si="710"/>
        <v>1</v>
      </c>
      <c r="Q5560" s="64">
        <f t="shared" si="711"/>
        <v>1</v>
      </c>
    </row>
    <row r="5561" spans="1:17" x14ac:dyDescent="0.35">
      <c r="A5561" s="64">
        <v>7152789</v>
      </c>
      <c r="B5561" s="64" t="str">
        <f t="shared" si="706"/>
        <v>CPP</v>
      </c>
      <c r="C5561" s="64">
        <f t="shared" si="707"/>
        <v>4182.67</v>
      </c>
      <c r="D5561" s="64">
        <f t="shared" si="707"/>
        <v>334</v>
      </c>
      <c r="E5561" s="64">
        <f t="shared" si="707"/>
        <v>323.33000000000004</v>
      </c>
      <c r="F5561" s="64">
        <f t="shared" si="707"/>
        <v>316.89</v>
      </c>
      <c r="H5561" s="64">
        <f t="shared" si="702"/>
        <v>-6.4400000000000546</v>
      </c>
      <c r="J5561" s="64">
        <f t="shared" si="708"/>
        <v>152</v>
      </c>
      <c r="K5561" s="64">
        <f t="shared" si="703"/>
        <v>159</v>
      </c>
      <c r="L5561" s="64">
        <f t="shared" si="704"/>
        <v>563</v>
      </c>
      <c r="M5561" s="64">
        <f t="shared" si="705"/>
        <v>225</v>
      </c>
      <c r="O5561" s="64">
        <f t="shared" si="709"/>
        <v>2</v>
      </c>
      <c r="P5561" s="64">
        <f t="shared" si="710"/>
        <v>1</v>
      </c>
      <c r="Q5561" s="64">
        <f t="shared" si="711"/>
        <v>1</v>
      </c>
    </row>
    <row r="5562" spans="1:17" x14ac:dyDescent="0.35">
      <c r="A5562" s="64">
        <v>7153571</v>
      </c>
      <c r="B5562" s="64" t="str">
        <f t="shared" si="706"/>
        <v>RT</v>
      </c>
      <c r="C5562" s="64">
        <f t="shared" si="707"/>
        <v>8355.9700000000012</v>
      </c>
      <c r="D5562" s="64">
        <f t="shared" si="707"/>
        <v>364</v>
      </c>
      <c r="E5562" s="64">
        <f t="shared" si="707"/>
        <v>680.98</v>
      </c>
      <c r="F5562" s="64">
        <f t="shared" si="707"/>
        <v>0</v>
      </c>
      <c r="H5562" s="64">
        <f t="shared" si="702"/>
        <v>-680.98</v>
      </c>
      <c r="J5562" s="64">
        <f t="shared" si="708"/>
        <v>152</v>
      </c>
      <c r="K5562" s="64">
        <f t="shared" si="703"/>
        <v>159</v>
      </c>
      <c r="L5562" s="64">
        <f t="shared" si="704"/>
        <v>564</v>
      </c>
      <c r="M5562" s="64">
        <f t="shared" si="705"/>
        <v>225</v>
      </c>
      <c r="O5562" s="64">
        <f t="shared" si="709"/>
        <v>2</v>
      </c>
      <c r="P5562" s="64">
        <f t="shared" si="710"/>
        <v>1</v>
      </c>
      <c r="Q5562" s="64">
        <f t="shared" si="711"/>
        <v>1</v>
      </c>
    </row>
    <row r="5563" spans="1:17" x14ac:dyDescent="0.35">
      <c r="A5563" s="64">
        <v>7158315</v>
      </c>
      <c r="B5563" s="64" t="str">
        <f t="shared" si="706"/>
        <v>CPP</v>
      </c>
      <c r="C5563" s="64">
        <f t="shared" si="707"/>
        <v>10830.72</v>
      </c>
      <c r="D5563" s="64">
        <f t="shared" si="707"/>
        <v>336</v>
      </c>
      <c r="E5563" s="64">
        <f t="shared" si="707"/>
        <v>809.23</v>
      </c>
      <c r="F5563" s="64">
        <f t="shared" si="707"/>
        <v>781.48</v>
      </c>
      <c r="H5563" s="64">
        <f t="shared" si="702"/>
        <v>-27.75</v>
      </c>
      <c r="J5563" s="64">
        <f t="shared" si="708"/>
        <v>153</v>
      </c>
      <c r="K5563" s="64">
        <f t="shared" si="703"/>
        <v>159</v>
      </c>
      <c r="L5563" s="64">
        <f t="shared" si="704"/>
        <v>564</v>
      </c>
      <c r="M5563" s="64">
        <f t="shared" si="705"/>
        <v>225</v>
      </c>
      <c r="O5563" s="64">
        <f t="shared" si="709"/>
        <v>2</v>
      </c>
      <c r="P5563" s="64">
        <f t="shared" si="710"/>
        <v>1</v>
      </c>
      <c r="Q5563" s="64">
        <f t="shared" si="711"/>
        <v>1</v>
      </c>
    </row>
    <row r="5564" spans="1:17" x14ac:dyDescent="0.35">
      <c r="A5564" s="64">
        <v>7159313</v>
      </c>
      <c r="B5564" s="64" t="str">
        <f t="shared" si="706"/>
        <v>RT</v>
      </c>
      <c r="C5564" s="64">
        <f t="shared" si="707"/>
        <v>5980.5300000000007</v>
      </c>
      <c r="D5564" s="64">
        <f t="shared" si="707"/>
        <v>364</v>
      </c>
      <c r="E5564" s="64">
        <f t="shared" si="707"/>
        <v>466.40999999999997</v>
      </c>
      <c r="F5564" s="64">
        <f t="shared" si="707"/>
        <v>0</v>
      </c>
      <c r="H5564" s="64">
        <f t="shared" si="702"/>
        <v>-466.40999999999997</v>
      </c>
      <c r="J5564" s="64">
        <f t="shared" si="708"/>
        <v>153</v>
      </c>
      <c r="K5564" s="64">
        <f t="shared" si="703"/>
        <v>159</v>
      </c>
      <c r="L5564" s="64">
        <f t="shared" si="704"/>
        <v>565</v>
      </c>
      <c r="M5564" s="64">
        <f t="shared" si="705"/>
        <v>225</v>
      </c>
      <c r="O5564" s="64">
        <f t="shared" si="709"/>
        <v>2</v>
      </c>
      <c r="P5564" s="64">
        <f t="shared" si="710"/>
        <v>1</v>
      </c>
      <c r="Q5564" s="64">
        <f t="shared" si="711"/>
        <v>1</v>
      </c>
    </row>
    <row r="5565" spans="1:17" x14ac:dyDescent="0.35">
      <c r="A5565" s="64">
        <v>7164693</v>
      </c>
      <c r="B5565" s="64" t="str">
        <f t="shared" si="706"/>
        <v>CPP/RT</v>
      </c>
      <c r="C5565" s="64">
        <f t="shared" si="707"/>
        <v>16179.15</v>
      </c>
      <c r="D5565" s="64">
        <f t="shared" si="707"/>
        <v>246</v>
      </c>
      <c r="E5565" s="64">
        <f t="shared" si="707"/>
        <v>1270.29</v>
      </c>
      <c r="F5565" s="64">
        <f t="shared" si="707"/>
        <v>1241.06</v>
      </c>
      <c r="H5565" s="64">
        <f t="shared" si="702"/>
        <v>-29.230000000000018</v>
      </c>
      <c r="J5565" s="64">
        <f t="shared" si="708"/>
        <v>153</v>
      </c>
      <c r="K5565" s="64">
        <f t="shared" si="703"/>
        <v>160</v>
      </c>
      <c r="L5565" s="64">
        <f t="shared" si="704"/>
        <v>565</v>
      </c>
      <c r="M5565" s="64">
        <f t="shared" si="705"/>
        <v>225</v>
      </c>
      <c r="O5565" s="64">
        <f t="shared" si="709"/>
        <v>2</v>
      </c>
      <c r="P5565" s="64">
        <f t="shared" si="710"/>
        <v>1</v>
      </c>
      <c r="Q5565" s="64">
        <f t="shared" si="711"/>
        <v>1</v>
      </c>
    </row>
    <row r="5566" spans="1:17" x14ac:dyDescent="0.35">
      <c r="A5566" s="64">
        <v>7167663</v>
      </c>
      <c r="B5566" s="64" t="str">
        <f t="shared" si="706"/>
        <v>RT</v>
      </c>
      <c r="C5566" s="64">
        <f t="shared" si="707"/>
        <v>12313.35</v>
      </c>
      <c r="D5566" s="64">
        <f t="shared" si="707"/>
        <v>363</v>
      </c>
      <c r="E5566" s="64">
        <f t="shared" si="707"/>
        <v>1026.04</v>
      </c>
      <c r="F5566" s="64">
        <f t="shared" si="707"/>
        <v>0</v>
      </c>
      <c r="H5566" s="64">
        <f t="shared" si="702"/>
        <v>-1026.04</v>
      </c>
      <c r="J5566" s="64">
        <f t="shared" si="708"/>
        <v>153</v>
      </c>
      <c r="K5566" s="64">
        <f t="shared" si="703"/>
        <v>160</v>
      </c>
      <c r="L5566" s="64">
        <f t="shared" si="704"/>
        <v>566</v>
      </c>
      <c r="M5566" s="64">
        <f t="shared" si="705"/>
        <v>225</v>
      </c>
      <c r="O5566" s="64">
        <f t="shared" si="709"/>
        <v>2</v>
      </c>
      <c r="P5566" s="64">
        <f t="shared" si="710"/>
        <v>1</v>
      </c>
      <c r="Q5566" s="64">
        <f t="shared" si="711"/>
        <v>1</v>
      </c>
    </row>
    <row r="5567" spans="1:17" x14ac:dyDescent="0.35">
      <c r="A5567" s="64">
        <v>7168596</v>
      </c>
      <c r="B5567" s="64" t="str">
        <f t="shared" si="706"/>
        <v>CPP</v>
      </c>
      <c r="C5567" s="64">
        <f t="shared" si="707"/>
        <v>10139.36</v>
      </c>
      <c r="D5567" s="64">
        <f t="shared" si="707"/>
        <v>270</v>
      </c>
      <c r="E5567" s="64">
        <f t="shared" si="707"/>
        <v>814.68000000000006</v>
      </c>
      <c r="F5567" s="64">
        <f t="shared" si="707"/>
        <v>817.73</v>
      </c>
      <c r="H5567" s="64">
        <f t="shared" si="702"/>
        <v>3.0499999999999545</v>
      </c>
      <c r="J5567" s="64">
        <f t="shared" si="708"/>
        <v>154</v>
      </c>
      <c r="K5567" s="64">
        <f t="shared" si="703"/>
        <v>160</v>
      </c>
      <c r="L5567" s="64">
        <f t="shared" si="704"/>
        <v>566</v>
      </c>
      <c r="M5567" s="64">
        <f t="shared" si="705"/>
        <v>225</v>
      </c>
      <c r="O5567" s="64">
        <f t="shared" si="709"/>
        <v>2</v>
      </c>
      <c r="P5567" s="64">
        <f t="shared" si="710"/>
        <v>1</v>
      </c>
      <c r="Q5567" s="64">
        <f t="shared" si="711"/>
        <v>1</v>
      </c>
    </row>
    <row r="5568" spans="1:17" x14ac:dyDescent="0.35">
      <c r="A5568" s="64">
        <v>7168819</v>
      </c>
      <c r="B5568" s="64" t="str">
        <f t="shared" si="706"/>
        <v>RCT Control</v>
      </c>
      <c r="C5568" s="64">
        <f t="shared" si="707"/>
        <v>7767.78</v>
      </c>
      <c r="D5568" s="64">
        <f t="shared" si="707"/>
        <v>335</v>
      </c>
      <c r="E5568" s="64">
        <f t="shared" si="707"/>
        <v>645.59</v>
      </c>
      <c r="F5568" s="64">
        <f t="shared" si="707"/>
        <v>0</v>
      </c>
      <c r="H5568" s="64">
        <f t="shared" si="702"/>
        <v>-645.59</v>
      </c>
      <c r="J5568" s="64">
        <f t="shared" si="708"/>
        <v>154</v>
      </c>
      <c r="K5568" s="64">
        <f t="shared" si="703"/>
        <v>160</v>
      </c>
      <c r="L5568" s="64">
        <f t="shared" si="704"/>
        <v>566</v>
      </c>
      <c r="M5568" s="64">
        <f t="shared" si="705"/>
        <v>226</v>
      </c>
      <c r="O5568" s="64">
        <f t="shared" si="709"/>
        <v>2</v>
      </c>
      <c r="P5568" s="64">
        <f t="shared" si="710"/>
        <v>1</v>
      </c>
      <c r="Q5568" s="64">
        <f t="shared" si="711"/>
        <v>1</v>
      </c>
    </row>
    <row r="5569" spans="1:17" x14ac:dyDescent="0.35">
      <c r="A5569" s="64">
        <v>7172597</v>
      </c>
      <c r="B5569" s="64" t="str">
        <f t="shared" si="706"/>
        <v>CPP</v>
      </c>
      <c r="C5569" s="64">
        <f t="shared" si="707"/>
        <v>5972.41</v>
      </c>
      <c r="D5569" s="64">
        <f t="shared" si="707"/>
        <v>364</v>
      </c>
      <c r="E5569" s="64">
        <f t="shared" si="707"/>
        <v>491.59</v>
      </c>
      <c r="F5569" s="64">
        <f t="shared" si="707"/>
        <v>492.21</v>
      </c>
      <c r="H5569" s="64">
        <f t="shared" si="702"/>
        <v>0.62000000000000455</v>
      </c>
      <c r="J5569" s="64">
        <f t="shared" si="708"/>
        <v>155</v>
      </c>
      <c r="K5569" s="64">
        <f t="shared" si="703"/>
        <v>160</v>
      </c>
      <c r="L5569" s="64">
        <f t="shared" si="704"/>
        <v>566</v>
      </c>
      <c r="M5569" s="64">
        <f t="shared" si="705"/>
        <v>226</v>
      </c>
      <c r="O5569" s="64">
        <f t="shared" si="709"/>
        <v>2</v>
      </c>
      <c r="P5569" s="64">
        <f t="shared" si="710"/>
        <v>1</v>
      </c>
      <c r="Q5569" s="64">
        <f t="shared" si="711"/>
        <v>1</v>
      </c>
    </row>
    <row r="5570" spans="1:17" x14ac:dyDescent="0.35">
      <c r="A5570" s="64">
        <v>7175054</v>
      </c>
      <c r="B5570" s="64" t="str">
        <f t="shared" si="706"/>
        <v>RCT Control</v>
      </c>
      <c r="C5570" s="64">
        <f t="shared" si="707"/>
        <v>16148.91</v>
      </c>
      <c r="D5570" s="64">
        <f t="shared" si="707"/>
        <v>334</v>
      </c>
      <c r="E5570" s="64">
        <f t="shared" si="707"/>
        <v>1314.09</v>
      </c>
      <c r="F5570" s="64">
        <f t="shared" si="707"/>
        <v>0</v>
      </c>
      <c r="H5570" s="64">
        <f t="shared" si="702"/>
        <v>-1314.09</v>
      </c>
      <c r="J5570" s="64">
        <f t="shared" si="708"/>
        <v>155</v>
      </c>
      <c r="K5570" s="64">
        <f t="shared" si="703"/>
        <v>160</v>
      </c>
      <c r="L5570" s="64">
        <f t="shared" si="704"/>
        <v>566</v>
      </c>
      <c r="M5570" s="64">
        <f t="shared" si="705"/>
        <v>227</v>
      </c>
      <c r="O5570" s="64">
        <f t="shared" si="709"/>
        <v>2</v>
      </c>
      <c r="P5570" s="64">
        <f t="shared" si="710"/>
        <v>1</v>
      </c>
      <c r="Q5570" s="64">
        <f t="shared" si="711"/>
        <v>1</v>
      </c>
    </row>
    <row r="5571" spans="1:17" x14ac:dyDescent="0.35">
      <c r="A5571" s="64">
        <v>7179014</v>
      </c>
      <c r="B5571" s="64" t="str">
        <f t="shared" si="706"/>
        <v>CPP</v>
      </c>
      <c r="C5571" s="64">
        <f t="shared" si="707"/>
        <v>9981.7900000000009</v>
      </c>
      <c r="D5571" s="64">
        <f t="shared" si="707"/>
        <v>272</v>
      </c>
      <c r="E5571" s="64">
        <f t="shared" si="707"/>
        <v>820.39</v>
      </c>
      <c r="F5571" s="64">
        <f t="shared" si="707"/>
        <v>816.51</v>
      </c>
      <c r="H5571" s="64">
        <f t="shared" si="702"/>
        <v>-3.8799999999999955</v>
      </c>
      <c r="J5571" s="64">
        <f t="shared" si="708"/>
        <v>156</v>
      </c>
      <c r="K5571" s="64">
        <f t="shared" si="703"/>
        <v>160</v>
      </c>
      <c r="L5571" s="64">
        <f t="shared" si="704"/>
        <v>566</v>
      </c>
      <c r="M5571" s="64">
        <f t="shared" si="705"/>
        <v>227</v>
      </c>
      <c r="O5571" s="64">
        <f t="shared" si="709"/>
        <v>2</v>
      </c>
      <c r="P5571" s="64">
        <f t="shared" si="710"/>
        <v>1</v>
      </c>
      <c r="Q5571" s="64">
        <f t="shared" si="711"/>
        <v>1</v>
      </c>
    </row>
    <row r="5572" spans="1:17" x14ac:dyDescent="0.35">
      <c r="A5572" s="64">
        <v>7181902</v>
      </c>
      <c r="B5572" s="64" t="str">
        <f t="shared" si="706"/>
        <v>CPP</v>
      </c>
      <c r="C5572" s="64">
        <f t="shared" si="707"/>
        <v>6492.48</v>
      </c>
      <c r="D5572" s="64">
        <f t="shared" si="707"/>
        <v>335</v>
      </c>
      <c r="E5572" s="64">
        <f t="shared" si="707"/>
        <v>544.32999999999993</v>
      </c>
      <c r="F5572" s="64">
        <f t="shared" si="707"/>
        <v>543.26</v>
      </c>
      <c r="H5572" s="64">
        <f t="shared" si="702"/>
        <v>-1.0699999999999363</v>
      </c>
      <c r="J5572" s="64">
        <f t="shared" si="708"/>
        <v>157</v>
      </c>
      <c r="K5572" s="64">
        <f t="shared" si="703"/>
        <v>160</v>
      </c>
      <c r="L5572" s="64">
        <f t="shared" si="704"/>
        <v>566</v>
      </c>
      <c r="M5572" s="64">
        <f t="shared" si="705"/>
        <v>227</v>
      </c>
      <c r="O5572" s="64">
        <f t="shared" si="709"/>
        <v>2</v>
      </c>
      <c r="P5572" s="64">
        <f t="shared" si="710"/>
        <v>1</v>
      </c>
      <c r="Q5572" s="64">
        <f t="shared" si="711"/>
        <v>1</v>
      </c>
    </row>
    <row r="5573" spans="1:17" x14ac:dyDescent="0.35">
      <c r="A5573" s="64">
        <v>7193171</v>
      </c>
      <c r="B5573" s="64" t="str">
        <f t="shared" si="706"/>
        <v>RCT Control</v>
      </c>
      <c r="C5573" s="64">
        <f t="shared" si="707"/>
        <v>13919.74</v>
      </c>
      <c r="D5573" s="64">
        <f t="shared" si="707"/>
        <v>335</v>
      </c>
      <c r="E5573" s="64">
        <f t="shared" si="707"/>
        <v>1128.27</v>
      </c>
      <c r="F5573" s="64">
        <f t="shared" si="707"/>
        <v>0</v>
      </c>
      <c r="H5573" s="64">
        <f t="shared" si="702"/>
        <v>-1128.27</v>
      </c>
      <c r="J5573" s="64">
        <f t="shared" si="708"/>
        <v>157</v>
      </c>
      <c r="K5573" s="64">
        <f t="shared" si="703"/>
        <v>160</v>
      </c>
      <c r="L5573" s="64">
        <f t="shared" si="704"/>
        <v>566</v>
      </c>
      <c r="M5573" s="64">
        <f t="shared" si="705"/>
        <v>228</v>
      </c>
      <c r="O5573" s="64">
        <f t="shared" si="709"/>
        <v>2</v>
      </c>
      <c r="P5573" s="64">
        <f t="shared" si="710"/>
        <v>1</v>
      </c>
      <c r="Q5573" s="64">
        <f t="shared" si="711"/>
        <v>1</v>
      </c>
    </row>
    <row r="5574" spans="1:17" x14ac:dyDescent="0.35">
      <c r="A5574" s="64">
        <v>7197173</v>
      </c>
      <c r="B5574" s="64" t="str">
        <f t="shared" si="706"/>
        <v>CPP/RT</v>
      </c>
      <c r="C5574" s="64">
        <f t="shared" si="707"/>
        <v>6292.2899999999991</v>
      </c>
      <c r="D5574" s="64">
        <f t="shared" si="707"/>
        <v>333</v>
      </c>
      <c r="E5574" s="64">
        <f t="shared" si="707"/>
        <v>479.49</v>
      </c>
      <c r="F5574" s="64">
        <f t="shared" si="707"/>
        <v>468.78999999999996</v>
      </c>
      <c r="H5574" s="64">
        <f t="shared" si="702"/>
        <v>-10.700000000000045</v>
      </c>
      <c r="J5574" s="64">
        <f t="shared" si="708"/>
        <v>157</v>
      </c>
      <c r="K5574" s="64">
        <f t="shared" si="703"/>
        <v>161</v>
      </c>
      <c r="L5574" s="64">
        <f t="shared" si="704"/>
        <v>566</v>
      </c>
      <c r="M5574" s="64">
        <f t="shared" si="705"/>
        <v>228</v>
      </c>
      <c r="O5574" s="64">
        <f t="shared" si="709"/>
        <v>2</v>
      </c>
      <c r="P5574" s="64">
        <f t="shared" si="710"/>
        <v>1</v>
      </c>
      <c r="Q5574" s="64">
        <f t="shared" si="711"/>
        <v>1</v>
      </c>
    </row>
    <row r="5575" spans="1:17" x14ac:dyDescent="0.35">
      <c r="A5575" s="64">
        <v>7198494</v>
      </c>
      <c r="B5575" s="64" t="str">
        <f t="shared" si="706"/>
        <v>RCT Control</v>
      </c>
      <c r="C5575" s="64">
        <f t="shared" si="707"/>
        <v>24506.15</v>
      </c>
      <c r="D5575" s="64">
        <f t="shared" si="707"/>
        <v>334</v>
      </c>
      <c r="E5575" s="64">
        <f t="shared" si="707"/>
        <v>2008.39</v>
      </c>
      <c r="F5575" s="64">
        <f t="shared" si="707"/>
        <v>0</v>
      </c>
      <c r="H5575" s="64">
        <f t="shared" si="702"/>
        <v>-2008.39</v>
      </c>
      <c r="J5575" s="64">
        <f t="shared" si="708"/>
        <v>157</v>
      </c>
      <c r="K5575" s="64">
        <f t="shared" si="703"/>
        <v>161</v>
      </c>
      <c r="L5575" s="64">
        <f t="shared" si="704"/>
        <v>566</v>
      </c>
      <c r="M5575" s="64">
        <f t="shared" si="705"/>
        <v>229</v>
      </c>
      <c r="O5575" s="64">
        <f t="shared" si="709"/>
        <v>2</v>
      </c>
      <c r="P5575" s="64">
        <f t="shared" si="710"/>
        <v>1</v>
      </c>
      <c r="Q5575" s="64">
        <f t="shared" si="711"/>
        <v>1</v>
      </c>
    </row>
    <row r="5576" spans="1:17" x14ac:dyDescent="0.35">
      <c r="A5576" s="64">
        <v>7200182</v>
      </c>
      <c r="B5576" s="64" t="str">
        <f t="shared" si="706"/>
        <v>RT</v>
      </c>
      <c r="C5576" s="64">
        <f t="shared" si="707"/>
        <v>9476.82</v>
      </c>
      <c r="D5576" s="64">
        <f t="shared" si="707"/>
        <v>364</v>
      </c>
      <c r="E5576" s="64">
        <f t="shared" si="707"/>
        <v>771.21</v>
      </c>
      <c r="F5576" s="64">
        <f t="shared" si="707"/>
        <v>0</v>
      </c>
      <c r="H5576" s="64">
        <f t="shared" si="702"/>
        <v>-771.21</v>
      </c>
      <c r="J5576" s="64">
        <f t="shared" si="708"/>
        <v>157</v>
      </c>
      <c r="K5576" s="64">
        <f t="shared" si="703"/>
        <v>161</v>
      </c>
      <c r="L5576" s="64">
        <f t="shared" si="704"/>
        <v>567</v>
      </c>
      <c r="M5576" s="64">
        <f t="shared" si="705"/>
        <v>229</v>
      </c>
      <c r="O5576" s="64">
        <f t="shared" si="709"/>
        <v>2</v>
      </c>
      <c r="P5576" s="64">
        <f t="shared" si="710"/>
        <v>1</v>
      </c>
      <c r="Q5576" s="64">
        <f t="shared" si="711"/>
        <v>1</v>
      </c>
    </row>
    <row r="5577" spans="1:17" x14ac:dyDescent="0.35">
      <c r="A5577" s="64">
        <v>7201875</v>
      </c>
      <c r="B5577" s="64" t="str">
        <f t="shared" si="706"/>
        <v>RCT Control</v>
      </c>
      <c r="C5577" s="64">
        <f t="shared" si="707"/>
        <v>18702.79</v>
      </c>
      <c r="D5577" s="64">
        <f t="shared" si="707"/>
        <v>334</v>
      </c>
      <c r="E5577" s="64">
        <f t="shared" si="707"/>
        <v>1552.22</v>
      </c>
      <c r="F5577" s="64">
        <f t="shared" si="707"/>
        <v>0</v>
      </c>
      <c r="H5577" s="64">
        <f t="shared" si="702"/>
        <v>-1552.22</v>
      </c>
      <c r="J5577" s="64">
        <f t="shared" si="708"/>
        <v>157</v>
      </c>
      <c r="K5577" s="64">
        <f t="shared" si="703"/>
        <v>161</v>
      </c>
      <c r="L5577" s="64">
        <f t="shared" si="704"/>
        <v>567</v>
      </c>
      <c r="M5577" s="64">
        <f t="shared" si="705"/>
        <v>230</v>
      </c>
      <c r="O5577" s="64">
        <f t="shared" si="709"/>
        <v>2</v>
      </c>
      <c r="P5577" s="64">
        <f t="shared" si="710"/>
        <v>1</v>
      </c>
      <c r="Q5577" s="64">
        <f t="shared" si="711"/>
        <v>1</v>
      </c>
    </row>
    <row r="5578" spans="1:17" x14ac:dyDescent="0.35">
      <c r="A5578" s="64">
        <v>7202071</v>
      </c>
      <c r="B5578" s="64" t="str">
        <f t="shared" si="706"/>
        <v>RCT Control</v>
      </c>
      <c r="C5578" s="64">
        <f t="shared" si="707"/>
        <v>3860.9</v>
      </c>
      <c r="D5578" s="64">
        <f t="shared" si="707"/>
        <v>335</v>
      </c>
      <c r="E5578" s="64">
        <f t="shared" si="707"/>
        <v>304.91999999999996</v>
      </c>
      <c r="F5578" s="64">
        <f t="shared" si="707"/>
        <v>0</v>
      </c>
      <c r="H5578" s="64">
        <f t="shared" si="702"/>
        <v>-304.91999999999996</v>
      </c>
      <c r="J5578" s="64">
        <f t="shared" si="708"/>
        <v>157</v>
      </c>
      <c r="K5578" s="64">
        <f t="shared" si="703"/>
        <v>161</v>
      </c>
      <c r="L5578" s="64">
        <f t="shared" si="704"/>
        <v>567</v>
      </c>
      <c r="M5578" s="64">
        <f t="shared" si="705"/>
        <v>231</v>
      </c>
      <c r="O5578" s="64">
        <f t="shared" si="709"/>
        <v>2</v>
      </c>
      <c r="P5578" s="64">
        <f t="shared" si="710"/>
        <v>1</v>
      </c>
      <c r="Q5578" s="64">
        <f t="shared" si="711"/>
        <v>1</v>
      </c>
    </row>
    <row r="5579" spans="1:17" x14ac:dyDescent="0.35">
      <c r="A5579" s="64">
        <v>7207047</v>
      </c>
      <c r="B5579" s="64" t="str">
        <f t="shared" si="706"/>
        <v>RCT Control</v>
      </c>
      <c r="C5579" s="64">
        <f t="shared" si="707"/>
        <v>4167.22</v>
      </c>
      <c r="D5579" s="64">
        <f t="shared" si="707"/>
        <v>293</v>
      </c>
      <c r="E5579" s="64">
        <f t="shared" si="707"/>
        <v>329.69</v>
      </c>
      <c r="F5579" s="64">
        <f t="shared" si="707"/>
        <v>0</v>
      </c>
      <c r="H5579" s="64">
        <f t="shared" si="702"/>
        <v>-329.69</v>
      </c>
      <c r="J5579" s="64">
        <f t="shared" si="708"/>
        <v>157</v>
      </c>
      <c r="K5579" s="64">
        <f t="shared" si="703"/>
        <v>161</v>
      </c>
      <c r="L5579" s="64">
        <f t="shared" si="704"/>
        <v>567</v>
      </c>
      <c r="M5579" s="64">
        <f t="shared" si="705"/>
        <v>232</v>
      </c>
      <c r="O5579" s="64">
        <f t="shared" si="709"/>
        <v>2</v>
      </c>
      <c r="P5579" s="64">
        <f t="shared" si="710"/>
        <v>1</v>
      </c>
      <c r="Q5579" s="64">
        <f t="shared" si="711"/>
        <v>1</v>
      </c>
    </row>
    <row r="5580" spans="1:17" x14ac:dyDescent="0.35">
      <c r="A5580" s="64">
        <v>7207609</v>
      </c>
      <c r="B5580" s="64" t="str">
        <f t="shared" si="706"/>
        <v>RT</v>
      </c>
      <c r="C5580" s="64">
        <f t="shared" si="707"/>
        <v>7040.34</v>
      </c>
      <c r="D5580" s="64">
        <f t="shared" si="707"/>
        <v>364</v>
      </c>
      <c r="E5580" s="64">
        <f t="shared" si="707"/>
        <v>560.29</v>
      </c>
      <c r="F5580" s="64">
        <f t="shared" si="707"/>
        <v>0</v>
      </c>
      <c r="H5580" s="64">
        <f t="shared" si="702"/>
        <v>-560.29</v>
      </c>
      <c r="J5580" s="64">
        <f t="shared" si="708"/>
        <v>157</v>
      </c>
      <c r="K5580" s="64">
        <f t="shared" si="703"/>
        <v>161</v>
      </c>
      <c r="L5580" s="64">
        <f t="shared" si="704"/>
        <v>568</v>
      </c>
      <c r="M5580" s="64">
        <f t="shared" si="705"/>
        <v>232</v>
      </c>
      <c r="O5580" s="64">
        <f t="shared" si="709"/>
        <v>2</v>
      </c>
      <c r="P5580" s="64">
        <f t="shared" si="710"/>
        <v>1</v>
      </c>
      <c r="Q5580" s="64">
        <f t="shared" si="711"/>
        <v>1</v>
      </c>
    </row>
    <row r="5581" spans="1:17" x14ac:dyDescent="0.35">
      <c r="A5581" s="64">
        <v>7207790</v>
      </c>
      <c r="B5581" s="64" t="str">
        <f t="shared" si="706"/>
        <v>CPP/RT</v>
      </c>
      <c r="C5581" s="64">
        <f t="shared" si="707"/>
        <v>6068.4400000000005</v>
      </c>
      <c r="D5581" s="64">
        <f t="shared" si="707"/>
        <v>335</v>
      </c>
      <c r="E5581" s="64">
        <f t="shared" si="707"/>
        <v>504.25</v>
      </c>
      <c r="F5581" s="64">
        <f t="shared" si="707"/>
        <v>505.46</v>
      </c>
      <c r="H5581" s="64">
        <f t="shared" si="702"/>
        <v>1.2099999999999795</v>
      </c>
      <c r="J5581" s="64">
        <f t="shared" si="708"/>
        <v>157</v>
      </c>
      <c r="K5581" s="64">
        <f t="shared" si="703"/>
        <v>162</v>
      </c>
      <c r="L5581" s="64">
        <f t="shared" si="704"/>
        <v>568</v>
      </c>
      <c r="M5581" s="64">
        <f t="shared" si="705"/>
        <v>232</v>
      </c>
      <c r="O5581" s="64">
        <f t="shared" si="709"/>
        <v>2</v>
      </c>
      <c r="P5581" s="64">
        <f t="shared" si="710"/>
        <v>1</v>
      </c>
      <c r="Q5581" s="64">
        <f t="shared" si="711"/>
        <v>1</v>
      </c>
    </row>
    <row r="5582" spans="1:17" x14ac:dyDescent="0.35">
      <c r="A5582" s="64">
        <v>7216957</v>
      </c>
      <c r="B5582" s="64" t="str">
        <f t="shared" si="706"/>
        <v>RCT Control</v>
      </c>
      <c r="C5582" s="64">
        <f t="shared" si="707"/>
        <v>23538.260000000002</v>
      </c>
      <c r="D5582" s="64">
        <f t="shared" si="707"/>
        <v>335</v>
      </c>
      <c r="E5582" s="64">
        <f t="shared" si="707"/>
        <v>1954.8999999999999</v>
      </c>
      <c r="F5582" s="64">
        <f t="shared" si="707"/>
        <v>0</v>
      </c>
      <c r="H5582" s="64">
        <f t="shared" si="702"/>
        <v>-1954.8999999999999</v>
      </c>
      <c r="J5582" s="64">
        <f t="shared" si="708"/>
        <v>157</v>
      </c>
      <c r="K5582" s="64">
        <f t="shared" si="703"/>
        <v>162</v>
      </c>
      <c r="L5582" s="64">
        <f t="shared" si="704"/>
        <v>568</v>
      </c>
      <c r="M5582" s="64">
        <f t="shared" si="705"/>
        <v>233</v>
      </c>
      <c r="O5582" s="64">
        <f t="shared" si="709"/>
        <v>2</v>
      </c>
      <c r="P5582" s="64">
        <f t="shared" si="710"/>
        <v>1</v>
      </c>
      <c r="Q5582" s="64">
        <f t="shared" si="711"/>
        <v>1</v>
      </c>
    </row>
    <row r="5583" spans="1:17" x14ac:dyDescent="0.35">
      <c r="A5583" s="64">
        <v>7219216</v>
      </c>
      <c r="B5583" s="64" t="str">
        <f t="shared" si="706"/>
        <v>RCT Control</v>
      </c>
      <c r="C5583" s="64">
        <f t="shared" si="707"/>
        <v>4408.45</v>
      </c>
      <c r="D5583" s="64">
        <f t="shared" si="707"/>
        <v>364</v>
      </c>
      <c r="E5583" s="64">
        <f t="shared" si="707"/>
        <v>357.51</v>
      </c>
      <c r="F5583" s="64">
        <f t="shared" si="707"/>
        <v>0</v>
      </c>
      <c r="H5583" s="64">
        <f t="shared" si="702"/>
        <v>-357.51</v>
      </c>
      <c r="J5583" s="64">
        <f t="shared" si="708"/>
        <v>157</v>
      </c>
      <c r="K5583" s="64">
        <f t="shared" si="703"/>
        <v>162</v>
      </c>
      <c r="L5583" s="64">
        <f t="shared" si="704"/>
        <v>568</v>
      </c>
      <c r="M5583" s="64">
        <f t="shared" si="705"/>
        <v>234</v>
      </c>
      <c r="O5583" s="64">
        <f t="shared" si="709"/>
        <v>2</v>
      </c>
      <c r="P5583" s="64">
        <f t="shared" si="710"/>
        <v>1</v>
      </c>
      <c r="Q5583" s="64">
        <f t="shared" si="711"/>
        <v>1</v>
      </c>
    </row>
    <row r="5584" spans="1:17" x14ac:dyDescent="0.35">
      <c r="A5584" s="64">
        <v>7221774</v>
      </c>
      <c r="B5584" s="64" t="str">
        <f t="shared" si="706"/>
        <v>RT</v>
      </c>
      <c r="C5584" s="64">
        <f t="shared" si="707"/>
        <v>14549.220000000001</v>
      </c>
      <c r="D5584" s="64">
        <f t="shared" si="707"/>
        <v>365</v>
      </c>
      <c r="E5584" s="64">
        <f t="shared" si="707"/>
        <v>1180.57</v>
      </c>
      <c r="F5584" s="64">
        <f t="shared" si="707"/>
        <v>0</v>
      </c>
      <c r="H5584" s="64">
        <f t="shared" si="702"/>
        <v>-1180.57</v>
      </c>
      <c r="J5584" s="64">
        <f t="shared" si="708"/>
        <v>157</v>
      </c>
      <c r="K5584" s="64">
        <f t="shared" si="703"/>
        <v>162</v>
      </c>
      <c r="L5584" s="64">
        <f t="shared" si="704"/>
        <v>569</v>
      </c>
      <c r="M5584" s="64">
        <f t="shared" si="705"/>
        <v>234</v>
      </c>
      <c r="O5584" s="64">
        <f t="shared" si="709"/>
        <v>2</v>
      </c>
      <c r="P5584" s="64">
        <f t="shared" si="710"/>
        <v>1</v>
      </c>
      <c r="Q5584" s="64">
        <f t="shared" si="711"/>
        <v>1</v>
      </c>
    </row>
    <row r="5585" spans="1:17" x14ac:dyDescent="0.35">
      <c r="A5585" s="64">
        <v>7225164</v>
      </c>
      <c r="B5585" s="64" t="str">
        <f t="shared" si="706"/>
        <v>RCT Control</v>
      </c>
      <c r="C5585" s="64">
        <f t="shared" si="707"/>
        <v>18827.370000000003</v>
      </c>
      <c r="D5585" s="64">
        <f t="shared" si="707"/>
        <v>363</v>
      </c>
      <c r="E5585" s="64">
        <f t="shared" si="707"/>
        <v>1531.44</v>
      </c>
      <c r="F5585" s="64">
        <f t="shared" si="707"/>
        <v>0</v>
      </c>
      <c r="H5585" s="64">
        <f t="shared" si="702"/>
        <v>-1531.44</v>
      </c>
      <c r="J5585" s="64">
        <f t="shared" si="708"/>
        <v>157</v>
      </c>
      <c r="K5585" s="64">
        <f t="shared" si="703"/>
        <v>162</v>
      </c>
      <c r="L5585" s="64">
        <f t="shared" si="704"/>
        <v>569</v>
      </c>
      <c r="M5585" s="64">
        <f t="shared" si="705"/>
        <v>235</v>
      </c>
      <c r="O5585" s="64">
        <f t="shared" si="709"/>
        <v>2</v>
      </c>
      <c r="P5585" s="64">
        <f t="shared" si="710"/>
        <v>1</v>
      </c>
      <c r="Q5585" s="64">
        <f t="shared" si="711"/>
        <v>1</v>
      </c>
    </row>
    <row r="5586" spans="1:17" x14ac:dyDescent="0.35">
      <c r="A5586" s="64">
        <v>7228374</v>
      </c>
      <c r="B5586" s="64" t="str">
        <f t="shared" si="706"/>
        <v>RT</v>
      </c>
      <c r="C5586" s="64">
        <f t="shared" si="707"/>
        <v>4584.3700000000008</v>
      </c>
      <c r="D5586" s="64">
        <f t="shared" si="707"/>
        <v>365</v>
      </c>
      <c r="E5586" s="64">
        <f t="shared" si="707"/>
        <v>357.73</v>
      </c>
      <c r="F5586" s="64">
        <f t="shared" si="707"/>
        <v>0</v>
      </c>
      <c r="H5586" s="64">
        <f t="shared" si="702"/>
        <v>-357.73</v>
      </c>
      <c r="J5586" s="64">
        <f t="shared" si="708"/>
        <v>157</v>
      </c>
      <c r="K5586" s="64">
        <f t="shared" si="703"/>
        <v>162</v>
      </c>
      <c r="L5586" s="64">
        <f t="shared" si="704"/>
        <v>570</v>
      </c>
      <c r="M5586" s="64">
        <f t="shared" si="705"/>
        <v>235</v>
      </c>
      <c r="O5586" s="64">
        <f t="shared" si="709"/>
        <v>2</v>
      </c>
      <c r="P5586" s="64">
        <f t="shared" si="710"/>
        <v>1</v>
      </c>
      <c r="Q5586" s="64">
        <f t="shared" si="711"/>
        <v>1</v>
      </c>
    </row>
    <row r="5587" spans="1:17" x14ac:dyDescent="0.35">
      <c r="A5587" s="64">
        <v>7234892</v>
      </c>
      <c r="B5587" s="64" t="str">
        <f t="shared" si="706"/>
        <v>CPP/RT</v>
      </c>
      <c r="C5587" s="64">
        <f t="shared" si="707"/>
        <v>7737.1900000000005</v>
      </c>
      <c r="D5587" s="64">
        <f t="shared" si="707"/>
        <v>335</v>
      </c>
      <c r="E5587" s="64">
        <f t="shared" si="707"/>
        <v>640.75</v>
      </c>
      <c r="F5587" s="64">
        <f t="shared" si="707"/>
        <v>634.21</v>
      </c>
      <c r="H5587" s="64">
        <f t="shared" si="702"/>
        <v>-6.5399999999999636</v>
      </c>
      <c r="J5587" s="64">
        <f t="shared" si="708"/>
        <v>157</v>
      </c>
      <c r="K5587" s="64">
        <f t="shared" si="703"/>
        <v>163</v>
      </c>
      <c r="L5587" s="64">
        <f t="shared" si="704"/>
        <v>570</v>
      </c>
      <c r="M5587" s="64">
        <f t="shared" si="705"/>
        <v>235</v>
      </c>
      <c r="O5587" s="64">
        <f t="shared" si="709"/>
        <v>2</v>
      </c>
      <c r="P5587" s="64">
        <f t="shared" si="710"/>
        <v>1</v>
      </c>
      <c r="Q5587" s="64">
        <f t="shared" si="711"/>
        <v>1</v>
      </c>
    </row>
    <row r="5588" spans="1:17" x14ac:dyDescent="0.35">
      <c r="A5588" s="64">
        <v>7237440</v>
      </c>
      <c r="B5588" s="64" t="str">
        <f t="shared" si="706"/>
        <v>CPP/RT</v>
      </c>
      <c r="C5588" s="64">
        <f t="shared" si="707"/>
        <v>2492.1400000000003</v>
      </c>
      <c r="D5588" s="64">
        <f t="shared" si="707"/>
        <v>275</v>
      </c>
      <c r="E5588" s="64">
        <f t="shared" si="707"/>
        <v>196.41</v>
      </c>
      <c r="F5588" s="64">
        <f t="shared" si="707"/>
        <v>193.83999999999997</v>
      </c>
      <c r="H5588" s="64">
        <f t="shared" si="702"/>
        <v>-2.5700000000000216</v>
      </c>
      <c r="J5588" s="64">
        <f t="shared" si="708"/>
        <v>157</v>
      </c>
      <c r="K5588" s="64">
        <f t="shared" si="703"/>
        <v>164</v>
      </c>
      <c r="L5588" s="64">
        <f t="shared" si="704"/>
        <v>570</v>
      </c>
      <c r="M5588" s="64">
        <f t="shared" si="705"/>
        <v>235</v>
      </c>
      <c r="O5588" s="64">
        <f t="shared" si="709"/>
        <v>2</v>
      </c>
      <c r="P5588" s="64">
        <f t="shared" si="710"/>
        <v>1</v>
      </c>
      <c r="Q5588" s="64">
        <f t="shared" si="711"/>
        <v>1</v>
      </c>
    </row>
    <row r="5589" spans="1:17" x14ac:dyDescent="0.35">
      <c r="A5589" s="64">
        <v>7248059</v>
      </c>
      <c r="B5589" s="64" t="str">
        <f t="shared" si="706"/>
        <v>RCT Control</v>
      </c>
      <c r="C5589" s="64">
        <f t="shared" si="707"/>
        <v>10309.619999999999</v>
      </c>
      <c r="D5589" s="64">
        <f t="shared" si="707"/>
        <v>335</v>
      </c>
      <c r="E5589" s="64">
        <f t="shared" si="707"/>
        <v>882.22</v>
      </c>
      <c r="F5589" s="64">
        <f t="shared" si="707"/>
        <v>0</v>
      </c>
      <c r="H5589" s="64">
        <f t="shared" si="702"/>
        <v>-882.22</v>
      </c>
      <c r="J5589" s="64">
        <f t="shared" si="708"/>
        <v>157</v>
      </c>
      <c r="K5589" s="64">
        <f t="shared" si="703"/>
        <v>164</v>
      </c>
      <c r="L5589" s="64">
        <f t="shared" si="704"/>
        <v>570</v>
      </c>
      <c r="M5589" s="64">
        <f t="shared" si="705"/>
        <v>236</v>
      </c>
      <c r="O5589" s="64">
        <f t="shared" si="709"/>
        <v>2</v>
      </c>
      <c r="P5589" s="64">
        <f t="shared" si="710"/>
        <v>1</v>
      </c>
      <c r="Q5589" s="64">
        <f t="shared" si="711"/>
        <v>1</v>
      </c>
    </row>
    <row r="5590" spans="1:17" x14ac:dyDescent="0.35">
      <c r="A5590" s="64">
        <v>7249148</v>
      </c>
      <c r="B5590" s="64" t="str">
        <f t="shared" si="706"/>
        <v>RCT Control</v>
      </c>
      <c r="C5590" s="64">
        <f t="shared" si="707"/>
        <v>8198.2800000000007</v>
      </c>
      <c r="D5590" s="64">
        <f t="shared" si="707"/>
        <v>321</v>
      </c>
      <c r="E5590" s="64">
        <f t="shared" si="707"/>
        <v>666.04</v>
      </c>
      <c r="F5590" s="64">
        <f t="shared" si="707"/>
        <v>0</v>
      </c>
      <c r="H5590" s="64">
        <f t="shared" si="702"/>
        <v>-666.04</v>
      </c>
      <c r="J5590" s="64">
        <f t="shared" si="708"/>
        <v>157</v>
      </c>
      <c r="K5590" s="64">
        <f t="shared" si="703"/>
        <v>164</v>
      </c>
      <c r="L5590" s="64">
        <f t="shared" si="704"/>
        <v>570</v>
      </c>
      <c r="M5590" s="64">
        <f t="shared" si="705"/>
        <v>237</v>
      </c>
      <c r="O5590" s="64">
        <f t="shared" si="709"/>
        <v>2</v>
      </c>
      <c r="P5590" s="64">
        <f t="shared" si="710"/>
        <v>1</v>
      </c>
      <c r="Q5590" s="64">
        <f t="shared" si="711"/>
        <v>1</v>
      </c>
    </row>
    <row r="5591" spans="1:17" x14ac:dyDescent="0.35">
      <c r="A5591" s="64">
        <v>7251284</v>
      </c>
      <c r="B5591" s="64" t="str">
        <f t="shared" si="706"/>
        <v>RT</v>
      </c>
      <c r="C5591" s="64">
        <f t="shared" si="707"/>
        <v>6535.87</v>
      </c>
      <c r="D5591" s="64">
        <f t="shared" si="707"/>
        <v>365</v>
      </c>
      <c r="E5591" s="64">
        <f t="shared" si="707"/>
        <v>513.04</v>
      </c>
      <c r="F5591" s="64">
        <f t="shared" si="707"/>
        <v>0</v>
      </c>
      <c r="H5591" s="64">
        <f t="shared" si="702"/>
        <v>-513.04</v>
      </c>
      <c r="J5591" s="64">
        <f t="shared" si="708"/>
        <v>157</v>
      </c>
      <c r="K5591" s="64">
        <f t="shared" si="703"/>
        <v>164</v>
      </c>
      <c r="L5591" s="64">
        <f t="shared" si="704"/>
        <v>571</v>
      </c>
      <c r="M5591" s="64">
        <f t="shared" si="705"/>
        <v>237</v>
      </c>
      <c r="O5591" s="64">
        <f t="shared" si="709"/>
        <v>2</v>
      </c>
      <c r="P5591" s="64">
        <f t="shared" si="710"/>
        <v>1</v>
      </c>
      <c r="Q5591" s="64">
        <f t="shared" si="711"/>
        <v>1</v>
      </c>
    </row>
    <row r="5592" spans="1:17" x14ac:dyDescent="0.35">
      <c r="A5592" s="64">
        <v>7253694</v>
      </c>
      <c r="B5592" s="64" t="str">
        <f t="shared" si="706"/>
        <v>RT</v>
      </c>
      <c r="C5592" s="64">
        <f t="shared" si="707"/>
        <v>8551.9500000000007</v>
      </c>
      <c r="D5592" s="64">
        <f t="shared" si="707"/>
        <v>364</v>
      </c>
      <c r="E5592" s="64">
        <f t="shared" si="707"/>
        <v>694.79</v>
      </c>
      <c r="F5592" s="64">
        <f t="shared" si="707"/>
        <v>0</v>
      </c>
      <c r="H5592" s="64">
        <f t="shared" si="702"/>
        <v>-694.79</v>
      </c>
      <c r="J5592" s="64">
        <f t="shared" si="708"/>
        <v>157</v>
      </c>
      <c r="K5592" s="64">
        <f t="shared" si="703"/>
        <v>164</v>
      </c>
      <c r="L5592" s="64">
        <f t="shared" si="704"/>
        <v>572</v>
      </c>
      <c r="M5592" s="64">
        <f t="shared" si="705"/>
        <v>237</v>
      </c>
      <c r="O5592" s="64">
        <f t="shared" si="709"/>
        <v>2</v>
      </c>
      <c r="P5592" s="64">
        <f t="shared" si="710"/>
        <v>1</v>
      </c>
      <c r="Q5592" s="64">
        <f t="shared" si="711"/>
        <v>1</v>
      </c>
    </row>
    <row r="5593" spans="1:17" x14ac:dyDescent="0.35">
      <c r="A5593" s="64">
        <v>7257761</v>
      </c>
      <c r="B5593" s="64" t="str">
        <f t="shared" si="706"/>
        <v>RT</v>
      </c>
      <c r="C5593" s="64">
        <f t="shared" si="707"/>
        <v>7423.9599999999991</v>
      </c>
      <c r="D5593" s="64">
        <f t="shared" si="707"/>
        <v>364</v>
      </c>
      <c r="E5593" s="64">
        <f t="shared" si="707"/>
        <v>606.47</v>
      </c>
      <c r="F5593" s="64">
        <f t="shared" si="707"/>
        <v>0</v>
      </c>
      <c r="H5593" s="64">
        <f t="shared" si="702"/>
        <v>-606.47</v>
      </c>
      <c r="J5593" s="64">
        <f t="shared" si="708"/>
        <v>157</v>
      </c>
      <c r="K5593" s="64">
        <f t="shared" si="703"/>
        <v>164</v>
      </c>
      <c r="L5593" s="64">
        <f t="shared" si="704"/>
        <v>573</v>
      </c>
      <c r="M5593" s="64">
        <f t="shared" si="705"/>
        <v>237</v>
      </c>
      <c r="O5593" s="64">
        <f t="shared" si="709"/>
        <v>2</v>
      </c>
      <c r="P5593" s="64">
        <f t="shared" si="710"/>
        <v>1</v>
      </c>
      <c r="Q5593" s="64">
        <f t="shared" si="711"/>
        <v>1</v>
      </c>
    </row>
    <row r="5594" spans="1:17" x14ac:dyDescent="0.35">
      <c r="A5594" s="64">
        <v>7257802</v>
      </c>
      <c r="B5594" s="64" t="str">
        <f t="shared" si="706"/>
        <v>RT</v>
      </c>
      <c r="C5594" s="64">
        <f t="shared" si="707"/>
        <v>9052.93</v>
      </c>
      <c r="D5594" s="64">
        <f t="shared" si="707"/>
        <v>364</v>
      </c>
      <c r="E5594" s="64">
        <f t="shared" si="707"/>
        <v>732.29</v>
      </c>
      <c r="F5594" s="64">
        <f t="shared" si="707"/>
        <v>0</v>
      </c>
      <c r="H5594" s="64">
        <f t="shared" si="702"/>
        <v>-732.29</v>
      </c>
      <c r="J5594" s="64">
        <f t="shared" si="708"/>
        <v>157</v>
      </c>
      <c r="K5594" s="64">
        <f t="shared" si="703"/>
        <v>164</v>
      </c>
      <c r="L5594" s="64">
        <f t="shared" si="704"/>
        <v>574</v>
      </c>
      <c r="M5594" s="64">
        <f t="shared" si="705"/>
        <v>237</v>
      </c>
      <c r="O5594" s="64">
        <f t="shared" si="709"/>
        <v>2</v>
      </c>
      <c r="P5594" s="64">
        <f t="shared" si="710"/>
        <v>1</v>
      </c>
      <c r="Q5594" s="64">
        <f t="shared" si="711"/>
        <v>1</v>
      </c>
    </row>
    <row r="5595" spans="1:17" x14ac:dyDescent="0.35">
      <c r="A5595" s="64">
        <v>7262489</v>
      </c>
      <c r="B5595" s="64" t="str">
        <f t="shared" si="706"/>
        <v>RT</v>
      </c>
      <c r="C5595" s="64">
        <f t="shared" si="707"/>
        <v>17339.400000000001</v>
      </c>
      <c r="D5595" s="64">
        <f t="shared" si="707"/>
        <v>367</v>
      </c>
      <c r="E5595" s="64">
        <f t="shared" si="707"/>
        <v>1403.5700000000002</v>
      </c>
      <c r="F5595" s="64">
        <f t="shared" si="707"/>
        <v>0</v>
      </c>
      <c r="H5595" s="64">
        <f t="shared" si="702"/>
        <v>-1403.5700000000002</v>
      </c>
      <c r="J5595" s="64">
        <f t="shared" si="708"/>
        <v>157</v>
      </c>
      <c r="K5595" s="64">
        <f t="shared" si="703"/>
        <v>164</v>
      </c>
      <c r="L5595" s="64">
        <f t="shared" si="704"/>
        <v>575</v>
      </c>
      <c r="M5595" s="64">
        <f t="shared" si="705"/>
        <v>237</v>
      </c>
      <c r="O5595" s="64">
        <f t="shared" si="709"/>
        <v>2</v>
      </c>
      <c r="P5595" s="64">
        <f t="shared" si="710"/>
        <v>1</v>
      </c>
      <c r="Q5595" s="64">
        <f t="shared" si="711"/>
        <v>1</v>
      </c>
    </row>
    <row r="5596" spans="1:17" x14ac:dyDescent="0.35">
      <c r="A5596" s="64">
        <v>7263388</v>
      </c>
      <c r="B5596" s="64" t="str">
        <f t="shared" si="706"/>
        <v>RCT Control</v>
      </c>
      <c r="C5596" s="64">
        <f t="shared" si="707"/>
        <v>4686.62</v>
      </c>
      <c r="D5596" s="64">
        <f t="shared" si="707"/>
        <v>335</v>
      </c>
      <c r="E5596" s="64">
        <f t="shared" si="707"/>
        <v>382.15</v>
      </c>
      <c r="F5596" s="64">
        <f t="shared" si="707"/>
        <v>0</v>
      </c>
      <c r="H5596" s="64">
        <f t="shared" si="702"/>
        <v>-382.15</v>
      </c>
      <c r="J5596" s="64">
        <f t="shared" si="708"/>
        <v>157</v>
      </c>
      <c r="K5596" s="64">
        <f t="shared" si="703"/>
        <v>164</v>
      </c>
      <c r="L5596" s="64">
        <f t="shared" si="704"/>
        <v>575</v>
      </c>
      <c r="M5596" s="64">
        <f t="shared" si="705"/>
        <v>238</v>
      </c>
      <c r="O5596" s="64">
        <f t="shared" si="709"/>
        <v>2</v>
      </c>
      <c r="P5596" s="64">
        <f t="shared" si="710"/>
        <v>1</v>
      </c>
      <c r="Q5596" s="64">
        <f t="shared" si="711"/>
        <v>1</v>
      </c>
    </row>
    <row r="5597" spans="1:17" x14ac:dyDescent="0.35">
      <c r="A5597" s="64">
        <v>7268255</v>
      </c>
      <c r="B5597" s="64" t="str">
        <f t="shared" si="706"/>
        <v>RT</v>
      </c>
      <c r="C5597" s="64">
        <f t="shared" si="707"/>
        <v>5118.4699999999993</v>
      </c>
      <c r="D5597" s="64">
        <f t="shared" si="707"/>
        <v>364</v>
      </c>
      <c r="E5597" s="64">
        <f t="shared" si="707"/>
        <v>404.40999999999997</v>
      </c>
      <c r="F5597" s="64">
        <f t="shared" si="707"/>
        <v>0</v>
      </c>
      <c r="H5597" s="64">
        <f t="shared" si="702"/>
        <v>-404.40999999999997</v>
      </c>
      <c r="J5597" s="64">
        <f t="shared" si="708"/>
        <v>157</v>
      </c>
      <c r="K5597" s="64">
        <f t="shared" si="703"/>
        <v>164</v>
      </c>
      <c r="L5597" s="64">
        <f t="shared" si="704"/>
        <v>576</v>
      </c>
      <c r="M5597" s="64">
        <f t="shared" si="705"/>
        <v>238</v>
      </c>
      <c r="O5597" s="64">
        <f t="shared" si="709"/>
        <v>2</v>
      </c>
      <c r="P5597" s="64">
        <f t="shared" si="710"/>
        <v>1</v>
      </c>
      <c r="Q5597" s="64">
        <f t="shared" si="711"/>
        <v>1</v>
      </c>
    </row>
    <row r="5598" spans="1:17" x14ac:dyDescent="0.35">
      <c r="A5598" s="64">
        <v>7269097</v>
      </c>
      <c r="B5598" s="64" t="str">
        <f t="shared" si="706"/>
        <v>RCT Control</v>
      </c>
      <c r="C5598" s="64">
        <f t="shared" si="707"/>
        <v>7327.63</v>
      </c>
      <c r="D5598" s="64">
        <f t="shared" si="707"/>
        <v>336</v>
      </c>
      <c r="E5598" s="64">
        <f t="shared" si="707"/>
        <v>574.76</v>
      </c>
      <c r="F5598" s="64">
        <f t="shared" si="707"/>
        <v>0</v>
      </c>
      <c r="H5598" s="64">
        <f t="shared" si="702"/>
        <v>-574.76</v>
      </c>
      <c r="J5598" s="64">
        <f t="shared" si="708"/>
        <v>157</v>
      </c>
      <c r="K5598" s="64">
        <f t="shared" si="703"/>
        <v>164</v>
      </c>
      <c r="L5598" s="64">
        <f t="shared" si="704"/>
        <v>576</v>
      </c>
      <c r="M5598" s="64">
        <f t="shared" si="705"/>
        <v>239</v>
      </c>
      <c r="O5598" s="64">
        <f t="shared" si="709"/>
        <v>2</v>
      </c>
      <c r="P5598" s="64">
        <f t="shared" si="710"/>
        <v>1</v>
      </c>
      <c r="Q5598" s="64">
        <f t="shared" si="711"/>
        <v>1</v>
      </c>
    </row>
    <row r="5599" spans="1:17" x14ac:dyDescent="0.35">
      <c r="A5599" s="64">
        <v>7271828</v>
      </c>
      <c r="B5599" s="64" t="str">
        <f t="shared" si="706"/>
        <v>RCT Control</v>
      </c>
      <c r="C5599" s="64">
        <f t="shared" si="707"/>
        <v>9117.57</v>
      </c>
      <c r="D5599" s="64">
        <f t="shared" si="707"/>
        <v>334</v>
      </c>
      <c r="E5599" s="64">
        <f t="shared" si="707"/>
        <v>785.73</v>
      </c>
      <c r="F5599" s="64">
        <f t="shared" si="707"/>
        <v>0</v>
      </c>
      <c r="H5599" s="64">
        <f t="shared" si="702"/>
        <v>-785.73</v>
      </c>
      <c r="J5599" s="64">
        <f t="shared" si="708"/>
        <v>157</v>
      </c>
      <c r="K5599" s="64">
        <f t="shared" si="703"/>
        <v>164</v>
      </c>
      <c r="L5599" s="64">
        <f t="shared" si="704"/>
        <v>576</v>
      </c>
      <c r="M5599" s="64">
        <f t="shared" si="705"/>
        <v>240</v>
      </c>
      <c r="O5599" s="64">
        <f t="shared" si="709"/>
        <v>2</v>
      </c>
      <c r="P5599" s="64">
        <f t="shared" si="710"/>
        <v>1</v>
      </c>
      <c r="Q5599" s="64">
        <f t="shared" si="711"/>
        <v>1</v>
      </c>
    </row>
    <row r="5600" spans="1:17" x14ac:dyDescent="0.35">
      <c r="A5600" s="64">
        <v>7272941</v>
      </c>
      <c r="B5600" s="64" t="str">
        <f t="shared" si="706"/>
        <v>RT</v>
      </c>
      <c r="C5600" s="64">
        <f t="shared" si="707"/>
        <v>4370.96</v>
      </c>
      <c r="D5600" s="64">
        <f t="shared" si="707"/>
        <v>364</v>
      </c>
      <c r="E5600" s="64">
        <f t="shared" si="707"/>
        <v>351.39</v>
      </c>
      <c r="F5600" s="64">
        <f t="shared" si="707"/>
        <v>0</v>
      </c>
      <c r="H5600" s="64">
        <f t="shared" si="702"/>
        <v>-351.39</v>
      </c>
      <c r="J5600" s="64">
        <f t="shared" si="708"/>
        <v>157</v>
      </c>
      <c r="K5600" s="64">
        <f t="shared" si="703"/>
        <v>164</v>
      </c>
      <c r="L5600" s="64">
        <f t="shared" si="704"/>
        <v>577</v>
      </c>
      <c r="M5600" s="64">
        <f t="shared" si="705"/>
        <v>240</v>
      </c>
      <c r="O5600" s="64">
        <f t="shared" si="709"/>
        <v>2</v>
      </c>
      <c r="P5600" s="64">
        <f t="shared" si="710"/>
        <v>1</v>
      </c>
      <c r="Q5600" s="64">
        <f t="shared" si="711"/>
        <v>1</v>
      </c>
    </row>
    <row r="5601" spans="1:17" x14ac:dyDescent="0.35">
      <c r="A5601" s="64">
        <v>7273733</v>
      </c>
      <c r="B5601" s="64" t="str">
        <f t="shared" si="706"/>
        <v>CPP</v>
      </c>
      <c r="C5601" s="64">
        <f t="shared" si="707"/>
        <v>6308.66</v>
      </c>
      <c r="D5601" s="64">
        <f t="shared" si="707"/>
        <v>332</v>
      </c>
      <c r="E5601" s="64">
        <f t="shared" si="707"/>
        <v>510.28000000000003</v>
      </c>
      <c r="F5601" s="64">
        <f t="shared" si="707"/>
        <v>501.69000000000005</v>
      </c>
      <c r="H5601" s="64">
        <f t="shared" si="702"/>
        <v>-8.589999999999975</v>
      </c>
      <c r="J5601" s="64">
        <f t="shared" si="708"/>
        <v>158</v>
      </c>
      <c r="K5601" s="64">
        <f t="shared" si="703"/>
        <v>164</v>
      </c>
      <c r="L5601" s="64">
        <f t="shared" si="704"/>
        <v>577</v>
      </c>
      <c r="M5601" s="64">
        <f t="shared" si="705"/>
        <v>240</v>
      </c>
      <c r="O5601" s="64">
        <f t="shared" si="709"/>
        <v>2</v>
      </c>
      <c r="P5601" s="64">
        <f t="shared" si="710"/>
        <v>1</v>
      </c>
      <c r="Q5601" s="64">
        <f t="shared" si="711"/>
        <v>1</v>
      </c>
    </row>
    <row r="5602" spans="1:17" x14ac:dyDescent="0.35">
      <c r="A5602" s="64">
        <v>7274012</v>
      </c>
      <c r="B5602" s="64" t="str">
        <f t="shared" si="706"/>
        <v>CPP</v>
      </c>
      <c r="C5602" s="64">
        <f t="shared" si="707"/>
        <v>12749.9</v>
      </c>
      <c r="D5602" s="64">
        <f t="shared" si="707"/>
        <v>335</v>
      </c>
      <c r="E5602" s="64">
        <f t="shared" si="707"/>
        <v>1040.33</v>
      </c>
      <c r="F5602" s="64">
        <f t="shared" si="707"/>
        <v>1034.72</v>
      </c>
      <c r="H5602" s="64">
        <f t="shared" si="702"/>
        <v>-5.6099999999999</v>
      </c>
      <c r="J5602" s="64">
        <f t="shared" si="708"/>
        <v>159</v>
      </c>
      <c r="K5602" s="64">
        <f t="shared" si="703"/>
        <v>164</v>
      </c>
      <c r="L5602" s="64">
        <f t="shared" si="704"/>
        <v>577</v>
      </c>
      <c r="M5602" s="64">
        <f t="shared" si="705"/>
        <v>240</v>
      </c>
      <c r="O5602" s="64">
        <f t="shared" si="709"/>
        <v>2</v>
      </c>
      <c r="P5602" s="64">
        <f t="shared" si="710"/>
        <v>1</v>
      </c>
      <c r="Q5602" s="64">
        <f t="shared" si="711"/>
        <v>1</v>
      </c>
    </row>
    <row r="5603" spans="1:17" x14ac:dyDescent="0.35">
      <c r="A5603" s="64">
        <v>7278642</v>
      </c>
      <c r="B5603" s="64" t="str">
        <f t="shared" si="706"/>
        <v>RT</v>
      </c>
      <c r="C5603" s="64">
        <f t="shared" si="707"/>
        <v>15081.77</v>
      </c>
      <c r="D5603" s="64">
        <f t="shared" si="707"/>
        <v>365</v>
      </c>
      <c r="E5603" s="64">
        <f t="shared" si="707"/>
        <v>1198.01</v>
      </c>
      <c r="F5603" s="64">
        <f t="shared" si="707"/>
        <v>0</v>
      </c>
      <c r="H5603" s="64">
        <f t="shared" si="702"/>
        <v>-1198.01</v>
      </c>
      <c r="J5603" s="64">
        <f t="shared" si="708"/>
        <v>159</v>
      </c>
      <c r="K5603" s="64">
        <f t="shared" si="703"/>
        <v>164</v>
      </c>
      <c r="L5603" s="64">
        <f t="shared" si="704"/>
        <v>578</v>
      </c>
      <c r="M5603" s="64">
        <f t="shared" si="705"/>
        <v>240</v>
      </c>
      <c r="O5603" s="64">
        <f t="shared" si="709"/>
        <v>2</v>
      </c>
      <c r="P5603" s="64">
        <f t="shared" si="710"/>
        <v>1</v>
      </c>
      <c r="Q5603" s="64">
        <f t="shared" si="711"/>
        <v>1</v>
      </c>
    </row>
    <row r="5604" spans="1:17" x14ac:dyDescent="0.35">
      <c r="A5604" s="64">
        <v>7279294</v>
      </c>
      <c r="B5604" s="64" t="str">
        <f t="shared" si="706"/>
        <v>RT</v>
      </c>
      <c r="C5604" s="64">
        <f t="shared" si="707"/>
        <v>8652.7900000000009</v>
      </c>
      <c r="D5604" s="64">
        <f t="shared" si="707"/>
        <v>367</v>
      </c>
      <c r="E5604" s="64">
        <f t="shared" si="707"/>
        <v>702.53</v>
      </c>
      <c r="F5604" s="64">
        <f t="shared" si="707"/>
        <v>0</v>
      </c>
      <c r="H5604" s="64">
        <f t="shared" si="702"/>
        <v>-702.53</v>
      </c>
      <c r="J5604" s="64">
        <f t="shared" si="708"/>
        <v>159</v>
      </c>
      <c r="K5604" s="64">
        <f t="shared" si="703"/>
        <v>164</v>
      </c>
      <c r="L5604" s="64">
        <f t="shared" si="704"/>
        <v>579</v>
      </c>
      <c r="M5604" s="64">
        <f t="shared" si="705"/>
        <v>240</v>
      </c>
      <c r="O5604" s="64">
        <f t="shared" si="709"/>
        <v>2</v>
      </c>
      <c r="P5604" s="64">
        <f t="shared" si="710"/>
        <v>1</v>
      </c>
      <c r="Q5604" s="64">
        <f t="shared" si="711"/>
        <v>1</v>
      </c>
    </row>
    <row r="5605" spans="1:17" x14ac:dyDescent="0.35">
      <c r="A5605" s="64">
        <v>7282908</v>
      </c>
      <c r="B5605" s="64" t="str">
        <f t="shared" si="706"/>
        <v>CPP</v>
      </c>
      <c r="C5605" s="64">
        <f t="shared" si="707"/>
        <v>4560.97</v>
      </c>
      <c r="D5605" s="64">
        <f t="shared" si="707"/>
        <v>367</v>
      </c>
      <c r="E5605" s="64">
        <f t="shared" si="707"/>
        <v>345.81</v>
      </c>
      <c r="F5605" s="64">
        <f t="shared" si="707"/>
        <v>333.8</v>
      </c>
      <c r="H5605" s="64">
        <f t="shared" si="702"/>
        <v>-12.009999999999991</v>
      </c>
      <c r="J5605" s="64">
        <f t="shared" si="708"/>
        <v>160</v>
      </c>
      <c r="K5605" s="64">
        <f t="shared" si="703"/>
        <v>164</v>
      </c>
      <c r="L5605" s="64">
        <f t="shared" si="704"/>
        <v>579</v>
      </c>
      <c r="M5605" s="64">
        <f t="shared" si="705"/>
        <v>240</v>
      </c>
      <c r="O5605" s="64">
        <f t="shared" si="709"/>
        <v>2</v>
      </c>
      <c r="P5605" s="64">
        <f t="shared" si="710"/>
        <v>1</v>
      </c>
      <c r="Q5605" s="64">
        <f t="shared" si="711"/>
        <v>1</v>
      </c>
    </row>
    <row r="5606" spans="1:17" x14ac:dyDescent="0.35">
      <c r="A5606" s="64">
        <v>7285697</v>
      </c>
      <c r="B5606" s="64" t="str">
        <f t="shared" si="706"/>
        <v>RT</v>
      </c>
      <c r="C5606" s="64">
        <f t="shared" si="707"/>
        <v>8253.33</v>
      </c>
      <c r="D5606" s="64">
        <f t="shared" si="707"/>
        <v>365</v>
      </c>
      <c r="E5606" s="64">
        <f t="shared" si="707"/>
        <v>694.83</v>
      </c>
      <c r="F5606" s="64">
        <f t="shared" si="707"/>
        <v>0</v>
      </c>
      <c r="H5606" s="64">
        <f t="shared" si="702"/>
        <v>-694.83</v>
      </c>
      <c r="J5606" s="64">
        <f t="shared" si="708"/>
        <v>160</v>
      </c>
      <c r="K5606" s="64">
        <f t="shared" si="703"/>
        <v>164</v>
      </c>
      <c r="L5606" s="64">
        <f t="shared" si="704"/>
        <v>580</v>
      </c>
      <c r="M5606" s="64">
        <f t="shared" si="705"/>
        <v>240</v>
      </c>
      <c r="O5606" s="64">
        <f t="shared" si="709"/>
        <v>2</v>
      </c>
      <c r="P5606" s="64">
        <f t="shared" si="710"/>
        <v>1</v>
      </c>
      <c r="Q5606" s="64">
        <f t="shared" si="711"/>
        <v>1</v>
      </c>
    </row>
    <row r="5607" spans="1:17" x14ac:dyDescent="0.35">
      <c r="A5607" s="64">
        <v>7290076</v>
      </c>
      <c r="B5607" s="64" t="str">
        <f t="shared" si="706"/>
        <v>CPP/RT</v>
      </c>
      <c r="C5607" s="64">
        <f t="shared" si="707"/>
        <v>2735.1400000000003</v>
      </c>
      <c r="D5607" s="64">
        <f t="shared" si="707"/>
        <v>332</v>
      </c>
      <c r="E5607" s="64">
        <f t="shared" si="707"/>
        <v>215.48</v>
      </c>
      <c r="F5607" s="64">
        <f t="shared" si="707"/>
        <v>209.5</v>
      </c>
      <c r="H5607" s="64">
        <f t="shared" si="702"/>
        <v>-5.9799999999999898</v>
      </c>
      <c r="J5607" s="64">
        <f t="shared" si="708"/>
        <v>160</v>
      </c>
      <c r="K5607" s="64">
        <f t="shared" si="703"/>
        <v>165</v>
      </c>
      <c r="L5607" s="64">
        <f t="shared" si="704"/>
        <v>580</v>
      </c>
      <c r="M5607" s="64">
        <f t="shared" si="705"/>
        <v>240</v>
      </c>
      <c r="O5607" s="64">
        <f t="shared" si="709"/>
        <v>2</v>
      </c>
      <c r="P5607" s="64">
        <f t="shared" si="710"/>
        <v>1</v>
      </c>
      <c r="Q5607" s="64">
        <f t="shared" si="711"/>
        <v>1</v>
      </c>
    </row>
    <row r="5608" spans="1:17" x14ac:dyDescent="0.35">
      <c r="A5608" s="64">
        <v>7290737</v>
      </c>
      <c r="B5608" s="64" t="str">
        <f t="shared" si="706"/>
        <v>RT</v>
      </c>
      <c r="C5608" s="64">
        <f t="shared" si="707"/>
        <v>4046.2</v>
      </c>
      <c r="D5608" s="64">
        <f t="shared" si="707"/>
        <v>365</v>
      </c>
      <c r="E5608" s="64">
        <f t="shared" si="707"/>
        <v>324.14</v>
      </c>
      <c r="F5608" s="64">
        <f t="shared" si="707"/>
        <v>0</v>
      </c>
      <c r="H5608" s="64">
        <f t="shared" si="702"/>
        <v>-324.14</v>
      </c>
      <c r="J5608" s="64">
        <f t="shared" si="708"/>
        <v>160</v>
      </c>
      <c r="K5608" s="64">
        <f t="shared" si="703"/>
        <v>165</v>
      </c>
      <c r="L5608" s="64">
        <f t="shared" si="704"/>
        <v>581</v>
      </c>
      <c r="M5608" s="64">
        <f t="shared" si="705"/>
        <v>240</v>
      </c>
      <c r="O5608" s="64">
        <f t="shared" si="709"/>
        <v>2</v>
      </c>
      <c r="P5608" s="64">
        <f t="shared" si="710"/>
        <v>1</v>
      </c>
      <c r="Q5608" s="64">
        <f t="shared" si="711"/>
        <v>1</v>
      </c>
    </row>
    <row r="5609" spans="1:17" x14ac:dyDescent="0.35">
      <c r="A5609" s="64">
        <v>7293202</v>
      </c>
      <c r="B5609" s="64" t="str">
        <f t="shared" si="706"/>
        <v>RCT Control</v>
      </c>
      <c r="C5609" s="64">
        <f t="shared" si="707"/>
        <v>8438.59</v>
      </c>
      <c r="D5609" s="64">
        <f t="shared" si="707"/>
        <v>336</v>
      </c>
      <c r="E5609" s="64">
        <f t="shared" si="707"/>
        <v>671.93000000000006</v>
      </c>
      <c r="F5609" s="64">
        <f t="shared" si="707"/>
        <v>0</v>
      </c>
      <c r="H5609" s="64">
        <f t="shared" si="702"/>
        <v>-671.93000000000006</v>
      </c>
      <c r="J5609" s="64">
        <f t="shared" si="708"/>
        <v>160</v>
      </c>
      <c r="K5609" s="64">
        <f t="shared" si="703"/>
        <v>165</v>
      </c>
      <c r="L5609" s="64">
        <f t="shared" si="704"/>
        <v>581</v>
      </c>
      <c r="M5609" s="64">
        <f t="shared" si="705"/>
        <v>241</v>
      </c>
      <c r="O5609" s="64">
        <f t="shared" si="709"/>
        <v>2</v>
      </c>
      <c r="P5609" s="64">
        <f t="shared" si="710"/>
        <v>1</v>
      </c>
      <c r="Q5609" s="64">
        <f t="shared" si="711"/>
        <v>1</v>
      </c>
    </row>
    <row r="5610" spans="1:17" x14ac:dyDescent="0.35">
      <c r="A5610" s="64">
        <v>7296058</v>
      </c>
      <c r="B5610" s="64" t="str">
        <f t="shared" si="706"/>
        <v>CPP/RT</v>
      </c>
      <c r="C5610" s="64">
        <f t="shared" si="707"/>
        <v>3643.74</v>
      </c>
      <c r="D5610" s="64">
        <f t="shared" si="707"/>
        <v>335</v>
      </c>
      <c r="E5610" s="64">
        <f t="shared" si="707"/>
        <v>298.65999999999997</v>
      </c>
      <c r="F5610" s="64">
        <f t="shared" si="707"/>
        <v>294.52999999999997</v>
      </c>
      <c r="H5610" s="64">
        <f t="shared" si="702"/>
        <v>-4.1299999999999955</v>
      </c>
      <c r="J5610" s="64">
        <f t="shared" si="708"/>
        <v>160</v>
      </c>
      <c r="K5610" s="64">
        <f t="shared" si="703"/>
        <v>166</v>
      </c>
      <c r="L5610" s="64">
        <f t="shared" si="704"/>
        <v>581</v>
      </c>
      <c r="M5610" s="64">
        <f t="shared" si="705"/>
        <v>241</v>
      </c>
      <c r="O5610" s="64">
        <f t="shared" si="709"/>
        <v>2</v>
      </c>
      <c r="P5610" s="64">
        <f t="shared" si="710"/>
        <v>1</v>
      </c>
      <c r="Q5610" s="64">
        <f t="shared" si="711"/>
        <v>1</v>
      </c>
    </row>
    <row r="5611" spans="1:17" x14ac:dyDescent="0.35">
      <c r="A5611" s="64">
        <v>7299896</v>
      </c>
      <c r="B5611" s="64" t="str">
        <f t="shared" si="706"/>
        <v>RCT Control</v>
      </c>
      <c r="C5611" s="64">
        <f t="shared" si="707"/>
        <v>3273.87</v>
      </c>
      <c r="D5611" s="64">
        <f t="shared" si="707"/>
        <v>336</v>
      </c>
      <c r="E5611" s="64">
        <f t="shared" si="707"/>
        <v>266</v>
      </c>
      <c r="F5611" s="64">
        <f t="shared" si="707"/>
        <v>0</v>
      </c>
      <c r="H5611" s="64">
        <f t="shared" si="702"/>
        <v>-266</v>
      </c>
      <c r="J5611" s="64">
        <f t="shared" si="708"/>
        <v>160</v>
      </c>
      <c r="K5611" s="64">
        <f t="shared" si="703"/>
        <v>166</v>
      </c>
      <c r="L5611" s="64">
        <f t="shared" si="704"/>
        <v>581</v>
      </c>
      <c r="M5611" s="64">
        <f t="shared" si="705"/>
        <v>242</v>
      </c>
      <c r="O5611" s="64">
        <f t="shared" si="709"/>
        <v>2</v>
      </c>
      <c r="P5611" s="64">
        <f t="shared" si="710"/>
        <v>1</v>
      </c>
      <c r="Q5611" s="64">
        <f t="shared" si="711"/>
        <v>1</v>
      </c>
    </row>
    <row r="5612" spans="1:17" x14ac:dyDescent="0.35">
      <c r="A5612" s="64">
        <v>7300552</v>
      </c>
      <c r="B5612" s="64" t="str">
        <f t="shared" si="706"/>
        <v>RCT Control</v>
      </c>
      <c r="C5612" s="64">
        <f t="shared" si="707"/>
        <v>10846.16</v>
      </c>
      <c r="D5612" s="64">
        <f t="shared" si="707"/>
        <v>363</v>
      </c>
      <c r="E5612" s="64">
        <f t="shared" si="707"/>
        <v>889.94</v>
      </c>
      <c r="F5612" s="64">
        <f t="shared" ref="F5612" si="712">SUMIFS(F$55:F$4404,$A$55:$A$4404,$A5612)</f>
        <v>0</v>
      </c>
      <c r="H5612" s="64">
        <f t="shared" ref="H5612:H5675" si="713">F5612-E5612</f>
        <v>-889.94</v>
      </c>
      <c r="J5612" s="64">
        <f t="shared" si="708"/>
        <v>160</v>
      </c>
      <c r="K5612" s="64">
        <f t="shared" ref="K5612:K5675" si="714">IF(AND($B5612=K$4457,$Q5612=1),K5611+1,K5611)</f>
        <v>166</v>
      </c>
      <c r="L5612" s="64">
        <f t="shared" ref="L5612:L5675" si="715">IF(AND($B5612=L$4457,$Q5612=1),L5611+1,L5611)</f>
        <v>581</v>
      </c>
      <c r="M5612" s="64">
        <f t="shared" ref="M5612:M5675" si="716">IF(AND($B5612=M$4457,$Q5612=1),M5611+1,M5611)</f>
        <v>243</v>
      </c>
      <c r="O5612" s="64">
        <f t="shared" si="709"/>
        <v>2</v>
      </c>
      <c r="P5612" s="64">
        <f t="shared" si="710"/>
        <v>1</v>
      </c>
      <c r="Q5612" s="64">
        <f t="shared" si="711"/>
        <v>1</v>
      </c>
    </row>
    <row r="5613" spans="1:17" x14ac:dyDescent="0.35">
      <c r="A5613" s="64">
        <v>7304380</v>
      </c>
      <c r="B5613" s="64" t="str">
        <f t="shared" ref="B5613:B5676" si="717">INDEX($B$55:$B$4404,MATCH($A5613,$A$55:$A$4404,0),1)</f>
        <v>RT</v>
      </c>
      <c r="C5613" s="64">
        <f t="shared" ref="C5613:F5676" si="718">SUMIFS(C$55:C$4404,$A$55:$A$4404,$A5613)</f>
        <v>9929.1</v>
      </c>
      <c r="D5613" s="64">
        <f t="shared" si="718"/>
        <v>365</v>
      </c>
      <c r="E5613" s="64">
        <f t="shared" si="718"/>
        <v>813.44</v>
      </c>
      <c r="F5613" s="64">
        <f t="shared" si="718"/>
        <v>0</v>
      </c>
      <c r="H5613" s="64">
        <f t="shared" si="713"/>
        <v>-813.44</v>
      </c>
      <c r="J5613" s="64">
        <f t="shared" ref="J5613:J5676" si="719">IF(AND($B5613=J$4457,$Q5613=1),J5612+1,J5612)</f>
        <v>160</v>
      </c>
      <c r="K5613" s="64">
        <f t="shared" si="714"/>
        <v>166</v>
      </c>
      <c r="L5613" s="64">
        <f t="shared" si="715"/>
        <v>582</v>
      </c>
      <c r="M5613" s="64">
        <f t="shared" si="716"/>
        <v>243</v>
      </c>
      <c r="O5613" s="64">
        <f t="shared" ref="O5613:O5676" si="720">COUNTIFS($A$55:$A$4404,$A5613)</f>
        <v>2</v>
      </c>
      <c r="P5613" s="64">
        <f t="shared" ref="P5613:P5676" si="721">IF(D5613&lt;=$P$4455,1,0)</f>
        <v>1</v>
      </c>
      <c r="Q5613" s="64">
        <f t="shared" ref="Q5613:Q5676" si="722">IF(AND(O5613=2,P5613=1),1,0)</f>
        <v>1</v>
      </c>
    </row>
    <row r="5614" spans="1:17" x14ac:dyDescent="0.35">
      <c r="A5614" s="64">
        <v>7304942</v>
      </c>
      <c r="B5614" s="64" t="str">
        <f t="shared" si="717"/>
        <v>CPP</v>
      </c>
      <c r="C5614" s="64">
        <f t="shared" si="718"/>
        <v>9190.369999999999</v>
      </c>
      <c r="D5614" s="64">
        <f t="shared" si="718"/>
        <v>334</v>
      </c>
      <c r="E5614" s="64">
        <f t="shared" si="718"/>
        <v>676.05</v>
      </c>
      <c r="F5614" s="64">
        <f t="shared" si="718"/>
        <v>652.45000000000005</v>
      </c>
      <c r="H5614" s="64">
        <f t="shared" si="713"/>
        <v>-23.599999999999909</v>
      </c>
      <c r="J5614" s="64">
        <f t="shared" si="719"/>
        <v>161</v>
      </c>
      <c r="K5614" s="64">
        <f t="shared" si="714"/>
        <v>166</v>
      </c>
      <c r="L5614" s="64">
        <f t="shared" si="715"/>
        <v>582</v>
      </c>
      <c r="M5614" s="64">
        <f t="shared" si="716"/>
        <v>243</v>
      </c>
      <c r="O5614" s="64">
        <f t="shared" si="720"/>
        <v>2</v>
      </c>
      <c r="P5614" s="64">
        <f t="shared" si="721"/>
        <v>1</v>
      </c>
      <c r="Q5614" s="64">
        <f t="shared" si="722"/>
        <v>1</v>
      </c>
    </row>
    <row r="5615" spans="1:17" x14ac:dyDescent="0.35">
      <c r="A5615" s="64">
        <v>7305122</v>
      </c>
      <c r="B5615" s="64" t="str">
        <f t="shared" si="717"/>
        <v>CPP</v>
      </c>
      <c r="C5615" s="64">
        <f t="shared" si="718"/>
        <v>4870.79</v>
      </c>
      <c r="D5615" s="64">
        <f t="shared" si="718"/>
        <v>270</v>
      </c>
      <c r="E5615" s="64">
        <f t="shared" si="718"/>
        <v>398.52</v>
      </c>
      <c r="F5615" s="64">
        <f t="shared" si="718"/>
        <v>395.51</v>
      </c>
      <c r="H5615" s="64">
        <f t="shared" si="713"/>
        <v>-3.0099999999999909</v>
      </c>
      <c r="J5615" s="64">
        <f t="shared" si="719"/>
        <v>162</v>
      </c>
      <c r="K5615" s="64">
        <f t="shared" si="714"/>
        <v>166</v>
      </c>
      <c r="L5615" s="64">
        <f t="shared" si="715"/>
        <v>582</v>
      </c>
      <c r="M5615" s="64">
        <f t="shared" si="716"/>
        <v>243</v>
      </c>
      <c r="O5615" s="64">
        <f t="shared" si="720"/>
        <v>2</v>
      </c>
      <c r="P5615" s="64">
        <f t="shared" si="721"/>
        <v>1</v>
      </c>
      <c r="Q5615" s="64">
        <f t="shared" si="722"/>
        <v>1</v>
      </c>
    </row>
    <row r="5616" spans="1:17" x14ac:dyDescent="0.35">
      <c r="A5616" s="64">
        <v>7314298</v>
      </c>
      <c r="B5616" s="64" t="str">
        <f t="shared" si="717"/>
        <v>RT</v>
      </c>
      <c r="C5616" s="64">
        <f t="shared" si="718"/>
        <v>5742.34</v>
      </c>
      <c r="D5616" s="64">
        <f t="shared" si="718"/>
        <v>363</v>
      </c>
      <c r="E5616" s="64">
        <f t="shared" si="718"/>
        <v>463.73</v>
      </c>
      <c r="F5616" s="64">
        <f t="shared" si="718"/>
        <v>0</v>
      </c>
      <c r="H5616" s="64">
        <f t="shared" si="713"/>
        <v>-463.73</v>
      </c>
      <c r="J5616" s="64">
        <f t="shared" si="719"/>
        <v>162</v>
      </c>
      <c r="K5616" s="64">
        <f t="shared" si="714"/>
        <v>166</v>
      </c>
      <c r="L5616" s="64">
        <f t="shared" si="715"/>
        <v>583</v>
      </c>
      <c r="M5616" s="64">
        <f t="shared" si="716"/>
        <v>243</v>
      </c>
      <c r="O5616" s="64">
        <f t="shared" si="720"/>
        <v>2</v>
      </c>
      <c r="P5616" s="64">
        <f t="shared" si="721"/>
        <v>1</v>
      </c>
      <c r="Q5616" s="64">
        <f t="shared" si="722"/>
        <v>1</v>
      </c>
    </row>
    <row r="5617" spans="1:17" x14ac:dyDescent="0.35">
      <c r="A5617" s="64">
        <v>7318092</v>
      </c>
      <c r="B5617" s="64" t="str">
        <f t="shared" si="717"/>
        <v>RT</v>
      </c>
      <c r="C5617" s="64">
        <f t="shared" si="718"/>
        <v>7878.3</v>
      </c>
      <c r="D5617" s="64">
        <f t="shared" si="718"/>
        <v>364</v>
      </c>
      <c r="E5617" s="64">
        <f t="shared" si="718"/>
        <v>638.42000000000007</v>
      </c>
      <c r="F5617" s="64">
        <f t="shared" si="718"/>
        <v>0</v>
      </c>
      <c r="H5617" s="64">
        <f t="shared" si="713"/>
        <v>-638.42000000000007</v>
      </c>
      <c r="J5617" s="64">
        <f t="shared" si="719"/>
        <v>162</v>
      </c>
      <c r="K5617" s="64">
        <f t="shared" si="714"/>
        <v>166</v>
      </c>
      <c r="L5617" s="64">
        <f t="shared" si="715"/>
        <v>584</v>
      </c>
      <c r="M5617" s="64">
        <f t="shared" si="716"/>
        <v>243</v>
      </c>
      <c r="O5617" s="64">
        <f t="shared" si="720"/>
        <v>2</v>
      </c>
      <c r="P5617" s="64">
        <f t="shared" si="721"/>
        <v>1</v>
      </c>
      <c r="Q5617" s="64">
        <f t="shared" si="722"/>
        <v>1</v>
      </c>
    </row>
    <row r="5618" spans="1:17" x14ac:dyDescent="0.35">
      <c r="A5618" s="64">
        <v>7318638</v>
      </c>
      <c r="B5618" s="64" t="str">
        <f t="shared" si="717"/>
        <v>RT</v>
      </c>
      <c r="C5618" s="64">
        <f t="shared" si="718"/>
        <v>8266.68</v>
      </c>
      <c r="D5618" s="64">
        <f t="shared" si="718"/>
        <v>365</v>
      </c>
      <c r="E5618" s="64">
        <f t="shared" si="718"/>
        <v>701.65</v>
      </c>
      <c r="F5618" s="64">
        <f t="shared" si="718"/>
        <v>0</v>
      </c>
      <c r="H5618" s="64">
        <f t="shared" si="713"/>
        <v>-701.65</v>
      </c>
      <c r="J5618" s="64">
        <f t="shared" si="719"/>
        <v>162</v>
      </c>
      <c r="K5618" s="64">
        <f t="shared" si="714"/>
        <v>166</v>
      </c>
      <c r="L5618" s="64">
        <f t="shared" si="715"/>
        <v>585</v>
      </c>
      <c r="M5618" s="64">
        <f t="shared" si="716"/>
        <v>243</v>
      </c>
      <c r="O5618" s="64">
        <f t="shared" si="720"/>
        <v>2</v>
      </c>
      <c r="P5618" s="64">
        <f t="shared" si="721"/>
        <v>1</v>
      </c>
      <c r="Q5618" s="64">
        <f t="shared" si="722"/>
        <v>1</v>
      </c>
    </row>
    <row r="5619" spans="1:17" x14ac:dyDescent="0.35">
      <c r="A5619" s="64">
        <v>7324213</v>
      </c>
      <c r="B5619" s="64" t="str">
        <f t="shared" si="717"/>
        <v>RT</v>
      </c>
      <c r="C5619" s="64">
        <f t="shared" si="718"/>
        <v>7167.67</v>
      </c>
      <c r="D5619" s="64">
        <f t="shared" si="718"/>
        <v>365</v>
      </c>
      <c r="E5619" s="64">
        <f t="shared" si="718"/>
        <v>589.77</v>
      </c>
      <c r="F5619" s="64">
        <f t="shared" si="718"/>
        <v>0</v>
      </c>
      <c r="H5619" s="64">
        <f t="shared" si="713"/>
        <v>-589.77</v>
      </c>
      <c r="J5619" s="64">
        <f t="shared" si="719"/>
        <v>162</v>
      </c>
      <c r="K5619" s="64">
        <f t="shared" si="714"/>
        <v>166</v>
      </c>
      <c r="L5619" s="64">
        <f t="shared" si="715"/>
        <v>586</v>
      </c>
      <c r="M5619" s="64">
        <f t="shared" si="716"/>
        <v>243</v>
      </c>
      <c r="O5619" s="64">
        <f t="shared" si="720"/>
        <v>2</v>
      </c>
      <c r="P5619" s="64">
        <f t="shared" si="721"/>
        <v>1</v>
      </c>
      <c r="Q5619" s="64">
        <f t="shared" si="722"/>
        <v>1</v>
      </c>
    </row>
    <row r="5620" spans="1:17" x14ac:dyDescent="0.35">
      <c r="A5620" s="64">
        <v>7326467</v>
      </c>
      <c r="B5620" s="64" t="str">
        <f t="shared" si="717"/>
        <v>RT</v>
      </c>
      <c r="C5620" s="64">
        <f t="shared" si="718"/>
        <v>3478.97</v>
      </c>
      <c r="D5620" s="64">
        <f t="shared" si="718"/>
        <v>365</v>
      </c>
      <c r="E5620" s="64">
        <f t="shared" si="718"/>
        <v>279.88</v>
      </c>
      <c r="F5620" s="64">
        <f t="shared" si="718"/>
        <v>0</v>
      </c>
      <c r="H5620" s="64">
        <f t="shared" si="713"/>
        <v>-279.88</v>
      </c>
      <c r="J5620" s="64">
        <f t="shared" si="719"/>
        <v>162</v>
      </c>
      <c r="K5620" s="64">
        <f t="shared" si="714"/>
        <v>166</v>
      </c>
      <c r="L5620" s="64">
        <f t="shared" si="715"/>
        <v>587</v>
      </c>
      <c r="M5620" s="64">
        <f t="shared" si="716"/>
        <v>243</v>
      </c>
      <c r="O5620" s="64">
        <f t="shared" si="720"/>
        <v>2</v>
      </c>
      <c r="P5620" s="64">
        <f t="shared" si="721"/>
        <v>1</v>
      </c>
      <c r="Q5620" s="64">
        <f t="shared" si="722"/>
        <v>1</v>
      </c>
    </row>
    <row r="5621" spans="1:17" x14ac:dyDescent="0.35">
      <c r="A5621" s="64">
        <v>7328356</v>
      </c>
      <c r="B5621" s="64" t="str">
        <f t="shared" si="717"/>
        <v>CPP</v>
      </c>
      <c r="C5621" s="64">
        <f t="shared" si="718"/>
        <v>10324.91</v>
      </c>
      <c r="D5621" s="64">
        <f t="shared" si="718"/>
        <v>302</v>
      </c>
      <c r="E5621" s="64">
        <f t="shared" si="718"/>
        <v>838.73</v>
      </c>
      <c r="F5621" s="64">
        <f t="shared" si="718"/>
        <v>830.98</v>
      </c>
      <c r="H5621" s="64">
        <f t="shared" si="713"/>
        <v>-7.75</v>
      </c>
      <c r="J5621" s="64">
        <f t="shared" si="719"/>
        <v>163</v>
      </c>
      <c r="K5621" s="64">
        <f t="shared" si="714"/>
        <v>166</v>
      </c>
      <c r="L5621" s="64">
        <f t="shared" si="715"/>
        <v>587</v>
      </c>
      <c r="M5621" s="64">
        <f t="shared" si="716"/>
        <v>243</v>
      </c>
      <c r="O5621" s="64">
        <f t="shared" si="720"/>
        <v>2</v>
      </c>
      <c r="P5621" s="64">
        <f t="shared" si="721"/>
        <v>1</v>
      </c>
      <c r="Q5621" s="64">
        <f t="shared" si="722"/>
        <v>1</v>
      </c>
    </row>
    <row r="5622" spans="1:17" x14ac:dyDescent="0.35">
      <c r="A5622" s="64">
        <v>7329015</v>
      </c>
      <c r="B5622" s="64" t="str">
        <f t="shared" si="717"/>
        <v>RT</v>
      </c>
      <c r="C5622" s="64">
        <f t="shared" si="718"/>
        <v>9007.93</v>
      </c>
      <c r="D5622" s="64">
        <f t="shared" si="718"/>
        <v>365</v>
      </c>
      <c r="E5622" s="64">
        <f t="shared" si="718"/>
        <v>723.79</v>
      </c>
      <c r="F5622" s="64">
        <f t="shared" si="718"/>
        <v>0</v>
      </c>
      <c r="H5622" s="64">
        <f t="shared" si="713"/>
        <v>-723.79</v>
      </c>
      <c r="J5622" s="64">
        <f t="shared" si="719"/>
        <v>163</v>
      </c>
      <c r="K5622" s="64">
        <f t="shared" si="714"/>
        <v>166</v>
      </c>
      <c r="L5622" s="64">
        <f t="shared" si="715"/>
        <v>588</v>
      </c>
      <c r="M5622" s="64">
        <f t="shared" si="716"/>
        <v>243</v>
      </c>
      <c r="O5622" s="64">
        <f t="shared" si="720"/>
        <v>2</v>
      </c>
      <c r="P5622" s="64">
        <f t="shared" si="721"/>
        <v>1</v>
      </c>
      <c r="Q5622" s="64">
        <f t="shared" si="722"/>
        <v>1</v>
      </c>
    </row>
    <row r="5623" spans="1:17" x14ac:dyDescent="0.35">
      <c r="A5623" s="64">
        <v>7330939</v>
      </c>
      <c r="B5623" s="64" t="str">
        <f t="shared" si="717"/>
        <v>CPP/RT</v>
      </c>
      <c r="C5623" s="64">
        <f t="shared" si="718"/>
        <v>13012.23</v>
      </c>
      <c r="D5623" s="64">
        <f t="shared" si="718"/>
        <v>365</v>
      </c>
      <c r="E5623" s="64">
        <f t="shared" si="718"/>
        <v>1059.4100000000001</v>
      </c>
      <c r="F5623" s="64">
        <f t="shared" si="718"/>
        <v>1051.1399999999999</v>
      </c>
      <c r="H5623" s="64">
        <f t="shared" si="713"/>
        <v>-8.2700000000002092</v>
      </c>
      <c r="J5623" s="64">
        <f t="shared" si="719"/>
        <v>163</v>
      </c>
      <c r="K5623" s="64">
        <f t="shared" si="714"/>
        <v>167</v>
      </c>
      <c r="L5623" s="64">
        <f t="shared" si="715"/>
        <v>588</v>
      </c>
      <c r="M5623" s="64">
        <f t="shared" si="716"/>
        <v>243</v>
      </c>
      <c r="O5623" s="64">
        <f t="shared" si="720"/>
        <v>2</v>
      </c>
      <c r="P5623" s="64">
        <f t="shared" si="721"/>
        <v>1</v>
      </c>
      <c r="Q5623" s="64">
        <f t="shared" si="722"/>
        <v>1</v>
      </c>
    </row>
    <row r="5624" spans="1:17" x14ac:dyDescent="0.35">
      <c r="A5624" s="64">
        <v>7340566</v>
      </c>
      <c r="B5624" s="64" t="str">
        <f t="shared" si="717"/>
        <v>CPP/RT</v>
      </c>
      <c r="C5624" s="64">
        <f t="shared" si="718"/>
        <v>14201.05</v>
      </c>
      <c r="D5624" s="64">
        <f t="shared" si="718"/>
        <v>333</v>
      </c>
      <c r="E5624" s="64">
        <f t="shared" si="718"/>
        <v>1135.1500000000001</v>
      </c>
      <c r="F5624" s="64">
        <f t="shared" si="718"/>
        <v>1113.44</v>
      </c>
      <c r="H5624" s="64">
        <f t="shared" si="713"/>
        <v>-21.710000000000036</v>
      </c>
      <c r="J5624" s="64">
        <f t="shared" si="719"/>
        <v>163</v>
      </c>
      <c r="K5624" s="64">
        <f t="shared" si="714"/>
        <v>168</v>
      </c>
      <c r="L5624" s="64">
        <f t="shared" si="715"/>
        <v>588</v>
      </c>
      <c r="M5624" s="64">
        <f t="shared" si="716"/>
        <v>243</v>
      </c>
      <c r="O5624" s="64">
        <f t="shared" si="720"/>
        <v>2</v>
      </c>
      <c r="P5624" s="64">
        <f t="shared" si="721"/>
        <v>1</v>
      </c>
      <c r="Q5624" s="64">
        <f t="shared" si="722"/>
        <v>1</v>
      </c>
    </row>
    <row r="5625" spans="1:17" x14ac:dyDescent="0.35">
      <c r="A5625" s="64">
        <v>7340954</v>
      </c>
      <c r="B5625" s="64" t="str">
        <f t="shared" si="717"/>
        <v>RT</v>
      </c>
      <c r="C5625" s="64">
        <f t="shared" si="718"/>
        <v>4865.04</v>
      </c>
      <c r="D5625" s="64">
        <f t="shared" si="718"/>
        <v>365</v>
      </c>
      <c r="E5625" s="64">
        <f t="shared" si="718"/>
        <v>379.16999999999996</v>
      </c>
      <c r="F5625" s="64">
        <f t="shared" si="718"/>
        <v>0</v>
      </c>
      <c r="H5625" s="64">
        <f t="shared" si="713"/>
        <v>-379.16999999999996</v>
      </c>
      <c r="J5625" s="64">
        <f t="shared" si="719"/>
        <v>163</v>
      </c>
      <c r="K5625" s="64">
        <f t="shared" si="714"/>
        <v>168</v>
      </c>
      <c r="L5625" s="64">
        <f t="shared" si="715"/>
        <v>589</v>
      </c>
      <c r="M5625" s="64">
        <f t="shared" si="716"/>
        <v>243</v>
      </c>
      <c r="O5625" s="64">
        <f t="shared" si="720"/>
        <v>2</v>
      </c>
      <c r="P5625" s="64">
        <f t="shared" si="721"/>
        <v>1</v>
      </c>
      <c r="Q5625" s="64">
        <f t="shared" si="722"/>
        <v>1</v>
      </c>
    </row>
    <row r="5626" spans="1:17" x14ac:dyDescent="0.35">
      <c r="A5626" s="64">
        <v>7382550</v>
      </c>
      <c r="B5626" s="64" t="str">
        <f t="shared" si="717"/>
        <v>RCT Control</v>
      </c>
      <c r="C5626" s="64">
        <f t="shared" si="718"/>
        <v>20196.78</v>
      </c>
      <c r="D5626" s="64">
        <f t="shared" si="718"/>
        <v>365</v>
      </c>
      <c r="E5626" s="64">
        <f t="shared" si="718"/>
        <v>1624.2200000000003</v>
      </c>
      <c r="F5626" s="64">
        <f t="shared" si="718"/>
        <v>0</v>
      </c>
      <c r="H5626" s="64">
        <f t="shared" si="713"/>
        <v>-1624.2200000000003</v>
      </c>
      <c r="J5626" s="64">
        <f t="shared" si="719"/>
        <v>163</v>
      </c>
      <c r="K5626" s="64">
        <f t="shared" si="714"/>
        <v>168</v>
      </c>
      <c r="L5626" s="64">
        <f t="shared" si="715"/>
        <v>589</v>
      </c>
      <c r="M5626" s="64">
        <f t="shared" si="716"/>
        <v>244</v>
      </c>
      <c r="O5626" s="64">
        <f t="shared" si="720"/>
        <v>2</v>
      </c>
      <c r="P5626" s="64">
        <f t="shared" si="721"/>
        <v>1</v>
      </c>
      <c r="Q5626" s="64">
        <f t="shared" si="722"/>
        <v>1</v>
      </c>
    </row>
    <row r="5627" spans="1:17" x14ac:dyDescent="0.35">
      <c r="A5627" s="64">
        <v>7393903</v>
      </c>
      <c r="B5627" s="64" t="str">
        <f t="shared" si="717"/>
        <v>RCT Control</v>
      </c>
      <c r="C5627" s="64">
        <f t="shared" si="718"/>
        <v>4217.2199999999993</v>
      </c>
      <c r="D5627" s="64">
        <f t="shared" si="718"/>
        <v>335</v>
      </c>
      <c r="E5627" s="64">
        <f t="shared" si="718"/>
        <v>343.25</v>
      </c>
      <c r="F5627" s="64">
        <f t="shared" si="718"/>
        <v>0</v>
      </c>
      <c r="H5627" s="64">
        <f t="shared" si="713"/>
        <v>-343.25</v>
      </c>
      <c r="J5627" s="64">
        <f t="shared" si="719"/>
        <v>163</v>
      </c>
      <c r="K5627" s="64">
        <f t="shared" si="714"/>
        <v>168</v>
      </c>
      <c r="L5627" s="64">
        <f t="shared" si="715"/>
        <v>589</v>
      </c>
      <c r="M5627" s="64">
        <f t="shared" si="716"/>
        <v>245</v>
      </c>
      <c r="O5627" s="64">
        <f t="shared" si="720"/>
        <v>2</v>
      </c>
      <c r="P5627" s="64">
        <f t="shared" si="721"/>
        <v>1</v>
      </c>
      <c r="Q5627" s="64">
        <f t="shared" si="722"/>
        <v>1</v>
      </c>
    </row>
    <row r="5628" spans="1:17" x14ac:dyDescent="0.35">
      <c r="A5628" s="64">
        <v>7397856</v>
      </c>
      <c r="B5628" s="64" t="str">
        <f t="shared" si="717"/>
        <v>CPP</v>
      </c>
      <c r="C5628" s="64">
        <f t="shared" si="718"/>
        <v>4695.92</v>
      </c>
      <c r="D5628" s="64">
        <f t="shared" si="718"/>
        <v>336</v>
      </c>
      <c r="E5628" s="64">
        <f t="shared" si="718"/>
        <v>393.86</v>
      </c>
      <c r="F5628" s="64">
        <f t="shared" si="718"/>
        <v>390.81</v>
      </c>
      <c r="H5628" s="64">
        <f t="shared" si="713"/>
        <v>-3.0500000000000114</v>
      </c>
      <c r="J5628" s="64">
        <f t="shared" si="719"/>
        <v>164</v>
      </c>
      <c r="K5628" s="64">
        <f t="shared" si="714"/>
        <v>168</v>
      </c>
      <c r="L5628" s="64">
        <f t="shared" si="715"/>
        <v>589</v>
      </c>
      <c r="M5628" s="64">
        <f t="shared" si="716"/>
        <v>245</v>
      </c>
      <c r="O5628" s="64">
        <f t="shared" si="720"/>
        <v>2</v>
      </c>
      <c r="P5628" s="64">
        <f t="shared" si="721"/>
        <v>1</v>
      </c>
      <c r="Q5628" s="64">
        <f t="shared" si="722"/>
        <v>1</v>
      </c>
    </row>
    <row r="5629" spans="1:17" x14ac:dyDescent="0.35">
      <c r="A5629" s="64">
        <v>7413959</v>
      </c>
      <c r="B5629" s="64" t="str">
        <f t="shared" si="717"/>
        <v>RT</v>
      </c>
      <c r="C5629" s="64">
        <f t="shared" si="718"/>
        <v>8368.61</v>
      </c>
      <c r="D5629" s="64">
        <f t="shared" si="718"/>
        <v>364</v>
      </c>
      <c r="E5629" s="64">
        <f t="shared" si="718"/>
        <v>686.56</v>
      </c>
      <c r="F5629" s="64">
        <f t="shared" si="718"/>
        <v>0</v>
      </c>
      <c r="H5629" s="64">
        <f t="shared" si="713"/>
        <v>-686.56</v>
      </c>
      <c r="J5629" s="64">
        <f t="shared" si="719"/>
        <v>164</v>
      </c>
      <c r="K5629" s="64">
        <f t="shared" si="714"/>
        <v>168</v>
      </c>
      <c r="L5629" s="64">
        <f t="shared" si="715"/>
        <v>590</v>
      </c>
      <c r="M5629" s="64">
        <f t="shared" si="716"/>
        <v>245</v>
      </c>
      <c r="O5629" s="64">
        <f t="shared" si="720"/>
        <v>2</v>
      </c>
      <c r="P5629" s="64">
        <f t="shared" si="721"/>
        <v>1</v>
      </c>
      <c r="Q5629" s="64">
        <f t="shared" si="722"/>
        <v>1</v>
      </c>
    </row>
    <row r="5630" spans="1:17" x14ac:dyDescent="0.35">
      <c r="A5630" s="64">
        <v>7420954</v>
      </c>
      <c r="B5630" s="64" t="str">
        <f t="shared" si="717"/>
        <v>RT</v>
      </c>
      <c r="C5630" s="64">
        <f t="shared" si="718"/>
        <v>13726.24</v>
      </c>
      <c r="D5630" s="64">
        <f t="shared" si="718"/>
        <v>364</v>
      </c>
      <c r="E5630" s="64">
        <f t="shared" si="718"/>
        <v>1129.6400000000001</v>
      </c>
      <c r="F5630" s="64">
        <f t="shared" si="718"/>
        <v>0</v>
      </c>
      <c r="H5630" s="64">
        <f t="shared" si="713"/>
        <v>-1129.6400000000001</v>
      </c>
      <c r="J5630" s="64">
        <f t="shared" si="719"/>
        <v>164</v>
      </c>
      <c r="K5630" s="64">
        <f t="shared" si="714"/>
        <v>168</v>
      </c>
      <c r="L5630" s="64">
        <f t="shared" si="715"/>
        <v>591</v>
      </c>
      <c r="M5630" s="64">
        <f t="shared" si="716"/>
        <v>245</v>
      </c>
      <c r="O5630" s="64">
        <f t="shared" si="720"/>
        <v>2</v>
      </c>
      <c r="P5630" s="64">
        <f t="shared" si="721"/>
        <v>1</v>
      </c>
      <c r="Q5630" s="64">
        <f t="shared" si="722"/>
        <v>1</v>
      </c>
    </row>
    <row r="5631" spans="1:17" x14ac:dyDescent="0.35">
      <c r="A5631" s="64">
        <v>7454177</v>
      </c>
      <c r="B5631" s="64" t="str">
        <f t="shared" si="717"/>
        <v>RT</v>
      </c>
      <c r="C5631" s="64">
        <f t="shared" si="718"/>
        <v>1199.81</v>
      </c>
      <c r="D5631" s="64">
        <f t="shared" si="718"/>
        <v>212</v>
      </c>
      <c r="E5631" s="64">
        <f t="shared" si="718"/>
        <v>97.660000000000011</v>
      </c>
      <c r="F5631" s="64">
        <f t="shared" si="718"/>
        <v>0</v>
      </c>
      <c r="H5631" s="64">
        <f t="shared" si="713"/>
        <v>-97.660000000000011</v>
      </c>
      <c r="J5631" s="64">
        <f t="shared" si="719"/>
        <v>164</v>
      </c>
      <c r="K5631" s="64">
        <f t="shared" si="714"/>
        <v>168</v>
      </c>
      <c r="L5631" s="64">
        <f t="shared" si="715"/>
        <v>592</v>
      </c>
      <c r="M5631" s="64">
        <f t="shared" si="716"/>
        <v>245</v>
      </c>
      <c r="O5631" s="64">
        <f t="shared" si="720"/>
        <v>2</v>
      </c>
      <c r="P5631" s="64">
        <f t="shared" si="721"/>
        <v>1</v>
      </c>
      <c r="Q5631" s="64">
        <f t="shared" si="722"/>
        <v>1</v>
      </c>
    </row>
    <row r="5632" spans="1:17" x14ac:dyDescent="0.35">
      <c r="A5632" s="64">
        <v>7455307</v>
      </c>
      <c r="B5632" s="64" t="str">
        <f t="shared" si="717"/>
        <v>RT</v>
      </c>
      <c r="C5632" s="64">
        <f t="shared" si="718"/>
        <v>15013.8</v>
      </c>
      <c r="D5632" s="64">
        <f t="shared" si="718"/>
        <v>365</v>
      </c>
      <c r="E5632" s="64">
        <f t="shared" si="718"/>
        <v>1286.1199999999999</v>
      </c>
      <c r="F5632" s="64">
        <f t="shared" si="718"/>
        <v>0</v>
      </c>
      <c r="H5632" s="64">
        <f t="shared" si="713"/>
        <v>-1286.1199999999999</v>
      </c>
      <c r="J5632" s="64">
        <f t="shared" si="719"/>
        <v>164</v>
      </c>
      <c r="K5632" s="64">
        <f t="shared" si="714"/>
        <v>168</v>
      </c>
      <c r="L5632" s="64">
        <f t="shared" si="715"/>
        <v>593</v>
      </c>
      <c r="M5632" s="64">
        <f t="shared" si="716"/>
        <v>245</v>
      </c>
      <c r="O5632" s="64">
        <f t="shared" si="720"/>
        <v>2</v>
      </c>
      <c r="P5632" s="64">
        <f t="shared" si="721"/>
        <v>1</v>
      </c>
      <c r="Q5632" s="64">
        <f t="shared" si="722"/>
        <v>1</v>
      </c>
    </row>
    <row r="5633" spans="1:17" x14ac:dyDescent="0.35">
      <c r="A5633" s="64">
        <v>7469176</v>
      </c>
      <c r="B5633" s="64" t="str">
        <f t="shared" si="717"/>
        <v>RT</v>
      </c>
      <c r="C5633" s="64">
        <f t="shared" si="718"/>
        <v>7596.57</v>
      </c>
      <c r="D5633" s="64">
        <f t="shared" si="718"/>
        <v>365</v>
      </c>
      <c r="E5633" s="64">
        <f t="shared" si="718"/>
        <v>592.34</v>
      </c>
      <c r="F5633" s="64">
        <f t="shared" si="718"/>
        <v>0</v>
      </c>
      <c r="H5633" s="64">
        <f t="shared" si="713"/>
        <v>-592.34</v>
      </c>
      <c r="J5633" s="64">
        <f t="shared" si="719"/>
        <v>164</v>
      </c>
      <c r="K5633" s="64">
        <f t="shared" si="714"/>
        <v>168</v>
      </c>
      <c r="L5633" s="64">
        <f t="shared" si="715"/>
        <v>594</v>
      </c>
      <c r="M5633" s="64">
        <f t="shared" si="716"/>
        <v>245</v>
      </c>
      <c r="O5633" s="64">
        <f t="shared" si="720"/>
        <v>2</v>
      </c>
      <c r="P5633" s="64">
        <f t="shared" si="721"/>
        <v>1</v>
      </c>
      <c r="Q5633" s="64">
        <f t="shared" si="722"/>
        <v>1</v>
      </c>
    </row>
    <row r="5634" spans="1:17" x14ac:dyDescent="0.35">
      <c r="A5634" s="64">
        <v>7471147</v>
      </c>
      <c r="B5634" s="64" t="str">
        <f t="shared" si="717"/>
        <v>RT</v>
      </c>
      <c r="C5634" s="64">
        <f t="shared" si="718"/>
        <v>9545.5400000000009</v>
      </c>
      <c r="D5634" s="64">
        <f t="shared" si="718"/>
        <v>364</v>
      </c>
      <c r="E5634" s="64">
        <f t="shared" si="718"/>
        <v>811.61</v>
      </c>
      <c r="F5634" s="64">
        <f t="shared" si="718"/>
        <v>0</v>
      </c>
      <c r="H5634" s="64">
        <f t="shared" si="713"/>
        <v>-811.61</v>
      </c>
      <c r="J5634" s="64">
        <f t="shared" si="719"/>
        <v>164</v>
      </c>
      <c r="K5634" s="64">
        <f t="shared" si="714"/>
        <v>168</v>
      </c>
      <c r="L5634" s="64">
        <f t="shared" si="715"/>
        <v>595</v>
      </c>
      <c r="M5634" s="64">
        <f t="shared" si="716"/>
        <v>245</v>
      </c>
      <c r="O5634" s="64">
        <f t="shared" si="720"/>
        <v>2</v>
      </c>
      <c r="P5634" s="64">
        <f t="shared" si="721"/>
        <v>1</v>
      </c>
      <c r="Q5634" s="64">
        <f t="shared" si="722"/>
        <v>1</v>
      </c>
    </row>
    <row r="5635" spans="1:17" x14ac:dyDescent="0.35">
      <c r="A5635" s="64">
        <v>7480437</v>
      </c>
      <c r="B5635" s="64" t="str">
        <f t="shared" si="717"/>
        <v>RT</v>
      </c>
      <c r="C5635" s="64">
        <f t="shared" si="718"/>
        <v>11573.77</v>
      </c>
      <c r="D5635" s="64">
        <f t="shared" si="718"/>
        <v>365</v>
      </c>
      <c r="E5635" s="64">
        <f t="shared" si="718"/>
        <v>937.11000000000013</v>
      </c>
      <c r="F5635" s="64">
        <f t="shared" si="718"/>
        <v>0</v>
      </c>
      <c r="H5635" s="64">
        <f t="shared" si="713"/>
        <v>-937.11000000000013</v>
      </c>
      <c r="J5635" s="64">
        <f t="shared" si="719"/>
        <v>164</v>
      </c>
      <c r="K5635" s="64">
        <f t="shared" si="714"/>
        <v>168</v>
      </c>
      <c r="L5635" s="64">
        <f t="shared" si="715"/>
        <v>596</v>
      </c>
      <c r="M5635" s="64">
        <f t="shared" si="716"/>
        <v>245</v>
      </c>
      <c r="O5635" s="64">
        <f t="shared" si="720"/>
        <v>2</v>
      </c>
      <c r="P5635" s="64">
        <f t="shared" si="721"/>
        <v>1</v>
      </c>
      <c r="Q5635" s="64">
        <f t="shared" si="722"/>
        <v>1</v>
      </c>
    </row>
    <row r="5636" spans="1:17" x14ac:dyDescent="0.35">
      <c r="A5636" s="64">
        <v>7485817</v>
      </c>
      <c r="B5636" s="64" t="str">
        <f t="shared" si="717"/>
        <v>RCT Control</v>
      </c>
      <c r="C5636" s="64">
        <f t="shared" si="718"/>
        <v>4231.51</v>
      </c>
      <c r="D5636" s="64">
        <f t="shared" si="718"/>
        <v>335</v>
      </c>
      <c r="E5636" s="64">
        <f t="shared" si="718"/>
        <v>342.53</v>
      </c>
      <c r="F5636" s="64">
        <f t="shared" si="718"/>
        <v>0</v>
      </c>
      <c r="H5636" s="64">
        <f t="shared" si="713"/>
        <v>-342.53</v>
      </c>
      <c r="J5636" s="64">
        <f t="shared" si="719"/>
        <v>164</v>
      </c>
      <c r="K5636" s="64">
        <f t="shared" si="714"/>
        <v>168</v>
      </c>
      <c r="L5636" s="64">
        <f t="shared" si="715"/>
        <v>596</v>
      </c>
      <c r="M5636" s="64">
        <f t="shared" si="716"/>
        <v>246</v>
      </c>
      <c r="O5636" s="64">
        <f t="shared" si="720"/>
        <v>2</v>
      </c>
      <c r="P5636" s="64">
        <f t="shared" si="721"/>
        <v>1</v>
      </c>
      <c r="Q5636" s="64">
        <f t="shared" si="722"/>
        <v>1</v>
      </c>
    </row>
    <row r="5637" spans="1:17" x14ac:dyDescent="0.35">
      <c r="A5637" s="64">
        <v>7486732</v>
      </c>
      <c r="B5637" s="64" t="str">
        <f t="shared" si="717"/>
        <v>RCT Control</v>
      </c>
      <c r="C5637" s="64">
        <f t="shared" si="718"/>
        <v>5554.63</v>
      </c>
      <c r="D5637" s="64">
        <f t="shared" si="718"/>
        <v>333</v>
      </c>
      <c r="E5637" s="64">
        <f t="shared" si="718"/>
        <v>479.56</v>
      </c>
      <c r="F5637" s="64">
        <f t="shared" si="718"/>
        <v>0</v>
      </c>
      <c r="H5637" s="64">
        <f t="shared" si="713"/>
        <v>-479.56</v>
      </c>
      <c r="J5637" s="64">
        <f t="shared" si="719"/>
        <v>164</v>
      </c>
      <c r="K5637" s="64">
        <f t="shared" si="714"/>
        <v>168</v>
      </c>
      <c r="L5637" s="64">
        <f t="shared" si="715"/>
        <v>596</v>
      </c>
      <c r="M5637" s="64">
        <f t="shared" si="716"/>
        <v>247</v>
      </c>
      <c r="O5637" s="64">
        <f t="shared" si="720"/>
        <v>2</v>
      </c>
      <c r="P5637" s="64">
        <f t="shared" si="721"/>
        <v>1</v>
      </c>
      <c r="Q5637" s="64">
        <f t="shared" si="722"/>
        <v>1</v>
      </c>
    </row>
    <row r="5638" spans="1:17" x14ac:dyDescent="0.35">
      <c r="A5638" s="64">
        <v>7493927</v>
      </c>
      <c r="B5638" s="64" t="str">
        <f t="shared" si="717"/>
        <v>RT</v>
      </c>
      <c r="C5638" s="64">
        <f t="shared" si="718"/>
        <v>6570.9</v>
      </c>
      <c r="D5638" s="64">
        <f t="shared" si="718"/>
        <v>367</v>
      </c>
      <c r="E5638" s="64">
        <f t="shared" si="718"/>
        <v>513.67999999999995</v>
      </c>
      <c r="F5638" s="64">
        <f t="shared" si="718"/>
        <v>0</v>
      </c>
      <c r="H5638" s="64">
        <f t="shared" si="713"/>
        <v>-513.67999999999995</v>
      </c>
      <c r="J5638" s="64">
        <f t="shared" si="719"/>
        <v>164</v>
      </c>
      <c r="K5638" s="64">
        <f t="shared" si="714"/>
        <v>168</v>
      </c>
      <c r="L5638" s="64">
        <f t="shared" si="715"/>
        <v>597</v>
      </c>
      <c r="M5638" s="64">
        <f t="shared" si="716"/>
        <v>247</v>
      </c>
      <c r="O5638" s="64">
        <f t="shared" si="720"/>
        <v>2</v>
      </c>
      <c r="P5638" s="64">
        <f t="shared" si="721"/>
        <v>1</v>
      </c>
      <c r="Q5638" s="64">
        <f t="shared" si="722"/>
        <v>1</v>
      </c>
    </row>
    <row r="5639" spans="1:17" x14ac:dyDescent="0.35">
      <c r="A5639" s="64">
        <v>7494925</v>
      </c>
      <c r="B5639" s="64" t="str">
        <f t="shared" si="717"/>
        <v>RCT Control</v>
      </c>
      <c r="C5639" s="64">
        <f t="shared" si="718"/>
        <v>9503.43</v>
      </c>
      <c r="D5639" s="64">
        <f t="shared" si="718"/>
        <v>335</v>
      </c>
      <c r="E5639" s="64">
        <f t="shared" si="718"/>
        <v>773.02</v>
      </c>
      <c r="F5639" s="64">
        <f t="shared" si="718"/>
        <v>0</v>
      </c>
      <c r="H5639" s="64">
        <f t="shared" si="713"/>
        <v>-773.02</v>
      </c>
      <c r="J5639" s="64">
        <f t="shared" si="719"/>
        <v>164</v>
      </c>
      <c r="K5639" s="64">
        <f t="shared" si="714"/>
        <v>168</v>
      </c>
      <c r="L5639" s="64">
        <f t="shared" si="715"/>
        <v>597</v>
      </c>
      <c r="M5639" s="64">
        <f t="shared" si="716"/>
        <v>248</v>
      </c>
      <c r="O5639" s="64">
        <f t="shared" si="720"/>
        <v>2</v>
      </c>
      <c r="P5639" s="64">
        <f t="shared" si="721"/>
        <v>1</v>
      </c>
      <c r="Q5639" s="64">
        <f t="shared" si="722"/>
        <v>1</v>
      </c>
    </row>
    <row r="5640" spans="1:17" x14ac:dyDescent="0.35">
      <c r="A5640" s="64">
        <v>7510151</v>
      </c>
      <c r="B5640" s="64" t="str">
        <f t="shared" si="717"/>
        <v>RCT Control</v>
      </c>
      <c r="C5640" s="64">
        <f t="shared" si="718"/>
        <v>7230.08</v>
      </c>
      <c r="D5640" s="64">
        <f t="shared" si="718"/>
        <v>364</v>
      </c>
      <c r="E5640" s="64">
        <f t="shared" si="718"/>
        <v>579.61</v>
      </c>
      <c r="F5640" s="64">
        <f t="shared" si="718"/>
        <v>0</v>
      </c>
      <c r="H5640" s="64">
        <f t="shared" si="713"/>
        <v>-579.61</v>
      </c>
      <c r="J5640" s="64">
        <f t="shared" si="719"/>
        <v>164</v>
      </c>
      <c r="K5640" s="64">
        <f t="shared" si="714"/>
        <v>168</v>
      </c>
      <c r="L5640" s="64">
        <f t="shared" si="715"/>
        <v>597</v>
      </c>
      <c r="M5640" s="64">
        <f t="shared" si="716"/>
        <v>249</v>
      </c>
      <c r="O5640" s="64">
        <f t="shared" si="720"/>
        <v>2</v>
      </c>
      <c r="P5640" s="64">
        <f t="shared" si="721"/>
        <v>1</v>
      </c>
      <c r="Q5640" s="64">
        <f t="shared" si="722"/>
        <v>1</v>
      </c>
    </row>
    <row r="5641" spans="1:17" x14ac:dyDescent="0.35">
      <c r="A5641" s="64">
        <v>7511787</v>
      </c>
      <c r="B5641" s="64" t="str">
        <f t="shared" si="717"/>
        <v>RCT Control</v>
      </c>
      <c r="C5641" s="64">
        <f t="shared" si="718"/>
        <v>5822.71</v>
      </c>
      <c r="D5641" s="64">
        <f t="shared" si="718"/>
        <v>336</v>
      </c>
      <c r="E5641" s="64">
        <f t="shared" si="718"/>
        <v>461.15000000000003</v>
      </c>
      <c r="F5641" s="64">
        <f t="shared" si="718"/>
        <v>0</v>
      </c>
      <c r="H5641" s="64">
        <f t="shared" si="713"/>
        <v>-461.15000000000003</v>
      </c>
      <c r="J5641" s="64">
        <f t="shared" si="719"/>
        <v>164</v>
      </c>
      <c r="K5641" s="64">
        <f t="shared" si="714"/>
        <v>168</v>
      </c>
      <c r="L5641" s="64">
        <f t="shared" si="715"/>
        <v>597</v>
      </c>
      <c r="M5641" s="64">
        <f t="shared" si="716"/>
        <v>250</v>
      </c>
      <c r="O5641" s="64">
        <f t="shared" si="720"/>
        <v>2</v>
      </c>
      <c r="P5641" s="64">
        <f t="shared" si="721"/>
        <v>1</v>
      </c>
      <c r="Q5641" s="64">
        <f t="shared" si="722"/>
        <v>1</v>
      </c>
    </row>
    <row r="5642" spans="1:17" x14ac:dyDescent="0.35">
      <c r="A5642" s="64">
        <v>7520390</v>
      </c>
      <c r="B5642" s="64" t="str">
        <f t="shared" si="717"/>
        <v>RT</v>
      </c>
      <c r="C5642" s="64">
        <f t="shared" si="718"/>
        <v>12220.689999999999</v>
      </c>
      <c r="D5642" s="64">
        <f t="shared" si="718"/>
        <v>365</v>
      </c>
      <c r="E5642" s="64">
        <f t="shared" si="718"/>
        <v>978.23</v>
      </c>
      <c r="F5642" s="64">
        <f t="shared" si="718"/>
        <v>0</v>
      </c>
      <c r="H5642" s="64">
        <f t="shared" si="713"/>
        <v>-978.23</v>
      </c>
      <c r="J5642" s="64">
        <f t="shared" si="719"/>
        <v>164</v>
      </c>
      <c r="K5642" s="64">
        <f t="shared" si="714"/>
        <v>168</v>
      </c>
      <c r="L5642" s="64">
        <f t="shared" si="715"/>
        <v>598</v>
      </c>
      <c r="M5642" s="64">
        <f t="shared" si="716"/>
        <v>250</v>
      </c>
      <c r="O5642" s="64">
        <f t="shared" si="720"/>
        <v>2</v>
      </c>
      <c r="P5642" s="64">
        <f t="shared" si="721"/>
        <v>1</v>
      </c>
      <c r="Q5642" s="64">
        <f t="shared" si="722"/>
        <v>1</v>
      </c>
    </row>
    <row r="5643" spans="1:17" x14ac:dyDescent="0.35">
      <c r="A5643" s="64">
        <v>7522859</v>
      </c>
      <c r="B5643" s="64" t="str">
        <f t="shared" si="717"/>
        <v>RT</v>
      </c>
      <c r="C5643" s="64">
        <f t="shared" si="718"/>
        <v>1866.43</v>
      </c>
      <c r="D5643" s="64">
        <f t="shared" si="718"/>
        <v>365</v>
      </c>
      <c r="E5643" s="64">
        <f t="shared" si="718"/>
        <v>149.28</v>
      </c>
      <c r="F5643" s="64">
        <f t="shared" si="718"/>
        <v>0</v>
      </c>
      <c r="H5643" s="64">
        <f t="shared" si="713"/>
        <v>-149.28</v>
      </c>
      <c r="J5643" s="64">
        <f t="shared" si="719"/>
        <v>164</v>
      </c>
      <c r="K5643" s="64">
        <f t="shared" si="714"/>
        <v>168</v>
      </c>
      <c r="L5643" s="64">
        <f t="shared" si="715"/>
        <v>599</v>
      </c>
      <c r="M5643" s="64">
        <f t="shared" si="716"/>
        <v>250</v>
      </c>
      <c r="O5643" s="64">
        <f t="shared" si="720"/>
        <v>2</v>
      </c>
      <c r="P5643" s="64">
        <f t="shared" si="721"/>
        <v>1</v>
      </c>
      <c r="Q5643" s="64">
        <f t="shared" si="722"/>
        <v>1</v>
      </c>
    </row>
    <row r="5644" spans="1:17" x14ac:dyDescent="0.35">
      <c r="A5644" s="64">
        <v>7534375</v>
      </c>
      <c r="B5644" s="64" t="str">
        <f t="shared" si="717"/>
        <v>RT</v>
      </c>
      <c r="C5644" s="64">
        <f t="shared" si="718"/>
        <v>8912.26</v>
      </c>
      <c r="D5644" s="64">
        <f t="shared" si="718"/>
        <v>365</v>
      </c>
      <c r="E5644" s="64">
        <f t="shared" si="718"/>
        <v>707.51</v>
      </c>
      <c r="F5644" s="64">
        <f t="shared" si="718"/>
        <v>0</v>
      </c>
      <c r="H5644" s="64">
        <f t="shared" si="713"/>
        <v>-707.51</v>
      </c>
      <c r="J5644" s="64">
        <f t="shared" si="719"/>
        <v>164</v>
      </c>
      <c r="K5644" s="64">
        <f t="shared" si="714"/>
        <v>168</v>
      </c>
      <c r="L5644" s="64">
        <f t="shared" si="715"/>
        <v>600</v>
      </c>
      <c r="M5644" s="64">
        <f t="shared" si="716"/>
        <v>250</v>
      </c>
      <c r="O5644" s="64">
        <f t="shared" si="720"/>
        <v>2</v>
      </c>
      <c r="P5644" s="64">
        <f t="shared" si="721"/>
        <v>1</v>
      </c>
      <c r="Q5644" s="64">
        <f t="shared" si="722"/>
        <v>1</v>
      </c>
    </row>
    <row r="5645" spans="1:17" x14ac:dyDescent="0.35">
      <c r="A5645" s="64">
        <v>7535373</v>
      </c>
      <c r="B5645" s="64" t="str">
        <f t="shared" si="717"/>
        <v>RCT Control</v>
      </c>
      <c r="C5645" s="64">
        <f t="shared" si="718"/>
        <v>4218.2199999999993</v>
      </c>
      <c r="D5645" s="64">
        <f t="shared" si="718"/>
        <v>335</v>
      </c>
      <c r="E5645" s="64">
        <f t="shared" si="718"/>
        <v>318.79999999999995</v>
      </c>
      <c r="F5645" s="64">
        <f t="shared" si="718"/>
        <v>0</v>
      </c>
      <c r="H5645" s="64">
        <f t="shared" si="713"/>
        <v>-318.79999999999995</v>
      </c>
      <c r="J5645" s="64">
        <f t="shared" si="719"/>
        <v>164</v>
      </c>
      <c r="K5645" s="64">
        <f t="shared" si="714"/>
        <v>168</v>
      </c>
      <c r="L5645" s="64">
        <f t="shared" si="715"/>
        <v>600</v>
      </c>
      <c r="M5645" s="64">
        <f t="shared" si="716"/>
        <v>251</v>
      </c>
      <c r="O5645" s="64">
        <f t="shared" si="720"/>
        <v>2</v>
      </c>
      <c r="P5645" s="64">
        <f t="shared" si="721"/>
        <v>1</v>
      </c>
      <c r="Q5645" s="64">
        <f t="shared" si="722"/>
        <v>1</v>
      </c>
    </row>
    <row r="5646" spans="1:17" x14ac:dyDescent="0.35">
      <c r="A5646" s="64">
        <v>7541651</v>
      </c>
      <c r="B5646" s="64" t="str">
        <f t="shared" si="717"/>
        <v>RCT Control</v>
      </c>
      <c r="C5646" s="64">
        <f t="shared" si="718"/>
        <v>5864.8600000000006</v>
      </c>
      <c r="D5646" s="64">
        <f t="shared" si="718"/>
        <v>365</v>
      </c>
      <c r="E5646" s="64">
        <f t="shared" si="718"/>
        <v>480.15</v>
      </c>
      <c r="F5646" s="64">
        <f t="shared" si="718"/>
        <v>0</v>
      </c>
      <c r="H5646" s="64">
        <f t="shared" si="713"/>
        <v>-480.15</v>
      </c>
      <c r="J5646" s="64">
        <f t="shared" si="719"/>
        <v>164</v>
      </c>
      <c r="K5646" s="64">
        <f t="shared" si="714"/>
        <v>168</v>
      </c>
      <c r="L5646" s="64">
        <f t="shared" si="715"/>
        <v>600</v>
      </c>
      <c r="M5646" s="64">
        <f t="shared" si="716"/>
        <v>252</v>
      </c>
      <c r="O5646" s="64">
        <f t="shared" si="720"/>
        <v>2</v>
      </c>
      <c r="P5646" s="64">
        <f t="shared" si="721"/>
        <v>1</v>
      </c>
      <c r="Q5646" s="64">
        <f t="shared" si="722"/>
        <v>1</v>
      </c>
    </row>
    <row r="5647" spans="1:17" x14ac:dyDescent="0.35">
      <c r="A5647" s="64">
        <v>7583330</v>
      </c>
      <c r="B5647" s="64" t="str">
        <f t="shared" si="717"/>
        <v>RCT Control</v>
      </c>
      <c r="C5647" s="64">
        <f t="shared" si="718"/>
        <v>5323.51</v>
      </c>
      <c r="D5647" s="64">
        <f t="shared" si="718"/>
        <v>335</v>
      </c>
      <c r="E5647" s="64">
        <f t="shared" si="718"/>
        <v>428.69</v>
      </c>
      <c r="F5647" s="64">
        <f t="shared" si="718"/>
        <v>0</v>
      </c>
      <c r="H5647" s="64">
        <f t="shared" si="713"/>
        <v>-428.69</v>
      </c>
      <c r="J5647" s="64">
        <f t="shared" si="719"/>
        <v>164</v>
      </c>
      <c r="K5647" s="64">
        <f t="shared" si="714"/>
        <v>168</v>
      </c>
      <c r="L5647" s="64">
        <f t="shared" si="715"/>
        <v>600</v>
      </c>
      <c r="M5647" s="64">
        <f t="shared" si="716"/>
        <v>253</v>
      </c>
      <c r="O5647" s="64">
        <f t="shared" si="720"/>
        <v>2</v>
      </c>
      <c r="P5647" s="64">
        <f t="shared" si="721"/>
        <v>1</v>
      </c>
      <c r="Q5647" s="64">
        <f t="shared" si="722"/>
        <v>1</v>
      </c>
    </row>
    <row r="5648" spans="1:17" x14ac:dyDescent="0.35">
      <c r="A5648" s="64">
        <v>7590939</v>
      </c>
      <c r="B5648" s="64" t="str">
        <f t="shared" si="717"/>
        <v>RT</v>
      </c>
      <c r="C5648" s="64">
        <f t="shared" si="718"/>
        <v>13362.95</v>
      </c>
      <c r="D5648" s="64">
        <f t="shared" si="718"/>
        <v>364</v>
      </c>
      <c r="E5648" s="64">
        <f t="shared" si="718"/>
        <v>1123.02</v>
      </c>
      <c r="F5648" s="64">
        <f t="shared" si="718"/>
        <v>0</v>
      </c>
      <c r="H5648" s="64">
        <f t="shared" si="713"/>
        <v>-1123.02</v>
      </c>
      <c r="J5648" s="64">
        <f t="shared" si="719"/>
        <v>164</v>
      </c>
      <c r="K5648" s="64">
        <f t="shared" si="714"/>
        <v>168</v>
      </c>
      <c r="L5648" s="64">
        <f t="shared" si="715"/>
        <v>601</v>
      </c>
      <c r="M5648" s="64">
        <f t="shared" si="716"/>
        <v>253</v>
      </c>
      <c r="O5648" s="64">
        <f t="shared" si="720"/>
        <v>2</v>
      </c>
      <c r="P5648" s="64">
        <f t="shared" si="721"/>
        <v>1</v>
      </c>
      <c r="Q5648" s="64">
        <f t="shared" si="722"/>
        <v>1</v>
      </c>
    </row>
    <row r="5649" spans="1:17" x14ac:dyDescent="0.35">
      <c r="A5649" s="64">
        <v>7628657</v>
      </c>
      <c r="B5649" s="64" t="str">
        <f t="shared" si="717"/>
        <v>CPP</v>
      </c>
      <c r="C5649" s="64">
        <f t="shared" si="718"/>
        <v>5068.5</v>
      </c>
      <c r="D5649" s="64">
        <f t="shared" si="718"/>
        <v>333</v>
      </c>
      <c r="E5649" s="64">
        <f t="shared" si="718"/>
        <v>414.77</v>
      </c>
      <c r="F5649" s="64">
        <f t="shared" si="718"/>
        <v>418.63</v>
      </c>
      <c r="H5649" s="64">
        <f t="shared" si="713"/>
        <v>3.8600000000000136</v>
      </c>
      <c r="J5649" s="64">
        <f t="shared" si="719"/>
        <v>165</v>
      </c>
      <c r="K5649" s="64">
        <f t="shared" si="714"/>
        <v>168</v>
      </c>
      <c r="L5649" s="64">
        <f t="shared" si="715"/>
        <v>601</v>
      </c>
      <c r="M5649" s="64">
        <f t="shared" si="716"/>
        <v>253</v>
      </c>
      <c r="O5649" s="64">
        <f t="shared" si="720"/>
        <v>2</v>
      </c>
      <c r="P5649" s="64">
        <f t="shared" si="721"/>
        <v>1</v>
      </c>
      <c r="Q5649" s="64">
        <f t="shared" si="722"/>
        <v>1</v>
      </c>
    </row>
    <row r="5650" spans="1:17" x14ac:dyDescent="0.35">
      <c r="A5650" s="64">
        <v>7637921</v>
      </c>
      <c r="B5650" s="64" t="str">
        <f t="shared" si="717"/>
        <v>RT</v>
      </c>
      <c r="C5650" s="64">
        <f t="shared" si="718"/>
        <v>8549.3299900000002</v>
      </c>
      <c r="D5650" s="64">
        <f t="shared" si="718"/>
        <v>364</v>
      </c>
      <c r="E5650" s="64">
        <f t="shared" si="718"/>
        <v>710.78</v>
      </c>
      <c r="F5650" s="64">
        <f t="shared" si="718"/>
        <v>0</v>
      </c>
      <c r="H5650" s="64">
        <f t="shared" si="713"/>
        <v>-710.78</v>
      </c>
      <c r="J5650" s="64">
        <f t="shared" si="719"/>
        <v>165</v>
      </c>
      <c r="K5650" s="64">
        <f t="shared" si="714"/>
        <v>168</v>
      </c>
      <c r="L5650" s="64">
        <f t="shared" si="715"/>
        <v>602</v>
      </c>
      <c r="M5650" s="64">
        <f t="shared" si="716"/>
        <v>253</v>
      </c>
      <c r="O5650" s="64">
        <f t="shared" si="720"/>
        <v>2</v>
      </c>
      <c r="P5650" s="64">
        <f t="shared" si="721"/>
        <v>1</v>
      </c>
      <c r="Q5650" s="64">
        <f t="shared" si="722"/>
        <v>1</v>
      </c>
    </row>
    <row r="5651" spans="1:17" x14ac:dyDescent="0.35">
      <c r="A5651" s="64">
        <v>7643564</v>
      </c>
      <c r="B5651" s="64" t="str">
        <f t="shared" si="717"/>
        <v>CPP/RT</v>
      </c>
      <c r="C5651" s="64">
        <f t="shared" si="718"/>
        <v>14932.130000000001</v>
      </c>
      <c r="D5651" s="64">
        <f t="shared" si="718"/>
        <v>365</v>
      </c>
      <c r="E5651" s="64">
        <f t="shared" si="718"/>
        <v>1071.47</v>
      </c>
      <c r="F5651" s="64">
        <f t="shared" si="718"/>
        <v>1021.6</v>
      </c>
      <c r="H5651" s="64">
        <f t="shared" si="713"/>
        <v>-49.870000000000005</v>
      </c>
      <c r="J5651" s="64">
        <f t="shared" si="719"/>
        <v>165</v>
      </c>
      <c r="K5651" s="64">
        <f t="shared" si="714"/>
        <v>169</v>
      </c>
      <c r="L5651" s="64">
        <f t="shared" si="715"/>
        <v>602</v>
      </c>
      <c r="M5651" s="64">
        <f t="shared" si="716"/>
        <v>253</v>
      </c>
      <c r="O5651" s="64">
        <f t="shared" si="720"/>
        <v>2</v>
      </c>
      <c r="P5651" s="64">
        <f t="shared" si="721"/>
        <v>1</v>
      </c>
      <c r="Q5651" s="64">
        <f t="shared" si="722"/>
        <v>1</v>
      </c>
    </row>
    <row r="5652" spans="1:17" x14ac:dyDescent="0.35">
      <c r="A5652" s="64">
        <v>7644603</v>
      </c>
      <c r="B5652" s="64" t="str">
        <f t="shared" si="717"/>
        <v>RT</v>
      </c>
      <c r="C5652" s="64">
        <f t="shared" si="718"/>
        <v>26710.089999999997</v>
      </c>
      <c r="D5652" s="64">
        <f t="shared" si="718"/>
        <v>367</v>
      </c>
      <c r="E5652" s="64">
        <f t="shared" si="718"/>
        <v>2165.98</v>
      </c>
      <c r="F5652" s="64">
        <f t="shared" si="718"/>
        <v>0</v>
      </c>
      <c r="H5652" s="64">
        <f t="shared" si="713"/>
        <v>-2165.98</v>
      </c>
      <c r="J5652" s="64">
        <f t="shared" si="719"/>
        <v>165</v>
      </c>
      <c r="K5652" s="64">
        <f t="shared" si="714"/>
        <v>169</v>
      </c>
      <c r="L5652" s="64">
        <f t="shared" si="715"/>
        <v>603</v>
      </c>
      <c r="M5652" s="64">
        <f t="shared" si="716"/>
        <v>253</v>
      </c>
      <c r="O5652" s="64">
        <f t="shared" si="720"/>
        <v>2</v>
      </c>
      <c r="P5652" s="64">
        <f t="shared" si="721"/>
        <v>1</v>
      </c>
      <c r="Q5652" s="64">
        <f t="shared" si="722"/>
        <v>1</v>
      </c>
    </row>
    <row r="5653" spans="1:17" x14ac:dyDescent="0.35">
      <c r="A5653" s="64">
        <v>7666730</v>
      </c>
      <c r="B5653" s="64" t="str">
        <f t="shared" si="717"/>
        <v>RT</v>
      </c>
      <c r="C5653" s="64">
        <f t="shared" si="718"/>
        <v>4674.96</v>
      </c>
      <c r="D5653" s="64">
        <f t="shared" si="718"/>
        <v>365</v>
      </c>
      <c r="E5653" s="64">
        <f t="shared" si="718"/>
        <v>382.57</v>
      </c>
      <c r="F5653" s="64">
        <f t="shared" si="718"/>
        <v>0</v>
      </c>
      <c r="H5653" s="64">
        <f t="shared" si="713"/>
        <v>-382.57</v>
      </c>
      <c r="J5653" s="64">
        <f t="shared" si="719"/>
        <v>165</v>
      </c>
      <c r="K5653" s="64">
        <f t="shared" si="714"/>
        <v>169</v>
      </c>
      <c r="L5653" s="64">
        <f t="shared" si="715"/>
        <v>604</v>
      </c>
      <c r="M5653" s="64">
        <f t="shared" si="716"/>
        <v>253</v>
      </c>
      <c r="O5653" s="64">
        <f t="shared" si="720"/>
        <v>2</v>
      </c>
      <c r="P5653" s="64">
        <f t="shared" si="721"/>
        <v>1</v>
      </c>
      <c r="Q5653" s="64">
        <f t="shared" si="722"/>
        <v>1</v>
      </c>
    </row>
    <row r="5654" spans="1:17" x14ac:dyDescent="0.35">
      <c r="A5654" s="64">
        <v>7677159</v>
      </c>
      <c r="B5654" s="64" t="str">
        <f t="shared" si="717"/>
        <v>RT</v>
      </c>
      <c r="C5654" s="64">
        <f t="shared" si="718"/>
        <v>11958.84</v>
      </c>
      <c r="D5654" s="64">
        <f t="shared" si="718"/>
        <v>364</v>
      </c>
      <c r="E5654" s="64">
        <f t="shared" si="718"/>
        <v>986.27</v>
      </c>
      <c r="F5654" s="64">
        <f t="shared" si="718"/>
        <v>0</v>
      </c>
      <c r="H5654" s="64">
        <f t="shared" si="713"/>
        <v>-986.27</v>
      </c>
      <c r="J5654" s="64">
        <f t="shared" si="719"/>
        <v>165</v>
      </c>
      <c r="K5654" s="64">
        <f t="shared" si="714"/>
        <v>169</v>
      </c>
      <c r="L5654" s="64">
        <f t="shared" si="715"/>
        <v>605</v>
      </c>
      <c r="M5654" s="64">
        <f t="shared" si="716"/>
        <v>253</v>
      </c>
      <c r="O5654" s="64">
        <f t="shared" si="720"/>
        <v>2</v>
      </c>
      <c r="P5654" s="64">
        <f t="shared" si="721"/>
        <v>1</v>
      </c>
      <c r="Q5654" s="64">
        <f t="shared" si="722"/>
        <v>1</v>
      </c>
    </row>
    <row r="5655" spans="1:17" x14ac:dyDescent="0.35">
      <c r="A5655" s="64">
        <v>7680326</v>
      </c>
      <c r="B5655" s="64" t="str">
        <f t="shared" si="717"/>
        <v>RT</v>
      </c>
      <c r="C5655" s="64">
        <f t="shared" si="718"/>
        <v>14396.2</v>
      </c>
      <c r="D5655" s="64">
        <f t="shared" si="718"/>
        <v>364</v>
      </c>
      <c r="E5655" s="64">
        <f t="shared" si="718"/>
        <v>1179.45</v>
      </c>
      <c r="F5655" s="64">
        <f t="shared" si="718"/>
        <v>0</v>
      </c>
      <c r="H5655" s="64">
        <f t="shared" si="713"/>
        <v>-1179.45</v>
      </c>
      <c r="J5655" s="64">
        <f t="shared" si="719"/>
        <v>165</v>
      </c>
      <c r="K5655" s="64">
        <f t="shared" si="714"/>
        <v>169</v>
      </c>
      <c r="L5655" s="64">
        <f t="shared" si="715"/>
        <v>606</v>
      </c>
      <c r="M5655" s="64">
        <f t="shared" si="716"/>
        <v>253</v>
      </c>
      <c r="O5655" s="64">
        <f t="shared" si="720"/>
        <v>2</v>
      </c>
      <c r="P5655" s="64">
        <f t="shared" si="721"/>
        <v>1</v>
      </c>
      <c r="Q5655" s="64">
        <f t="shared" si="722"/>
        <v>1</v>
      </c>
    </row>
    <row r="5656" spans="1:17" x14ac:dyDescent="0.35">
      <c r="A5656" s="64">
        <v>7680376</v>
      </c>
      <c r="B5656" s="64" t="str">
        <f t="shared" si="717"/>
        <v>RCT Control</v>
      </c>
      <c r="C5656" s="64">
        <f t="shared" si="718"/>
        <v>11867.07</v>
      </c>
      <c r="D5656" s="64">
        <f t="shared" si="718"/>
        <v>364</v>
      </c>
      <c r="E5656" s="64">
        <f t="shared" si="718"/>
        <v>972.67000000000007</v>
      </c>
      <c r="F5656" s="64">
        <f t="shared" si="718"/>
        <v>0</v>
      </c>
      <c r="H5656" s="64">
        <f t="shared" si="713"/>
        <v>-972.67000000000007</v>
      </c>
      <c r="J5656" s="64">
        <f t="shared" si="719"/>
        <v>165</v>
      </c>
      <c r="K5656" s="64">
        <f t="shared" si="714"/>
        <v>169</v>
      </c>
      <c r="L5656" s="64">
        <f t="shared" si="715"/>
        <v>606</v>
      </c>
      <c r="M5656" s="64">
        <f t="shared" si="716"/>
        <v>254</v>
      </c>
      <c r="O5656" s="64">
        <f t="shared" si="720"/>
        <v>2</v>
      </c>
      <c r="P5656" s="64">
        <f t="shared" si="721"/>
        <v>1</v>
      </c>
      <c r="Q5656" s="64">
        <f t="shared" si="722"/>
        <v>1</v>
      </c>
    </row>
    <row r="5657" spans="1:17" x14ac:dyDescent="0.35">
      <c r="A5657" s="64">
        <v>7680425</v>
      </c>
      <c r="B5657" s="64" t="str">
        <f t="shared" si="717"/>
        <v>RT</v>
      </c>
      <c r="C5657" s="64">
        <f t="shared" si="718"/>
        <v>2179.7399999999998</v>
      </c>
      <c r="D5657" s="64">
        <f t="shared" si="718"/>
        <v>335</v>
      </c>
      <c r="E5657" s="64">
        <f t="shared" si="718"/>
        <v>167.99</v>
      </c>
      <c r="F5657" s="64">
        <f t="shared" si="718"/>
        <v>0</v>
      </c>
      <c r="H5657" s="64">
        <f t="shared" si="713"/>
        <v>-167.99</v>
      </c>
      <c r="J5657" s="64">
        <f t="shared" si="719"/>
        <v>165</v>
      </c>
      <c r="K5657" s="64">
        <f t="shared" si="714"/>
        <v>169</v>
      </c>
      <c r="L5657" s="64">
        <f t="shared" si="715"/>
        <v>607</v>
      </c>
      <c r="M5657" s="64">
        <f t="shared" si="716"/>
        <v>254</v>
      </c>
      <c r="O5657" s="64">
        <f t="shared" si="720"/>
        <v>2</v>
      </c>
      <c r="P5657" s="64">
        <f t="shared" si="721"/>
        <v>1</v>
      </c>
      <c r="Q5657" s="64">
        <f t="shared" si="722"/>
        <v>1</v>
      </c>
    </row>
    <row r="5658" spans="1:17" x14ac:dyDescent="0.35">
      <c r="A5658" s="64">
        <v>7680623</v>
      </c>
      <c r="B5658" s="64" t="str">
        <f t="shared" si="717"/>
        <v>RCT Control</v>
      </c>
      <c r="C5658" s="64">
        <f t="shared" si="718"/>
        <v>9013.2999999999993</v>
      </c>
      <c r="D5658" s="64">
        <f t="shared" si="718"/>
        <v>335</v>
      </c>
      <c r="E5658" s="64">
        <f t="shared" si="718"/>
        <v>736.42</v>
      </c>
      <c r="F5658" s="64">
        <f t="shared" si="718"/>
        <v>0</v>
      </c>
      <c r="H5658" s="64">
        <f t="shared" si="713"/>
        <v>-736.42</v>
      </c>
      <c r="J5658" s="64">
        <f t="shared" si="719"/>
        <v>165</v>
      </c>
      <c r="K5658" s="64">
        <f t="shared" si="714"/>
        <v>169</v>
      </c>
      <c r="L5658" s="64">
        <f t="shared" si="715"/>
        <v>607</v>
      </c>
      <c r="M5658" s="64">
        <f t="shared" si="716"/>
        <v>255</v>
      </c>
      <c r="O5658" s="64">
        <f t="shared" si="720"/>
        <v>2</v>
      </c>
      <c r="P5658" s="64">
        <f t="shared" si="721"/>
        <v>1</v>
      </c>
      <c r="Q5658" s="64">
        <f t="shared" si="722"/>
        <v>1</v>
      </c>
    </row>
    <row r="5659" spans="1:17" x14ac:dyDescent="0.35">
      <c r="A5659" s="64">
        <v>7680756</v>
      </c>
      <c r="B5659" s="64" t="str">
        <f t="shared" si="717"/>
        <v>RT</v>
      </c>
      <c r="C5659" s="64">
        <f t="shared" si="718"/>
        <v>3203.88</v>
      </c>
      <c r="D5659" s="64">
        <f t="shared" si="718"/>
        <v>364</v>
      </c>
      <c r="E5659" s="64">
        <f t="shared" si="718"/>
        <v>259.01</v>
      </c>
      <c r="F5659" s="64">
        <f t="shared" si="718"/>
        <v>0</v>
      </c>
      <c r="H5659" s="64">
        <f t="shared" si="713"/>
        <v>-259.01</v>
      </c>
      <c r="J5659" s="64">
        <f t="shared" si="719"/>
        <v>165</v>
      </c>
      <c r="K5659" s="64">
        <f t="shared" si="714"/>
        <v>169</v>
      </c>
      <c r="L5659" s="64">
        <f t="shared" si="715"/>
        <v>608</v>
      </c>
      <c r="M5659" s="64">
        <f t="shared" si="716"/>
        <v>255</v>
      </c>
      <c r="O5659" s="64">
        <f t="shared" si="720"/>
        <v>2</v>
      </c>
      <c r="P5659" s="64">
        <f t="shared" si="721"/>
        <v>1</v>
      </c>
      <c r="Q5659" s="64">
        <f t="shared" si="722"/>
        <v>1</v>
      </c>
    </row>
    <row r="5660" spans="1:17" x14ac:dyDescent="0.35">
      <c r="A5660" s="64">
        <v>7684568</v>
      </c>
      <c r="B5660" s="64" t="str">
        <f t="shared" si="717"/>
        <v>RT</v>
      </c>
      <c r="C5660" s="64">
        <f t="shared" si="718"/>
        <v>12698.31</v>
      </c>
      <c r="D5660" s="64">
        <f t="shared" si="718"/>
        <v>365</v>
      </c>
      <c r="E5660" s="64">
        <f t="shared" si="718"/>
        <v>1062.92</v>
      </c>
      <c r="F5660" s="64">
        <f t="shared" si="718"/>
        <v>0</v>
      </c>
      <c r="H5660" s="64">
        <f t="shared" si="713"/>
        <v>-1062.92</v>
      </c>
      <c r="J5660" s="64">
        <f t="shared" si="719"/>
        <v>165</v>
      </c>
      <c r="K5660" s="64">
        <f t="shared" si="714"/>
        <v>169</v>
      </c>
      <c r="L5660" s="64">
        <f t="shared" si="715"/>
        <v>609</v>
      </c>
      <c r="M5660" s="64">
        <f t="shared" si="716"/>
        <v>255</v>
      </c>
      <c r="O5660" s="64">
        <f t="shared" si="720"/>
        <v>2</v>
      </c>
      <c r="P5660" s="64">
        <f t="shared" si="721"/>
        <v>1</v>
      </c>
      <c r="Q5660" s="64">
        <f t="shared" si="722"/>
        <v>1</v>
      </c>
    </row>
    <row r="5661" spans="1:17" x14ac:dyDescent="0.35">
      <c r="A5661" s="64">
        <v>7685590</v>
      </c>
      <c r="B5661" s="64" t="str">
        <f t="shared" si="717"/>
        <v>RCT Control</v>
      </c>
      <c r="C5661" s="64">
        <f t="shared" si="718"/>
        <v>9280.58</v>
      </c>
      <c r="D5661" s="64">
        <f t="shared" si="718"/>
        <v>362</v>
      </c>
      <c r="E5661" s="64">
        <f t="shared" si="718"/>
        <v>791.17</v>
      </c>
      <c r="F5661" s="64">
        <f t="shared" si="718"/>
        <v>0</v>
      </c>
      <c r="H5661" s="64">
        <f t="shared" si="713"/>
        <v>-791.17</v>
      </c>
      <c r="J5661" s="64">
        <f t="shared" si="719"/>
        <v>165</v>
      </c>
      <c r="K5661" s="64">
        <f t="shared" si="714"/>
        <v>169</v>
      </c>
      <c r="L5661" s="64">
        <f t="shared" si="715"/>
        <v>609</v>
      </c>
      <c r="M5661" s="64">
        <f t="shared" si="716"/>
        <v>256</v>
      </c>
      <c r="O5661" s="64">
        <f t="shared" si="720"/>
        <v>2</v>
      </c>
      <c r="P5661" s="64">
        <f t="shared" si="721"/>
        <v>1</v>
      </c>
      <c r="Q5661" s="64">
        <f t="shared" si="722"/>
        <v>1</v>
      </c>
    </row>
    <row r="5662" spans="1:17" x14ac:dyDescent="0.35">
      <c r="A5662" s="64">
        <v>7686019</v>
      </c>
      <c r="B5662" s="64" t="str">
        <f t="shared" si="717"/>
        <v>CPP/RT</v>
      </c>
      <c r="C5662" s="64">
        <f t="shared" si="718"/>
        <v>5564.53</v>
      </c>
      <c r="D5662" s="64">
        <f t="shared" si="718"/>
        <v>277</v>
      </c>
      <c r="E5662" s="64">
        <f t="shared" si="718"/>
        <v>456.04</v>
      </c>
      <c r="F5662" s="64">
        <f t="shared" si="718"/>
        <v>448.27000000000004</v>
      </c>
      <c r="H5662" s="64">
        <f t="shared" si="713"/>
        <v>-7.7699999999999818</v>
      </c>
      <c r="J5662" s="64">
        <f t="shared" si="719"/>
        <v>165</v>
      </c>
      <c r="K5662" s="64">
        <f t="shared" si="714"/>
        <v>170</v>
      </c>
      <c r="L5662" s="64">
        <f t="shared" si="715"/>
        <v>609</v>
      </c>
      <c r="M5662" s="64">
        <f t="shared" si="716"/>
        <v>256</v>
      </c>
      <c r="O5662" s="64">
        <f t="shared" si="720"/>
        <v>2</v>
      </c>
      <c r="P5662" s="64">
        <f t="shared" si="721"/>
        <v>1</v>
      </c>
      <c r="Q5662" s="64">
        <f t="shared" si="722"/>
        <v>1</v>
      </c>
    </row>
    <row r="5663" spans="1:17" x14ac:dyDescent="0.35">
      <c r="A5663" s="64">
        <v>7686936</v>
      </c>
      <c r="B5663" s="64" t="str">
        <f t="shared" si="717"/>
        <v>RT</v>
      </c>
      <c r="C5663" s="64">
        <f t="shared" si="718"/>
        <v>3238.5099999999998</v>
      </c>
      <c r="D5663" s="64">
        <f t="shared" si="718"/>
        <v>365</v>
      </c>
      <c r="E5663" s="64">
        <f t="shared" si="718"/>
        <v>243.46</v>
      </c>
      <c r="F5663" s="64">
        <f t="shared" si="718"/>
        <v>0</v>
      </c>
      <c r="H5663" s="64">
        <f t="shared" si="713"/>
        <v>-243.46</v>
      </c>
      <c r="J5663" s="64">
        <f t="shared" si="719"/>
        <v>165</v>
      </c>
      <c r="K5663" s="64">
        <f t="shared" si="714"/>
        <v>170</v>
      </c>
      <c r="L5663" s="64">
        <f t="shared" si="715"/>
        <v>610</v>
      </c>
      <c r="M5663" s="64">
        <f t="shared" si="716"/>
        <v>256</v>
      </c>
      <c r="O5663" s="64">
        <f t="shared" si="720"/>
        <v>2</v>
      </c>
      <c r="P5663" s="64">
        <f t="shared" si="721"/>
        <v>1</v>
      </c>
      <c r="Q5663" s="64">
        <f t="shared" si="722"/>
        <v>1</v>
      </c>
    </row>
    <row r="5664" spans="1:17" x14ac:dyDescent="0.35">
      <c r="A5664" s="64">
        <v>7689328</v>
      </c>
      <c r="B5664" s="64" t="str">
        <f t="shared" si="717"/>
        <v>RT</v>
      </c>
      <c r="C5664" s="64">
        <f t="shared" si="718"/>
        <v>5358.4400000000005</v>
      </c>
      <c r="D5664" s="64">
        <f t="shared" si="718"/>
        <v>365</v>
      </c>
      <c r="E5664" s="64">
        <f t="shared" si="718"/>
        <v>422.24</v>
      </c>
      <c r="F5664" s="64">
        <f t="shared" si="718"/>
        <v>0</v>
      </c>
      <c r="H5664" s="64">
        <f t="shared" si="713"/>
        <v>-422.24</v>
      </c>
      <c r="J5664" s="64">
        <f t="shared" si="719"/>
        <v>165</v>
      </c>
      <c r="K5664" s="64">
        <f t="shared" si="714"/>
        <v>170</v>
      </c>
      <c r="L5664" s="64">
        <f t="shared" si="715"/>
        <v>611</v>
      </c>
      <c r="M5664" s="64">
        <f t="shared" si="716"/>
        <v>256</v>
      </c>
      <c r="O5664" s="64">
        <f t="shared" si="720"/>
        <v>2</v>
      </c>
      <c r="P5664" s="64">
        <f t="shared" si="721"/>
        <v>1</v>
      </c>
      <c r="Q5664" s="64">
        <f t="shared" si="722"/>
        <v>1</v>
      </c>
    </row>
    <row r="5665" spans="1:17" x14ac:dyDescent="0.35">
      <c r="A5665" s="64">
        <v>7690151</v>
      </c>
      <c r="B5665" s="64" t="str">
        <f t="shared" si="717"/>
        <v>RT</v>
      </c>
      <c r="C5665" s="64">
        <f t="shared" si="718"/>
        <v>6221.4500000000007</v>
      </c>
      <c r="D5665" s="64">
        <f t="shared" si="718"/>
        <v>365</v>
      </c>
      <c r="E5665" s="64">
        <f t="shared" si="718"/>
        <v>518.78</v>
      </c>
      <c r="F5665" s="64">
        <f t="shared" si="718"/>
        <v>0</v>
      </c>
      <c r="H5665" s="64">
        <f t="shared" si="713"/>
        <v>-518.78</v>
      </c>
      <c r="J5665" s="64">
        <f t="shared" si="719"/>
        <v>165</v>
      </c>
      <c r="K5665" s="64">
        <f t="shared" si="714"/>
        <v>170</v>
      </c>
      <c r="L5665" s="64">
        <f t="shared" si="715"/>
        <v>612</v>
      </c>
      <c r="M5665" s="64">
        <f t="shared" si="716"/>
        <v>256</v>
      </c>
      <c r="O5665" s="64">
        <f t="shared" si="720"/>
        <v>2</v>
      </c>
      <c r="P5665" s="64">
        <f t="shared" si="721"/>
        <v>1</v>
      </c>
      <c r="Q5665" s="64">
        <f t="shared" si="722"/>
        <v>1</v>
      </c>
    </row>
    <row r="5666" spans="1:17" x14ac:dyDescent="0.35">
      <c r="A5666" s="64">
        <v>7690820</v>
      </c>
      <c r="B5666" s="64" t="str">
        <f t="shared" si="717"/>
        <v>RT</v>
      </c>
      <c r="C5666" s="64">
        <f t="shared" si="718"/>
        <v>7797.43</v>
      </c>
      <c r="D5666" s="64">
        <f t="shared" si="718"/>
        <v>365</v>
      </c>
      <c r="E5666" s="64">
        <f t="shared" si="718"/>
        <v>613.12</v>
      </c>
      <c r="F5666" s="64">
        <f t="shared" si="718"/>
        <v>0</v>
      </c>
      <c r="H5666" s="64">
        <f t="shared" si="713"/>
        <v>-613.12</v>
      </c>
      <c r="J5666" s="64">
        <f t="shared" si="719"/>
        <v>165</v>
      </c>
      <c r="K5666" s="64">
        <f t="shared" si="714"/>
        <v>170</v>
      </c>
      <c r="L5666" s="64">
        <f t="shared" si="715"/>
        <v>613</v>
      </c>
      <c r="M5666" s="64">
        <f t="shared" si="716"/>
        <v>256</v>
      </c>
      <c r="O5666" s="64">
        <f t="shared" si="720"/>
        <v>2</v>
      </c>
      <c r="P5666" s="64">
        <f t="shared" si="721"/>
        <v>1</v>
      </c>
      <c r="Q5666" s="64">
        <f t="shared" si="722"/>
        <v>1</v>
      </c>
    </row>
    <row r="5667" spans="1:17" x14ac:dyDescent="0.35">
      <c r="A5667" s="64">
        <v>7691274</v>
      </c>
      <c r="B5667" s="64" t="str">
        <f t="shared" si="717"/>
        <v>CPP/RT</v>
      </c>
      <c r="C5667" s="64">
        <f t="shared" si="718"/>
        <v>4334.7</v>
      </c>
      <c r="D5667" s="64">
        <f t="shared" si="718"/>
        <v>335</v>
      </c>
      <c r="E5667" s="64">
        <f t="shared" si="718"/>
        <v>357.56</v>
      </c>
      <c r="F5667" s="64">
        <f t="shared" si="718"/>
        <v>359.58</v>
      </c>
      <c r="H5667" s="64">
        <f t="shared" si="713"/>
        <v>2.0199999999999818</v>
      </c>
      <c r="J5667" s="64">
        <f t="shared" si="719"/>
        <v>165</v>
      </c>
      <c r="K5667" s="64">
        <f t="shared" si="714"/>
        <v>171</v>
      </c>
      <c r="L5667" s="64">
        <f t="shared" si="715"/>
        <v>613</v>
      </c>
      <c r="M5667" s="64">
        <f t="shared" si="716"/>
        <v>256</v>
      </c>
      <c r="O5667" s="64">
        <f t="shared" si="720"/>
        <v>2</v>
      </c>
      <c r="P5667" s="64">
        <f t="shared" si="721"/>
        <v>1</v>
      </c>
      <c r="Q5667" s="64">
        <f t="shared" si="722"/>
        <v>1</v>
      </c>
    </row>
    <row r="5668" spans="1:17" x14ac:dyDescent="0.35">
      <c r="A5668" s="64">
        <v>7691505</v>
      </c>
      <c r="B5668" s="64" t="str">
        <f t="shared" si="717"/>
        <v>RT</v>
      </c>
      <c r="C5668" s="64">
        <f t="shared" si="718"/>
        <v>5186.3600000000006</v>
      </c>
      <c r="D5668" s="64">
        <f t="shared" si="718"/>
        <v>363</v>
      </c>
      <c r="E5668" s="64">
        <f t="shared" si="718"/>
        <v>419.34000000000003</v>
      </c>
      <c r="F5668" s="64">
        <f t="shared" si="718"/>
        <v>0</v>
      </c>
      <c r="H5668" s="64">
        <f t="shared" si="713"/>
        <v>-419.34000000000003</v>
      </c>
      <c r="J5668" s="64">
        <f t="shared" si="719"/>
        <v>165</v>
      </c>
      <c r="K5668" s="64">
        <f t="shared" si="714"/>
        <v>171</v>
      </c>
      <c r="L5668" s="64">
        <f t="shared" si="715"/>
        <v>614</v>
      </c>
      <c r="M5668" s="64">
        <f t="shared" si="716"/>
        <v>256</v>
      </c>
      <c r="O5668" s="64">
        <f t="shared" si="720"/>
        <v>2</v>
      </c>
      <c r="P5668" s="64">
        <f t="shared" si="721"/>
        <v>1</v>
      </c>
      <c r="Q5668" s="64">
        <f t="shared" si="722"/>
        <v>1</v>
      </c>
    </row>
    <row r="5669" spans="1:17" x14ac:dyDescent="0.35">
      <c r="A5669" s="64">
        <v>7693212</v>
      </c>
      <c r="B5669" s="64" t="str">
        <f t="shared" si="717"/>
        <v>RT</v>
      </c>
      <c r="C5669" s="64">
        <f t="shared" si="718"/>
        <v>5495.27</v>
      </c>
      <c r="D5669" s="64">
        <f t="shared" si="718"/>
        <v>335</v>
      </c>
      <c r="E5669" s="64">
        <f t="shared" si="718"/>
        <v>447.75</v>
      </c>
      <c r="F5669" s="64">
        <f t="shared" si="718"/>
        <v>0</v>
      </c>
      <c r="H5669" s="64">
        <f t="shared" si="713"/>
        <v>-447.75</v>
      </c>
      <c r="J5669" s="64">
        <f t="shared" si="719"/>
        <v>165</v>
      </c>
      <c r="K5669" s="64">
        <f t="shared" si="714"/>
        <v>171</v>
      </c>
      <c r="L5669" s="64">
        <f t="shared" si="715"/>
        <v>615</v>
      </c>
      <c r="M5669" s="64">
        <f t="shared" si="716"/>
        <v>256</v>
      </c>
      <c r="O5669" s="64">
        <f t="shared" si="720"/>
        <v>2</v>
      </c>
      <c r="P5669" s="64">
        <f t="shared" si="721"/>
        <v>1</v>
      </c>
      <c r="Q5669" s="64">
        <f t="shared" si="722"/>
        <v>1</v>
      </c>
    </row>
    <row r="5670" spans="1:17" x14ac:dyDescent="0.35">
      <c r="A5670" s="64">
        <v>7694137</v>
      </c>
      <c r="B5670" s="64" t="str">
        <f t="shared" si="717"/>
        <v>CPP</v>
      </c>
      <c r="C5670" s="64">
        <f t="shared" si="718"/>
        <v>6442.85</v>
      </c>
      <c r="D5670" s="64">
        <f t="shared" si="718"/>
        <v>335</v>
      </c>
      <c r="E5670" s="64">
        <f t="shared" si="718"/>
        <v>515.9</v>
      </c>
      <c r="F5670" s="64">
        <f t="shared" si="718"/>
        <v>512.86</v>
      </c>
      <c r="H5670" s="64">
        <f t="shared" si="713"/>
        <v>-3.0399999999999636</v>
      </c>
      <c r="J5670" s="64">
        <f t="shared" si="719"/>
        <v>166</v>
      </c>
      <c r="K5670" s="64">
        <f t="shared" si="714"/>
        <v>171</v>
      </c>
      <c r="L5670" s="64">
        <f t="shared" si="715"/>
        <v>615</v>
      </c>
      <c r="M5670" s="64">
        <f t="shared" si="716"/>
        <v>256</v>
      </c>
      <c r="O5670" s="64">
        <f t="shared" si="720"/>
        <v>2</v>
      </c>
      <c r="P5670" s="64">
        <f t="shared" si="721"/>
        <v>1</v>
      </c>
      <c r="Q5670" s="64">
        <f t="shared" si="722"/>
        <v>1</v>
      </c>
    </row>
    <row r="5671" spans="1:17" x14ac:dyDescent="0.35">
      <c r="A5671" s="64">
        <v>7695169</v>
      </c>
      <c r="B5671" s="64" t="str">
        <f t="shared" si="717"/>
        <v>CPP/RT</v>
      </c>
      <c r="C5671" s="64">
        <f t="shared" si="718"/>
        <v>6998.9500000000007</v>
      </c>
      <c r="D5671" s="64">
        <f t="shared" si="718"/>
        <v>304</v>
      </c>
      <c r="E5671" s="64">
        <f t="shared" si="718"/>
        <v>588.46</v>
      </c>
      <c r="F5671" s="64">
        <f t="shared" si="718"/>
        <v>589.30999999999995</v>
      </c>
      <c r="H5671" s="64">
        <f t="shared" si="713"/>
        <v>0.84999999999990905</v>
      </c>
      <c r="J5671" s="64">
        <f t="shared" si="719"/>
        <v>166</v>
      </c>
      <c r="K5671" s="64">
        <f t="shared" si="714"/>
        <v>172</v>
      </c>
      <c r="L5671" s="64">
        <f t="shared" si="715"/>
        <v>615</v>
      </c>
      <c r="M5671" s="64">
        <f t="shared" si="716"/>
        <v>256</v>
      </c>
      <c r="O5671" s="64">
        <f t="shared" si="720"/>
        <v>2</v>
      </c>
      <c r="P5671" s="64">
        <f t="shared" si="721"/>
        <v>1</v>
      </c>
      <c r="Q5671" s="64">
        <f t="shared" si="722"/>
        <v>1</v>
      </c>
    </row>
    <row r="5672" spans="1:17" x14ac:dyDescent="0.35">
      <c r="A5672" s="64">
        <v>7696703</v>
      </c>
      <c r="B5672" s="64" t="str">
        <f t="shared" si="717"/>
        <v>RT</v>
      </c>
      <c r="C5672" s="64">
        <f t="shared" si="718"/>
        <v>11246.580000000002</v>
      </c>
      <c r="D5672" s="64">
        <f t="shared" si="718"/>
        <v>363</v>
      </c>
      <c r="E5672" s="64">
        <f t="shared" si="718"/>
        <v>909.29</v>
      </c>
      <c r="F5672" s="64">
        <f t="shared" si="718"/>
        <v>0</v>
      </c>
      <c r="H5672" s="64">
        <f t="shared" si="713"/>
        <v>-909.29</v>
      </c>
      <c r="J5672" s="64">
        <f t="shared" si="719"/>
        <v>166</v>
      </c>
      <c r="K5672" s="64">
        <f t="shared" si="714"/>
        <v>172</v>
      </c>
      <c r="L5672" s="64">
        <f t="shared" si="715"/>
        <v>616</v>
      </c>
      <c r="M5672" s="64">
        <f t="shared" si="716"/>
        <v>256</v>
      </c>
      <c r="O5672" s="64">
        <f t="shared" si="720"/>
        <v>2</v>
      </c>
      <c r="P5672" s="64">
        <f t="shared" si="721"/>
        <v>1</v>
      </c>
      <c r="Q5672" s="64">
        <f t="shared" si="722"/>
        <v>1</v>
      </c>
    </row>
    <row r="5673" spans="1:17" x14ac:dyDescent="0.35">
      <c r="A5673" s="64">
        <v>7699559</v>
      </c>
      <c r="B5673" s="64" t="str">
        <f t="shared" si="717"/>
        <v>RT</v>
      </c>
      <c r="C5673" s="64">
        <f t="shared" si="718"/>
        <v>6186.59</v>
      </c>
      <c r="D5673" s="64">
        <f t="shared" si="718"/>
        <v>364</v>
      </c>
      <c r="E5673" s="64">
        <f t="shared" si="718"/>
        <v>506.53</v>
      </c>
      <c r="F5673" s="64">
        <f t="shared" si="718"/>
        <v>0</v>
      </c>
      <c r="H5673" s="64">
        <f t="shared" si="713"/>
        <v>-506.53</v>
      </c>
      <c r="J5673" s="64">
        <f t="shared" si="719"/>
        <v>166</v>
      </c>
      <c r="K5673" s="64">
        <f t="shared" si="714"/>
        <v>172</v>
      </c>
      <c r="L5673" s="64">
        <f t="shared" si="715"/>
        <v>617</v>
      </c>
      <c r="M5673" s="64">
        <f t="shared" si="716"/>
        <v>256</v>
      </c>
      <c r="O5673" s="64">
        <f t="shared" si="720"/>
        <v>2</v>
      </c>
      <c r="P5673" s="64">
        <f t="shared" si="721"/>
        <v>1</v>
      </c>
      <c r="Q5673" s="64">
        <f t="shared" si="722"/>
        <v>1</v>
      </c>
    </row>
    <row r="5674" spans="1:17" x14ac:dyDescent="0.35">
      <c r="A5674" s="64">
        <v>7700372</v>
      </c>
      <c r="B5674" s="64" t="str">
        <f t="shared" si="717"/>
        <v>RT</v>
      </c>
      <c r="C5674" s="64">
        <f t="shared" si="718"/>
        <v>3954.84</v>
      </c>
      <c r="D5674" s="64">
        <f t="shared" si="718"/>
        <v>365</v>
      </c>
      <c r="E5674" s="64">
        <f t="shared" si="718"/>
        <v>311.52</v>
      </c>
      <c r="F5674" s="64">
        <f t="shared" si="718"/>
        <v>0</v>
      </c>
      <c r="H5674" s="64">
        <f t="shared" si="713"/>
        <v>-311.52</v>
      </c>
      <c r="J5674" s="64">
        <f t="shared" si="719"/>
        <v>166</v>
      </c>
      <c r="K5674" s="64">
        <f t="shared" si="714"/>
        <v>172</v>
      </c>
      <c r="L5674" s="64">
        <f t="shared" si="715"/>
        <v>618</v>
      </c>
      <c r="M5674" s="64">
        <f t="shared" si="716"/>
        <v>256</v>
      </c>
      <c r="O5674" s="64">
        <f t="shared" si="720"/>
        <v>2</v>
      </c>
      <c r="P5674" s="64">
        <f t="shared" si="721"/>
        <v>1</v>
      </c>
      <c r="Q5674" s="64">
        <f t="shared" si="722"/>
        <v>1</v>
      </c>
    </row>
    <row r="5675" spans="1:17" x14ac:dyDescent="0.35">
      <c r="A5675" s="64">
        <v>7701297</v>
      </c>
      <c r="B5675" s="64" t="str">
        <f t="shared" si="717"/>
        <v>RCT Control</v>
      </c>
      <c r="C5675" s="64">
        <f t="shared" si="718"/>
        <v>3321.17</v>
      </c>
      <c r="D5675" s="64">
        <f t="shared" si="718"/>
        <v>364</v>
      </c>
      <c r="E5675" s="64">
        <f t="shared" si="718"/>
        <v>261.11</v>
      </c>
      <c r="F5675" s="64">
        <f t="shared" si="718"/>
        <v>0</v>
      </c>
      <c r="H5675" s="64">
        <f t="shared" si="713"/>
        <v>-261.11</v>
      </c>
      <c r="J5675" s="64">
        <f t="shared" si="719"/>
        <v>166</v>
      </c>
      <c r="K5675" s="64">
        <f t="shared" si="714"/>
        <v>172</v>
      </c>
      <c r="L5675" s="64">
        <f t="shared" si="715"/>
        <v>618</v>
      </c>
      <c r="M5675" s="64">
        <f t="shared" si="716"/>
        <v>257</v>
      </c>
      <c r="O5675" s="64">
        <f t="shared" si="720"/>
        <v>2</v>
      </c>
      <c r="P5675" s="64">
        <f t="shared" si="721"/>
        <v>1</v>
      </c>
      <c r="Q5675" s="64">
        <f t="shared" si="722"/>
        <v>1</v>
      </c>
    </row>
    <row r="5676" spans="1:17" x14ac:dyDescent="0.35">
      <c r="A5676" s="64">
        <v>7701346</v>
      </c>
      <c r="B5676" s="64" t="str">
        <f t="shared" si="717"/>
        <v>CPP</v>
      </c>
      <c r="C5676" s="64">
        <f t="shared" si="718"/>
        <v>7559.8799999999992</v>
      </c>
      <c r="D5676" s="64">
        <f t="shared" si="718"/>
        <v>304</v>
      </c>
      <c r="E5676" s="64">
        <f t="shared" si="718"/>
        <v>601.63</v>
      </c>
      <c r="F5676" s="64">
        <f t="shared" ref="F5676" si="723">SUMIFS(F$55:F$4404,$A$55:$A$4404,$A5676)</f>
        <v>593.77</v>
      </c>
      <c r="H5676" s="64">
        <f t="shared" ref="H5676:H5739" si="724">F5676-E5676</f>
        <v>-7.8600000000000136</v>
      </c>
      <c r="J5676" s="64">
        <f t="shared" si="719"/>
        <v>167</v>
      </c>
      <c r="K5676" s="64">
        <f t="shared" ref="K5676:K5739" si="725">IF(AND($B5676=K$4457,$Q5676=1),K5675+1,K5675)</f>
        <v>172</v>
      </c>
      <c r="L5676" s="64">
        <f t="shared" ref="L5676:L5739" si="726">IF(AND($B5676=L$4457,$Q5676=1),L5675+1,L5675)</f>
        <v>618</v>
      </c>
      <c r="M5676" s="64">
        <f t="shared" ref="M5676:M5739" si="727">IF(AND($B5676=M$4457,$Q5676=1),M5675+1,M5675)</f>
        <v>257</v>
      </c>
      <c r="O5676" s="64">
        <f t="shared" si="720"/>
        <v>2</v>
      </c>
      <c r="P5676" s="64">
        <f t="shared" si="721"/>
        <v>1</v>
      </c>
      <c r="Q5676" s="64">
        <f t="shared" si="722"/>
        <v>1</v>
      </c>
    </row>
    <row r="5677" spans="1:17" x14ac:dyDescent="0.35">
      <c r="A5677" s="64">
        <v>7701578</v>
      </c>
      <c r="B5677" s="64" t="str">
        <f t="shared" ref="B5677:B5740" si="728">INDEX($B$55:$B$4404,MATCH($A5677,$A$55:$A$4404,0),1)</f>
        <v>RT</v>
      </c>
      <c r="C5677" s="64">
        <f t="shared" ref="C5677:F5740" si="729">SUMIFS(C$55:C$4404,$A$55:$A$4404,$A5677)</f>
        <v>6615.36</v>
      </c>
      <c r="D5677" s="64">
        <f t="shared" si="729"/>
        <v>365</v>
      </c>
      <c r="E5677" s="64">
        <f t="shared" si="729"/>
        <v>533.36</v>
      </c>
      <c r="F5677" s="64">
        <f t="shared" si="729"/>
        <v>0</v>
      </c>
      <c r="H5677" s="64">
        <f t="shared" si="724"/>
        <v>-533.36</v>
      </c>
      <c r="J5677" s="64">
        <f t="shared" ref="J5677:J5740" si="730">IF(AND($B5677=J$4457,$Q5677=1),J5676+1,J5676)</f>
        <v>167</v>
      </c>
      <c r="K5677" s="64">
        <f t="shared" si="725"/>
        <v>172</v>
      </c>
      <c r="L5677" s="64">
        <f t="shared" si="726"/>
        <v>619</v>
      </c>
      <c r="M5677" s="64">
        <f t="shared" si="727"/>
        <v>257</v>
      </c>
      <c r="O5677" s="64">
        <f t="shared" ref="O5677:O5740" si="731">COUNTIFS($A$55:$A$4404,$A5677)</f>
        <v>2</v>
      </c>
      <c r="P5677" s="64">
        <f t="shared" ref="P5677:P5740" si="732">IF(D5677&lt;=$P$4455,1,0)</f>
        <v>1</v>
      </c>
      <c r="Q5677" s="64">
        <f t="shared" ref="Q5677:Q5740" si="733">IF(AND(O5677=2,P5677=1),1,0)</f>
        <v>1</v>
      </c>
    </row>
    <row r="5678" spans="1:17" x14ac:dyDescent="0.35">
      <c r="A5678" s="64">
        <v>7702394</v>
      </c>
      <c r="B5678" s="64" t="str">
        <f t="shared" si="728"/>
        <v>RT</v>
      </c>
      <c r="C5678" s="64">
        <f t="shared" si="729"/>
        <v>4609.92</v>
      </c>
      <c r="D5678" s="64">
        <f t="shared" si="729"/>
        <v>365</v>
      </c>
      <c r="E5678" s="64">
        <f t="shared" si="729"/>
        <v>371.90999999999997</v>
      </c>
      <c r="F5678" s="64">
        <f t="shared" si="729"/>
        <v>0</v>
      </c>
      <c r="H5678" s="64">
        <f t="shared" si="724"/>
        <v>-371.90999999999997</v>
      </c>
      <c r="J5678" s="64">
        <f t="shared" si="730"/>
        <v>167</v>
      </c>
      <c r="K5678" s="64">
        <f t="shared" si="725"/>
        <v>172</v>
      </c>
      <c r="L5678" s="64">
        <f t="shared" si="726"/>
        <v>620</v>
      </c>
      <c r="M5678" s="64">
        <f t="shared" si="727"/>
        <v>257</v>
      </c>
      <c r="O5678" s="64">
        <f t="shared" si="731"/>
        <v>2</v>
      </c>
      <c r="P5678" s="64">
        <f t="shared" si="732"/>
        <v>1</v>
      </c>
      <c r="Q5678" s="64">
        <f t="shared" si="733"/>
        <v>1</v>
      </c>
    </row>
    <row r="5679" spans="1:17" x14ac:dyDescent="0.35">
      <c r="A5679" s="64">
        <v>7703665</v>
      </c>
      <c r="B5679" s="64" t="str">
        <f t="shared" si="728"/>
        <v>RT</v>
      </c>
      <c r="C5679" s="64">
        <f t="shared" si="729"/>
        <v>4486.03</v>
      </c>
      <c r="D5679" s="64">
        <f t="shared" si="729"/>
        <v>365</v>
      </c>
      <c r="E5679" s="64">
        <f t="shared" si="729"/>
        <v>361.98</v>
      </c>
      <c r="F5679" s="64">
        <f t="shared" si="729"/>
        <v>0</v>
      </c>
      <c r="H5679" s="64">
        <f t="shared" si="724"/>
        <v>-361.98</v>
      </c>
      <c r="J5679" s="64">
        <f t="shared" si="730"/>
        <v>167</v>
      </c>
      <c r="K5679" s="64">
        <f t="shared" si="725"/>
        <v>172</v>
      </c>
      <c r="L5679" s="64">
        <f t="shared" si="726"/>
        <v>621</v>
      </c>
      <c r="M5679" s="64">
        <f t="shared" si="727"/>
        <v>257</v>
      </c>
      <c r="O5679" s="64">
        <f t="shared" si="731"/>
        <v>2</v>
      </c>
      <c r="P5679" s="64">
        <f t="shared" si="732"/>
        <v>1</v>
      </c>
      <c r="Q5679" s="64">
        <f t="shared" si="733"/>
        <v>1</v>
      </c>
    </row>
    <row r="5680" spans="1:17" x14ac:dyDescent="0.35">
      <c r="A5680" s="64">
        <v>7704069</v>
      </c>
      <c r="B5680" s="64" t="str">
        <f t="shared" si="728"/>
        <v>RT</v>
      </c>
      <c r="C5680" s="64">
        <f t="shared" si="729"/>
        <v>6410.0599999999995</v>
      </c>
      <c r="D5680" s="64">
        <f t="shared" si="729"/>
        <v>365</v>
      </c>
      <c r="E5680" s="64">
        <f t="shared" si="729"/>
        <v>517.66</v>
      </c>
      <c r="F5680" s="64">
        <f t="shared" si="729"/>
        <v>0</v>
      </c>
      <c r="H5680" s="64">
        <f t="shared" si="724"/>
        <v>-517.66</v>
      </c>
      <c r="J5680" s="64">
        <f t="shared" si="730"/>
        <v>167</v>
      </c>
      <c r="K5680" s="64">
        <f t="shared" si="725"/>
        <v>172</v>
      </c>
      <c r="L5680" s="64">
        <f t="shared" si="726"/>
        <v>622</v>
      </c>
      <c r="M5680" s="64">
        <f t="shared" si="727"/>
        <v>257</v>
      </c>
      <c r="O5680" s="64">
        <f t="shared" si="731"/>
        <v>2</v>
      </c>
      <c r="P5680" s="64">
        <f t="shared" si="732"/>
        <v>1</v>
      </c>
      <c r="Q5680" s="64">
        <f t="shared" si="733"/>
        <v>1</v>
      </c>
    </row>
    <row r="5681" spans="1:17" x14ac:dyDescent="0.35">
      <c r="A5681" s="64">
        <v>7704548</v>
      </c>
      <c r="B5681" s="64" t="str">
        <f t="shared" si="728"/>
        <v>RCT Control</v>
      </c>
      <c r="C5681" s="64">
        <f t="shared" si="729"/>
        <v>2569.37</v>
      </c>
      <c r="D5681" s="64">
        <f t="shared" si="729"/>
        <v>333</v>
      </c>
      <c r="E5681" s="64">
        <f t="shared" si="729"/>
        <v>218.26</v>
      </c>
      <c r="F5681" s="64">
        <f t="shared" si="729"/>
        <v>0</v>
      </c>
      <c r="H5681" s="64">
        <f t="shared" si="724"/>
        <v>-218.26</v>
      </c>
      <c r="J5681" s="64">
        <f t="shared" si="730"/>
        <v>167</v>
      </c>
      <c r="K5681" s="64">
        <f t="shared" si="725"/>
        <v>172</v>
      </c>
      <c r="L5681" s="64">
        <f t="shared" si="726"/>
        <v>622</v>
      </c>
      <c r="M5681" s="64">
        <f t="shared" si="727"/>
        <v>258</v>
      </c>
      <c r="O5681" s="64">
        <f t="shared" si="731"/>
        <v>2</v>
      </c>
      <c r="P5681" s="64">
        <f t="shared" si="732"/>
        <v>1</v>
      </c>
      <c r="Q5681" s="64">
        <f t="shared" si="733"/>
        <v>1</v>
      </c>
    </row>
    <row r="5682" spans="1:17" x14ac:dyDescent="0.35">
      <c r="A5682" s="64">
        <v>7704647</v>
      </c>
      <c r="B5682" s="64" t="str">
        <f t="shared" si="728"/>
        <v>RT</v>
      </c>
      <c r="C5682" s="64">
        <f t="shared" si="729"/>
        <v>4147.0600000000004</v>
      </c>
      <c r="D5682" s="64">
        <f t="shared" si="729"/>
        <v>365</v>
      </c>
      <c r="E5682" s="64">
        <f t="shared" si="729"/>
        <v>334.57</v>
      </c>
      <c r="F5682" s="64">
        <f t="shared" si="729"/>
        <v>0</v>
      </c>
      <c r="H5682" s="64">
        <f t="shared" si="724"/>
        <v>-334.57</v>
      </c>
      <c r="J5682" s="64">
        <f t="shared" si="730"/>
        <v>167</v>
      </c>
      <c r="K5682" s="64">
        <f t="shared" si="725"/>
        <v>172</v>
      </c>
      <c r="L5682" s="64">
        <f t="shared" si="726"/>
        <v>623</v>
      </c>
      <c r="M5682" s="64">
        <f t="shared" si="727"/>
        <v>258</v>
      </c>
      <c r="O5682" s="64">
        <f t="shared" si="731"/>
        <v>2</v>
      </c>
      <c r="P5682" s="64">
        <f t="shared" si="732"/>
        <v>1</v>
      </c>
      <c r="Q5682" s="64">
        <f t="shared" si="733"/>
        <v>1</v>
      </c>
    </row>
    <row r="5683" spans="1:17" x14ac:dyDescent="0.35">
      <c r="A5683" s="64">
        <v>7706015</v>
      </c>
      <c r="B5683" s="64" t="str">
        <f t="shared" si="728"/>
        <v>RT</v>
      </c>
      <c r="C5683" s="64">
        <f t="shared" si="729"/>
        <v>4779.34</v>
      </c>
      <c r="D5683" s="64">
        <f t="shared" si="729"/>
        <v>365</v>
      </c>
      <c r="E5683" s="64">
        <f t="shared" si="729"/>
        <v>387.34000000000003</v>
      </c>
      <c r="F5683" s="64">
        <f t="shared" si="729"/>
        <v>0</v>
      </c>
      <c r="H5683" s="64">
        <f t="shared" si="724"/>
        <v>-387.34000000000003</v>
      </c>
      <c r="J5683" s="64">
        <f t="shared" si="730"/>
        <v>167</v>
      </c>
      <c r="K5683" s="64">
        <f t="shared" si="725"/>
        <v>172</v>
      </c>
      <c r="L5683" s="64">
        <f t="shared" si="726"/>
        <v>624</v>
      </c>
      <c r="M5683" s="64">
        <f t="shared" si="727"/>
        <v>258</v>
      </c>
      <c r="O5683" s="64">
        <f t="shared" si="731"/>
        <v>2</v>
      </c>
      <c r="P5683" s="64">
        <f t="shared" si="732"/>
        <v>1</v>
      </c>
      <c r="Q5683" s="64">
        <f t="shared" si="733"/>
        <v>1</v>
      </c>
    </row>
    <row r="5684" spans="1:17" x14ac:dyDescent="0.35">
      <c r="A5684" s="64">
        <v>7706461</v>
      </c>
      <c r="B5684" s="64" t="str">
        <f t="shared" si="728"/>
        <v>RT</v>
      </c>
      <c r="C5684" s="64">
        <f t="shared" si="729"/>
        <v>6498.6900000000005</v>
      </c>
      <c r="D5684" s="64">
        <f t="shared" si="729"/>
        <v>363</v>
      </c>
      <c r="E5684" s="64">
        <f t="shared" si="729"/>
        <v>529.04999999999995</v>
      </c>
      <c r="F5684" s="64">
        <f t="shared" si="729"/>
        <v>0</v>
      </c>
      <c r="H5684" s="64">
        <f t="shared" si="724"/>
        <v>-529.04999999999995</v>
      </c>
      <c r="J5684" s="64">
        <f t="shared" si="730"/>
        <v>167</v>
      </c>
      <c r="K5684" s="64">
        <f t="shared" si="725"/>
        <v>172</v>
      </c>
      <c r="L5684" s="64">
        <f t="shared" si="726"/>
        <v>625</v>
      </c>
      <c r="M5684" s="64">
        <f t="shared" si="727"/>
        <v>258</v>
      </c>
      <c r="O5684" s="64">
        <f t="shared" si="731"/>
        <v>2</v>
      </c>
      <c r="P5684" s="64">
        <f t="shared" si="732"/>
        <v>1</v>
      </c>
      <c r="Q5684" s="64">
        <f t="shared" si="733"/>
        <v>1</v>
      </c>
    </row>
    <row r="5685" spans="1:17" x14ac:dyDescent="0.35">
      <c r="A5685" s="64">
        <v>7708441</v>
      </c>
      <c r="B5685" s="64" t="str">
        <f t="shared" si="728"/>
        <v>CPP/RT</v>
      </c>
      <c r="C5685" s="64">
        <f t="shared" si="729"/>
        <v>14534.970000000001</v>
      </c>
      <c r="D5685" s="64">
        <f t="shared" si="729"/>
        <v>364</v>
      </c>
      <c r="E5685" s="64">
        <f t="shared" si="729"/>
        <v>1197.8499999999999</v>
      </c>
      <c r="F5685" s="64">
        <f t="shared" si="729"/>
        <v>1177.49</v>
      </c>
      <c r="H5685" s="64">
        <f t="shared" si="724"/>
        <v>-20.3599999999999</v>
      </c>
      <c r="J5685" s="64">
        <f t="shared" si="730"/>
        <v>167</v>
      </c>
      <c r="K5685" s="64">
        <f t="shared" si="725"/>
        <v>173</v>
      </c>
      <c r="L5685" s="64">
        <f t="shared" si="726"/>
        <v>625</v>
      </c>
      <c r="M5685" s="64">
        <f t="shared" si="727"/>
        <v>258</v>
      </c>
      <c r="O5685" s="64">
        <f t="shared" si="731"/>
        <v>2</v>
      </c>
      <c r="P5685" s="64">
        <f t="shared" si="732"/>
        <v>1</v>
      </c>
      <c r="Q5685" s="64">
        <f t="shared" si="733"/>
        <v>1</v>
      </c>
    </row>
    <row r="5686" spans="1:17" x14ac:dyDescent="0.35">
      <c r="A5686" s="64">
        <v>7711204</v>
      </c>
      <c r="B5686" s="64" t="str">
        <f t="shared" si="728"/>
        <v>CPP/RT</v>
      </c>
      <c r="C5686" s="64">
        <f t="shared" si="729"/>
        <v>6874.17</v>
      </c>
      <c r="D5686" s="64">
        <f t="shared" si="729"/>
        <v>271</v>
      </c>
      <c r="E5686" s="64">
        <f t="shared" si="729"/>
        <v>585.22</v>
      </c>
      <c r="F5686" s="64">
        <f t="shared" si="729"/>
        <v>581.63</v>
      </c>
      <c r="H5686" s="64">
        <f t="shared" si="724"/>
        <v>-3.5900000000000318</v>
      </c>
      <c r="J5686" s="64">
        <f t="shared" si="730"/>
        <v>167</v>
      </c>
      <c r="K5686" s="64">
        <f t="shared" si="725"/>
        <v>174</v>
      </c>
      <c r="L5686" s="64">
        <f t="shared" si="726"/>
        <v>625</v>
      </c>
      <c r="M5686" s="64">
        <f t="shared" si="727"/>
        <v>258</v>
      </c>
      <c r="O5686" s="64">
        <f t="shared" si="731"/>
        <v>2</v>
      </c>
      <c r="P5686" s="64">
        <f t="shared" si="732"/>
        <v>1</v>
      </c>
      <c r="Q5686" s="64">
        <f t="shared" si="733"/>
        <v>1</v>
      </c>
    </row>
    <row r="5687" spans="1:17" x14ac:dyDescent="0.35">
      <c r="A5687" s="64">
        <v>7712369</v>
      </c>
      <c r="B5687" s="64" t="str">
        <f t="shared" si="728"/>
        <v>CPP/RT</v>
      </c>
      <c r="C5687" s="64">
        <f t="shared" si="729"/>
        <v>5111.26</v>
      </c>
      <c r="D5687" s="64">
        <f t="shared" si="729"/>
        <v>335</v>
      </c>
      <c r="E5687" s="64">
        <f t="shared" si="729"/>
        <v>407.62</v>
      </c>
      <c r="F5687" s="64">
        <f t="shared" si="729"/>
        <v>408.59000000000003</v>
      </c>
      <c r="H5687" s="64">
        <f t="shared" si="724"/>
        <v>0.97000000000002728</v>
      </c>
      <c r="J5687" s="64">
        <f t="shared" si="730"/>
        <v>167</v>
      </c>
      <c r="K5687" s="64">
        <f t="shared" si="725"/>
        <v>175</v>
      </c>
      <c r="L5687" s="64">
        <f t="shared" si="726"/>
        <v>625</v>
      </c>
      <c r="M5687" s="64">
        <f t="shared" si="727"/>
        <v>258</v>
      </c>
      <c r="O5687" s="64">
        <f t="shared" si="731"/>
        <v>2</v>
      </c>
      <c r="P5687" s="64">
        <f t="shared" si="732"/>
        <v>1</v>
      </c>
      <c r="Q5687" s="64">
        <f t="shared" si="733"/>
        <v>1</v>
      </c>
    </row>
    <row r="5688" spans="1:17" x14ac:dyDescent="0.35">
      <c r="A5688" s="64">
        <v>7712608</v>
      </c>
      <c r="B5688" s="64" t="str">
        <f t="shared" si="728"/>
        <v>RT</v>
      </c>
      <c r="C5688" s="64">
        <f t="shared" si="729"/>
        <v>11373.82</v>
      </c>
      <c r="D5688" s="64">
        <f t="shared" si="729"/>
        <v>365</v>
      </c>
      <c r="E5688" s="64">
        <f t="shared" si="729"/>
        <v>947.2</v>
      </c>
      <c r="F5688" s="64">
        <f t="shared" si="729"/>
        <v>0</v>
      </c>
      <c r="H5688" s="64">
        <f t="shared" si="724"/>
        <v>-947.2</v>
      </c>
      <c r="J5688" s="64">
        <f t="shared" si="730"/>
        <v>167</v>
      </c>
      <c r="K5688" s="64">
        <f t="shared" si="725"/>
        <v>175</v>
      </c>
      <c r="L5688" s="64">
        <f t="shared" si="726"/>
        <v>626</v>
      </c>
      <c r="M5688" s="64">
        <f t="shared" si="727"/>
        <v>258</v>
      </c>
      <c r="O5688" s="64">
        <f t="shared" si="731"/>
        <v>2</v>
      </c>
      <c r="P5688" s="64">
        <f t="shared" si="732"/>
        <v>1</v>
      </c>
      <c r="Q5688" s="64">
        <f t="shared" si="733"/>
        <v>1</v>
      </c>
    </row>
    <row r="5689" spans="1:17" x14ac:dyDescent="0.35">
      <c r="A5689" s="64">
        <v>7713474</v>
      </c>
      <c r="B5689" s="64" t="str">
        <f t="shared" si="728"/>
        <v>CPP</v>
      </c>
      <c r="C5689" s="64">
        <f t="shared" si="729"/>
        <v>3377.01</v>
      </c>
      <c r="D5689" s="64">
        <f t="shared" si="729"/>
        <v>336</v>
      </c>
      <c r="E5689" s="64">
        <f t="shared" si="729"/>
        <v>275.40999999999997</v>
      </c>
      <c r="F5689" s="64">
        <f t="shared" si="729"/>
        <v>274.49</v>
      </c>
      <c r="H5689" s="64">
        <f t="shared" si="724"/>
        <v>-0.91999999999995907</v>
      </c>
      <c r="J5689" s="64">
        <f t="shared" si="730"/>
        <v>168</v>
      </c>
      <c r="K5689" s="64">
        <f t="shared" si="725"/>
        <v>175</v>
      </c>
      <c r="L5689" s="64">
        <f t="shared" si="726"/>
        <v>626</v>
      </c>
      <c r="M5689" s="64">
        <f t="shared" si="727"/>
        <v>258</v>
      </c>
      <c r="O5689" s="64">
        <f t="shared" si="731"/>
        <v>2</v>
      </c>
      <c r="P5689" s="64">
        <f t="shared" si="732"/>
        <v>1</v>
      </c>
      <c r="Q5689" s="64">
        <f t="shared" si="733"/>
        <v>1</v>
      </c>
    </row>
    <row r="5690" spans="1:17" x14ac:dyDescent="0.35">
      <c r="A5690" s="64">
        <v>7713721</v>
      </c>
      <c r="B5690" s="64" t="str">
        <f t="shared" si="728"/>
        <v>RT</v>
      </c>
      <c r="C5690" s="64">
        <f t="shared" si="729"/>
        <v>10485.76</v>
      </c>
      <c r="D5690" s="64">
        <f t="shared" si="729"/>
        <v>364</v>
      </c>
      <c r="E5690" s="64">
        <f t="shared" si="729"/>
        <v>852.65</v>
      </c>
      <c r="F5690" s="64">
        <f t="shared" si="729"/>
        <v>0</v>
      </c>
      <c r="H5690" s="64">
        <f t="shared" si="724"/>
        <v>-852.65</v>
      </c>
      <c r="J5690" s="64">
        <f t="shared" si="730"/>
        <v>168</v>
      </c>
      <c r="K5690" s="64">
        <f t="shared" si="725"/>
        <v>175</v>
      </c>
      <c r="L5690" s="64">
        <f t="shared" si="726"/>
        <v>627</v>
      </c>
      <c r="M5690" s="64">
        <f t="shared" si="727"/>
        <v>258</v>
      </c>
      <c r="O5690" s="64">
        <f t="shared" si="731"/>
        <v>2</v>
      </c>
      <c r="P5690" s="64">
        <f t="shared" si="732"/>
        <v>1</v>
      </c>
      <c r="Q5690" s="64">
        <f t="shared" si="733"/>
        <v>1</v>
      </c>
    </row>
    <row r="5691" spans="1:17" x14ac:dyDescent="0.35">
      <c r="A5691" s="64">
        <v>7714290</v>
      </c>
      <c r="B5691" s="64" t="str">
        <f t="shared" si="728"/>
        <v>RT</v>
      </c>
      <c r="C5691" s="64">
        <f t="shared" si="729"/>
        <v>5035.6299999999992</v>
      </c>
      <c r="D5691" s="64">
        <f t="shared" si="729"/>
        <v>365</v>
      </c>
      <c r="E5691" s="64">
        <f t="shared" si="729"/>
        <v>402.25</v>
      </c>
      <c r="F5691" s="64">
        <f t="shared" si="729"/>
        <v>0</v>
      </c>
      <c r="H5691" s="64">
        <f t="shared" si="724"/>
        <v>-402.25</v>
      </c>
      <c r="J5691" s="64">
        <f t="shared" si="730"/>
        <v>168</v>
      </c>
      <c r="K5691" s="64">
        <f t="shared" si="725"/>
        <v>175</v>
      </c>
      <c r="L5691" s="64">
        <f t="shared" si="726"/>
        <v>628</v>
      </c>
      <c r="M5691" s="64">
        <f t="shared" si="727"/>
        <v>258</v>
      </c>
      <c r="O5691" s="64">
        <f t="shared" si="731"/>
        <v>2</v>
      </c>
      <c r="P5691" s="64">
        <f t="shared" si="732"/>
        <v>1</v>
      </c>
      <c r="Q5691" s="64">
        <f t="shared" si="733"/>
        <v>1</v>
      </c>
    </row>
    <row r="5692" spans="1:17" x14ac:dyDescent="0.35">
      <c r="A5692" s="64">
        <v>7714406</v>
      </c>
      <c r="B5692" s="64" t="str">
        <f t="shared" si="728"/>
        <v>RT</v>
      </c>
      <c r="C5692" s="64">
        <f t="shared" si="729"/>
        <v>3221.87</v>
      </c>
      <c r="D5692" s="64">
        <f t="shared" si="729"/>
        <v>365</v>
      </c>
      <c r="E5692" s="64">
        <f t="shared" si="729"/>
        <v>260.44</v>
      </c>
      <c r="F5692" s="64">
        <f t="shared" si="729"/>
        <v>0</v>
      </c>
      <c r="H5692" s="64">
        <f t="shared" si="724"/>
        <v>-260.44</v>
      </c>
      <c r="J5692" s="64">
        <f t="shared" si="730"/>
        <v>168</v>
      </c>
      <c r="K5692" s="64">
        <f t="shared" si="725"/>
        <v>175</v>
      </c>
      <c r="L5692" s="64">
        <f t="shared" si="726"/>
        <v>629</v>
      </c>
      <c r="M5692" s="64">
        <f t="shared" si="727"/>
        <v>258</v>
      </c>
      <c r="O5692" s="64">
        <f t="shared" si="731"/>
        <v>2</v>
      </c>
      <c r="P5692" s="64">
        <f t="shared" si="732"/>
        <v>1</v>
      </c>
      <c r="Q5692" s="64">
        <f t="shared" si="733"/>
        <v>1</v>
      </c>
    </row>
    <row r="5693" spans="1:17" x14ac:dyDescent="0.35">
      <c r="A5693" s="64">
        <v>7715123</v>
      </c>
      <c r="B5693" s="64" t="str">
        <f t="shared" si="728"/>
        <v>RCT Control</v>
      </c>
      <c r="C5693" s="64">
        <f t="shared" si="729"/>
        <v>3661.0499999999997</v>
      </c>
      <c r="D5693" s="64">
        <f t="shared" si="729"/>
        <v>364</v>
      </c>
      <c r="E5693" s="64">
        <f t="shared" si="729"/>
        <v>299.51</v>
      </c>
      <c r="F5693" s="64">
        <f t="shared" si="729"/>
        <v>0</v>
      </c>
      <c r="H5693" s="64">
        <f t="shared" si="724"/>
        <v>-299.51</v>
      </c>
      <c r="J5693" s="64">
        <f t="shared" si="730"/>
        <v>168</v>
      </c>
      <c r="K5693" s="64">
        <f t="shared" si="725"/>
        <v>175</v>
      </c>
      <c r="L5693" s="64">
        <f t="shared" si="726"/>
        <v>629</v>
      </c>
      <c r="M5693" s="64">
        <f t="shared" si="727"/>
        <v>259</v>
      </c>
      <c r="O5693" s="64">
        <f t="shared" si="731"/>
        <v>2</v>
      </c>
      <c r="P5693" s="64">
        <f t="shared" si="732"/>
        <v>1</v>
      </c>
      <c r="Q5693" s="64">
        <f t="shared" si="733"/>
        <v>1</v>
      </c>
    </row>
    <row r="5694" spans="1:17" x14ac:dyDescent="0.35">
      <c r="A5694" s="64">
        <v>7715991</v>
      </c>
      <c r="B5694" s="64" t="str">
        <f t="shared" si="728"/>
        <v>RT</v>
      </c>
      <c r="C5694" s="64">
        <f t="shared" si="729"/>
        <v>5701.18</v>
      </c>
      <c r="D5694" s="64">
        <f t="shared" si="729"/>
        <v>365</v>
      </c>
      <c r="E5694" s="64">
        <f t="shared" si="729"/>
        <v>458.65999999999997</v>
      </c>
      <c r="F5694" s="64">
        <f t="shared" si="729"/>
        <v>0</v>
      </c>
      <c r="H5694" s="64">
        <f t="shared" si="724"/>
        <v>-458.65999999999997</v>
      </c>
      <c r="J5694" s="64">
        <f t="shared" si="730"/>
        <v>168</v>
      </c>
      <c r="K5694" s="64">
        <f t="shared" si="725"/>
        <v>175</v>
      </c>
      <c r="L5694" s="64">
        <f t="shared" si="726"/>
        <v>630</v>
      </c>
      <c r="M5694" s="64">
        <f t="shared" si="727"/>
        <v>259</v>
      </c>
      <c r="O5694" s="64">
        <f t="shared" si="731"/>
        <v>2</v>
      </c>
      <c r="P5694" s="64">
        <f t="shared" si="732"/>
        <v>1</v>
      </c>
      <c r="Q5694" s="64">
        <f t="shared" si="733"/>
        <v>1</v>
      </c>
    </row>
    <row r="5695" spans="1:17" x14ac:dyDescent="0.35">
      <c r="A5695" s="64">
        <v>7716684</v>
      </c>
      <c r="B5695" s="64" t="str">
        <f t="shared" si="728"/>
        <v>RCT Control</v>
      </c>
      <c r="C5695" s="64">
        <f t="shared" si="729"/>
        <v>8850.4500000000007</v>
      </c>
      <c r="D5695" s="64">
        <f t="shared" si="729"/>
        <v>335</v>
      </c>
      <c r="E5695" s="64">
        <f t="shared" si="729"/>
        <v>744.69</v>
      </c>
      <c r="F5695" s="64">
        <f t="shared" si="729"/>
        <v>0</v>
      </c>
      <c r="H5695" s="64">
        <f t="shared" si="724"/>
        <v>-744.69</v>
      </c>
      <c r="J5695" s="64">
        <f t="shared" si="730"/>
        <v>168</v>
      </c>
      <c r="K5695" s="64">
        <f t="shared" si="725"/>
        <v>175</v>
      </c>
      <c r="L5695" s="64">
        <f t="shared" si="726"/>
        <v>630</v>
      </c>
      <c r="M5695" s="64">
        <f t="shared" si="727"/>
        <v>260</v>
      </c>
      <c r="O5695" s="64">
        <f t="shared" si="731"/>
        <v>2</v>
      </c>
      <c r="P5695" s="64">
        <f t="shared" si="732"/>
        <v>1</v>
      </c>
      <c r="Q5695" s="64">
        <f t="shared" si="733"/>
        <v>1</v>
      </c>
    </row>
    <row r="5696" spans="1:17" x14ac:dyDescent="0.35">
      <c r="A5696" s="64">
        <v>7717351</v>
      </c>
      <c r="B5696" s="64" t="str">
        <f t="shared" si="728"/>
        <v>RT</v>
      </c>
      <c r="C5696" s="64">
        <f t="shared" si="729"/>
        <v>9520.84</v>
      </c>
      <c r="D5696" s="64">
        <f t="shared" si="729"/>
        <v>363</v>
      </c>
      <c r="E5696" s="64">
        <f t="shared" si="729"/>
        <v>803.26</v>
      </c>
      <c r="F5696" s="64">
        <f t="shared" si="729"/>
        <v>0</v>
      </c>
      <c r="H5696" s="64">
        <f t="shared" si="724"/>
        <v>-803.26</v>
      </c>
      <c r="J5696" s="64">
        <f t="shared" si="730"/>
        <v>168</v>
      </c>
      <c r="K5696" s="64">
        <f t="shared" si="725"/>
        <v>175</v>
      </c>
      <c r="L5696" s="64">
        <f t="shared" si="726"/>
        <v>631</v>
      </c>
      <c r="M5696" s="64">
        <f t="shared" si="727"/>
        <v>260</v>
      </c>
      <c r="O5696" s="64">
        <f t="shared" si="731"/>
        <v>2</v>
      </c>
      <c r="P5696" s="64">
        <f t="shared" si="732"/>
        <v>1</v>
      </c>
      <c r="Q5696" s="64">
        <f t="shared" si="733"/>
        <v>1</v>
      </c>
    </row>
    <row r="5697" spans="1:17" x14ac:dyDescent="0.35">
      <c r="A5697" s="64">
        <v>7718622</v>
      </c>
      <c r="B5697" s="64" t="str">
        <f t="shared" si="728"/>
        <v>RCT Control</v>
      </c>
      <c r="C5697" s="64">
        <f t="shared" si="729"/>
        <v>5493.38</v>
      </c>
      <c r="D5697" s="64">
        <f t="shared" si="729"/>
        <v>365</v>
      </c>
      <c r="E5697" s="64">
        <f t="shared" si="729"/>
        <v>437.74</v>
      </c>
      <c r="F5697" s="64">
        <f t="shared" si="729"/>
        <v>0</v>
      </c>
      <c r="H5697" s="64">
        <f t="shared" si="724"/>
        <v>-437.74</v>
      </c>
      <c r="J5697" s="64">
        <f t="shared" si="730"/>
        <v>168</v>
      </c>
      <c r="K5697" s="64">
        <f t="shared" si="725"/>
        <v>175</v>
      </c>
      <c r="L5697" s="64">
        <f t="shared" si="726"/>
        <v>631</v>
      </c>
      <c r="M5697" s="64">
        <f t="shared" si="727"/>
        <v>261</v>
      </c>
      <c r="O5697" s="64">
        <f t="shared" si="731"/>
        <v>2</v>
      </c>
      <c r="P5697" s="64">
        <f t="shared" si="732"/>
        <v>1</v>
      </c>
      <c r="Q5697" s="64">
        <f t="shared" si="733"/>
        <v>1</v>
      </c>
    </row>
    <row r="5698" spans="1:17" x14ac:dyDescent="0.35">
      <c r="A5698" s="64">
        <v>7718698</v>
      </c>
      <c r="B5698" s="64" t="str">
        <f t="shared" si="728"/>
        <v>RCT Control</v>
      </c>
      <c r="C5698" s="64">
        <f t="shared" si="729"/>
        <v>9776.6200000000008</v>
      </c>
      <c r="D5698" s="64">
        <f t="shared" si="729"/>
        <v>335</v>
      </c>
      <c r="E5698" s="64">
        <f t="shared" si="729"/>
        <v>787.3</v>
      </c>
      <c r="F5698" s="64">
        <f t="shared" si="729"/>
        <v>0</v>
      </c>
      <c r="H5698" s="64">
        <f t="shared" si="724"/>
        <v>-787.3</v>
      </c>
      <c r="J5698" s="64">
        <f t="shared" si="730"/>
        <v>168</v>
      </c>
      <c r="K5698" s="64">
        <f t="shared" si="725"/>
        <v>175</v>
      </c>
      <c r="L5698" s="64">
        <f t="shared" si="726"/>
        <v>631</v>
      </c>
      <c r="M5698" s="64">
        <f t="shared" si="727"/>
        <v>262</v>
      </c>
      <c r="O5698" s="64">
        <f t="shared" si="731"/>
        <v>2</v>
      </c>
      <c r="P5698" s="64">
        <f t="shared" si="732"/>
        <v>1</v>
      </c>
      <c r="Q5698" s="64">
        <f t="shared" si="733"/>
        <v>1</v>
      </c>
    </row>
    <row r="5699" spans="1:17" x14ac:dyDescent="0.35">
      <c r="A5699" s="64">
        <v>7718747</v>
      </c>
      <c r="B5699" s="64" t="str">
        <f t="shared" si="728"/>
        <v>CPP</v>
      </c>
      <c r="C5699" s="64">
        <f t="shared" si="729"/>
        <v>3852.6</v>
      </c>
      <c r="D5699" s="64">
        <f t="shared" si="729"/>
        <v>305</v>
      </c>
      <c r="E5699" s="64">
        <f t="shared" si="729"/>
        <v>320.02</v>
      </c>
      <c r="F5699" s="64">
        <f t="shared" si="729"/>
        <v>315.33</v>
      </c>
      <c r="H5699" s="64">
        <f t="shared" si="724"/>
        <v>-4.6899999999999977</v>
      </c>
      <c r="J5699" s="64">
        <f t="shared" si="730"/>
        <v>169</v>
      </c>
      <c r="K5699" s="64">
        <f t="shared" si="725"/>
        <v>175</v>
      </c>
      <c r="L5699" s="64">
        <f t="shared" si="726"/>
        <v>631</v>
      </c>
      <c r="M5699" s="64">
        <f t="shared" si="727"/>
        <v>262</v>
      </c>
      <c r="O5699" s="64">
        <f t="shared" si="731"/>
        <v>2</v>
      </c>
      <c r="P5699" s="64">
        <f t="shared" si="732"/>
        <v>1</v>
      </c>
      <c r="Q5699" s="64">
        <f t="shared" si="733"/>
        <v>1</v>
      </c>
    </row>
    <row r="5700" spans="1:17" x14ac:dyDescent="0.35">
      <c r="A5700" s="64">
        <v>7720255</v>
      </c>
      <c r="B5700" s="64" t="str">
        <f t="shared" si="728"/>
        <v>RCT Control</v>
      </c>
      <c r="C5700" s="64">
        <f t="shared" si="729"/>
        <v>6374.22</v>
      </c>
      <c r="D5700" s="64">
        <f t="shared" si="729"/>
        <v>335</v>
      </c>
      <c r="E5700" s="64">
        <f t="shared" si="729"/>
        <v>524.96</v>
      </c>
      <c r="F5700" s="64">
        <f t="shared" si="729"/>
        <v>0</v>
      </c>
      <c r="H5700" s="64">
        <f t="shared" si="724"/>
        <v>-524.96</v>
      </c>
      <c r="J5700" s="64">
        <f t="shared" si="730"/>
        <v>169</v>
      </c>
      <c r="K5700" s="64">
        <f t="shared" si="725"/>
        <v>175</v>
      </c>
      <c r="L5700" s="64">
        <f t="shared" si="726"/>
        <v>631</v>
      </c>
      <c r="M5700" s="64">
        <f t="shared" si="727"/>
        <v>263</v>
      </c>
      <c r="O5700" s="64">
        <f t="shared" si="731"/>
        <v>2</v>
      </c>
      <c r="P5700" s="64">
        <f t="shared" si="732"/>
        <v>1</v>
      </c>
      <c r="Q5700" s="64">
        <f t="shared" si="733"/>
        <v>1</v>
      </c>
    </row>
    <row r="5701" spans="1:17" x14ac:dyDescent="0.35">
      <c r="A5701" s="64">
        <v>7720536</v>
      </c>
      <c r="B5701" s="64" t="str">
        <f t="shared" si="728"/>
        <v>CPP/RT</v>
      </c>
      <c r="C5701" s="64">
        <f t="shared" si="729"/>
        <v>8827.119999999999</v>
      </c>
      <c r="D5701" s="64">
        <f t="shared" si="729"/>
        <v>336</v>
      </c>
      <c r="E5701" s="64">
        <f t="shared" si="729"/>
        <v>706.75</v>
      </c>
      <c r="F5701" s="64">
        <f t="shared" si="729"/>
        <v>687.8599999999999</v>
      </c>
      <c r="H5701" s="64">
        <f t="shared" si="724"/>
        <v>-18.8900000000001</v>
      </c>
      <c r="J5701" s="64">
        <f t="shared" si="730"/>
        <v>169</v>
      </c>
      <c r="K5701" s="64">
        <f t="shared" si="725"/>
        <v>176</v>
      </c>
      <c r="L5701" s="64">
        <f t="shared" si="726"/>
        <v>631</v>
      </c>
      <c r="M5701" s="64">
        <f t="shared" si="727"/>
        <v>263</v>
      </c>
      <c r="O5701" s="64">
        <f t="shared" si="731"/>
        <v>2</v>
      </c>
      <c r="P5701" s="64">
        <f t="shared" si="732"/>
        <v>1</v>
      </c>
      <c r="Q5701" s="64">
        <f t="shared" si="733"/>
        <v>1</v>
      </c>
    </row>
    <row r="5702" spans="1:17" x14ac:dyDescent="0.35">
      <c r="A5702" s="64">
        <v>7721310</v>
      </c>
      <c r="B5702" s="64" t="str">
        <f t="shared" si="728"/>
        <v>RT</v>
      </c>
      <c r="C5702" s="64">
        <f t="shared" si="729"/>
        <v>5394.06</v>
      </c>
      <c r="D5702" s="64">
        <f t="shared" si="729"/>
        <v>365</v>
      </c>
      <c r="E5702" s="64">
        <f t="shared" si="729"/>
        <v>439.6</v>
      </c>
      <c r="F5702" s="64">
        <f t="shared" si="729"/>
        <v>0</v>
      </c>
      <c r="H5702" s="64">
        <f t="shared" si="724"/>
        <v>-439.6</v>
      </c>
      <c r="J5702" s="64">
        <f t="shared" si="730"/>
        <v>169</v>
      </c>
      <c r="K5702" s="64">
        <f t="shared" si="725"/>
        <v>176</v>
      </c>
      <c r="L5702" s="64">
        <f t="shared" si="726"/>
        <v>632</v>
      </c>
      <c r="M5702" s="64">
        <f t="shared" si="727"/>
        <v>263</v>
      </c>
      <c r="O5702" s="64">
        <f t="shared" si="731"/>
        <v>2</v>
      </c>
      <c r="P5702" s="64">
        <f t="shared" si="732"/>
        <v>1</v>
      </c>
      <c r="Q5702" s="64">
        <f t="shared" si="733"/>
        <v>1</v>
      </c>
    </row>
    <row r="5703" spans="1:17" x14ac:dyDescent="0.35">
      <c r="A5703" s="64">
        <v>7721344</v>
      </c>
      <c r="B5703" s="64" t="str">
        <f t="shared" si="728"/>
        <v>RT</v>
      </c>
      <c r="C5703" s="64">
        <f t="shared" si="729"/>
        <v>5294.45</v>
      </c>
      <c r="D5703" s="64">
        <f t="shared" si="729"/>
        <v>365</v>
      </c>
      <c r="E5703" s="64">
        <f t="shared" si="729"/>
        <v>431</v>
      </c>
      <c r="F5703" s="64">
        <f t="shared" si="729"/>
        <v>0</v>
      </c>
      <c r="H5703" s="64">
        <f t="shared" si="724"/>
        <v>-431</v>
      </c>
      <c r="J5703" s="64">
        <f t="shared" si="730"/>
        <v>169</v>
      </c>
      <c r="K5703" s="64">
        <f t="shared" si="725"/>
        <v>176</v>
      </c>
      <c r="L5703" s="64">
        <f t="shared" si="726"/>
        <v>633</v>
      </c>
      <c r="M5703" s="64">
        <f t="shared" si="727"/>
        <v>263</v>
      </c>
      <c r="O5703" s="64">
        <f t="shared" si="731"/>
        <v>2</v>
      </c>
      <c r="P5703" s="64">
        <f t="shared" si="732"/>
        <v>1</v>
      </c>
      <c r="Q5703" s="64">
        <f t="shared" si="733"/>
        <v>1</v>
      </c>
    </row>
    <row r="5704" spans="1:17" x14ac:dyDescent="0.35">
      <c r="A5704" s="64">
        <v>7721550</v>
      </c>
      <c r="B5704" s="64" t="str">
        <f t="shared" si="728"/>
        <v>RT</v>
      </c>
      <c r="C5704" s="64">
        <f t="shared" si="729"/>
        <v>9964.1</v>
      </c>
      <c r="D5704" s="64">
        <f t="shared" si="729"/>
        <v>365</v>
      </c>
      <c r="E5704" s="64">
        <f t="shared" si="729"/>
        <v>821.11999999999989</v>
      </c>
      <c r="F5704" s="64">
        <f t="shared" si="729"/>
        <v>0</v>
      </c>
      <c r="H5704" s="64">
        <f t="shared" si="724"/>
        <v>-821.11999999999989</v>
      </c>
      <c r="J5704" s="64">
        <f t="shared" si="730"/>
        <v>169</v>
      </c>
      <c r="K5704" s="64">
        <f t="shared" si="725"/>
        <v>176</v>
      </c>
      <c r="L5704" s="64">
        <f t="shared" si="726"/>
        <v>634</v>
      </c>
      <c r="M5704" s="64">
        <f t="shared" si="727"/>
        <v>263</v>
      </c>
      <c r="O5704" s="64">
        <f t="shared" si="731"/>
        <v>2</v>
      </c>
      <c r="P5704" s="64">
        <f t="shared" si="732"/>
        <v>1</v>
      </c>
      <c r="Q5704" s="64">
        <f t="shared" si="733"/>
        <v>1</v>
      </c>
    </row>
    <row r="5705" spans="1:17" x14ac:dyDescent="0.35">
      <c r="A5705" s="64">
        <v>7721568</v>
      </c>
      <c r="B5705" s="64" t="str">
        <f t="shared" si="728"/>
        <v>RT</v>
      </c>
      <c r="C5705" s="64">
        <f t="shared" si="729"/>
        <v>9535.01</v>
      </c>
      <c r="D5705" s="64">
        <f t="shared" si="729"/>
        <v>363</v>
      </c>
      <c r="E5705" s="64">
        <f t="shared" si="729"/>
        <v>735.08999999999992</v>
      </c>
      <c r="F5705" s="64">
        <f t="shared" si="729"/>
        <v>0</v>
      </c>
      <c r="H5705" s="64">
        <f t="shared" si="724"/>
        <v>-735.08999999999992</v>
      </c>
      <c r="J5705" s="64">
        <f t="shared" si="730"/>
        <v>169</v>
      </c>
      <c r="K5705" s="64">
        <f t="shared" si="725"/>
        <v>176</v>
      </c>
      <c r="L5705" s="64">
        <f t="shared" si="726"/>
        <v>635</v>
      </c>
      <c r="M5705" s="64">
        <f t="shared" si="727"/>
        <v>263</v>
      </c>
      <c r="O5705" s="64">
        <f t="shared" si="731"/>
        <v>2</v>
      </c>
      <c r="P5705" s="64">
        <f t="shared" si="732"/>
        <v>1</v>
      </c>
      <c r="Q5705" s="64">
        <f t="shared" si="733"/>
        <v>1</v>
      </c>
    </row>
    <row r="5706" spans="1:17" x14ac:dyDescent="0.35">
      <c r="A5706" s="64">
        <v>7723233</v>
      </c>
      <c r="B5706" s="64" t="str">
        <f t="shared" si="728"/>
        <v>RCT Control</v>
      </c>
      <c r="C5706" s="64">
        <f t="shared" si="729"/>
        <v>7296.57</v>
      </c>
      <c r="D5706" s="64">
        <f t="shared" si="729"/>
        <v>335</v>
      </c>
      <c r="E5706" s="64">
        <f t="shared" si="729"/>
        <v>597.44999999999993</v>
      </c>
      <c r="F5706" s="64">
        <f t="shared" si="729"/>
        <v>0</v>
      </c>
      <c r="H5706" s="64">
        <f t="shared" si="724"/>
        <v>-597.44999999999993</v>
      </c>
      <c r="J5706" s="64">
        <f t="shared" si="730"/>
        <v>169</v>
      </c>
      <c r="K5706" s="64">
        <f t="shared" si="725"/>
        <v>176</v>
      </c>
      <c r="L5706" s="64">
        <f t="shared" si="726"/>
        <v>635</v>
      </c>
      <c r="M5706" s="64">
        <f t="shared" si="727"/>
        <v>264</v>
      </c>
      <c r="O5706" s="64">
        <f t="shared" si="731"/>
        <v>2</v>
      </c>
      <c r="P5706" s="64">
        <f t="shared" si="732"/>
        <v>1</v>
      </c>
      <c r="Q5706" s="64">
        <f t="shared" si="733"/>
        <v>1</v>
      </c>
    </row>
    <row r="5707" spans="1:17" x14ac:dyDescent="0.35">
      <c r="A5707" s="64">
        <v>7723796</v>
      </c>
      <c r="B5707" s="64" t="str">
        <f t="shared" si="728"/>
        <v>RT</v>
      </c>
      <c r="C5707" s="64">
        <f t="shared" si="729"/>
        <v>7731.21</v>
      </c>
      <c r="D5707" s="64">
        <f t="shared" si="729"/>
        <v>365</v>
      </c>
      <c r="E5707" s="64">
        <f t="shared" si="729"/>
        <v>644.32999999999993</v>
      </c>
      <c r="F5707" s="64">
        <f t="shared" si="729"/>
        <v>0</v>
      </c>
      <c r="H5707" s="64">
        <f t="shared" si="724"/>
        <v>-644.32999999999993</v>
      </c>
      <c r="J5707" s="64">
        <f t="shared" si="730"/>
        <v>169</v>
      </c>
      <c r="K5707" s="64">
        <f t="shared" si="725"/>
        <v>176</v>
      </c>
      <c r="L5707" s="64">
        <f t="shared" si="726"/>
        <v>636</v>
      </c>
      <c r="M5707" s="64">
        <f t="shared" si="727"/>
        <v>264</v>
      </c>
      <c r="O5707" s="64">
        <f t="shared" si="731"/>
        <v>2</v>
      </c>
      <c r="P5707" s="64">
        <f t="shared" si="732"/>
        <v>1</v>
      </c>
      <c r="Q5707" s="64">
        <f t="shared" si="733"/>
        <v>1</v>
      </c>
    </row>
    <row r="5708" spans="1:17" x14ac:dyDescent="0.35">
      <c r="A5708" s="64">
        <v>7725635</v>
      </c>
      <c r="B5708" s="64" t="str">
        <f t="shared" si="728"/>
        <v>CPP/RT</v>
      </c>
      <c r="C5708" s="64">
        <f t="shared" si="729"/>
        <v>6685.51</v>
      </c>
      <c r="D5708" s="64">
        <f t="shared" si="729"/>
        <v>365</v>
      </c>
      <c r="E5708" s="64">
        <f t="shared" si="729"/>
        <v>531.22</v>
      </c>
      <c r="F5708" s="64">
        <f t="shared" si="729"/>
        <v>530.79999999999995</v>
      </c>
      <c r="H5708" s="64">
        <f t="shared" si="724"/>
        <v>-0.42000000000007276</v>
      </c>
      <c r="J5708" s="64">
        <f t="shared" si="730"/>
        <v>169</v>
      </c>
      <c r="K5708" s="64">
        <f t="shared" si="725"/>
        <v>177</v>
      </c>
      <c r="L5708" s="64">
        <f t="shared" si="726"/>
        <v>636</v>
      </c>
      <c r="M5708" s="64">
        <f t="shared" si="727"/>
        <v>264</v>
      </c>
      <c r="O5708" s="64">
        <f t="shared" si="731"/>
        <v>2</v>
      </c>
      <c r="P5708" s="64">
        <f t="shared" si="732"/>
        <v>1</v>
      </c>
      <c r="Q5708" s="64">
        <f t="shared" si="733"/>
        <v>1</v>
      </c>
    </row>
    <row r="5709" spans="1:17" x14ac:dyDescent="0.35">
      <c r="A5709" s="64">
        <v>7725651</v>
      </c>
      <c r="B5709" s="64" t="str">
        <f t="shared" si="728"/>
        <v>RT</v>
      </c>
      <c r="C5709" s="64">
        <f t="shared" si="729"/>
        <v>4668.88</v>
      </c>
      <c r="D5709" s="64">
        <f t="shared" si="729"/>
        <v>367</v>
      </c>
      <c r="E5709" s="64">
        <f t="shared" si="729"/>
        <v>385.77</v>
      </c>
      <c r="F5709" s="64">
        <f t="shared" si="729"/>
        <v>0</v>
      </c>
      <c r="H5709" s="64">
        <f t="shared" si="724"/>
        <v>-385.77</v>
      </c>
      <c r="J5709" s="64">
        <f t="shared" si="730"/>
        <v>169</v>
      </c>
      <c r="K5709" s="64">
        <f t="shared" si="725"/>
        <v>177</v>
      </c>
      <c r="L5709" s="64">
        <f t="shared" si="726"/>
        <v>637</v>
      </c>
      <c r="M5709" s="64">
        <f t="shared" si="727"/>
        <v>264</v>
      </c>
      <c r="O5709" s="64">
        <f t="shared" si="731"/>
        <v>2</v>
      </c>
      <c r="P5709" s="64">
        <f t="shared" si="732"/>
        <v>1</v>
      </c>
      <c r="Q5709" s="64">
        <f t="shared" si="733"/>
        <v>1</v>
      </c>
    </row>
    <row r="5710" spans="1:17" x14ac:dyDescent="0.35">
      <c r="A5710" s="64">
        <v>7729413</v>
      </c>
      <c r="B5710" s="64" t="str">
        <f t="shared" si="728"/>
        <v>CPP</v>
      </c>
      <c r="C5710" s="64">
        <f t="shared" si="729"/>
        <v>4480.95</v>
      </c>
      <c r="D5710" s="64">
        <f t="shared" si="729"/>
        <v>307</v>
      </c>
      <c r="E5710" s="64">
        <f t="shared" si="729"/>
        <v>358.23</v>
      </c>
      <c r="F5710" s="64">
        <f t="shared" si="729"/>
        <v>354.03</v>
      </c>
      <c r="H5710" s="64">
        <f t="shared" si="724"/>
        <v>-4.2000000000000455</v>
      </c>
      <c r="J5710" s="64">
        <f t="shared" si="730"/>
        <v>170</v>
      </c>
      <c r="K5710" s="64">
        <f t="shared" si="725"/>
        <v>177</v>
      </c>
      <c r="L5710" s="64">
        <f t="shared" si="726"/>
        <v>637</v>
      </c>
      <c r="M5710" s="64">
        <f t="shared" si="727"/>
        <v>264</v>
      </c>
      <c r="O5710" s="64">
        <f t="shared" si="731"/>
        <v>2</v>
      </c>
      <c r="P5710" s="64">
        <f t="shared" si="732"/>
        <v>1</v>
      </c>
      <c r="Q5710" s="64">
        <f t="shared" si="733"/>
        <v>1</v>
      </c>
    </row>
    <row r="5711" spans="1:17" x14ac:dyDescent="0.35">
      <c r="A5711" s="64">
        <v>7729538</v>
      </c>
      <c r="B5711" s="64" t="str">
        <f t="shared" si="728"/>
        <v>CPP/RT</v>
      </c>
      <c r="C5711" s="64">
        <f t="shared" si="729"/>
        <v>6350.6</v>
      </c>
      <c r="D5711" s="64">
        <f t="shared" si="729"/>
        <v>367</v>
      </c>
      <c r="E5711" s="64">
        <f t="shared" si="729"/>
        <v>516.68000000000006</v>
      </c>
      <c r="F5711" s="64">
        <f t="shared" si="729"/>
        <v>516.75</v>
      </c>
      <c r="H5711" s="64">
        <f t="shared" si="724"/>
        <v>6.9999999999936335E-2</v>
      </c>
      <c r="J5711" s="64">
        <f t="shared" si="730"/>
        <v>170</v>
      </c>
      <c r="K5711" s="64">
        <f t="shared" si="725"/>
        <v>178</v>
      </c>
      <c r="L5711" s="64">
        <f t="shared" si="726"/>
        <v>637</v>
      </c>
      <c r="M5711" s="64">
        <f t="shared" si="727"/>
        <v>264</v>
      </c>
      <c r="O5711" s="64">
        <f t="shared" si="731"/>
        <v>2</v>
      </c>
      <c r="P5711" s="64">
        <f t="shared" si="732"/>
        <v>1</v>
      </c>
      <c r="Q5711" s="64">
        <f t="shared" si="733"/>
        <v>1</v>
      </c>
    </row>
    <row r="5712" spans="1:17" x14ac:dyDescent="0.35">
      <c r="A5712" s="64">
        <v>7729546</v>
      </c>
      <c r="B5712" s="64" t="str">
        <f t="shared" si="728"/>
        <v>CPP</v>
      </c>
      <c r="C5712" s="64">
        <f t="shared" si="729"/>
        <v>2542.4899999999998</v>
      </c>
      <c r="D5712" s="64">
        <f t="shared" si="729"/>
        <v>182</v>
      </c>
      <c r="E5712" s="64">
        <f t="shared" si="729"/>
        <v>204.47</v>
      </c>
      <c r="F5712" s="64">
        <f t="shared" si="729"/>
        <v>200.84</v>
      </c>
      <c r="H5712" s="64">
        <f t="shared" si="724"/>
        <v>-3.6299999999999955</v>
      </c>
      <c r="J5712" s="64">
        <f t="shared" si="730"/>
        <v>170</v>
      </c>
      <c r="K5712" s="64">
        <f t="shared" si="725"/>
        <v>178</v>
      </c>
      <c r="L5712" s="64">
        <f t="shared" si="726"/>
        <v>637</v>
      </c>
      <c r="M5712" s="64">
        <f t="shared" si="727"/>
        <v>264</v>
      </c>
      <c r="O5712" s="64">
        <f t="shared" si="731"/>
        <v>1</v>
      </c>
      <c r="P5712" s="64">
        <f t="shared" si="732"/>
        <v>1</v>
      </c>
      <c r="Q5712" s="64">
        <f t="shared" si="733"/>
        <v>0</v>
      </c>
    </row>
    <row r="5713" spans="1:17" x14ac:dyDescent="0.35">
      <c r="A5713" s="64">
        <v>7731731</v>
      </c>
      <c r="B5713" s="64" t="str">
        <f t="shared" si="728"/>
        <v>CPP</v>
      </c>
      <c r="C5713" s="64">
        <f t="shared" si="729"/>
        <v>5908.6</v>
      </c>
      <c r="D5713" s="64">
        <f t="shared" si="729"/>
        <v>365</v>
      </c>
      <c r="E5713" s="64">
        <f t="shared" si="729"/>
        <v>495.53</v>
      </c>
      <c r="F5713" s="64">
        <f t="shared" si="729"/>
        <v>491.01</v>
      </c>
      <c r="H5713" s="64">
        <f t="shared" si="724"/>
        <v>-4.5199999999999818</v>
      </c>
      <c r="J5713" s="64">
        <f t="shared" si="730"/>
        <v>171</v>
      </c>
      <c r="K5713" s="64">
        <f t="shared" si="725"/>
        <v>178</v>
      </c>
      <c r="L5713" s="64">
        <f t="shared" si="726"/>
        <v>637</v>
      </c>
      <c r="M5713" s="64">
        <f t="shared" si="727"/>
        <v>264</v>
      </c>
      <c r="O5713" s="64">
        <f t="shared" si="731"/>
        <v>2</v>
      </c>
      <c r="P5713" s="64">
        <f t="shared" si="732"/>
        <v>1</v>
      </c>
      <c r="Q5713" s="64">
        <f t="shared" si="733"/>
        <v>1</v>
      </c>
    </row>
    <row r="5714" spans="1:17" x14ac:dyDescent="0.35">
      <c r="A5714" s="64">
        <v>7732953</v>
      </c>
      <c r="B5714" s="64" t="str">
        <f t="shared" si="728"/>
        <v>CPP</v>
      </c>
      <c r="C5714" s="64">
        <f t="shared" si="729"/>
        <v>3882.94</v>
      </c>
      <c r="D5714" s="64">
        <f t="shared" si="729"/>
        <v>181</v>
      </c>
      <c r="E5714" s="64">
        <f t="shared" si="729"/>
        <v>305.45999999999998</v>
      </c>
      <c r="F5714" s="64">
        <f t="shared" si="729"/>
        <v>301.68</v>
      </c>
      <c r="H5714" s="64">
        <f t="shared" si="724"/>
        <v>-3.7799999999999727</v>
      </c>
      <c r="J5714" s="64">
        <f t="shared" si="730"/>
        <v>171</v>
      </c>
      <c r="K5714" s="64">
        <f t="shared" si="725"/>
        <v>178</v>
      </c>
      <c r="L5714" s="64">
        <f t="shared" si="726"/>
        <v>637</v>
      </c>
      <c r="M5714" s="64">
        <f t="shared" si="727"/>
        <v>264</v>
      </c>
      <c r="O5714" s="64">
        <f t="shared" si="731"/>
        <v>1</v>
      </c>
      <c r="P5714" s="64">
        <f t="shared" si="732"/>
        <v>1</v>
      </c>
      <c r="Q5714" s="64">
        <f t="shared" si="733"/>
        <v>0</v>
      </c>
    </row>
    <row r="5715" spans="1:17" x14ac:dyDescent="0.35">
      <c r="A5715" s="64">
        <v>7733183</v>
      </c>
      <c r="B5715" s="64" t="str">
        <f t="shared" si="728"/>
        <v>CPP/RT</v>
      </c>
      <c r="C5715" s="64">
        <f t="shared" si="729"/>
        <v>4467.1899999999996</v>
      </c>
      <c r="D5715" s="64">
        <f t="shared" si="729"/>
        <v>182</v>
      </c>
      <c r="E5715" s="64">
        <f t="shared" si="729"/>
        <v>371.96</v>
      </c>
      <c r="F5715" s="64">
        <f t="shared" si="729"/>
        <v>370.6</v>
      </c>
      <c r="H5715" s="64">
        <f t="shared" si="724"/>
        <v>-1.3599999999999568</v>
      </c>
      <c r="J5715" s="64">
        <f t="shared" si="730"/>
        <v>171</v>
      </c>
      <c r="K5715" s="64">
        <f t="shared" si="725"/>
        <v>178</v>
      </c>
      <c r="L5715" s="64">
        <f t="shared" si="726"/>
        <v>637</v>
      </c>
      <c r="M5715" s="64">
        <f t="shared" si="727"/>
        <v>264</v>
      </c>
      <c r="O5715" s="64">
        <f t="shared" si="731"/>
        <v>1</v>
      </c>
      <c r="P5715" s="64">
        <f t="shared" si="732"/>
        <v>1</v>
      </c>
      <c r="Q5715" s="64">
        <f t="shared" si="733"/>
        <v>0</v>
      </c>
    </row>
    <row r="5716" spans="1:17" x14ac:dyDescent="0.35">
      <c r="A5716" s="64">
        <v>7741508</v>
      </c>
      <c r="B5716" s="64" t="str">
        <f t="shared" si="728"/>
        <v>RCT Control</v>
      </c>
      <c r="C5716" s="64">
        <f t="shared" si="729"/>
        <v>1923.49</v>
      </c>
      <c r="D5716" s="64">
        <f t="shared" si="729"/>
        <v>163</v>
      </c>
      <c r="E5716" s="64">
        <f t="shared" si="729"/>
        <v>161</v>
      </c>
      <c r="F5716" s="64">
        <f t="shared" si="729"/>
        <v>0</v>
      </c>
      <c r="H5716" s="64">
        <f t="shared" si="724"/>
        <v>-161</v>
      </c>
      <c r="J5716" s="64">
        <f t="shared" si="730"/>
        <v>171</v>
      </c>
      <c r="K5716" s="64">
        <f t="shared" si="725"/>
        <v>178</v>
      </c>
      <c r="L5716" s="64">
        <f t="shared" si="726"/>
        <v>637</v>
      </c>
      <c r="M5716" s="64">
        <f t="shared" si="727"/>
        <v>264</v>
      </c>
      <c r="O5716" s="64">
        <f t="shared" si="731"/>
        <v>1</v>
      </c>
      <c r="P5716" s="64">
        <f t="shared" si="732"/>
        <v>1</v>
      </c>
      <c r="Q5716" s="64">
        <f t="shared" si="733"/>
        <v>0</v>
      </c>
    </row>
    <row r="5717" spans="1:17" x14ac:dyDescent="0.35">
      <c r="A5717" s="64">
        <v>50001199</v>
      </c>
      <c r="B5717" s="64" t="str">
        <f t="shared" si="728"/>
        <v>RT</v>
      </c>
      <c r="C5717" s="64">
        <f t="shared" si="729"/>
        <v>10496.099999999999</v>
      </c>
      <c r="D5717" s="64">
        <f t="shared" si="729"/>
        <v>365</v>
      </c>
      <c r="E5717" s="64">
        <f t="shared" si="729"/>
        <v>864.11</v>
      </c>
      <c r="F5717" s="64">
        <f t="shared" si="729"/>
        <v>0</v>
      </c>
      <c r="H5717" s="64">
        <f t="shared" si="724"/>
        <v>-864.11</v>
      </c>
      <c r="J5717" s="64">
        <f t="shared" si="730"/>
        <v>171</v>
      </c>
      <c r="K5717" s="64">
        <f t="shared" si="725"/>
        <v>178</v>
      </c>
      <c r="L5717" s="64">
        <f t="shared" si="726"/>
        <v>638</v>
      </c>
      <c r="M5717" s="64">
        <f t="shared" si="727"/>
        <v>264</v>
      </c>
      <c r="O5717" s="64">
        <f t="shared" si="731"/>
        <v>2</v>
      </c>
      <c r="P5717" s="64">
        <f t="shared" si="732"/>
        <v>1</v>
      </c>
      <c r="Q5717" s="64">
        <f t="shared" si="733"/>
        <v>1</v>
      </c>
    </row>
    <row r="5718" spans="1:17" x14ac:dyDescent="0.35">
      <c r="A5718" s="64">
        <v>50003244</v>
      </c>
      <c r="B5718" s="64" t="str">
        <f t="shared" si="728"/>
        <v>RCT Control</v>
      </c>
      <c r="C5718" s="64">
        <f t="shared" si="729"/>
        <v>6273.83</v>
      </c>
      <c r="D5718" s="64">
        <f t="shared" si="729"/>
        <v>334</v>
      </c>
      <c r="E5718" s="64">
        <f t="shared" si="729"/>
        <v>497.64</v>
      </c>
      <c r="F5718" s="64">
        <f t="shared" si="729"/>
        <v>0</v>
      </c>
      <c r="H5718" s="64">
        <f t="shared" si="724"/>
        <v>-497.64</v>
      </c>
      <c r="J5718" s="64">
        <f t="shared" si="730"/>
        <v>171</v>
      </c>
      <c r="K5718" s="64">
        <f t="shared" si="725"/>
        <v>178</v>
      </c>
      <c r="L5718" s="64">
        <f t="shared" si="726"/>
        <v>638</v>
      </c>
      <c r="M5718" s="64">
        <f t="shared" si="727"/>
        <v>265</v>
      </c>
      <c r="O5718" s="64">
        <f t="shared" si="731"/>
        <v>2</v>
      </c>
      <c r="P5718" s="64">
        <f t="shared" si="732"/>
        <v>1</v>
      </c>
      <c r="Q5718" s="64">
        <f t="shared" si="733"/>
        <v>1</v>
      </c>
    </row>
    <row r="5719" spans="1:17" x14ac:dyDescent="0.35">
      <c r="A5719" s="64">
        <v>50004226</v>
      </c>
      <c r="B5719" s="64" t="str">
        <f t="shared" si="728"/>
        <v>RCT Control</v>
      </c>
      <c r="C5719" s="64">
        <f t="shared" si="729"/>
        <v>8468.380000000001</v>
      </c>
      <c r="D5719" s="64">
        <f t="shared" si="729"/>
        <v>335</v>
      </c>
      <c r="E5719" s="64">
        <f t="shared" si="729"/>
        <v>713.51</v>
      </c>
      <c r="F5719" s="64">
        <f t="shared" si="729"/>
        <v>0</v>
      </c>
      <c r="H5719" s="64">
        <f t="shared" si="724"/>
        <v>-713.51</v>
      </c>
      <c r="J5719" s="64">
        <f t="shared" si="730"/>
        <v>171</v>
      </c>
      <c r="K5719" s="64">
        <f t="shared" si="725"/>
        <v>178</v>
      </c>
      <c r="L5719" s="64">
        <f t="shared" si="726"/>
        <v>638</v>
      </c>
      <c r="M5719" s="64">
        <f t="shared" si="727"/>
        <v>266</v>
      </c>
      <c r="O5719" s="64">
        <f t="shared" si="731"/>
        <v>2</v>
      </c>
      <c r="P5719" s="64">
        <f t="shared" si="732"/>
        <v>1</v>
      </c>
      <c r="Q5719" s="64">
        <f t="shared" si="733"/>
        <v>1</v>
      </c>
    </row>
    <row r="5720" spans="1:17" x14ac:dyDescent="0.35">
      <c r="A5720" s="64">
        <v>50008434</v>
      </c>
      <c r="B5720" s="64" t="str">
        <f t="shared" si="728"/>
        <v>RT</v>
      </c>
      <c r="C5720" s="64">
        <f t="shared" si="729"/>
        <v>7457.8600000000006</v>
      </c>
      <c r="D5720" s="64">
        <f t="shared" si="729"/>
        <v>364</v>
      </c>
      <c r="E5720" s="64">
        <f t="shared" si="729"/>
        <v>633.65000000000009</v>
      </c>
      <c r="F5720" s="64">
        <f t="shared" si="729"/>
        <v>0</v>
      </c>
      <c r="H5720" s="64">
        <f t="shared" si="724"/>
        <v>-633.65000000000009</v>
      </c>
      <c r="J5720" s="64">
        <f t="shared" si="730"/>
        <v>171</v>
      </c>
      <c r="K5720" s="64">
        <f t="shared" si="725"/>
        <v>178</v>
      </c>
      <c r="L5720" s="64">
        <f t="shared" si="726"/>
        <v>639</v>
      </c>
      <c r="M5720" s="64">
        <f t="shared" si="727"/>
        <v>266</v>
      </c>
      <c r="O5720" s="64">
        <f t="shared" si="731"/>
        <v>2</v>
      </c>
      <c r="P5720" s="64">
        <f t="shared" si="732"/>
        <v>1</v>
      </c>
      <c r="Q5720" s="64">
        <f t="shared" si="733"/>
        <v>1</v>
      </c>
    </row>
    <row r="5721" spans="1:17" x14ac:dyDescent="0.35">
      <c r="A5721" s="64">
        <v>50010629</v>
      </c>
      <c r="B5721" s="64" t="str">
        <f t="shared" si="728"/>
        <v>RT</v>
      </c>
      <c r="C5721" s="64">
        <f t="shared" si="729"/>
        <v>23430.63</v>
      </c>
      <c r="D5721" s="64">
        <f t="shared" si="729"/>
        <v>364</v>
      </c>
      <c r="E5721" s="64">
        <f t="shared" si="729"/>
        <v>1920.74</v>
      </c>
      <c r="F5721" s="64">
        <f t="shared" si="729"/>
        <v>0</v>
      </c>
      <c r="H5721" s="64">
        <f t="shared" si="724"/>
        <v>-1920.74</v>
      </c>
      <c r="J5721" s="64">
        <f t="shared" si="730"/>
        <v>171</v>
      </c>
      <c r="K5721" s="64">
        <f t="shared" si="725"/>
        <v>178</v>
      </c>
      <c r="L5721" s="64">
        <f t="shared" si="726"/>
        <v>640</v>
      </c>
      <c r="M5721" s="64">
        <f t="shared" si="727"/>
        <v>266</v>
      </c>
      <c r="O5721" s="64">
        <f t="shared" si="731"/>
        <v>2</v>
      </c>
      <c r="P5721" s="64">
        <f t="shared" si="732"/>
        <v>1</v>
      </c>
      <c r="Q5721" s="64">
        <f t="shared" si="733"/>
        <v>1</v>
      </c>
    </row>
    <row r="5722" spans="1:17" x14ac:dyDescent="0.35">
      <c r="A5722" s="64">
        <v>50012097</v>
      </c>
      <c r="B5722" s="64" t="str">
        <f t="shared" si="728"/>
        <v>RT</v>
      </c>
      <c r="C5722" s="64">
        <f t="shared" si="729"/>
        <v>4732.0599999999995</v>
      </c>
      <c r="D5722" s="64">
        <f t="shared" si="729"/>
        <v>365</v>
      </c>
      <c r="E5722" s="64">
        <f t="shared" si="729"/>
        <v>388.5</v>
      </c>
      <c r="F5722" s="64">
        <f t="shared" si="729"/>
        <v>0</v>
      </c>
      <c r="H5722" s="64">
        <f t="shared" si="724"/>
        <v>-388.5</v>
      </c>
      <c r="J5722" s="64">
        <f t="shared" si="730"/>
        <v>171</v>
      </c>
      <c r="K5722" s="64">
        <f t="shared" si="725"/>
        <v>178</v>
      </c>
      <c r="L5722" s="64">
        <f t="shared" si="726"/>
        <v>641</v>
      </c>
      <c r="M5722" s="64">
        <f t="shared" si="727"/>
        <v>266</v>
      </c>
      <c r="O5722" s="64">
        <f t="shared" si="731"/>
        <v>2</v>
      </c>
      <c r="P5722" s="64">
        <f t="shared" si="732"/>
        <v>1</v>
      </c>
      <c r="Q5722" s="64">
        <f t="shared" si="733"/>
        <v>1</v>
      </c>
    </row>
    <row r="5723" spans="1:17" x14ac:dyDescent="0.35">
      <c r="A5723" s="64">
        <v>50013897</v>
      </c>
      <c r="B5723" s="64" t="str">
        <f t="shared" si="728"/>
        <v>RT</v>
      </c>
      <c r="C5723" s="64">
        <f t="shared" si="729"/>
        <v>14878.7</v>
      </c>
      <c r="D5723" s="64">
        <f t="shared" si="729"/>
        <v>365</v>
      </c>
      <c r="E5723" s="64">
        <f t="shared" si="729"/>
        <v>1208.54</v>
      </c>
      <c r="F5723" s="64">
        <f t="shared" si="729"/>
        <v>0</v>
      </c>
      <c r="H5723" s="64">
        <f t="shared" si="724"/>
        <v>-1208.54</v>
      </c>
      <c r="J5723" s="64">
        <f t="shared" si="730"/>
        <v>171</v>
      </c>
      <c r="K5723" s="64">
        <f t="shared" si="725"/>
        <v>178</v>
      </c>
      <c r="L5723" s="64">
        <f t="shared" si="726"/>
        <v>642</v>
      </c>
      <c r="M5723" s="64">
        <f t="shared" si="727"/>
        <v>266</v>
      </c>
      <c r="O5723" s="64">
        <f t="shared" si="731"/>
        <v>2</v>
      </c>
      <c r="P5723" s="64">
        <f t="shared" si="732"/>
        <v>1</v>
      </c>
      <c r="Q5723" s="64">
        <f t="shared" si="733"/>
        <v>1</v>
      </c>
    </row>
    <row r="5724" spans="1:17" x14ac:dyDescent="0.35">
      <c r="A5724" s="64">
        <v>50023565</v>
      </c>
      <c r="B5724" s="64" t="str">
        <f t="shared" si="728"/>
        <v>RCT Control</v>
      </c>
      <c r="C5724" s="64">
        <f t="shared" si="729"/>
        <v>7675.8799999999992</v>
      </c>
      <c r="D5724" s="64">
        <f t="shared" si="729"/>
        <v>334</v>
      </c>
      <c r="E5724" s="64">
        <f t="shared" si="729"/>
        <v>653.42999999999995</v>
      </c>
      <c r="F5724" s="64">
        <f t="shared" si="729"/>
        <v>0</v>
      </c>
      <c r="H5724" s="64">
        <f t="shared" si="724"/>
        <v>-653.42999999999995</v>
      </c>
      <c r="J5724" s="64">
        <f t="shared" si="730"/>
        <v>171</v>
      </c>
      <c r="K5724" s="64">
        <f t="shared" si="725"/>
        <v>178</v>
      </c>
      <c r="L5724" s="64">
        <f t="shared" si="726"/>
        <v>642</v>
      </c>
      <c r="M5724" s="64">
        <f t="shared" si="727"/>
        <v>267</v>
      </c>
      <c r="O5724" s="64">
        <f t="shared" si="731"/>
        <v>2</v>
      </c>
      <c r="P5724" s="64">
        <f t="shared" si="732"/>
        <v>1</v>
      </c>
      <c r="Q5724" s="64">
        <f t="shared" si="733"/>
        <v>1</v>
      </c>
    </row>
    <row r="5725" spans="1:17" x14ac:dyDescent="0.35">
      <c r="A5725" s="64">
        <v>50024076</v>
      </c>
      <c r="B5725" s="64" t="str">
        <f t="shared" si="728"/>
        <v>RCT Control</v>
      </c>
      <c r="C5725" s="64">
        <f t="shared" si="729"/>
        <v>17876.48</v>
      </c>
      <c r="D5725" s="64">
        <f t="shared" si="729"/>
        <v>334</v>
      </c>
      <c r="E5725" s="64">
        <f t="shared" si="729"/>
        <v>1448.24</v>
      </c>
      <c r="F5725" s="64">
        <f t="shared" si="729"/>
        <v>0</v>
      </c>
      <c r="H5725" s="64">
        <f t="shared" si="724"/>
        <v>-1448.24</v>
      </c>
      <c r="J5725" s="64">
        <f t="shared" si="730"/>
        <v>171</v>
      </c>
      <c r="K5725" s="64">
        <f t="shared" si="725"/>
        <v>178</v>
      </c>
      <c r="L5725" s="64">
        <f t="shared" si="726"/>
        <v>642</v>
      </c>
      <c r="M5725" s="64">
        <f t="shared" si="727"/>
        <v>268</v>
      </c>
      <c r="O5725" s="64">
        <f t="shared" si="731"/>
        <v>2</v>
      </c>
      <c r="P5725" s="64">
        <f t="shared" si="732"/>
        <v>1</v>
      </c>
      <c r="Q5725" s="64">
        <f t="shared" si="733"/>
        <v>1</v>
      </c>
    </row>
    <row r="5726" spans="1:17" x14ac:dyDescent="0.35">
      <c r="A5726" s="64">
        <v>50025727</v>
      </c>
      <c r="B5726" s="64" t="str">
        <f t="shared" si="728"/>
        <v>RCT Control</v>
      </c>
      <c r="C5726" s="64">
        <f t="shared" si="729"/>
        <v>3154.25</v>
      </c>
      <c r="D5726" s="64">
        <f t="shared" si="729"/>
        <v>334</v>
      </c>
      <c r="E5726" s="64">
        <f t="shared" si="729"/>
        <v>253.35</v>
      </c>
      <c r="F5726" s="64">
        <f t="shared" si="729"/>
        <v>0</v>
      </c>
      <c r="H5726" s="64">
        <f t="shared" si="724"/>
        <v>-253.35</v>
      </c>
      <c r="J5726" s="64">
        <f t="shared" si="730"/>
        <v>171</v>
      </c>
      <c r="K5726" s="64">
        <f t="shared" si="725"/>
        <v>178</v>
      </c>
      <c r="L5726" s="64">
        <f t="shared" si="726"/>
        <v>642</v>
      </c>
      <c r="M5726" s="64">
        <f t="shared" si="727"/>
        <v>269</v>
      </c>
      <c r="O5726" s="64">
        <f t="shared" si="731"/>
        <v>2</v>
      </c>
      <c r="P5726" s="64">
        <f t="shared" si="732"/>
        <v>1</v>
      </c>
      <c r="Q5726" s="64">
        <f t="shared" si="733"/>
        <v>1</v>
      </c>
    </row>
    <row r="5727" spans="1:17" x14ac:dyDescent="0.35">
      <c r="A5727" s="64">
        <v>50027111</v>
      </c>
      <c r="B5727" s="64" t="str">
        <f t="shared" si="728"/>
        <v>CPP/RT</v>
      </c>
      <c r="C5727" s="64">
        <f t="shared" si="729"/>
        <v>5190.6900000000005</v>
      </c>
      <c r="D5727" s="64">
        <f t="shared" si="729"/>
        <v>365</v>
      </c>
      <c r="E5727" s="64">
        <f t="shared" si="729"/>
        <v>422.63</v>
      </c>
      <c r="F5727" s="64">
        <f t="shared" si="729"/>
        <v>417.75</v>
      </c>
      <c r="H5727" s="64">
        <f t="shared" si="724"/>
        <v>-4.8799999999999955</v>
      </c>
      <c r="J5727" s="64">
        <f t="shared" si="730"/>
        <v>171</v>
      </c>
      <c r="K5727" s="64">
        <f t="shared" si="725"/>
        <v>179</v>
      </c>
      <c r="L5727" s="64">
        <f t="shared" si="726"/>
        <v>642</v>
      </c>
      <c r="M5727" s="64">
        <f t="shared" si="727"/>
        <v>269</v>
      </c>
      <c r="O5727" s="64">
        <f t="shared" si="731"/>
        <v>2</v>
      </c>
      <c r="P5727" s="64">
        <f t="shared" si="732"/>
        <v>1</v>
      </c>
      <c r="Q5727" s="64">
        <f t="shared" si="733"/>
        <v>1</v>
      </c>
    </row>
    <row r="5728" spans="1:17" x14ac:dyDescent="0.35">
      <c r="A5728" s="64">
        <v>50027856</v>
      </c>
      <c r="B5728" s="64" t="str">
        <f t="shared" si="728"/>
        <v>CPP</v>
      </c>
      <c r="C5728" s="64">
        <f t="shared" si="729"/>
        <v>9563.91</v>
      </c>
      <c r="D5728" s="64">
        <f t="shared" si="729"/>
        <v>305</v>
      </c>
      <c r="E5728" s="64">
        <f t="shared" si="729"/>
        <v>745.47</v>
      </c>
      <c r="F5728" s="64">
        <f t="shared" si="729"/>
        <v>739.23</v>
      </c>
      <c r="H5728" s="64">
        <f t="shared" si="724"/>
        <v>-6.2400000000000091</v>
      </c>
      <c r="J5728" s="64">
        <f t="shared" si="730"/>
        <v>172</v>
      </c>
      <c r="K5728" s="64">
        <f t="shared" si="725"/>
        <v>179</v>
      </c>
      <c r="L5728" s="64">
        <f t="shared" si="726"/>
        <v>642</v>
      </c>
      <c r="M5728" s="64">
        <f t="shared" si="727"/>
        <v>269</v>
      </c>
      <c r="O5728" s="64">
        <f t="shared" si="731"/>
        <v>2</v>
      </c>
      <c r="P5728" s="64">
        <f t="shared" si="732"/>
        <v>1</v>
      </c>
      <c r="Q5728" s="64">
        <f t="shared" si="733"/>
        <v>1</v>
      </c>
    </row>
    <row r="5729" spans="1:17" x14ac:dyDescent="0.35">
      <c r="A5729" s="64">
        <v>50030552</v>
      </c>
      <c r="B5729" s="64" t="str">
        <f t="shared" si="728"/>
        <v>CPP/RT</v>
      </c>
      <c r="C5729" s="64">
        <f t="shared" si="729"/>
        <v>13341.28</v>
      </c>
      <c r="D5729" s="64">
        <f t="shared" si="729"/>
        <v>305</v>
      </c>
      <c r="E5729" s="64">
        <f t="shared" si="729"/>
        <v>1093.1300000000001</v>
      </c>
      <c r="F5729" s="64">
        <f t="shared" si="729"/>
        <v>1086.67</v>
      </c>
      <c r="H5729" s="64">
        <f t="shared" si="724"/>
        <v>-6.4600000000000364</v>
      </c>
      <c r="J5729" s="64">
        <f t="shared" si="730"/>
        <v>172</v>
      </c>
      <c r="K5729" s="64">
        <f t="shared" si="725"/>
        <v>180</v>
      </c>
      <c r="L5729" s="64">
        <f t="shared" si="726"/>
        <v>642</v>
      </c>
      <c r="M5729" s="64">
        <f t="shared" si="727"/>
        <v>269</v>
      </c>
      <c r="O5729" s="64">
        <f t="shared" si="731"/>
        <v>2</v>
      </c>
      <c r="P5729" s="64">
        <f t="shared" si="732"/>
        <v>1</v>
      </c>
      <c r="Q5729" s="64">
        <f t="shared" si="733"/>
        <v>1</v>
      </c>
    </row>
    <row r="5730" spans="1:17" x14ac:dyDescent="0.35">
      <c r="A5730" s="64">
        <v>50033663</v>
      </c>
      <c r="B5730" s="64" t="str">
        <f t="shared" si="728"/>
        <v>RCT Control</v>
      </c>
      <c r="C5730" s="64">
        <f t="shared" si="729"/>
        <v>4898.88</v>
      </c>
      <c r="D5730" s="64">
        <f t="shared" si="729"/>
        <v>335</v>
      </c>
      <c r="E5730" s="64">
        <f t="shared" si="729"/>
        <v>393.12</v>
      </c>
      <c r="F5730" s="64">
        <f t="shared" si="729"/>
        <v>0</v>
      </c>
      <c r="H5730" s="64">
        <f t="shared" si="724"/>
        <v>-393.12</v>
      </c>
      <c r="J5730" s="64">
        <f t="shared" si="730"/>
        <v>172</v>
      </c>
      <c r="K5730" s="64">
        <f t="shared" si="725"/>
        <v>180</v>
      </c>
      <c r="L5730" s="64">
        <f t="shared" si="726"/>
        <v>642</v>
      </c>
      <c r="M5730" s="64">
        <f t="shared" si="727"/>
        <v>270</v>
      </c>
      <c r="O5730" s="64">
        <f t="shared" si="731"/>
        <v>2</v>
      </c>
      <c r="P5730" s="64">
        <f t="shared" si="732"/>
        <v>1</v>
      </c>
      <c r="Q5730" s="64">
        <f t="shared" si="733"/>
        <v>1</v>
      </c>
    </row>
    <row r="5731" spans="1:17" x14ac:dyDescent="0.35">
      <c r="A5731" s="64">
        <v>50034968</v>
      </c>
      <c r="B5731" s="64" t="str">
        <f t="shared" si="728"/>
        <v>RT</v>
      </c>
      <c r="C5731" s="64">
        <f t="shared" si="729"/>
        <v>7048.75</v>
      </c>
      <c r="D5731" s="64">
        <f t="shared" si="729"/>
        <v>365</v>
      </c>
      <c r="E5731" s="64">
        <f t="shared" si="729"/>
        <v>581.26</v>
      </c>
      <c r="F5731" s="64">
        <f t="shared" si="729"/>
        <v>0</v>
      </c>
      <c r="H5731" s="64">
        <f t="shared" si="724"/>
        <v>-581.26</v>
      </c>
      <c r="J5731" s="64">
        <f t="shared" si="730"/>
        <v>172</v>
      </c>
      <c r="K5731" s="64">
        <f t="shared" si="725"/>
        <v>180</v>
      </c>
      <c r="L5731" s="64">
        <f t="shared" si="726"/>
        <v>643</v>
      </c>
      <c r="M5731" s="64">
        <f t="shared" si="727"/>
        <v>270</v>
      </c>
      <c r="O5731" s="64">
        <f t="shared" si="731"/>
        <v>2</v>
      </c>
      <c r="P5731" s="64">
        <f t="shared" si="732"/>
        <v>1</v>
      </c>
      <c r="Q5731" s="64">
        <f t="shared" si="733"/>
        <v>1</v>
      </c>
    </row>
    <row r="5732" spans="1:17" x14ac:dyDescent="0.35">
      <c r="A5732" s="64">
        <v>50035700</v>
      </c>
      <c r="B5732" s="64" t="str">
        <f t="shared" si="728"/>
        <v>RT</v>
      </c>
      <c r="C5732" s="64">
        <f t="shared" si="729"/>
        <v>9922.7000000000007</v>
      </c>
      <c r="D5732" s="64">
        <f t="shared" si="729"/>
        <v>365</v>
      </c>
      <c r="E5732" s="64">
        <f t="shared" si="729"/>
        <v>800.99</v>
      </c>
      <c r="F5732" s="64">
        <f t="shared" si="729"/>
        <v>0</v>
      </c>
      <c r="H5732" s="64">
        <f t="shared" si="724"/>
        <v>-800.99</v>
      </c>
      <c r="J5732" s="64">
        <f t="shared" si="730"/>
        <v>172</v>
      </c>
      <c r="K5732" s="64">
        <f t="shared" si="725"/>
        <v>180</v>
      </c>
      <c r="L5732" s="64">
        <f t="shared" si="726"/>
        <v>644</v>
      </c>
      <c r="M5732" s="64">
        <f t="shared" si="727"/>
        <v>270</v>
      </c>
      <c r="O5732" s="64">
        <f t="shared" si="731"/>
        <v>2</v>
      </c>
      <c r="P5732" s="64">
        <f t="shared" si="732"/>
        <v>1</v>
      </c>
      <c r="Q5732" s="64">
        <f t="shared" si="733"/>
        <v>1</v>
      </c>
    </row>
    <row r="5733" spans="1:17" x14ac:dyDescent="0.35">
      <c r="A5733" s="64">
        <v>50038457</v>
      </c>
      <c r="B5733" s="64" t="str">
        <f t="shared" si="728"/>
        <v>RT</v>
      </c>
      <c r="C5733" s="64">
        <f t="shared" si="729"/>
        <v>10200.93</v>
      </c>
      <c r="D5733" s="64">
        <f t="shared" si="729"/>
        <v>365</v>
      </c>
      <c r="E5733" s="64">
        <f t="shared" si="729"/>
        <v>807.94</v>
      </c>
      <c r="F5733" s="64">
        <f t="shared" si="729"/>
        <v>0</v>
      </c>
      <c r="H5733" s="64">
        <f t="shared" si="724"/>
        <v>-807.94</v>
      </c>
      <c r="J5733" s="64">
        <f t="shared" si="730"/>
        <v>172</v>
      </c>
      <c r="K5733" s="64">
        <f t="shared" si="725"/>
        <v>180</v>
      </c>
      <c r="L5733" s="64">
        <f t="shared" si="726"/>
        <v>645</v>
      </c>
      <c r="M5733" s="64">
        <f t="shared" si="727"/>
        <v>270</v>
      </c>
      <c r="O5733" s="64">
        <f t="shared" si="731"/>
        <v>2</v>
      </c>
      <c r="P5733" s="64">
        <f t="shared" si="732"/>
        <v>1</v>
      </c>
      <c r="Q5733" s="64">
        <f t="shared" si="733"/>
        <v>1</v>
      </c>
    </row>
    <row r="5734" spans="1:17" x14ac:dyDescent="0.35">
      <c r="A5734" s="64">
        <v>50038530</v>
      </c>
      <c r="B5734" s="64" t="str">
        <f t="shared" si="728"/>
        <v>CPP</v>
      </c>
      <c r="C5734" s="64">
        <f t="shared" si="729"/>
        <v>10764.630000000001</v>
      </c>
      <c r="D5734" s="64">
        <f t="shared" si="729"/>
        <v>335</v>
      </c>
      <c r="E5734" s="64">
        <f t="shared" si="729"/>
        <v>866.93000000000006</v>
      </c>
      <c r="F5734" s="64">
        <f t="shared" si="729"/>
        <v>842.72</v>
      </c>
      <c r="H5734" s="64">
        <f t="shared" si="724"/>
        <v>-24.210000000000036</v>
      </c>
      <c r="J5734" s="64">
        <f t="shared" si="730"/>
        <v>173</v>
      </c>
      <c r="K5734" s="64">
        <f t="shared" si="725"/>
        <v>180</v>
      </c>
      <c r="L5734" s="64">
        <f t="shared" si="726"/>
        <v>645</v>
      </c>
      <c r="M5734" s="64">
        <f t="shared" si="727"/>
        <v>270</v>
      </c>
      <c r="O5734" s="64">
        <f t="shared" si="731"/>
        <v>2</v>
      </c>
      <c r="P5734" s="64">
        <f t="shared" si="732"/>
        <v>1</v>
      </c>
      <c r="Q5734" s="64">
        <f t="shared" si="733"/>
        <v>1</v>
      </c>
    </row>
    <row r="5735" spans="1:17" x14ac:dyDescent="0.35">
      <c r="A5735" s="64">
        <v>50041129</v>
      </c>
      <c r="B5735" s="64" t="str">
        <f t="shared" si="728"/>
        <v>RT</v>
      </c>
      <c r="C5735" s="64">
        <f t="shared" si="729"/>
        <v>5271.58</v>
      </c>
      <c r="D5735" s="64">
        <f t="shared" si="729"/>
        <v>365</v>
      </c>
      <c r="E5735" s="64">
        <f t="shared" si="729"/>
        <v>427.07000000000005</v>
      </c>
      <c r="F5735" s="64">
        <f t="shared" si="729"/>
        <v>0</v>
      </c>
      <c r="H5735" s="64">
        <f t="shared" si="724"/>
        <v>-427.07000000000005</v>
      </c>
      <c r="J5735" s="64">
        <f t="shared" si="730"/>
        <v>173</v>
      </c>
      <c r="K5735" s="64">
        <f t="shared" si="725"/>
        <v>180</v>
      </c>
      <c r="L5735" s="64">
        <f t="shared" si="726"/>
        <v>646</v>
      </c>
      <c r="M5735" s="64">
        <f t="shared" si="727"/>
        <v>270</v>
      </c>
      <c r="O5735" s="64">
        <f t="shared" si="731"/>
        <v>2</v>
      </c>
      <c r="P5735" s="64">
        <f t="shared" si="732"/>
        <v>1</v>
      </c>
      <c r="Q5735" s="64">
        <f t="shared" si="733"/>
        <v>1</v>
      </c>
    </row>
    <row r="5736" spans="1:17" x14ac:dyDescent="0.35">
      <c r="A5736" s="64">
        <v>50045379</v>
      </c>
      <c r="B5736" s="64" t="str">
        <f t="shared" si="728"/>
        <v>RCT Control</v>
      </c>
      <c r="C5736" s="64">
        <f t="shared" si="729"/>
        <v>7392.74</v>
      </c>
      <c r="D5736" s="64">
        <f t="shared" si="729"/>
        <v>335</v>
      </c>
      <c r="E5736" s="64">
        <f t="shared" si="729"/>
        <v>606.43000000000006</v>
      </c>
      <c r="F5736" s="64">
        <f t="shared" si="729"/>
        <v>0</v>
      </c>
      <c r="H5736" s="64">
        <f t="shared" si="724"/>
        <v>-606.43000000000006</v>
      </c>
      <c r="J5736" s="64">
        <f t="shared" si="730"/>
        <v>173</v>
      </c>
      <c r="K5736" s="64">
        <f t="shared" si="725"/>
        <v>180</v>
      </c>
      <c r="L5736" s="64">
        <f t="shared" si="726"/>
        <v>646</v>
      </c>
      <c r="M5736" s="64">
        <f t="shared" si="727"/>
        <v>271</v>
      </c>
      <c r="O5736" s="64">
        <f t="shared" si="731"/>
        <v>2</v>
      </c>
      <c r="P5736" s="64">
        <f t="shared" si="732"/>
        <v>1</v>
      </c>
      <c r="Q5736" s="64">
        <f t="shared" si="733"/>
        <v>1</v>
      </c>
    </row>
    <row r="5737" spans="1:17" x14ac:dyDescent="0.35">
      <c r="A5737" s="64">
        <v>50045973</v>
      </c>
      <c r="B5737" s="64" t="str">
        <f t="shared" si="728"/>
        <v>RT</v>
      </c>
      <c r="C5737" s="64">
        <f t="shared" si="729"/>
        <v>4921.72</v>
      </c>
      <c r="D5737" s="64">
        <f t="shared" si="729"/>
        <v>364</v>
      </c>
      <c r="E5737" s="64">
        <f t="shared" si="729"/>
        <v>369.73</v>
      </c>
      <c r="F5737" s="64">
        <f t="shared" si="729"/>
        <v>0</v>
      </c>
      <c r="H5737" s="64">
        <f t="shared" si="724"/>
        <v>-369.73</v>
      </c>
      <c r="J5737" s="64">
        <f t="shared" si="730"/>
        <v>173</v>
      </c>
      <c r="K5737" s="64">
        <f t="shared" si="725"/>
        <v>180</v>
      </c>
      <c r="L5737" s="64">
        <f t="shared" si="726"/>
        <v>647</v>
      </c>
      <c r="M5737" s="64">
        <f t="shared" si="727"/>
        <v>271</v>
      </c>
      <c r="O5737" s="64">
        <f t="shared" si="731"/>
        <v>2</v>
      </c>
      <c r="P5737" s="64">
        <f t="shared" si="732"/>
        <v>1</v>
      </c>
      <c r="Q5737" s="64">
        <f t="shared" si="733"/>
        <v>1</v>
      </c>
    </row>
    <row r="5738" spans="1:17" x14ac:dyDescent="0.35">
      <c r="A5738" s="64">
        <v>50046153</v>
      </c>
      <c r="B5738" s="64" t="str">
        <f t="shared" si="728"/>
        <v>RCT Control</v>
      </c>
      <c r="C5738" s="64">
        <f t="shared" si="729"/>
        <v>10215.75</v>
      </c>
      <c r="D5738" s="64">
        <f t="shared" si="729"/>
        <v>335</v>
      </c>
      <c r="E5738" s="64">
        <f t="shared" si="729"/>
        <v>839.2</v>
      </c>
      <c r="F5738" s="64">
        <f t="shared" si="729"/>
        <v>0</v>
      </c>
      <c r="H5738" s="64">
        <f t="shared" si="724"/>
        <v>-839.2</v>
      </c>
      <c r="J5738" s="64">
        <f t="shared" si="730"/>
        <v>173</v>
      </c>
      <c r="K5738" s="64">
        <f t="shared" si="725"/>
        <v>180</v>
      </c>
      <c r="L5738" s="64">
        <f t="shared" si="726"/>
        <v>647</v>
      </c>
      <c r="M5738" s="64">
        <f t="shared" si="727"/>
        <v>272</v>
      </c>
      <c r="O5738" s="64">
        <f t="shared" si="731"/>
        <v>2</v>
      </c>
      <c r="P5738" s="64">
        <f t="shared" si="732"/>
        <v>1</v>
      </c>
      <c r="Q5738" s="64">
        <f t="shared" si="733"/>
        <v>1</v>
      </c>
    </row>
    <row r="5739" spans="1:17" x14ac:dyDescent="0.35">
      <c r="A5739" s="64">
        <v>50052316</v>
      </c>
      <c r="B5739" s="64" t="str">
        <f t="shared" si="728"/>
        <v>RT</v>
      </c>
      <c r="C5739" s="64">
        <f t="shared" si="729"/>
        <v>6857.75</v>
      </c>
      <c r="D5739" s="64">
        <f t="shared" si="729"/>
        <v>365</v>
      </c>
      <c r="E5739" s="64">
        <f t="shared" si="729"/>
        <v>552.29</v>
      </c>
      <c r="F5739" s="64">
        <f t="shared" si="729"/>
        <v>0</v>
      </c>
      <c r="H5739" s="64">
        <f t="shared" si="724"/>
        <v>-552.29</v>
      </c>
      <c r="J5739" s="64">
        <f t="shared" si="730"/>
        <v>173</v>
      </c>
      <c r="K5739" s="64">
        <f t="shared" si="725"/>
        <v>180</v>
      </c>
      <c r="L5739" s="64">
        <f t="shared" si="726"/>
        <v>648</v>
      </c>
      <c r="M5739" s="64">
        <f t="shared" si="727"/>
        <v>272</v>
      </c>
      <c r="O5739" s="64">
        <f t="shared" si="731"/>
        <v>2</v>
      </c>
      <c r="P5739" s="64">
        <f t="shared" si="732"/>
        <v>1</v>
      </c>
      <c r="Q5739" s="64">
        <f t="shared" si="733"/>
        <v>1</v>
      </c>
    </row>
    <row r="5740" spans="1:17" x14ac:dyDescent="0.35">
      <c r="A5740" s="64">
        <v>50055518</v>
      </c>
      <c r="B5740" s="64" t="str">
        <f t="shared" si="728"/>
        <v>CPP</v>
      </c>
      <c r="C5740" s="64">
        <f t="shared" si="729"/>
        <v>3574.12</v>
      </c>
      <c r="D5740" s="64">
        <f t="shared" si="729"/>
        <v>335</v>
      </c>
      <c r="E5740" s="64">
        <f t="shared" si="729"/>
        <v>274.74</v>
      </c>
      <c r="F5740" s="64">
        <f t="shared" ref="F5740" si="734">SUMIFS(F$55:F$4404,$A$55:$A$4404,$A5740)</f>
        <v>274.60000000000002</v>
      </c>
      <c r="H5740" s="64">
        <f t="shared" ref="H5740:H5803" si="735">F5740-E5740</f>
        <v>-0.13999999999998636</v>
      </c>
      <c r="J5740" s="64">
        <f t="shared" si="730"/>
        <v>174</v>
      </c>
      <c r="K5740" s="64">
        <f t="shared" ref="K5740:K5803" si="736">IF(AND($B5740=K$4457,$Q5740=1),K5739+1,K5739)</f>
        <v>180</v>
      </c>
      <c r="L5740" s="64">
        <f t="shared" ref="L5740:L5803" si="737">IF(AND($B5740=L$4457,$Q5740=1),L5739+1,L5739)</f>
        <v>648</v>
      </c>
      <c r="M5740" s="64">
        <f t="shared" ref="M5740:M5803" si="738">IF(AND($B5740=M$4457,$Q5740=1),M5739+1,M5739)</f>
        <v>272</v>
      </c>
      <c r="O5740" s="64">
        <f t="shared" si="731"/>
        <v>2</v>
      </c>
      <c r="P5740" s="64">
        <f t="shared" si="732"/>
        <v>1</v>
      </c>
      <c r="Q5740" s="64">
        <f t="shared" si="733"/>
        <v>1</v>
      </c>
    </row>
    <row r="5741" spans="1:17" x14ac:dyDescent="0.35">
      <c r="A5741" s="64">
        <v>50057530</v>
      </c>
      <c r="B5741" s="64" t="str">
        <f t="shared" ref="B5741:B5804" si="739">INDEX($B$55:$B$4404,MATCH($A5741,$A$55:$A$4404,0),1)</f>
        <v>CPP</v>
      </c>
      <c r="C5741" s="64">
        <f t="shared" ref="C5741:F5804" si="740">SUMIFS(C$55:C$4404,$A$55:$A$4404,$A5741)</f>
        <v>10064.64</v>
      </c>
      <c r="D5741" s="64">
        <f t="shared" si="740"/>
        <v>335</v>
      </c>
      <c r="E5741" s="64">
        <f t="shared" si="740"/>
        <v>850.75</v>
      </c>
      <c r="F5741" s="64">
        <f t="shared" si="740"/>
        <v>852.3</v>
      </c>
      <c r="H5741" s="64">
        <f t="shared" si="735"/>
        <v>1.5499999999999545</v>
      </c>
      <c r="J5741" s="64">
        <f t="shared" ref="J5741:J5804" si="741">IF(AND($B5741=J$4457,$Q5741=1),J5740+1,J5740)</f>
        <v>175</v>
      </c>
      <c r="K5741" s="64">
        <f t="shared" si="736"/>
        <v>180</v>
      </c>
      <c r="L5741" s="64">
        <f t="shared" si="737"/>
        <v>648</v>
      </c>
      <c r="M5741" s="64">
        <f t="shared" si="738"/>
        <v>272</v>
      </c>
      <c r="O5741" s="64">
        <f t="shared" ref="O5741:O5804" si="742">COUNTIFS($A$55:$A$4404,$A5741)</f>
        <v>2</v>
      </c>
      <c r="P5741" s="64">
        <f t="shared" ref="P5741:P5804" si="743">IF(D5741&lt;=$P$4455,1,0)</f>
        <v>1</v>
      </c>
      <c r="Q5741" s="64">
        <f t="shared" ref="Q5741:Q5804" si="744">IF(AND(O5741=2,P5741=1),1,0)</f>
        <v>1</v>
      </c>
    </row>
    <row r="5742" spans="1:17" x14ac:dyDescent="0.35">
      <c r="A5742" s="64">
        <v>50060385</v>
      </c>
      <c r="B5742" s="64" t="str">
        <f t="shared" si="739"/>
        <v>RT</v>
      </c>
      <c r="C5742" s="64">
        <f t="shared" si="740"/>
        <v>8052.4600000000009</v>
      </c>
      <c r="D5742" s="64">
        <f t="shared" si="740"/>
        <v>365</v>
      </c>
      <c r="E5742" s="64">
        <f t="shared" si="740"/>
        <v>618.05999999999995</v>
      </c>
      <c r="F5742" s="64">
        <f t="shared" si="740"/>
        <v>0</v>
      </c>
      <c r="H5742" s="64">
        <f t="shared" si="735"/>
        <v>-618.05999999999995</v>
      </c>
      <c r="J5742" s="64">
        <f t="shared" si="741"/>
        <v>175</v>
      </c>
      <c r="K5742" s="64">
        <f t="shared" si="736"/>
        <v>180</v>
      </c>
      <c r="L5742" s="64">
        <f t="shared" si="737"/>
        <v>649</v>
      </c>
      <c r="M5742" s="64">
        <f t="shared" si="738"/>
        <v>272</v>
      </c>
      <c r="O5742" s="64">
        <f t="shared" si="742"/>
        <v>2</v>
      </c>
      <c r="P5742" s="64">
        <f t="shared" si="743"/>
        <v>1</v>
      </c>
      <c r="Q5742" s="64">
        <f t="shared" si="744"/>
        <v>1</v>
      </c>
    </row>
    <row r="5743" spans="1:17" x14ac:dyDescent="0.35">
      <c r="A5743" s="64">
        <v>50060400</v>
      </c>
      <c r="B5743" s="64" t="str">
        <f t="shared" si="739"/>
        <v>CPP</v>
      </c>
      <c r="C5743" s="64">
        <f t="shared" si="740"/>
        <v>6831.5</v>
      </c>
      <c r="D5743" s="64">
        <f t="shared" si="740"/>
        <v>335</v>
      </c>
      <c r="E5743" s="64">
        <f t="shared" si="740"/>
        <v>564.16999999999996</v>
      </c>
      <c r="F5743" s="64">
        <f t="shared" si="740"/>
        <v>552.82999999999993</v>
      </c>
      <c r="H5743" s="64">
        <f t="shared" si="735"/>
        <v>-11.340000000000032</v>
      </c>
      <c r="J5743" s="64">
        <f t="shared" si="741"/>
        <v>176</v>
      </c>
      <c r="K5743" s="64">
        <f t="shared" si="736"/>
        <v>180</v>
      </c>
      <c r="L5743" s="64">
        <f t="shared" si="737"/>
        <v>649</v>
      </c>
      <c r="M5743" s="64">
        <f t="shared" si="738"/>
        <v>272</v>
      </c>
      <c r="O5743" s="64">
        <f t="shared" si="742"/>
        <v>2</v>
      </c>
      <c r="P5743" s="64">
        <f t="shared" si="743"/>
        <v>1</v>
      </c>
      <c r="Q5743" s="64">
        <f t="shared" si="744"/>
        <v>1</v>
      </c>
    </row>
    <row r="5744" spans="1:17" x14ac:dyDescent="0.35">
      <c r="A5744" s="64">
        <v>50061234</v>
      </c>
      <c r="B5744" s="64" t="str">
        <f t="shared" si="739"/>
        <v>CPP/RT</v>
      </c>
      <c r="C5744" s="64">
        <f t="shared" si="740"/>
        <v>5482.1900000000005</v>
      </c>
      <c r="D5744" s="64">
        <f t="shared" si="740"/>
        <v>276</v>
      </c>
      <c r="E5744" s="64">
        <f t="shared" si="740"/>
        <v>438.75</v>
      </c>
      <c r="F5744" s="64">
        <f t="shared" si="740"/>
        <v>428.56</v>
      </c>
      <c r="H5744" s="64">
        <f t="shared" si="735"/>
        <v>-10.189999999999998</v>
      </c>
      <c r="J5744" s="64">
        <f t="shared" si="741"/>
        <v>176</v>
      </c>
      <c r="K5744" s="64">
        <f t="shared" si="736"/>
        <v>181</v>
      </c>
      <c r="L5744" s="64">
        <f t="shared" si="737"/>
        <v>649</v>
      </c>
      <c r="M5744" s="64">
        <f t="shared" si="738"/>
        <v>272</v>
      </c>
      <c r="O5744" s="64">
        <f t="shared" si="742"/>
        <v>2</v>
      </c>
      <c r="P5744" s="64">
        <f t="shared" si="743"/>
        <v>1</v>
      </c>
      <c r="Q5744" s="64">
        <f t="shared" si="744"/>
        <v>1</v>
      </c>
    </row>
    <row r="5745" spans="1:17" x14ac:dyDescent="0.35">
      <c r="A5745" s="64">
        <v>50061797</v>
      </c>
      <c r="B5745" s="64" t="str">
        <f t="shared" si="739"/>
        <v>RCT Control</v>
      </c>
      <c r="C5745" s="64">
        <f t="shared" si="740"/>
        <v>10227.84</v>
      </c>
      <c r="D5745" s="64">
        <f t="shared" si="740"/>
        <v>336</v>
      </c>
      <c r="E5745" s="64">
        <f t="shared" si="740"/>
        <v>881.86</v>
      </c>
      <c r="F5745" s="64">
        <f t="shared" si="740"/>
        <v>0</v>
      </c>
      <c r="H5745" s="64">
        <f t="shared" si="735"/>
        <v>-881.86</v>
      </c>
      <c r="J5745" s="64">
        <f t="shared" si="741"/>
        <v>176</v>
      </c>
      <c r="K5745" s="64">
        <f t="shared" si="736"/>
        <v>181</v>
      </c>
      <c r="L5745" s="64">
        <f t="shared" si="737"/>
        <v>649</v>
      </c>
      <c r="M5745" s="64">
        <f t="shared" si="738"/>
        <v>273</v>
      </c>
      <c r="O5745" s="64">
        <f t="shared" si="742"/>
        <v>2</v>
      </c>
      <c r="P5745" s="64">
        <f t="shared" si="743"/>
        <v>1</v>
      </c>
      <c r="Q5745" s="64">
        <f t="shared" si="744"/>
        <v>1</v>
      </c>
    </row>
    <row r="5746" spans="1:17" x14ac:dyDescent="0.35">
      <c r="A5746" s="64">
        <v>50064163</v>
      </c>
      <c r="B5746" s="64" t="str">
        <f t="shared" si="739"/>
        <v>RCT Control</v>
      </c>
      <c r="C5746" s="64">
        <f t="shared" si="740"/>
        <v>5714.5599999999995</v>
      </c>
      <c r="D5746" s="64">
        <f t="shared" si="740"/>
        <v>336</v>
      </c>
      <c r="E5746" s="64">
        <f t="shared" si="740"/>
        <v>450.40999999999997</v>
      </c>
      <c r="F5746" s="64">
        <f t="shared" si="740"/>
        <v>0</v>
      </c>
      <c r="H5746" s="64">
        <f t="shared" si="735"/>
        <v>-450.40999999999997</v>
      </c>
      <c r="J5746" s="64">
        <f t="shared" si="741"/>
        <v>176</v>
      </c>
      <c r="K5746" s="64">
        <f t="shared" si="736"/>
        <v>181</v>
      </c>
      <c r="L5746" s="64">
        <f t="shared" si="737"/>
        <v>649</v>
      </c>
      <c r="M5746" s="64">
        <f t="shared" si="738"/>
        <v>274</v>
      </c>
      <c r="O5746" s="64">
        <f t="shared" si="742"/>
        <v>2</v>
      </c>
      <c r="P5746" s="64">
        <f t="shared" si="743"/>
        <v>1</v>
      </c>
      <c r="Q5746" s="64">
        <f t="shared" si="744"/>
        <v>1</v>
      </c>
    </row>
    <row r="5747" spans="1:17" x14ac:dyDescent="0.35">
      <c r="A5747" s="64">
        <v>50066185</v>
      </c>
      <c r="B5747" s="64" t="str">
        <f t="shared" si="739"/>
        <v>RCT Control</v>
      </c>
      <c r="C5747" s="64">
        <f t="shared" si="740"/>
        <v>3254.84</v>
      </c>
      <c r="D5747" s="64">
        <f t="shared" si="740"/>
        <v>335</v>
      </c>
      <c r="E5747" s="64">
        <f t="shared" si="740"/>
        <v>264.71000000000004</v>
      </c>
      <c r="F5747" s="64">
        <f t="shared" si="740"/>
        <v>0</v>
      </c>
      <c r="H5747" s="64">
        <f t="shared" si="735"/>
        <v>-264.71000000000004</v>
      </c>
      <c r="J5747" s="64">
        <f t="shared" si="741"/>
        <v>176</v>
      </c>
      <c r="K5747" s="64">
        <f t="shared" si="736"/>
        <v>181</v>
      </c>
      <c r="L5747" s="64">
        <f t="shared" si="737"/>
        <v>649</v>
      </c>
      <c r="M5747" s="64">
        <f t="shared" si="738"/>
        <v>275</v>
      </c>
      <c r="O5747" s="64">
        <f t="shared" si="742"/>
        <v>2</v>
      </c>
      <c r="P5747" s="64">
        <f t="shared" si="743"/>
        <v>1</v>
      </c>
      <c r="Q5747" s="64">
        <f t="shared" si="744"/>
        <v>1</v>
      </c>
    </row>
    <row r="5748" spans="1:17" x14ac:dyDescent="0.35">
      <c r="A5748" s="64">
        <v>50066383</v>
      </c>
      <c r="B5748" s="64" t="str">
        <f t="shared" si="739"/>
        <v>RT</v>
      </c>
      <c r="C5748" s="64">
        <f t="shared" si="740"/>
        <v>29968.480000000003</v>
      </c>
      <c r="D5748" s="64">
        <f t="shared" si="740"/>
        <v>365</v>
      </c>
      <c r="E5748" s="64">
        <f t="shared" si="740"/>
        <v>2421.83</v>
      </c>
      <c r="F5748" s="64">
        <f t="shared" si="740"/>
        <v>0</v>
      </c>
      <c r="H5748" s="64">
        <f t="shared" si="735"/>
        <v>-2421.83</v>
      </c>
      <c r="J5748" s="64">
        <f t="shared" si="741"/>
        <v>176</v>
      </c>
      <c r="K5748" s="64">
        <f t="shared" si="736"/>
        <v>181</v>
      </c>
      <c r="L5748" s="64">
        <f t="shared" si="737"/>
        <v>650</v>
      </c>
      <c r="M5748" s="64">
        <f t="shared" si="738"/>
        <v>275</v>
      </c>
      <c r="O5748" s="64">
        <f t="shared" si="742"/>
        <v>2</v>
      </c>
      <c r="P5748" s="64">
        <f t="shared" si="743"/>
        <v>1</v>
      </c>
      <c r="Q5748" s="64">
        <f t="shared" si="744"/>
        <v>1</v>
      </c>
    </row>
    <row r="5749" spans="1:17" x14ac:dyDescent="0.35">
      <c r="A5749" s="64">
        <v>50066763</v>
      </c>
      <c r="B5749" s="64" t="str">
        <f t="shared" si="739"/>
        <v>CPP</v>
      </c>
      <c r="C5749" s="64">
        <f t="shared" si="740"/>
        <v>5085.42</v>
      </c>
      <c r="D5749" s="64">
        <f t="shared" si="740"/>
        <v>367</v>
      </c>
      <c r="E5749" s="64">
        <f t="shared" si="740"/>
        <v>407.17</v>
      </c>
      <c r="F5749" s="64">
        <f t="shared" si="740"/>
        <v>403.63</v>
      </c>
      <c r="H5749" s="64">
        <f t="shared" si="735"/>
        <v>-3.5400000000000205</v>
      </c>
      <c r="J5749" s="64">
        <f t="shared" si="741"/>
        <v>177</v>
      </c>
      <c r="K5749" s="64">
        <f t="shared" si="736"/>
        <v>181</v>
      </c>
      <c r="L5749" s="64">
        <f t="shared" si="737"/>
        <v>650</v>
      </c>
      <c r="M5749" s="64">
        <f t="shared" si="738"/>
        <v>275</v>
      </c>
      <c r="O5749" s="64">
        <f t="shared" si="742"/>
        <v>2</v>
      </c>
      <c r="P5749" s="64">
        <f t="shared" si="743"/>
        <v>1</v>
      </c>
      <c r="Q5749" s="64">
        <f t="shared" si="744"/>
        <v>1</v>
      </c>
    </row>
    <row r="5750" spans="1:17" x14ac:dyDescent="0.35">
      <c r="A5750" s="64">
        <v>50068173</v>
      </c>
      <c r="B5750" s="64" t="str">
        <f t="shared" si="739"/>
        <v>RT</v>
      </c>
      <c r="C5750" s="64">
        <f t="shared" si="740"/>
        <v>4735.7699999999995</v>
      </c>
      <c r="D5750" s="64">
        <f t="shared" si="740"/>
        <v>365</v>
      </c>
      <c r="E5750" s="64">
        <f t="shared" si="740"/>
        <v>386.79999999999995</v>
      </c>
      <c r="F5750" s="64">
        <f t="shared" si="740"/>
        <v>0</v>
      </c>
      <c r="H5750" s="64">
        <f t="shared" si="735"/>
        <v>-386.79999999999995</v>
      </c>
      <c r="J5750" s="64">
        <f t="shared" si="741"/>
        <v>177</v>
      </c>
      <c r="K5750" s="64">
        <f t="shared" si="736"/>
        <v>181</v>
      </c>
      <c r="L5750" s="64">
        <f t="shared" si="737"/>
        <v>651</v>
      </c>
      <c r="M5750" s="64">
        <f t="shared" si="738"/>
        <v>275</v>
      </c>
      <c r="O5750" s="64">
        <f t="shared" si="742"/>
        <v>2</v>
      </c>
      <c r="P5750" s="64">
        <f t="shared" si="743"/>
        <v>1</v>
      </c>
      <c r="Q5750" s="64">
        <f t="shared" si="744"/>
        <v>1</v>
      </c>
    </row>
    <row r="5751" spans="1:17" x14ac:dyDescent="0.35">
      <c r="A5751" s="64">
        <v>50068610</v>
      </c>
      <c r="B5751" s="64" t="str">
        <f t="shared" si="739"/>
        <v>RCT Control</v>
      </c>
      <c r="C5751" s="64">
        <f t="shared" si="740"/>
        <v>8568.59</v>
      </c>
      <c r="D5751" s="64">
        <f t="shared" si="740"/>
        <v>335</v>
      </c>
      <c r="E5751" s="64">
        <f t="shared" si="740"/>
        <v>659.08999999999992</v>
      </c>
      <c r="F5751" s="64">
        <f t="shared" si="740"/>
        <v>0</v>
      </c>
      <c r="H5751" s="64">
        <f t="shared" si="735"/>
        <v>-659.08999999999992</v>
      </c>
      <c r="J5751" s="64">
        <f t="shared" si="741"/>
        <v>177</v>
      </c>
      <c r="K5751" s="64">
        <f t="shared" si="736"/>
        <v>181</v>
      </c>
      <c r="L5751" s="64">
        <f t="shared" si="737"/>
        <v>651</v>
      </c>
      <c r="M5751" s="64">
        <f t="shared" si="738"/>
        <v>276</v>
      </c>
      <c r="O5751" s="64">
        <f t="shared" si="742"/>
        <v>2</v>
      </c>
      <c r="P5751" s="64">
        <f t="shared" si="743"/>
        <v>1</v>
      </c>
      <c r="Q5751" s="64">
        <f t="shared" si="744"/>
        <v>1</v>
      </c>
    </row>
    <row r="5752" spans="1:17" x14ac:dyDescent="0.35">
      <c r="A5752" s="64">
        <v>50069189</v>
      </c>
      <c r="B5752" s="64" t="str">
        <f t="shared" si="739"/>
        <v>RT</v>
      </c>
      <c r="C5752" s="64">
        <f t="shared" si="740"/>
        <v>3933.3599999999997</v>
      </c>
      <c r="D5752" s="64">
        <f t="shared" si="740"/>
        <v>365</v>
      </c>
      <c r="E5752" s="64">
        <f t="shared" si="740"/>
        <v>306.98</v>
      </c>
      <c r="F5752" s="64">
        <f t="shared" si="740"/>
        <v>0</v>
      </c>
      <c r="H5752" s="64">
        <f t="shared" si="735"/>
        <v>-306.98</v>
      </c>
      <c r="J5752" s="64">
        <f t="shared" si="741"/>
        <v>177</v>
      </c>
      <c r="K5752" s="64">
        <f t="shared" si="736"/>
        <v>181</v>
      </c>
      <c r="L5752" s="64">
        <f t="shared" si="737"/>
        <v>652</v>
      </c>
      <c r="M5752" s="64">
        <f t="shared" si="738"/>
        <v>276</v>
      </c>
      <c r="O5752" s="64">
        <f t="shared" si="742"/>
        <v>2</v>
      </c>
      <c r="P5752" s="64">
        <f t="shared" si="743"/>
        <v>1</v>
      </c>
      <c r="Q5752" s="64">
        <f t="shared" si="744"/>
        <v>1</v>
      </c>
    </row>
    <row r="5753" spans="1:17" x14ac:dyDescent="0.35">
      <c r="A5753" s="64">
        <v>50072562</v>
      </c>
      <c r="B5753" s="64" t="str">
        <f t="shared" si="739"/>
        <v>RCT Control</v>
      </c>
      <c r="C5753" s="64">
        <f t="shared" si="740"/>
        <v>14227.699999999999</v>
      </c>
      <c r="D5753" s="64">
        <f t="shared" si="740"/>
        <v>335</v>
      </c>
      <c r="E5753" s="64">
        <f t="shared" si="740"/>
        <v>1164.25</v>
      </c>
      <c r="F5753" s="64">
        <f t="shared" si="740"/>
        <v>0</v>
      </c>
      <c r="H5753" s="64">
        <f t="shared" si="735"/>
        <v>-1164.25</v>
      </c>
      <c r="J5753" s="64">
        <f t="shared" si="741"/>
        <v>177</v>
      </c>
      <c r="K5753" s="64">
        <f t="shared" si="736"/>
        <v>181</v>
      </c>
      <c r="L5753" s="64">
        <f t="shared" si="737"/>
        <v>652</v>
      </c>
      <c r="M5753" s="64">
        <f t="shared" si="738"/>
        <v>277</v>
      </c>
      <c r="O5753" s="64">
        <f t="shared" si="742"/>
        <v>2</v>
      </c>
      <c r="P5753" s="64">
        <f t="shared" si="743"/>
        <v>1</v>
      </c>
      <c r="Q5753" s="64">
        <f t="shared" si="744"/>
        <v>1</v>
      </c>
    </row>
    <row r="5754" spans="1:17" x14ac:dyDescent="0.35">
      <c r="A5754" s="64">
        <v>50074790</v>
      </c>
      <c r="B5754" s="64" t="str">
        <f t="shared" si="739"/>
        <v>CPP</v>
      </c>
      <c r="C5754" s="64">
        <f t="shared" si="740"/>
        <v>12338.509999999998</v>
      </c>
      <c r="D5754" s="64">
        <f t="shared" si="740"/>
        <v>241</v>
      </c>
      <c r="E5754" s="64">
        <f t="shared" si="740"/>
        <v>1005.3</v>
      </c>
      <c r="F5754" s="64">
        <f t="shared" si="740"/>
        <v>1003.31</v>
      </c>
      <c r="H5754" s="64">
        <f t="shared" si="735"/>
        <v>-1.9900000000000091</v>
      </c>
      <c r="J5754" s="64">
        <f t="shared" si="741"/>
        <v>178</v>
      </c>
      <c r="K5754" s="64">
        <f t="shared" si="736"/>
        <v>181</v>
      </c>
      <c r="L5754" s="64">
        <f t="shared" si="737"/>
        <v>652</v>
      </c>
      <c r="M5754" s="64">
        <f t="shared" si="738"/>
        <v>277</v>
      </c>
      <c r="O5754" s="64">
        <f t="shared" si="742"/>
        <v>2</v>
      </c>
      <c r="P5754" s="64">
        <f t="shared" si="743"/>
        <v>1</v>
      </c>
      <c r="Q5754" s="64">
        <f t="shared" si="744"/>
        <v>1</v>
      </c>
    </row>
    <row r="5755" spans="1:17" x14ac:dyDescent="0.35">
      <c r="A5755" s="64">
        <v>50074964</v>
      </c>
      <c r="B5755" s="64" t="str">
        <f t="shared" si="739"/>
        <v>RT</v>
      </c>
      <c r="C5755" s="64">
        <f t="shared" si="740"/>
        <v>8424.49</v>
      </c>
      <c r="D5755" s="64">
        <f t="shared" si="740"/>
        <v>365</v>
      </c>
      <c r="E5755" s="64">
        <f t="shared" si="740"/>
        <v>675.72</v>
      </c>
      <c r="F5755" s="64">
        <f t="shared" si="740"/>
        <v>0</v>
      </c>
      <c r="H5755" s="64">
        <f t="shared" si="735"/>
        <v>-675.72</v>
      </c>
      <c r="J5755" s="64">
        <f t="shared" si="741"/>
        <v>178</v>
      </c>
      <c r="K5755" s="64">
        <f t="shared" si="736"/>
        <v>181</v>
      </c>
      <c r="L5755" s="64">
        <f t="shared" si="737"/>
        <v>653</v>
      </c>
      <c r="M5755" s="64">
        <f t="shared" si="738"/>
        <v>277</v>
      </c>
      <c r="O5755" s="64">
        <f t="shared" si="742"/>
        <v>2</v>
      </c>
      <c r="P5755" s="64">
        <f t="shared" si="743"/>
        <v>1</v>
      </c>
      <c r="Q5755" s="64">
        <f t="shared" si="744"/>
        <v>1</v>
      </c>
    </row>
    <row r="5756" spans="1:17" x14ac:dyDescent="0.35">
      <c r="A5756" s="64">
        <v>50077653</v>
      </c>
      <c r="B5756" s="64" t="str">
        <f t="shared" si="739"/>
        <v>CPP</v>
      </c>
      <c r="C5756" s="64">
        <f t="shared" si="740"/>
        <v>8246.67</v>
      </c>
      <c r="D5756" s="64">
        <f t="shared" si="740"/>
        <v>364</v>
      </c>
      <c r="E5756" s="64">
        <f t="shared" si="740"/>
        <v>697.67000000000007</v>
      </c>
      <c r="F5756" s="64">
        <f t="shared" si="740"/>
        <v>686.77</v>
      </c>
      <c r="H5756" s="64">
        <f t="shared" si="735"/>
        <v>-10.900000000000091</v>
      </c>
      <c r="J5756" s="64">
        <f t="shared" si="741"/>
        <v>179</v>
      </c>
      <c r="K5756" s="64">
        <f t="shared" si="736"/>
        <v>181</v>
      </c>
      <c r="L5756" s="64">
        <f t="shared" si="737"/>
        <v>653</v>
      </c>
      <c r="M5756" s="64">
        <f t="shared" si="738"/>
        <v>277</v>
      </c>
      <c r="O5756" s="64">
        <f t="shared" si="742"/>
        <v>2</v>
      </c>
      <c r="P5756" s="64">
        <f t="shared" si="743"/>
        <v>1</v>
      </c>
      <c r="Q5756" s="64">
        <f t="shared" si="744"/>
        <v>1</v>
      </c>
    </row>
    <row r="5757" spans="1:17" x14ac:dyDescent="0.35">
      <c r="A5757" s="64">
        <v>50078750</v>
      </c>
      <c r="B5757" s="64" t="str">
        <f t="shared" si="739"/>
        <v>CPP</v>
      </c>
      <c r="C5757" s="64">
        <f t="shared" si="740"/>
        <v>3701.49</v>
      </c>
      <c r="D5757" s="64">
        <f t="shared" si="740"/>
        <v>307</v>
      </c>
      <c r="E5757" s="64">
        <f t="shared" si="740"/>
        <v>303.94</v>
      </c>
      <c r="F5757" s="64">
        <f t="shared" si="740"/>
        <v>301.77999999999997</v>
      </c>
      <c r="H5757" s="64">
        <f t="shared" si="735"/>
        <v>-2.160000000000025</v>
      </c>
      <c r="J5757" s="64">
        <f t="shared" si="741"/>
        <v>180</v>
      </c>
      <c r="K5757" s="64">
        <f t="shared" si="736"/>
        <v>181</v>
      </c>
      <c r="L5757" s="64">
        <f t="shared" si="737"/>
        <v>653</v>
      </c>
      <c r="M5757" s="64">
        <f t="shared" si="738"/>
        <v>277</v>
      </c>
      <c r="O5757" s="64">
        <f t="shared" si="742"/>
        <v>2</v>
      </c>
      <c r="P5757" s="64">
        <f t="shared" si="743"/>
        <v>1</v>
      </c>
      <c r="Q5757" s="64">
        <f t="shared" si="744"/>
        <v>1</v>
      </c>
    </row>
    <row r="5758" spans="1:17" x14ac:dyDescent="0.35">
      <c r="A5758" s="64">
        <v>50079211</v>
      </c>
      <c r="B5758" s="64" t="str">
        <f t="shared" si="739"/>
        <v>CPP</v>
      </c>
      <c r="C5758" s="64">
        <f t="shared" si="740"/>
        <v>10737.52</v>
      </c>
      <c r="D5758" s="64">
        <f t="shared" si="740"/>
        <v>365</v>
      </c>
      <c r="E5758" s="64">
        <f t="shared" si="740"/>
        <v>874.08</v>
      </c>
      <c r="F5758" s="64">
        <f t="shared" si="740"/>
        <v>865.57</v>
      </c>
      <c r="H5758" s="64">
        <f t="shared" si="735"/>
        <v>-8.5099999999999909</v>
      </c>
      <c r="J5758" s="64">
        <f t="shared" si="741"/>
        <v>181</v>
      </c>
      <c r="K5758" s="64">
        <f t="shared" si="736"/>
        <v>181</v>
      </c>
      <c r="L5758" s="64">
        <f t="shared" si="737"/>
        <v>653</v>
      </c>
      <c r="M5758" s="64">
        <f t="shared" si="738"/>
        <v>277</v>
      </c>
      <c r="O5758" s="64">
        <f t="shared" si="742"/>
        <v>2</v>
      </c>
      <c r="P5758" s="64">
        <f t="shared" si="743"/>
        <v>1</v>
      </c>
      <c r="Q5758" s="64">
        <f t="shared" si="744"/>
        <v>1</v>
      </c>
    </row>
    <row r="5759" spans="1:17" x14ac:dyDescent="0.35">
      <c r="A5759" s="64">
        <v>50081844</v>
      </c>
      <c r="B5759" s="64" t="str">
        <f t="shared" si="739"/>
        <v>CPP</v>
      </c>
      <c r="C5759" s="64">
        <f t="shared" si="740"/>
        <v>7252.29</v>
      </c>
      <c r="D5759" s="64">
        <f t="shared" si="740"/>
        <v>306</v>
      </c>
      <c r="E5759" s="64">
        <f t="shared" si="740"/>
        <v>608.61</v>
      </c>
      <c r="F5759" s="64">
        <f t="shared" si="740"/>
        <v>609.01</v>
      </c>
      <c r="H5759" s="64">
        <f t="shared" si="735"/>
        <v>0.39999999999997726</v>
      </c>
      <c r="J5759" s="64">
        <f t="shared" si="741"/>
        <v>182</v>
      </c>
      <c r="K5759" s="64">
        <f t="shared" si="736"/>
        <v>181</v>
      </c>
      <c r="L5759" s="64">
        <f t="shared" si="737"/>
        <v>653</v>
      </c>
      <c r="M5759" s="64">
        <f t="shared" si="738"/>
        <v>277</v>
      </c>
      <c r="O5759" s="64">
        <f t="shared" si="742"/>
        <v>2</v>
      </c>
      <c r="P5759" s="64">
        <f t="shared" si="743"/>
        <v>1</v>
      </c>
      <c r="Q5759" s="64">
        <f t="shared" si="744"/>
        <v>1</v>
      </c>
    </row>
    <row r="5760" spans="1:17" x14ac:dyDescent="0.35">
      <c r="A5760" s="64">
        <v>50086464</v>
      </c>
      <c r="B5760" s="64" t="str">
        <f t="shared" si="739"/>
        <v>CPP/RT</v>
      </c>
      <c r="C5760" s="64">
        <f t="shared" si="740"/>
        <v>8654.16</v>
      </c>
      <c r="D5760" s="64">
        <f t="shared" si="740"/>
        <v>303</v>
      </c>
      <c r="E5760" s="64">
        <f t="shared" si="740"/>
        <v>696.26</v>
      </c>
      <c r="F5760" s="64">
        <f t="shared" si="740"/>
        <v>688.04</v>
      </c>
      <c r="H5760" s="64">
        <f t="shared" si="735"/>
        <v>-8.2200000000000273</v>
      </c>
      <c r="J5760" s="64">
        <f t="shared" si="741"/>
        <v>182</v>
      </c>
      <c r="K5760" s="64">
        <f t="shared" si="736"/>
        <v>182</v>
      </c>
      <c r="L5760" s="64">
        <f t="shared" si="737"/>
        <v>653</v>
      </c>
      <c r="M5760" s="64">
        <f t="shared" si="738"/>
        <v>277</v>
      </c>
      <c r="O5760" s="64">
        <f t="shared" si="742"/>
        <v>2</v>
      </c>
      <c r="P5760" s="64">
        <f t="shared" si="743"/>
        <v>1</v>
      </c>
      <c r="Q5760" s="64">
        <f t="shared" si="744"/>
        <v>1</v>
      </c>
    </row>
    <row r="5761" spans="1:17" x14ac:dyDescent="0.35">
      <c r="A5761" s="64">
        <v>50086753</v>
      </c>
      <c r="B5761" s="64" t="str">
        <f t="shared" si="739"/>
        <v>RT</v>
      </c>
      <c r="C5761" s="64">
        <f t="shared" si="740"/>
        <v>3186.6899999999996</v>
      </c>
      <c r="D5761" s="64">
        <f t="shared" si="740"/>
        <v>365</v>
      </c>
      <c r="E5761" s="64">
        <f t="shared" si="740"/>
        <v>251.54000000000002</v>
      </c>
      <c r="F5761" s="64">
        <f t="shared" si="740"/>
        <v>0</v>
      </c>
      <c r="H5761" s="64">
        <f t="shared" si="735"/>
        <v>-251.54000000000002</v>
      </c>
      <c r="J5761" s="64">
        <f t="shared" si="741"/>
        <v>182</v>
      </c>
      <c r="K5761" s="64">
        <f t="shared" si="736"/>
        <v>182</v>
      </c>
      <c r="L5761" s="64">
        <f t="shared" si="737"/>
        <v>654</v>
      </c>
      <c r="M5761" s="64">
        <f t="shared" si="738"/>
        <v>277</v>
      </c>
      <c r="O5761" s="64">
        <f t="shared" si="742"/>
        <v>2</v>
      </c>
      <c r="P5761" s="64">
        <f t="shared" si="743"/>
        <v>1</v>
      </c>
      <c r="Q5761" s="64">
        <f t="shared" si="744"/>
        <v>1</v>
      </c>
    </row>
    <row r="5762" spans="1:17" x14ac:dyDescent="0.35">
      <c r="A5762" s="64">
        <v>50091869</v>
      </c>
      <c r="B5762" s="64" t="str">
        <f t="shared" si="739"/>
        <v>RCT Control</v>
      </c>
      <c r="C5762" s="64">
        <f t="shared" si="740"/>
        <v>8457.65</v>
      </c>
      <c r="D5762" s="64">
        <f t="shared" si="740"/>
        <v>334</v>
      </c>
      <c r="E5762" s="64">
        <f t="shared" si="740"/>
        <v>700.90000000000009</v>
      </c>
      <c r="F5762" s="64">
        <f t="shared" si="740"/>
        <v>0</v>
      </c>
      <c r="H5762" s="64">
        <f t="shared" si="735"/>
        <v>-700.90000000000009</v>
      </c>
      <c r="J5762" s="64">
        <f t="shared" si="741"/>
        <v>182</v>
      </c>
      <c r="K5762" s="64">
        <f t="shared" si="736"/>
        <v>182</v>
      </c>
      <c r="L5762" s="64">
        <f t="shared" si="737"/>
        <v>654</v>
      </c>
      <c r="M5762" s="64">
        <f t="shared" si="738"/>
        <v>278</v>
      </c>
      <c r="O5762" s="64">
        <f t="shared" si="742"/>
        <v>2</v>
      </c>
      <c r="P5762" s="64">
        <f t="shared" si="743"/>
        <v>1</v>
      </c>
      <c r="Q5762" s="64">
        <f t="shared" si="744"/>
        <v>1</v>
      </c>
    </row>
    <row r="5763" spans="1:17" x14ac:dyDescent="0.35">
      <c r="A5763" s="64">
        <v>50092495</v>
      </c>
      <c r="B5763" s="64" t="str">
        <f t="shared" si="739"/>
        <v>RT</v>
      </c>
      <c r="C5763" s="64">
        <f t="shared" si="740"/>
        <v>7951.19</v>
      </c>
      <c r="D5763" s="64">
        <f t="shared" si="740"/>
        <v>364</v>
      </c>
      <c r="E5763" s="64">
        <f t="shared" si="740"/>
        <v>636.08999999999992</v>
      </c>
      <c r="F5763" s="64">
        <f t="shared" si="740"/>
        <v>0</v>
      </c>
      <c r="H5763" s="64">
        <f t="shared" si="735"/>
        <v>-636.08999999999992</v>
      </c>
      <c r="J5763" s="64">
        <f t="shared" si="741"/>
        <v>182</v>
      </c>
      <c r="K5763" s="64">
        <f t="shared" si="736"/>
        <v>182</v>
      </c>
      <c r="L5763" s="64">
        <f t="shared" si="737"/>
        <v>655</v>
      </c>
      <c r="M5763" s="64">
        <f t="shared" si="738"/>
        <v>278</v>
      </c>
      <c r="O5763" s="64">
        <f t="shared" si="742"/>
        <v>2</v>
      </c>
      <c r="P5763" s="64">
        <f t="shared" si="743"/>
        <v>1</v>
      </c>
      <c r="Q5763" s="64">
        <f t="shared" si="744"/>
        <v>1</v>
      </c>
    </row>
    <row r="5764" spans="1:17" x14ac:dyDescent="0.35">
      <c r="A5764" s="64">
        <v>50093609</v>
      </c>
      <c r="B5764" s="64" t="str">
        <f t="shared" si="739"/>
        <v>CPP</v>
      </c>
      <c r="C5764" s="64">
        <f t="shared" si="740"/>
        <v>7180.8</v>
      </c>
      <c r="D5764" s="64">
        <f t="shared" si="740"/>
        <v>307</v>
      </c>
      <c r="E5764" s="64">
        <f t="shared" si="740"/>
        <v>578.34</v>
      </c>
      <c r="F5764" s="64">
        <f t="shared" si="740"/>
        <v>577.88</v>
      </c>
      <c r="H5764" s="64">
        <f t="shared" si="735"/>
        <v>-0.46000000000003638</v>
      </c>
      <c r="J5764" s="64">
        <f t="shared" si="741"/>
        <v>183</v>
      </c>
      <c r="K5764" s="64">
        <f t="shared" si="736"/>
        <v>182</v>
      </c>
      <c r="L5764" s="64">
        <f t="shared" si="737"/>
        <v>655</v>
      </c>
      <c r="M5764" s="64">
        <f t="shared" si="738"/>
        <v>278</v>
      </c>
      <c r="O5764" s="64">
        <f t="shared" si="742"/>
        <v>2</v>
      </c>
      <c r="P5764" s="64">
        <f t="shared" si="743"/>
        <v>1</v>
      </c>
      <c r="Q5764" s="64">
        <f t="shared" si="744"/>
        <v>1</v>
      </c>
    </row>
    <row r="5765" spans="1:17" x14ac:dyDescent="0.35">
      <c r="A5765" s="64">
        <v>50095374</v>
      </c>
      <c r="B5765" s="64" t="str">
        <f t="shared" si="739"/>
        <v>RT</v>
      </c>
      <c r="C5765" s="64">
        <f t="shared" si="740"/>
        <v>10731.630000000001</v>
      </c>
      <c r="D5765" s="64">
        <f t="shared" si="740"/>
        <v>365</v>
      </c>
      <c r="E5765" s="64">
        <f t="shared" si="740"/>
        <v>865.97</v>
      </c>
      <c r="F5765" s="64">
        <f t="shared" si="740"/>
        <v>0</v>
      </c>
      <c r="H5765" s="64">
        <f t="shared" si="735"/>
        <v>-865.97</v>
      </c>
      <c r="J5765" s="64">
        <f t="shared" si="741"/>
        <v>183</v>
      </c>
      <c r="K5765" s="64">
        <f t="shared" si="736"/>
        <v>182</v>
      </c>
      <c r="L5765" s="64">
        <f t="shared" si="737"/>
        <v>656</v>
      </c>
      <c r="M5765" s="64">
        <f t="shared" si="738"/>
        <v>278</v>
      </c>
      <c r="O5765" s="64">
        <f t="shared" si="742"/>
        <v>2</v>
      </c>
      <c r="P5765" s="64">
        <f t="shared" si="743"/>
        <v>1</v>
      </c>
      <c r="Q5765" s="64">
        <f t="shared" si="744"/>
        <v>1</v>
      </c>
    </row>
    <row r="5766" spans="1:17" x14ac:dyDescent="0.35">
      <c r="A5766" s="64">
        <v>50099962</v>
      </c>
      <c r="B5766" s="64" t="str">
        <f t="shared" si="739"/>
        <v>RT</v>
      </c>
      <c r="C5766" s="64">
        <f t="shared" si="740"/>
        <v>4751.2299999999996</v>
      </c>
      <c r="D5766" s="64">
        <f t="shared" si="740"/>
        <v>365</v>
      </c>
      <c r="E5766" s="64">
        <f t="shared" si="740"/>
        <v>374.04</v>
      </c>
      <c r="F5766" s="64">
        <f t="shared" si="740"/>
        <v>0</v>
      </c>
      <c r="H5766" s="64">
        <f t="shared" si="735"/>
        <v>-374.04</v>
      </c>
      <c r="J5766" s="64">
        <f t="shared" si="741"/>
        <v>183</v>
      </c>
      <c r="K5766" s="64">
        <f t="shared" si="736"/>
        <v>182</v>
      </c>
      <c r="L5766" s="64">
        <f t="shared" si="737"/>
        <v>657</v>
      </c>
      <c r="M5766" s="64">
        <f t="shared" si="738"/>
        <v>278</v>
      </c>
      <c r="O5766" s="64">
        <f t="shared" si="742"/>
        <v>2</v>
      </c>
      <c r="P5766" s="64">
        <f t="shared" si="743"/>
        <v>1</v>
      </c>
      <c r="Q5766" s="64">
        <f t="shared" si="744"/>
        <v>1</v>
      </c>
    </row>
    <row r="5767" spans="1:17" x14ac:dyDescent="0.35">
      <c r="A5767" s="64">
        <v>50101056</v>
      </c>
      <c r="B5767" s="64" t="str">
        <f t="shared" si="739"/>
        <v>RCT Control</v>
      </c>
      <c r="C5767" s="64">
        <f t="shared" si="740"/>
        <v>5808</v>
      </c>
      <c r="D5767" s="64">
        <f t="shared" si="740"/>
        <v>329</v>
      </c>
      <c r="E5767" s="64">
        <f t="shared" si="740"/>
        <v>475.08</v>
      </c>
      <c r="F5767" s="64">
        <f t="shared" si="740"/>
        <v>0</v>
      </c>
      <c r="H5767" s="64">
        <f t="shared" si="735"/>
        <v>-475.08</v>
      </c>
      <c r="J5767" s="64">
        <f t="shared" si="741"/>
        <v>183</v>
      </c>
      <c r="K5767" s="64">
        <f t="shared" si="736"/>
        <v>182</v>
      </c>
      <c r="L5767" s="64">
        <f t="shared" si="737"/>
        <v>657</v>
      </c>
      <c r="M5767" s="64">
        <f t="shared" si="738"/>
        <v>279</v>
      </c>
      <c r="O5767" s="64">
        <f t="shared" si="742"/>
        <v>2</v>
      </c>
      <c r="P5767" s="64">
        <f t="shared" si="743"/>
        <v>1</v>
      </c>
      <c r="Q5767" s="64">
        <f t="shared" si="744"/>
        <v>1</v>
      </c>
    </row>
    <row r="5768" spans="1:17" x14ac:dyDescent="0.35">
      <c r="A5768" s="64">
        <v>50106030</v>
      </c>
      <c r="B5768" s="64" t="str">
        <f t="shared" si="739"/>
        <v>RT</v>
      </c>
      <c r="C5768" s="64">
        <f t="shared" si="740"/>
        <v>17083.87</v>
      </c>
      <c r="D5768" s="64">
        <f t="shared" si="740"/>
        <v>365</v>
      </c>
      <c r="E5768" s="64">
        <f t="shared" si="740"/>
        <v>1402.27</v>
      </c>
      <c r="F5768" s="64">
        <f t="shared" si="740"/>
        <v>0</v>
      </c>
      <c r="H5768" s="64">
        <f t="shared" si="735"/>
        <v>-1402.27</v>
      </c>
      <c r="J5768" s="64">
        <f t="shared" si="741"/>
        <v>183</v>
      </c>
      <c r="K5768" s="64">
        <f t="shared" si="736"/>
        <v>182</v>
      </c>
      <c r="L5768" s="64">
        <f t="shared" si="737"/>
        <v>658</v>
      </c>
      <c r="M5768" s="64">
        <f t="shared" si="738"/>
        <v>279</v>
      </c>
      <c r="O5768" s="64">
        <f t="shared" si="742"/>
        <v>2</v>
      </c>
      <c r="P5768" s="64">
        <f t="shared" si="743"/>
        <v>1</v>
      </c>
      <c r="Q5768" s="64">
        <f t="shared" si="744"/>
        <v>1</v>
      </c>
    </row>
    <row r="5769" spans="1:17" x14ac:dyDescent="0.35">
      <c r="A5769" s="64">
        <v>50107757</v>
      </c>
      <c r="B5769" s="64" t="str">
        <f t="shared" si="739"/>
        <v>RCT Control</v>
      </c>
      <c r="C5769" s="64">
        <f t="shared" si="740"/>
        <v>15116.57</v>
      </c>
      <c r="D5769" s="64">
        <f t="shared" si="740"/>
        <v>335</v>
      </c>
      <c r="E5769" s="64">
        <f t="shared" si="740"/>
        <v>1265.46</v>
      </c>
      <c r="F5769" s="64">
        <f t="shared" si="740"/>
        <v>0</v>
      </c>
      <c r="H5769" s="64">
        <f t="shared" si="735"/>
        <v>-1265.46</v>
      </c>
      <c r="J5769" s="64">
        <f t="shared" si="741"/>
        <v>183</v>
      </c>
      <c r="K5769" s="64">
        <f t="shared" si="736"/>
        <v>182</v>
      </c>
      <c r="L5769" s="64">
        <f t="shared" si="737"/>
        <v>658</v>
      </c>
      <c r="M5769" s="64">
        <f t="shared" si="738"/>
        <v>280</v>
      </c>
      <c r="O5769" s="64">
        <f t="shared" si="742"/>
        <v>2</v>
      </c>
      <c r="P5769" s="64">
        <f t="shared" si="743"/>
        <v>1</v>
      </c>
      <c r="Q5769" s="64">
        <f t="shared" si="744"/>
        <v>1</v>
      </c>
    </row>
    <row r="5770" spans="1:17" x14ac:dyDescent="0.35">
      <c r="A5770" s="64">
        <v>50113035</v>
      </c>
      <c r="B5770" s="64" t="str">
        <f t="shared" si="739"/>
        <v>RCT Control</v>
      </c>
      <c r="C5770" s="64">
        <f t="shared" si="740"/>
        <v>8458.5400000000009</v>
      </c>
      <c r="D5770" s="64">
        <f t="shared" si="740"/>
        <v>336</v>
      </c>
      <c r="E5770" s="64">
        <f t="shared" si="740"/>
        <v>692.82</v>
      </c>
      <c r="F5770" s="64">
        <f t="shared" si="740"/>
        <v>0</v>
      </c>
      <c r="H5770" s="64">
        <f t="shared" si="735"/>
        <v>-692.82</v>
      </c>
      <c r="J5770" s="64">
        <f t="shared" si="741"/>
        <v>183</v>
      </c>
      <c r="K5770" s="64">
        <f t="shared" si="736"/>
        <v>182</v>
      </c>
      <c r="L5770" s="64">
        <f t="shared" si="737"/>
        <v>658</v>
      </c>
      <c r="M5770" s="64">
        <f t="shared" si="738"/>
        <v>281</v>
      </c>
      <c r="O5770" s="64">
        <f t="shared" si="742"/>
        <v>2</v>
      </c>
      <c r="P5770" s="64">
        <f t="shared" si="743"/>
        <v>1</v>
      </c>
      <c r="Q5770" s="64">
        <f t="shared" si="744"/>
        <v>1</v>
      </c>
    </row>
    <row r="5771" spans="1:17" x14ac:dyDescent="0.35">
      <c r="A5771" s="64">
        <v>50113069</v>
      </c>
      <c r="B5771" s="64" t="str">
        <f t="shared" si="739"/>
        <v>CPP/RT</v>
      </c>
      <c r="C5771" s="64">
        <f t="shared" si="740"/>
        <v>5992.1</v>
      </c>
      <c r="D5771" s="64">
        <f t="shared" si="740"/>
        <v>335</v>
      </c>
      <c r="E5771" s="64">
        <f t="shared" si="740"/>
        <v>465.64</v>
      </c>
      <c r="F5771" s="64">
        <f t="shared" si="740"/>
        <v>465.14</v>
      </c>
      <c r="H5771" s="64">
        <f t="shared" si="735"/>
        <v>-0.5</v>
      </c>
      <c r="J5771" s="64">
        <f t="shared" si="741"/>
        <v>183</v>
      </c>
      <c r="K5771" s="64">
        <f t="shared" si="736"/>
        <v>183</v>
      </c>
      <c r="L5771" s="64">
        <f t="shared" si="737"/>
        <v>658</v>
      </c>
      <c r="M5771" s="64">
        <f t="shared" si="738"/>
        <v>281</v>
      </c>
      <c r="O5771" s="64">
        <f t="shared" si="742"/>
        <v>2</v>
      </c>
      <c r="P5771" s="64">
        <f t="shared" si="743"/>
        <v>1</v>
      </c>
      <c r="Q5771" s="64">
        <f t="shared" si="744"/>
        <v>1</v>
      </c>
    </row>
    <row r="5772" spans="1:17" x14ac:dyDescent="0.35">
      <c r="A5772" s="64">
        <v>50113928</v>
      </c>
      <c r="B5772" s="64" t="str">
        <f t="shared" si="739"/>
        <v>RT</v>
      </c>
      <c r="C5772" s="64">
        <f t="shared" si="740"/>
        <v>9706.2800000000007</v>
      </c>
      <c r="D5772" s="64">
        <f t="shared" si="740"/>
        <v>365</v>
      </c>
      <c r="E5772" s="64">
        <f t="shared" si="740"/>
        <v>772.2</v>
      </c>
      <c r="F5772" s="64">
        <f t="shared" si="740"/>
        <v>0</v>
      </c>
      <c r="H5772" s="64">
        <f t="shared" si="735"/>
        <v>-772.2</v>
      </c>
      <c r="J5772" s="64">
        <f t="shared" si="741"/>
        <v>183</v>
      </c>
      <c r="K5772" s="64">
        <f t="shared" si="736"/>
        <v>183</v>
      </c>
      <c r="L5772" s="64">
        <f t="shared" si="737"/>
        <v>659</v>
      </c>
      <c r="M5772" s="64">
        <f t="shared" si="738"/>
        <v>281</v>
      </c>
      <c r="O5772" s="64">
        <f t="shared" si="742"/>
        <v>2</v>
      </c>
      <c r="P5772" s="64">
        <f t="shared" si="743"/>
        <v>1</v>
      </c>
      <c r="Q5772" s="64">
        <f t="shared" si="744"/>
        <v>1</v>
      </c>
    </row>
    <row r="5773" spans="1:17" x14ac:dyDescent="0.35">
      <c r="A5773" s="64">
        <v>50116922</v>
      </c>
      <c r="B5773" s="64" t="str">
        <f t="shared" si="739"/>
        <v>RCT Control</v>
      </c>
      <c r="C5773" s="64">
        <f t="shared" si="740"/>
        <v>4533.74</v>
      </c>
      <c r="D5773" s="64">
        <f t="shared" si="740"/>
        <v>335</v>
      </c>
      <c r="E5773" s="64">
        <f t="shared" si="740"/>
        <v>374.69</v>
      </c>
      <c r="F5773" s="64">
        <f t="shared" si="740"/>
        <v>0</v>
      </c>
      <c r="H5773" s="64">
        <f t="shared" si="735"/>
        <v>-374.69</v>
      </c>
      <c r="J5773" s="64">
        <f t="shared" si="741"/>
        <v>183</v>
      </c>
      <c r="K5773" s="64">
        <f t="shared" si="736"/>
        <v>183</v>
      </c>
      <c r="L5773" s="64">
        <f t="shared" si="737"/>
        <v>659</v>
      </c>
      <c r="M5773" s="64">
        <f t="shared" si="738"/>
        <v>282</v>
      </c>
      <c r="O5773" s="64">
        <f t="shared" si="742"/>
        <v>2</v>
      </c>
      <c r="P5773" s="64">
        <f t="shared" si="743"/>
        <v>1</v>
      </c>
      <c r="Q5773" s="64">
        <f t="shared" si="744"/>
        <v>1</v>
      </c>
    </row>
    <row r="5774" spans="1:17" x14ac:dyDescent="0.35">
      <c r="A5774" s="64">
        <v>50117136</v>
      </c>
      <c r="B5774" s="64" t="str">
        <f t="shared" si="739"/>
        <v>RT</v>
      </c>
      <c r="C5774" s="64">
        <f t="shared" si="740"/>
        <v>7088</v>
      </c>
      <c r="D5774" s="64">
        <f t="shared" si="740"/>
        <v>364</v>
      </c>
      <c r="E5774" s="64">
        <f t="shared" si="740"/>
        <v>587.24</v>
      </c>
      <c r="F5774" s="64">
        <f t="shared" si="740"/>
        <v>0</v>
      </c>
      <c r="H5774" s="64">
        <f t="shared" si="735"/>
        <v>-587.24</v>
      </c>
      <c r="J5774" s="64">
        <f t="shared" si="741"/>
        <v>183</v>
      </c>
      <c r="K5774" s="64">
        <f t="shared" si="736"/>
        <v>183</v>
      </c>
      <c r="L5774" s="64">
        <f t="shared" si="737"/>
        <v>660</v>
      </c>
      <c r="M5774" s="64">
        <f t="shared" si="738"/>
        <v>282</v>
      </c>
      <c r="O5774" s="64">
        <f t="shared" si="742"/>
        <v>2</v>
      </c>
      <c r="P5774" s="64">
        <f t="shared" si="743"/>
        <v>1</v>
      </c>
      <c r="Q5774" s="64">
        <f t="shared" si="744"/>
        <v>1</v>
      </c>
    </row>
    <row r="5775" spans="1:17" x14ac:dyDescent="0.35">
      <c r="A5775" s="64">
        <v>50118613</v>
      </c>
      <c r="B5775" s="64" t="str">
        <f t="shared" si="739"/>
        <v>CPP</v>
      </c>
      <c r="C5775" s="64">
        <f t="shared" si="740"/>
        <v>10195.629999999999</v>
      </c>
      <c r="D5775" s="64">
        <f t="shared" si="740"/>
        <v>302</v>
      </c>
      <c r="E5775" s="64">
        <f t="shared" si="740"/>
        <v>774.81999999999994</v>
      </c>
      <c r="F5775" s="64">
        <f t="shared" si="740"/>
        <v>771.88</v>
      </c>
      <c r="H5775" s="64">
        <f t="shared" si="735"/>
        <v>-2.9399999999999409</v>
      </c>
      <c r="J5775" s="64">
        <f t="shared" si="741"/>
        <v>184</v>
      </c>
      <c r="K5775" s="64">
        <f t="shared" si="736"/>
        <v>183</v>
      </c>
      <c r="L5775" s="64">
        <f t="shared" si="737"/>
        <v>660</v>
      </c>
      <c r="M5775" s="64">
        <f t="shared" si="738"/>
        <v>282</v>
      </c>
      <c r="O5775" s="64">
        <f t="shared" si="742"/>
        <v>2</v>
      </c>
      <c r="P5775" s="64">
        <f t="shared" si="743"/>
        <v>1</v>
      </c>
      <c r="Q5775" s="64">
        <f t="shared" si="744"/>
        <v>1</v>
      </c>
    </row>
    <row r="5776" spans="1:17" x14ac:dyDescent="0.35">
      <c r="A5776" s="64">
        <v>50118720</v>
      </c>
      <c r="B5776" s="64" t="str">
        <f t="shared" si="739"/>
        <v>RCT Control</v>
      </c>
      <c r="C5776" s="64">
        <f t="shared" si="740"/>
        <v>8271.2900000000009</v>
      </c>
      <c r="D5776" s="64">
        <f t="shared" si="740"/>
        <v>336</v>
      </c>
      <c r="E5776" s="64">
        <f t="shared" si="740"/>
        <v>706.38</v>
      </c>
      <c r="F5776" s="64">
        <f t="shared" si="740"/>
        <v>0</v>
      </c>
      <c r="H5776" s="64">
        <f t="shared" si="735"/>
        <v>-706.38</v>
      </c>
      <c r="J5776" s="64">
        <f t="shared" si="741"/>
        <v>184</v>
      </c>
      <c r="K5776" s="64">
        <f t="shared" si="736"/>
        <v>183</v>
      </c>
      <c r="L5776" s="64">
        <f t="shared" si="737"/>
        <v>660</v>
      </c>
      <c r="M5776" s="64">
        <f t="shared" si="738"/>
        <v>283</v>
      </c>
      <c r="O5776" s="64">
        <f t="shared" si="742"/>
        <v>2</v>
      </c>
      <c r="P5776" s="64">
        <f t="shared" si="743"/>
        <v>1</v>
      </c>
      <c r="Q5776" s="64">
        <f t="shared" si="744"/>
        <v>1</v>
      </c>
    </row>
    <row r="5777" spans="1:17" x14ac:dyDescent="0.35">
      <c r="A5777" s="64">
        <v>50119538</v>
      </c>
      <c r="B5777" s="64" t="str">
        <f t="shared" si="739"/>
        <v>RT</v>
      </c>
      <c r="C5777" s="64">
        <f t="shared" si="740"/>
        <v>4486.24</v>
      </c>
      <c r="D5777" s="64">
        <f t="shared" si="740"/>
        <v>364</v>
      </c>
      <c r="E5777" s="64">
        <f t="shared" si="740"/>
        <v>371.57</v>
      </c>
      <c r="F5777" s="64">
        <f t="shared" si="740"/>
        <v>0</v>
      </c>
      <c r="H5777" s="64">
        <f t="shared" si="735"/>
        <v>-371.57</v>
      </c>
      <c r="J5777" s="64">
        <f t="shared" si="741"/>
        <v>184</v>
      </c>
      <c r="K5777" s="64">
        <f t="shared" si="736"/>
        <v>183</v>
      </c>
      <c r="L5777" s="64">
        <f t="shared" si="737"/>
        <v>661</v>
      </c>
      <c r="M5777" s="64">
        <f t="shared" si="738"/>
        <v>283</v>
      </c>
      <c r="O5777" s="64">
        <f t="shared" si="742"/>
        <v>2</v>
      </c>
      <c r="P5777" s="64">
        <f t="shared" si="743"/>
        <v>1</v>
      </c>
      <c r="Q5777" s="64">
        <f t="shared" si="744"/>
        <v>1</v>
      </c>
    </row>
    <row r="5778" spans="1:17" x14ac:dyDescent="0.35">
      <c r="A5778" s="64">
        <v>50126301</v>
      </c>
      <c r="B5778" s="64" t="str">
        <f t="shared" si="739"/>
        <v>RT</v>
      </c>
      <c r="C5778" s="64">
        <f t="shared" si="740"/>
        <v>3991.02</v>
      </c>
      <c r="D5778" s="64">
        <f t="shared" si="740"/>
        <v>365</v>
      </c>
      <c r="E5778" s="64">
        <f t="shared" si="740"/>
        <v>324.99</v>
      </c>
      <c r="F5778" s="64">
        <f t="shared" si="740"/>
        <v>0</v>
      </c>
      <c r="H5778" s="64">
        <f t="shared" si="735"/>
        <v>-324.99</v>
      </c>
      <c r="J5778" s="64">
        <f t="shared" si="741"/>
        <v>184</v>
      </c>
      <c r="K5778" s="64">
        <f t="shared" si="736"/>
        <v>183</v>
      </c>
      <c r="L5778" s="64">
        <f t="shared" si="737"/>
        <v>662</v>
      </c>
      <c r="M5778" s="64">
        <f t="shared" si="738"/>
        <v>283</v>
      </c>
      <c r="O5778" s="64">
        <f t="shared" si="742"/>
        <v>2</v>
      </c>
      <c r="P5778" s="64">
        <f t="shared" si="743"/>
        <v>1</v>
      </c>
      <c r="Q5778" s="64">
        <f t="shared" si="744"/>
        <v>1</v>
      </c>
    </row>
    <row r="5779" spans="1:17" x14ac:dyDescent="0.35">
      <c r="A5779" s="64">
        <v>50128159</v>
      </c>
      <c r="B5779" s="64" t="str">
        <f t="shared" si="739"/>
        <v>CPP/RT</v>
      </c>
      <c r="C5779" s="64">
        <f t="shared" si="740"/>
        <v>8305.5300000000007</v>
      </c>
      <c r="D5779" s="64">
        <f t="shared" si="740"/>
        <v>334</v>
      </c>
      <c r="E5779" s="64">
        <f t="shared" si="740"/>
        <v>682.3599999999999</v>
      </c>
      <c r="F5779" s="64">
        <f t="shared" si="740"/>
        <v>680.56999999999994</v>
      </c>
      <c r="H5779" s="64">
        <f t="shared" si="735"/>
        <v>-1.7899999999999636</v>
      </c>
      <c r="J5779" s="64">
        <f t="shared" si="741"/>
        <v>184</v>
      </c>
      <c r="K5779" s="64">
        <f t="shared" si="736"/>
        <v>184</v>
      </c>
      <c r="L5779" s="64">
        <f t="shared" si="737"/>
        <v>662</v>
      </c>
      <c r="M5779" s="64">
        <f t="shared" si="738"/>
        <v>283</v>
      </c>
      <c r="O5779" s="64">
        <f t="shared" si="742"/>
        <v>2</v>
      </c>
      <c r="P5779" s="64">
        <f t="shared" si="743"/>
        <v>1</v>
      </c>
      <c r="Q5779" s="64">
        <f t="shared" si="744"/>
        <v>1</v>
      </c>
    </row>
    <row r="5780" spans="1:17" x14ac:dyDescent="0.35">
      <c r="A5780" s="64">
        <v>50130071</v>
      </c>
      <c r="B5780" s="64" t="str">
        <f t="shared" si="739"/>
        <v>CPP/RT</v>
      </c>
      <c r="C5780" s="64">
        <f t="shared" si="740"/>
        <v>4984.7</v>
      </c>
      <c r="D5780" s="64">
        <f t="shared" si="740"/>
        <v>367</v>
      </c>
      <c r="E5780" s="64">
        <f t="shared" si="740"/>
        <v>382.99</v>
      </c>
      <c r="F5780" s="64">
        <f t="shared" si="740"/>
        <v>367.17</v>
      </c>
      <c r="H5780" s="64">
        <f t="shared" si="735"/>
        <v>-15.819999999999993</v>
      </c>
      <c r="J5780" s="64">
        <f t="shared" si="741"/>
        <v>184</v>
      </c>
      <c r="K5780" s="64">
        <f t="shared" si="736"/>
        <v>185</v>
      </c>
      <c r="L5780" s="64">
        <f t="shared" si="737"/>
        <v>662</v>
      </c>
      <c r="M5780" s="64">
        <f t="shared" si="738"/>
        <v>283</v>
      </c>
      <c r="O5780" s="64">
        <f t="shared" si="742"/>
        <v>2</v>
      </c>
      <c r="P5780" s="64">
        <f t="shared" si="743"/>
        <v>1</v>
      </c>
      <c r="Q5780" s="64">
        <f t="shared" si="744"/>
        <v>1</v>
      </c>
    </row>
    <row r="5781" spans="1:17" x14ac:dyDescent="0.35">
      <c r="A5781" s="64">
        <v>50130625</v>
      </c>
      <c r="B5781" s="64" t="str">
        <f t="shared" si="739"/>
        <v>RCT Control</v>
      </c>
      <c r="C5781" s="64">
        <f t="shared" si="740"/>
        <v>3800.3999999999996</v>
      </c>
      <c r="D5781" s="64">
        <f t="shared" si="740"/>
        <v>364</v>
      </c>
      <c r="E5781" s="64">
        <f t="shared" si="740"/>
        <v>292.83000000000004</v>
      </c>
      <c r="F5781" s="64">
        <f t="shared" si="740"/>
        <v>0</v>
      </c>
      <c r="H5781" s="64">
        <f t="shared" si="735"/>
        <v>-292.83000000000004</v>
      </c>
      <c r="J5781" s="64">
        <f t="shared" si="741"/>
        <v>184</v>
      </c>
      <c r="K5781" s="64">
        <f t="shared" si="736"/>
        <v>185</v>
      </c>
      <c r="L5781" s="64">
        <f t="shared" si="737"/>
        <v>662</v>
      </c>
      <c r="M5781" s="64">
        <f t="shared" si="738"/>
        <v>284</v>
      </c>
      <c r="O5781" s="64">
        <f t="shared" si="742"/>
        <v>2</v>
      </c>
      <c r="P5781" s="64">
        <f t="shared" si="743"/>
        <v>1</v>
      </c>
      <c r="Q5781" s="64">
        <f t="shared" si="744"/>
        <v>1</v>
      </c>
    </row>
    <row r="5782" spans="1:17" x14ac:dyDescent="0.35">
      <c r="A5782" s="64">
        <v>50134718</v>
      </c>
      <c r="B5782" s="64" t="str">
        <f t="shared" si="739"/>
        <v>RT</v>
      </c>
      <c r="C5782" s="64">
        <f t="shared" si="740"/>
        <v>6528.83</v>
      </c>
      <c r="D5782" s="64">
        <f t="shared" si="740"/>
        <v>364</v>
      </c>
      <c r="E5782" s="64">
        <f t="shared" si="740"/>
        <v>531.92000000000007</v>
      </c>
      <c r="F5782" s="64">
        <f t="shared" si="740"/>
        <v>0</v>
      </c>
      <c r="H5782" s="64">
        <f t="shared" si="735"/>
        <v>-531.92000000000007</v>
      </c>
      <c r="J5782" s="64">
        <f t="shared" si="741"/>
        <v>184</v>
      </c>
      <c r="K5782" s="64">
        <f t="shared" si="736"/>
        <v>185</v>
      </c>
      <c r="L5782" s="64">
        <f t="shared" si="737"/>
        <v>663</v>
      </c>
      <c r="M5782" s="64">
        <f t="shared" si="738"/>
        <v>284</v>
      </c>
      <c r="O5782" s="64">
        <f t="shared" si="742"/>
        <v>2</v>
      </c>
      <c r="P5782" s="64">
        <f t="shared" si="743"/>
        <v>1</v>
      </c>
      <c r="Q5782" s="64">
        <f t="shared" si="744"/>
        <v>1</v>
      </c>
    </row>
    <row r="5783" spans="1:17" x14ac:dyDescent="0.35">
      <c r="A5783" s="64">
        <v>50140202</v>
      </c>
      <c r="B5783" s="64" t="str">
        <f t="shared" si="739"/>
        <v>RT</v>
      </c>
      <c r="C5783" s="64">
        <f t="shared" si="740"/>
        <v>12806.390009999999</v>
      </c>
      <c r="D5783" s="64">
        <f t="shared" si="740"/>
        <v>365</v>
      </c>
      <c r="E5783" s="64">
        <f t="shared" si="740"/>
        <v>1057.73</v>
      </c>
      <c r="F5783" s="64">
        <f t="shared" si="740"/>
        <v>0</v>
      </c>
      <c r="H5783" s="64">
        <f t="shared" si="735"/>
        <v>-1057.73</v>
      </c>
      <c r="J5783" s="64">
        <f t="shared" si="741"/>
        <v>184</v>
      </c>
      <c r="K5783" s="64">
        <f t="shared" si="736"/>
        <v>185</v>
      </c>
      <c r="L5783" s="64">
        <f t="shared" si="737"/>
        <v>664</v>
      </c>
      <c r="M5783" s="64">
        <f t="shared" si="738"/>
        <v>284</v>
      </c>
      <c r="O5783" s="64">
        <f t="shared" si="742"/>
        <v>2</v>
      </c>
      <c r="P5783" s="64">
        <f t="shared" si="743"/>
        <v>1</v>
      </c>
      <c r="Q5783" s="64">
        <f t="shared" si="744"/>
        <v>1</v>
      </c>
    </row>
    <row r="5784" spans="1:17" x14ac:dyDescent="0.35">
      <c r="A5784" s="64">
        <v>50141383</v>
      </c>
      <c r="B5784" s="64" t="str">
        <f t="shared" si="739"/>
        <v>CPP</v>
      </c>
      <c r="C5784" s="64">
        <f t="shared" si="740"/>
        <v>2405.87</v>
      </c>
      <c r="D5784" s="64">
        <f t="shared" si="740"/>
        <v>278</v>
      </c>
      <c r="E5784" s="64">
        <f t="shared" si="740"/>
        <v>198.01</v>
      </c>
      <c r="F5784" s="64">
        <f t="shared" si="740"/>
        <v>199.32</v>
      </c>
      <c r="H5784" s="64">
        <f t="shared" si="735"/>
        <v>1.3100000000000023</v>
      </c>
      <c r="J5784" s="64">
        <f t="shared" si="741"/>
        <v>185</v>
      </c>
      <c r="K5784" s="64">
        <f t="shared" si="736"/>
        <v>185</v>
      </c>
      <c r="L5784" s="64">
        <f t="shared" si="737"/>
        <v>664</v>
      </c>
      <c r="M5784" s="64">
        <f t="shared" si="738"/>
        <v>284</v>
      </c>
      <c r="O5784" s="64">
        <f t="shared" si="742"/>
        <v>2</v>
      </c>
      <c r="P5784" s="64">
        <f t="shared" si="743"/>
        <v>1</v>
      </c>
      <c r="Q5784" s="64">
        <f t="shared" si="744"/>
        <v>1</v>
      </c>
    </row>
    <row r="5785" spans="1:17" x14ac:dyDescent="0.35">
      <c r="A5785" s="64">
        <v>50142399</v>
      </c>
      <c r="B5785" s="64" t="str">
        <f t="shared" si="739"/>
        <v>RT</v>
      </c>
      <c r="C5785" s="64">
        <f t="shared" si="740"/>
        <v>6352.16</v>
      </c>
      <c r="D5785" s="64">
        <f t="shared" si="740"/>
        <v>365</v>
      </c>
      <c r="E5785" s="64">
        <f t="shared" si="740"/>
        <v>503.16</v>
      </c>
      <c r="F5785" s="64">
        <f t="shared" si="740"/>
        <v>0</v>
      </c>
      <c r="H5785" s="64">
        <f t="shared" si="735"/>
        <v>-503.16</v>
      </c>
      <c r="J5785" s="64">
        <f t="shared" si="741"/>
        <v>185</v>
      </c>
      <c r="K5785" s="64">
        <f t="shared" si="736"/>
        <v>185</v>
      </c>
      <c r="L5785" s="64">
        <f t="shared" si="737"/>
        <v>665</v>
      </c>
      <c r="M5785" s="64">
        <f t="shared" si="738"/>
        <v>284</v>
      </c>
      <c r="O5785" s="64">
        <f t="shared" si="742"/>
        <v>2</v>
      </c>
      <c r="P5785" s="64">
        <f t="shared" si="743"/>
        <v>1</v>
      </c>
      <c r="Q5785" s="64">
        <f t="shared" si="744"/>
        <v>1</v>
      </c>
    </row>
    <row r="5786" spans="1:17" x14ac:dyDescent="0.35">
      <c r="A5786" s="64">
        <v>50146549</v>
      </c>
      <c r="B5786" s="64" t="str">
        <f t="shared" si="739"/>
        <v>CPP/RT</v>
      </c>
      <c r="C5786" s="64">
        <f t="shared" si="740"/>
        <v>18442.48</v>
      </c>
      <c r="D5786" s="64">
        <f t="shared" si="740"/>
        <v>365</v>
      </c>
      <c r="E5786" s="64">
        <f t="shared" si="740"/>
        <v>1490.8600000000001</v>
      </c>
      <c r="F5786" s="64">
        <f t="shared" si="740"/>
        <v>1465.3899999999999</v>
      </c>
      <c r="H5786" s="64">
        <f t="shared" si="735"/>
        <v>-25.470000000000255</v>
      </c>
      <c r="J5786" s="64">
        <f t="shared" si="741"/>
        <v>185</v>
      </c>
      <c r="K5786" s="64">
        <f t="shared" si="736"/>
        <v>186</v>
      </c>
      <c r="L5786" s="64">
        <f t="shared" si="737"/>
        <v>665</v>
      </c>
      <c r="M5786" s="64">
        <f t="shared" si="738"/>
        <v>284</v>
      </c>
      <c r="O5786" s="64">
        <f t="shared" si="742"/>
        <v>2</v>
      </c>
      <c r="P5786" s="64">
        <f t="shared" si="743"/>
        <v>1</v>
      </c>
      <c r="Q5786" s="64">
        <f t="shared" si="744"/>
        <v>1</v>
      </c>
    </row>
    <row r="5787" spans="1:17" x14ac:dyDescent="0.35">
      <c r="A5787" s="64">
        <v>50150491</v>
      </c>
      <c r="B5787" s="64" t="str">
        <f t="shared" si="739"/>
        <v>RT</v>
      </c>
      <c r="C5787" s="64">
        <f t="shared" si="740"/>
        <v>12259.78</v>
      </c>
      <c r="D5787" s="64">
        <f t="shared" si="740"/>
        <v>365</v>
      </c>
      <c r="E5787" s="64">
        <f t="shared" si="740"/>
        <v>1024.1399999999999</v>
      </c>
      <c r="F5787" s="64">
        <f t="shared" si="740"/>
        <v>0</v>
      </c>
      <c r="H5787" s="64">
        <f t="shared" si="735"/>
        <v>-1024.1399999999999</v>
      </c>
      <c r="J5787" s="64">
        <f t="shared" si="741"/>
        <v>185</v>
      </c>
      <c r="K5787" s="64">
        <f t="shared" si="736"/>
        <v>186</v>
      </c>
      <c r="L5787" s="64">
        <f t="shared" si="737"/>
        <v>666</v>
      </c>
      <c r="M5787" s="64">
        <f t="shared" si="738"/>
        <v>284</v>
      </c>
      <c r="O5787" s="64">
        <f t="shared" si="742"/>
        <v>2</v>
      </c>
      <c r="P5787" s="64">
        <f t="shared" si="743"/>
        <v>1</v>
      </c>
      <c r="Q5787" s="64">
        <f t="shared" si="744"/>
        <v>1</v>
      </c>
    </row>
    <row r="5788" spans="1:17" x14ac:dyDescent="0.35">
      <c r="A5788" s="64">
        <v>50152067</v>
      </c>
      <c r="B5788" s="64" t="str">
        <f t="shared" si="739"/>
        <v>RT</v>
      </c>
      <c r="C5788" s="64">
        <f t="shared" si="740"/>
        <v>5375.89</v>
      </c>
      <c r="D5788" s="64">
        <f t="shared" si="740"/>
        <v>365</v>
      </c>
      <c r="E5788" s="64">
        <f t="shared" si="740"/>
        <v>429.67</v>
      </c>
      <c r="F5788" s="64">
        <f t="shared" si="740"/>
        <v>0</v>
      </c>
      <c r="H5788" s="64">
        <f t="shared" si="735"/>
        <v>-429.67</v>
      </c>
      <c r="J5788" s="64">
        <f t="shared" si="741"/>
        <v>185</v>
      </c>
      <c r="K5788" s="64">
        <f t="shared" si="736"/>
        <v>186</v>
      </c>
      <c r="L5788" s="64">
        <f t="shared" si="737"/>
        <v>667</v>
      </c>
      <c r="M5788" s="64">
        <f t="shared" si="738"/>
        <v>284</v>
      </c>
      <c r="O5788" s="64">
        <f t="shared" si="742"/>
        <v>2</v>
      </c>
      <c r="P5788" s="64">
        <f t="shared" si="743"/>
        <v>1</v>
      </c>
      <c r="Q5788" s="64">
        <f t="shared" si="744"/>
        <v>1</v>
      </c>
    </row>
    <row r="5789" spans="1:17" x14ac:dyDescent="0.35">
      <c r="A5789" s="64">
        <v>50155467</v>
      </c>
      <c r="B5789" s="64" t="str">
        <f t="shared" si="739"/>
        <v>CPP</v>
      </c>
      <c r="C5789" s="64">
        <f t="shared" si="740"/>
        <v>11504.82</v>
      </c>
      <c r="D5789" s="64">
        <f t="shared" si="740"/>
        <v>332</v>
      </c>
      <c r="E5789" s="64">
        <f t="shared" si="740"/>
        <v>914.57</v>
      </c>
      <c r="F5789" s="64">
        <f t="shared" si="740"/>
        <v>905.79</v>
      </c>
      <c r="H5789" s="64">
        <f t="shared" si="735"/>
        <v>-8.7800000000000864</v>
      </c>
      <c r="J5789" s="64">
        <f t="shared" si="741"/>
        <v>186</v>
      </c>
      <c r="K5789" s="64">
        <f t="shared" si="736"/>
        <v>186</v>
      </c>
      <c r="L5789" s="64">
        <f t="shared" si="737"/>
        <v>667</v>
      </c>
      <c r="M5789" s="64">
        <f t="shared" si="738"/>
        <v>284</v>
      </c>
      <c r="O5789" s="64">
        <f t="shared" si="742"/>
        <v>2</v>
      </c>
      <c r="P5789" s="64">
        <f t="shared" si="743"/>
        <v>1</v>
      </c>
      <c r="Q5789" s="64">
        <f t="shared" si="744"/>
        <v>1</v>
      </c>
    </row>
    <row r="5790" spans="1:17" x14ac:dyDescent="0.35">
      <c r="A5790" s="64">
        <v>50156572</v>
      </c>
      <c r="B5790" s="64" t="str">
        <f t="shared" si="739"/>
        <v>RCT Control</v>
      </c>
      <c r="C5790" s="64">
        <f t="shared" si="740"/>
        <v>9145.27</v>
      </c>
      <c r="D5790" s="64">
        <f t="shared" si="740"/>
        <v>151</v>
      </c>
      <c r="E5790" s="64">
        <f t="shared" si="740"/>
        <v>775.67</v>
      </c>
      <c r="F5790" s="64">
        <f t="shared" si="740"/>
        <v>0</v>
      </c>
      <c r="H5790" s="64">
        <f t="shared" si="735"/>
        <v>-775.67</v>
      </c>
      <c r="J5790" s="64">
        <f t="shared" si="741"/>
        <v>186</v>
      </c>
      <c r="K5790" s="64">
        <f t="shared" si="736"/>
        <v>186</v>
      </c>
      <c r="L5790" s="64">
        <f t="shared" si="737"/>
        <v>667</v>
      </c>
      <c r="M5790" s="64">
        <f t="shared" si="738"/>
        <v>284</v>
      </c>
      <c r="O5790" s="64">
        <f t="shared" si="742"/>
        <v>1</v>
      </c>
      <c r="P5790" s="64">
        <f t="shared" si="743"/>
        <v>1</v>
      </c>
      <c r="Q5790" s="64">
        <f t="shared" si="744"/>
        <v>0</v>
      </c>
    </row>
    <row r="5791" spans="1:17" x14ac:dyDescent="0.35">
      <c r="A5791" s="64">
        <v>50160680</v>
      </c>
      <c r="B5791" s="64" t="str">
        <f t="shared" si="739"/>
        <v>CPP/RT</v>
      </c>
      <c r="C5791" s="64">
        <f t="shared" si="740"/>
        <v>6300.79</v>
      </c>
      <c r="D5791" s="64">
        <f t="shared" si="740"/>
        <v>335</v>
      </c>
      <c r="E5791" s="64">
        <f t="shared" si="740"/>
        <v>508.81</v>
      </c>
      <c r="F5791" s="64">
        <f t="shared" si="740"/>
        <v>500.89</v>
      </c>
      <c r="H5791" s="64">
        <f t="shared" si="735"/>
        <v>-7.9200000000000159</v>
      </c>
      <c r="J5791" s="64">
        <f t="shared" si="741"/>
        <v>186</v>
      </c>
      <c r="K5791" s="64">
        <f t="shared" si="736"/>
        <v>187</v>
      </c>
      <c r="L5791" s="64">
        <f t="shared" si="737"/>
        <v>667</v>
      </c>
      <c r="M5791" s="64">
        <f t="shared" si="738"/>
        <v>284</v>
      </c>
      <c r="O5791" s="64">
        <f t="shared" si="742"/>
        <v>2</v>
      </c>
      <c r="P5791" s="64">
        <f t="shared" si="743"/>
        <v>1</v>
      </c>
      <c r="Q5791" s="64">
        <f t="shared" si="744"/>
        <v>1</v>
      </c>
    </row>
    <row r="5792" spans="1:17" x14ac:dyDescent="0.35">
      <c r="A5792" s="64">
        <v>50163634</v>
      </c>
      <c r="B5792" s="64" t="str">
        <f t="shared" si="739"/>
        <v>RT</v>
      </c>
      <c r="C5792" s="64">
        <f t="shared" si="740"/>
        <v>7664.66</v>
      </c>
      <c r="D5792" s="64">
        <f t="shared" si="740"/>
        <v>364</v>
      </c>
      <c r="E5792" s="64">
        <f t="shared" si="740"/>
        <v>614.18000000000006</v>
      </c>
      <c r="F5792" s="64">
        <f t="shared" si="740"/>
        <v>0</v>
      </c>
      <c r="H5792" s="64">
        <f t="shared" si="735"/>
        <v>-614.18000000000006</v>
      </c>
      <c r="J5792" s="64">
        <f t="shared" si="741"/>
        <v>186</v>
      </c>
      <c r="K5792" s="64">
        <f t="shared" si="736"/>
        <v>187</v>
      </c>
      <c r="L5792" s="64">
        <f t="shared" si="737"/>
        <v>668</v>
      </c>
      <c r="M5792" s="64">
        <f t="shared" si="738"/>
        <v>284</v>
      </c>
      <c r="O5792" s="64">
        <f t="shared" si="742"/>
        <v>2</v>
      </c>
      <c r="P5792" s="64">
        <f t="shared" si="743"/>
        <v>1</v>
      </c>
      <c r="Q5792" s="64">
        <f t="shared" si="744"/>
        <v>1</v>
      </c>
    </row>
    <row r="5793" spans="1:17" x14ac:dyDescent="0.35">
      <c r="A5793" s="64">
        <v>50167553</v>
      </c>
      <c r="B5793" s="64" t="str">
        <f t="shared" si="739"/>
        <v>CPP</v>
      </c>
      <c r="C5793" s="64">
        <f t="shared" si="740"/>
        <v>6687.33</v>
      </c>
      <c r="D5793" s="64">
        <f t="shared" si="740"/>
        <v>335</v>
      </c>
      <c r="E5793" s="64">
        <f t="shared" si="740"/>
        <v>536.73</v>
      </c>
      <c r="F5793" s="64">
        <f t="shared" si="740"/>
        <v>523.29999999999995</v>
      </c>
      <c r="H5793" s="64">
        <f t="shared" si="735"/>
        <v>-13.430000000000064</v>
      </c>
      <c r="J5793" s="64">
        <f t="shared" si="741"/>
        <v>187</v>
      </c>
      <c r="K5793" s="64">
        <f t="shared" si="736"/>
        <v>187</v>
      </c>
      <c r="L5793" s="64">
        <f t="shared" si="737"/>
        <v>668</v>
      </c>
      <c r="M5793" s="64">
        <f t="shared" si="738"/>
        <v>284</v>
      </c>
      <c r="O5793" s="64">
        <f t="shared" si="742"/>
        <v>2</v>
      </c>
      <c r="P5793" s="64">
        <f t="shared" si="743"/>
        <v>1</v>
      </c>
      <c r="Q5793" s="64">
        <f t="shared" si="744"/>
        <v>1</v>
      </c>
    </row>
    <row r="5794" spans="1:17" x14ac:dyDescent="0.35">
      <c r="A5794" s="64">
        <v>50169517</v>
      </c>
      <c r="B5794" s="64" t="str">
        <f t="shared" si="739"/>
        <v>RT</v>
      </c>
      <c r="C5794" s="64">
        <f t="shared" si="740"/>
        <v>8806.5</v>
      </c>
      <c r="D5794" s="64">
        <f t="shared" si="740"/>
        <v>335</v>
      </c>
      <c r="E5794" s="64">
        <f t="shared" si="740"/>
        <v>699.1400000000001</v>
      </c>
      <c r="F5794" s="64">
        <f t="shared" si="740"/>
        <v>0</v>
      </c>
      <c r="H5794" s="64">
        <f t="shared" si="735"/>
        <v>-699.1400000000001</v>
      </c>
      <c r="J5794" s="64">
        <f t="shared" si="741"/>
        <v>187</v>
      </c>
      <c r="K5794" s="64">
        <f t="shared" si="736"/>
        <v>187</v>
      </c>
      <c r="L5794" s="64">
        <f t="shared" si="737"/>
        <v>669</v>
      </c>
      <c r="M5794" s="64">
        <f t="shared" si="738"/>
        <v>284</v>
      </c>
      <c r="O5794" s="64">
        <f t="shared" si="742"/>
        <v>2</v>
      </c>
      <c r="P5794" s="64">
        <f t="shared" si="743"/>
        <v>1</v>
      </c>
      <c r="Q5794" s="64">
        <f t="shared" si="744"/>
        <v>1</v>
      </c>
    </row>
    <row r="5795" spans="1:17" x14ac:dyDescent="0.35">
      <c r="A5795" s="64">
        <v>50179516</v>
      </c>
      <c r="B5795" s="64" t="str">
        <f t="shared" si="739"/>
        <v>RT</v>
      </c>
      <c r="C5795" s="64">
        <f t="shared" si="740"/>
        <v>3871.74</v>
      </c>
      <c r="D5795" s="64">
        <f t="shared" si="740"/>
        <v>365</v>
      </c>
      <c r="E5795" s="64">
        <f t="shared" si="740"/>
        <v>305.88</v>
      </c>
      <c r="F5795" s="64">
        <f t="shared" si="740"/>
        <v>0</v>
      </c>
      <c r="H5795" s="64">
        <f t="shared" si="735"/>
        <v>-305.88</v>
      </c>
      <c r="J5795" s="64">
        <f t="shared" si="741"/>
        <v>187</v>
      </c>
      <c r="K5795" s="64">
        <f t="shared" si="736"/>
        <v>187</v>
      </c>
      <c r="L5795" s="64">
        <f t="shared" si="737"/>
        <v>670</v>
      </c>
      <c r="M5795" s="64">
        <f t="shared" si="738"/>
        <v>284</v>
      </c>
      <c r="O5795" s="64">
        <f t="shared" si="742"/>
        <v>2</v>
      </c>
      <c r="P5795" s="64">
        <f t="shared" si="743"/>
        <v>1</v>
      </c>
      <c r="Q5795" s="64">
        <f t="shared" si="744"/>
        <v>1</v>
      </c>
    </row>
    <row r="5796" spans="1:17" x14ac:dyDescent="0.35">
      <c r="A5796" s="64">
        <v>50184812</v>
      </c>
      <c r="B5796" s="64" t="str">
        <f t="shared" si="739"/>
        <v>RT</v>
      </c>
      <c r="C5796" s="64">
        <f t="shared" si="740"/>
        <v>9680.83</v>
      </c>
      <c r="D5796" s="64">
        <f t="shared" si="740"/>
        <v>367</v>
      </c>
      <c r="E5796" s="64">
        <f t="shared" si="740"/>
        <v>804.78</v>
      </c>
      <c r="F5796" s="64">
        <f t="shared" si="740"/>
        <v>0</v>
      </c>
      <c r="H5796" s="64">
        <f t="shared" si="735"/>
        <v>-804.78</v>
      </c>
      <c r="J5796" s="64">
        <f t="shared" si="741"/>
        <v>187</v>
      </c>
      <c r="K5796" s="64">
        <f t="shared" si="736"/>
        <v>187</v>
      </c>
      <c r="L5796" s="64">
        <f t="shared" si="737"/>
        <v>671</v>
      </c>
      <c r="M5796" s="64">
        <f t="shared" si="738"/>
        <v>284</v>
      </c>
      <c r="O5796" s="64">
        <f t="shared" si="742"/>
        <v>2</v>
      </c>
      <c r="P5796" s="64">
        <f t="shared" si="743"/>
        <v>1</v>
      </c>
      <c r="Q5796" s="64">
        <f t="shared" si="744"/>
        <v>1</v>
      </c>
    </row>
    <row r="5797" spans="1:17" x14ac:dyDescent="0.35">
      <c r="A5797" s="64">
        <v>50185779</v>
      </c>
      <c r="B5797" s="64" t="str">
        <f t="shared" si="739"/>
        <v>RT</v>
      </c>
      <c r="C5797" s="64">
        <f t="shared" si="740"/>
        <v>6618.79</v>
      </c>
      <c r="D5797" s="64">
        <f t="shared" si="740"/>
        <v>365</v>
      </c>
      <c r="E5797" s="64">
        <f t="shared" si="740"/>
        <v>544.22</v>
      </c>
      <c r="F5797" s="64">
        <f t="shared" si="740"/>
        <v>0</v>
      </c>
      <c r="H5797" s="64">
        <f t="shared" si="735"/>
        <v>-544.22</v>
      </c>
      <c r="J5797" s="64">
        <f t="shared" si="741"/>
        <v>187</v>
      </c>
      <c r="K5797" s="64">
        <f t="shared" si="736"/>
        <v>187</v>
      </c>
      <c r="L5797" s="64">
        <f t="shared" si="737"/>
        <v>672</v>
      </c>
      <c r="M5797" s="64">
        <f t="shared" si="738"/>
        <v>284</v>
      </c>
      <c r="O5797" s="64">
        <f t="shared" si="742"/>
        <v>2</v>
      </c>
      <c r="P5797" s="64">
        <f t="shared" si="743"/>
        <v>1</v>
      </c>
      <c r="Q5797" s="64">
        <f t="shared" si="744"/>
        <v>1</v>
      </c>
    </row>
    <row r="5798" spans="1:17" x14ac:dyDescent="0.35">
      <c r="A5798" s="64">
        <v>50190538</v>
      </c>
      <c r="B5798" s="64" t="str">
        <f t="shared" si="739"/>
        <v>RT</v>
      </c>
      <c r="C5798" s="64">
        <f t="shared" si="740"/>
        <v>19904.330000000002</v>
      </c>
      <c r="D5798" s="64">
        <f t="shared" si="740"/>
        <v>364</v>
      </c>
      <c r="E5798" s="64">
        <f t="shared" si="740"/>
        <v>1610.6999999999998</v>
      </c>
      <c r="F5798" s="64">
        <f t="shared" si="740"/>
        <v>0</v>
      </c>
      <c r="H5798" s="64">
        <f t="shared" si="735"/>
        <v>-1610.6999999999998</v>
      </c>
      <c r="J5798" s="64">
        <f t="shared" si="741"/>
        <v>187</v>
      </c>
      <c r="K5798" s="64">
        <f t="shared" si="736"/>
        <v>187</v>
      </c>
      <c r="L5798" s="64">
        <f t="shared" si="737"/>
        <v>673</v>
      </c>
      <c r="M5798" s="64">
        <f t="shared" si="738"/>
        <v>284</v>
      </c>
      <c r="O5798" s="64">
        <f t="shared" si="742"/>
        <v>2</v>
      </c>
      <c r="P5798" s="64">
        <f t="shared" si="743"/>
        <v>1</v>
      </c>
      <c r="Q5798" s="64">
        <f t="shared" si="744"/>
        <v>1</v>
      </c>
    </row>
    <row r="5799" spans="1:17" x14ac:dyDescent="0.35">
      <c r="A5799" s="64">
        <v>50191817</v>
      </c>
      <c r="B5799" s="64" t="str">
        <f t="shared" si="739"/>
        <v>RT</v>
      </c>
      <c r="C5799" s="64">
        <f t="shared" si="740"/>
        <v>12186.599999999999</v>
      </c>
      <c r="D5799" s="64">
        <f t="shared" si="740"/>
        <v>365</v>
      </c>
      <c r="E5799" s="64">
        <f t="shared" si="740"/>
        <v>980.8900000000001</v>
      </c>
      <c r="F5799" s="64">
        <f t="shared" si="740"/>
        <v>0</v>
      </c>
      <c r="H5799" s="64">
        <f t="shared" si="735"/>
        <v>-980.8900000000001</v>
      </c>
      <c r="J5799" s="64">
        <f t="shared" si="741"/>
        <v>187</v>
      </c>
      <c r="K5799" s="64">
        <f t="shared" si="736"/>
        <v>187</v>
      </c>
      <c r="L5799" s="64">
        <f t="shared" si="737"/>
        <v>674</v>
      </c>
      <c r="M5799" s="64">
        <f t="shared" si="738"/>
        <v>284</v>
      </c>
      <c r="O5799" s="64">
        <f t="shared" si="742"/>
        <v>2</v>
      </c>
      <c r="P5799" s="64">
        <f t="shared" si="743"/>
        <v>1</v>
      </c>
      <c r="Q5799" s="64">
        <f t="shared" si="744"/>
        <v>1</v>
      </c>
    </row>
    <row r="5800" spans="1:17" x14ac:dyDescent="0.35">
      <c r="A5800" s="64">
        <v>50196338</v>
      </c>
      <c r="B5800" s="64" t="str">
        <f t="shared" si="739"/>
        <v>RT</v>
      </c>
      <c r="C5800" s="64">
        <f t="shared" si="740"/>
        <v>6895.6399999999994</v>
      </c>
      <c r="D5800" s="64">
        <f t="shared" si="740"/>
        <v>365</v>
      </c>
      <c r="E5800" s="64">
        <f t="shared" si="740"/>
        <v>568.37</v>
      </c>
      <c r="F5800" s="64">
        <f t="shared" si="740"/>
        <v>0</v>
      </c>
      <c r="H5800" s="64">
        <f t="shared" si="735"/>
        <v>-568.37</v>
      </c>
      <c r="J5800" s="64">
        <f t="shared" si="741"/>
        <v>187</v>
      </c>
      <c r="K5800" s="64">
        <f t="shared" si="736"/>
        <v>187</v>
      </c>
      <c r="L5800" s="64">
        <f t="shared" si="737"/>
        <v>675</v>
      </c>
      <c r="M5800" s="64">
        <f t="shared" si="738"/>
        <v>284</v>
      </c>
      <c r="O5800" s="64">
        <f t="shared" si="742"/>
        <v>2</v>
      </c>
      <c r="P5800" s="64">
        <f t="shared" si="743"/>
        <v>1</v>
      </c>
      <c r="Q5800" s="64">
        <f t="shared" si="744"/>
        <v>1</v>
      </c>
    </row>
    <row r="5801" spans="1:17" x14ac:dyDescent="0.35">
      <c r="A5801" s="64">
        <v>50196817</v>
      </c>
      <c r="B5801" s="64" t="str">
        <f t="shared" si="739"/>
        <v>RT</v>
      </c>
      <c r="C5801" s="64">
        <f t="shared" si="740"/>
        <v>7408.9</v>
      </c>
      <c r="D5801" s="64">
        <f t="shared" si="740"/>
        <v>365</v>
      </c>
      <c r="E5801" s="64">
        <f t="shared" si="740"/>
        <v>572.14</v>
      </c>
      <c r="F5801" s="64">
        <f t="shared" si="740"/>
        <v>0</v>
      </c>
      <c r="H5801" s="64">
        <f t="shared" si="735"/>
        <v>-572.14</v>
      </c>
      <c r="J5801" s="64">
        <f t="shared" si="741"/>
        <v>187</v>
      </c>
      <c r="K5801" s="64">
        <f t="shared" si="736"/>
        <v>187</v>
      </c>
      <c r="L5801" s="64">
        <f t="shared" si="737"/>
        <v>676</v>
      </c>
      <c r="M5801" s="64">
        <f t="shared" si="738"/>
        <v>284</v>
      </c>
      <c r="O5801" s="64">
        <f t="shared" si="742"/>
        <v>2</v>
      </c>
      <c r="P5801" s="64">
        <f t="shared" si="743"/>
        <v>1</v>
      </c>
      <c r="Q5801" s="64">
        <f t="shared" si="744"/>
        <v>1</v>
      </c>
    </row>
    <row r="5802" spans="1:17" x14ac:dyDescent="0.35">
      <c r="A5802" s="64">
        <v>50201517</v>
      </c>
      <c r="B5802" s="64" t="str">
        <f t="shared" si="739"/>
        <v>RT</v>
      </c>
      <c r="C5802" s="64">
        <f t="shared" si="740"/>
        <v>3406.7799999999997</v>
      </c>
      <c r="D5802" s="64">
        <f t="shared" si="740"/>
        <v>365</v>
      </c>
      <c r="E5802" s="64">
        <f t="shared" si="740"/>
        <v>279.63</v>
      </c>
      <c r="F5802" s="64">
        <f t="shared" si="740"/>
        <v>0</v>
      </c>
      <c r="H5802" s="64">
        <f t="shared" si="735"/>
        <v>-279.63</v>
      </c>
      <c r="J5802" s="64">
        <f t="shared" si="741"/>
        <v>187</v>
      </c>
      <c r="K5802" s="64">
        <f t="shared" si="736"/>
        <v>187</v>
      </c>
      <c r="L5802" s="64">
        <f t="shared" si="737"/>
        <v>677</v>
      </c>
      <c r="M5802" s="64">
        <f t="shared" si="738"/>
        <v>284</v>
      </c>
      <c r="O5802" s="64">
        <f t="shared" si="742"/>
        <v>2</v>
      </c>
      <c r="P5802" s="64">
        <f t="shared" si="743"/>
        <v>1</v>
      </c>
      <c r="Q5802" s="64">
        <f t="shared" si="744"/>
        <v>1</v>
      </c>
    </row>
    <row r="5803" spans="1:17" x14ac:dyDescent="0.35">
      <c r="A5803" s="64">
        <v>50204066</v>
      </c>
      <c r="B5803" s="64" t="str">
        <f t="shared" si="739"/>
        <v>RT</v>
      </c>
      <c r="C5803" s="64">
        <f t="shared" si="740"/>
        <v>16523.64</v>
      </c>
      <c r="D5803" s="64">
        <f t="shared" si="740"/>
        <v>367</v>
      </c>
      <c r="E5803" s="64">
        <f t="shared" si="740"/>
        <v>1349.0300000000002</v>
      </c>
      <c r="F5803" s="64">
        <f t="shared" si="740"/>
        <v>0</v>
      </c>
      <c r="H5803" s="64">
        <f t="shared" si="735"/>
        <v>-1349.0300000000002</v>
      </c>
      <c r="J5803" s="64">
        <f t="shared" si="741"/>
        <v>187</v>
      </c>
      <c r="K5803" s="64">
        <f t="shared" si="736"/>
        <v>187</v>
      </c>
      <c r="L5803" s="64">
        <f t="shared" si="737"/>
        <v>678</v>
      </c>
      <c r="M5803" s="64">
        <f t="shared" si="738"/>
        <v>284</v>
      </c>
      <c r="O5803" s="64">
        <f t="shared" si="742"/>
        <v>2</v>
      </c>
      <c r="P5803" s="64">
        <f t="shared" si="743"/>
        <v>1</v>
      </c>
      <c r="Q5803" s="64">
        <f t="shared" si="744"/>
        <v>1</v>
      </c>
    </row>
    <row r="5804" spans="1:17" x14ac:dyDescent="0.35">
      <c r="A5804" s="64">
        <v>50209371</v>
      </c>
      <c r="B5804" s="64" t="str">
        <f t="shared" si="739"/>
        <v>RT</v>
      </c>
      <c r="C5804" s="64">
        <f t="shared" si="740"/>
        <v>4308.5300000000007</v>
      </c>
      <c r="D5804" s="64">
        <f t="shared" si="740"/>
        <v>364</v>
      </c>
      <c r="E5804" s="64">
        <f t="shared" si="740"/>
        <v>356.38</v>
      </c>
      <c r="F5804" s="64">
        <f t="shared" ref="F5804" si="745">SUMIFS(F$55:F$4404,$A$55:$A$4404,$A5804)</f>
        <v>0</v>
      </c>
      <c r="H5804" s="64">
        <f t="shared" ref="H5804:H5867" si="746">F5804-E5804</f>
        <v>-356.38</v>
      </c>
      <c r="J5804" s="64">
        <f t="shared" si="741"/>
        <v>187</v>
      </c>
      <c r="K5804" s="64">
        <f t="shared" ref="K5804:K5867" si="747">IF(AND($B5804=K$4457,$Q5804=1),K5803+1,K5803)</f>
        <v>187</v>
      </c>
      <c r="L5804" s="64">
        <f t="shared" ref="L5804:L5867" si="748">IF(AND($B5804=L$4457,$Q5804=1),L5803+1,L5803)</f>
        <v>679</v>
      </c>
      <c r="M5804" s="64">
        <f t="shared" ref="M5804:M5867" si="749">IF(AND($B5804=M$4457,$Q5804=1),M5803+1,M5803)</f>
        <v>284</v>
      </c>
      <c r="O5804" s="64">
        <f t="shared" si="742"/>
        <v>2</v>
      </c>
      <c r="P5804" s="64">
        <f t="shared" si="743"/>
        <v>1</v>
      </c>
      <c r="Q5804" s="64">
        <f t="shared" si="744"/>
        <v>1</v>
      </c>
    </row>
    <row r="5805" spans="1:17" x14ac:dyDescent="0.35">
      <c r="A5805" s="64">
        <v>50209743</v>
      </c>
      <c r="B5805" s="64" t="str">
        <f t="shared" ref="B5805:B5868" si="750">INDEX($B$55:$B$4404,MATCH($A5805,$A$55:$A$4404,0),1)</f>
        <v>RT</v>
      </c>
      <c r="C5805" s="64">
        <f t="shared" ref="C5805:F5868" si="751">SUMIFS(C$55:C$4404,$A$55:$A$4404,$A5805)</f>
        <v>5672.57</v>
      </c>
      <c r="D5805" s="64">
        <f t="shared" si="751"/>
        <v>365</v>
      </c>
      <c r="E5805" s="64">
        <f t="shared" si="751"/>
        <v>436.14</v>
      </c>
      <c r="F5805" s="64">
        <f t="shared" si="751"/>
        <v>0</v>
      </c>
      <c r="H5805" s="64">
        <f t="shared" si="746"/>
        <v>-436.14</v>
      </c>
      <c r="J5805" s="64">
        <f t="shared" ref="J5805:J5868" si="752">IF(AND($B5805=J$4457,$Q5805=1),J5804+1,J5804)</f>
        <v>187</v>
      </c>
      <c r="K5805" s="64">
        <f t="shared" si="747"/>
        <v>187</v>
      </c>
      <c r="L5805" s="64">
        <f t="shared" si="748"/>
        <v>680</v>
      </c>
      <c r="M5805" s="64">
        <f t="shared" si="749"/>
        <v>284</v>
      </c>
      <c r="O5805" s="64">
        <f t="shared" ref="O5805:O5868" si="753">COUNTIFS($A$55:$A$4404,$A5805)</f>
        <v>2</v>
      </c>
      <c r="P5805" s="64">
        <f t="shared" ref="P5805:P5868" si="754">IF(D5805&lt;=$P$4455,1,0)</f>
        <v>1</v>
      </c>
      <c r="Q5805" s="64">
        <f t="shared" ref="Q5805:Q5868" si="755">IF(AND(O5805=2,P5805=1),1,0)</f>
        <v>1</v>
      </c>
    </row>
    <row r="5806" spans="1:17" x14ac:dyDescent="0.35">
      <c r="A5806" s="64">
        <v>50213554</v>
      </c>
      <c r="B5806" s="64" t="str">
        <f t="shared" si="750"/>
        <v>RT</v>
      </c>
      <c r="C5806" s="64">
        <f t="shared" si="751"/>
        <v>10006.59</v>
      </c>
      <c r="D5806" s="64">
        <f t="shared" si="751"/>
        <v>367</v>
      </c>
      <c r="E5806" s="64">
        <f t="shared" si="751"/>
        <v>805.23</v>
      </c>
      <c r="F5806" s="64">
        <f t="shared" si="751"/>
        <v>0</v>
      </c>
      <c r="H5806" s="64">
        <f t="shared" si="746"/>
        <v>-805.23</v>
      </c>
      <c r="J5806" s="64">
        <f t="shared" si="752"/>
        <v>187</v>
      </c>
      <c r="K5806" s="64">
        <f t="shared" si="747"/>
        <v>187</v>
      </c>
      <c r="L5806" s="64">
        <f t="shared" si="748"/>
        <v>681</v>
      </c>
      <c r="M5806" s="64">
        <f t="shared" si="749"/>
        <v>284</v>
      </c>
      <c r="O5806" s="64">
        <f t="shared" si="753"/>
        <v>2</v>
      </c>
      <c r="P5806" s="64">
        <f t="shared" si="754"/>
        <v>1</v>
      </c>
      <c r="Q5806" s="64">
        <f t="shared" si="755"/>
        <v>1</v>
      </c>
    </row>
    <row r="5807" spans="1:17" x14ac:dyDescent="0.35">
      <c r="A5807" s="64">
        <v>50224048</v>
      </c>
      <c r="B5807" s="64" t="str">
        <f t="shared" si="750"/>
        <v>CPP/RT</v>
      </c>
      <c r="C5807" s="64">
        <f t="shared" si="751"/>
        <v>17868.09</v>
      </c>
      <c r="D5807" s="64">
        <f t="shared" si="751"/>
        <v>367</v>
      </c>
      <c r="E5807" s="64">
        <f t="shared" si="751"/>
        <v>1483.9699999999998</v>
      </c>
      <c r="F5807" s="64">
        <f t="shared" si="751"/>
        <v>1474.54</v>
      </c>
      <c r="H5807" s="64">
        <f t="shared" si="746"/>
        <v>-9.4299999999998363</v>
      </c>
      <c r="J5807" s="64">
        <f t="shared" si="752"/>
        <v>187</v>
      </c>
      <c r="K5807" s="64">
        <f t="shared" si="747"/>
        <v>188</v>
      </c>
      <c r="L5807" s="64">
        <f t="shared" si="748"/>
        <v>681</v>
      </c>
      <c r="M5807" s="64">
        <f t="shared" si="749"/>
        <v>284</v>
      </c>
      <c r="O5807" s="64">
        <f t="shared" si="753"/>
        <v>2</v>
      </c>
      <c r="P5807" s="64">
        <f t="shared" si="754"/>
        <v>1</v>
      </c>
      <c r="Q5807" s="64">
        <f t="shared" si="755"/>
        <v>1</v>
      </c>
    </row>
    <row r="5808" spans="1:17" x14ac:dyDescent="0.35">
      <c r="A5808" s="64">
        <v>50226169</v>
      </c>
      <c r="B5808" s="64" t="str">
        <f t="shared" si="750"/>
        <v>RT</v>
      </c>
      <c r="C5808" s="64">
        <f t="shared" si="751"/>
        <v>9386.2099999999991</v>
      </c>
      <c r="D5808" s="64">
        <f t="shared" si="751"/>
        <v>364</v>
      </c>
      <c r="E5808" s="64">
        <f t="shared" si="751"/>
        <v>765.18000000000006</v>
      </c>
      <c r="F5808" s="64">
        <f t="shared" si="751"/>
        <v>0</v>
      </c>
      <c r="H5808" s="64">
        <f t="shared" si="746"/>
        <v>-765.18000000000006</v>
      </c>
      <c r="J5808" s="64">
        <f t="shared" si="752"/>
        <v>187</v>
      </c>
      <c r="K5808" s="64">
        <f t="shared" si="747"/>
        <v>188</v>
      </c>
      <c r="L5808" s="64">
        <f t="shared" si="748"/>
        <v>682</v>
      </c>
      <c r="M5808" s="64">
        <f t="shared" si="749"/>
        <v>284</v>
      </c>
      <c r="O5808" s="64">
        <f t="shared" si="753"/>
        <v>2</v>
      </c>
      <c r="P5808" s="64">
        <f t="shared" si="754"/>
        <v>1</v>
      </c>
      <c r="Q5808" s="64">
        <f t="shared" si="755"/>
        <v>1</v>
      </c>
    </row>
    <row r="5809" spans="1:17" x14ac:dyDescent="0.35">
      <c r="A5809" s="64">
        <v>50226250</v>
      </c>
      <c r="B5809" s="64" t="str">
        <f t="shared" si="750"/>
        <v>RT</v>
      </c>
      <c r="C5809" s="64">
        <f t="shared" si="751"/>
        <v>13388.990000000002</v>
      </c>
      <c r="D5809" s="64">
        <f t="shared" si="751"/>
        <v>364</v>
      </c>
      <c r="E5809" s="64">
        <f t="shared" si="751"/>
        <v>1102.99</v>
      </c>
      <c r="F5809" s="64">
        <f t="shared" si="751"/>
        <v>0</v>
      </c>
      <c r="H5809" s="64">
        <f t="shared" si="746"/>
        <v>-1102.99</v>
      </c>
      <c r="J5809" s="64">
        <f t="shared" si="752"/>
        <v>187</v>
      </c>
      <c r="K5809" s="64">
        <f t="shared" si="747"/>
        <v>188</v>
      </c>
      <c r="L5809" s="64">
        <f t="shared" si="748"/>
        <v>683</v>
      </c>
      <c r="M5809" s="64">
        <f t="shared" si="749"/>
        <v>284</v>
      </c>
      <c r="O5809" s="64">
        <f t="shared" si="753"/>
        <v>2</v>
      </c>
      <c r="P5809" s="64">
        <f t="shared" si="754"/>
        <v>1</v>
      </c>
      <c r="Q5809" s="64">
        <f t="shared" si="755"/>
        <v>1</v>
      </c>
    </row>
    <row r="5810" spans="1:17" x14ac:dyDescent="0.35">
      <c r="A5810" s="64">
        <v>50226672</v>
      </c>
      <c r="B5810" s="64" t="str">
        <f t="shared" si="750"/>
        <v>RCT Control</v>
      </c>
      <c r="C5810" s="64">
        <f t="shared" si="751"/>
        <v>5270.6399999999994</v>
      </c>
      <c r="D5810" s="64">
        <f t="shared" si="751"/>
        <v>336</v>
      </c>
      <c r="E5810" s="64">
        <f t="shared" si="751"/>
        <v>434.3</v>
      </c>
      <c r="F5810" s="64">
        <f t="shared" si="751"/>
        <v>0</v>
      </c>
      <c r="H5810" s="64">
        <f t="shared" si="746"/>
        <v>-434.3</v>
      </c>
      <c r="J5810" s="64">
        <f t="shared" si="752"/>
        <v>187</v>
      </c>
      <c r="K5810" s="64">
        <f t="shared" si="747"/>
        <v>188</v>
      </c>
      <c r="L5810" s="64">
        <f t="shared" si="748"/>
        <v>683</v>
      </c>
      <c r="M5810" s="64">
        <f t="shared" si="749"/>
        <v>285</v>
      </c>
      <c r="O5810" s="64">
        <f t="shared" si="753"/>
        <v>2</v>
      </c>
      <c r="P5810" s="64">
        <f t="shared" si="754"/>
        <v>1</v>
      </c>
      <c r="Q5810" s="64">
        <f t="shared" si="755"/>
        <v>1</v>
      </c>
    </row>
    <row r="5811" spans="1:17" x14ac:dyDescent="0.35">
      <c r="A5811" s="64">
        <v>50226838</v>
      </c>
      <c r="B5811" s="64" t="str">
        <f t="shared" si="750"/>
        <v>RCT Control</v>
      </c>
      <c r="C5811" s="64">
        <f t="shared" si="751"/>
        <v>9180</v>
      </c>
      <c r="D5811" s="64">
        <f t="shared" si="751"/>
        <v>336</v>
      </c>
      <c r="E5811" s="64">
        <f t="shared" si="751"/>
        <v>745.67</v>
      </c>
      <c r="F5811" s="64">
        <f t="shared" si="751"/>
        <v>0</v>
      </c>
      <c r="H5811" s="64">
        <f t="shared" si="746"/>
        <v>-745.67</v>
      </c>
      <c r="J5811" s="64">
        <f t="shared" si="752"/>
        <v>187</v>
      </c>
      <c r="K5811" s="64">
        <f t="shared" si="747"/>
        <v>188</v>
      </c>
      <c r="L5811" s="64">
        <f t="shared" si="748"/>
        <v>683</v>
      </c>
      <c r="M5811" s="64">
        <f t="shared" si="749"/>
        <v>286</v>
      </c>
      <c r="O5811" s="64">
        <f t="shared" si="753"/>
        <v>2</v>
      </c>
      <c r="P5811" s="64">
        <f t="shared" si="754"/>
        <v>1</v>
      </c>
      <c r="Q5811" s="64">
        <f t="shared" si="755"/>
        <v>1</v>
      </c>
    </row>
    <row r="5812" spans="1:17" x14ac:dyDescent="0.35">
      <c r="A5812" s="64">
        <v>50233809</v>
      </c>
      <c r="B5812" s="64" t="str">
        <f t="shared" si="750"/>
        <v>CPP</v>
      </c>
      <c r="C5812" s="64">
        <f t="shared" si="751"/>
        <v>6883.5300000000007</v>
      </c>
      <c r="D5812" s="64">
        <f t="shared" si="751"/>
        <v>304</v>
      </c>
      <c r="E5812" s="64">
        <f t="shared" si="751"/>
        <v>565.42000000000007</v>
      </c>
      <c r="F5812" s="64">
        <f t="shared" si="751"/>
        <v>559.36999999999989</v>
      </c>
      <c r="H5812" s="64">
        <f t="shared" si="746"/>
        <v>-6.0500000000001819</v>
      </c>
      <c r="J5812" s="64">
        <f t="shared" si="752"/>
        <v>188</v>
      </c>
      <c r="K5812" s="64">
        <f t="shared" si="747"/>
        <v>188</v>
      </c>
      <c r="L5812" s="64">
        <f t="shared" si="748"/>
        <v>683</v>
      </c>
      <c r="M5812" s="64">
        <f t="shared" si="749"/>
        <v>286</v>
      </c>
      <c r="O5812" s="64">
        <f t="shared" si="753"/>
        <v>2</v>
      </c>
      <c r="P5812" s="64">
        <f t="shared" si="754"/>
        <v>1</v>
      </c>
      <c r="Q5812" s="64">
        <f t="shared" si="755"/>
        <v>1</v>
      </c>
    </row>
    <row r="5813" spans="1:17" x14ac:dyDescent="0.35">
      <c r="A5813" s="64">
        <v>50234170</v>
      </c>
      <c r="B5813" s="64" t="str">
        <f t="shared" si="750"/>
        <v>RCT Control</v>
      </c>
      <c r="C5813" s="64">
        <f t="shared" si="751"/>
        <v>6209.96</v>
      </c>
      <c r="D5813" s="64">
        <f t="shared" si="751"/>
        <v>334</v>
      </c>
      <c r="E5813" s="64">
        <f t="shared" si="751"/>
        <v>476.97</v>
      </c>
      <c r="F5813" s="64">
        <f t="shared" si="751"/>
        <v>0</v>
      </c>
      <c r="H5813" s="64">
        <f t="shared" si="746"/>
        <v>-476.97</v>
      </c>
      <c r="J5813" s="64">
        <f t="shared" si="752"/>
        <v>188</v>
      </c>
      <c r="K5813" s="64">
        <f t="shared" si="747"/>
        <v>188</v>
      </c>
      <c r="L5813" s="64">
        <f t="shared" si="748"/>
        <v>683</v>
      </c>
      <c r="M5813" s="64">
        <f t="shared" si="749"/>
        <v>287</v>
      </c>
      <c r="O5813" s="64">
        <f t="shared" si="753"/>
        <v>2</v>
      </c>
      <c r="P5813" s="64">
        <f t="shared" si="754"/>
        <v>1</v>
      </c>
      <c r="Q5813" s="64">
        <f t="shared" si="755"/>
        <v>1</v>
      </c>
    </row>
    <row r="5814" spans="1:17" x14ac:dyDescent="0.35">
      <c r="A5814" s="64">
        <v>50235912</v>
      </c>
      <c r="B5814" s="64" t="str">
        <f t="shared" si="750"/>
        <v>RT</v>
      </c>
      <c r="C5814" s="64">
        <f t="shared" si="751"/>
        <v>10280.719999999999</v>
      </c>
      <c r="D5814" s="64">
        <f t="shared" si="751"/>
        <v>365</v>
      </c>
      <c r="E5814" s="64">
        <f t="shared" si="751"/>
        <v>838.3599999999999</v>
      </c>
      <c r="F5814" s="64">
        <f t="shared" si="751"/>
        <v>0</v>
      </c>
      <c r="H5814" s="64">
        <f t="shared" si="746"/>
        <v>-838.3599999999999</v>
      </c>
      <c r="J5814" s="64">
        <f t="shared" si="752"/>
        <v>188</v>
      </c>
      <c r="K5814" s="64">
        <f t="shared" si="747"/>
        <v>188</v>
      </c>
      <c r="L5814" s="64">
        <f t="shared" si="748"/>
        <v>684</v>
      </c>
      <c r="M5814" s="64">
        <f t="shared" si="749"/>
        <v>287</v>
      </c>
      <c r="O5814" s="64">
        <f t="shared" si="753"/>
        <v>2</v>
      </c>
      <c r="P5814" s="64">
        <f t="shared" si="754"/>
        <v>1</v>
      </c>
      <c r="Q5814" s="64">
        <f t="shared" si="755"/>
        <v>1</v>
      </c>
    </row>
    <row r="5815" spans="1:17" x14ac:dyDescent="0.35">
      <c r="A5815" s="64">
        <v>50236837</v>
      </c>
      <c r="B5815" s="64" t="str">
        <f t="shared" si="750"/>
        <v>CPP</v>
      </c>
      <c r="C5815" s="64">
        <f t="shared" si="751"/>
        <v>3752.0299999999997</v>
      </c>
      <c r="D5815" s="64">
        <f t="shared" si="751"/>
        <v>304</v>
      </c>
      <c r="E5815" s="64">
        <f t="shared" si="751"/>
        <v>298.71000000000004</v>
      </c>
      <c r="F5815" s="64">
        <f t="shared" si="751"/>
        <v>294.12</v>
      </c>
      <c r="H5815" s="64">
        <f t="shared" si="746"/>
        <v>-4.5900000000000318</v>
      </c>
      <c r="J5815" s="64">
        <f t="shared" si="752"/>
        <v>189</v>
      </c>
      <c r="K5815" s="64">
        <f t="shared" si="747"/>
        <v>188</v>
      </c>
      <c r="L5815" s="64">
        <f t="shared" si="748"/>
        <v>684</v>
      </c>
      <c r="M5815" s="64">
        <f t="shared" si="749"/>
        <v>287</v>
      </c>
      <c r="O5815" s="64">
        <f t="shared" si="753"/>
        <v>2</v>
      </c>
      <c r="P5815" s="64">
        <f t="shared" si="754"/>
        <v>1</v>
      </c>
      <c r="Q5815" s="64">
        <f t="shared" si="755"/>
        <v>1</v>
      </c>
    </row>
    <row r="5816" spans="1:17" x14ac:dyDescent="0.35">
      <c r="A5816" s="64">
        <v>50236952</v>
      </c>
      <c r="B5816" s="64" t="str">
        <f t="shared" si="750"/>
        <v>RCT Control</v>
      </c>
      <c r="C5816" s="64">
        <f t="shared" si="751"/>
        <v>9330.7900000000009</v>
      </c>
      <c r="D5816" s="64">
        <f t="shared" si="751"/>
        <v>365</v>
      </c>
      <c r="E5816" s="64">
        <f t="shared" si="751"/>
        <v>744.9</v>
      </c>
      <c r="F5816" s="64">
        <f t="shared" si="751"/>
        <v>0</v>
      </c>
      <c r="H5816" s="64">
        <f t="shared" si="746"/>
        <v>-744.9</v>
      </c>
      <c r="J5816" s="64">
        <f t="shared" si="752"/>
        <v>189</v>
      </c>
      <c r="K5816" s="64">
        <f t="shared" si="747"/>
        <v>188</v>
      </c>
      <c r="L5816" s="64">
        <f t="shared" si="748"/>
        <v>684</v>
      </c>
      <c r="M5816" s="64">
        <f t="shared" si="749"/>
        <v>288</v>
      </c>
      <c r="O5816" s="64">
        <f t="shared" si="753"/>
        <v>2</v>
      </c>
      <c r="P5816" s="64">
        <f t="shared" si="754"/>
        <v>1</v>
      </c>
      <c r="Q5816" s="64">
        <f t="shared" si="755"/>
        <v>1</v>
      </c>
    </row>
    <row r="5817" spans="1:17" x14ac:dyDescent="0.35">
      <c r="A5817" s="64">
        <v>50238784</v>
      </c>
      <c r="B5817" s="64" t="str">
        <f t="shared" si="750"/>
        <v>RCT Control</v>
      </c>
      <c r="C5817" s="64">
        <f t="shared" si="751"/>
        <v>6711.6</v>
      </c>
      <c r="D5817" s="64">
        <f t="shared" si="751"/>
        <v>336</v>
      </c>
      <c r="E5817" s="64">
        <f t="shared" si="751"/>
        <v>528.79</v>
      </c>
      <c r="F5817" s="64">
        <f t="shared" si="751"/>
        <v>0</v>
      </c>
      <c r="H5817" s="64">
        <f t="shared" si="746"/>
        <v>-528.79</v>
      </c>
      <c r="J5817" s="64">
        <f t="shared" si="752"/>
        <v>189</v>
      </c>
      <c r="K5817" s="64">
        <f t="shared" si="747"/>
        <v>188</v>
      </c>
      <c r="L5817" s="64">
        <f t="shared" si="748"/>
        <v>684</v>
      </c>
      <c r="M5817" s="64">
        <f t="shared" si="749"/>
        <v>289</v>
      </c>
      <c r="O5817" s="64">
        <f t="shared" si="753"/>
        <v>2</v>
      </c>
      <c r="P5817" s="64">
        <f t="shared" si="754"/>
        <v>1</v>
      </c>
      <c r="Q5817" s="64">
        <f t="shared" si="755"/>
        <v>1</v>
      </c>
    </row>
    <row r="5818" spans="1:17" x14ac:dyDescent="0.35">
      <c r="A5818" s="64">
        <v>50239138</v>
      </c>
      <c r="B5818" s="64" t="str">
        <f t="shared" si="750"/>
        <v>RT</v>
      </c>
      <c r="C5818" s="64">
        <f t="shared" si="751"/>
        <v>9065.32</v>
      </c>
      <c r="D5818" s="64">
        <f t="shared" si="751"/>
        <v>365</v>
      </c>
      <c r="E5818" s="64">
        <f t="shared" si="751"/>
        <v>727.34</v>
      </c>
      <c r="F5818" s="64">
        <f t="shared" si="751"/>
        <v>0</v>
      </c>
      <c r="H5818" s="64">
        <f t="shared" si="746"/>
        <v>-727.34</v>
      </c>
      <c r="J5818" s="64">
        <f t="shared" si="752"/>
        <v>189</v>
      </c>
      <c r="K5818" s="64">
        <f t="shared" si="747"/>
        <v>188</v>
      </c>
      <c r="L5818" s="64">
        <f t="shared" si="748"/>
        <v>685</v>
      </c>
      <c r="M5818" s="64">
        <f t="shared" si="749"/>
        <v>289</v>
      </c>
      <c r="O5818" s="64">
        <f t="shared" si="753"/>
        <v>2</v>
      </c>
      <c r="P5818" s="64">
        <f t="shared" si="754"/>
        <v>1</v>
      </c>
      <c r="Q5818" s="64">
        <f t="shared" si="755"/>
        <v>1</v>
      </c>
    </row>
    <row r="5819" spans="1:17" x14ac:dyDescent="0.35">
      <c r="A5819" s="64">
        <v>50239857</v>
      </c>
      <c r="B5819" s="64" t="str">
        <f t="shared" si="750"/>
        <v>RCT Control</v>
      </c>
      <c r="C5819" s="64">
        <f t="shared" si="751"/>
        <v>8190.27</v>
      </c>
      <c r="D5819" s="64">
        <f t="shared" si="751"/>
        <v>363</v>
      </c>
      <c r="E5819" s="64">
        <f t="shared" si="751"/>
        <v>682.82999999999993</v>
      </c>
      <c r="F5819" s="64">
        <f t="shared" si="751"/>
        <v>0</v>
      </c>
      <c r="H5819" s="64">
        <f t="shared" si="746"/>
        <v>-682.82999999999993</v>
      </c>
      <c r="J5819" s="64">
        <f t="shared" si="752"/>
        <v>189</v>
      </c>
      <c r="K5819" s="64">
        <f t="shared" si="747"/>
        <v>188</v>
      </c>
      <c r="L5819" s="64">
        <f t="shared" si="748"/>
        <v>685</v>
      </c>
      <c r="M5819" s="64">
        <f t="shared" si="749"/>
        <v>290</v>
      </c>
      <c r="O5819" s="64">
        <f t="shared" si="753"/>
        <v>2</v>
      </c>
      <c r="P5819" s="64">
        <f t="shared" si="754"/>
        <v>1</v>
      </c>
      <c r="Q5819" s="64">
        <f t="shared" si="755"/>
        <v>1</v>
      </c>
    </row>
    <row r="5820" spans="1:17" x14ac:dyDescent="0.35">
      <c r="A5820" s="64">
        <v>50240028</v>
      </c>
      <c r="B5820" s="64" t="str">
        <f t="shared" si="750"/>
        <v>RT</v>
      </c>
      <c r="C5820" s="64">
        <f t="shared" si="751"/>
        <v>13071.21</v>
      </c>
      <c r="D5820" s="64">
        <f t="shared" si="751"/>
        <v>365</v>
      </c>
      <c r="E5820" s="64">
        <f t="shared" si="751"/>
        <v>1068.1199999999999</v>
      </c>
      <c r="F5820" s="64">
        <f t="shared" si="751"/>
        <v>0</v>
      </c>
      <c r="H5820" s="64">
        <f t="shared" si="746"/>
        <v>-1068.1199999999999</v>
      </c>
      <c r="J5820" s="64">
        <f t="shared" si="752"/>
        <v>189</v>
      </c>
      <c r="K5820" s="64">
        <f t="shared" si="747"/>
        <v>188</v>
      </c>
      <c r="L5820" s="64">
        <f t="shared" si="748"/>
        <v>686</v>
      </c>
      <c r="M5820" s="64">
        <f t="shared" si="749"/>
        <v>290</v>
      </c>
      <c r="O5820" s="64">
        <f t="shared" si="753"/>
        <v>2</v>
      </c>
      <c r="P5820" s="64">
        <f t="shared" si="754"/>
        <v>1</v>
      </c>
      <c r="Q5820" s="64">
        <f t="shared" si="755"/>
        <v>1</v>
      </c>
    </row>
    <row r="5821" spans="1:17" x14ac:dyDescent="0.35">
      <c r="A5821" s="64">
        <v>50241141</v>
      </c>
      <c r="B5821" s="64" t="str">
        <f t="shared" si="750"/>
        <v>CPP/RT</v>
      </c>
      <c r="C5821" s="64">
        <f t="shared" si="751"/>
        <v>9999.630000000001</v>
      </c>
      <c r="D5821" s="64">
        <f t="shared" si="751"/>
        <v>300</v>
      </c>
      <c r="E5821" s="64">
        <f t="shared" si="751"/>
        <v>843.92000000000007</v>
      </c>
      <c r="F5821" s="64">
        <f t="shared" si="751"/>
        <v>844.56000000000006</v>
      </c>
      <c r="H5821" s="64">
        <f t="shared" si="746"/>
        <v>0.63999999999998636</v>
      </c>
      <c r="J5821" s="64">
        <f t="shared" si="752"/>
        <v>189</v>
      </c>
      <c r="K5821" s="64">
        <f t="shared" si="747"/>
        <v>189</v>
      </c>
      <c r="L5821" s="64">
        <f t="shared" si="748"/>
        <v>686</v>
      </c>
      <c r="M5821" s="64">
        <f t="shared" si="749"/>
        <v>290</v>
      </c>
      <c r="O5821" s="64">
        <f t="shared" si="753"/>
        <v>2</v>
      </c>
      <c r="P5821" s="64">
        <f t="shared" si="754"/>
        <v>1</v>
      </c>
      <c r="Q5821" s="64">
        <f t="shared" si="755"/>
        <v>1</v>
      </c>
    </row>
    <row r="5822" spans="1:17" x14ac:dyDescent="0.35">
      <c r="A5822" s="64">
        <v>50244161</v>
      </c>
      <c r="B5822" s="64" t="str">
        <f t="shared" si="750"/>
        <v>CPP/RT</v>
      </c>
      <c r="C5822" s="64">
        <f t="shared" si="751"/>
        <v>9537.11</v>
      </c>
      <c r="D5822" s="64">
        <f t="shared" si="751"/>
        <v>304</v>
      </c>
      <c r="E5822" s="64">
        <f t="shared" si="751"/>
        <v>783.48</v>
      </c>
      <c r="F5822" s="64">
        <f t="shared" si="751"/>
        <v>773.68000000000006</v>
      </c>
      <c r="H5822" s="64">
        <f t="shared" si="746"/>
        <v>-9.7999999999999545</v>
      </c>
      <c r="J5822" s="64">
        <f t="shared" si="752"/>
        <v>189</v>
      </c>
      <c r="K5822" s="64">
        <f t="shared" si="747"/>
        <v>190</v>
      </c>
      <c r="L5822" s="64">
        <f t="shared" si="748"/>
        <v>686</v>
      </c>
      <c r="M5822" s="64">
        <f t="shared" si="749"/>
        <v>290</v>
      </c>
      <c r="O5822" s="64">
        <f t="shared" si="753"/>
        <v>2</v>
      </c>
      <c r="P5822" s="64">
        <f t="shared" si="754"/>
        <v>1</v>
      </c>
      <c r="Q5822" s="64">
        <f t="shared" si="755"/>
        <v>1</v>
      </c>
    </row>
    <row r="5823" spans="1:17" x14ac:dyDescent="0.35">
      <c r="A5823" s="64">
        <v>50244319</v>
      </c>
      <c r="B5823" s="64" t="str">
        <f t="shared" si="750"/>
        <v>RT</v>
      </c>
      <c r="C5823" s="64">
        <f t="shared" si="751"/>
        <v>11942.41</v>
      </c>
      <c r="D5823" s="64">
        <f t="shared" si="751"/>
        <v>365</v>
      </c>
      <c r="E5823" s="64">
        <f t="shared" si="751"/>
        <v>973.24</v>
      </c>
      <c r="F5823" s="64">
        <f t="shared" si="751"/>
        <v>0</v>
      </c>
      <c r="H5823" s="64">
        <f t="shared" si="746"/>
        <v>-973.24</v>
      </c>
      <c r="J5823" s="64">
        <f t="shared" si="752"/>
        <v>189</v>
      </c>
      <c r="K5823" s="64">
        <f t="shared" si="747"/>
        <v>190</v>
      </c>
      <c r="L5823" s="64">
        <f t="shared" si="748"/>
        <v>687</v>
      </c>
      <c r="M5823" s="64">
        <f t="shared" si="749"/>
        <v>290</v>
      </c>
      <c r="O5823" s="64">
        <f t="shared" si="753"/>
        <v>2</v>
      </c>
      <c r="P5823" s="64">
        <f t="shared" si="754"/>
        <v>1</v>
      </c>
      <c r="Q5823" s="64">
        <f t="shared" si="755"/>
        <v>1</v>
      </c>
    </row>
    <row r="5824" spans="1:17" x14ac:dyDescent="0.35">
      <c r="A5824" s="64">
        <v>50245804</v>
      </c>
      <c r="B5824" s="64" t="str">
        <f t="shared" si="750"/>
        <v>RT</v>
      </c>
      <c r="C5824" s="64">
        <f t="shared" si="751"/>
        <v>7615.2900000000009</v>
      </c>
      <c r="D5824" s="64">
        <f t="shared" si="751"/>
        <v>365</v>
      </c>
      <c r="E5824" s="64">
        <f t="shared" si="751"/>
        <v>629.78</v>
      </c>
      <c r="F5824" s="64">
        <f t="shared" si="751"/>
        <v>0</v>
      </c>
      <c r="H5824" s="64">
        <f t="shared" si="746"/>
        <v>-629.78</v>
      </c>
      <c r="J5824" s="64">
        <f t="shared" si="752"/>
        <v>189</v>
      </c>
      <c r="K5824" s="64">
        <f t="shared" si="747"/>
        <v>190</v>
      </c>
      <c r="L5824" s="64">
        <f t="shared" si="748"/>
        <v>688</v>
      </c>
      <c r="M5824" s="64">
        <f t="shared" si="749"/>
        <v>290</v>
      </c>
      <c r="O5824" s="64">
        <f t="shared" si="753"/>
        <v>2</v>
      </c>
      <c r="P5824" s="64">
        <f t="shared" si="754"/>
        <v>1</v>
      </c>
      <c r="Q5824" s="64">
        <f t="shared" si="755"/>
        <v>1</v>
      </c>
    </row>
    <row r="5825" spans="1:17" x14ac:dyDescent="0.35">
      <c r="A5825" s="64">
        <v>50248999</v>
      </c>
      <c r="B5825" s="64" t="str">
        <f t="shared" si="750"/>
        <v>RT</v>
      </c>
      <c r="C5825" s="64">
        <f t="shared" si="751"/>
        <v>7449.93</v>
      </c>
      <c r="D5825" s="64">
        <f t="shared" si="751"/>
        <v>364</v>
      </c>
      <c r="E5825" s="64">
        <f t="shared" si="751"/>
        <v>584.35</v>
      </c>
      <c r="F5825" s="64">
        <f t="shared" si="751"/>
        <v>0</v>
      </c>
      <c r="H5825" s="64">
        <f t="shared" si="746"/>
        <v>-584.35</v>
      </c>
      <c r="J5825" s="64">
        <f t="shared" si="752"/>
        <v>189</v>
      </c>
      <c r="K5825" s="64">
        <f t="shared" si="747"/>
        <v>190</v>
      </c>
      <c r="L5825" s="64">
        <f t="shared" si="748"/>
        <v>689</v>
      </c>
      <c r="M5825" s="64">
        <f t="shared" si="749"/>
        <v>290</v>
      </c>
      <c r="O5825" s="64">
        <f t="shared" si="753"/>
        <v>2</v>
      </c>
      <c r="P5825" s="64">
        <f t="shared" si="754"/>
        <v>1</v>
      </c>
      <c r="Q5825" s="64">
        <f t="shared" si="755"/>
        <v>1</v>
      </c>
    </row>
    <row r="5826" spans="1:17" x14ac:dyDescent="0.35">
      <c r="A5826" s="64">
        <v>50250340</v>
      </c>
      <c r="B5826" s="64" t="str">
        <f t="shared" si="750"/>
        <v>CPP/RT</v>
      </c>
      <c r="C5826" s="64">
        <f t="shared" si="751"/>
        <v>7983.5599999999995</v>
      </c>
      <c r="D5826" s="64">
        <f t="shared" si="751"/>
        <v>365</v>
      </c>
      <c r="E5826" s="64">
        <f t="shared" si="751"/>
        <v>655.64</v>
      </c>
      <c r="F5826" s="64">
        <f t="shared" si="751"/>
        <v>651.96</v>
      </c>
      <c r="H5826" s="64">
        <f t="shared" si="746"/>
        <v>-3.67999999999995</v>
      </c>
      <c r="J5826" s="64">
        <f t="shared" si="752"/>
        <v>189</v>
      </c>
      <c r="K5826" s="64">
        <f t="shared" si="747"/>
        <v>191</v>
      </c>
      <c r="L5826" s="64">
        <f t="shared" si="748"/>
        <v>689</v>
      </c>
      <c r="M5826" s="64">
        <f t="shared" si="749"/>
        <v>290</v>
      </c>
      <c r="O5826" s="64">
        <f t="shared" si="753"/>
        <v>2</v>
      </c>
      <c r="P5826" s="64">
        <f t="shared" si="754"/>
        <v>1</v>
      </c>
      <c r="Q5826" s="64">
        <f t="shared" si="755"/>
        <v>1</v>
      </c>
    </row>
    <row r="5827" spans="1:17" x14ac:dyDescent="0.35">
      <c r="A5827" s="64">
        <v>50251554</v>
      </c>
      <c r="B5827" s="64" t="str">
        <f t="shared" si="750"/>
        <v>CPP</v>
      </c>
      <c r="C5827" s="64">
        <f t="shared" si="751"/>
        <v>5188.32</v>
      </c>
      <c r="D5827" s="64">
        <f t="shared" si="751"/>
        <v>302</v>
      </c>
      <c r="E5827" s="64">
        <f t="shared" si="751"/>
        <v>411.98</v>
      </c>
      <c r="F5827" s="64">
        <f t="shared" si="751"/>
        <v>409.95000000000005</v>
      </c>
      <c r="H5827" s="64">
        <f t="shared" si="746"/>
        <v>-2.0299999999999727</v>
      </c>
      <c r="J5827" s="64">
        <f t="shared" si="752"/>
        <v>190</v>
      </c>
      <c r="K5827" s="64">
        <f t="shared" si="747"/>
        <v>191</v>
      </c>
      <c r="L5827" s="64">
        <f t="shared" si="748"/>
        <v>689</v>
      </c>
      <c r="M5827" s="64">
        <f t="shared" si="749"/>
        <v>290</v>
      </c>
      <c r="O5827" s="64">
        <f t="shared" si="753"/>
        <v>2</v>
      </c>
      <c r="P5827" s="64">
        <f t="shared" si="754"/>
        <v>1</v>
      </c>
      <c r="Q5827" s="64">
        <f t="shared" si="755"/>
        <v>1</v>
      </c>
    </row>
    <row r="5828" spans="1:17" x14ac:dyDescent="0.35">
      <c r="A5828" s="64">
        <v>50252156</v>
      </c>
      <c r="B5828" s="64" t="str">
        <f t="shared" si="750"/>
        <v>RT</v>
      </c>
      <c r="C5828" s="64">
        <f t="shared" si="751"/>
        <v>6110.51</v>
      </c>
      <c r="D5828" s="64">
        <f t="shared" si="751"/>
        <v>367</v>
      </c>
      <c r="E5828" s="64">
        <f t="shared" si="751"/>
        <v>502.63</v>
      </c>
      <c r="F5828" s="64">
        <f t="shared" si="751"/>
        <v>0</v>
      </c>
      <c r="H5828" s="64">
        <f t="shared" si="746"/>
        <v>-502.63</v>
      </c>
      <c r="J5828" s="64">
        <f t="shared" si="752"/>
        <v>190</v>
      </c>
      <c r="K5828" s="64">
        <f t="shared" si="747"/>
        <v>191</v>
      </c>
      <c r="L5828" s="64">
        <f t="shared" si="748"/>
        <v>690</v>
      </c>
      <c r="M5828" s="64">
        <f t="shared" si="749"/>
        <v>290</v>
      </c>
      <c r="O5828" s="64">
        <f t="shared" si="753"/>
        <v>2</v>
      </c>
      <c r="P5828" s="64">
        <f t="shared" si="754"/>
        <v>1</v>
      </c>
      <c r="Q5828" s="64">
        <f t="shared" si="755"/>
        <v>1</v>
      </c>
    </row>
    <row r="5829" spans="1:17" x14ac:dyDescent="0.35">
      <c r="A5829" s="64">
        <v>50255374</v>
      </c>
      <c r="B5829" s="64" t="str">
        <f t="shared" si="750"/>
        <v>RT</v>
      </c>
      <c r="C5829" s="64">
        <f t="shared" si="751"/>
        <v>13366.62</v>
      </c>
      <c r="D5829" s="64">
        <f t="shared" si="751"/>
        <v>364</v>
      </c>
      <c r="E5829" s="64">
        <f t="shared" si="751"/>
        <v>1079.07</v>
      </c>
      <c r="F5829" s="64">
        <f t="shared" si="751"/>
        <v>0</v>
      </c>
      <c r="H5829" s="64">
        <f t="shared" si="746"/>
        <v>-1079.07</v>
      </c>
      <c r="J5829" s="64">
        <f t="shared" si="752"/>
        <v>190</v>
      </c>
      <c r="K5829" s="64">
        <f t="shared" si="747"/>
        <v>191</v>
      </c>
      <c r="L5829" s="64">
        <f t="shared" si="748"/>
        <v>691</v>
      </c>
      <c r="M5829" s="64">
        <f t="shared" si="749"/>
        <v>290</v>
      </c>
      <c r="O5829" s="64">
        <f t="shared" si="753"/>
        <v>2</v>
      </c>
      <c r="P5829" s="64">
        <f t="shared" si="754"/>
        <v>1</v>
      </c>
      <c r="Q5829" s="64">
        <f t="shared" si="755"/>
        <v>1</v>
      </c>
    </row>
    <row r="5830" spans="1:17" x14ac:dyDescent="0.35">
      <c r="A5830" s="64">
        <v>50257627</v>
      </c>
      <c r="B5830" s="64" t="str">
        <f t="shared" si="750"/>
        <v>RT</v>
      </c>
      <c r="C5830" s="64">
        <f t="shared" si="751"/>
        <v>6587.43</v>
      </c>
      <c r="D5830" s="64">
        <f t="shared" si="751"/>
        <v>363</v>
      </c>
      <c r="E5830" s="64">
        <f t="shared" si="751"/>
        <v>565.09</v>
      </c>
      <c r="F5830" s="64">
        <f t="shared" si="751"/>
        <v>0</v>
      </c>
      <c r="H5830" s="64">
        <f t="shared" si="746"/>
        <v>-565.09</v>
      </c>
      <c r="J5830" s="64">
        <f t="shared" si="752"/>
        <v>190</v>
      </c>
      <c r="K5830" s="64">
        <f t="shared" si="747"/>
        <v>191</v>
      </c>
      <c r="L5830" s="64">
        <f t="shared" si="748"/>
        <v>692</v>
      </c>
      <c r="M5830" s="64">
        <f t="shared" si="749"/>
        <v>290</v>
      </c>
      <c r="O5830" s="64">
        <f t="shared" si="753"/>
        <v>2</v>
      </c>
      <c r="P5830" s="64">
        <f t="shared" si="754"/>
        <v>1</v>
      </c>
      <c r="Q5830" s="64">
        <f t="shared" si="755"/>
        <v>1</v>
      </c>
    </row>
    <row r="5831" spans="1:17" x14ac:dyDescent="0.35">
      <c r="A5831" s="64">
        <v>50257643</v>
      </c>
      <c r="B5831" s="64" t="str">
        <f t="shared" si="750"/>
        <v>RT</v>
      </c>
      <c r="C5831" s="64">
        <f t="shared" si="751"/>
        <v>3334.6800000000003</v>
      </c>
      <c r="D5831" s="64">
        <f t="shared" si="751"/>
        <v>365</v>
      </c>
      <c r="E5831" s="64">
        <f t="shared" si="751"/>
        <v>257.93</v>
      </c>
      <c r="F5831" s="64">
        <f t="shared" si="751"/>
        <v>0</v>
      </c>
      <c r="H5831" s="64">
        <f t="shared" si="746"/>
        <v>-257.93</v>
      </c>
      <c r="J5831" s="64">
        <f t="shared" si="752"/>
        <v>190</v>
      </c>
      <c r="K5831" s="64">
        <f t="shared" si="747"/>
        <v>191</v>
      </c>
      <c r="L5831" s="64">
        <f t="shared" si="748"/>
        <v>693</v>
      </c>
      <c r="M5831" s="64">
        <f t="shared" si="749"/>
        <v>290</v>
      </c>
      <c r="O5831" s="64">
        <f t="shared" si="753"/>
        <v>2</v>
      </c>
      <c r="P5831" s="64">
        <f t="shared" si="754"/>
        <v>1</v>
      </c>
      <c r="Q5831" s="64">
        <f t="shared" si="755"/>
        <v>1</v>
      </c>
    </row>
    <row r="5832" spans="1:17" x14ac:dyDescent="0.35">
      <c r="A5832" s="64">
        <v>50257974</v>
      </c>
      <c r="B5832" s="64" t="str">
        <f t="shared" si="750"/>
        <v>CPP/RT</v>
      </c>
      <c r="C5832" s="64">
        <f t="shared" si="751"/>
        <v>3389.92</v>
      </c>
      <c r="D5832" s="64">
        <f t="shared" si="751"/>
        <v>304</v>
      </c>
      <c r="E5832" s="64">
        <f t="shared" si="751"/>
        <v>263.97000000000003</v>
      </c>
      <c r="F5832" s="64">
        <f t="shared" si="751"/>
        <v>260.73</v>
      </c>
      <c r="H5832" s="64">
        <f t="shared" si="746"/>
        <v>-3.2400000000000091</v>
      </c>
      <c r="J5832" s="64">
        <f t="shared" si="752"/>
        <v>190</v>
      </c>
      <c r="K5832" s="64">
        <f t="shared" si="747"/>
        <v>192</v>
      </c>
      <c r="L5832" s="64">
        <f t="shared" si="748"/>
        <v>693</v>
      </c>
      <c r="M5832" s="64">
        <f t="shared" si="749"/>
        <v>290</v>
      </c>
      <c r="O5832" s="64">
        <f t="shared" si="753"/>
        <v>2</v>
      </c>
      <c r="P5832" s="64">
        <f t="shared" si="754"/>
        <v>1</v>
      </c>
      <c r="Q5832" s="64">
        <f t="shared" si="755"/>
        <v>1</v>
      </c>
    </row>
    <row r="5833" spans="1:17" x14ac:dyDescent="0.35">
      <c r="A5833" s="64">
        <v>50258641</v>
      </c>
      <c r="B5833" s="64" t="str">
        <f t="shared" si="750"/>
        <v>RT</v>
      </c>
      <c r="C5833" s="64">
        <f t="shared" si="751"/>
        <v>8507.32</v>
      </c>
      <c r="D5833" s="64">
        <f t="shared" si="751"/>
        <v>365</v>
      </c>
      <c r="E5833" s="64">
        <f t="shared" si="751"/>
        <v>686.48</v>
      </c>
      <c r="F5833" s="64">
        <f t="shared" si="751"/>
        <v>0</v>
      </c>
      <c r="H5833" s="64">
        <f t="shared" si="746"/>
        <v>-686.48</v>
      </c>
      <c r="J5833" s="64">
        <f t="shared" si="752"/>
        <v>190</v>
      </c>
      <c r="K5833" s="64">
        <f t="shared" si="747"/>
        <v>192</v>
      </c>
      <c r="L5833" s="64">
        <f t="shared" si="748"/>
        <v>694</v>
      </c>
      <c r="M5833" s="64">
        <f t="shared" si="749"/>
        <v>290</v>
      </c>
      <c r="O5833" s="64">
        <f t="shared" si="753"/>
        <v>2</v>
      </c>
      <c r="P5833" s="64">
        <f t="shared" si="754"/>
        <v>1</v>
      </c>
      <c r="Q5833" s="64">
        <f t="shared" si="755"/>
        <v>1</v>
      </c>
    </row>
    <row r="5834" spans="1:17" x14ac:dyDescent="0.35">
      <c r="A5834" s="64">
        <v>50265068</v>
      </c>
      <c r="B5834" s="64" t="str">
        <f t="shared" si="750"/>
        <v>RCT Control</v>
      </c>
      <c r="C5834" s="64">
        <f t="shared" si="751"/>
        <v>11882.380000000001</v>
      </c>
      <c r="D5834" s="64">
        <f t="shared" si="751"/>
        <v>332</v>
      </c>
      <c r="E5834" s="64">
        <f t="shared" si="751"/>
        <v>989.45</v>
      </c>
      <c r="F5834" s="64">
        <f t="shared" si="751"/>
        <v>0</v>
      </c>
      <c r="H5834" s="64">
        <f t="shared" si="746"/>
        <v>-989.45</v>
      </c>
      <c r="J5834" s="64">
        <f t="shared" si="752"/>
        <v>190</v>
      </c>
      <c r="K5834" s="64">
        <f t="shared" si="747"/>
        <v>192</v>
      </c>
      <c r="L5834" s="64">
        <f t="shared" si="748"/>
        <v>694</v>
      </c>
      <c r="M5834" s="64">
        <f t="shared" si="749"/>
        <v>291</v>
      </c>
      <c r="O5834" s="64">
        <f t="shared" si="753"/>
        <v>2</v>
      </c>
      <c r="P5834" s="64">
        <f t="shared" si="754"/>
        <v>1</v>
      </c>
      <c r="Q5834" s="64">
        <f t="shared" si="755"/>
        <v>1</v>
      </c>
    </row>
    <row r="5835" spans="1:17" x14ac:dyDescent="0.35">
      <c r="A5835" s="64">
        <v>50266149</v>
      </c>
      <c r="B5835" s="64" t="str">
        <f t="shared" si="750"/>
        <v>RCT Control</v>
      </c>
      <c r="C5835" s="64">
        <f t="shared" si="751"/>
        <v>4664.2299999999996</v>
      </c>
      <c r="D5835" s="64">
        <f t="shared" si="751"/>
        <v>335</v>
      </c>
      <c r="E5835" s="64">
        <f t="shared" si="751"/>
        <v>373.19</v>
      </c>
      <c r="F5835" s="64">
        <f t="shared" si="751"/>
        <v>0</v>
      </c>
      <c r="H5835" s="64">
        <f t="shared" si="746"/>
        <v>-373.19</v>
      </c>
      <c r="J5835" s="64">
        <f t="shared" si="752"/>
        <v>190</v>
      </c>
      <c r="K5835" s="64">
        <f t="shared" si="747"/>
        <v>192</v>
      </c>
      <c r="L5835" s="64">
        <f t="shared" si="748"/>
        <v>694</v>
      </c>
      <c r="M5835" s="64">
        <f t="shared" si="749"/>
        <v>292</v>
      </c>
      <c r="O5835" s="64">
        <f t="shared" si="753"/>
        <v>2</v>
      </c>
      <c r="P5835" s="64">
        <f t="shared" si="754"/>
        <v>1</v>
      </c>
      <c r="Q5835" s="64">
        <f t="shared" si="755"/>
        <v>1</v>
      </c>
    </row>
    <row r="5836" spans="1:17" x14ac:dyDescent="0.35">
      <c r="A5836" s="64">
        <v>50266165</v>
      </c>
      <c r="B5836" s="64" t="str">
        <f t="shared" si="750"/>
        <v>CPP/RT</v>
      </c>
      <c r="C5836" s="64">
        <f t="shared" si="751"/>
        <v>8093.23</v>
      </c>
      <c r="D5836" s="64">
        <f t="shared" si="751"/>
        <v>335</v>
      </c>
      <c r="E5836" s="64">
        <f t="shared" si="751"/>
        <v>668.5</v>
      </c>
      <c r="F5836" s="64">
        <f t="shared" si="751"/>
        <v>664.63</v>
      </c>
      <c r="H5836" s="64">
        <f t="shared" si="746"/>
        <v>-3.8700000000000045</v>
      </c>
      <c r="J5836" s="64">
        <f t="shared" si="752"/>
        <v>190</v>
      </c>
      <c r="K5836" s="64">
        <f t="shared" si="747"/>
        <v>193</v>
      </c>
      <c r="L5836" s="64">
        <f t="shared" si="748"/>
        <v>694</v>
      </c>
      <c r="M5836" s="64">
        <f t="shared" si="749"/>
        <v>292</v>
      </c>
      <c r="O5836" s="64">
        <f t="shared" si="753"/>
        <v>2</v>
      </c>
      <c r="P5836" s="64">
        <f t="shared" si="754"/>
        <v>1</v>
      </c>
      <c r="Q5836" s="64">
        <f t="shared" si="755"/>
        <v>1</v>
      </c>
    </row>
    <row r="5837" spans="1:17" x14ac:dyDescent="0.35">
      <c r="A5837" s="64">
        <v>50270827</v>
      </c>
      <c r="B5837" s="64" t="str">
        <f t="shared" si="750"/>
        <v>CPP</v>
      </c>
      <c r="C5837" s="64">
        <f t="shared" si="751"/>
        <v>2603.3000000000002</v>
      </c>
      <c r="D5837" s="64">
        <f t="shared" si="751"/>
        <v>304</v>
      </c>
      <c r="E5837" s="64">
        <f t="shared" si="751"/>
        <v>213.07</v>
      </c>
      <c r="F5837" s="64">
        <f t="shared" si="751"/>
        <v>210.26999999999998</v>
      </c>
      <c r="H5837" s="64">
        <f t="shared" si="746"/>
        <v>-2.8000000000000114</v>
      </c>
      <c r="J5837" s="64">
        <f t="shared" si="752"/>
        <v>191</v>
      </c>
      <c r="K5837" s="64">
        <f t="shared" si="747"/>
        <v>193</v>
      </c>
      <c r="L5837" s="64">
        <f t="shared" si="748"/>
        <v>694</v>
      </c>
      <c r="M5837" s="64">
        <f t="shared" si="749"/>
        <v>292</v>
      </c>
      <c r="O5837" s="64">
        <f t="shared" si="753"/>
        <v>2</v>
      </c>
      <c r="P5837" s="64">
        <f t="shared" si="754"/>
        <v>1</v>
      </c>
      <c r="Q5837" s="64">
        <f t="shared" si="755"/>
        <v>1</v>
      </c>
    </row>
    <row r="5838" spans="1:17" x14ac:dyDescent="0.35">
      <c r="A5838" s="64">
        <v>50274184</v>
      </c>
      <c r="B5838" s="64" t="str">
        <f t="shared" si="750"/>
        <v>RT</v>
      </c>
      <c r="C5838" s="64">
        <f t="shared" si="751"/>
        <v>5153.16</v>
      </c>
      <c r="D5838" s="64">
        <f t="shared" si="751"/>
        <v>364</v>
      </c>
      <c r="E5838" s="64">
        <f t="shared" si="751"/>
        <v>407.42</v>
      </c>
      <c r="F5838" s="64">
        <f t="shared" si="751"/>
        <v>0</v>
      </c>
      <c r="H5838" s="64">
        <f t="shared" si="746"/>
        <v>-407.42</v>
      </c>
      <c r="J5838" s="64">
        <f t="shared" si="752"/>
        <v>191</v>
      </c>
      <c r="K5838" s="64">
        <f t="shared" si="747"/>
        <v>193</v>
      </c>
      <c r="L5838" s="64">
        <f t="shared" si="748"/>
        <v>695</v>
      </c>
      <c r="M5838" s="64">
        <f t="shared" si="749"/>
        <v>292</v>
      </c>
      <c r="O5838" s="64">
        <f t="shared" si="753"/>
        <v>2</v>
      </c>
      <c r="P5838" s="64">
        <f t="shared" si="754"/>
        <v>1</v>
      </c>
      <c r="Q5838" s="64">
        <f t="shared" si="755"/>
        <v>1</v>
      </c>
    </row>
    <row r="5839" spans="1:17" x14ac:dyDescent="0.35">
      <c r="A5839" s="64">
        <v>50277344</v>
      </c>
      <c r="B5839" s="64" t="str">
        <f t="shared" si="750"/>
        <v>RCT Control</v>
      </c>
      <c r="C5839" s="64">
        <f t="shared" si="751"/>
        <v>10647.2</v>
      </c>
      <c r="D5839" s="64">
        <f t="shared" si="751"/>
        <v>333</v>
      </c>
      <c r="E5839" s="64">
        <f t="shared" si="751"/>
        <v>854.13</v>
      </c>
      <c r="F5839" s="64">
        <f t="shared" si="751"/>
        <v>0</v>
      </c>
      <c r="H5839" s="64">
        <f t="shared" si="746"/>
        <v>-854.13</v>
      </c>
      <c r="J5839" s="64">
        <f t="shared" si="752"/>
        <v>191</v>
      </c>
      <c r="K5839" s="64">
        <f t="shared" si="747"/>
        <v>193</v>
      </c>
      <c r="L5839" s="64">
        <f t="shared" si="748"/>
        <v>695</v>
      </c>
      <c r="M5839" s="64">
        <f t="shared" si="749"/>
        <v>293</v>
      </c>
      <c r="O5839" s="64">
        <f t="shared" si="753"/>
        <v>2</v>
      </c>
      <c r="P5839" s="64">
        <f t="shared" si="754"/>
        <v>1</v>
      </c>
      <c r="Q5839" s="64">
        <f t="shared" si="755"/>
        <v>1</v>
      </c>
    </row>
    <row r="5840" spans="1:17" x14ac:dyDescent="0.35">
      <c r="A5840" s="64">
        <v>50277500</v>
      </c>
      <c r="B5840" s="64" t="str">
        <f t="shared" si="750"/>
        <v>CPP</v>
      </c>
      <c r="C5840" s="64">
        <f t="shared" si="751"/>
        <v>9480.33</v>
      </c>
      <c r="D5840" s="64">
        <f t="shared" si="751"/>
        <v>336</v>
      </c>
      <c r="E5840" s="64">
        <f t="shared" si="751"/>
        <v>740.37</v>
      </c>
      <c r="F5840" s="64">
        <f t="shared" si="751"/>
        <v>723.42</v>
      </c>
      <c r="H5840" s="64">
        <f t="shared" si="746"/>
        <v>-16.950000000000045</v>
      </c>
      <c r="J5840" s="64">
        <f t="shared" si="752"/>
        <v>192</v>
      </c>
      <c r="K5840" s="64">
        <f t="shared" si="747"/>
        <v>193</v>
      </c>
      <c r="L5840" s="64">
        <f t="shared" si="748"/>
        <v>695</v>
      </c>
      <c r="M5840" s="64">
        <f t="shared" si="749"/>
        <v>293</v>
      </c>
      <c r="O5840" s="64">
        <f t="shared" si="753"/>
        <v>2</v>
      </c>
      <c r="P5840" s="64">
        <f t="shared" si="754"/>
        <v>1</v>
      </c>
      <c r="Q5840" s="64">
        <f t="shared" si="755"/>
        <v>1</v>
      </c>
    </row>
    <row r="5841" spans="1:17" x14ac:dyDescent="0.35">
      <c r="A5841" s="64">
        <v>50278459</v>
      </c>
      <c r="B5841" s="64" t="str">
        <f t="shared" si="750"/>
        <v>RCT Control</v>
      </c>
      <c r="C5841" s="64">
        <f t="shared" si="751"/>
        <v>10262.73</v>
      </c>
      <c r="D5841" s="64">
        <f t="shared" si="751"/>
        <v>363</v>
      </c>
      <c r="E5841" s="64">
        <f t="shared" si="751"/>
        <v>861.01</v>
      </c>
      <c r="F5841" s="64">
        <f t="shared" si="751"/>
        <v>0</v>
      </c>
      <c r="H5841" s="64">
        <f t="shared" si="746"/>
        <v>-861.01</v>
      </c>
      <c r="J5841" s="64">
        <f t="shared" si="752"/>
        <v>192</v>
      </c>
      <c r="K5841" s="64">
        <f t="shared" si="747"/>
        <v>193</v>
      </c>
      <c r="L5841" s="64">
        <f t="shared" si="748"/>
        <v>695</v>
      </c>
      <c r="M5841" s="64">
        <f t="shared" si="749"/>
        <v>294</v>
      </c>
      <c r="O5841" s="64">
        <f t="shared" si="753"/>
        <v>2</v>
      </c>
      <c r="P5841" s="64">
        <f t="shared" si="754"/>
        <v>1</v>
      </c>
      <c r="Q5841" s="64">
        <f t="shared" si="755"/>
        <v>1</v>
      </c>
    </row>
    <row r="5842" spans="1:17" x14ac:dyDescent="0.35">
      <c r="A5842" s="64">
        <v>50282822</v>
      </c>
      <c r="B5842" s="64" t="str">
        <f t="shared" si="750"/>
        <v>RCT Control</v>
      </c>
      <c r="C5842" s="64">
        <f t="shared" si="751"/>
        <v>9928.26</v>
      </c>
      <c r="D5842" s="64">
        <f t="shared" si="751"/>
        <v>335</v>
      </c>
      <c r="E5842" s="64">
        <f t="shared" si="751"/>
        <v>827.94</v>
      </c>
      <c r="F5842" s="64">
        <f t="shared" si="751"/>
        <v>0</v>
      </c>
      <c r="H5842" s="64">
        <f t="shared" si="746"/>
        <v>-827.94</v>
      </c>
      <c r="J5842" s="64">
        <f t="shared" si="752"/>
        <v>192</v>
      </c>
      <c r="K5842" s="64">
        <f t="shared" si="747"/>
        <v>193</v>
      </c>
      <c r="L5842" s="64">
        <f t="shared" si="748"/>
        <v>695</v>
      </c>
      <c r="M5842" s="64">
        <f t="shared" si="749"/>
        <v>295</v>
      </c>
      <c r="O5842" s="64">
        <f t="shared" si="753"/>
        <v>2</v>
      </c>
      <c r="P5842" s="64">
        <f t="shared" si="754"/>
        <v>1</v>
      </c>
      <c r="Q5842" s="64">
        <f t="shared" si="755"/>
        <v>1</v>
      </c>
    </row>
    <row r="5843" spans="1:17" x14ac:dyDescent="0.35">
      <c r="A5843" s="64">
        <v>50286030</v>
      </c>
      <c r="B5843" s="64" t="str">
        <f t="shared" si="750"/>
        <v>CPP</v>
      </c>
      <c r="C5843" s="64">
        <f t="shared" si="751"/>
        <v>10528.07</v>
      </c>
      <c r="D5843" s="64">
        <f t="shared" si="751"/>
        <v>337</v>
      </c>
      <c r="E5843" s="64">
        <f t="shared" si="751"/>
        <v>834.84999999999991</v>
      </c>
      <c r="F5843" s="64">
        <f t="shared" si="751"/>
        <v>816.73</v>
      </c>
      <c r="H5843" s="64">
        <f t="shared" si="746"/>
        <v>-18.119999999999891</v>
      </c>
      <c r="J5843" s="64">
        <f t="shared" si="752"/>
        <v>193</v>
      </c>
      <c r="K5843" s="64">
        <f t="shared" si="747"/>
        <v>193</v>
      </c>
      <c r="L5843" s="64">
        <f t="shared" si="748"/>
        <v>695</v>
      </c>
      <c r="M5843" s="64">
        <f t="shared" si="749"/>
        <v>295</v>
      </c>
      <c r="O5843" s="64">
        <f t="shared" si="753"/>
        <v>2</v>
      </c>
      <c r="P5843" s="64">
        <f t="shared" si="754"/>
        <v>1</v>
      </c>
      <c r="Q5843" s="64">
        <f t="shared" si="755"/>
        <v>1</v>
      </c>
    </row>
    <row r="5844" spans="1:17" x14ac:dyDescent="0.35">
      <c r="A5844" s="64">
        <v>50288614</v>
      </c>
      <c r="B5844" s="64" t="str">
        <f t="shared" si="750"/>
        <v>RT</v>
      </c>
      <c r="C5844" s="64">
        <f t="shared" si="751"/>
        <v>5701.1</v>
      </c>
      <c r="D5844" s="64">
        <f t="shared" si="751"/>
        <v>365</v>
      </c>
      <c r="E5844" s="64">
        <f t="shared" si="751"/>
        <v>446.28</v>
      </c>
      <c r="F5844" s="64">
        <f t="shared" si="751"/>
        <v>0</v>
      </c>
      <c r="H5844" s="64">
        <f t="shared" si="746"/>
        <v>-446.28</v>
      </c>
      <c r="J5844" s="64">
        <f t="shared" si="752"/>
        <v>193</v>
      </c>
      <c r="K5844" s="64">
        <f t="shared" si="747"/>
        <v>193</v>
      </c>
      <c r="L5844" s="64">
        <f t="shared" si="748"/>
        <v>696</v>
      </c>
      <c r="M5844" s="64">
        <f t="shared" si="749"/>
        <v>295</v>
      </c>
      <c r="O5844" s="64">
        <f t="shared" si="753"/>
        <v>2</v>
      </c>
      <c r="P5844" s="64">
        <f t="shared" si="754"/>
        <v>1</v>
      </c>
      <c r="Q5844" s="64">
        <f t="shared" si="755"/>
        <v>1</v>
      </c>
    </row>
    <row r="5845" spans="1:17" x14ac:dyDescent="0.35">
      <c r="A5845" s="64">
        <v>50290297</v>
      </c>
      <c r="B5845" s="64" t="str">
        <f t="shared" si="750"/>
        <v>RT</v>
      </c>
      <c r="C5845" s="64">
        <f t="shared" si="751"/>
        <v>14595.18</v>
      </c>
      <c r="D5845" s="64">
        <f t="shared" si="751"/>
        <v>365</v>
      </c>
      <c r="E5845" s="64">
        <f t="shared" si="751"/>
        <v>1193.3599999999999</v>
      </c>
      <c r="F5845" s="64">
        <f t="shared" si="751"/>
        <v>0</v>
      </c>
      <c r="H5845" s="64">
        <f t="shared" si="746"/>
        <v>-1193.3599999999999</v>
      </c>
      <c r="J5845" s="64">
        <f t="shared" si="752"/>
        <v>193</v>
      </c>
      <c r="K5845" s="64">
        <f t="shared" si="747"/>
        <v>193</v>
      </c>
      <c r="L5845" s="64">
        <f t="shared" si="748"/>
        <v>697</v>
      </c>
      <c r="M5845" s="64">
        <f t="shared" si="749"/>
        <v>295</v>
      </c>
      <c r="O5845" s="64">
        <f t="shared" si="753"/>
        <v>2</v>
      </c>
      <c r="P5845" s="64">
        <f t="shared" si="754"/>
        <v>1</v>
      </c>
      <c r="Q5845" s="64">
        <f t="shared" si="755"/>
        <v>1</v>
      </c>
    </row>
    <row r="5846" spans="1:17" x14ac:dyDescent="0.35">
      <c r="A5846" s="64">
        <v>50294728</v>
      </c>
      <c r="B5846" s="64" t="str">
        <f t="shared" si="750"/>
        <v>RCT Control</v>
      </c>
      <c r="C5846" s="64">
        <f t="shared" si="751"/>
        <v>15237.630000000001</v>
      </c>
      <c r="D5846" s="64">
        <f t="shared" si="751"/>
        <v>335</v>
      </c>
      <c r="E5846" s="64">
        <f t="shared" si="751"/>
        <v>1293.02</v>
      </c>
      <c r="F5846" s="64">
        <f t="shared" si="751"/>
        <v>0</v>
      </c>
      <c r="H5846" s="64">
        <f t="shared" si="746"/>
        <v>-1293.02</v>
      </c>
      <c r="J5846" s="64">
        <f t="shared" si="752"/>
        <v>193</v>
      </c>
      <c r="K5846" s="64">
        <f t="shared" si="747"/>
        <v>193</v>
      </c>
      <c r="L5846" s="64">
        <f t="shared" si="748"/>
        <v>697</v>
      </c>
      <c r="M5846" s="64">
        <f t="shared" si="749"/>
        <v>296</v>
      </c>
      <c r="O5846" s="64">
        <f t="shared" si="753"/>
        <v>2</v>
      </c>
      <c r="P5846" s="64">
        <f t="shared" si="754"/>
        <v>1</v>
      </c>
      <c r="Q5846" s="64">
        <f t="shared" si="755"/>
        <v>1</v>
      </c>
    </row>
    <row r="5847" spans="1:17" x14ac:dyDescent="0.35">
      <c r="A5847" s="64">
        <v>50301135</v>
      </c>
      <c r="B5847" s="64" t="str">
        <f t="shared" si="750"/>
        <v>RCT Control</v>
      </c>
      <c r="C5847" s="64">
        <f t="shared" si="751"/>
        <v>8705.2000000000007</v>
      </c>
      <c r="D5847" s="64">
        <f t="shared" si="751"/>
        <v>336</v>
      </c>
      <c r="E5847" s="64">
        <f t="shared" si="751"/>
        <v>689.11</v>
      </c>
      <c r="F5847" s="64">
        <f t="shared" si="751"/>
        <v>0</v>
      </c>
      <c r="H5847" s="64">
        <f t="shared" si="746"/>
        <v>-689.11</v>
      </c>
      <c r="J5847" s="64">
        <f t="shared" si="752"/>
        <v>193</v>
      </c>
      <c r="K5847" s="64">
        <f t="shared" si="747"/>
        <v>193</v>
      </c>
      <c r="L5847" s="64">
        <f t="shared" si="748"/>
        <v>697</v>
      </c>
      <c r="M5847" s="64">
        <f t="shared" si="749"/>
        <v>297</v>
      </c>
      <c r="O5847" s="64">
        <f t="shared" si="753"/>
        <v>2</v>
      </c>
      <c r="P5847" s="64">
        <f t="shared" si="754"/>
        <v>1</v>
      </c>
      <c r="Q5847" s="64">
        <f t="shared" si="755"/>
        <v>1</v>
      </c>
    </row>
    <row r="5848" spans="1:17" x14ac:dyDescent="0.35">
      <c r="A5848" s="64">
        <v>50302109</v>
      </c>
      <c r="B5848" s="64" t="str">
        <f t="shared" si="750"/>
        <v>CPP</v>
      </c>
      <c r="C5848" s="64">
        <f t="shared" si="751"/>
        <v>4143.5</v>
      </c>
      <c r="D5848" s="64">
        <f t="shared" si="751"/>
        <v>333</v>
      </c>
      <c r="E5848" s="64">
        <f t="shared" si="751"/>
        <v>320.52999999999997</v>
      </c>
      <c r="F5848" s="64">
        <f t="shared" si="751"/>
        <v>313.51</v>
      </c>
      <c r="H5848" s="64">
        <f t="shared" si="746"/>
        <v>-7.0199999999999818</v>
      </c>
      <c r="J5848" s="64">
        <f t="shared" si="752"/>
        <v>194</v>
      </c>
      <c r="K5848" s="64">
        <f t="shared" si="747"/>
        <v>193</v>
      </c>
      <c r="L5848" s="64">
        <f t="shared" si="748"/>
        <v>697</v>
      </c>
      <c r="M5848" s="64">
        <f t="shared" si="749"/>
        <v>297</v>
      </c>
      <c r="O5848" s="64">
        <f t="shared" si="753"/>
        <v>2</v>
      </c>
      <c r="P5848" s="64">
        <f t="shared" si="754"/>
        <v>1</v>
      </c>
      <c r="Q5848" s="64">
        <f t="shared" si="755"/>
        <v>1</v>
      </c>
    </row>
    <row r="5849" spans="1:17" x14ac:dyDescent="0.35">
      <c r="A5849" s="64">
        <v>50302430</v>
      </c>
      <c r="B5849" s="64" t="str">
        <f t="shared" si="750"/>
        <v>RT</v>
      </c>
      <c r="C5849" s="64">
        <f t="shared" si="751"/>
        <v>8048.99</v>
      </c>
      <c r="D5849" s="64">
        <f t="shared" si="751"/>
        <v>365</v>
      </c>
      <c r="E5849" s="64">
        <f t="shared" si="751"/>
        <v>638.72</v>
      </c>
      <c r="F5849" s="64">
        <f t="shared" si="751"/>
        <v>0</v>
      </c>
      <c r="H5849" s="64">
        <f t="shared" si="746"/>
        <v>-638.72</v>
      </c>
      <c r="J5849" s="64">
        <f t="shared" si="752"/>
        <v>194</v>
      </c>
      <c r="K5849" s="64">
        <f t="shared" si="747"/>
        <v>193</v>
      </c>
      <c r="L5849" s="64">
        <f t="shared" si="748"/>
        <v>698</v>
      </c>
      <c r="M5849" s="64">
        <f t="shared" si="749"/>
        <v>297</v>
      </c>
      <c r="O5849" s="64">
        <f t="shared" si="753"/>
        <v>2</v>
      </c>
      <c r="P5849" s="64">
        <f t="shared" si="754"/>
        <v>1</v>
      </c>
      <c r="Q5849" s="64">
        <f t="shared" si="755"/>
        <v>1</v>
      </c>
    </row>
    <row r="5850" spans="1:17" x14ac:dyDescent="0.35">
      <c r="A5850" s="64">
        <v>50313700</v>
      </c>
      <c r="B5850" s="64" t="str">
        <f t="shared" si="750"/>
        <v>RT</v>
      </c>
      <c r="C5850" s="64">
        <f t="shared" si="751"/>
        <v>9725.25</v>
      </c>
      <c r="D5850" s="64">
        <f t="shared" si="751"/>
        <v>363</v>
      </c>
      <c r="E5850" s="64">
        <f t="shared" si="751"/>
        <v>783.51</v>
      </c>
      <c r="F5850" s="64">
        <f t="shared" si="751"/>
        <v>0</v>
      </c>
      <c r="H5850" s="64">
        <f t="shared" si="746"/>
        <v>-783.51</v>
      </c>
      <c r="J5850" s="64">
        <f t="shared" si="752"/>
        <v>194</v>
      </c>
      <c r="K5850" s="64">
        <f t="shared" si="747"/>
        <v>193</v>
      </c>
      <c r="L5850" s="64">
        <f t="shared" si="748"/>
        <v>699</v>
      </c>
      <c r="M5850" s="64">
        <f t="shared" si="749"/>
        <v>297</v>
      </c>
      <c r="O5850" s="64">
        <f t="shared" si="753"/>
        <v>2</v>
      </c>
      <c r="P5850" s="64">
        <f t="shared" si="754"/>
        <v>1</v>
      </c>
      <c r="Q5850" s="64">
        <f t="shared" si="755"/>
        <v>1</v>
      </c>
    </row>
    <row r="5851" spans="1:17" x14ac:dyDescent="0.35">
      <c r="A5851" s="64">
        <v>50316423</v>
      </c>
      <c r="B5851" s="64" t="str">
        <f t="shared" si="750"/>
        <v>RT</v>
      </c>
      <c r="C5851" s="64">
        <f t="shared" si="751"/>
        <v>11525.89</v>
      </c>
      <c r="D5851" s="64">
        <f t="shared" si="751"/>
        <v>365</v>
      </c>
      <c r="E5851" s="64">
        <f t="shared" si="751"/>
        <v>934.81999999999994</v>
      </c>
      <c r="F5851" s="64">
        <f t="shared" si="751"/>
        <v>0</v>
      </c>
      <c r="H5851" s="64">
        <f t="shared" si="746"/>
        <v>-934.81999999999994</v>
      </c>
      <c r="J5851" s="64">
        <f t="shared" si="752"/>
        <v>194</v>
      </c>
      <c r="K5851" s="64">
        <f t="shared" si="747"/>
        <v>193</v>
      </c>
      <c r="L5851" s="64">
        <f t="shared" si="748"/>
        <v>700</v>
      </c>
      <c r="M5851" s="64">
        <f t="shared" si="749"/>
        <v>297</v>
      </c>
      <c r="O5851" s="64">
        <f t="shared" si="753"/>
        <v>2</v>
      </c>
      <c r="P5851" s="64">
        <f t="shared" si="754"/>
        <v>1</v>
      </c>
      <c r="Q5851" s="64">
        <f t="shared" si="755"/>
        <v>1</v>
      </c>
    </row>
    <row r="5852" spans="1:17" x14ac:dyDescent="0.35">
      <c r="A5852" s="64">
        <v>50318031</v>
      </c>
      <c r="B5852" s="64" t="str">
        <f t="shared" si="750"/>
        <v>RT</v>
      </c>
      <c r="C5852" s="64">
        <f t="shared" si="751"/>
        <v>7717.68</v>
      </c>
      <c r="D5852" s="64">
        <f t="shared" si="751"/>
        <v>365</v>
      </c>
      <c r="E5852" s="64">
        <f t="shared" si="751"/>
        <v>637.15</v>
      </c>
      <c r="F5852" s="64">
        <f t="shared" si="751"/>
        <v>0</v>
      </c>
      <c r="H5852" s="64">
        <f t="shared" si="746"/>
        <v>-637.15</v>
      </c>
      <c r="J5852" s="64">
        <f t="shared" si="752"/>
        <v>194</v>
      </c>
      <c r="K5852" s="64">
        <f t="shared" si="747"/>
        <v>193</v>
      </c>
      <c r="L5852" s="64">
        <f t="shared" si="748"/>
        <v>701</v>
      </c>
      <c r="M5852" s="64">
        <f t="shared" si="749"/>
        <v>297</v>
      </c>
      <c r="O5852" s="64">
        <f t="shared" si="753"/>
        <v>2</v>
      </c>
      <c r="P5852" s="64">
        <f t="shared" si="754"/>
        <v>1</v>
      </c>
      <c r="Q5852" s="64">
        <f t="shared" si="755"/>
        <v>1</v>
      </c>
    </row>
    <row r="5853" spans="1:17" x14ac:dyDescent="0.35">
      <c r="A5853" s="64">
        <v>50318817</v>
      </c>
      <c r="B5853" s="64" t="str">
        <f t="shared" si="750"/>
        <v>CPP/RT</v>
      </c>
      <c r="C5853" s="64">
        <f t="shared" si="751"/>
        <v>9336.7000000000007</v>
      </c>
      <c r="D5853" s="64">
        <f t="shared" si="751"/>
        <v>304</v>
      </c>
      <c r="E5853" s="64">
        <f t="shared" si="751"/>
        <v>794.13</v>
      </c>
      <c r="F5853" s="64">
        <f t="shared" si="751"/>
        <v>792.07999999999993</v>
      </c>
      <c r="H5853" s="64">
        <f t="shared" si="746"/>
        <v>-2.0500000000000682</v>
      </c>
      <c r="J5853" s="64">
        <f t="shared" si="752"/>
        <v>194</v>
      </c>
      <c r="K5853" s="64">
        <f t="shared" si="747"/>
        <v>194</v>
      </c>
      <c r="L5853" s="64">
        <f t="shared" si="748"/>
        <v>701</v>
      </c>
      <c r="M5853" s="64">
        <f t="shared" si="749"/>
        <v>297</v>
      </c>
      <c r="O5853" s="64">
        <f t="shared" si="753"/>
        <v>2</v>
      </c>
      <c r="P5853" s="64">
        <f t="shared" si="754"/>
        <v>1</v>
      </c>
      <c r="Q5853" s="64">
        <f t="shared" si="755"/>
        <v>1</v>
      </c>
    </row>
    <row r="5854" spans="1:17" x14ac:dyDescent="0.35">
      <c r="A5854" s="64">
        <v>50319831</v>
      </c>
      <c r="B5854" s="64" t="str">
        <f t="shared" si="750"/>
        <v>RT</v>
      </c>
      <c r="C5854" s="64">
        <f t="shared" si="751"/>
        <v>6191</v>
      </c>
      <c r="D5854" s="64">
        <f t="shared" si="751"/>
        <v>365</v>
      </c>
      <c r="E5854" s="64">
        <f t="shared" si="751"/>
        <v>497.64</v>
      </c>
      <c r="F5854" s="64">
        <f t="shared" si="751"/>
        <v>0</v>
      </c>
      <c r="H5854" s="64">
        <f t="shared" si="746"/>
        <v>-497.64</v>
      </c>
      <c r="J5854" s="64">
        <f t="shared" si="752"/>
        <v>194</v>
      </c>
      <c r="K5854" s="64">
        <f t="shared" si="747"/>
        <v>194</v>
      </c>
      <c r="L5854" s="64">
        <f t="shared" si="748"/>
        <v>702</v>
      </c>
      <c r="M5854" s="64">
        <f t="shared" si="749"/>
        <v>297</v>
      </c>
      <c r="O5854" s="64">
        <f t="shared" si="753"/>
        <v>2</v>
      </c>
      <c r="P5854" s="64">
        <f t="shared" si="754"/>
        <v>1</v>
      </c>
      <c r="Q5854" s="64">
        <f t="shared" si="755"/>
        <v>1</v>
      </c>
    </row>
    <row r="5855" spans="1:17" x14ac:dyDescent="0.35">
      <c r="A5855" s="64">
        <v>50320135</v>
      </c>
      <c r="B5855" s="64" t="str">
        <f t="shared" si="750"/>
        <v>RT</v>
      </c>
      <c r="C5855" s="64">
        <f t="shared" si="751"/>
        <v>6201.0499999999993</v>
      </c>
      <c r="D5855" s="64">
        <f t="shared" si="751"/>
        <v>365</v>
      </c>
      <c r="E5855" s="64">
        <f t="shared" si="751"/>
        <v>529.07000000000005</v>
      </c>
      <c r="F5855" s="64">
        <f t="shared" si="751"/>
        <v>0</v>
      </c>
      <c r="H5855" s="64">
        <f t="shared" si="746"/>
        <v>-529.07000000000005</v>
      </c>
      <c r="J5855" s="64">
        <f t="shared" si="752"/>
        <v>194</v>
      </c>
      <c r="K5855" s="64">
        <f t="shared" si="747"/>
        <v>194</v>
      </c>
      <c r="L5855" s="64">
        <f t="shared" si="748"/>
        <v>703</v>
      </c>
      <c r="M5855" s="64">
        <f t="shared" si="749"/>
        <v>297</v>
      </c>
      <c r="O5855" s="64">
        <f t="shared" si="753"/>
        <v>2</v>
      </c>
      <c r="P5855" s="64">
        <f t="shared" si="754"/>
        <v>1</v>
      </c>
      <c r="Q5855" s="64">
        <f t="shared" si="755"/>
        <v>1</v>
      </c>
    </row>
    <row r="5856" spans="1:17" x14ac:dyDescent="0.35">
      <c r="A5856" s="64">
        <v>50320169</v>
      </c>
      <c r="B5856" s="64" t="str">
        <f t="shared" si="750"/>
        <v>CPP</v>
      </c>
      <c r="C5856" s="64">
        <f t="shared" si="751"/>
        <v>8165.91</v>
      </c>
      <c r="D5856" s="64">
        <f t="shared" si="751"/>
        <v>276</v>
      </c>
      <c r="E5856" s="64">
        <f t="shared" si="751"/>
        <v>678.21</v>
      </c>
      <c r="F5856" s="64">
        <f t="shared" si="751"/>
        <v>683.75</v>
      </c>
      <c r="H5856" s="64">
        <f t="shared" si="746"/>
        <v>5.5399999999999636</v>
      </c>
      <c r="J5856" s="64">
        <f t="shared" si="752"/>
        <v>195</v>
      </c>
      <c r="K5856" s="64">
        <f t="shared" si="747"/>
        <v>194</v>
      </c>
      <c r="L5856" s="64">
        <f t="shared" si="748"/>
        <v>703</v>
      </c>
      <c r="M5856" s="64">
        <f t="shared" si="749"/>
        <v>297</v>
      </c>
      <c r="O5856" s="64">
        <f t="shared" si="753"/>
        <v>2</v>
      </c>
      <c r="P5856" s="64">
        <f t="shared" si="754"/>
        <v>1</v>
      </c>
      <c r="Q5856" s="64">
        <f t="shared" si="755"/>
        <v>1</v>
      </c>
    </row>
    <row r="5857" spans="1:17" x14ac:dyDescent="0.35">
      <c r="A5857" s="64">
        <v>50321290</v>
      </c>
      <c r="B5857" s="64" t="str">
        <f t="shared" si="750"/>
        <v>CPP</v>
      </c>
      <c r="C5857" s="64">
        <f t="shared" si="751"/>
        <v>11281.88</v>
      </c>
      <c r="D5857" s="64">
        <f t="shared" si="751"/>
        <v>367</v>
      </c>
      <c r="E5857" s="64">
        <f t="shared" si="751"/>
        <v>927</v>
      </c>
      <c r="F5857" s="64">
        <f t="shared" si="751"/>
        <v>925.19</v>
      </c>
      <c r="H5857" s="64">
        <f t="shared" si="746"/>
        <v>-1.8099999999999454</v>
      </c>
      <c r="J5857" s="64">
        <f t="shared" si="752"/>
        <v>196</v>
      </c>
      <c r="K5857" s="64">
        <f t="shared" si="747"/>
        <v>194</v>
      </c>
      <c r="L5857" s="64">
        <f t="shared" si="748"/>
        <v>703</v>
      </c>
      <c r="M5857" s="64">
        <f t="shared" si="749"/>
        <v>297</v>
      </c>
      <c r="O5857" s="64">
        <f t="shared" si="753"/>
        <v>2</v>
      </c>
      <c r="P5857" s="64">
        <f t="shared" si="754"/>
        <v>1</v>
      </c>
      <c r="Q5857" s="64">
        <f t="shared" si="755"/>
        <v>1</v>
      </c>
    </row>
    <row r="5858" spans="1:17" x14ac:dyDescent="0.35">
      <c r="A5858" s="64">
        <v>50321406</v>
      </c>
      <c r="B5858" s="64" t="str">
        <f t="shared" si="750"/>
        <v>RT</v>
      </c>
      <c r="C5858" s="64">
        <f t="shared" si="751"/>
        <v>9845.49</v>
      </c>
      <c r="D5858" s="64">
        <f t="shared" si="751"/>
        <v>367</v>
      </c>
      <c r="E5858" s="64">
        <f t="shared" si="751"/>
        <v>804.97</v>
      </c>
      <c r="F5858" s="64">
        <f t="shared" si="751"/>
        <v>0</v>
      </c>
      <c r="H5858" s="64">
        <f t="shared" si="746"/>
        <v>-804.97</v>
      </c>
      <c r="J5858" s="64">
        <f t="shared" si="752"/>
        <v>196</v>
      </c>
      <c r="K5858" s="64">
        <f t="shared" si="747"/>
        <v>194</v>
      </c>
      <c r="L5858" s="64">
        <f t="shared" si="748"/>
        <v>704</v>
      </c>
      <c r="M5858" s="64">
        <f t="shared" si="749"/>
        <v>297</v>
      </c>
      <c r="O5858" s="64">
        <f t="shared" si="753"/>
        <v>2</v>
      </c>
      <c r="P5858" s="64">
        <f t="shared" si="754"/>
        <v>1</v>
      </c>
      <c r="Q5858" s="64">
        <f t="shared" si="755"/>
        <v>1</v>
      </c>
    </row>
    <row r="5859" spans="1:17" x14ac:dyDescent="0.35">
      <c r="A5859" s="64">
        <v>50322123</v>
      </c>
      <c r="B5859" s="64" t="str">
        <f t="shared" si="750"/>
        <v>RT</v>
      </c>
      <c r="C5859" s="64">
        <f t="shared" si="751"/>
        <v>5543.79</v>
      </c>
      <c r="D5859" s="64">
        <f t="shared" si="751"/>
        <v>365</v>
      </c>
      <c r="E5859" s="64">
        <f t="shared" si="751"/>
        <v>460.01</v>
      </c>
      <c r="F5859" s="64">
        <f t="shared" si="751"/>
        <v>0</v>
      </c>
      <c r="H5859" s="64">
        <f t="shared" si="746"/>
        <v>-460.01</v>
      </c>
      <c r="J5859" s="64">
        <f t="shared" si="752"/>
        <v>196</v>
      </c>
      <c r="K5859" s="64">
        <f t="shared" si="747"/>
        <v>194</v>
      </c>
      <c r="L5859" s="64">
        <f t="shared" si="748"/>
        <v>705</v>
      </c>
      <c r="M5859" s="64">
        <f t="shared" si="749"/>
        <v>297</v>
      </c>
      <c r="O5859" s="64">
        <f t="shared" si="753"/>
        <v>2</v>
      </c>
      <c r="P5859" s="64">
        <f t="shared" si="754"/>
        <v>1</v>
      </c>
      <c r="Q5859" s="64">
        <f t="shared" si="755"/>
        <v>1</v>
      </c>
    </row>
    <row r="5860" spans="1:17" x14ac:dyDescent="0.35">
      <c r="A5860" s="64">
        <v>50324757</v>
      </c>
      <c r="B5860" s="64" t="str">
        <f t="shared" si="750"/>
        <v>CPP/RT</v>
      </c>
      <c r="C5860" s="64">
        <f t="shared" si="751"/>
        <v>4992.5200000000004</v>
      </c>
      <c r="D5860" s="64">
        <f t="shared" si="751"/>
        <v>365</v>
      </c>
      <c r="E5860" s="64">
        <f t="shared" si="751"/>
        <v>390.74</v>
      </c>
      <c r="F5860" s="64">
        <f t="shared" si="751"/>
        <v>388.68</v>
      </c>
      <c r="H5860" s="64">
        <f t="shared" si="746"/>
        <v>-2.0600000000000023</v>
      </c>
      <c r="J5860" s="64">
        <f t="shared" si="752"/>
        <v>196</v>
      </c>
      <c r="K5860" s="64">
        <f t="shared" si="747"/>
        <v>195</v>
      </c>
      <c r="L5860" s="64">
        <f t="shared" si="748"/>
        <v>705</v>
      </c>
      <c r="M5860" s="64">
        <f t="shared" si="749"/>
        <v>297</v>
      </c>
      <c r="O5860" s="64">
        <f t="shared" si="753"/>
        <v>2</v>
      </c>
      <c r="P5860" s="64">
        <f t="shared" si="754"/>
        <v>1</v>
      </c>
      <c r="Q5860" s="64">
        <f t="shared" si="755"/>
        <v>1</v>
      </c>
    </row>
    <row r="5861" spans="1:17" x14ac:dyDescent="0.35">
      <c r="A5861" s="64">
        <v>50326779</v>
      </c>
      <c r="B5861" s="64" t="str">
        <f t="shared" si="750"/>
        <v>RT</v>
      </c>
      <c r="C5861" s="64">
        <f t="shared" si="751"/>
        <v>16413.84</v>
      </c>
      <c r="D5861" s="64">
        <f t="shared" si="751"/>
        <v>365</v>
      </c>
      <c r="E5861" s="64">
        <f t="shared" si="751"/>
        <v>1341.37</v>
      </c>
      <c r="F5861" s="64">
        <f t="shared" si="751"/>
        <v>0</v>
      </c>
      <c r="H5861" s="64">
        <f t="shared" si="746"/>
        <v>-1341.37</v>
      </c>
      <c r="J5861" s="64">
        <f t="shared" si="752"/>
        <v>196</v>
      </c>
      <c r="K5861" s="64">
        <f t="shared" si="747"/>
        <v>195</v>
      </c>
      <c r="L5861" s="64">
        <f t="shared" si="748"/>
        <v>706</v>
      </c>
      <c r="M5861" s="64">
        <f t="shared" si="749"/>
        <v>297</v>
      </c>
      <c r="O5861" s="64">
        <f t="shared" si="753"/>
        <v>2</v>
      </c>
      <c r="P5861" s="64">
        <f t="shared" si="754"/>
        <v>1</v>
      </c>
      <c r="Q5861" s="64">
        <f t="shared" si="755"/>
        <v>1</v>
      </c>
    </row>
    <row r="5862" spans="1:17" x14ac:dyDescent="0.35">
      <c r="A5862" s="64">
        <v>50328965</v>
      </c>
      <c r="B5862" s="64" t="str">
        <f t="shared" si="750"/>
        <v>CPP</v>
      </c>
      <c r="C5862" s="64">
        <f t="shared" si="751"/>
        <v>12307.099999999999</v>
      </c>
      <c r="D5862" s="64">
        <f t="shared" si="751"/>
        <v>367</v>
      </c>
      <c r="E5862" s="64">
        <f t="shared" si="751"/>
        <v>944.55</v>
      </c>
      <c r="F5862" s="64">
        <f t="shared" si="751"/>
        <v>912.07999999999993</v>
      </c>
      <c r="H5862" s="64">
        <f t="shared" si="746"/>
        <v>-32.470000000000027</v>
      </c>
      <c r="J5862" s="64">
        <f t="shared" si="752"/>
        <v>197</v>
      </c>
      <c r="K5862" s="64">
        <f t="shared" si="747"/>
        <v>195</v>
      </c>
      <c r="L5862" s="64">
        <f t="shared" si="748"/>
        <v>706</v>
      </c>
      <c r="M5862" s="64">
        <f t="shared" si="749"/>
        <v>297</v>
      </c>
      <c r="O5862" s="64">
        <f t="shared" si="753"/>
        <v>2</v>
      </c>
      <c r="P5862" s="64">
        <f t="shared" si="754"/>
        <v>1</v>
      </c>
      <c r="Q5862" s="64">
        <f t="shared" si="755"/>
        <v>1</v>
      </c>
    </row>
    <row r="5863" spans="1:17" x14ac:dyDescent="0.35">
      <c r="A5863" s="64">
        <v>50329236</v>
      </c>
      <c r="B5863" s="64" t="str">
        <f t="shared" si="750"/>
        <v>RT</v>
      </c>
      <c r="C5863" s="64">
        <f t="shared" si="751"/>
        <v>7746.92</v>
      </c>
      <c r="D5863" s="64">
        <f t="shared" si="751"/>
        <v>365</v>
      </c>
      <c r="E5863" s="64">
        <f t="shared" si="751"/>
        <v>632.88</v>
      </c>
      <c r="F5863" s="64">
        <f t="shared" si="751"/>
        <v>0</v>
      </c>
      <c r="H5863" s="64">
        <f t="shared" si="746"/>
        <v>-632.88</v>
      </c>
      <c r="J5863" s="64">
        <f t="shared" si="752"/>
        <v>197</v>
      </c>
      <c r="K5863" s="64">
        <f t="shared" si="747"/>
        <v>195</v>
      </c>
      <c r="L5863" s="64">
        <f t="shared" si="748"/>
        <v>707</v>
      </c>
      <c r="M5863" s="64">
        <f t="shared" si="749"/>
        <v>297</v>
      </c>
      <c r="O5863" s="64">
        <f t="shared" si="753"/>
        <v>2</v>
      </c>
      <c r="P5863" s="64">
        <f t="shared" si="754"/>
        <v>1</v>
      </c>
      <c r="Q5863" s="64">
        <f t="shared" si="755"/>
        <v>1</v>
      </c>
    </row>
    <row r="5864" spans="1:17" x14ac:dyDescent="0.35">
      <c r="A5864" s="64">
        <v>50335043</v>
      </c>
      <c r="B5864" s="64" t="str">
        <f t="shared" si="750"/>
        <v>RT</v>
      </c>
      <c r="C5864" s="64">
        <f t="shared" si="751"/>
        <v>10841.59</v>
      </c>
      <c r="D5864" s="64">
        <f t="shared" si="751"/>
        <v>365</v>
      </c>
      <c r="E5864" s="64">
        <f t="shared" si="751"/>
        <v>885.3900000000001</v>
      </c>
      <c r="F5864" s="64">
        <f t="shared" si="751"/>
        <v>0</v>
      </c>
      <c r="H5864" s="64">
        <f t="shared" si="746"/>
        <v>-885.3900000000001</v>
      </c>
      <c r="J5864" s="64">
        <f t="shared" si="752"/>
        <v>197</v>
      </c>
      <c r="K5864" s="64">
        <f t="shared" si="747"/>
        <v>195</v>
      </c>
      <c r="L5864" s="64">
        <f t="shared" si="748"/>
        <v>708</v>
      </c>
      <c r="M5864" s="64">
        <f t="shared" si="749"/>
        <v>297</v>
      </c>
      <c r="O5864" s="64">
        <f t="shared" si="753"/>
        <v>2</v>
      </c>
      <c r="P5864" s="64">
        <f t="shared" si="754"/>
        <v>1</v>
      </c>
      <c r="Q5864" s="64">
        <f t="shared" si="755"/>
        <v>1</v>
      </c>
    </row>
    <row r="5865" spans="1:17" x14ac:dyDescent="0.35">
      <c r="A5865" s="64">
        <v>50338451</v>
      </c>
      <c r="B5865" s="64" t="str">
        <f t="shared" si="750"/>
        <v>RT</v>
      </c>
      <c r="C5865" s="64">
        <f t="shared" si="751"/>
        <v>7527.9400000000005</v>
      </c>
      <c r="D5865" s="64">
        <f t="shared" si="751"/>
        <v>367</v>
      </c>
      <c r="E5865" s="64">
        <f t="shared" si="751"/>
        <v>563.04</v>
      </c>
      <c r="F5865" s="64">
        <f t="shared" si="751"/>
        <v>0</v>
      </c>
      <c r="H5865" s="64">
        <f t="shared" si="746"/>
        <v>-563.04</v>
      </c>
      <c r="J5865" s="64">
        <f t="shared" si="752"/>
        <v>197</v>
      </c>
      <c r="K5865" s="64">
        <f t="shared" si="747"/>
        <v>195</v>
      </c>
      <c r="L5865" s="64">
        <f t="shared" si="748"/>
        <v>709</v>
      </c>
      <c r="M5865" s="64">
        <f t="shared" si="749"/>
        <v>297</v>
      </c>
      <c r="O5865" s="64">
        <f t="shared" si="753"/>
        <v>2</v>
      </c>
      <c r="P5865" s="64">
        <f t="shared" si="754"/>
        <v>1</v>
      </c>
      <c r="Q5865" s="64">
        <f t="shared" si="755"/>
        <v>1</v>
      </c>
    </row>
    <row r="5866" spans="1:17" x14ac:dyDescent="0.35">
      <c r="A5866" s="64">
        <v>50340943</v>
      </c>
      <c r="B5866" s="64" t="str">
        <f t="shared" si="750"/>
        <v>RT</v>
      </c>
      <c r="C5866" s="64">
        <f t="shared" si="751"/>
        <v>4155.2</v>
      </c>
      <c r="D5866" s="64">
        <f t="shared" si="751"/>
        <v>364</v>
      </c>
      <c r="E5866" s="64">
        <f t="shared" si="751"/>
        <v>333.74</v>
      </c>
      <c r="F5866" s="64">
        <f t="shared" si="751"/>
        <v>0</v>
      </c>
      <c r="H5866" s="64">
        <f t="shared" si="746"/>
        <v>-333.74</v>
      </c>
      <c r="J5866" s="64">
        <f t="shared" si="752"/>
        <v>197</v>
      </c>
      <c r="K5866" s="64">
        <f t="shared" si="747"/>
        <v>195</v>
      </c>
      <c r="L5866" s="64">
        <f t="shared" si="748"/>
        <v>710</v>
      </c>
      <c r="M5866" s="64">
        <f t="shared" si="749"/>
        <v>297</v>
      </c>
      <c r="O5866" s="64">
        <f t="shared" si="753"/>
        <v>2</v>
      </c>
      <c r="P5866" s="64">
        <f t="shared" si="754"/>
        <v>1</v>
      </c>
      <c r="Q5866" s="64">
        <f t="shared" si="755"/>
        <v>1</v>
      </c>
    </row>
    <row r="5867" spans="1:17" x14ac:dyDescent="0.35">
      <c r="A5867" s="64">
        <v>50341058</v>
      </c>
      <c r="B5867" s="64" t="str">
        <f t="shared" si="750"/>
        <v>RT</v>
      </c>
      <c r="C5867" s="64">
        <f t="shared" si="751"/>
        <v>8884.19</v>
      </c>
      <c r="D5867" s="64">
        <f t="shared" si="751"/>
        <v>335</v>
      </c>
      <c r="E5867" s="64">
        <f t="shared" si="751"/>
        <v>732.83999999999992</v>
      </c>
      <c r="F5867" s="64">
        <f t="shared" si="751"/>
        <v>0</v>
      </c>
      <c r="H5867" s="64">
        <f t="shared" si="746"/>
        <v>-732.83999999999992</v>
      </c>
      <c r="J5867" s="64">
        <f t="shared" si="752"/>
        <v>197</v>
      </c>
      <c r="K5867" s="64">
        <f t="shared" si="747"/>
        <v>195</v>
      </c>
      <c r="L5867" s="64">
        <f t="shared" si="748"/>
        <v>711</v>
      </c>
      <c r="M5867" s="64">
        <f t="shared" si="749"/>
        <v>297</v>
      </c>
      <c r="O5867" s="64">
        <f t="shared" si="753"/>
        <v>2</v>
      </c>
      <c r="P5867" s="64">
        <f t="shared" si="754"/>
        <v>1</v>
      </c>
      <c r="Q5867" s="64">
        <f t="shared" si="755"/>
        <v>1</v>
      </c>
    </row>
    <row r="5868" spans="1:17" x14ac:dyDescent="0.35">
      <c r="A5868" s="64">
        <v>50346264</v>
      </c>
      <c r="B5868" s="64" t="str">
        <f t="shared" si="750"/>
        <v>RCT Control</v>
      </c>
      <c r="C5868" s="64">
        <f t="shared" si="751"/>
        <v>11754.43</v>
      </c>
      <c r="D5868" s="64">
        <f t="shared" si="751"/>
        <v>335</v>
      </c>
      <c r="E5868" s="64">
        <f t="shared" si="751"/>
        <v>998.19</v>
      </c>
      <c r="F5868" s="64">
        <f t="shared" ref="F5868" si="756">SUMIFS(F$55:F$4404,$A$55:$A$4404,$A5868)</f>
        <v>0</v>
      </c>
      <c r="H5868" s="64">
        <f t="shared" ref="H5868:H5931" si="757">F5868-E5868</f>
        <v>-998.19</v>
      </c>
      <c r="J5868" s="64">
        <f t="shared" si="752"/>
        <v>197</v>
      </c>
      <c r="K5868" s="64">
        <f t="shared" ref="K5868:K5931" si="758">IF(AND($B5868=K$4457,$Q5868=1),K5867+1,K5867)</f>
        <v>195</v>
      </c>
      <c r="L5868" s="64">
        <f t="shared" ref="L5868:L5931" si="759">IF(AND($B5868=L$4457,$Q5868=1),L5867+1,L5867)</f>
        <v>711</v>
      </c>
      <c r="M5868" s="64">
        <f t="shared" ref="M5868:M5931" si="760">IF(AND($B5868=M$4457,$Q5868=1),M5867+1,M5867)</f>
        <v>298</v>
      </c>
      <c r="O5868" s="64">
        <f t="shared" si="753"/>
        <v>2</v>
      </c>
      <c r="P5868" s="64">
        <f t="shared" si="754"/>
        <v>1</v>
      </c>
      <c r="Q5868" s="64">
        <f t="shared" si="755"/>
        <v>1</v>
      </c>
    </row>
    <row r="5869" spans="1:17" x14ac:dyDescent="0.35">
      <c r="A5869" s="64">
        <v>50346579</v>
      </c>
      <c r="B5869" s="64" t="str">
        <f t="shared" ref="B5869:B5932" si="761">INDEX($B$55:$B$4404,MATCH($A5869,$A$55:$A$4404,0),1)</f>
        <v>RCT Control</v>
      </c>
      <c r="C5869" s="64">
        <f t="shared" ref="C5869:F5932" si="762">SUMIFS(C$55:C$4404,$A$55:$A$4404,$A5869)</f>
        <v>7680.78</v>
      </c>
      <c r="D5869" s="64">
        <f t="shared" si="762"/>
        <v>335</v>
      </c>
      <c r="E5869" s="64">
        <f t="shared" si="762"/>
        <v>614.83000000000004</v>
      </c>
      <c r="F5869" s="64">
        <f t="shared" si="762"/>
        <v>0</v>
      </c>
      <c r="H5869" s="64">
        <f t="shared" si="757"/>
        <v>-614.83000000000004</v>
      </c>
      <c r="J5869" s="64">
        <f t="shared" ref="J5869:J5932" si="763">IF(AND($B5869=J$4457,$Q5869=1),J5868+1,J5868)</f>
        <v>197</v>
      </c>
      <c r="K5869" s="64">
        <f t="shared" si="758"/>
        <v>195</v>
      </c>
      <c r="L5869" s="64">
        <f t="shared" si="759"/>
        <v>711</v>
      </c>
      <c r="M5869" s="64">
        <f t="shared" si="760"/>
        <v>299</v>
      </c>
      <c r="O5869" s="64">
        <f t="shared" ref="O5869:O5932" si="764">COUNTIFS($A$55:$A$4404,$A5869)</f>
        <v>2</v>
      </c>
      <c r="P5869" s="64">
        <f t="shared" ref="P5869:P5932" si="765">IF(D5869&lt;=$P$4455,1,0)</f>
        <v>1</v>
      </c>
      <c r="Q5869" s="64">
        <f t="shared" ref="Q5869:Q5932" si="766">IF(AND(O5869=2,P5869=1),1,0)</f>
        <v>1</v>
      </c>
    </row>
    <row r="5870" spans="1:17" x14ac:dyDescent="0.35">
      <c r="A5870" s="64">
        <v>50347957</v>
      </c>
      <c r="B5870" s="64" t="str">
        <f t="shared" si="761"/>
        <v>CPP/RT</v>
      </c>
      <c r="C5870" s="64">
        <f t="shared" si="762"/>
        <v>8857.48</v>
      </c>
      <c r="D5870" s="64">
        <f t="shared" si="762"/>
        <v>365</v>
      </c>
      <c r="E5870" s="64">
        <f t="shared" si="762"/>
        <v>715.38</v>
      </c>
      <c r="F5870" s="64">
        <f t="shared" si="762"/>
        <v>715.47</v>
      </c>
      <c r="H5870" s="64">
        <f t="shared" si="757"/>
        <v>9.0000000000031832E-2</v>
      </c>
      <c r="J5870" s="64">
        <f t="shared" si="763"/>
        <v>197</v>
      </c>
      <c r="K5870" s="64">
        <f t="shared" si="758"/>
        <v>196</v>
      </c>
      <c r="L5870" s="64">
        <f t="shared" si="759"/>
        <v>711</v>
      </c>
      <c r="M5870" s="64">
        <f t="shared" si="760"/>
        <v>299</v>
      </c>
      <c r="O5870" s="64">
        <f t="shared" si="764"/>
        <v>2</v>
      </c>
      <c r="P5870" s="64">
        <f t="shared" si="765"/>
        <v>1</v>
      </c>
      <c r="Q5870" s="64">
        <f t="shared" si="766"/>
        <v>1</v>
      </c>
    </row>
    <row r="5871" spans="1:17" x14ac:dyDescent="0.35">
      <c r="A5871" s="64">
        <v>50348509</v>
      </c>
      <c r="B5871" s="64" t="str">
        <f t="shared" si="761"/>
        <v>CPP</v>
      </c>
      <c r="C5871" s="64">
        <f t="shared" si="762"/>
        <v>12919.3</v>
      </c>
      <c r="D5871" s="64">
        <f t="shared" si="762"/>
        <v>304</v>
      </c>
      <c r="E5871" s="64">
        <f t="shared" si="762"/>
        <v>1062.51</v>
      </c>
      <c r="F5871" s="64">
        <f t="shared" si="762"/>
        <v>1064.68</v>
      </c>
      <c r="H5871" s="64">
        <f t="shared" si="757"/>
        <v>2.1700000000000728</v>
      </c>
      <c r="J5871" s="64">
        <f t="shared" si="763"/>
        <v>198</v>
      </c>
      <c r="K5871" s="64">
        <f t="shared" si="758"/>
        <v>196</v>
      </c>
      <c r="L5871" s="64">
        <f t="shared" si="759"/>
        <v>711</v>
      </c>
      <c r="M5871" s="64">
        <f t="shared" si="760"/>
        <v>299</v>
      </c>
      <c r="O5871" s="64">
        <f t="shared" si="764"/>
        <v>2</v>
      </c>
      <c r="P5871" s="64">
        <f t="shared" si="765"/>
        <v>1</v>
      </c>
      <c r="Q5871" s="64">
        <f t="shared" si="766"/>
        <v>1</v>
      </c>
    </row>
    <row r="5872" spans="1:17" x14ac:dyDescent="0.35">
      <c r="A5872" s="64">
        <v>50349078</v>
      </c>
      <c r="B5872" s="64" t="str">
        <f t="shared" si="761"/>
        <v>RCT Control</v>
      </c>
      <c r="C5872" s="64">
        <f t="shared" si="762"/>
        <v>4598.66</v>
      </c>
      <c r="D5872" s="64">
        <f t="shared" si="762"/>
        <v>335</v>
      </c>
      <c r="E5872" s="64">
        <f t="shared" si="762"/>
        <v>350.5</v>
      </c>
      <c r="F5872" s="64">
        <f t="shared" si="762"/>
        <v>0</v>
      </c>
      <c r="H5872" s="64">
        <f t="shared" si="757"/>
        <v>-350.5</v>
      </c>
      <c r="J5872" s="64">
        <f t="shared" si="763"/>
        <v>198</v>
      </c>
      <c r="K5872" s="64">
        <f t="shared" si="758"/>
        <v>196</v>
      </c>
      <c r="L5872" s="64">
        <f t="shared" si="759"/>
        <v>711</v>
      </c>
      <c r="M5872" s="64">
        <f t="shared" si="760"/>
        <v>300</v>
      </c>
      <c r="O5872" s="64">
        <f t="shared" si="764"/>
        <v>2</v>
      </c>
      <c r="P5872" s="64">
        <f t="shared" si="765"/>
        <v>1</v>
      </c>
      <c r="Q5872" s="64">
        <f t="shared" si="766"/>
        <v>1</v>
      </c>
    </row>
    <row r="5873" spans="1:17" x14ac:dyDescent="0.35">
      <c r="A5873" s="64">
        <v>50349599</v>
      </c>
      <c r="B5873" s="64" t="str">
        <f t="shared" si="761"/>
        <v>RT</v>
      </c>
      <c r="C5873" s="64">
        <f t="shared" si="762"/>
        <v>8886.9399999999987</v>
      </c>
      <c r="D5873" s="64">
        <f t="shared" si="762"/>
        <v>365</v>
      </c>
      <c r="E5873" s="64">
        <f t="shared" si="762"/>
        <v>712.03</v>
      </c>
      <c r="F5873" s="64">
        <f t="shared" si="762"/>
        <v>0</v>
      </c>
      <c r="H5873" s="64">
        <f t="shared" si="757"/>
        <v>-712.03</v>
      </c>
      <c r="J5873" s="64">
        <f t="shared" si="763"/>
        <v>198</v>
      </c>
      <c r="K5873" s="64">
        <f t="shared" si="758"/>
        <v>196</v>
      </c>
      <c r="L5873" s="64">
        <f t="shared" si="759"/>
        <v>712</v>
      </c>
      <c r="M5873" s="64">
        <f t="shared" si="760"/>
        <v>300</v>
      </c>
      <c r="O5873" s="64">
        <f t="shared" si="764"/>
        <v>2</v>
      </c>
      <c r="P5873" s="64">
        <f t="shared" si="765"/>
        <v>1</v>
      </c>
      <c r="Q5873" s="64">
        <f t="shared" si="766"/>
        <v>1</v>
      </c>
    </row>
    <row r="5874" spans="1:17" x14ac:dyDescent="0.35">
      <c r="A5874" s="64">
        <v>50350249</v>
      </c>
      <c r="B5874" s="64" t="str">
        <f t="shared" si="761"/>
        <v>RCT Control</v>
      </c>
      <c r="C5874" s="64">
        <f t="shared" si="762"/>
        <v>6201.2899899999993</v>
      </c>
      <c r="D5874" s="64">
        <f t="shared" si="762"/>
        <v>333</v>
      </c>
      <c r="E5874" s="64">
        <f t="shared" si="762"/>
        <v>494.79999999999995</v>
      </c>
      <c r="F5874" s="64">
        <f t="shared" si="762"/>
        <v>0</v>
      </c>
      <c r="H5874" s="64">
        <f t="shared" si="757"/>
        <v>-494.79999999999995</v>
      </c>
      <c r="J5874" s="64">
        <f t="shared" si="763"/>
        <v>198</v>
      </c>
      <c r="K5874" s="64">
        <f t="shared" si="758"/>
        <v>196</v>
      </c>
      <c r="L5874" s="64">
        <f t="shared" si="759"/>
        <v>712</v>
      </c>
      <c r="M5874" s="64">
        <f t="shared" si="760"/>
        <v>301</v>
      </c>
      <c r="O5874" s="64">
        <f t="shared" si="764"/>
        <v>2</v>
      </c>
      <c r="P5874" s="64">
        <f t="shared" si="765"/>
        <v>1</v>
      </c>
      <c r="Q5874" s="64">
        <f t="shared" si="766"/>
        <v>1</v>
      </c>
    </row>
    <row r="5875" spans="1:17" x14ac:dyDescent="0.35">
      <c r="A5875" s="64">
        <v>50352328</v>
      </c>
      <c r="B5875" s="64" t="str">
        <f t="shared" si="761"/>
        <v>RCT Control</v>
      </c>
      <c r="C5875" s="64">
        <f t="shared" si="762"/>
        <v>11172.689999999999</v>
      </c>
      <c r="D5875" s="64">
        <f t="shared" si="762"/>
        <v>334</v>
      </c>
      <c r="E5875" s="64">
        <f t="shared" si="762"/>
        <v>907.17</v>
      </c>
      <c r="F5875" s="64">
        <f t="shared" si="762"/>
        <v>0</v>
      </c>
      <c r="H5875" s="64">
        <f t="shared" si="757"/>
        <v>-907.17</v>
      </c>
      <c r="J5875" s="64">
        <f t="shared" si="763"/>
        <v>198</v>
      </c>
      <c r="K5875" s="64">
        <f t="shared" si="758"/>
        <v>196</v>
      </c>
      <c r="L5875" s="64">
        <f t="shared" si="759"/>
        <v>712</v>
      </c>
      <c r="M5875" s="64">
        <f t="shared" si="760"/>
        <v>302</v>
      </c>
      <c r="O5875" s="64">
        <f t="shared" si="764"/>
        <v>2</v>
      </c>
      <c r="P5875" s="64">
        <f t="shared" si="765"/>
        <v>1</v>
      </c>
      <c r="Q5875" s="64">
        <f t="shared" si="766"/>
        <v>1</v>
      </c>
    </row>
    <row r="5876" spans="1:17" x14ac:dyDescent="0.35">
      <c r="A5876" s="64">
        <v>50353863</v>
      </c>
      <c r="B5876" s="64" t="str">
        <f t="shared" si="761"/>
        <v>RT</v>
      </c>
      <c r="C5876" s="64">
        <f t="shared" si="762"/>
        <v>5535.82</v>
      </c>
      <c r="D5876" s="64">
        <f t="shared" si="762"/>
        <v>364</v>
      </c>
      <c r="E5876" s="64">
        <f t="shared" si="762"/>
        <v>459.36</v>
      </c>
      <c r="F5876" s="64">
        <f t="shared" si="762"/>
        <v>0</v>
      </c>
      <c r="H5876" s="64">
        <f t="shared" si="757"/>
        <v>-459.36</v>
      </c>
      <c r="J5876" s="64">
        <f t="shared" si="763"/>
        <v>198</v>
      </c>
      <c r="K5876" s="64">
        <f t="shared" si="758"/>
        <v>196</v>
      </c>
      <c r="L5876" s="64">
        <f t="shared" si="759"/>
        <v>713</v>
      </c>
      <c r="M5876" s="64">
        <f t="shared" si="760"/>
        <v>302</v>
      </c>
      <c r="O5876" s="64">
        <f t="shared" si="764"/>
        <v>2</v>
      </c>
      <c r="P5876" s="64">
        <f t="shared" si="765"/>
        <v>1</v>
      </c>
      <c r="Q5876" s="64">
        <f t="shared" si="766"/>
        <v>1</v>
      </c>
    </row>
    <row r="5877" spans="1:17" x14ac:dyDescent="0.35">
      <c r="A5877" s="64">
        <v>50354481</v>
      </c>
      <c r="B5877" s="64" t="str">
        <f t="shared" si="761"/>
        <v>RT</v>
      </c>
      <c r="C5877" s="64">
        <f t="shared" si="762"/>
        <v>5354.97</v>
      </c>
      <c r="D5877" s="64">
        <f t="shared" si="762"/>
        <v>365</v>
      </c>
      <c r="E5877" s="64">
        <f t="shared" si="762"/>
        <v>432.64</v>
      </c>
      <c r="F5877" s="64">
        <f t="shared" si="762"/>
        <v>0</v>
      </c>
      <c r="H5877" s="64">
        <f t="shared" si="757"/>
        <v>-432.64</v>
      </c>
      <c r="J5877" s="64">
        <f t="shared" si="763"/>
        <v>198</v>
      </c>
      <c r="K5877" s="64">
        <f t="shared" si="758"/>
        <v>196</v>
      </c>
      <c r="L5877" s="64">
        <f t="shared" si="759"/>
        <v>714</v>
      </c>
      <c r="M5877" s="64">
        <f t="shared" si="760"/>
        <v>302</v>
      </c>
      <c r="O5877" s="64">
        <f t="shared" si="764"/>
        <v>2</v>
      </c>
      <c r="P5877" s="64">
        <f t="shared" si="765"/>
        <v>1</v>
      </c>
      <c r="Q5877" s="64">
        <f t="shared" si="766"/>
        <v>1</v>
      </c>
    </row>
    <row r="5878" spans="1:17" x14ac:dyDescent="0.35">
      <c r="A5878" s="64">
        <v>50355588</v>
      </c>
      <c r="B5878" s="64" t="str">
        <f t="shared" si="761"/>
        <v>RCT Control</v>
      </c>
      <c r="C5878" s="64">
        <f t="shared" si="762"/>
        <v>11370.43</v>
      </c>
      <c r="D5878" s="64">
        <f t="shared" si="762"/>
        <v>332</v>
      </c>
      <c r="E5878" s="64">
        <f t="shared" si="762"/>
        <v>908.26</v>
      </c>
      <c r="F5878" s="64">
        <f t="shared" si="762"/>
        <v>0</v>
      </c>
      <c r="H5878" s="64">
        <f t="shared" si="757"/>
        <v>-908.26</v>
      </c>
      <c r="J5878" s="64">
        <f t="shared" si="763"/>
        <v>198</v>
      </c>
      <c r="K5878" s="64">
        <f t="shared" si="758"/>
        <v>196</v>
      </c>
      <c r="L5878" s="64">
        <f t="shared" si="759"/>
        <v>714</v>
      </c>
      <c r="M5878" s="64">
        <f t="shared" si="760"/>
        <v>303</v>
      </c>
      <c r="O5878" s="64">
        <f t="shared" si="764"/>
        <v>2</v>
      </c>
      <c r="P5878" s="64">
        <f t="shared" si="765"/>
        <v>1</v>
      </c>
      <c r="Q5878" s="64">
        <f t="shared" si="766"/>
        <v>1</v>
      </c>
    </row>
    <row r="5879" spans="1:17" x14ac:dyDescent="0.35">
      <c r="A5879" s="64">
        <v>50356015</v>
      </c>
      <c r="B5879" s="64" t="str">
        <f t="shared" si="761"/>
        <v>RCT Control</v>
      </c>
      <c r="C5879" s="64">
        <f t="shared" si="762"/>
        <v>17330.89</v>
      </c>
      <c r="D5879" s="64">
        <f t="shared" si="762"/>
        <v>335</v>
      </c>
      <c r="E5879" s="64">
        <f t="shared" si="762"/>
        <v>1451.85</v>
      </c>
      <c r="F5879" s="64">
        <f t="shared" si="762"/>
        <v>0</v>
      </c>
      <c r="H5879" s="64">
        <f t="shared" si="757"/>
        <v>-1451.85</v>
      </c>
      <c r="J5879" s="64">
        <f t="shared" si="763"/>
        <v>198</v>
      </c>
      <c r="K5879" s="64">
        <f t="shared" si="758"/>
        <v>196</v>
      </c>
      <c r="L5879" s="64">
        <f t="shared" si="759"/>
        <v>714</v>
      </c>
      <c r="M5879" s="64">
        <f t="shared" si="760"/>
        <v>304</v>
      </c>
      <c r="O5879" s="64">
        <f t="shared" si="764"/>
        <v>2</v>
      </c>
      <c r="P5879" s="64">
        <f t="shared" si="765"/>
        <v>1</v>
      </c>
      <c r="Q5879" s="64">
        <f t="shared" si="766"/>
        <v>1</v>
      </c>
    </row>
    <row r="5880" spans="1:17" x14ac:dyDescent="0.35">
      <c r="A5880" s="64">
        <v>50362343</v>
      </c>
      <c r="B5880" s="64" t="str">
        <f t="shared" si="761"/>
        <v>RT</v>
      </c>
      <c r="C5880" s="64">
        <f t="shared" si="762"/>
        <v>10341.93</v>
      </c>
      <c r="D5880" s="64">
        <f t="shared" si="762"/>
        <v>364</v>
      </c>
      <c r="E5880" s="64">
        <f t="shared" si="762"/>
        <v>855.78</v>
      </c>
      <c r="F5880" s="64">
        <f t="shared" si="762"/>
        <v>0</v>
      </c>
      <c r="H5880" s="64">
        <f t="shared" si="757"/>
        <v>-855.78</v>
      </c>
      <c r="J5880" s="64">
        <f t="shared" si="763"/>
        <v>198</v>
      </c>
      <c r="K5880" s="64">
        <f t="shared" si="758"/>
        <v>196</v>
      </c>
      <c r="L5880" s="64">
        <f t="shared" si="759"/>
        <v>715</v>
      </c>
      <c r="M5880" s="64">
        <f t="shared" si="760"/>
        <v>304</v>
      </c>
      <c r="O5880" s="64">
        <f t="shared" si="764"/>
        <v>2</v>
      </c>
      <c r="P5880" s="64">
        <f t="shared" si="765"/>
        <v>1</v>
      </c>
      <c r="Q5880" s="64">
        <f t="shared" si="766"/>
        <v>1</v>
      </c>
    </row>
    <row r="5881" spans="1:17" x14ac:dyDescent="0.35">
      <c r="A5881" s="64">
        <v>50363747</v>
      </c>
      <c r="B5881" s="64" t="str">
        <f t="shared" si="761"/>
        <v>RT</v>
      </c>
      <c r="C5881" s="64">
        <f t="shared" si="762"/>
        <v>9899.0499999999993</v>
      </c>
      <c r="D5881" s="64">
        <f t="shared" si="762"/>
        <v>367</v>
      </c>
      <c r="E5881" s="64">
        <f t="shared" si="762"/>
        <v>794.56</v>
      </c>
      <c r="F5881" s="64">
        <f t="shared" si="762"/>
        <v>0</v>
      </c>
      <c r="H5881" s="64">
        <f t="shared" si="757"/>
        <v>-794.56</v>
      </c>
      <c r="J5881" s="64">
        <f t="shared" si="763"/>
        <v>198</v>
      </c>
      <c r="K5881" s="64">
        <f t="shared" si="758"/>
        <v>196</v>
      </c>
      <c r="L5881" s="64">
        <f t="shared" si="759"/>
        <v>716</v>
      </c>
      <c r="M5881" s="64">
        <f t="shared" si="760"/>
        <v>304</v>
      </c>
      <c r="O5881" s="64">
        <f t="shared" si="764"/>
        <v>2</v>
      </c>
      <c r="P5881" s="64">
        <f t="shared" si="765"/>
        <v>1</v>
      </c>
      <c r="Q5881" s="64">
        <f t="shared" si="766"/>
        <v>1</v>
      </c>
    </row>
    <row r="5882" spans="1:17" x14ac:dyDescent="0.35">
      <c r="A5882" s="64">
        <v>50364894</v>
      </c>
      <c r="B5882" s="64" t="str">
        <f t="shared" si="761"/>
        <v>RT</v>
      </c>
      <c r="C5882" s="64">
        <f t="shared" si="762"/>
        <v>10190.459999999999</v>
      </c>
      <c r="D5882" s="64">
        <f t="shared" si="762"/>
        <v>365</v>
      </c>
      <c r="E5882" s="64">
        <f t="shared" si="762"/>
        <v>846.29</v>
      </c>
      <c r="F5882" s="64">
        <f t="shared" si="762"/>
        <v>0</v>
      </c>
      <c r="H5882" s="64">
        <f t="shared" si="757"/>
        <v>-846.29</v>
      </c>
      <c r="J5882" s="64">
        <f t="shared" si="763"/>
        <v>198</v>
      </c>
      <c r="K5882" s="64">
        <f t="shared" si="758"/>
        <v>196</v>
      </c>
      <c r="L5882" s="64">
        <f t="shared" si="759"/>
        <v>717</v>
      </c>
      <c r="M5882" s="64">
        <f t="shared" si="760"/>
        <v>304</v>
      </c>
      <c r="O5882" s="64">
        <f t="shared" si="764"/>
        <v>2</v>
      </c>
      <c r="P5882" s="64">
        <f t="shared" si="765"/>
        <v>1</v>
      </c>
      <c r="Q5882" s="64">
        <f t="shared" si="766"/>
        <v>1</v>
      </c>
    </row>
    <row r="5883" spans="1:17" x14ac:dyDescent="0.35">
      <c r="A5883" s="64">
        <v>50365545</v>
      </c>
      <c r="B5883" s="64" t="str">
        <f t="shared" si="761"/>
        <v>RT</v>
      </c>
      <c r="C5883" s="64">
        <f t="shared" si="762"/>
        <v>6054.98</v>
      </c>
      <c r="D5883" s="64">
        <f t="shared" si="762"/>
        <v>365</v>
      </c>
      <c r="E5883" s="64">
        <f t="shared" si="762"/>
        <v>464.96000000000004</v>
      </c>
      <c r="F5883" s="64">
        <f t="shared" si="762"/>
        <v>0</v>
      </c>
      <c r="H5883" s="64">
        <f t="shared" si="757"/>
        <v>-464.96000000000004</v>
      </c>
      <c r="J5883" s="64">
        <f t="shared" si="763"/>
        <v>198</v>
      </c>
      <c r="K5883" s="64">
        <f t="shared" si="758"/>
        <v>196</v>
      </c>
      <c r="L5883" s="64">
        <f t="shared" si="759"/>
        <v>718</v>
      </c>
      <c r="M5883" s="64">
        <f t="shared" si="760"/>
        <v>304</v>
      </c>
      <c r="O5883" s="64">
        <f t="shared" si="764"/>
        <v>2</v>
      </c>
      <c r="P5883" s="64">
        <f t="shared" si="765"/>
        <v>1</v>
      </c>
      <c r="Q5883" s="64">
        <f t="shared" si="766"/>
        <v>1</v>
      </c>
    </row>
    <row r="5884" spans="1:17" x14ac:dyDescent="0.35">
      <c r="A5884" s="64">
        <v>50367385</v>
      </c>
      <c r="B5884" s="64" t="str">
        <f t="shared" si="761"/>
        <v>CPP/RT</v>
      </c>
      <c r="C5884" s="64">
        <f t="shared" si="762"/>
        <v>7022.57</v>
      </c>
      <c r="D5884" s="64">
        <f t="shared" si="762"/>
        <v>336</v>
      </c>
      <c r="E5884" s="64">
        <f t="shared" si="762"/>
        <v>576.75</v>
      </c>
      <c r="F5884" s="64">
        <f t="shared" si="762"/>
        <v>571.67999999999995</v>
      </c>
      <c r="H5884" s="64">
        <f t="shared" si="757"/>
        <v>-5.07000000000005</v>
      </c>
      <c r="J5884" s="64">
        <f t="shared" si="763"/>
        <v>198</v>
      </c>
      <c r="K5884" s="64">
        <f t="shared" si="758"/>
        <v>197</v>
      </c>
      <c r="L5884" s="64">
        <f t="shared" si="759"/>
        <v>718</v>
      </c>
      <c r="M5884" s="64">
        <f t="shared" si="760"/>
        <v>304</v>
      </c>
      <c r="O5884" s="64">
        <f t="shared" si="764"/>
        <v>2</v>
      </c>
      <c r="P5884" s="64">
        <f t="shared" si="765"/>
        <v>1</v>
      </c>
      <c r="Q5884" s="64">
        <f t="shared" si="766"/>
        <v>1</v>
      </c>
    </row>
    <row r="5885" spans="1:17" x14ac:dyDescent="0.35">
      <c r="A5885" s="64">
        <v>50367947</v>
      </c>
      <c r="B5885" s="64" t="str">
        <f t="shared" si="761"/>
        <v>RT</v>
      </c>
      <c r="C5885" s="64">
        <f t="shared" si="762"/>
        <v>6965.04</v>
      </c>
      <c r="D5885" s="64">
        <f t="shared" si="762"/>
        <v>363</v>
      </c>
      <c r="E5885" s="64">
        <f t="shared" si="762"/>
        <v>565.98</v>
      </c>
      <c r="F5885" s="64">
        <f t="shared" si="762"/>
        <v>0</v>
      </c>
      <c r="H5885" s="64">
        <f t="shared" si="757"/>
        <v>-565.98</v>
      </c>
      <c r="J5885" s="64">
        <f t="shared" si="763"/>
        <v>198</v>
      </c>
      <c r="K5885" s="64">
        <f t="shared" si="758"/>
        <v>197</v>
      </c>
      <c r="L5885" s="64">
        <f t="shared" si="759"/>
        <v>719</v>
      </c>
      <c r="M5885" s="64">
        <f t="shared" si="760"/>
        <v>304</v>
      </c>
      <c r="O5885" s="64">
        <f t="shared" si="764"/>
        <v>2</v>
      </c>
      <c r="P5885" s="64">
        <f t="shared" si="765"/>
        <v>1</v>
      </c>
      <c r="Q5885" s="64">
        <f t="shared" si="766"/>
        <v>1</v>
      </c>
    </row>
    <row r="5886" spans="1:17" x14ac:dyDescent="0.35">
      <c r="A5886" s="64">
        <v>50368143</v>
      </c>
      <c r="B5886" s="64" t="str">
        <f t="shared" si="761"/>
        <v>RT</v>
      </c>
      <c r="C5886" s="64">
        <f t="shared" si="762"/>
        <v>8660.6500000000015</v>
      </c>
      <c r="D5886" s="64">
        <f t="shared" si="762"/>
        <v>364</v>
      </c>
      <c r="E5886" s="64">
        <f t="shared" si="762"/>
        <v>695.15</v>
      </c>
      <c r="F5886" s="64">
        <f t="shared" si="762"/>
        <v>0</v>
      </c>
      <c r="H5886" s="64">
        <f t="shared" si="757"/>
        <v>-695.15</v>
      </c>
      <c r="J5886" s="64">
        <f t="shared" si="763"/>
        <v>198</v>
      </c>
      <c r="K5886" s="64">
        <f t="shared" si="758"/>
        <v>197</v>
      </c>
      <c r="L5886" s="64">
        <f t="shared" si="759"/>
        <v>720</v>
      </c>
      <c r="M5886" s="64">
        <f t="shared" si="760"/>
        <v>304</v>
      </c>
      <c r="O5886" s="64">
        <f t="shared" si="764"/>
        <v>2</v>
      </c>
      <c r="P5886" s="64">
        <f t="shared" si="765"/>
        <v>1</v>
      </c>
      <c r="Q5886" s="64">
        <f t="shared" si="766"/>
        <v>1</v>
      </c>
    </row>
    <row r="5887" spans="1:17" x14ac:dyDescent="0.35">
      <c r="A5887" s="64">
        <v>50368458</v>
      </c>
      <c r="B5887" s="64" t="str">
        <f t="shared" si="761"/>
        <v>CPP</v>
      </c>
      <c r="C5887" s="64">
        <f t="shared" si="762"/>
        <v>7003.5400000000009</v>
      </c>
      <c r="D5887" s="64">
        <f t="shared" si="762"/>
        <v>335</v>
      </c>
      <c r="E5887" s="64">
        <f t="shared" si="762"/>
        <v>565.14</v>
      </c>
      <c r="F5887" s="64">
        <f t="shared" si="762"/>
        <v>550.95000000000005</v>
      </c>
      <c r="H5887" s="64">
        <f t="shared" si="757"/>
        <v>-14.189999999999941</v>
      </c>
      <c r="J5887" s="64">
        <f t="shared" si="763"/>
        <v>199</v>
      </c>
      <c r="K5887" s="64">
        <f t="shared" si="758"/>
        <v>197</v>
      </c>
      <c r="L5887" s="64">
        <f t="shared" si="759"/>
        <v>720</v>
      </c>
      <c r="M5887" s="64">
        <f t="shared" si="760"/>
        <v>304</v>
      </c>
      <c r="O5887" s="64">
        <f t="shared" si="764"/>
        <v>2</v>
      </c>
      <c r="P5887" s="64">
        <f t="shared" si="765"/>
        <v>1</v>
      </c>
      <c r="Q5887" s="64">
        <f t="shared" si="766"/>
        <v>1</v>
      </c>
    </row>
    <row r="5888" spans="1:17" x14ac:dyDescent="0.35">
      <c r="A5888" s="64">
        <v>50368698</v>
      </c>
      <c r="B5888" s="64" t="str">
        <f t="shared" si="761"/>
        <v>RT</v>
      </c>
      <c r="C5888" s="64">
        <f t="shared" si="762"/>
        <v>12782.130000000001</v>
      </c>
      <c r="D5888" s="64">
        <f t="shared" si="762"/>
        <v>365</v>
      </c>
      <c r="E5888" s="64">
        <f t="shared" si="762"/>
        <v>1032.5999999999999</v>
      </c>
      <c r="F5888" s="64">
        <f t="shared" si="762"/>
        <v>0</v>
      </c>
      <c r="H5888" s="64">
        <f t="shared" si="757"/>
        <v>-1032.5999999999999</v>
      </c>
      <c r="J5888" s="64">
        <f t="shared" si="763"/>
        <v>199</v>
      </c>
      <c r="K5888" s="64">
        <f t="shared" si="758"/>
        <v>197</v>
      </c>
      <c r="L5888" s="64">
        <f t="shared" si="759"/>
        <v>721</v>
      </c>
      <c r="M5888" s="64">
        <f t="shared" si="760"/>
        <v>304</v>
      </c>
      <c r="O5888" s="64">
        <f t="shared" si="764"/>
        <v>2</v>
      </c>
      <c r="P5888" s="64">
        <f t="shared" si="765"/>
        <v>1</v>
      </c>
      <c r="Q5888" s="64">
        <f t="shared" si="766"/>
        <v>1</v>
      </c>
    </row>
    <row r="5889" spans="1:17" x14ac:dyDescent="0.35">
      <c r="A5889" s="64">
        <v>50369430</v>
      </c>
      <c r="B5889" s="64" t="str">
        <f t="shared" si="761"/>
        <v>RT</v>
      </c>
      <c r="C5889" s="64">
        <f t="shared" si="762"/>
        <v>9486.9</v>
      </c>
      <c r="D5889" s="64">
        <f t="shared" si="762"/>
        <v>364</v>
      </c>
      <c r="E5889" s="64">
        <f t="shared" si="762"/>
        <v>764.14</v>
      </c>
      <c r="F5889" s="64">
        <f t="shared" si="762"/>
        <v>0</v>
      </c>
      <c r="H5889" s="64">
        <f t="shared" si="757"/>
        <v>-764.14</v>
      </c>
      <c r="J5889" s="64">
        <f t="shared" si="763"/>
        <v>199</v>
      </c>
      <c r="K5889" s="64">
        <f t="shared" si="758"/>
        <v>197</v>
      </c>
      <c r="L5889" s="64">
        <f t="shared" si="759"/>
        <v>722</v>
      </c>
      <c r="M5889" s="64">
        <f t="shared" si="760"/>
        <v>304</v>
      </c>
      <c r="O5889" s="64">
        <f t="shared" si="764"/>
        <v>2</v>
      </c>
      <c r="P5889" s="64">
        <f t="shared" si="765"/>
        <v>1</v>
      </c>
      <c r="Q5889" s="64">
        <f t="shared" si="766"/>
        <v>1</v>
      </c>
    </row>
    <row r="5890" spans="1:17" x14ac:dyDescent="0.35">
      <c r="A5890" s="64">
        <v>50373613</v>
      </c>
      <c r="B5890" s="64" t="str">
        <f t="shared" si="761"/>
        <v>RT</v>
      </c>
      <c r="C5890" s="64">
        <f t="shared" si="762"/>
        <v>5296.2</v>
      </c>
      <c r="D5890" s="64">
        <f t="shared" si="762"/>
        <v>367</v>
      </c>
      <c r="E5890" s="64">
        <f t="shared" si="762"/>
        <v>445.47</v>
      </c>
      <c r="F5890" s="64">
        <f t="shared" si="762"/>
        <v>0</v>
      </c>
      <c r="H5890" s="64">
        <f t="shared" si="757"/>
        <v>-445.47</v>
      </c>
      <c r="J5890" s="64">
        <f t="shared" si="763"/>
        <v>199</v>
      </c>
      <c r="K5890" s="64">
        <f t="shared" si="758"/>
        <v>197</v>
      </c>
      <c r="L5890" s="64">
        <f t="shared" si="759"/>
        <v>723</v>
      </c>
      <c r="M5890" s="64">
        <f t="shared" si="760"/>
        <v>304</v>
      </c>
      <c r="O5890" s="64">
        <f t="shared" si="764"/>
        <v>2</v>
      </c>
      <c r="P5890" s="64">
        <f t="shared" si="765"/>
        <v>1</v>
      </c>
      <c r="Q5890" s="64">
        <f t="shared" si="766"/>
        <v>1</v>
      </c>
    </row>
    <row r="5891" spans="1:17" x14ac:dyDescent="0.35">
      <c r="A5891" s="64">
        <v>50373902</v>
      </c>
      <c r="B5891" s="64" t="str">
        <f t="shared" si="761"/>
        <v>RT</v>
      </c>
      <c r="C5891" s="64">
        <f t="shared" si="762"/>
        <v>15420.46</v>
      </c>
      <c r="D5891" s="64">
        <f t="shared" si="762"/>
        <v>364</v>
      </c>
      <c r="E5891" s="64">
        <f t="shared" si="762"/>
        <v>1281.27</v>
      </c>
      <c r="F5891" s="64">
        <f t="shared" si="762"/>
        <v>0</v>
      </c>
      <c r="H5891" s="64">
        <f t="shared" si="757"/>
        <v>-1281.27</v>
      </c>
      <c r="J5891" s="64">
        <f t="shared" si="763"/>
        <v>199</v>
      </c>
      <c r="K5891" s="64">
        <f t="shared" si="758"/>
        <v>197</v>
      </c>
      <c r="L5891" s="64">
        <f t="shared" si="759"/>
        <v>724</v>
      </c>
      <c r="M5891" s="64">
        <f t="shared" si="760"/>
        <v>304</v>
      </c>
      <c r="O5891" s="64">
        <f t="shared" si="764"/>
        <v>2</v>
      </c>
      <c r="P5891" s="64">
        <f t="shared" si="765"/>
        <v>1</v>
      </c>
      <c r="Q5891" s="64">
        <f t="shared" si="766"/>
        <v>1</v>
      </c>
    </row>
    <row r="5892" spans="1:17" x14ac:dyDescent="0.35">
      <c r="A5892" s="64">
        <v>50375312</v>
      </c>
      <c r="B5892" s="64" t="str">
        <f t="shared" si="761"/>
        <v>RCT Control</v>
      </c>
      <c r="C5892" s="64">
        <f t="shared" si="762"/>
        <v>7885.3899999999994</v>
      </c>
      <c r="D5892" s="64">
        <f t="shared" si="762"/>
        <v>363</v>
      </c>
      <c r="E5892" s="64">
        <f t="shared" si="762"/>
        <v>635.43000000000006</v>
      </c>
      <c r="F5892" s="64">
        <f t="shared" si="762"/>
        <v>0</v>
      </c>
      <c r="H5892" s="64">
        <f t="shared" si="757"/>
        <v>-635.43000000000006</v>
      </c>
      <c r="J5892" s="64">
        <f t="shared" si="763"/>
        <v>199</v>
      </c>
      <c r="K5892" s="64">
        <f t="shared" si="758"/>
        <v>197</v>
      </c>
      <c r="L5892" s="64">
        <f t="shared" si="759"/>
        <v>724</v>
      </c>
      <c r="M5892" s="64">
        <f t="shared" si="760"/>
        <v>305</v>
      </c>
      <c r="O5892" s="64">
        <f t="shared" si="764"/>
        <v>2</v>
      </c>
      <c r="P5892" s="64">
        <f t="shared" si="765"/>
        <v>1</v>
      </c>
      <c r="Q5892" s="64">
        <f t="shared" si="766"/>
        <v>1</v>
      </c>
    </row>
    <row r="5893" spans="1:17" x14ac:dyDescent="0.35">
      <c r="A5893" s="64">
        <v>50378225</v>
      </c>
      <c r="B5893" s="64" t="str">
        <f t="shared" si="761"/>
        <v>RT</v>
      </c>
      <c r="C5893" s="64">
        <f t="shared" si="762"/>
        <v>7813.2900000000009</v>
      </c>
      <c r="D5893" s="64">
        <f t="shared" si="762"/>
        <v>363</v>
      </c>
      <c r="E5893" s="64">
        <f t="shared" si="762"/>
        <v>635.54</v>
      </c>
      <c r="F5893" s="64">
        <f t="shared" si="762"/>
        <v>0</v>
      </c>
      <c r="H5893" s="64">
        <f t="shared" si="757"/>
        <v>-635.54</v>
      </c>
      <c r="J5893" s="64">
        <f t="shared" si="763"/>
        <v>199</v>
      </c>
      <c r="K5893" s="64">
        <f t="shared" si="758"/>
        <v>197</v>
      </c>
      <c r="L5893" s="64">
        <f t="shared" si="759"/>
        <v>725</v>
      </c>
      <c r="M5893" s="64">
        <f t="shared" si="760"/>
        <v>305</v>
      </c>
      <c r="O5893" s="64">
        <f t="shared" si="764"/>
        <v>2</v>
      </c>
      <c r="P5893" s="64">
        <f t="shared" si="765"/>
        <v>1</v>
      </c>
      <c r="Q5893" s="64">
        <f t="shared" si="766"/>
        <v>1</v>
      </c>
    </row>
    <row r="5894" spans="1:17" x14ac:dyDescent="0.35">
      <c r="A5894" s="64">
        <v>50384587</v>
      </c>
      <c r="B5894" s="64" t="str">
        <f t="shared" si="761"/>
        <v>CPP</v>
      </c>
      <c r="C5894" s="64">
        <f t="shared" si="762"/>
        <v>6512.65</v>
      </c>
      <c r="D5894" s="64">
        <f t="shared" si="762"/>
        <v>335</v>
      </c>
      <c r="E5894" s="64">
        <f t="shared" si="762"/>
        <v>531.84</v>
      </c>
      <c r="F5894" s="64">
        <f t="shared" si="762"/>
        <v>519.49</v>
      </c>
      <c r="H5894" s="64">
        <f t="shared" si="757"/>
        <v>-12.350000000000023</v>
      </c>
      <c r="J5894" s="64">
        <f t="shared" si="763"/>
        <v>200</v>
      </c>
      <c r="K5894" s="64">
        <f t="shared" si="758"/>
        <v>197</v>
      </c>
      <c r="L5894" s="64">
        <f t="shared" si="759"/>
        <v>725</v>
      </c>
      <c r="M5894" s="64">
        <f t="shared" si="760"/>
        <v>305</v>
      </c>
      <c r="O5894" s="64">
        <f t="shared" si="764"/>
        <v>2</v>
      </c>
      <c r="P5894" s="64">
        <f t="shared" si="765"/>
        <v>1</v>
      </c>
      <c r="Q5894" s="64">
        <f t="shared" si="766"/>
        <v>1</v>
      </c>
    </row>
    <row r="5895" spans="1:17" x14ac:dyDescent="0.35">
      <c r="A5895" s="64">
        <v>50387961</v>
      </c>
      <c r="B5895" s="64" t="str">
        <f t="shared" si="761"/>
        <v>RT</v>
      </c>
      <c r="C5895" s="64">
        <f t="shared" si="762"/>
        <v>5639.01</v>
      </c>
      <c r="D5895" s="64">
        <f t="shared" si="762"/>
        <v>365</v>
      </c>
      <c r="E5895" s="64">
        <f t="shared" si="762"/>
        <v>442.98</v>
      </c>
      <c r="F5895" s="64">
        <f t="shared" si="762"/>
        <v>0</v>
      </c>
      <c r="H5895" s="64">
        <f t="shared" si="757"/>
        <v>-442.98</v>
      </c>
      <c r="J5895" s="64">
        <f t="shared" si="763"/>
        <v>200</v>
      </c>
      <c r="K5895" s="64">
        <f t="shared" si="758"/>
        <v>197</v>
      </c>
      <c r="L5895" s="64">
        <f t="shared" si="759"/>
        <v>726</v>
      </c>
      <c r="M5895" s="64">
        <f t="shared" si="760"/>
        <v>305</v>
      </c>
      <c r="O5895" s="64">
        <f t="shared" si="764"/>
        <v>2</v>
      </c>
      <c r="P5895" s="64">
        <f t="shared" si="765"/>
        <v>1</v>
      </c>
      <c r="Q5895" s="64">
        <f t="shared" si="766"/>
        <v>1</v>
      </c>
    </row>
    <row r="5896" spans="1:17" x14ac:dyDescent="0.35">
      <c r="A5896" s="64">
        <v>50394023</v>
      </c>
      <c r="B5896" s="64" t="str">
        <f t="shared" si="761"/>
        <v>RT</v>
      </c>
      <c r="C5896" s="64">
        <f t="shared" si="762"/>
        <v>13274.36</v>
      </c>
      <c r="D5896" s="64">
        <f t="shared" si="762"/>
        <v>365</v>
      </c>
      <c r="E5896" s="64">
        <f t="shared" si="762"/>
        <v>1092.42</v>
      </c>
      <c r="F5896" s="64">
        <f t="shared" si="762"/>
        <v>0</v>
      </c>
      <c r="H5896" s="64">
        <f t="shared" si="757"/>
        <v>-1092.42</v>
      </c>
      <c r="J5896" s="64">
        <f t="shared" si="763"/>
        <v>200</v>
      </c>
      <c r="K5896" s="64">
        <f t="shared" si="758"/>
        <v>197</v>
      </c>
      <c r="L5896" s="64">
        <f t="shared" si="759"/>
        <v>727</v>
      </c>
      <c r="M5896" s="64">
        <f t="shared" si="760"/>
        <v>305</v>
      </c>
      <c r="O5896" s="64">
        <f t="shared" si="764"/>
        <v>2</v>
      </c>
      <c r="P5896" s="64">
        <f t="shared" si="765"/>
        <v>1</v>
      </c>
      <c r="Q5896" s="64">
        <f t="shared" si="766"/>
        <v>1</v>
      </c>
    </row>
    <row r="5897" spans="1:17" x14ac:dyDescent="0.35">
      <c r="A5897" s="64">
        <v>50396863</v>
      </c>
      <c r="B5897" s="64" t="str">
        <f t="shared" si="761"/>
        <v>RT</v>
      </c>
      <c r="C5897" s="64">
        <f t="shared" si="762"/>
        <v>14937.56</v>
      </c>
      <c r="D5897" s="64">
        <f t="shared" si="762"/>
        <v>365</v>
      </c>
      <c r="E5897" s="64">
        <f t="shared" si="762"/>
        <v>1234.5</v>
      </c>
      <c r="F5897" s="64">
        <f t="shared" si="762"/>
        <v>0</v>
      </c>
      <c r="H5897" s="64">
        <f t="shared" si="757"/>
        <v>-1234.5</v>
      </c>
      <c r="J5897" s="64">
        <f t="shared" si="763"/>
        <v>200</v>
      </c>
      <c r="K5897" s="64">
        <f t="shared" si="758"/>
        <v>197</v>
      </c>
      <c r="L5897" s="64">
        <f t="shared" si="759"/>
        <v>728</v>
      </c>
      <c r="M5897" s="64">
        <f t="shared" si="760"/>
        <v>305</v>
      </c>
      <c r="O5897" s="64">
        <f t="shared" si="764"/>
        <v>2</v>
      </c>
      <c r="P5897" s="64">
        <f t="shared" si="765"/>
        <v>1</v>
      </c>
      <c r="Q5897" s="64">
        <f t="shared" si="766"/>
        <v>1</v>
      </c>
    </row>
    <row r="5898" spans="1:17" x14ac:dyDescent="0.35">
      <c r="A5898" s="64">
        <v>50397192</v>
      </c>
      <c r="B5898" s="64" t="str">
        <f t="shared" si="761"/>
        <v>RT</v>
      </c>
      <c r="C5898" s="64">
        <f t="shared" si="762"/>
        <v>5644.25</v>
      </c>
      <c r="D5898" s="64">
        <f t="shared" si="762"/>
        <v>365</v>
      </c>
      <c r="E5898" s="64">
        <f t="shared" si="762"/>
        <v>434.47</v>
      </c>
      <c r="F5898" s="64">
        <f t="shared" si="762"/>
        <v>0</v>
      </c>
      <c r="H5898" s="64">
        <f t="shared" si="757"/>
        <v>-434.47</v>
      </c>
      <c r="J5898" s="64">
        <f t="shared" si="763"/>
        <v>200</v>
      </c>
      <c r="K5898" s="64">
        <f t="shared" si="758"/>
        <v>197</v>
      </c>
      <c r="L5898" s="64">
        <f t="shared" si="759"/>
        <v>729</v>
      </c>
      <c r="M5898" s="64">
        <f t="shared" si="760"/>
        <v>305</v>
      </c>
      <c r="O5898" s="64">
        <f t="shared" si="764"/>
        <v>2</v>
      </c>
      <c r="P5898" s="64">
        <f t="shared" si="765"/>
        <v>1</v>
      </c>
      <c r="Q5898" s="64">
        <f t="shared" si="766"/>
        <v>1</v>
      </c>
    </row>
    <row r="5899" spans="1:17" x14ac:dyDescent="0.35">
      <c r="A5899" s="64">
        <v>50397639</v>
      </c>
      <c r="B5899" s="64" t="str">
        <f t="shared" si="761"/>
        <v>RT</v>
      </c>
      <c r="C5899" s="64">
        <f t="shared" si="762"/>
        <v>5068.88</v>
      </c>
      <c r="D5899" s="64">
        <f t="shared" si="762"/>
        <v>365</v>
      </c>
      <c r="E5899" s="64">
        <f t="shared" si="762"/>
        <v>405.02</v>
      </c>
      <c r="F5899" s="64">
        <f t="shared" si="762"/>
        <v>0</v>
      </c>
      <c r="H5899" s="64">
        <f t="shared" si="757"/>
        <v>-405.02</v>
      </c>
      <c r="J5899" s="64">
        <f t="shared" si="763"/>
        <v>200</v>
      </c>
      <c r="K5899" s="64">
        <f t="shared" si="758"/>
        <v>197</v>
      </c>
      <c r="L5899" s="64">
        <f t="shared" si="759"/>
        <v>730</v>
      </c>
      <c r="M5899" s="64">
        <f t="shared" si="760"/>
        <v>305</v>
      </c>
      <c r="O5899" s="64">
        <f t="shared" si="764"/>
        <v>2</v>
      </c>
      <c r="P5899" s="64">
        <f t="shared" si="765"/>
        <v>1</v>
      </c>
      <c r="Q5899" s="64">
        <f t="shared" si="766"/>
        <v>1</v>
      </c>
    </row>
    <row r="5900" spans="1:17" x14ac:dyDescent="0.35">
      <c r="A5900" s="64">
        <v>50398554</v>
      </c>
      <c r="B5900" s="64" t="str">
        <f t="shared" si="761"/>
        <v>RT</v>
      </c>
      <c r="C5900" s="64">
        <f t="shared" si="762"/>
        <v>7838</v>
      </c>
      <c r="D5900" s="64">
        <f t="shared" si="762"/>
        <v>365</v>
      </c>
      <c r="E5900" s="64">
        <f t="shared" si="762"/>
        <v>579.64</v>
      </c>
      <c r="F5900" s="64">
        <f t="shared" si="762"/>
        <v>0</v>
      </c>
      <c r="H5900" s="64">
        <f t="shared" si="757"/>
        <v>-579.64</v>
      </c>
      <c r="J5900" s="64">
        <f t="shared" si="763"/>
        <v>200</v>
      </c>
      <c r="K5900" s="64">
        <f t="shared" si="758"/>
        <v>197</v>
      </c>
      <c r="L5900" s="64">
        <f t="shared" si="759"/>
        <v>731</v>
      </c>
      <c r="M5900" s="64">
        <f t="shared" si="760"/>
        <v>305</v>
      </c>
      <c r="O5900" s="64">
        <f t="shared" si="764"/>
        <v>2</v>
      </c>
      <c r="P5900" s="64">
        <f t="shared" si="765"/>
        <v>1</v>
      </c>
      <c r="Q5900" s="64">
        <f t="shared" si="766"/>
        <v>1</v>
      </c>
    </row>
    <row r="5901" spans="1:17" x14ac:dyDescent="0.35">
      <c r="A5901" s="64">
        <v>50399148</v>
      </c>
      <c r="B5901" s="64" t="str">
        <f t="shared" si="761"/>
        <v>RT</v>
      </c>
      <c r="C5901" s="64">
        <f t="shared" si="762"/>
        <v>8246.99</v>
      </c>
      <c r="D5901" s="64">
        <f t="shared" si="762"/>
        <v>365</v>
      </c>
      <c r="E5901" s="64">
        <f t="shared" si="762"/>
        <v>698.57999999999993</v>
      </c>
      <c r="F5901" s="64">
        <f t="shared" si="762"/>
        <v>0</v>
      </c>
      <c r="H5901" s="64">
        <f t="shared" si="757"/>
        <v>-698.57999999999993</v>
      </c>
      <c r="J5901" s="64">
        <f t="shared" si="763"/>
        <v>200</v>
      </c>
      <c r="K5901" s="64">
        <f t="shared" si="758"/>
        <v>197</v>
      </c>
      <c r="L5901" s="64">
        <f t="shared" si="759"/>
        <v>732</v>
      </c>
      <c r="M5901" s="64">
        <f t="shared" si="760"/>
        <v>305</v>
      </c>
      <c r="O5901" s="64">
        <f t="shared" si="764"/>
        <v>2</v>
      </c>
      <c r="P5901" s="64">
        <f t="shared" si="765"/>
        <v>1</v>
      </c>
      <c r="Q5901" s="64">
        <f t="shared" si="766"/>
        <v>1</v>
      </c>
    </row>
    <row r="5902" spans="1:17" x14ac:dyDescent="0.35">
      <c r="A5902" s="64">
        <v>50401125</v>
      </c>
      <c r="B5902" s="64" t="str">
        <f t="shared" si="761"/>
        <v>RT</v>
      </c>
      <c r="C5902" s="64">
        <f t="shared" si="762"/>
        <v>13111.68</v>
      </c>
      <c r="D5902" s="64">
        <f t="shared" si="762"/>
        <v>367</v>
      </c>
      <c r="E5902" s="64">
        <f t="shared" si="762"/>
        <v>1051.4000000000001</v>
      </c>
      <c r="F5902" s="64">
        <f t="shared" si="762"/>
        <v>0</v>
      </c>
      <c r="H5902" s="64">
        <f t="shared" si="757"/>
        <v>-1051.4000000000001</v>
      </c>
      <c r="J5902" s="64">
        <f t="shared" si="763"/>
        <v>200</v>
      </c>
      <c r="K5902" s="64">
        <f t="shared" si="758"/>
        <v>197</v>
      </c>
      <c r="L5902" s="64">
        <f t="shared" si="759"/>
        <v>733</v>
      </c>
      <c r="M5902" s="64">
        <f t="shared" si="760"/>
        <v>305</v>
      </c>
      <c r="O5902" s="64">
        <f t="shared" si="764"/>
        <v>2</v>
      </c>
      <c r="P5902" s="64">
        <f t="shared" si="765"/>
        <v>1</v>
      </c>
      <c r="Q5902" s="64">
        <f t="shared" si="766"/>
        <v>1</v>
      </c>
    </row>
    <row r="5903" spans="1:17" x14ac:dyDescent="0.35">
      <c r="A5903" s="64">
        <v>50401216</v>
      </c>
      <c r="B5903" s="64" t="str">
        <f t="shared" si="761"/>
        <v>RCT Control</v>
      </c>
      <c r="C5903" s="64">
        <f t="shared" si="762"/>
        <v>9726.869999999999</v>
      </c>
      <c r="D5903" s="64">
        <f t="shared" si="762"/>
        <v>334</v>
      </c>
      <c r="E5903" s="64">
        <f t="shared" si="762"/>
        <v>801.46</v>
      </c>
      <c r="F5903" s="64">
        <f t="shared" si="762"/>
        <v>0</v>
      </c>
      <c r="H5903" s="64">
        <f t="shared" si="757"/>
        <v>-801.46</v>
      </c>
      <c r="J5903" s="64">
        <f t="shared" si="763"/>
        <v>200</v>
      </c>
      <c r="K5903" s="64">
        <f t="shared" si="758"/>
        <v>197</v>
      </c>
      <c r="L5903" s="64">
        <f t="shared" si="759"/>
        <v>733</v>
      </c>
      <c r="M5903" s="64">
        <f t="shared" si="760"/>
        <v>306</v>
      </c>
      <c r="O5903" s="64">
        <f t="shared" si="764"/>
        <v>2</v>
      </c>
      <c r="P5903" s="64">
        <f t="shared" si="765"/>
        <v>1</v>
      </c>
      <c r="Q5903" s="64">
        <f t="shared" si="766"/>
        <v>1</v>
      </c>
    </row>
    <row r="5904" spans="1:17" x14ac:dyDescent="0.35">
      <c r="A5904" s="64">
        <v>50402280</v>
      </c>
      <c r="B5904" s="64" t="str">
        <f t="shared" si="761"/>
        <v>RT</v>
      </c>
      <c r="C5904" s="64">
        <f t="shared" si="762"/>
        <v>32000.5</v>
      </c>
      <c r="D5904" s="64">
        <f t="shared" si="762"/>
        <v>365</v>
      </c>
      <c r="E5904" s="64">
        <f t="shared" si="762"/>
        <v>2624.49</v>
      </c>
      <c r="F5904" s="64">
        <f t="shared" si="762"/>
        <v>0</v>
      </c>
      <c r="H5904" s="64">
        <f t="shared" si="757"/>
        <v>-2624.49</v>
      </c>
      <c r="J5904" s="64">
        <f t="shared" si="763"/>
        <v>200</v>
      </c>
      <c r="K5904" s="64">
        <f t="shared" si="758"/>
        <v>197</v>
      </c>
      <c r="L5904" s="64">
        <f t="shared" si="759"/>
        <v>734</v>
      </c>
      <c r="M5904" s="64">
        <f t="shared" si="760"/>
        <v>306</v>
      </c>
      <c r="O5904" s="64">
        <f t="shared" si="764"/>
        <v>2</v>
      </c>
      <c r="P5904" s="64">
        <f t="shared" si="765"/>
        <v>1</v>
      </c>
      <c r="Q5904" s="64">
        <f t="shared" si="766"/>
        <v>1</v>
      </c>
    </row>
    <row r="5905" spans="1:17" x14ac:dyDescent="0.35">
      <c r="A5905" s="64">
        <v>50402553</v>
      </c>
      <c r="B5905" s="64" t="str">
        <f t="shared" si="761"/>
        <v>CPP</v>
      </c>
      <c r="C5905" s="64">
        <f t="shared" si="762"/>
        <v>8963.23</v>
      </c>
      <c r="D5905" s="64">
        <f t="shared" si="762"/>
        <v>364</v>
      </c>
      <c r="E5905" s="64">
        <f t="shared" si="762"/>
        <v>731.37</v>
      </c>
      <c r="F5905" s="64">
        <f t="shared" si="762"/>
        <v>731.02</v>
      </c>
      <c r="H5905" s="64">
        <f t="shared" si="757"/>
        <v>-0.35000000000002274</v>
      </c>
      <c r="J5905" s="64">
        <f t="shared" si="763"/>
        <v>201</v>
      </c>
      <c r="K5905" s="64">
        <f t="shared" si="758"/>
        <v>197</v>
      </c>
      <c r="L5905" s="64">
        <f t="shared" si="759"/>
        <v>734</v>
      </c>
      <c r="M5905" s="64">
        <f t="shared" si="760"/>
        <v>306</v>
      </c>
      <c r="O5905" s="64">
        <f t="shared" si="764"/>
        <v>2</v>
      </c>
      <c r="P5905" s="64">
        <f t="shared" si="765"/>
        <v>1</v>
      </c>
      <c r="Q5905" s="64">
        <f t="shared" si="766"/>
        <v>1</v>
      </c>
    </row>
    <row r="5906" spans="1:17" x14ac:dyDescent="0.35">
      <c r="A5906" s="64">
        <v>50402751</v>
      </c>
      <c r="B5906" s="64" t="str">
        <f t="shared" si="761"/>
        <v>RT</v>
      </c>
      <c r="C5906" s="64">
        <f t="shared" si="762"/>
        <v>6113.9699999999993</v>
      </c>
      <c r="D5906" s="64">
        <f t="shared" si="762"/>
        <v>364</v>
      </c>
      <c r="E5906" s="64">
        <f t="shared" si="762"/>
        <v>514.28</v>
      </c>
      <c r="F5906" s="64">
        <f t="shared" si="762"/>
        <v>0</v>
      </c>
      <c r="H5906" s="64">
        <f t="shared" si="757"/>
        <v>-514.28</v>
      </c>
      <c r="J5906" s="64">
        <f t="shared" si="763"/>
        <v>201</v>
      </c>
      <c r="K5906" s="64">
        <f t="shared" si="758"/>
        <v>197</v>
      </c>
      <c r="L5906" s="64">
        <f t="shared" si="759"/>
        <v>735</v>
      </c>
      <c r="M5906" s="64">
        <f t="shared" si="760"/>
        <v>306</v>
      </c>
      <c r="O5906" s="64">
        <f t="shared" si="764"/>
        <v>2</v>
      </c>
      <c r="P5906" s="64">
        <f t="shared" si="765"/>
        <v>1</v>
      </c>
      <c r="Q5906" s="64">
        <f t="shared" si="766"/>
        <v>1</v>
      </c>
    </row>
    <row r="5907" spans="1:17" x14ac:dyDescent="0.35">
      <c r="A5907" s="64">
        <v>50407975</v>
      </c>
      <c r="B5907" s="64" t="str">
        <f t="shared" si="761"/>
        <v>RT</v>
      </c>
      <c r="C5907" s="64">
        <f t="shared" si="762"/>
        <v>18583.230000000003</v>
      </c>
      <c r="D5907" s="64">
        <f t="shared" si="762"/>
        <v>363</v>
      </c>
      <c r="E5907" s="64">
        <f t="shared" si="762"/>
        <v>1526.34</v>
      </c>
      <c r="F5907" s="64">
        <f t="shared" si="762"/>
        <v>0</v>
      </c>
      <c r="H5907" s="64">
        <f t="shared" si="757"/>
        <v>-1526.34</v>
      </c>
      <c r="J5907" s="64">
        <f t="shared" si="763"/>
        <v>201</v>
      </c>
      <c r="K5907" s="64">
        <f t="shared" si="758"/>
        <v>197</v>
      </c>
      <c r="L5907" s="64">
        <f t="shared" si="759"/>
        <v>736</v>
      </c>
      <c r="M5907" s="64">
        <f t="shared" si="760"/>
        <v>306</v>
      </c>
      <c r="O5907" s="64">
        <f t="shared" si="764"/>
        <v>2</v>
      </c>
      <c r="P5907" s="64">
        <f t="shared" si="765"/>
        <v>1</v>
      </c>
      <c r="Q5907" s="64">
        <f t="shared" si="766"/>
        <v>1</v>
      </c>
    </row>
    <row r="5908" spans="1:17" x14ac:dyDescent="0.35">
      <c r="A5908" s="64">
        <v>50412651</v>
      </c>
      <c r="B5908" s="64" t="str">
        <f t="shared" si="761"/>
        <v>RCT Control</v>
      </c>
      <c r="C5908" s="64">
        <f t="shared" si="762"/>
        <v>7976.7000000000007</v>
      </c>
      <c r="D5908" s="64">
        <f t="shared" si="762"/>
        <v>335</v>
      </c>
      <c r="E5908" s="64">
        <f t="shared" si="762"/>
        <v>662.06</v>
      </c>
      <c r="F5908" s="64">
        <f t="shared" si="762"/>
        <v>0</v>
      </c>
      <c r="H5908" s="64">
        <f t="shared" si="757"/>
        <v>-662.06</v>
      </c>
      <c r="J5908" s="64">
        <f t="shared" si="763"/>
        <v>201</v>
      </c>
      <c r="K5908" s="64">
        <f t="shared" si="758"/>
        <v>197</v>
      </c>
      <c r="L5908" s="64">
        <f t="shared" si="759"/>
        <v>736</v>
      </c>
      <c r="M5908" s="64">
        <f t="shared" si="760"/>
        <v>307</v>
      </c>
      <c r="O5908" s="64">
        <f t="shared" si="764"/>
        <v>2</v>
      </c>
      <c r="P5908" s="64">
        <f t="shared" si="765"/>
        <v>1</v>
      </c>
      <c r="Q5908" s="64">
        <f t="shared" si="766"/>
        <v>1</v>
      </c>
    </row>
    <row r="5909" spans="1:17" x14ac:dyDescent="0.35">
      <c r="A5909" s="64">
        <v>50417073</v>
      </c>
      <c r="B5909" s="64" t="str">
        <f t="shared" si="761"/>
        <v>RT</v>
      </c>
      <c r="C5909" s="64">
        <f t="shared" si="762"/>
        <v>9450.119999999999</v>
      </c>
      <c r="D5909" s="64">
        <f t="shared" si="762"/>
        <v>365</v>
      </c>
      <c r="E5909" s="64">
        <f t="shared" si="762"/>
        <v>773.28</v>
      </c>
      <c r="F5909" s="64">
        <f t="shared" si="762"/>
        <v>0</v>
      </c>
      <c r="H5909" s="64">
        <f t="shared" si="757"/>
        <v>-773.28</v>
      </c>
      <c r="J5909" s="64">
        <f t="shared" si="763"/>
        <v>201</v>
      </c>
      <c r="K5909" s="64">
        <f t="shared" si="758"/>
        <v>197</v>
      </c>
      <c r="L5909" s="64">
        <f t="shared" si="759"/>
        <v>737</v>
      </c>
      <c r="M5909" s="64">
        <f t="shared" si="760"/>
        <v>307</v>
      </c>
      <c r="O5909" s="64">
        <f t="shared" si="764"/>
        <v>2</v>
      </c>
      <c r="P5909" s="64">
        <f t="shared" si="765"/>
        <v>1</v>
      </c>
      <c r="Q5909" s="64">
        <f t="shared" si="766"/>
        <v>1</v>
      </c>
    </row>
    <row r="5910" spans="1:17" x14ac:dyDescent="0.35">
      <c r="A5910" s="64">
        <v>50417130</v>
      </c>
      <c r="B5910" s="64" t="str">
        <f t="shared" si="761"/>
        <v>RT</v>
      </c>
      <c r="C5910" s="64">
        <f t="shared" si="762"/>
        <v>16208.4</v>
      </c>
      <c r="D5910" s="64">
        <f t="shared" si="762"/>
        <v>364</v>
      </c>
      <c r="E5910" s="64">
        <f t="shared" si="762"/>
        <v>1391.73</v>
      </c>
      <c r="F5910" s="64">
        <f t="shared" si="762"/>
        <v>0</v>
      </c>
      <c r="H5910" s="64">
        <f t="shared" si="757"/>
        <v>-1391.73</v>
      </c>
      <c r="J5910" s="64">
        <f t="shared" si="763"/>
        <v>201</v>
      </c>
      <c r="K5910" s="64">
        <f t="shared" si="758"/>
        <v>197</v>
      </c>
      <c r="L5910" s="64">
        <f t="shared" si="759"/>
        <v>738</v>
      </c>
      <c r="M5910" s="64">
        <f t="shared" si="760"/>
        <v>307</v>
      </c>
      <c r="O5910" s="64">
        <f t="shared" si="764"/>
        <v>2</v>
      </c>
      <c r="P5910" s="64">
        <f t="shared" si="765"/>
        <v>1</v>
      </c>
      <c r="Q5910" s="64">
        <f t="shared" si="766"/>
        <v>1</v>
      </c>
    </row>
    <row r="5911" spans="1:17" x14ac:dyDescent="0.35">
      <c r="A5911" s="64">
        <v>50420670</v>
      </c>
      <c r="B5911" s="64" t="str">
        <f t="shared" si="761"/>
        <v>CPP/RT</v>
      </c>
      <c r="C5911" s="64">
        <f t="shared" si="762"/>
        <v>7097.43</v>
      </c>
      <c r="D5911" s="64">
        <f t="shared" si="762"/>
        <v>335</v>
      </c>
      <c r="E5911" s="64">
        <f t="shared" si="762"/>
        <v>548.87</v>
      </c>
      <c r="F5911" s="64">
        <f t="shared" si="762"/>
        <v>532.69000000000005</v>
      </c>
      <c r="H5911" s="64">
        <f t="shared" si="757"/>
        <v>-16.17999999999995</v>
      </c>
      <c r="J5911" s="64">
        <f t="shared" si="763"/>
        <v>201</v>
      </c>
      <c r="K5911" s="64">
        <f t="shared" si="758"/>
        <v>198</v>
      </c>
      <c r="L5911" s="64">
        <f t="shared" si="759"/>
        <v>738</v>
      </c>
      <c r="M5911" s="64">
        <f t="shared" si="760"/>
        <v>307</v>
      </c>
      <c r="O5911" s="64">
        <f t="shared" si="764"/>
        <v>2</v>
      </c>
      <c r="P5911" s="64">
        <f t="shared" si="765"/>
        <v>1</v>
      </c>
      <c r="Q5911" s="64">
        <f t="shared" si="766"/>
        <v>1</v>
      </c>
    </row>
    <row r="5912" spans="1:17" x14ac:dyDescent="0.35">
      <c r="A5912" s="64">
        <v>50421735</v>
      </c>
      <c r="B5912" s="64" t="str">
        <f t="shared" si="761"/>
        <v>RCT Control</v>
      </c>
      <c r="C5912" s="64">
        <f t="shared" si="762"/>
        <v>12967.630000000001</v>
      </c>
      <c r="D5912" s="64">
        <f t="shared" si="762"/>
        <v>332</v>
      </c>
      <c r="E5912" s="64">
        <f t="shared" si="762"/>
        <v>1074.6399999999999</v>
      </c>
      <c r="F5912" s="64">
        <f t="shared" si="762"/>
        <v>0</v>
      </c>
      <c r="H5912" s="64">
        <f t="shared" si="757"/>
        <v>-1074.6399999999999</v>
      </c>
      <c r="J5912" s="64">
        <f t="shared" si="763"/>
        <v>201</v>
      </c>
      <c r="K5912" s="64">
        <f t="shared" si="758"/>
        <v>198</v>
      </c>
      <c r="L5912" s="64">
        <f t="shared" si="759"/>
        <v>738</v>
      </c>
      <c r="M5912" s="64">
        <f t="shared" si="760"/>
        <v>308</v>
      </c>
      <c r="O5912" s="64">
        <f t="shared" si="764"/>
        <v>2</v>
      </c>
      <c r="P5912" s="64">
        <f t="shared" si="765"/>
        <v>1</v>
      </c>
      <c r="Q5912" s="64">
        <f t="shared" si="766"/>
        <v>1</v>
      </c>
    </row>
    <row r="5913" spans="1:17" x14ac:dyDescent="0.35">
      <c r="A5913" s="64">
        <v>50424713</v>
      </c>
      <c r="B5913" s="64" t="str">
        <f t="shared" si="761"/>
        <v>RCT Control</v>
      </c>
      <c r="C5913" s="64">
        <f t="shared" si="762"/>
        <v>7237.74</v>
      </c>
      <c r="D5913" s="64">
        <f t="shared" si="762"/>
        <v>335</v>
      </c>
      <c r="E5913" s="64">
        <f t="shared" si="762"/>
        <v>590.08000000000004</v>
      </c>
      <c r="F5913" s="64">
        <f t="shared" si="762"/>
        <v>0</v>
      </c>
      <c r="H5913" s="64">
        <f t="shared" si="757"/>
        <v>-590.08000000000004</v>
      </c>
      <c r="J5913" s="64">
        <f t="shared" si="763"/>
        <v>201</v>
      </c>
      <c r="K5913" s="64">
        <f t="shared" si="758"/>
        <v>198</v>
      </c>
      <c r="L5913" s="64">
        <f t="shared" si="759"/>
        <v>738</v>
      </c>
      <c r="M5913" s="64">
        <f t="shared" si="760"/>
        <v>309</v>
      </c>
      <c r="O5913" s="64">
        <f t="shared" si="764"/>
        <v>2</v>
      </c>
      <c r="P5913" s="64">
        <f t="shared" si="765"/>
        <v>1</v>
      </c>
      <c r="Q5913" s="64">
        <f t="shared" si="766"/>
        <v>1</v>
      </c>
    </row>
    <row r="5914" spans="1:17" x14ac:dyDescent="0.35">
      <c r="A5914" s="64">
        <v>50424896</v>
      </c>
      <c r="B5914" s="64" t="str">
        <f t="shared" si="761"/>
        <v>RCT Control</v>
      </c>
      <c r="C5914" s="64">
        <f t="shared" si="762"/>
        <v>10186.56999</v>
      </c>
      <c r="D5914" s="64">
        <f t="shared" si="762"/>
        <v>365</v>
      </c>
      <c r="E5914" s="64">
        <f t="shared" si="762"/>
        <v>831.13</v>
      </c>
      <c r="F5914" s="64">
        <f t="shared" si="762"/>
        <v>0</v>
      </c>
      <c r="H5914" s="64">
        <f t="shared" si="757"/>
        <v>-831.13</v>
      </c>
      <c r="J5914" s="64">
        <f t="shared" si="763"/>
        <v>201</v>
      </c>
      <c r="K5914" s="64">
        <f t="shared" si="758"/>
        <v>198</v>
      </c>
      <c r="L5914" s="64">
        <f t="shared" si="759"/>
        <v>738</v>
      </c>
      <c r="M5914" s="64">
        <f t="shared" si="760"/>
        <v>310</v>
      </c>
      <c r="O5914" s="64">
        <f t="shared" si="764"/>
        <v>2</v>
      </c>
      <c r="P5914" s="64">
        <f t="shared" si="765"/>
        <v>1</v>
      </c>
      <c r="Q5914" s="64">
        <f t="shared" si="766"/>
        <v>1</v>
      </c>
    </row>
    <row r="5915" spans="1:17" x14ac:dyDescent="0.35">
      <c r="A5915" s="64">
        <v>50425026</v>
      </c>
      <c r="B5915" s="64" t="str">
        <f t="shared" si="761"/>
        <v>RT</v>
      </c>
      <c r="C5915" s="64">
        <f t="shared" si="762"/>
        <v>4220.3999999999996</v>
      </c>
      <c r="D5915" s="64">
        <f t="shared" si="762"/>
        <v>365</v>
      </c>
      <c r="E5915" s="64">
        <f t="shared" si="762"/>
        <v>350.79</v>
      </c>
      <c r="F5915" s="64">
        <f t="shared" si="762"/>
        <v>0</v>
      </c>
      <c r="H5915" s="64">
        <f t="shared" si="757"/>
        <v>-350.79</v>
      </c>
      <c r="J5915" s="64">
        <f t="shared" si="763"/>
        <v>201</v>
      </c>
      <c r="K5915" s="64">
        <f t="shared" si="758"/>
        <v>198</v>
      </c>
      <c r="L5915" s="64">
        <f t="shared" si="759"/>
        <v>739</v>
      </c>
      <c r="M5915" s="64">
        <f t="shared" si="760"/>
        <v>310</v>
      </c>
      <c r="O5915" s="64">
        <f t="shared" si="764"/>
        <v>2</v>
      </c>
      <c r="P5915" s="64">
        <f t="shared" si="765"/>
        <v>1</v>
      </c>
      <c r="Q5915" s="64">
        <f t="shared" si="766"/>
        <v>1</v>
      </c>
    </row>
    <row r="5916" spans="1:17" x14ac:dyDescent="0.35">
      <c r="A5916" s="64">
        <v>50437196</v>
      </c>
      <c r="B5916" s="64" t="str">
        <f t="shared" si="761"/>
        <v>RT</v>
      </c>
      <c r="C5916" s="64">
        <f t="shared" si="762"/>
        <v>6670.6</v>
      </c>
      <c r="D5916" s="64">
        <f t="shared" si="762"/>
        <v>365</v>
      </c>
      <c r="E5916" s="64">
        <f t="shared" si="762"/>
        <v>538.24</v>
      </c>
      <c r="F5916" s="64">
        <f t="shared" si="762"/>
        <v>0</v>
      </c>
      <c r="H5916" s="64">
        <f t="shared" si="757"/>
        <v>-538.24</v>
      </c>
      <c r="J5916" s="64">
        <f t="shared" si="763"/>
        <v>201</v>
      </c>
      <c r="K5916" s="64">
        <f t="shared" si="758"/>
        <v>198</v>
      </c>
      <c r="L5916" s="64">
        <f t="shared" si="759"/>
        <v>740</v>
      </c>
      <c r="M5916" s="64">
        <f t="shared" si="760"/>
        <v>310</v>
      </c>
      <c r="O5916" s="64">
        <f t="shared" si="764"/>
        <v>2</v>
      </c>
      <c r="P5916" s="64">
        <f t="shared" si="765"/>
        <v>1</v>
      </c>
      <c r="Q5916" s="64">
        <f t="shared" si="766"/>
        <v>1</v>
      </c>
    </row>
    <row r="5917" spans="1:17" x14ac:dyDescent="0.35">
      <c r="A5917" s="64">
        <v>50438912</v>
      </c>
      <c r="B5917" s="64" t="str">
        <f t="shared" si="761"/>
        <v>CPP/RT</v>
      </c>
      <c r="C5917" s="64">
        <f t="shared" si="762"/>
        <v>5588.6</v>
      </c>
      <c r="D5917" s="64">
        <f t="shared" si="762"/>
        <v>304</v>
      </c>
      <c r="E5917" s="64">
        <f t="shared" si="762"/>
        <v>458.43000000000006</v>
      </c>
      <c r="F5917" s="64">
        <f t="shared" si="762"/>
        <v>452.52</v>
      </c>
      <c r="H5917" s="64">
        <f t="shared" si="757"/>
        <v>-5.9100000000000819</v>
      </c>
      <c r="J5917" s="64">
        <f t="shared" si="763"/>
        <v>201</v>
      </c>
      <c r="K5917" s="64">
        <f t="shared" si="758"/>
        <v>199</v>
      </c>
      <c r="L5917" s="64">
        <f t="shared" si="759"/>
        <v>740</v>
      </c>
      <c r="M5917" s="64">
        <f t="shared" si="760"/>
        <v>310</v>
      </c>
      <c r="O5917" s="64">
        <f t="shared" si="764"/>
        <v>2</v>
      </c>
      <c r="P5917" s="64">
        <f t="shared" si="765"/>
        <v>1</v>
      </c>
      <c r="Q5917" s="64">
        <f t="shared" si="766"/>
        <v>1</v>
      </c>
    </row>
    <row r="5918" spans="1:17" x14ac:dyDescent="0.35">
      <c r="A5918" s="64">
        <v>50439332</v>
      </c>
      <c r="B5918" s="64" t="str">
        <f t="shared" si="761"/>
        <v>RT</v>
      </c>
      <c r="C5918" s="64">
        <f t="shared" si="762"/>
        <v>5216.2700000000004</v>
      </c>
      <c r="D5918" s="64">
        <f t="shared" si="762"/>
        <v>365</v>
      </c>
      <c r="E5918" s="64">
        <f t="shared" si="762"/>
        <v>430.98</v>
      </c>
      <c r="F5918" s="64">
        <f t="shared" si="762"/>
        <v>0</v>
      </c>
      <c r="H5918" s="64">
        <f t="shared" si="757"/>
        <v>-430.98</v>
      </c>
      <c r="J5918" s="64">
        <f t="shared" si="763"/>
        <v>201</v>
      </c>
      <c r="K5918" s="64">
        <f t="shared" si="758"/>
        <v>199</v>
      </c>
      <c r="L5918" s="64">
        <f t="shared" si="759"/>
        <v>741</v>
      </c>
      <c r="M5918" s="64">
        <f t="shared" si="760"/>
        <v>310</v>
      </c>
      <c r="O5918" s="64">
        <f t="shared" si="764"/>
        <v>2</v>
      </c>
      <c r="P5918" s="64">
        <f t="shared" si="765"/>
        <v>1</v>
      </c>
      <c r="Q5918" s="64">
        <f t="shared" si="766"/>
        <v>1</v>
      </c>
    </row>
    <row r="5919" spans="1:17" x14ac:dyDescent="0.35">
      <c r="A5919" s="64">
        <v>50439770</v>
      </c>
      <c r="B5919" s="64" t="str">
        <f t="shared" si="761"/>
        <v>CPP</v>
      </c>
      <c r="C5919" s="64">
        <f t="shared" si="762"/>
        <v>1935.87</v>
      </c>
      <c r="D5919" s="64">
        <f t="shared" si="762"/>
        <v>302</v>
      </c>
      <c r="E5919" s="64">
        <f t="shared" si="762"/>
        <v>156.33999999999997</v>
      </c>
      <c r="F5919" s="64">
        <f t="shared" si="762"/>
        <v>154.86000000000001</v>
      </c>
      <c r="H5919" s="64">
        <f t="shared" si="757"/>
        <v>-1.4799999999999613</v>
      </c>
      <c r="J5919" s="64">
        <f t="shared" si="763"/>
        <v>202</v>
      </c>
      <c r="K5919" s="64">
        <f t="shared" si="758"/>
        <v>199</v>
      </c>
      <c r="L5919" s="64">
        <f t="shared" si="759"/>
        <v>741</v>
      </c>
      <c r="M5919" s="64">
        <f t="shared" si="760"/>
        <v>310</v>
      </c>
      <c r="O5919" s="64">
        <f t="shared" si="764"/>
        <v>2</v>
      </c>
      <c r="P5919" s="64">
        <f t="shared" si="765"/>
        <v>1</v>
      </c>
      <c r="Q5919" s="64">
        <f t="shared" si="766"/>
        <v>1</v>
      </c>
    </row>
    <row r="5920" spans="1:17" x14ac:dyDescent="0.35">
      <c r="A5920" s="64">
        <v>50439861</v>
      </c>
      <c r="B5920" s="64" t="str">
        <f t="shared" si="761"/>
        <v>RT</v>
      </c>
      <c r="C5920" s="64">
        <f t="shared" si="762"/>
        <v>5661.1100000000006</v>
      </c>
      <c r="D5920" s="64">
        <f t="shared" si="762"/>
        <v>365</v>
      </c>
      <c r="E5920" s="64">
        <f t="shared" si="762"/>
        <v>442.53000000000003</v>
      </c>
      <c r="F5920" s="64">
        <f t="shared" si="762"/>
        <v>0</v>
      </c>
      <c r="H5920" s="64">
        <f t="shared" si="757"/>
        <v>-442.53000000000003</v>
      </c>
      <c r="J5920" s="64">
        <f t="shared" si="763"/>
        <v>202</v>
      </c>
      <c r="K5920" s="64">
        <f t="shared" si="758"/>
        <v>199</v>
      </c>
      <c r="L5920" s="64">
        <f t="shared" si="759"/>
        <v>742</v>
      </c>
      <c r="M5920" s="64">
        <f t="shared" si="760"/>
        <v>310</v>
      </c>
      <c r="O5920" s="64">
        <f t="shared" si="764"/>
        <v>2</v>
      </c>
      <c r="P5920" s="64">
        <f t="shared" si="765"/>
        <v>1</v>
      </c>
      <c r="Q5920" s="64">
        <f t="shared" si="766"/>
        <v>1</v>
      </c>
    </row>
    <row r="5921" spans="1:17" x14ac:dyDescent="0.35">
      <c r="A5921" s="64">
        <v>50440834</v>
      </c>
      <c r="B5921" s="64" t="str">
        <f t="shared" si="761"/>
        <v>RT</v>
      </c>
      <c r="C5921" s="64">
        <f t="shared" si="762"/>
        <v>7188.18</v>
      </c>
      <c r="D5921" s="64">
        <f t="shared" si="762"/>
        <v>365</v>
      </c>
      <c r="E5921" s="64">
        <f t="shared" si="762"/>
        <v>579.59</v>
      </c>
      <c r="F5921" s="64">
        <f t="shared" si="762"/>
        <v>0</v>
      </c>
      <c r="H5921" s="64">
        <f t="shared" si="757"/>
        <v>-579.59</v>
      </c>
      <c r="J5921" s="64">
        <f t="shared" si="763"/>
        <v>202</v>
      </c>
      <c r="K5921" s="64">
        <f t="shared" si="758"/>
        <v>199</v>
      </c>
      <c r="L5921" s="64">
        <f t="shared" si="759"/>
        <v>743</v>
      </c>
      <c r="M5921" s="64">
        <f t="shared" si="760"/>
        <v>310</v>
      </c>
      <c r="O5921" s="64">
        <f t="shared" si="764"/>
        <v>2</v>
      </c>
      <c r="P5921" s="64">
        <f t="shared" si="765"/>
        <v>1</v>
      </c>
      <c r="Q5921" s="64">
        <f t="shared" si="766"/>
        <v>1</v>
      </c>
    </row>
    <row r="5922" spans="1:17" x14ac:dyDescent="0.35">
      <c r="A5922" s="64">
        <v>50444951</v>
      </c>
      <c r="B5922" s="64" t="str">
        <f t="shared" si="761"/>
        <v>RT</v>
      </c>
      <c r="C5922" s="64">
        <f t="shared" si="762"/>
        <v>7590.1900000000005</v>
      </c>
      <c r="D5922" s="64">
        <f t="shared" si="762"/>
        <v>364</v>
      </c>
      <c r="E5922" s="64">
        <f t="shared" si="762"/>
        <v>574.07000000000005</v>
      </c>
      <c r="F5922" s="64">
        <f t="shared" si="762"/>
        <v>0</v>
      </c>
      <c r="H5922" s="64">
        <f t="shared" si="757"/>
        <v>-574.07000000000005</v>
      </c>
      <c r="J5922" s="64">
        <f t="shared" si="763"/>
        <v>202</v>
      </c>
      <c r="K5922" s="64">
        <f t="shared" si="758"/>
        <v>199</v>
      </c>
      <c r="L5922" s="64">
        <f t="shared" si="759"/>
        <v>744</v>
      </c>
      <c r="M5922" s="64">
        <f t="shared" si="760"/>
        <v>310</v>
      </c>
      <c r="O5922" s="64">
        <f t="shared" si="764"/>
        <v>2</v>
      </c>
      <c r="P5922" s="64">
        <f t="shared" si="765"/>
        <v>1</v>
      </c>
      <c r="Q5922" s="64">
        <f t="shared" si="766"/>
        <v>1</v>
      </c>
    </row>
    <row r="5923" spans="1:17" x14ac:dyDescent="0.35">
      <c r="A5923" s="64">
        <v>50445347</v>
      </c>
      <c r="B5923" s="64" t="str">
        <f t="shared" si="761"/>
        <v>RT</v>
      </c>
      <c r="C5923" s="64">
        <f t="shared" si="762"/>
        <v>9912.35</v>
      </c>
      <c r="D5923" s="64">
        <f t="shared" si="762"/>
        <v>363</v>
      </c>
      <c r="E5923" s="64">
        <f t="shared" si="762"/>
        <v>841.23</v>
      </c>
      <c r="F5923" s="64">
        <f t="shared" si="762"/>
        <v>0</v>
      </c>
      <c r="H5923" s="64">
        <f t="shared" si="757"/>
        <v>-841.23</v>
      </c>
      <c r="J5923" s="64">
        <f t="shared" si="763"/>
        <v>202</v>
      </c>
      <c r="K5923" s="64">
        <f t="shared" si="758"/>
        <v>199</v>
      </c>
      <c r="L5923" s="64">
        <f t="shared" si="759"/>
        <v>745</v>
      </c>
      <c r="M5923" s="64">
        <f t="shared" si="760"/>
        <v>310</v>
      </c>
      <c r="O5923" s="64">
        <f t="shared" si="764"/>
        <v>2</v>
      </c>
      <c r="P5923" s="64">
        <f t="shared" si="765"/>
        <v>1</v>
      </c>
      <c r="Q5923" s="64">
        <f t="shared" si="766"/>
        <v>1</v>
      </c>
    </row>
    <row r="5924" spans="1:17" x14ac:dyDescent="0.35">
      <c r="A5924" s="64">
        <v>50446212</v>
      </c>
      <c r="B5924" s="64" t="str">
        <f t="shared" si="761"/>
        <v>RT</v>
      </c>
      <c r="C5924" s="64">
        <f t="shared" si="762"/>
        <v>5959.93</v>
      </c>
      <c r="D5924" s="64">
        <f t="shared" si="762"/>
        <v>365</v>
      </c>
      <c r="E5924" s="64">
        <f t="shared" si="762"/>
        <v>501.94000000000005</v>
      </c>
      <c r="F5924" s="64">
        <f t="shared" si="762"/>
        <v>0</v>
      </c>
      <c r="H5924" s="64">
        <f t="shared" si="757"/>
        <v>-501.94000000000005</v>
      </c>
      <c r="J5924" s="64">
        <f t="shared" si="763"/>
        <v>202</v>
      </c>
      <c r="K5924" s="64">
        <f t="shared" si="758"/>
        <v>199</v>
      </c>
      <c r="L5924" s="64">
        <f t="shared" si="759"/>
        <v>746</v>
      </c>
      <c r="M5924" s="64">
        <f t="shared" si="760"/>
        <v>310</v>
      </c>
      <c r="O5924" s="64">
        <f t="shared" si="764"/>
        <v>2</v>
      </c>
      <c r="P5924" s="64">
        <f t="shared" si="765"/>
        <v>1</v>
      </c>
      <c r="Q5924" s="64">
        <f t="shared" si="766"/>
        <v>1</v>
      </c>
    </row>
    <row r="5925" spans="1:17" x14ac:dyDescent="0.35">
      <c r="A5925" s="64">
        <v>50448888</v>
      </c>
      <c r="B5925" s="64" t="str">
        <f t="shared" si="761"/>
        <v>RT</v>
      </c>
      <c r="C5925" s="64">
        <f t="shared" si="762"/>
        <v>11179.26</v>
      </c>
      <c r="D5925" s="64">
        <f t="shared" si="762"/>
        <v>364</v>
      </c>
      <c r="E5925" s="64">
        <f t="shared" si="762"/>
        <v>923.65</v>
      </c>
      <c r="F5925" s="64">
        <f t="shared" si="762"/>
        <v>0</v>
      </c>
      <c r="H5925" s="64">
        <f t="shared" si="757"/>
        <v>-923.65</v>
      </c>
      <c r="J5925" s="64">
        <f t="shared" si="763"/>
        <v>202</v>
      </c>
      <c r="K5925" s="64">
        <f t="shared" si="758"/>
        <v>199</v>
      </c>
      <c r="L5925" s="64">
        <f t="shared" si="759"/>
        <v>747</v>
      </c>
      <c r="M5925" s="64">
        <f t="shared" si="760"/>
        <v>310</v>
      </c>
      <c r="O5925" s="64">
        <f t="shared" si="764"/>
        <v>2</v>
      </c>
      <c r="P5925" s="64">
        <f t="shared" si="765"/>
        <v>1</v>
      </c>
      <c r="Q5925" s="64">
        <f t="shared" si="766"/>
        <v>1</v>
      </c>
    </row>
    <row r="5926" spans="1:17" x14ac:dyDescent="0.35">
      <c r="A5926" s="64">
        <v>50450916</v>
      </c>
      <c r="B5926" s="64" t="str">
        <f t="shared" si="761"/>
        <v>CPP</v>
      </c>
      <c r="C5926" s="64">
        <f t="shared" si="762"/>
        <v>8602.08</v>
      </c>
      <c r="D5926" s="64">
        <f t="shared" si="762"/>
        <v>336</v>
      </c>
      <c r="E5926" s="64">
        <f t="shared" si="762"/>
        <v>702.83999999999992</v>
      </c>
      <c r="F5926" s="64">
        <f t="shared" si="762"/>
        <v>697.77</v>
      </c>
      <c r="H5926" s="64">
        <f t="shared" si="757"/>
        <v>-5.0699999999999363</v>
      </c>
      <c r="J5926" s="64">
        <f t="shared" si="763"/>
        <v>203</v>
      </c>
      <c r="K5926" s="64">
        <f t="shared" si="758"/>
        <v>199</v>
      </c>
      <c r="L5926" s="64">
        <f t="shared" si="759"/>
        <v>747</v>
      </c>
      <c r="M5926" s="64">
        <f t="shared" si="760"/>
        <v>310</v>
      </c>
      <c r="O5926" s="64">
        <f t="shared" si="764"/>
        <v>2</v>
      </c>
      <c r="P5926" s="64">
        <f t="shared" si="765"/>
        <v>1</v>
      </c>
      <c r="Q5926" s="64">
        <f t="shared" si="766"/>
        <v>1</v>
      </c>
    </row>
    <row r="5927" spans="1:17" x14ac:dyDescent="0.35">
      <c r="A5927" s="64">
        <v>50453267</v>
      </c>
      <c r="B5927" s="64" t="str">
        <f t="shared" si="761"/>
        <v>RCT Control</v>
      </c>
      <c r="C5927" s="64">
        <f t="shared" si="762"/>
        <v>7482.78</v>
      </c>
      <c r="D5927" s="64">
        <f t="shared" si="762"/>
        <v>335</v>
      </c>
      <c r="E5927" s="64">
        <f t="shared" si="762"/>
        <v>617.32999999999993</v>
      </c>
      <c r="F5927" s="64">
        <f t="shared" si="762"/>
        <v>0</v>
      </c>
      <c r="H5927" s="64">
        <f t="shared" si="757"/>
        <v>-617.32999999999993</v>
      </c>
      <c r="J5927" s="64">
        <f t="shared" si="763"/>
        <v>203</v>
      </c>
      <c r="K5927" s="64">
        <f t="shared" si="758"/>
        <v>199</v>
      </c>
      <c r="L5927" s="64">
        <f t="shared" si="759"/>
        <v>747</v>
      </c>
      <c r="M5927" s="64">
        <f t="shared" si="760"/>
        <v>311</v>
      </c>
      <c r="O5927" s="64">
        <f t="shared" si="764"/>
        <v>2</v>
      </c>
      <c r="P5927" s="64">
        <f t="shared" si="765"/>
        <v>1</v>
      </c>
      <c r="Q5927" s="64">
        <f t="shared" si="766"/>
        <v>1</v>
      </c>
    </row>
    <row r="5928" spans="1:17" x14ac:dyDescent="0.35">
      <c r="A5928" s="64">
        <v>50458275</v>
      </c>
      <c r="B5928" s="64" t="str">
        <f t="shared" si="761"/>
        <v>RT</v>
      </c>
      <c r="C5928" s="64">
        <f t="shared" si="762"/>
        <v>6408.1100000000006</v>
      </c>
      <c r="D5928" s="64">
        <f t="shared" si="762"/>
        <v>365</v>
      </c>
      <c r="E5928" s="64">
        <f t="shared" si="762"/>
        <v>522.73</v>
      </c>
      <c r="F5928" s="64">
        <f t="shared" si="762"/>
        <v>0</v>
      </c>
      <c r="H5928" s="64">
        <f t="shared" si="757"/>
        <v>-522.73</v>
      </c>
      <c r="J5928" s="64">
        <f t="shared" si="763"/>
        <v>203</v>
      </c>
      <c r="K5928" s="64">
        <f t="shared" si="758"/>
        <v>199</v>
      </c>
      <c r="L5928" s="64">
        <f t="shared" si="759"/>
        <v>748</v>
      </c>
      <c r="M5928" s="64">
        <f t="shared" si="760"/>
        <v>311</v>
      </c>
      <c r="O5928" s="64">
        <f t="shared" si="764"/>
        <v>2</v>
      </c>
      <c r="P5928" s="64">
        <f t="shared" si="765"/>
        <v>1</v>
      </c>
      <c r="Q5928" s="64">
        <f t="shared" si="766"/>
        <v>1</v>
      </c>
    </row>
    <row r="5929" spans="1:17" x14ac:dyDescent="0.35">
      <c r="A5929" s="64">
        <v>50462119</v>
      </c>
      <c r="B5929" s="64" t="str">
        <f t="shared" si="761"/>
        <v>CPP/RT</v>
      </c>
      <c r="C5929" s="64">
        <f t="shared" si="762"/>
        <v>6685.1299999999992</v>
      </c>
      <c r="D5929" s="64">
        <f t="shared" si="762"/>
        <v>333</v>
      </c>
      <c r="E5929" s="64">
        <f t="shared" si="762"/>
        <v>549.54999999999995</v>
      </c>
      <c r="F5929" s="64">
        <f t="shared" si="762"/>
        <v>552.16000000000008</v>
      </c>
      <c r="H5929" s="64">
        <f t="shared" si="757"/>
        <v>2.6100000000001273</v>
      </c>
      <c r="J5929" s="64">
        <f t="shared" si="763"/>
        <v>203</v>
      </c>
      <c r="K5929" s="64">
        <f t="shared" si="758"/>
        <v>200</v>
      </c>
      <c r="L5929" s="64">
        <f t="shared" si="759"/>
        <v>748</v>
      </c>
      <c r="M5929" s="64">
        <f t="shared" si="760"/>
        <v>311</v>
      </c>
      <c r="O5929" s="64">
        <f t="shared" si="764"/>
        <v>2</v>
      </c>
      <c r="P5929" s="64">
        <f t="shared" si="765"/>
        <v>1</v>
      </c>
      <c r="Q5929" s="64">
        <f t="shared" si="766"/>
        <v>1</v>
      </c>
    </row>
    <row r="5930" spans="1:17" x14ac:dyDescent="0.35">
      <c r="A5930" s="64">
        <v>50462630</v>
      </c>
      <c r="B5930" s="64" t="str">
        <f t="shared" si="761"/>
        <v>RT</v>
      </c>
      <c r="C5930" s="64">
        <f t="shared" si="762"/>
        <v>10476.779999999999</v>
      </c>
      <c r="D5930" s="64">
        <f t="shared" si="762"/>
        <v>365</v>
      </c>
      <c r="E5930" s="64">
        <f t="shared" si="762"/>
        <v>864.99</v>
      </c>
      <c r="F5930" s="64">
        <f t="shared" si="762"/>
        <v>0</v>
      </c>
      <c r="H5930" s="64">
        <f t="shared" si="757"/>
        <v>-864.99</v>
      </c>
      <c r="J5930" s="64">
        <f t="shared" si="763"/>
        <v>203</v>
      </c>
      <c r="K5930" s="64">
        <f t="shared" si="758"/>
        <v>200</v>
      </c>
      <c r="L5930" s="64">
        <f t="shared" si="759"/>
        <v>749</v>
      </c>
      <c r="M5930" s="64">
        <f t="shared" si="760"/>
        <v>311</v>
      </c>
      <c r="O5930" s="64">
        <f t="shared" si="764"/>
        <v>2</v>
      </c>
      <c r="P5930" s="64">
        <f t="shared" si="765"/>
        <v>1</v>
      </c>
      <c r="Q5930" s="64">
        <f t="shared" si="766"/>
        <v>1</v>
      </c>
    </row>
    <row r="5931" spans="1:17" x14ac:dyDescent="0.35">
      <c r="A5931" s="64">
        <v>50463571</v>
      </c>
      <c r="B5931" s="64" t="str">
        <f t="shared" si="761"/>
        <v>RCT Control</v>
      </c>
      <c r="C5931" s="64">
        <f t="shared" si="762"/>
        <v>8124.5</v>
      </c>
      <c r="D5931" s="64">
        <f t="shared" si="762"/>
        <v>336</v>
      </c>
      <c r="E5931" s="64">
        <f t="shared" si="762"/>
        <v>665.29</v>
      </c>
      <c r="F5931" s="64">
        <f t="shared" si="762"/>
        <v>0</v>
      </c>
      <c r="H5931" s="64">
        <f t="shared" si="757"/>
        <v>-665.29</v>
      </c>
      <c r="J5931" s="64">
        <f t="shared" si="763"/>
        <v>203</v>
      </c>
      <c r="K5931" s="64">
        <f t="shared" si="758"/>
        <v>200</v>
      </c>
      <c r="L5931" s="64">
        <f t="shared" si="759"/>
        <v>749</v>
      </c>
      <c r="M5931" s="64">
        <f t="shared" si="760"/>
        <v>312</v>
      </c>
      <c r="O5931" s="64">
        <f t="shared" si="764"/>
        <v>2</v>
      </c>
      <c r="P5931" s="64">
        <f t="shared" si="765"/>
        <v>1</v>
      </c>
      <c r="Q5931" s="64">
        <f t="shared" si="766"/>
        <v>1</v>
      </c>
    </row>
    <row r="5932" spans="1:17" x14ac:dyDescent="0.35">
      <c r="A5932" s="64">
        <v>50467854</v>
      </c>
      <c r="B5932" s="64" t="str">
        <f t="shared" si="761"/>
        <v>RT</v>
      </c>
      <c r="C5932" s="64">
        <f t="shared" si="762"/>
        <v>11460.19</v>
      </c>
      <c r="D5932" s="64">
        <f t="shared" si="762"/>
        <v>365</v>
      </c>
      <c r="E5932" s="64">
        <f t="shared" si="762"/>
        <v>909.7</v>
      </c>
      <c r="F5932" s="64">
        <f t="shared" ref="F5932" si="767">SUMIFS(F$55:F$4404,$A$55:$A$4404,$A5932)</f>
        <v>0</v>
      </c>
      <c r="H5932" s="64">
        <f t="shared" ref="H5932:H5995" si="768">F5932-E5932</f>
        <v>-909.7</v>
      </c>
      <c r="J5932" s="64">
        <f t="shared" si="763"/>
        <v>203</v>
      </c>
      <c r="K5932" s="64">
        <f t="shared" ref="K5932:K5995" si="769">IF(AND($B5932=K$4457,$Q5932=1),K5931+1,K5931)</f>
        <v>200</v>
      </c>
      <c r="L5932" s="64">
        <f t="shared" ref="L5932:L5995" si="770">IF(AND($B5932=L$4457,$Q5932=1),L5931+1,L5931)</f>
        <v>750</v>
      </c>
      <c r="M5932" s="64">
        <f t="shared" ref="M5932:M5995" si="771">IF(AND($B5932=M$4457,$Q5932=1),M5931+1,M5931)</f>
        <v>312</v>
      </c>
      <c r="O5932" s="64">
        <f t="shared" si="764"/>
        <v>2</v>
      </c>
      <c r="P5932" s="64">
        <f t="shared" si="765"/>
        <v>1</v>
      </c>
      <c r="Q5932" s="64">
        <f t="shared" si="766"/>
        <v>1</v>
      </c>
    </row>
    <row r="5933" spans="1:17" x14ac:dyDescent="0.35">
      <c r="A5933" s="64">
        <v>50468034</v>
      </c>
      <c r="B5933" s="64" t="str">
        <f t="shared" ref="B5933:B5996" si="772">INDEX($B$55:$B$4404,MATCH($A5933,$A$55:$A$4404,0),1)</f>
        <v>CPP/RT</v>
      </c>
      <c r="C5933" s="64">
        <f t="shared" ref="C5933:F5996" si="773">SUMIFS(C$55:C$4404,$A$55:$A$4404,$A5933)</f>
        <v>4186.8599999999997</v>
      </c>
      <c r="D5933" s="64">
        <f t="shared" si="773"/>
        <v>335</v>
      </c>
      <c r="E5933" s="64">
        <f t="shared" si="773"/>
        <v>333.51</v>
      </c>
      <c r="F5933" s="64">
        <f t="shared" si="773"/>
        <v>330.47</v>
      </c>
      <c r="H5933" s="64">
        <f t="shared" si="768"/>
        <v>-3.0399999999999636</v>
      </c>
      <c r="J5933" s="64">
        <f t="shared" ref="J5933:J5996" si="774">IF(AND($B5933=J$4457,$Q5933=1),J5932+1,J5932)</f>
        <v>203</v>
      </c>
      <c r="K5933" s="64">
        <f t="shared" si="769"/>
        <v>201</v>
      </c>
      <c r="L5933" s="64">
        <f t="shared" si="770"/>
        <v>750</v>
      </c>
      <c r="M5933" s="64">
        <f t="shared" si="771"/>
        <v>312</v>
      </c>
      <c r="O5933" s="64">
        <f t="shared" ref="O5933:O5996" si="775">COUNTIFS($A$55:$A$4404,$A5933)</f>
        <v>2</v>
      </c>
      <c r="P5933" s="64">
        <f t="shared" ref="P5933:P5996" si="776">IF(D5933&lt;=$P$4455,1,0)</f>
        <v>1</v>
      </c>
      <c r="Q5933" s="64">
        <f t="shared" ref="Q5933:Q5996" si="777">IF(AND(O5933=2,P5933=1),1,0)</f>
        <v>1</v>
      </c>
    </row>
    <row r="5934" spans="1:17" x14ac:dyDescent="0.35">
      <c r="A5934" s="64">
        <v>50468935</v>
      </c>
      <c r="B5934" s="64" t="str">
        <f t="shared" si="772"/>
        <v>RT</v>
      </c>
      <c r="C5934" s="64">
        <f t="shared" si="773"/>
        <v>8694.4500000000007</v>
      </c>
      <c r="D5934" s="64">
        <f t="shared" si="773"/>
        <v>365</v>
      </c>
      <c r="E5934" s="64">
        <f t="shared" si="773"/>
        <v>695.43000000000006</v>
      </c>
      <c r="F5934" s="64">
        <f t="shared" si="773"/>
        <v>0</v>
      </c>
      <c r="H5934" s="64">
        <f t="shared" si="768"/>
        <v>-695.43000000000006</v>
      </c>
      <c r="J5934" s="64">
        <f t="shared" si="774"/>
        <v>203</v>
      </c>
      <c r="K5934" s="64">
        <f t="shared" si="769"/>
        <v>201</v>
      </c>
      <c r="L5934" s="64">
        <f t="shared" si="770"/>
        <v>751</v>
      </c>
      <c r="M5934" s="64">
        <f t="shared" si="771"/>
        <v>312</v>
      </c>
      <c r="O5934" s="64">
        <f t="shared" si="775"/>
        <v>2</v>
      </c>
      <c r="P5934" s="64">
        <f t="shared" si="776"/>
        <v>1</v>
      </c>
      <c r="Q5934" s="64">
        <f t="shared" si="777"/>
        <v>1</v>
      </c>
    </row>
    <row r="5935" spans="1:17" x14ac:dyDescent="0.35">
      <c r="A5935" s="64">
        <v>50469636</v>
      </c>
      <c r="B5935" s="64" t="str">
        <f t="shared" si="772"/>
        <v>RT</v>
      </c>
      <c r="C5935" s="64">
        <f t="shared" si="773"/>
        <v>12870.990000000002</v>
      </c>
      <c r="D5935" s="64">
        <f t="shared" si="773"/>
        <v>365</v>
      </c>
      <c r="E5935" s="64">
        <f t="shared" si="773"/>
        <v>1060.1199999999999</v>
      </c>
      <c r="F5935" s="64">
        <f t="shared" si="773"/>
        <v>0</v>
      </c>
      <c r="H5935" s="64">
        <f t="shared" si="768"/>
        <v>-1060.1199999999999</v>
      </c>
      <c r="J5935" s="64">
        <f t="shared" si="774"/>
        <v>203</v>
      </c>
      <c r="K5935" s="64">
        <f t="shared" si="769"/>
        <v>201</v>
      </c>
      <c r="L5935" s="64">
        <f t="shared" si="770"/>
        <v>752</v>
      </c>
      <c r="M5935" s="64">
        <f t="shared" si="771"/>
        <v>312</v>
      </c>
      <c r="O5935" s="64">
        <f t="shared" si="775"/>
        <v>2</v>
      </c>
      <c r="P5935" s="64">
        <f t="shared" si="776"/>
        <v>1</v>
      </c>
      <c r="Q5935" s="64">
        <f t="shared" si="777"/>
        <v>1</v>
      </c>
    </row>
    <row r="5936" spans="1:17" x14ac:dyDescent="0.35">
      <c r="A5936" s="64">
        <v>50471368</v>
      </c>
      <c r="B5936" s="64" t="str">
        <f t="shared" si="772"/>
        <v>RT</v>
      </c>
      <c r="C5936" s="64">
        <f t="shared" si="773"/>
        <v>10727.560000000001</v>
      </c>
      <c r="D5936" s="64">
        <f t="shared" si="773"/>
        <v>364</v>
      </c>
      <c r="E5936" s="64">
        <f t="shared" si="773"/>
        <v>867.44</v>
      </c>
      <c r="F5936" s="64">
        <f t="shared" si="773"/>
        <v>0</v>
      </c>
      <c r="H5936" s="64">
        <f t="shared" si="768"/>
        <v>-867.44</v>
      </c>
      <c r="J5936" s="64">
        <f t="shared" si="774"/>
        <v>203</v>
      </c>
      <c r="K5936" s="64">
        <f t="shared" si="769"/>
        <v>201</v>
      </c>
      <c r="L5936" s="64">
        <f t="shared" si="770"/>
        <v>753</v>
      </c>
      <c r="M5936" s="64">
        <f t="shared" si="771"/>
        <v>312</v>
      </c>
      <c r="O5936" s="64">
        <f t="shared" si="775"/>
        <v>2</v>
      </c>
      <c r="P5936" s="64">
        <f t="shared" si="776"/>
        <v>1</v>
      </c>
      <c r="Q5936" s="64">
        <f t="shared" si="777"/>
        <v>1</v>
      </c>
    </row>
    <row r="5937" spans="1:17" x14ac:dyDescent="0.35">
      <c r="A5937" s="64">
        <v>50471615</v>
      </c>
      <c r="B5937" s="64" t="str">
        <f t="shared" si="772"/>
        <v>RT</v>
      </c>
      <c r="C5937" s="64">
        <f t="shared" si="773"/>
        <v>10883.689999999999</v>
      </c>
      <c r="D5937" s="64">
        <f t="shared" si="773"/>
        <v>365</v>
      </c>
      <c r="E5937" s="64">
        <f t="shared" si="773"/>
        <v>879.72</v>
      </c>
      <c r="F5937" s="64">
        <f t="shared" si="773"/>
        <v>0</v>
      </c>
      <c r="H5937" s="64">
        <f t="shared" si="768"/>
        <v>-879.72</v>
      </c>
      <c r="J5937" s="64">
        <f t="shared" si="774"/>
        <v>203</v>
      </c>
      <c r="K5937" s="64">
        <f t="shared" si="769"/>
        <v>201</v>
      </c>
      <c r="L5937" s="64">
        <f t="shared" si="770"/>
        <v>754</v>
      </c>
      <c r="M5937" s="64">
        <f t="shared" si="771"/>
        <v>312</v>
      </c>
      <c r="O5937" s="64">
        <f t="shared" si="775"/>
        <v>2</v>
      </c>
      <c r="P5937" s="64">
        <f t="shared" si="776"/>
        <v>1</v>
      </c>
      <c r="Q5937" s="64">
        <f t="shared" si="777"/>
        <v>1</v>
      </c>
    </row>
    <row r="5938" spans="1:17" x14ac:dyDescent="0.35">
      <c r="A5938" s="64">
        <v>50478330</v>
      </c>
      <c r="B5938" s="64" t="str">
        <f t="shared" si="772"/>
        <v>RT</v>
      </c>
      <c r="C5938" s="64">
        <f t="shared" si="773"/>
        <v>3311.5600000000004</v>
      </c>
      <c r="D5938" s="64">
        <f t="shared" si="773"/>
        <v>365</v>
      </c>
      <c r="E5938" s="64">
        <f t="shared" si="773"/>
        <v>261.41999999999996</v>
      </c>
      <c r="F5938" s="64">
        <f t="shared" si="773"/>
        <v>0</v>
      </c>
      <c r="H5938" s="64">
        <f t="shared" si="768"/>
        <v>-261.41999999999996</v>
      </c>
      <c r="J5938" s="64">
        <f t="shared" si="774"/>
        <v>203</v>
      </c>
      <c r="K5938" s="64">
        <f t="shared" si="769"/>
        <v>201</v>
      </c>
      <c r="L5938" s="64">
        <f t="shared" si="770"/>
        <v>755</v>
      </c>
      <c r="M5938" s="64">
        <f t="shared" si="771"/>
        <v>312</v>
      </c>
      <c r="O5938" s="64">
        <f t="shared" si="775"/>
        <v>2</v>
      </c>
      <c r="P5938" s="64">
        <f t="shared" si="776"/>
        <v>1</v>
      </c>
      <c r="Q5938" s="64">
        <f t="shared" si="777"/>
        <v>1</v>
      </c>
    </row>
    <row r="5939" spans="1:17" x14ac:dyDescent="0.35">
      <c r="A5939" s="64">
        <v>50481359</v>
      </c>
      <c r="B5939" s="64" t="str">
        <f t="shared" si="772"/>
        <v>RT</v>
      </c>
      <c r="C5939" s="64">
        <f t="shared" si="773"/>
        <v>7793.2000000000007</v>
      </c>
      <c r="D5939" s="64">
        <f t="shared" si="773"/>
        <v>365</v>
      </c>
      <c r="E5939" s="64">
        <f t="shared" si="773"/>
        <v>646.87</v>
      </c>
      <c r="F5939" s="64">
        <f t="shared" si="773"/>
        <v>0</v>
      </c>
      <c r="H5939" s="64">
        <f t="shared" si="768"/>
        <v>-646.87</v>
      </c>
      <c r="J5939" s="64">
        <f t="shared" si="774"/>
        <v>203</v>
      </c>
      <c r="K5939" s="64">
        <f t="shared" si="769"/>
        <v>201</v>
      </c>
      <c r="L5939" s="64">
        <f t="shared" si="770"/>
        <v>756</v>
      </c>
      <c r="M5939" s="64">
        <f t="shared" si="771"/>
        <v>312</v>
      </c>
      <c r="O5939" s="64">
        <f t="shared" si="775"/>
        <v>2</v>
      </c>
      <c r="P5939" s="64">
        <f t="shared" si="776"/>
        <v>1</v>
      </c>
      <c r="Q5939" s="64">
        <f t="shared" si="777"/>
        <v>1</v>
      </c>
    </row>
    <row r="5940" spans="1:17" x14ac:dyDescent="0.35">
      <c r="A5940" s="64">
        <v>50485278</v>
      </c>
      <c r="B5940" s="64" t="str">
        <f t="shared" si="772"/>
        <v>RT</v>
      </c>
      <c r="C5940" s="64">
        <f t="shared" si="773"/>
        <v>16771.660000000003</v>
      </c>
      <c r="D5940" s="64">
        <f t="shared" si="773"/>
        <v>365</v>
      </c>
      <c r="E5940" s="64">
        <f t="shared" si="773"/>
        <v>1412.94</v>
      </c>
      <c r="F5940" s="64">
        <f t="shared" si="773"/>
        <v>0</v>
      </c>
      <c r="H5940" s="64">
        <f t="shared" si="768"/>
        <v>-1412.94</v>
      </c>
      <c r="J5940" s="64">
        <f t="shared" si="774"/>
        <v>203</v>
      </c>
      <c r="K5940" s="64">
        <f t="shared" si="769"/>
        <v>201</v>
      </c>
      <c r="L5940" s="64">
        <f t="shared" si="770"/>
        <v>757</v>
      </c>
      <c r="M5940" s="64">
        <f t="shared" si="771"/>
        <v>312</v>
      </c>
      <c r="O5940" s="64">
        <f t="shared" si="775"/>
        <v>2</v>
      </c>
      <c r="P5940" s="64">
        <f t="shared" si="776"/>
        <v>1</v>
      </c>
      <c r="Q5940" s="64">
        <f t="shared" si="777"/>
        <v>1</v>
      </c>
    </row>
    <row r="5941" spans="1:17" x14ac:dyDescent="0.35">
      <c r="A5941" s="64">
        <v>50486094</v>
      </c>
      <c r="B5941" s="64" t="str">
        <f t="shared" si="772"/>
        <v>RCT Control</v>
      </c>
      <c r="C5941" s="64">
        <f t="shared" si="773"/>
        <v>4431.5300000000007</v>
      </c>
      <c r="D5941" s="64">
        <f t="shared" si="773"/>
        <v>365</v>
      </c>
      <c r="E5941" s="64">
        <f t="shared" si="773"/>
        <v>352.90999999999997</v>
      </c>
      <c r="F5941" s="64">
        <f t="shared" si="773"/>
        <v>0</v>
      </c>
      <c r="H5941" s="64">
        <f t="shared" si="768"/>
        <v>-352.90999999999997</v>
      </c>
      <c r="J5941" s="64">
        <f t="shared" si="774"/>
        <v>203</v>
      </c>
      <c r="K5941" s="64">
        <f t="shared" si="769"/>
        <v>201</v>
      </c>
      <c r="L5941" s="64">
        <f t="shared" si="770"/>
        <v>757</v>
      </c>
      <c r="M5941" s="64">
        <f t="shared" si="771"/>
        <v>313</v>
      </c>
      <c r="O5941" s="64">
        <f t="shared" si="775"/>
        <v>2</v>
      </c>
      <c r="P5941" s="64">
        <f t="shared" si="776"/>
        <v>1</v>
      </c>
      <c r="Q5941" s="64">
        <f t="shared" si="777"/>
        <v>1</v>
      </c>
    </row>
    <row r="5942" spans="1:17" x14ac:dyDescent="0.35">
      <c r="A5942" s="64">
        <v>50487084</v>
      </c>
      <c r="B5942" s="64" t="str">
        <f t="shared" si="772"/>
        <v>RT</v>
      </c>
      <c r="C5942" s="64">
        <f t="shared" si="773"/>
        <v>10032.74</v>
      </c>
      <c r="D5942" s="64">
        <f t="shared" si="773"/>
        <v>365</v>
      </c>
      <c r="E5942" s="64">
        <f t="shared" si="773"/>
        <v>798.81999999999994</v>
      </c>
      <c r="F5942" s="64">
        <f t="shared" si="773"/>
        <v>0</v>
      </c>
      <c r="H5942" s="64">
        <f t="shared" si="768"/>
        <v>-798.81999999999994</v>
      </c>
      <c r="J5942" s="64">
        <f t="shared" si="774"/>
        <v>203</v>
      </c>
      <c r="K5942" s="64">
        <f t="shared" si="769"/>
        <v>201</v>
      </c>
      <c r="L5942" s="64">
        <f t="shared" si="770"/>
        <v>758</v>
      </c>
      <c r="M5942" s="64">
        <f t="shared" si="771"/>
        <v>313</v>
      </c>
      <c r="O5942" s="64">
        <f t="shared" si="775"/>
        <v>2</v>
      </c>
      <c r="P5942" s="64">
        <f t="shared" si="776"/>
        <v>1</v>
      </c>
      <c r="Q5942" s="64">
        <f t="shared" si="777"/>
        <v>1</v>
      </c>
    </row>
    <row r="5943" spans="1:17" x14ac:dyDescent="0.35">
      <c r="A5943" s="64">
        <v>50487612</v>
      </c>
      <c r="B5943" s="64" t="str">
        <f t="shared" si="772"/>
        <v>RT</v>
      </c>
      <c r="C5943" s="64">
        <f t="shared" si="773"/>
        <v>8236.89</v>
      </c>
      <c r="D5943" s="64">
        <f t="shared" si="773"/>
        <v>367</v>
      </c>
      <c r="E5943" s="64">
        <f t="shared" si="773"/>
        <v>650.47</v>
      </c>
      <c r="F5943" s="64">
        <f t="shared" si="773"/>
        <v>0</v>
      </c>
      <c r="H5943" s="64">
        <f t="shared" si="768"/>
        <v>-650.47</v>
      </c>
      <c r="J5943" s="64">
        <f t="shared" si="774"/>
        <v>203</v>
      </c>
      <c r="K5943" s="64">
        <f t="shared" si="769"/>
        <v>201</v>
      </c>
      <c r="L5943" s="64">
        <f t="shared" si="770"/>
        <v>759</v>
      </c>
      <c r="M5943" s="64">
        <f t="shared" si="771"/>
        <v>313</v>
      </c>
      <c r="O5943" s="64">
        <f t="shared" si="775"/>
        <v>2</v>
      </c>
      <c r="P5943" s="64">
        <f t="shared" si="776"/>
        <v>1</v>
      </c>
      <c r="Q5943" s="64">
        <f t="shared" si="777"/>
        <v>1</v>
      </c>
    </row>
    <row r="5944" spans="1:17" x14ac:dyDescent="0.35">
      <c r="A5944" s="64">
        <v>50490946</v>
      </c>
      <c r="B5944" s="64" t="str">
        <f t="shared" si="772"/>
        <v>RT</v>
      </c>
      <c r="C5944" s="64">
        <f t="shared" si="773"/>
        <v>4868.68</v>
      </c>
      <c r="D5944" s="64">
        <f t="shared" si="773"/>
        <v>364</v>
      </c>
      <c r="E5944" s="64">
        <f t="shared" si="773"/>
        <v>402.46000000000004</v>
      </c>
      <c r="F5944" s="64">
        <f t="shared" si="773"/>
        <v>0</v>
      </c>
      <c r="H5944" s="64">
        <f t="shared" si="768"/>
        <v>-402.46000000000004</v>
      </c>
      <c r="J5944" s="64">
        <f t="shared" si="774"/>
        <v>203</v>
      </c>
      <c r="K5944" s="64">
        <f t="shared" si="769"/>
        <v>201</v>
      </c>
      <c r="L5944" s="64">
        <f t="shared" si="770"/>
        <v>760</v>
      </c>
      <c r="M5944" s="64">
        <f t="shared" si="771"/>
        <v>313</v>
      </c>
      <c r="O5944" s="64">
        <f t="shared" si="775"/>
        <v>2</v>
      </c>
      <c r="P5944" s="64">
        <f t="shared" si="776"/>
        <v>1</v>
      </c>
      <c r="Q5944" s="64">
        <f t="shared" si="777"/>
        <v>1</v>
      </c>
    </row>
    <row r="5945" spans="1:17" x14ac:dyDescent="0.35">
      <c r="A5945" s="64">
        <v>50492299</v>
      </c>
      <c r="B5945" s="64" t="str">
        <f t="shared" si="772"/>
        <v>CPP</v>
      </c>
      <c r="C5945" s="64">
        <f t="shared" si="773"/>
        <v>8748.98</v>
      </c>
      <c r="D5945" s="64">
        <f t="shared" si="773"/>
        <v>332</v>
      </c>
      <c r="E5945" s="64">
        <f t="shared" si="773"/>
        <v>723.65</v>
      </c>
      <c r="F5945" s="64">
        <f t="shared" si="773"/>
        <v>730.02</v>
      </c>
      <c r="H5945" s="64">
        <f t="shared" si="768"/>
        <v>6.3700000000000045</v>
      </c>
      <c r="J5945" s="64">
        <f t="shared" si="774"/>
        <v>204</v>
      </c>
      <c r="K5945" s="64">
        <f t="shared" si="769"/>
        <v>201</v>
      </c>
      <c r="L5945" s="64">
        <f t="shared" si="770"/>
        <v>760</v>
      </c>
      <c r="M5945" s="64">
        <f t="shared" si="771"/>
        <v>313</v>
      </c>
      <c r="O5945" s="64">
        <f t="shared" si="775"/>
        <v>2</v>
      </c>
      <c r="P5945" s="64">
        <f t="shared" si="776"/>
        <v>1</v>
      </c>
      <c r="Q5945" s="64">
        <f t="shared" si="777"/>
        <v>1</v>
      </c>
    </row>
    <row r="5946" spans="1:17" x14ac:dyDescent="0.35">
      <c r="A5946" s="64">
        <v>50495566</v>
      </c>
      <c r="B5946" s="64" t="str">
        <f t="shared" si="772"/>
        <v>RT</v>
      </c>
      <c r="C5946" s="64">
        <f t="shared" si="773"/>
        <v>6752.49</v>
      </c>
      <c r="D5946" s="64">
        <f t="shared" si="773"/>
        <v>364</v>
      </c>
      <c r="E5946" s="64">
        <f t="shared" si="773"/>
        <v>531.17000000000007</v>
      </c>
      <c r="F5946" s="64">
        <f t="shared" si="773"/>
        <v>0</v>
      </c>
      <c r="H5946" s="64">
        <f t="shared" si="768"/>
        <v>-531.17000000000007</v>
      </c>
      <c r="J5946" s="64">
        <f t="shared" si="774"/>
        <v>204</v>
      </c>
      <c r="K5946" s="64">
        <f t="shared" si="769"/>
        <v>201</v>
      </c>
      <c r="L5946" s="64">
        <f t="shared" si="770"/>
        <v>761</v>
      </c>
      <c r="M5946" s="64">
        <f t="shared" si="771"/>
        <v>313</v>
      </c>
      <c r="O5946" s="64">
        <f t="shared" si="775"/>
        <v>2</v>
      </c>
      <c r="P5946" s="64">
        <f t="shared" si="776"/>
        <v>1</v>
      </c>
      <c r="Q5946" s="64">
        <f t="shared" si="777"/>
        <v>1</v>
      </c>
    </row>
    <row r="5947" spans="1:17" x14ac:dyDescent="0.35">
      <c r="A5947" s="64">
        <v>50496134</v>
      </c>
      <c r="B5947" s="64" t="str">
        <f t="shared" si="772"/>
        <v>RCT Control</v>
      </c>
      <c r="C5947" s="64">
        <f t="shared" si="773"/>
        <v>6544.42</v>
      </c>
      <c r="D5947" s="64">
        <f t="shared" si="773"/>
        <v>335</v>
      </c>
      <c r="E5947" s="64">
        <f t="shared" si="773"/>
        <v>528.55999999999995</v>
      </c>
      <c r="F5947" s="64">
        <f t="shared" si="773"/>
        <v>0</v>
      </c>
      <c r="H5947" s="64">
        <f t="shared" si="768"/>
        <v>-528.55999999999995</v>
      </c>
      <c r="J5947" s="64">
        <f t="shared" si="774"/>
        <v>204</v>
      </c>
      <c r="K5947" s="64">
        <f t="shared" si="769"/>
        <v>201</v>
      </c>
      <c r="L5947" s="64">
        <f t="shared" si="770"/>
        <v>761</v>
      </c>
      <c r="M5947" s="64">
        <f t="shared" si="771"/>
        <v>314</v>
      </c>
      <c r="O5947" s="64">
        <f t="shared" si="775"/>
        <v>2</v>
      </c>
      <c r="P5947" s="64">
        <f t="shared" si="776"/>
        <v>1</v>
      </c>
      <c r="Q5947" s="64">
        <f t="shared" si="777"/>
        <v>1</v>
      </c>
    </row>
    <row r="5948" spans="1:17" x14ac:dyDescent="0.35">
      <c r="A5948" s="64">
        <v>50496928</v>
      </c>
      <c r="B5948" s="64" t="str">
        <f t="shared" si="772"/>
        <v>RT</v>
      </c>
      <c r="C5948" s="64">
        <f t="shared" si="773"/>
        <v>3583.6400000000003</v>
      </c>
      <c r="D5948" s="64">
        <f t="shared" si="773"/>
        <v>365</v>
      </c>
      <c r="E5948" s="64">
        <f t="shared" si="773"/>
        <v>289.77</v>
      </c>
      <c r="F5948" s="64">
        <f t="shared" si="773"/>
        <v>0</v>
      </c>
      <c r="H5948" s="64">
        <f t="shared" si="768"/>
        <v>-289.77</v>
      </c>
      <c r="J5948" s="64">
        <f t="shared" si="774"/>
        <v>204</v>
      </c>
      <c r="K5948" s="64">
        <f t="shared" si="769"/>
        <v>201</v>
      </c>
      <c r="L5948" s="64">
        <f t="shared" si="770"/>
        <v>762</v>
      </c>
      <c r="M5948" s="64">
        <f t="shared" si="771"/>
        <v>314</v>
      </c>
      <c r="O5948" s="64">
        <f t="shared" si="775"/>
        <v>2</v>
      </c>
      <c r="P5948" s="64">
        <f t="shared" si="776"/>
        <v>1</v>
      </c>
      <c r="Q5948" s="64">
        <f t="shared" si="777"/>
        <v>1</v>
      </c>
    </row>
    <row r="5949" spans="1:17" x14ac:dyDescent="0.35">
      <c r="A5949" s="64">
        <v>50497538</v>
      </c>
      <c r="B5949" s="64" t="str">
        <f t="shared" si="772"/>
        <v>RT</v>
      </c>
      <c r="C5949" s="64">
        <f t="shared" si="773"/>
        <v>5750.02</v>
      </c>
      <c r="D5949" s="64">
        <f t="shared" si="773"/>
        <v>364</v>
      </c>
      <c r="E5949" s="64">
        <f t="shared" si="773"/>
        <v>475.59999999999997</v>
      </c>
      <c r="F5949" s="64">
        <f t="shared" si="773"/>
        <v>0</v>
      </c>
      <c r="H5949" s="64">
        <f t="shared" si="768"/>
        <v>-475.59999999999997</v>
      </c>
      <c r="J5949" s="64">
        <f t="shared" si="774"/>
        <v>204</v>
      </c>
      <c r="K5949" s="64">
        <f t="shared" si="769"/>
        <v>201</v>
      </c>
      <c r="L5949" s="64">
        <f t="shared" si="770"/>
        <v>763</v>
      </c>
      <c r="M5949" s="64">
        <f t="shared" si="771"/>
        <v>314</v>
      </c>
      <c r="O5949" s="64">
        <f t="shared" si="775"/>
        <v>2</v>
      </c>
      <c r="P5949" s="64">
        <f t="shared" si="776"/>
        <v>1</v>
      </c>
      <c r="Q5949" s="64">
        <f t="shared" si="777"/>
        <v>1</v>
      </c>
    </row>
    <row r="5950" spans="1:17" x14ac:dyDescent="0.35">
      <c r="A5950" s="64">
        <v>50497992</v>
      </c>
      <c r="B5950" s="64" t="str">
        <f t="shared" si="772"/>
        <v>CPP/RT</v>
      </c>
      <c r="C5950" s="64">
        <f t="shared" si="773"/>
        <v>11586.24</v>
      </c>
      <c r="D5950" s="64">
        <f t="shared" si="773"/>
        <v>332</v>
      </c>
      <c r="E5950" s="64">
        <f t="shared" si="773"/>
        <v>869.63</v>
      </c>
      <c r="F5950" s="64">
        <f t="shared" si="773"/>
        <v>845.81</v>
      </c>
      <c r="H5950" s="64">
        <f t="shared" si="768"/>
        <v>-23.82000000000005</v>
      </c>
      <c r="J5950" s="64">
        <f t="shared" si="774"/>
        <v>204</v>
      </c>
      <c r="K5950" s="64">
        <f t="shared" si="769"/>
        <v>202</v>
      </c>
      <c r="L5950" s="64">
        <f t="shared" si="770"/>
        <v>763</v>
      </c>
      <c r="M5950" s="64">
        <f t="shared" si="771"/>
        <v>314</v>
      </c>
      <c r="O5950" s="64">
        <f t="shared" si="775"/>
        <v>2</v>
      </c>
      <c r="P5950" s="64">
        <f t="shared" si="776"/>
        <v>1</v>
      </c>
      <c r="Q5950" s="64">
        <f t="shared" si="777"/>
        <v>1</v>
      </c>
    </row>
    <row r="5951" spans="1:17" x14ac:dyDescent="0.35">
      <c r="A5951" s="64">
        <v>50498057</v>
      </c>
      <c r="B5951" s="64" t="str">
        <f t="shared" si="772"/>
        <v>RCT Control</v>
      </c>
      <c r="C5951" s="64">
        <f t="shared" si="773"/>
        <v>8229.2200000000012</v>
      </c>
      <c r="D5951" s="64">
        <f t="shared" si="773"/>
        <v>335</v>
      </c>
      <c r="E5951" s="64">
        <f t="shared" si="773"/>
        <v>673.68</v>
      </c>
      <c r="F5951" s="64">
        <f t="shared" si="773"/>
        <v>0</v>
      </c>
      <c r="H5951" s="64">
        <f t="shared" si="768"/>
        <v>-673.68</v>
      </c>
      <c r="J5951" s="64">
        <f t="shared" si="774"/>
        <v>204</v>
      </c>
      <c r="K5951" s="64">
        <f t="shared" si="769"/>
        <v>202</v>
      </c>
      <c r="L5951" s="64">
        <f t="shared" si="770"/>
        <v>763</v>
      </c>
      <c r="M5951" s="64">
        <f t="shared" si="771"/>
        <v>315</v>
      </c>
      <c r="O5951" s="64">
        <f t="shared" si="775"/>
        <v>2</v>
      </c>
      <c r="P5951" s="64">
        <f t="shared" si="776"/>
        <v>1</v>
      </c>
      <c r="Q5951" s="64">
        <f t="shared" si="777"/>
        <v>1</v>
      </c>
    </row>
    <row r="5952" spans="1:17" x14ac:dyDescent="0.35">
      <c r="A5952" s="64">
        <v>50498213</v>
      </c>
      <c r="B5952" s="64" t="str">
        <f t="shared" si="772"/>
        <v>RT</v>
      </c>
      <c r="C5952" s="64">
        <f t="shared" si="773"/>
        <v>7562.5</v>
      </c>
      <c r="D5952" s="64">
        <f t="shared" si="773"/>
        <v>365</v>
      </c>
      <c r="E5952" s="64">
        <f t="shared" si="773"/>
        <v>604</v>
      </c>
      <c r="F5952" s="64">
        <f t="shared" si="773"/>
        <v>0</v>
      </c>
      <c r="H5952" s="64">
        <f t="shared" si="768"/>
        <v>-604</v>
      </c>
      <c r="J5952" s="64">
        <f t="shared" si="774"/>
        <v>204</v>
      </c>
      <c r="K5952" s="64">
        <f t="shared" si="769"/>
        <v>202</v>
      </c>
      <c r="L5952" s="64">
        <f t="shared" si="770"/>
        <v>764</v>
      </c>
      <c r="M5952" s="64">
        <f t="shared" si="771"/>
        <v>315</v>
      </c>
      <c r="O5952" s="64">
        <f t="shared" si="775"/>
        <v>2</v>
      </c>
      <c r="P5952" s="64">
        <f t="shared" si="776"/>
        <v>1</v>
      </c>
      <c r="Q5952" s="64">
        <f t="shared" si="777"/>
        <v>1</v>
      </c>
    </row>
    <row r="5953" spans="1:17" x14ac:dyDescent="0.35">
      <c r="A5953" s="64">
        <v>50499112</v>
      </c>
      <c r="B5953" s="64" t="str">
        <f t="shared" si="772"/>
        <v>RT</v>
      </c>
      <c r="C5953" s="64">
        <f t="shared" si="773"/>
        <v>4561.13</v>
      </c>
      <c r="D5953" s="64">
        <f t="shared" si="773"/>
        <v>365</v>
      </c>
      <c r="E5953" s="64">
        <f t="shared" si="773"/>
        <v>375.39</v>
      </c>
      <c r="F5953" s="64">
        <f t="shared" si="773"/>
        <v>0</v>
      </c>
      <c r="H5953" s="64">
        <f t="shared" si="768"/>
        <v>-375.39</v>
      </c>
      <c r="J5953" s="64">
        <f t="shared" si="774"/>
        <v>204</v>
      </c>
      <c r="K5953" s="64">
        <f t="shared" si="769"/>
        <v>202</v>
      </c>
      <c r="L5953" s="64">
        <f t="shared" si="770"/>
        <v>765</v>
      </c>
      <c r="M5953" s="64">
        <f t="shared" si="771"/>
        <v>315</v>
      </c>
      <c r="O5953" s="64">
        <f t="shared" si="775"/>
        <v>2</v>
      </c>
      <c r="P5953" s="64">
        <f t="shared" si="776"/>
        <v>1</v>
      </c>
      <c r="Q5953" s="64">
        <f t="shared" si="777"/>
        <v>1</v>
      </c>
    </row>
    <row r="5954" spans="1:17" x14ac:dyDescent="0.35">
      <c r="A5954" s="64">
        <v>50499344</v>
      </c>
      <c r="B5954" s="64" t="str">
        <f t="shared" si="772"/>
        <v>CPP/RT</v>
      </c>
      <c r="C5954" s="64">
        <f t="shared" si="773"/>
        <v>5280.07</v>
      </c>
      <c r="D5954" s="64">
        <f t="shared" si="773"/>
        <v>305</v>
      </c>
      <c r="E5954" s="64">
        <f t="shared" si="773"/>
        <v>390.18</v>
      </c>
      <c r="F5954" s="64">
        <f t="shared" si="773"/>
        <v>376.19</v>
      </c>
      <c r="H5954" s="64">
        <f t="shared" si="768"/>
        <v>-13.990000000000009</v>
      </c>
      <c r="J5954" s="64">
        <f t="shared" si="774"/>
        <v>204</v>
      </c>
      <c r="K5954" s="64">
        <f t="shared" si="769"/>
        <v>203</v>
      </c>
      <c r="L5954" s="64">
        <f t="shared" si="770"/>
        <v>765</v>
      </c>
      <c r="M5954" s="64">
        <f t="shared" si="771"/>
        <v>315</v>
      </c>
      <c r="O5954" s="64">
        <f t="shared" si="775"/>
        <v>2</v>
      </c>
      <c r="P5954" s="64">
        <f t="shared" si="776"/>
        <v>1</v>
      </c>
      <c r="Q5954" s="64">
        <f t="shared" si="777"/>
        <v>1</v>
      </c>
    </row>
    <row r="5955" spans="1:17" x14ac:dyDescent="0.35">
      <c r="A5955" s="64">
        <v>50501561</v>
      </c>
      <c r="B5955" s="64" t="str">
        <f t="shared" si="772"/>
        <v>RT</v>
      </c>
      <c r="C5955" s="64">
        <f t="shared" si="773"/>
        <v>3663.09</v>
      </c>
      <c r="D5955" s="64">
        <f t="shared" si="773"/>
        <v>364</v>
      </c>
      <c r="E5955" s="64">
        <f t="shared" si="773"/>
        <v>292.64</v>
      </c>
      <c r="F5955" s="64">
        <f t="shared" si="773"/>
        <v>0</v>
      </c>
      <c r="H5955" s="64">
        <f t="shared" si="768"/>
        <v>-292.64</v>
      </c>
      <c r="J5955" s="64">
        <f t="shared" si="774"/>
        <v>204</v>
      </c>
      <c r="K5955" s="64">
        <f t="shared" si="769"/>
        <v>203</v>
      </c>
      <c r="L5955" s="64">
        <f t="shared" si="770"/>
        <v>766</v>
      </c>
      <c r="M5955" s="64">
        <f t="shared" si="771"/>
        <v>315</v>
      </c>
      <c r="O5955" s="64">
        <f t="shared" si="775"/>
        <v>2</v>
      </c>
      <c r="P5955" s="64">
        <f t="shared" si="776"/>
        <v>1</v>
      </c>
      <c r="Q5955" s="64">
        <f t="shared" si="777"/>
        <v>1</v>
      </c>
    </row>
    <row r="5956" spans="1:17" x14ac:dyDescent="0.35">
      <c r="A5956" s="64">
        <v>50508856</v>
      </c>
      <c r="B5956" s="64" t="str">
        <f t="shared" si="772"/>
        <v>CPP</v>
      </c>
      <c r="C5956" s="64">
        <f t="shared" si="773"/>
        <v>5014.29</v>
      </c>
      <c r="D5956" s="64">
        <f t="shared" si="773"/>
        <v>274</v>
      </c>
      <c r="E5956" s="64">
        <f t="shared" si="773"/>
        <v>398.71000000000004</v>
      </c>
      <c r="F5956" s="64">
        <f t="shared" si="773"/>
        <v>396.15</v>
      </c>
      <c r="H5956" s="64">
        <f t="shared" si="768"/>
        <v>-2.5600000000000591</v>
      </c>
      <c r="J5956" s="64">
        <f t="shared" si="774"/>
        <v>205</v>
      </c>
      <c r="K5956" s="64">
        <f t="shared" si="769"/>
        <v>203</v>
      </c>
      <c r="L5956" s="64">
        <f t="shared" si="770"/>
        <v>766</v>
      </c>
      <c r="M5956" s="64">
        <f t="shared" si="771"/>
        <v>315</v>
      </c>
      <c r="O5956" s="64">
        <f t="shared" si="775"/>
        <v>2</v>
      </c>
      <c r="P5956" s="64">
        <f t="shared" si="776"/>
        <v>1</v>
      </c>
      <c r="Q5956" s="64">
        <f t="shared" si="777"/>
        <v>1</v>
      </c>
    </row>
    <row r="5957" spans="1:17" x14ac:dyDescent="0.35">
      <c r="A5957" s="64">
        <v>50509101</v>
      </c>
      <c r="B5957" s="64" t="str">
        <f t="shared" si="772"/>
        <v>RCT Control</v>
      </c>
      <c r="C5957" s="64">
        <f t="shared" si="773"/>
        <v>9294.08</v>
      </c>
      <c r="D5957" s="64">
        <f t="shared" si="773"/>
        <v>335</v>
      </c>
      <c r="E5957" s="64">
        <f t="shared" si="773"/>
        <v>746.93000000000006</v>
      </c>
      <c r="F5957" s="64">
        <f t="shared" si="773"/>
        <v>0</v>
      </c>
      <c r="H5957" s="64">
        <f t="shared" si="768"/>
        <v>-746.93000000000006</v>
      </c>
      <c r="J5957" s="64">
        <f t="shared" si="774"/>
        <v>205</v>
      </c>
      <c r="K5957" s="64">
        <f t="shared" si="769"/>
        <v>203</v>
      </c>
      <c r="L5957" s="64">
        <f t="shared" si="770"/>
        <v>766</v>
      </c>
      <c r="M5957" s="64">
        <f t="shared" si="771"/>
        <v>316</v>
      </c>
      <c r="O5957" s="64">
        <f t="shared" si="775"/>
        <v>2</v>
      </c>
      <c r="P5957" s="64">
        <f t="shared" si="776"/>
        <v>1</v>
      </c>
      <c r="Q5957" s="64">
        <f t="shared" si="777"/>
        <v>1</v>
      </c>
    </row>
    <row r="5958" spans="1:17" x14ac:dyDescent="0.35">
      <c r="A5958" s="64">
        <v>50511099</v>
      </c>
      <c r="B5958" s="64" t="str">
        <f t="shared" si="772"/>
        <v>RCT Control</v>
      </c>
      <c r="C5958" s="64">
        <f t="shared" si="773"/>
        <v>5062.07</v>
      </c>
      <c r="D5958" s="64">
        <f t="shared" si="773"/>
        <v>335</v>
      </c>
      <c r="E5958" s="64">
        <f t="shared" si="773"/>
        <v>410.76</v>
      </c>
      <c r="F5958" s="64">
        <f t="shared" si="773"/>
        <v>0</v>
      </c>
      <c r="H5958" s="64">
        <f t="shared" si="768"/>
        <v>-410.76</v>
      </c>
      <c r="J5958" s="64">
        <f t="shared" si="774"/>
        <v>205</v>
      </c>
      <c r="K5958" s="64">
        <f t="shared" si="769"/>
        <v>203</v>
      </c>
      <c r="L5958" s="64">
        <f t="shared" si="770"/>
        <v>766</v>
      </c>
      <c r="M5958" s="64">
        <f t="shared" si="771"/>
        <v>317</v>
      </c>
      <c r="O5958" s="64">
        <f t="shared" si="775"/>
        <v>2</v>
      </c>
      <c r="P5958" s="64">
        <f t="shared" si="776"/>
        <v>1</v>
      </c>
      <c r="Q5958" s="64">
        <f t="shared" si="777"/>
        <v>1</v>
      </c>
    </row>
    <row r="5959" spans="1:17" x14ac:dyDescent="0.35">
      <c r="A5959" s="64">
        <v>50512899</v>
      </c>
      <c r="B5959" s="64" t="str">
        <f t="shared" si="772"/>
        <v>RT</v>
      </c>
      <c r="C5959" s="64">
        <f t="shared" si="773"/>
        <v>13575.07</v>
      </c>
      <c r="D5959" s="64">
        <f t="shared" si="773"/>
        <v>365</v>
      </c>
      <c r="E5959" s="64">
        <f t="shared" si="773"/>
        <v>1050.96</v>
      </c>
      <c r="F5959" s="64">
        <f t="shared" si="773"/>
        <v>0</v>
      </c>
      <c r="H5959" s="64">
        <f t="shared" si="768"/>
        <v>-1050.96</v>
      </c>
      <c r="J5959" s="64">
        <f t="shared" si="774"/>
        <v>205</v>
      </c>
      <c r="K5959" s="64">
        <f t="shared" si="769"/>
        <v>203</v>
      </c>
      <c r="L5959" s="64">
        <f t="shared" si="770"/>
        <v>767</v>
      </c>
      <c r="M5959" s="64">
        <f t="shared" si="771"/>
        <v>317</v>
      </c>
      <c r="O5959" s="64">
        <f t="shared" si="775"/>
        <v>2</v>
      </c>
      <c r="P5959" s="64">
        <f t="shared" si="776"/>
        <v>1</v>
      </c>
      <c r="Q5959" s="64">
        <f t="shared" si="777"/>
        <v>1</v>
      </c>
    </row>
    <row r="5960" spans="1:17" x14ac:dyDescent="0.35">
      <c r="A5960" s="64">
        <v>50513665</v>
      </c>
      <c r="B5960" s="64" t="str">
        <f t="shared" si="772"/>
        <v>RT</v>
      </c>
      <c r="C5960" s="64">
        <f t="shared" si="773"/>
        <v>1720.56</v>
      </c>
      <c r="D5960" s="64">
        <f t="shared" si="773"/>
        <v>364</v>
      </c>
      <c r="E5960" s="64">
        <f t="shared" si="773"/>
        <v>134.38999999999999</v>
      </c>
      <c r="F5960" s="64">
        <f t="shared" si="773"/>
        <v>0</v>
      </c>
      <c r="H5960" s="64">
        <f t="shared" si="768"/>
        <v>-134.38999999999999</v>
      </c>
      <c r="J5960" s="64">
        <f t="shared" si="774"/>
        <v>205</v>
      </c>
      <c r="K5960" s="64">
        <f t="shared" si="769"/>
        <v>203</v>
      </c>
      <c r="L5960" s="64">
        <f t="shared" si="770"/>
        <v>768</v>
      </c>
      <c r="M5960" s="64">
        <f t="shared" si="771"/>
        <v>317</v>
      </c>
      <c r="O5960" s="64">
        <f t="shared" si="775"/>
        <v>2</v>
      </c>
      <c r="P5960" s="64">
        <f t="shared" si="776"/>
        <v>1</v>
      </c>
      <c r="Q5960" s="64">
        <f t="shared" si="777"/>
        <v>1</v>
      </c>
    </row>
    <row r="5961" spans="1:17" x14ac:dyDescent="0.35">
      <c r="A5961" s="64">
        <v>50515851</v>
      </c>
      <c r="B5961" s="64" t="str">
        <f t="shared" si="772"/>
        <v>RCT Control</v>
      </c>
      <c r="C5961" s="64">
        <f t="shared" si="773"/>
        <v>3693.47</v>
      </c>
      <c r="D5961" s="64">
        <f t="shared" si="773"/>
        <v>151</v>
      </c>
      <c r="E5961" s="64">
        <f t="shared" si="773"/>
        <v>302.33999999999997</v>
      </c>
      <c r="F5961" s="64">
        <f t="shared" si="773"/>
        <v>0</v>
      </c>
      <c r="H5961" s="64">
        <f t="shared" si="768"/>
        <v>-302.33999999999997</v>
      </c>
      <c r="J5961" s="64">
        <f t="shared" si="774"/>
        <v>205</v>
      </c>
      <c r="K5961" s="64">
        <f t="shared" si="769"/>
        <v>203</v>
      </c>
      <c r="L5961" s="64">
        <f t="shared" si="770"/>
        <v>768</v>
      </c>
      <c r="M5961" s="64">
        <f t="shared" si="771"/>
        <v>317</v>
      </c>
      <c r="O5961" s="64">
        <f t="shared" si="775"/>
        <v>1</v>
      </c>
      <c r="P5961" s="64">
        <f t="shared" si="776"/>
        <v>1</v>
      </c>
      <c r="Q5961" s="64">
        <f t="shared" si="777"/>
        <v>0</v>
      </c>
    </row>
    <row r="5962" spans="1:17" x14ac:dyDescent="0.35">
      <c r="A5962" s="64">
        <v>50516510</v>
      </c>
      <c r="B5962" s="64" t="str">
        <f t="shared" si="772"/>
        <v>CPP/RT</v>
      </c>
      <c r="C5962" s="64">
        <f t="shared" si="773"/>
        <v>11155.52</v>
      </c>
      <c r="D5962" s="64">
        <f t="shared" si="773"/>
        <v>335</v>
      </c>
      <c r="E5962" s="64">
        <f t="shared" si="773"/>
        <v>889.67000000000007</v>
      </c>
      <c r="F5962" s="64">
        <f t="shared" si="773"/>
        <v>879.23</v>
      </c>
      <c r="H5962" s="64">
        <f t="shared" si="768"/>
        <v>-10.440000000000055</v>
      </c>
      <c r="J5962" s="64">
        <f t="shared" si="774"/>
        <v>205</v>
      </c>
      <c r="K5962" s="64">
        <f t="shared" si="769"/>
        <v>204</v>
      </c>
      <c r="L5962" s="64">
        <f t="shared" si="770"/>
        <v>768</v>
      </c>
      <c r="M5962" s="64">
        <f t="shared" si="771"/>
        <v>317</v>
      </c>
      <c r="O5962" s="64">
        <f t="shared" si="775"/>
        <v>2</v>
      </c>
      <c r="P5962" s="64">
        <f t="shared" si="776"/>
        <v>1</v>
      </c>
      <c r="Q5962" s="64">
        <f t="shared" si="777"/>
        <v>1</v>
      </c>
    </row>
    <row r="5963" spans="1:17" x14ac:dyDescent="0.35">
      <c r="A5963" s="64">
        <v>50517625</v>
      </c>
      <c r="B5963" s="64" t="str">
        <f t="shared" si="772"/>
        <v>RT</v>
      </c>
      <c r="C5963" s="64">
        <f t="shared" si="773"/>
        <v>5866.55</v>
      </c>
      <c r="D5963" s="64">
        <f t="shared" si="773"/>
        <v>363</v>
      </c>
      <c r="E5963" s="64">
        <f t="shared" si="773"/>
        <v>477.51</v>
      </c>
      <c r="F5963" s="64">
        <f t="shared" si="773"/>
        <v>0</v>
      </c>
      <c r="H5963" s="64">
        <f t="shared" si="768"/>
        <v>-477.51</v>
      </c>
      <c r="J5963" s="64">
        <f t="shared" si="774"/>
        <v>205</v>
      </c>
      <c r="K5963" s="64">
        <f t="shared" si="769"/>
        <v>204</v>
      </c>
      <c r="L5963" s="64">
        <f t="shared" si="770"/>
        <v>769</v>
      </c>
      <c r="M5963" s="64">
        <f t="shared" si="771"/>
        <v>317</v>
      </c>
      <c r="O5963" s="64">
        <f t="shared" si="775"/>
        <v>2</v>
      </c>
      <c r="P5963" s="64">
        <f t="shared" si="776"/>
        <v>1</v>
      </c>
      <c r="Q5963" s="64">
        <f t="shared" si="777"/>
        <v>1</v>
      </c>
    </row>
    <row r="5964" spans="1:17" x14ac:dyDescent="0.35">
      <c r="A5964" s="64">
        <v>50517823</v>
      </c>
      <c r="B5964" s="64" t="str">
        <f t="shared" si="772"/>
        <v>CPP</v>
      </c>
      <c r="C5964" s="64">
        <f t="shared" si="773"/>
        <v>7459.16</v>
      </c>
      <c r="D5964" s="64">
        <f t="shared" si="773"/>
        <v>365</v>
      </c>
      <c r="E5964" s="64">
        <f t="shared" si="773"/>
        <v>607.59</v>
      </c>
      <c r="F5964" s="64">
        <f t="shared" si="773"/>
        <v>605.45000000000005</v>
      </c>
      <c r="H5964" s="64">
        <f t="shared" si="768"/>
        <v>-2.1399999999999864</v>
      </c>
      <c r="J5964" s="64">
        <f t="shared" si="774"/>
        <v>206</v>
      </c>
      <c r="K5964" s="64">
        <f t="shared" si="769"/>
        <v>204</v>
      </c>
      <c r="L5964" s="64">
        <f t="shared" si="770"/>
        <v>769</v>
      </c>
      <c r="M5964" s="64">
        <f t="shared" si="771"/>
        <v>317</v>
      </c>
      <c r="O5964" s="64">
        <f t="shared" si="775"/>
        <v>2</v>
      </c>
      <c r="P5964" s="64">
        <f t="shared" si="776"/>
        <v>1</v>
      </c>
      <c r="Q5964" s="64">
        <f t="shared" si="777"/>
        <v>1</v>
      </c>
    </row>
    <row r="5965" spans="1:17" x14ac:dyDescent="0.35">
      <c r="A5965" s="64">
        <v>50518045</v>
      </c>
      <c r="B5965" s="64" t="str">
        <f t="shared" si="772"/>
        <v>CPP/RT</v>
      </c>
      <c r="C5965" s="64">
        <f t="shared" si="773"/>
        <v>5005.38</v>
      </c>
      <c r="D5965" s="64">
        <f t="shared" si="773"/>
        <v>333</v>
      </c>
      <c r="E5965" s="64">
        <f t="shared" si="773"/>
        <v>402.76</v>
      </c>
      <c r="F5965" s="64">
        <f t="shared" si="773"/>
        <v>403.16999999999996</v>
      </c>
      <c r="H5965" s="64">
        <f t="shared" si="768"/>
        <v>0.40999999999996817</v>
      </c>
      <c r="J5965" s="64">
        <f t="shared" si="774"/>
        <v>206</v>
      </c>
      <c r="K5965" s="64">
        <f t="shared" si="769"/>
        <v>205</v>
      </c>
      <c r="L5965" s="64">
        <f t="shared" si="770"/>
        <v>769</v>
      </c>
      <c r="M5965" s="64">
        <f t="shared" si="771"/>
        <v>317</v>
      </c>
      <c r="O5965" s="64">
        <f t="shared" si="775"/>
        <v>2</v>
      </c>
      <c r="P5965" s="64">
        <f t="shared" si="776"/>
        <v>1</v>
      </c>
      <c r="Q5965" s="64">
        <f t="shared" si="777"/>
        <v>1</v>
      </c>
    </row>
    <row r="5966" spans="1:17" x14ac:dyDescent="0.35">
      <c r="A5966" s="64">
        <v>50520149</v>
      </c>
      <c r="B5966" s="64" t="str">
        <f t="shared" si="772"/>
        <v>RT</v>
      </c>
      <c r="C5966" s="64">
        <f t="shared" si="773"/>
        <v>11423.779999999999</v>
      </c>
      <c r="D5966" s="64">
        <f t="shared" si="773"/>
        <v>365</v>
      </c>
      <c r="E5966" s="64">
        <f t="shared" si="773"/>
        <v>919.28</v>
      </c>
      <c r="F5966" s="64">
        <f t="shared" si="773"/>
        <v>0</v>
      </c>
      <c r="H5966" s="64">
        <f t="shared" si="768"/>
        <v>-919.28</v>
      </c>
      <c r="J5966" s="64">
        <f t="shared" si="774"/>
        <v>206</v>
      </c>
      <c r="K5966" s="64">
        <f t="shared" si="769"/>
        <v>205</v>
      </c>
      <c r="L5966" s="64">
        <f t="shared" si="770"/>
        <v>770</v>
      </c>
      <c r="M5966" s="64">
        <f t="shared" si="771"/>
        <v>317</v>
      </c>
      <c r="O5966" s="64">
        <f t="shared" si="775"/>
        <v>2</v>
      </c>
      <c r="P5966" s="64">
        <f t="shared" si="776"/>
        <v>1</v>
      </c>
      <c r="Q5966" s="64">
        <f t="shared" si="777"/>
        <v>1</v>
      </c>
    </row>
    <row r="5967" spans="1:17" x14ac:dyDescent="0.35">
      <c r="A5967" s="64">
        <v>50522442</v>
      </c>
      <c r="B5967" s="64" t="str">
        <f t="shared" si="772"/>
        <v>RT</v>
      </c>
      <c r="C5967" s="64">
        <f t="shared" si="773"/>
        <v>7867.68</v>
      </c>
      <c r="D5967" s="64">
        <f t="shared" si="773"/>
        <v>335</v>
      </c>
      <c r="E5967" s="64">
        <f t="shared" si="773"/>
        <v>628.5</v>
      </c>
      <c r="F5967" s="64">
        <f t="shared" si="773"/>
        <v>0</v>
      </c>
      <c r="H5967" s="64">
        <f t="shared" si="768"/>
        <v>-628.5</v>
      </c>
      <c r="J5967" s="64">
        <f t="shared" si="774"/>
        <v>206</v>
      </c>
      <c r="K5967" s="64">
        <f t="shared" si="769"/>
        <v>205</v>
      </c>
      <c r="L5967" s="64">
        <f t="shared" si="770"/>
        <v>771</v>
      </c>
      <c r="M5967" s="64">
        <f t="shared" si="771"/>
        <v>317</v>
      </c>
      <c r="O5967" s="64">
        <f t="shared" si="775"/>
        <v>2</v>
      </c>
      <c r="P5967" s="64">
        <f t="shared" si="776"/>
        <v>1</v>
      </c>
      <c r="Q5967" s="64">
        <f t="shared" si="777"/>
        <v>1</v>
      </c>
    </row>
    <row r="5968" spans="1:17" x14ac:dyDescent="0.35">
      <c r="A5968" s="64">
        <v>50523193</v>
      </c>
      <c r="B5968" s="64" t="str">
        <f t="shared" si="772"/>
        <v>RCT Control</v>
      </c>
      <c r="C5968" s="64">
        <f t="shared" si="773"/>
        <v>4153</v>
      </c>
      <c r="D5968" s="64">
        <f t="shared" si="773"/>
        <v>334</v>
      </c>
      <c r="E5968" s="64">
        <f t="shared" si="773"/>
        <v>355.53999999999996</v>
      </c>
      <c r="F5968" s="64">
        <f t="shared" si="773"/>
        <v>0</v>
      </c>
      <c r="H5968" s="64">
        <f t="shared" si="768"/>
        <v>-355.53999999999996</v>
      </c>
      <c r="J5968" s="64">
        <f t="shared" si="774"/>
        <v>206</v>
      </c>
      <c r="K5968" s="64">
        <f t="shared" si="769"/>
        <v>205</v>
      </c>
      <c r="L5968" s="64">
        <f t="shared" si="770"/>
        <v>771</v>
      </c>
      <c r="M5968" s="64">
        <f t="shared" si="771"/>
        <v>318</v>
      </c>
      <c r="O5968" s="64">
        <f t="shared" si="775"/>
        <v>2</v>
      </c>
      <c r="P5968" s="64">
        <f t="shared" si="776"/>
        <v>1</v>
      </c>
      <c r="Q5968" s="64">
        <f t="shared" si="777"/>
        <v>1</v>
      </c>
    </row>
    <row r="5969" spans="1:17" x14ac:dyDescent="0.35">
      <c r="A5969" s="64">
        <v>50524258</v>
      </c>
      <c r="B5969" s="64" t="str">
        <f t="shared" si="772"/>
        <v>CPP</v>
      </c>
      <c r="C5969" s="64">
        <f t="shared" si="773"/>
        <v>9897</v>
      </c>
      <c r="D5969" s="64">
        <f t="shared" si="773"/>
        <v>333</v>
      </c>
      <c r="E5969" s="64">
        <f t="shared" si="773"/>
        <v>784.92000000000007</v>
      </c>
      <c r="F5969" s="64">
        <f t="shared" si="773"/>
        <v>776.12</v>
      </c>
      <c r="H5969" s="64">
        <f t="shared" si="768"/>
        <v>-8.8000000000000682</v>
      </c>
      <c r="J5969" s="64">
        <f t="shared" si="774"/>
        <v>207</v>
      </c>
      <c r="K5969" s="64">
        <f t="shared" si="769"/>
        <v>205</v>
      </c>
      <c r="L5969" s="64">
        <f t="shared" si="770"/>
        <v>771</v>
      </c>
      <c r="M5969" s="64">
        <f t="shared" si="771"/>
        <v>318</v>
      </c>
      <c r="O5969" s="64">
        <f t="shared" si="775"/>
        <v>2</v>
      </c>
      <c r="P5969" s="64">
        <f t="shared" si="776"/>
        <v>1</v>
      </c>
      <c r="Q5969" s="64">
        <f t="shared" si="777"/>
        <v>1</v>
      </c>
    </row>
    <row r="5970" spans="1:17" x14ac:dyDescent="0.35">
      <c r="A5970" s="64">
        <v>50527674</v>
      </c>
      <c r="B5970" s="64" t="str">
        <f t="shared" si="772"/>
        <v>CPP/RT</v>
      </c>
      <c r="C5970" s="64">
        <f t="shared" si="773"/>
        <v>6102.72</v>
      </c>
      <c r="D5970" s="64">
        <f t="shared" si="773"/>
        <v>332</v>
      </c>
      <c r="E5970" s="64">
        <f t="shared" si="773"/>
        <v>469.89</v>
      </c>
      <c r="F5970" s="64">
        <f t="shared" si="773"/>
        <v>453.89</v>
      </c>
      <c r="H5970" s="64">
        <f t="shared" si="768"/>
        <v>-16</v>
      </c>
      <c r="J5970" s="64">
        <f t="shared" si="774"/>
        <v>207</v>
      </c>
      <c r="K5970" s="64">
        <f t="shared" si="769"/>
        <v>206</v>
      </c>
      <c r="L5970" s="64">
        <f t="shared" si="770"/>
        <v>771</v>
      </c>
      <c r="M5970" s="64">
        <f t="shared" si="771"/>
        <v>318</v>
      </c>
      <c r="O5970" s="64">
        <f t="shared" si="775"/>
        <v>2</v>
      </c>
      <c r="P5970" s="64">
        <f t="shared" si="776"/>
        <v>1</v>
      </c>
      <c r="Q5970" s="64">
        <f t="shared" si="777"/>
        <v>1</v>
      </c>
    </row>
    <row r="5971" spans="1:17" x14ac:dyDescent="0.35">
      <c r="A5971" s="64">
        <v>50533382</v>
      </c>
      <c r="B5971" s="64" t="str">
        <f t="shared" si="772"/>
        <v>CPP/RT</v>
      </c>
      <c r="C5971" s="64">
        <f t="shared" si="773"/>
        <v>10207.64</v>
      </c>
      <c r="D5971" s="64">
        <f t="shared" si="773"/>
        <v>304</v>
      </c>
      <c r="E5971" s="64">
        <f t="shared" si="773"/>
        <v>879.18000000000006</v>
      </c>
      <c r="F5971" s="64">
        <f t="shared" si="773"/>
        <v>888</v>
      </c>
      <c r="H5971" s="64">
        <f t="shared" si="768"/>
        <v>8.8199999999999363</v>
      </c>
      <c r="J5971" s="64">
        <f t="shared" si="774"/>
        <v>207</v>
      </c>
      <c r="K5971" s="64">
        <f t="shared" si="769"/>
        <v>207</v>
      </c>
      <c r="L5971" s="64">
        <f t="shared" si="770"/>
        <v>771</v>
      </c>
      <c r="M5971" s="64">
        <f t="shared" si="771"/>
        <v>318</v>
      </c>
      <c r="O5971" s="64">
        <f t="shared" si="775"/>
        <v>2</v>
      </c>
      <c r="P5971" s="64">
        <f t="shared" si="776"/>
        <v>1</v>
      </c>
      <c r="Q5971" s="64">
        <f t="shared" si="777"/>
        <v>1</v>
      </c>
    </row>
    <row r="5972" spans="1:17" x14ac:dyDescent="0.35">
      <c r="A5972" s="64">
        <v>50534257</v>
      </c>
      <c r="B5972" s="64" t="str">
        <f t="shared" si="772"/>
        <v>RT</v>
      </c>
      <c r="C5972" s="64">
        <f t="shared" si="773"/>
        <v>8979.7800000000007</v>
      </c>
      <c r="D5972" s="64">
        <f t="shared" si="773"/>
        <v>365</v>
      </c>
      <c r="E5972" s="64">
        <f t="shared" si="773"/>
        <v>739.66000000000008</v>
      </c>
      <c r="F5972" s="64">
        <f t="shared" si="773"/>
        <v>0</v>
      </c>
      <c r="H5972" s="64">
        <f t="shared" si="768"/>
        <v>-739.66000000000008</v>
      </c>
      <c r="J5972" s="64">
        <f t="shared" si="774"/>
        <v>207</v>
      </c>
      <c r="K5972" s="64">
        <f t="shared" si="769"/>
        <v>207</v>
      </c>
      <c r="L5972" s="64">
        <f t="shared" si="770"/>
        <v>772</v>
      </c>
      <c r="M5972" s="64">
        <f t="shared" si="771"/>
        <v>318</v>
      </c>
      <c r="O5972" s="64">
        <f t="shared" si="775"/>
        <v>2</v>
      </c>
      <c r="P5972" s="64">
        <f t="shared" si="776"/>
        <v>1</v>
      </c>
      <c r="Q5972" s="64">
        <f t="shared" si="777"/>
        <v>1</v>
      </c>
    </row>
    <row r="5973" spans="1:17" x14ac:dyDescent="0.35">
      <c r="A5973" s="64">
        <v>50536021</v>
      </c>
      <c r="B5973" s="64" t="str">
        <f t="shared" si="772"/>
        <v>RT</v>
      </c>
      <c r="C5973" s="64">
        <f t="shared" si="773"/>
        <v>10305.200000000001</v>
      </c>
      <c r="D5973" s="64">
        <f t="shared" si="773"/>
        <v>365</v>
      </c>
      <c r="E5973" s="64">
        <f t="shared" si="773"/>
        <v>784.33999999999992</v>
      </c>
      <c r="F5973" s="64">
        <f t="shared" si="773"/>
        <v>0</v>
      </c>
      <c r="H5973" s="64">
        <f t="shared" si="768"/>
        <v>-784.33999999999992</v>
      </c>
      <c r="J5973" s="64">
        <f t="shared" si="774"/>
        <v>207</v>
      </c>
      <c r="K5973" s="64">
        <f t="shared" si="769"/>
        <v>207</v>
      </c>
      <c r="L5973" s="64">
        <f t="shared" si="770"/>
        <v>773</v>
      </c>
      <c r="M5973" s="64">
        <f t="shared" si="771"/>
        <v>318</v>
      </c>
      <c r="O5973" s="64">
        <f t="shared" si="775"/>
        <v>2</v>
      </c>
      <c r="P5973" s="64">
        <f t="shared" si="776"/>
        <v>1</v>
      </c>
      <c r="Q5973" s="64">
        <f t="shared" si="777"/>
        <v>1</v>
      </c>
    </row>
    <row r="5974" spans="1:17" x14ac:dyDescent="0.35">
      <c r="A5974" s="64">
        <v>50540676</v>
      </c>
      <c r="B5974" s="64" t="str">
        <f t="shared" si="772"/>
        <v>CPP</v>
      </c>
      <c r="C5974" s="64">
        <f t="shared" si="773"/>
        <v>7695.61</v>
      </c>
      <c r="D5974" s="64">
        <f t="shared" si="773"/>
        <v>365</v>
      </c>
      <c r="E5974" s="64">
        <f t="shared" si="773"/>
        <v>636.44000000000005</v>
      </c>
      <c r="F5974" s="64">
        <f t="shared" si="773"/>
        <v>624.8599999999999</v>
      </c>
      <c r="H5974" s="64">
        <f t="shared" si="768"/>
        <v>-11.580000000000155</v>
      </c>
      <c r="J5974" s="64">
        <f t="shared" si="774"/>
        <v>208</v>
      </c>
      <c r="K5974" s="64">
        <f t="shared" si="769"/>
        <v>207</v>
      </c>
      <c r="L5974" s="64">
        <f t="shared" si="770"/>
        <v>773</v>
      </c>
      <c r="M5974" s="64">
        <f t="shared" si="771"/>
        <v>318</v>
      </c>
      <c r="O5974" s="64">
        <f t="shared" si="775"/>
        <v>2</v>
      </c>
      <c r="P5974" s="64">
        <f t="shared" si="776"/>
        <v>1</v>
      </c>
      <c r="Q5974" s="64">
        <f t="shared" si="777"/>
        <v>1</v>
      </c>
    </row>
    <row r="5975" spans="1:17" x14ac:dyDescent="0.35">
      <c r="A5975" s="64">
        <v>50542961</v>
      </c>
      <c r="B5975" s="64" t="str">
        <f t="shared" si="772"/>
        <v>CPP/RT</v>
      </c>
      <c r="C5975" s="64">
        <f t="shared" si="773"/>
        <v>9347</v>
      </c>
      <c r="D5975" s="64">
        <f t="shared" si="773"/>
        <v>332</v>
      </c>
      <c r="E5975" s="64">
        <f t="shared" si="773"/>
        <v>744.2</v>
      </c>
      <c r="F5975" s="64">
        <f t="shared" si="773"/>
        <v>737.03</v>
      </c>
      <c r="H5975" s="64">
        <f t="shared" si="768"/>
        <v>-7.1700000000000728</v>
      </c>
      <c r="J5975" s="64">
        <f t="shared" si="774"/>
        <v>208</v>
      </c>
      <c r="K5975" s="64">
        <f t="shared" si="769"/>
        <v>208</v>
      </c>
      <c r="L5975" s="64">
        <f t="shared" si="770"/>
        <v>773</v>
      </c>
      <c r="M5975" s="64">
        <f t="shared" si="771"/>
        <v>318</v>
      </c>
      <c r="O5975" s="64">
        <f t="shared" si="775"/>
        <v>2</v>
      </c>
      <c r="P5975" s="64">
        <f t="shared" si="776"/>
        <v>1</v>
      </c>
      <c r="Q5975" s="64">
        <f t="shared" si="777"/>
        <v>1</v>
      </c>
    </row>
    <row r="5976" spans="1:17" x14ac:dyDescent="0.35">
      <c r="A5976" s="64">
        <v>50543323</v>
      </c>
      <c r="B5976" s="64" t="str">
        <f t="shared" si="772"/>
        <v>CPP</v>
      </c>
      <c r="C5976" s="64">
        <f t="shared" si="773"/>
        <v>7979.4400000000005</v>
      </c>
      <c r="D5976" s="64">
        <f t="shared" si="773"/>
        <v>302</v>
      </c>
      <c r="E5976" s="64">
        <f t="shared" si="773"/>
        <v>631.36</v>
      </c>
      <c r="F5976" s="64">
        <f t="shared" si="773"/>
        <v>620.9</v>
      </c>
      <c r="H5976" s="64">
        <f t="shared" si="768"/>
        <v>-10.460000000000036</v>
      </c>
      <c r="J5976" s="64">
        <f t="shared" si="774"/>
        <v>209</v>
      </c>
      <c r="K5976" s="64">
        <f t="shared" si="769"/>
        <v>208</v>
      </c>
      <c r="L5976" s="64">
        <f t="shared" si="770"/>
        <v>773</v>
      </c>
      <c r="M5976" s="64">
        <f t="shared" si="771"/>
        <v>318</v>
      </c>
      <c r="O5976" s="64">
        <f t="shared" si="775"/>
        <v>2</v>
      </c>
      <c r="P5976" s="64">
        <f t="shared" si="776"/>
        <v>1</v>
      </c>
      <c r="Q5976" s="64">
        <f t="shared" si="777"/>
        <v>1</v>
      </c>
    </row>
    <row r="5977" spans="1:17" x14ac:dyDescent="0.35">
      <c r="A5977" s="64">
        <v>50543563</v>
      </c>
      <c r="B5977" s="64" t="str">
        <f t="shared" si="772"/>
        <v>RT</v>
      </c>
      <c r="C5977" s="64">
        <f t="shared" si="773"/>
        <v>6138.02</v>
      </c>
      <c r="D5977" s="64">
        <f t="shared" si="773"/>
        <v>365</v>
      </c>
      <c r="E5977" s="64">
        <f t="shared" si="773"/>
        <v>497.45000000000005</v>
      </c>
      <c r="F5977" s="64">
        <f t="shared" si="773"/>
        <v>0</v>
      </c>
      <c r="H5977" s="64">
        <f t="shared" si="768"/>
        <v>-497.45000000000005</v>
      </c>
      <c r="J5977" s="64">
        <f t="shared" si="774"/>
        <v>209</v>
      </c>
      <c r="K5977" s="64">
        <f t="shared" si="769"/>
        <v>208</v>
      </c>
      <c r="L5977" s="64">
        <f t="shared" si="770"/>
        <v>774</v>
      </c>
      <c r="M5977" s="64">
        <f t="shared" si="771"/>
        <v>318</v>
      </c>
      <c r="O5977" s="64">
        <f t="shared" si="775"/>
        <v>2</v>
      </c>
      <c r="P5977" s="64">
        <f t="shared" si="776"/>
        <v>1</v>
      </c>
      <c r="Q5977" s="64">
        <f t="shared" si="777"/>
        <v>1</v>
      </c>
    </row>
    <row r="5978" spans="1:17" x14ac:dyDescent="0.35">
      <c r="A5978" s="64">
        <v>50543985</v>
      </c>
      <c r="B5978" s="64" t="str">
        <f t="shared" si="772"/>
        <v>RT</v>
      </c>
      <c r="C5978" s="64">
        <f t="shared" si="773"/>
        <v>15896.279999999999</v>
      </c>
      <c r="D5978" s="64">
        <f t="shared" si="773"/>
        <v>364</v>
      </c>
      <c r="E5978" s="64">
        <f t="shared" si="773"/>
        <v>1262.31</v>
      </c>
      <c r="F5978" s="64">
        <f t="shared" si="773"/>
        <v>0</v>
      </c>
      <c r="H5978" s="64">
        <f t="shared" si="768"/>
        <v>-1262.31</v>
      </c>
      <c r="J5978" s="64">
        <f t="shared" si="774"/>
        <v>209</v>
      </c>
      <c r="K5978" s="64">
        <f t="shared" si="769"/>
        <v>208</v>
      </c>
      <c r="L5978" s="64">
        <f t="shared" si="770"/>
        <v>775</v>
      </c>
      <c r="M5978" s="64">
        <f t="shared" si="771"/>
        <v>318</v>
      </c>
      <c r="O5978" s="64">
        <f t="shared" si="775"/>
        <v>2</v>
      </c>
      <c r="P5978" s="64">
        <f t="shared" si="776"/>
        <v>1</v>
      </c>
      <c r="Q5978" s="64">
        <f t="shared" si="777"/>
        <v>1</v>
      </c>
    </row>
    <row r="5979" spans="1:17" x14ac:dyDescent="0.35">
      <c r="A5979" s="64">
        <v>50544579</v>
      </c>
      <c r="B5979" s="64" t="str">
        <f t="shared" si="772"/>
        <v>CPP</v>
      </c>
      <c r="C5979" s="64">
        <f t="shared" si="773"/>
        <v>10331.35</v>
      </c>
      <c r="D5979" s="64">
        <f t="shared" si="773"/>
        <v>336</v>
      </c>
      <c r="E5979" s="64">
        <f t="shared" si="773"/>
        <v>845.39</v>
      </c>
      <c r="F5979" s="64">
        <f t="shared" si="773"/>
        <v>841.88</v>
      </c>
      <c r="H5979" s="64">
        <f t="shared" si="768"/>
        <v>-3.5099999999999909</v>
      </c>
      <c r="J5979" s="64">
        <f t="shared" si="774"/>
        <v>210</v>
      </c>
      <c r="K5979" s="64">
        <f t="shared" si="769"/>
        <v>208</v>
      </c>
      <c r="L5979" s="64">
        <f t="shared" si="770"/>
        <v>775</v>
      </c>
      <c r="M5979" s="64">
        <f t="shared" si="771"/>
        <v>318</v>
      </c>
      <c r="O5979" s="64">
        <f t="shared" si="775"/>
        <v>2</v>
      </c>
      <c r="P5979" s="64">
        <f t="shared" si="776"/>
        <v>1</v>
      </c>
      <c r="Q5979" s="64">
        <f t="shared" si="777"/>
        <v>1</v>
      </c>
    </row>
    <row r="5980" spans="1:17" x14ac:dyDescent="0.35">
      <c r="A5980" s="64">
        <v>50550196</v>
      </c>
      <c r="B5980" s="64" t="str">
        <f t="shared" si="772"/>
        <v>RCT Control</v>
      </c>
      <c r="C5980" s="64">
        <f t="shared" si="773"/>
        <v>7139.5</v>
      </c>
      <c r="D5980" s="64">
        <f t="shared" si="773"/>
        <v>335</v>
      </c>
      <c r="E5980" s="64">
        <f t="shared" si="773"/>
        <v>576.6</v>
      </c>
      <c r="F5980" s="64">
        <f t="shared" si="773"/>
        <v>0</v>
      </c>
      <c r="H5980" s="64">
        <f t="shared" si="768"/>
        <v>-576.6</v>
      </c>
      <c r="J5980" s="64">
        <f t="shared" si="774"/>
        <v>210</v>
      </c>
      <c r="K5980" s="64">
        <f t="shared" si="769"/>
        <v>208</v>
      </c>
      <c r="L5980" s="64">
        <f t="shared" si="770"/>
        <v>775</v>
      </c>
      <c r="M5980" s="64">
        <f t="shared" si="771"/>
        <v>319</v>
      </c>
      <c r="O5980" s="64">
        <f t="shared" si="775"/>
        <v>2</v>
      </c>
      <c r="P5980" s="64">
        <f t="shared" si="776"/>
        <v>1</v>
      </c>
      <c r="Q5980" s="64">
        <f t="shared" si="777"/>
        <v>1</v>
      </c>
    </row>
    <row r="5981" spans="1:17" x14ac:dyDescent="0.35">
      <c r="A5981" s="64">
        <v>50551780</v>
      </c>
      <c r="B5981" s="64" t="str">
        <f t="shared" si="772"/>
        <v>RT</v>
      </c>
      <c r="C5981" s="64">
        <f t="shared" si="773"/>
        <v>5224.8899999999994</v>
      </c>
      <c r="D5981" s="64">
        <f t="shared" si="773"/>
        <v>365</v>
      </c>
      <c r="E5981" s="64">
        <f t="shared" si="773"/>
        <v>411.62</v>
      </c>
      <c r="F5981" s="64">
        <f t="shared" si="773"/>
        <v>0</v>
      </c>
      <c r="H5981" s="64">
        <f t="shared" si="768"/>
        <v>-411.62</v>
      </c>
      <c r="J5981" s="64">
        <f t="shared" si="774"/>
        <v>210</v>
      </c>
      <c r="K5981" s="64">
        <f t="shared" si="769"/>
        <v>208</v>
      </c>
      <c r="L5981" s="64">
        <f t="shared" si="770"/>
        <v>776</v>
      </c>
      <c r="M5981" s="64">
        <f t="shared" si="771"/>
        <v>319</v>
      </c>
      <c r="O5981" s="64">
        <f t="shared" si="775"/>
        <v>2</v>
      </c>
      <c r="P5981" s="64">
        <f t="shared" si="776"/>
        <v>1</v>
      </c>
      <c r="Q5981" s="64">
        <f t="shared" si="777"/>
        <v>1</v>
      </c>
    </row>
    <row r="5982" spans="1:17" x14ac:dyDescent="0.35">
      <c r="A5982" s="64">
        <v>50552960</v>
      </c>
      <c r="B5982" s="64" t="str">
        <f t="shared" si="772"/>
        <v>CPP/RT</v>
      </c>
      <c r="C5982" s="64">
        <f t="shared" si="773"/>
        <v>6578.01</v>
      </c>
      <c r="D5982" s="64">
        <f t="shared" si="773"/>
        <v>367</v>
      </c>
      <c r="E5982" s="64">
        <f t="shared" si="773"/>
        <v>530.88</v>
      </c>
      <c r="F5982" s="64">
        <f t="shared" si="773"/>
        <v>522.43000000000006</v>
      </c>
      <c r="H5982" s="64">
        <f t="shared" si="768"/>
        <v>-8.4499999999999318</v>
      </c>
      <c r="J5982" s="64">
        <f t="shared" si="774"/>
        <v>210</v>
      </c>
      <c r="K5982" s="64">
        <f t="shared" si="769"/>
        <v>209</v>
      </c>
      <c r="L5982" s="64">
        <f t="shared" si="770"/>
        <v>776</v>
      </c>
      <c r="M5982" s="64">
        <f t="shared" si="771"/>
        <v>319</v>
      </c>
      <c r="O5982" s="64">
        <f t="shared" si="775"/>
        <v>2</v>
      </c>
      <c r="P5982" s="64">
        <f t="shared" si="776"/>
        <v>1</v>
      </c>
      <c r="Q5982" s="64">
        <f t="shared" si="777"/>
        <v>1</v>
      </c>
    </row>
    <row r="5983" spans="1:17" x14ac:dyDescent="0.35">
      <c r="A5983" s="64">
        <v>50554164</v>
      </c>
      <c r="B5983" s="64" t="str">
        <f t="shared" si="772"/>
        <v>RT</v>
      </c>
      <c r="C5983" s="64">
        <f t="shared" si="773"/>
        <v>5099.8600000000006</v>
      </c>
      <c r="D5983" s="64">
        <f t="shared" si="773"/>
        <v>365</v>
      </c>
      <c r="E5983" s="64">
        <f t="shared" si="773"/>
        <v>402.85</v>
      </c>
      <c r="F5983" s="64">
        <f t="shared" si="773"/>
        <v>0</v>
      </c>
      <c r="H5983" s="64">
        <f t="shared" si="768"/>
        <v>-402.85</v>
      </c>
      <c r="J5983" s="64">
        <f t="shared" si="774"/>
        <v>210</v>
      </c>
      <c r="K5983" s="64">
        <f t="shared" si="769"/>
        <v>209</v>
      </c>
      <c r="L5983" s="64">
        <f t="shared" si="770"/>
        <v>777</v>
      </c>
      <c r="M5983" s="64">
        <f t="shared" si="771"/>
        <v>319</v>
      </c>
      <c r="O5983" s="64">
        <f t="shared" si="775"/>
        <v>2</v>
      </c>
      <c r="P5983" s="64">
        <f t="shared" si="776"/>
        <v>1</v>
      </c>
      <c r="Q5983" s="64">
        <f t="shared" si="777"/>
        <v>1</v>
      </c>
    </row>
    <row r="5984" spans="1:17" x14ac:dyDescent="0.35">
      <c r="A5984" s="64">
        <v>50555568</v>
      </c>
      <c r="B5984" s="64" t="str">
        <f t="shared" si="772"/>
        <v>RT</v>
      </c>
      <c r="C5984" s="64">
        <f t="shared" si="773"/>
        <v>8323.44</v>
      </c>
      <c r="D5984" s="64">
        <f t="shared" si="773"/>
        <v>367</v>
      </c>
      <c r="E5984" s="64">
        <f t="shared" si="773"/>
        <v>678.57999999999993</v>
      </c>
      <c r="F5984" s="64">
        <f t="shared" si="773"/>
        <v>0</v>
      </c>
      <c r="H5984" s="64">
        <f t="shared" si="768"/>
        <v>-678.57999999999993</v>
      </c>
      <c r="J5984" s="64">
        <f t="shared" si="774"/>
        <v>210</v>
      </c>
      <c r="K5984" s="64">
        <f t="shared" si="769"/>
        <v>209</v>
      </c>
      <c r="L5984" s="64">
        <f t="shared" si="770"/>
        <v>778</v>
      </c>
      <c r="M5984" s="64">
        <f t="shared" si="771"/>
        <v>319</v>
      </c>
      <c r="O5984" s="64">
        <f t="shared" si="775"/>
        <v>2</v>
      </c>
      <c r="P5984" s="64">
        <f t="shared" si="776"/>
        <v>1</v>
      </c>
      <c r="Q5984" s="64">
        <f t="shared" si="777"/>
        <v>1</v>
      </c>
    </row>
    <row r="5985" spans="1:17" x14ac:dyDescent="0.35">
      <c r="A5985" s="64">
        <v>50555807</v>
      </c>
      <c r="B5985" s="64" t="str">
        <f t="shared" si="772"/>
        <v>RT</v>
      </c>
      <c r="C5985" s="64">
        <f t="shared" si="773"/>
        <v>6922.77</v>
      </c>
      <c r="D5985" s="64">
        <f t="shared" si="773"/>
        <v>364</v>
      </c>
      <c r="E5985" s="64">
        <f t="shared" si="773"/>
        <v>554.05999999999995</v>
      </c>
      <c r="F5985" s="64">
        <f t="shared" si="773"/>
        <v>0</v>
      </c>
      <c r="H5985" s="64">
        <f t="shared" si="768"/>
        <v>-554.05999999999995</v>
      </c>
      <c r="J5985" s="64">
        <f t="shared" si="774"/>
        <v>210</v>
      </c>
      <c r="K5985" s="64">
        <f t="shared" si="769"/>
        <v>209</v>
      </c>
      <c r="L5985" s="64">
        <f t="shared" si="770"/>
        <v>779</v>
      </c>
      <c r="M5985" s="64">
        <f t="shared" si="771"/>
        <v>319</v>
      </c>
      <c r="O5985" s="64">
        <f t="shared" si="775"/>
        <v>2</v>
      </c>
      <c r="P5985" s="64">
        <f t="shared" si="776"/>
        <v>1</v>
      </c>
      <c r="Q5985" s="64">
        <f t="shared" si="777"/>
        <v>1</v>
      </c>
    </row>
    <row r="5986" spans="1:17" x14ac:dyDescent="0.35">
      <c r="A5986" s="64">
        <v>50555930</v>
      </c>
      <c r="B5986" s="64" t="str">
        <f t="shared" si="772"/>
        <v>RCT Control</v>
      </c>
      <c r="C5986" s="64">
        <f t="shared" si="773"/>
        <v>7683.4500000000007</v>
      </c>
      <c r="D5986" s="64">
        <f t="shared" si="773"/>
        <v>335</v>
      </c>
      <c r="E5986" s="64">
        <f t="shared" si="773"/>
        <v>599.27</v>
      </c>
      <c r="F5986" s="64">
        <f t="shared" si="773"/>
        <v>0</v>
      </c>
      <c r="H5986" s="64">
        <f t="shared" si="768"/>
        <v>-599.27</v>
      </c>
      <c r="J5986" s="64">
        <f t="shared" si="774"/>
        <v>210</v>
      </c>
      <c r="K5986" s="64">
        <f t="shared" si="769"/>
        <v>209</v>
      </c>
      <c r="L5986" s="64">
        <f t="shared" si="770"/>
        <v>779</v>
      </c>
      <c r="M5986" s="64">
        <f t="shared" si="771"/>
        <v>320</v>
      </c>
      <c r="O5986" s="64">
        <f t="shared" si="775"/>
        <v>2</v>
      </c>
      <c r="P5986" s="64">
        <f t="shared" si="776"/>
        <v>1</v>
      </c>
      <c r="Q5986" s="64">
        <f t="shared" si="777"/>
        <v>1</v>
      </c>
    </row>
    <row r="5987" spans="1:17" x14ac:dyDescent="0.35">
      <c r="A5987" s="64">
        <v>50556178</v>
      </c>
      <c r="B5987" s="64" t="str">
        <f t="shared" si="772"/>
        <v>CPP</v>
      </c>
      <c r="C5987" s="64">
        <f t="shared" si="773"/>
        <v>3847.1000000000004</v>
      </c>
      <c r="D5987" s="64">
        <f t="shared" si="773"/>
        <v>335</v>
      </c>
      <c r="E5987" s="64">
        <f t="shared" si="773"/>
        <v>306.8</v>
      </c>
      <c r="F5987" s="64">
        <f t="shared" si="773"/>
        <v>302.22000000000003</v>
      </c>
      <c r="H5987" s="64">
        <f t="shared" si="768"/>
        <v>-4.5799999999999841</v>
      </c>
      <c r="J5987" s="64">
        <f t="shared" si="774"/>
        <v>211</v>
      </c>
      <c r="K5987" s="64">
        <f t="shared" si="769"/>
        <v>209</v>
      </c>
      <c r="L5987" s="64">
        <f t="shared" si="770"/>
        <v>779</v>
      </c>
      <c r="M5987" s="64">
        <f t="shared" si="771"/>
        <v>320</v>
      </c>
      <c r="O5987" s="64">
        <f t="shared" si="775"/>
        <v>2</v>
      </c>
      <c r="P5987" s="64">
        <f t="shared" si="776"/>
        <v>1</v>
      </c>
      <c r="Q5987" s="64">
        <f t="shared" si="777"/>
        <v>1</v>
      </c>
    </row>
    <row r="5988" spans="1:17" x14ac:dyDescent="0.35">
      <c r="A5988" s="64">
        <v>50562159</v>
      </c>
      <c r="B5988" s="64" t="str">
        <f t="shared" si="772"/>
        <v>RT</v>
      </c>
      <c r="C5988" s="64">
        <f t="shared" si="773"/>
        <v>6435.5499999999993</v>
      </c>
      <c r="D5988" s="64">
        <f t="shared" si="773"/>
        <v>365</v>
      </c>
      <c r="E5988" s="64">
        <f t="shared" si="773"/>
        <v>488.32</v>
      </c>
      <c r="F5988" s="64">
        <f t="shared" si="773"/>
        <v>0</v>
      </c>
      <c r="H5988" s="64">
        <f t="shared" si="768"/>
        <v>-488.32</v>
      </c>
      <c r="J5988" s="64">
        <f t="shared" si="774"/>
        <v>211</v>
      </c>
      <c r="K5988" s="64">
        <f t="shared" si="769"/>
        <v>209</v>
      </c>
      <c r="L5988" s="64">
        <f t="shared" si="770"/>
        <v>780</v>
      </c>
      <c r="M5988" s="64">
        <f t="shared" si="771"/>
        <v>320</v>
      </c>
      <c r="O5988" s="64">
        <f t="shared" si="775"/>
        <v>2</v>
      </c>
      <c r="P5988" s="64">
        <f t="shared" si="776"/>
        <v>1</v>
      </c>
      <c r="Q5988" s="64">
        <f t="shared" si="777"/>
        <v>1</v>
      </c>
    </row>
    <row r="5989" spans="1:17" x14ac:dyDescent="0.35">
      <c r="A5989" s="64">
        <v>50563024</v>
      </c>
      <c r="B5989" s="64" t="str">
        <f t="shared" si="772"/>
        <v>RT</v>
      </c>
      <c r="C5989" s="64">
        <f t="shared" si="773"/>
        <v>3476.72</v>
      </c>
      <c r="D5989" s="64">
        <f t="shared" si="773"/>
        <v>365</v>
      </c>
      <c r="E5989" s="64">
        <f t="shared" si="773"/>
        <v>282.94</v>
      </c>
      <c r="F5989" s="64">
        <f t="shared" si="773"/>
        <v>0</v>
      </c>
      <c r="H5989" s="64">
        <f t="shared" si="768"/>
        <v>-282.94</v>
      </c>
      <c r="J5989" s="64">
        <f t="shared" si="774"/>
        <v>211</v>
      </c>
      <c r="K5989" s="64">
        <f t="shared" si="769"/>
        <v>209</v>
      </c>
      <c r="L5989" s="64">
        <f t="shared" si="770"/>
        <v>781</v>
      </c>
      <c r="M5989" s="64">
        <f t="shared" si="771"/>
        <v>320</v>
      </c>
      <c r="O5989" s="64">
        <f t="shared" si="775"/>
        <v>2</v>
      </c>
      <c r="P5989" s="64">
        <f t="shared" si="776"/>
        <v>1</v>
      </c>
      <c r="Q5989" s="64">
        <f t="shared" si="777"/>
        <v>1</v>
      </c>
    </row>
    <row r="5990" spans="1:17" x14ac:dyDescent="0.35">
      <c r="A5990" s="64">
        <v>50564064</v>
      </c>
      <c r="B5990" s="64" t="str">
        <f t="shared" si="772"/>
        <v>RCT Control</v>
      </c>
      <c r="C5990" s="64">
        <f t="shared" si="773"/>
        <v>8584.15</v>
      </c>
      <c r="D5990" s="64">
        <f t="shared" si="773"/>
        <v>336</v>
      </c>
      <c r="E5990" s="64">
        <f t="shared" si="773"/>
        <v>724.65</v>
      </c>
      <c r="F5990" s="64">
        <f t="shared" si="773"/>
        <v>0</v>
      </c>
      <c r="H5990" s="64">
        <f t="shared" si="768"/>
        <v>-724.65</v>
      </c>
      <c r="J5990" s="64">
        <f t="shared" si="774"/>
        <v>211</v>
      </c>
      <c r="K5990" s="64">
        <f t="shared" si="769"/>
        <v>209</v>
      </c>
      <c r="L5990" s="64">
        <f t="shared" si="770"/>
        <v>781</v>
      </c>
      <c r="M5990" s="64">
        <f t="shared" si="771"/>
        <v>321</v>
      </c>
      <c r="O5990" s="64">
        <f t="shared" si="775"/>
        <v>2</v>
      </c>
      <c r="P5990" s="64">
        <f t="shared" si="776"/>
        <v>1</v>
      </c>
      <c r="Q5990" s="64">
        <f t="shared" si="777"/>
        <v>1</v>
      </c>
    </row>
    <row r="5991" spans="1:17" x14ac:dyDescent="0.35">
      <c r="A5991" s="64">
        <v>50564113</v>
      </c>
      <c r="B5991" s="64" t="str">
        <f t="shared" si="772"/>
        <v>RCT Control</v>
      </c>
      <c r="C5991" s="64">
        <f t="shared" si="773"/>
        <v>6145.95</v>
      </c>
      <c r="D5991" s="64">
        <f t="shared" si="773"/>
        <v>336</v>
      </c>
      <c r="E5991" s="64">
        <f t="shared" si="773"/>
        <v>500.9</v>
      </c>
      <c r="F5991" s="64">
        <f t="shared" si="773"/>
        <v>0</v>
      </c>
      <c r="H5991" s="64">
        <f t="shared" si="768"/>
        <v>-500.9</v>
      </c>
      <c r="J5991" s="64">
        <f t="shared" si="774"/>
        <v>211</v>
      </c>
      <c r="K5991" s="64">
        <f t="shared" si="769"/>
        <v>209</v>
      </c>
      <c r="L5991" s="64">
        <f t="shared" si="770"/>
        <v>781</v>
      </c>
      <c r="M5991" s="64">
        <f t="shared" si="771"/>
        <v>322</v>
      </c>
      <c r="O5991" s="64">
        <f t="shared" si="775"/>
        <v>2</v>
      </c>
      <c r="P5991" s="64">
        <f t="shared" si="776"/>
        <v>1</v>
      </c>
      <c r="Q5991" s="64">
        <f t="shared" si="777"/>
        <v>1</v>
      </c>
    </row>
    <row r="5992" spans="1:17" x14ac:dyDescent="0.35">
      <c r="A5992" s="64">
        <v>50566606</v>
      </c>
      <c r="B5992" s="64" t="str">
        <f t="shared" si="772"/>
        <v>CPP/RT</v>
      </c>
      <c r="C5992" s="64">
        <f t="shared" si="773"/>
        <v>10511.64</v>
      </c>
      <c r="D5992" s="64">
        <f t="shared" si="773"/>
        <v>304</v>
      </c>
      <c r="E5992" s="64">
        <f t="shared" si="773"/>
        <v>830.02</v>
      </c>
      <c r="F5992" s="64">
        <f t="shared" si="773"/>
        <v>809.76</v>
      </c>
      <c r="H5992" s="64">
        <f t="shared" si="768"/>
        <v>-20.259999999999991</v>
      </c>
      <c r="J5992" s="64">
        <f t="shared" si="774"/>
        <v>211</v>
      </c>
      <c r="K5992" s="64">
        <f t="shared" si="769"/>
        <v>210</v>
      </c>
      <c r="L5992" s="64">
        <f t="shared" si="770"/>
        <v>781</v>
      </c>
      <c r="M5992" s="64">
        <f t="shared" si="771"/>
        <v>322</v>
      </c>
      <c r="O5992" s="64">
        <f t="shared" si="775"/>
        <v>2</v>
      </c>
      <c r="P5992" s="64">
        <f t="shared" si="776"/>
        <v>1</v>
      </c>
      <c r="Q5992" s="64">
        <f t="shared" si="777"/>
        <v>1</v>
      </c>
    </row>
    <row r="5993" spans="1:17" x14ac:dyDescent="0.35">
      <c r="A5993" s="64">
        <v>50567240</v>
      </c>
      <c r="B5993" s="64" t="str">
        <f t="shared" si="772"/>
        <v>CPP</v>
      </c>
      <c r="C5993" s="64">
        <f t="shared" si="773"/>
        <v>3802.57</v>
      </c>
      <c r="D5993" s="64">
        <f t="shared" si="773"/>
        <v>279</v>
      </c>
      <c r="E5993" s="64">
        <f t="shared" si="773"/>
        <v>308.03000000000003</v>
      </c>
      <c r="F5993" s="64">
        <f t="shared" si="773"/>
        <v>300.17</v>
      </c>
      <c r="H5993" s="64">
        <f t="shared" si="768"/>
        <v>-7.8600000000000136</v>
      </c>
      <c r="J5993" s="64">
        <f t="shared" si="774"/>
        <v>212</v>
      </c>
      <c r="K5993" s="64">
        <f t="shared" si="769"/>
        <v>210</v>
      </c>
      <c r="L5993" s="64">
        <f t="shared" si="770"/>
        <v>781</v>
      </c>
      <c r="M5993" s="64">
        <f t="shared" si="771"/>
        <v>322</v>
      </c>
      <c r="O5993" s="64">
        <f t="shared" si="775"/>
        <v>2</v>
      </c>
      <c r="P5993" s="64">
        <f t="shared" si="776"/>
        <v>1</v>
      </c>
      <c r="Q5993" s="64">
        <f t="shared" si="777"/>
        <v>1</v>
      </c>
    </row>
    <row r="5994" spans="1:17" x14ac:dyDescent="0.35">
      <c r="A5994" s="64">
        <v>50568397</v>
      </c>
      <c r="B5994" s="64" t="str">
        <f t="shared" si="772"/>
        <v>CPP/RT</v>
      </c>
      <c r="C5994" s="64">
        <f t="shared" si="773"/>
        <v>5332.52</v>
      </c>
      <c r="D5994" s="64">
        <f t="shared" si="773"/>
        <v>367</v>
      </c>
      <c r="E5994" s="64">
        <f t="shared" si="773"/>
        <v>430.2</v>
      </c>
      <c r="F5994" s="64">
        <f t="shared" si="773"/>
        <v>427.4</v>
      </c>
      <c r="H5994" s="64">
        <f t="shared" si="768"/>
        <v>-2.8000000000000114</v>
      </c>
      <c r="J5994" s="64">
        <f t="shared" si="774"/>
        <v>212</v>
      </c>
      <c r="K5994" s="64">
        <f t="shared" si="769"/>
        <v>211</v>
      </c>
      <c r="L5994" s="64">
        <f t="shared" si="770"/>
        <v>781</v>
      </c>
      <c r="M5994" s="64">
        <f t="shared" si="771"/>
        <v>322</v>
      </c>
      <c r="O5994" s="64">
        <f t="shared" si="775"/>
        <v>2</v>
      </c>
      <c r="P5994" s="64">
        <f t="shared" si="776"/>
        <v>1</v>
      </c>
      <c r="Q5994" s="64">
        <f t="shared" si="777"/>
        <v>1</v>
      </c>
    </row>
    <row r="5995" spans="1:17" x14ac:dyDescent="0.35">
      <c r="A5995" s="64">
        <v>50568884</v>
      </c>
      <c r="B5995" s="64" t="str">
        <f t="shared" si="772"/>
        <v>RCT Control</v>
      </c>
      <c r="C5995" s="64">
        <f t="shared" si="773"/>
        <v>12238.8</v>
      </c>
      <c r="D5995" s="64">
        <f t="shared" si="773"/>
        <v>336</v>
      </c>
      <c r="E5995" s="64">
        <f t="shared" si="773"/>
        <v>1018.64</v>
      </c>
      <c r="F5995" s="64">
        <f t="shared" si="773"/>
        <v>0</v>
      </c>
      <c r="H5995" s="64">
        <f t="shared" si="768"/>
        <v>-1018.64</v>
      </c>
      <c r="J5995" s="64">
        <f t="shared" si="774"/>
        <v>212</v>
      </c>
      <c r="K5995" s="64">
        <f t="shared" si="769"/>
        <v>211</v>
      </c>
      <c r="L5995" s="64">
        <f t="shared" si="770"/>
        <v>781</v>
      </c>
      <c r="M5995" s="64">
        <f t="shared" si="771"/>
        <v>323</v>
      </c>
      <c r="O5995" s="64">
        <f t="shared" si="775"/>
        <v>2</v>
      </c>
      <c r="P5995" s="64">
        <f t="shared" si="776"/>
        <v>1</v>
      </c>
      <c r="Q5995" s="64">
        <f t="shared" si="777"/>
        <v>1</v>
      </c>
    </row>
    <row r="5996" spans="1:17" x14ac:dyDescent="0.35">
      <c r="A5996" s="64">
        <v>50575756</v>
      </c>
      <c r="B5996" s="64" t="str">
        <f t="shared" si="772"/>
        <v>RT</v>
      </c>
      <c r="C5996" s="64">
        <f t="shared" si="773"/>
        <v>7836.95</v>
      </c>
      <c r="D5996" s="64">
        <f t="shared" si="773"/>
        <v>364</v>
      </c>
      <c r="E5996" s="64">
        <f t="shared" si="773"/>
        <v>625.13</v>
      </c>
      <c r="F5996" s="64">
        <f t="shared" ref="F5996" si="778">SUMIFS(F$55:F$4404,$A$55:$A$4404,$A5996)</f>
        <v>0</v>
      </c>
      <c r="H5996" s="64">
        <f t="shared" ref="H5996:H6059" si="779">F5996-E5996</f>
        <v>-625.13</v>
      </c>
      <c r="J5996" s="64">
        <f t="shared" si="774"/>
        <v>212</v>
      </c>
      <c r="K5996" s="64">
        <f t="shared" ref="K5996:K6059" si="780">IF(AND($B5996=K$4457,$Q5996=1),K5995+1,K5995)</f>
        <v>211</v>
      </c>
      <c r="L5996" s="64">
        <f t="shared" ref="L5996:L6059" si="781">IF(AND($B5996=L$4457,$Q5996=1),L5995+1,L5995)</f>
        <v>782</v>
      </c>
      <c r="M5996" s="64">
        <f t="shared" ref="M5996:M6059" si="782">IF(AND($B5996=M$4457,$Q5996=1),M5995+1,M5995)</f>
        <v>323</v>
      </c>
      <c r="O5996" s="64">
        <f t="shared" si="775"/>
        <v>2</v>
      </c>
      <c r="P5996" s="64">
        <f t="shared" si="776"/>
        <v>1</v>
      </c>
      <c r="Q5996" s="64">
        <f t="shared" si="777"/>
        <v>1</v>
      </c>
    </row>
    <row r="5997" spans="1:17" x14ac:dyDescent="0.35">
      <c r="A5997" s="64">
        <v>50579055</v>
      </c>
      <c r="B5997" s="64" t="str">
        <f t="shared" ref="B5997:B6060" si="783">INDEX($B$55:$B$4404,MATCH($A5997,$A$55:$A$4404,0),1)</f>
        <v>RT</v>
      </c>
      <c r="C5997" s="64">
        <f t="shared" ref="C5997:F6060" si="784">SUMIFS(C$55:C$4404,$A$55:$A$4404,$A5997)</f>
        <v>19568.3</v>
      </c>
      <c r="D5997" s="64">
        <f t="shared" si="784"/>
        <v>365</v>
      </c>
      <c r="E5997" s="64">
        <f t="shared" si="784"/>
        <v>1611.08</v>
      </c>
      <c r="F5997" s="64">
        <f t="shared" si="784"/>
        <v>0</v>
      </c>
      <c r="H5997" s="64">
        <f t="shared" si="779"/>
        <v>-1611.08</v>
      </c>
      <c r="J5997" s="64">
        <f t="shared" ref="J5997:J6060" si="785">IF(AND($B5997=J$4457,$Q5997=1),J5996+1,J5996)</f>
        <v>212</v>
      </c>
      <c r="K5997" s="64">
        <f t="shared" si="780"/>
        <v>211</v>
      </c>
      <c r="L5997" s="64">
        <f t="shared" si="781"/>
        <v>783</v>
      </c>
      <c r="M5997" s="64">
        <f t="shared" si="782"/>
        <v>323</v>
      </c>
      <c r="O5997" s="64">
        <f t="shared" ref="O5997:O6060" si="786">COUNTIFS($A$55:$A$4404,$A5997)</f>
        <v>2</v>
      </c>
      <c r="P5997" s="64">
        <f t="shared" ref="P5997:P6060" si="787">IF(D5997&lt;=$P$4455,1,0)</f>
        <v>1</v>
      </c>
      <c r="Q5997" s="64">
        <f t="shared" ref="Q5997:Q6060" si="788">IF(AND(O5997=2,P5997=1),1,0)</f>
        <v>1</v>
      </c>
    </row>
    <row r="5998" spans="1:17" x14ac:dyDescent="0.35">
      <c r="A5998" s="64">
        <v>50581266</v>
      </c>
      <c r="B5998" s="64" t="str">
        <f t="shared" si="783"/>
        <v>RCT Control</v>
      </c>
      <c r="C5998" s="64">
        <f t="shared" si="784"/>
        <v>4988.3899999999994</v>
      </c>
      <c r="D5998" s="64">
        <f t="shared" si="784"/>
        <v>365</v>
      </c>
      <c r="E5998" s="64">
        <f t="shared" si="784"/>
        <v>394.57000000000005</v>
      </c>
      <c r="F5998" s="64">
        <f t="shared" si="784"/>
        <v>0</v>
      </c>
      <c r="H5998" s="64">
        <f t="shared" si="779"/>
        <v>-394.57000000000005</v>
      </c>
      <c r="J5998" s="64">
        <f t="shared" si="785"/>
        <v>212</v>
      </c>
      <c r="K5998" s="64">
        <f t="shared" si="780"/>
        <v>211</v>
      </c>
      <c r="L5998" s="64">
        <f t="shared" si="781"/>
        <v>783</v>
      </c>
      <c r="M5998" s="64">
        <f t="shared" si="782"/>
        <v>324</v>
      </c>
      <c r="O5998" s="64">
        <f t="shared" si="786"/>
        <v>2</v>
      </c>
      <c r="P5998" s="64">
        <f t="shared" si="787"/>
        <v>1</v>
      </c>
      <c r="Q5998" s="64">
        <f t="shared" si="788"/>
        <v>1</v>
      </c>
    </row>
    <row r="5999" spans="1:17" x14ac:dyDescent="0.35">
      <c r="A5999" s="64">
        <v>50582058</v>
      </c>
      <c r="B5999" s="64" t="str">
        <f t="shared" si="783"/>
        <v>CPP/RT</v>
      </c>
      <c r="C5999" s="64">
        <f t="shared" si="784"/>
        <v>19836.86</v>
      </c>
      <c r="D5999" s="64">
        <f t="shared" si="784"/>
        <v>335</v>
      </c>
      <c r="E5999" s="64">
        <f t="shared" si="784"/>
        <v>1607.24</v>
      </c>
      <c r="F5999" s="64">
        <f t="shared" si="784"/>
        <v>1598.6200000000001</v>
      </c>
      <c r="H5999" s="64">
        <f t="shared" si="779"/>
        <v>-8.6199999999998909</v>
      </c>
      <c r="J5999" s="64">
        <f t="shared" si="785"/>
        <v>212</v>
      </c>
      <c r="K5999" s="64">
        <f t="shared" si="780"/>
        <v>212</v>
      </c>
      <c r="L5999" s="64">
        <f t="shared" si="781"/>
        <v>783</v>
      </c>
      <c r="M5999" s="64">
        <f t="shared" si="782"/>
        <v>324</v>
      </c>
      <c r="O5999" s="64">
        <f t="shared" si="786"/>
        <v>2</v>
      </c>
      <c r="P5999" s="64">
        <f t="shared" si="787"/>
        <v>1</v>
      </c>
      <c r="Q5999" s="64">
        <f t="shared" si="788"/>
        <v>1</v>
      </c>
    </row>
    <row r="6000" spans="1:17" x14ac:dyDescent="0.35">
      <c r="A6000" s="64">
        <v>50582793</v>
      </c>
      <c r="B6000" s="64" t="str">
        <f t="shared" si="783"/>
        <v>RT</v>
      </c>
      <c r="C6000" s="64">
        <f t="shared" si="784"/>
        <v>7661.9</v>
      </c>
      <c r="D6000" s="64">
        <f t="shared" si="784"/>
        <v>364</v>
      </c>
      <c r="E6000" s="64">
        <f t="shared" si="784"/>
        <v>617.76</v>
      </c>
      <c r="F6000" s="64">
        <f t="shared" si="784"/>
        <v>0</v>
      </c>
      <c r="H6000" s="64">
        <f t="shared" si="779"/>
        <v>-617.76</v>
      </c>
      <c r="J6000" s="64">
        <f t="shared" si="785"/>
        <v>212</v>
      </c>
      <c r="K6000" s="64">
        <f t="shared" si="780"/>
        <v>212</v>
      </c>
      <c r="L6000" s="64">
        <f t="shared" si="781"/>
        <v>784</v>
      </c>
      <c r="M6000" s="64">
        <f t="shared" si="782"/>
        <v>324</v>
      </c>
      <c r="O6000" s="64">
        <f t="shared" si="786"/>
        <v>2</v>
      </c>
      <c r="P6000" s="64">
        <f t="shared" si="787"/>
        <v>1</v>
      </c>
      <c r="Q6000" s="64">
        <f t="shared" si="788"/>
        <v>1</v>
      </c>
    </row>
    <row r="6001" spans="1:17" x14ac:dyDescent="0.35">
      <c r="A6001" s="64">
        <v>50584385</v>
      </c>
      <c r="B6001" s="64" t="str">
        <f t="shared" si="783"/>
        <v>RT</v>
      </c>
      <c r="C6001" s="64">
        <f t="shared" si="784"/>
        <v>8700.4500000000007</v>
      </c>
      <c r="D6001" s="64">
        <f t="shared" si="784"/>
        <v>363</v>
      </c>
      <c r="E6001" s="64">
        <f t="shared" si="784"/>
        <v>723.6</v>
      </c>
      <c r="F6001" s="64">
        <f t="shared" si="784"/>
        <v>0</v>
      </c>
      <c r="H6001" s="64">
        <f t="shared" si="779"/>
        <v>-723.6</v>
      </c>
      <c r="J6001" s="64">
        <f t="shared" si="785"/>
        <v>212</v>
      </c>
      <c r="K6001" s="64">
        <f t="shared" si="780"/>
        <v>212</v>
      </c>
      <c r="L6001" s="64">
        <f t="shared" si="781"/>
        <v>785</v>
      </c>
      <c r="M6001" s="64">
        <f t="shared" si="782"/>
        <v>324</v>
      </c>
      <c r="O6001" s="64">
        <f t="shared" si="786"/>
        <v>2</v>
      </c>
      <c r="P6001" s="64">
        <f t="shared" si="787"/>
        <v>1</v>
      </c>
      <c r="Q6001" s="64">
        <f t="shared" si="788"/>
        <v>1</v>
      </c>
    </row>
    <row r="6002" spans="1:17" x14ac:dyDescent="0.35">
      <c r="A6002" s="64">
        <v>50584450</v>
      </c>
      <c r="B6002" s="64" t="str">
        <f t="shared" si="783"/>
        <v>RCT Control</v>
      </c>
      <c r="C6002" s="64">
        <f t="shared" si="784"/>
        <v>1411.92</v>
      </c>
      <c r="D6002" s="64">
        <f t="shared" si="784"/>
        <v>152</v>
      </c>
      <c r="E6002" s="64">
        <f t="shared" si="784"/>
        <v>115.13</v>
      </c>
      <c r="F6002" s="64">
        <f t="shared" si="784"/>
        <v>0</v>
      </c>
      <c r="H6002" s="64">
        <f t="shared" si="779"/>
        <v>-115.13</v>
      </c>
      <c r="J6002" s="64">
        <f t="shared" si="785"/>
        <v>212</v>
      </c>
      <c r="K6002" s="64">
        <f t="shared" si="780"/>
        <v>212</v>
      </c>
      <c r="L6002" s="64">
        <f t="shared" si="781"/>
        <v>785</v>
      </c>
      <c r="M6002" s="64">
        <f t="shared" si="782"/>
        <v>324</v>
      </c>
      <c r="O6002" s="64">
        <f t="shared" si="786"/>
        <v>1</v>
      </c>
      <c r="P6002" s="64">
        <f t="shared" si="787"/>
        <v>1</v>
      </c>
      <c r="Q6002" s="64">
        <f t="shared" si="788"/>
        <v>0</v>
      </c>
    </row>
    <row r="6003" spans="1:17" x14ac:dyDescent="0.35">
      <c r="A6003" s="64">
        <v>50585888</v>
      </c>
      <c r="B6003" s="64" t="str">
        <f t="shared" si="783"/>
        <v>RCT Control</v>
      </c>
      <c r="C6003" s="64">
        <f t="shared" si="784"/>
        <v>7190.6</v>
      </c>
      <c r="D6003" s="64">
        <f t="shared" si="784"/>
        <v>365</v>
      </c>
      <c r="E6003" s="64">
        <f t="shared" si="784"/>
        <v>586.07000000000005</v>
      </c>
      <c r="F6003" s="64">
        <f t="shared" si="784"/>
        <v>0</v>
      </c>
      <c r="H6003" s="64">
        <f t="shared" si="779"/>
        <v>-586.07000000000005</v>
      </c>
      <c r="J6003" s="64">
        <f t="shared" si="785"/>
        <v>212</v>
      </c>
      <c r="K6003" s="64">
        <f t="shared" si="780"/>
        <v>212</v>
      </c>
      <c r="L6003" s="64">
        <f t="shared" si="781"/>
        <v>785</v>
      </c>
      <c r="M6003" s="64">
        <f t="shared" si="782"/>
        <v>325</v>
      </c>
      <c r="O6003" s="64">
        <f t="shared" si="786"/>
        <v>2</v>
      </c>
      <c r="P6003" s="64">
        <f t="shared" si="787"/>
        <v>1</v>
      </c>
      <c r="Q6003" s="64">
        <f t="shared" si="788"/>
        <v>1</v>
      </c>
    </row>
    <row r="6004" spans="1:17" x14ac:dyDescent="0.35">
      <c r="A6004" s="64">
        <v>50586000</v>
      </c>
      <c r="B6004" s="64" t="str">
        <f t="shared" si="783"/>
        <v>CPP</v>
      </c>
      <c r="C6004" s="64">
        <f t="shared" si="784"/>
        <v>21385.59</v>
      </c>
      <c r="D6004" s="64">
        <f t="shared" si="784"/>
        <v>332</v>
      </c>
      <c r="E6004" s="64">
        <f t="shared" si="784"/>
        <v>1769.13</v>
      </c>
      <c r="F6004" s="64">
        <f t="shared" si="784"/>
        <v>1755.65</v>
      </c>
      <c r="H6004" s="64">
        <f t="shared" si="779"/>
        <v>-13.480000000000018</v>
      </c>
      <c r="J6004" s="64">
        <f t="shared" si="785"/>
        <v>213</v>
      </c>
      <c r="K6004" s="64">
        <f t="shared" si="780"/>
        <v>212</v>
      </c>
      <c r="L6004" s="64">
        <f t="shared" si="781"/>
        <v>785</v>
      </c>
      <c r="M6004" s="64">
        <f t="shared" si="782"/>
        <v>325</v>
      </c>
      <c r="O6004" s="64">
        <f t="shared" si="786"/>
        <v>2</v>
      </c>
      <c r="P6004" s="64">
        <f t="shared" si="787"/>
        <v>1</v>
      </c>
      <c r="Q6004" s="64">
        <f t="shared" si="788"/>
        <v>1</v>
      </c>
    </row>
    <row r="6005" spans="1:17" x14ac:dyDescent="0.35">
      <c r="A6005" s="64">
        <v>50586240</v>
      </c>
      <c r="B6005" s="64" t="str">
        <f t="shared" si="783"/>
        <v>RT</v>
      </c>
      <c r="C6005" s="64">
        <f t="shared" si="784"/>
        <v>3208.62</v>
      </c>
      <c r="D6005" s="64">
        <f t="shared" si="784"/>
        <v>365</v>
      </c>
      <c r="E6005" s="64">
        <f t="shared" si="784"/>
        <v>260.31</v>
      </c>
      <c r="F6005" s="64">
        <f t="shared" si="784"/>
        <v>0</v>
      </c>
      <c r="H6005" s="64">
        <f t="shared" si="779"/>
        <v>-260.31</v>
      </c>
      <c r="J6005" s="64">
        <f t="shared" si="785"/>
        <v>213</v>
      </c>
      <c r="K6005" s="64">
        <f t="shared" si="780"/>
        <v>212</v>
      </c>
      <c r="L6005" s="64">
        <f t="shared" si="781"/>
        <v>786</v>
      </c>
      <c r="M6005" s="64">
        <f t="shared" si="782"/>
        <v>325</v>
      </c>
      <c r="O6005" s="64">
        <f t="shared" si="786"/>
        <v>2</v>
      </c>
      <c r="P6005" s="64">
        <f t="shared" si="787"/>
        <v>1</v>
      </c>
      <c r="Q6005" s="64">
        <f t="shared" si="788"/>
        <v>1</v>
      </c>
    </row>
    <row r="6006" spans="1:17" x14ac:dyDescent="0.35">
      <c r="A6006" s="64">
        <v>50590853</v>
      </c>
      <c r="B6006" s="64" t="str">
        <f t="shared" si="783"/>
        <v>RT</v>
      </c>
      <c r="C6006" s="64">
        <f t="shared" si="784"/>
        <v>4615.9799999999996</v>
      </c>
      <c r="D6006" s="64">
        <f t="shared" si="784"/>
        <v>364</v>
      </c>
      <c r="E6006" s="64">
        <f t="shared" si="784"/>
        <v>373</v>
      </c>
      <c r="F6006" s="64">
        <f t="shared" si="784"/>
        <v>0</v>
      </c>
      <c r="H6006" s="64">
        <f t="shared" si="779"/>
        <v>-373</v>
      </c>
      <c r="J6006" s="64">
        <f t="shared" si="785"/>
        <v>213</v>
      </c>
      <c r="K6006" s="64">
        <f t="shared" si="780"/>
        <v>212</v>
      </c>
      <c r="L6006" s="64">
        <f t="shared" si="781"/>
        <v>787</v>
      </c>
      <c r="M6006" s="64">
        <f t="shared" si="782"/>
        <v>325</v>
      </c>
      <c r="O6006" s="64">
        <f t="shared" si="786"/>
        <v>2</v>
      </c>
      <c r="P6006" s="64">
        <f t="shared" si="787"/>
        <v>1</v>
      </c>
      <c r="Q6006" s="64">
        <f t="shared" si="788"/>
        <v>1</v>
      </c>
    </row>
    <row r="6007" spans="1:17" x14ac:dyDescent="0.35">
      <c r="A6007" s="64">
        <v>50591611</v>
      </c>
      <c r="B6007" s="64" t="str">
        <f t="shared" si="783"/>
        <v>RT</v>
      </c>
      <c r="C6007" s="64">
        <f t="shared" si="784"/>
        <v>3697.7200000000003</v>
      </c>
      <c r="D6007" s="64">
        <f t="shared" si="784"/>
        <v>365</v>
      </c>
      <c r="E6007" s="64">
        <f t="shared" si="784"/>
        <v>301.10000000000002</v>
      </c>
      <c r="F6007" s="64">
        <f t="shared" si="784"/>
        <v>0</v>
      </c>
      <c r="H6007" s="64">
        <f t="shared" si="779"/>
        <v>-301.10000000000002</v>
      </c>
      <c r="J6007" s="64">
        <f t="shared" si="785"/>
        <v>213</v>
      </c>
      <c r="K6007" s="64">
        <f t="shared" si="780"/>
        <v>212</v>
      </c>
      <c r="L6007" s="64">
        <f t="shared" si="781"/>
        <v>788</v>
      </c>
      <c r="M6007" s="64">
        <f t="shared" si="782"/>
        <v>325</v>
      </c>
      <c r="O6007" s="64">
        <f t="shared" si="786"/>
        <v>2</v>
      </c>
      <c r="P6007" s="64">
        <f t="shared" si="787"/>
        <v>1</v>
      </c>
      <c r="Q6007" s="64">
        <f t="shared" si="788"/>
        <v>1</v>
      </c>
    </row>
    <row r="6008" spans="1:17" x14ac:dyDescent="0.35">
      <c r="A6008" s="64">
        <v>50592081</v>
      </c>
      <c r="B6008" s="64" t="str">
        <f t="shared" si="783"/>
        <v>RT</v>
      </c>
      <c r="C6008" s="64">
        <f t="shared" si="784"/>
        <v>7304.85</v>
      </c>
      <c r="D6008" s="64">
        <f t="shared" si="784"/>
        <v>365</v>
      </c>
      <c r="E6008" s="64">
        <f t="shared" si="784"/>
        <v>595.24</v>
      </c>
      <c r="F6008" s="64">
        <f t="shared" si="784"/>
        <v>0</v>
      </c>
      <c r="H6008" s="64">
        <f t="shared" si="779"/>
        <v>-595.24</v>
      </c>
      <c r="J6008" s="64">
        <f t="shared" si="785"/>
        <v>213</v>
      </c>
      <c r="K6008" s="64">
        <f t="shared" si="780"/>
        <v>212</v>
      </c>
      <c r="L6008" s="64">
        <f t="shared" si="781"/>
        <v>789</v>
      </c>
      <c r="M6008" s="64">
        <f t="shared" si="782"/>
        <v>325</v>
      </c>
      <c r="O6008" s="64">
        <f t="shared" si="786"/>
        <v>2</v>
      </c>
      <c r="P6008" s="64">
        <f t="shared" si="787"/>
        <v>1</v>
      </c>
      <c r="Q6008" s="64">
        <f t="shared" si="788"/>
        <v>1</v>
      </c>
    </row>
    <row r="6009" spans="1:17" x14ac:dyDescent="0.35">
      <c r="A6009" s="64">
        <v>50593980</v>
      </c>
      <c r="B6009" s="64" t="str">
        <f t="shared" si="783"/>
        <v>RCT Control</v>
      </c>
      <c r="C6009" s="64">
        <f t="shared" si="784"/>
        <v>6659.34</v>
      </c>
      <c r="D6009" s="64">
        <f t="shared" si="784"/>
        <v>336</v>
      </c>
      <c r="E6009" s="64">
        <f t="shared" si="784"/>
        <v>551.18000000000006</v>
      </c>
      <c r="F6009" s="64">
        <f t="shared" si="784"/>
        <v>0</v>
      </c>
      <c r="H6009" s="64">
        <f t="shared" si="779"/>
        <v>-551.18000000000006</v>
      </c>
      <c r="J6009" s="64">
        <f t="shared" si="785"/>
        <v>213</v>
      </c>
      <c r="K6009" s="64">
        <f t="shared" si="780"/>
        <v>212</v>
      </c>
      <c r="L6009" s="64">
        <f t="shared" si="781"/>
        <v>789</v>
      </c>
      <c r="M6009" s="64">
        <f t="shared" si="782"/>
        <v>326</v>
      </c>
      <c r="O6009" s="64">
        <f t="shared" si="786"/>
        <v>2</v>
      </c>
      <c r="P6009" s="64">
        <f t="shared" si="787"/>
        <v>1</v>
      </c>
      <c r="Q6009" s="64">
        <f t="shared" si="788"/>
        <v>1</v>
      </c>
    </row>
    <row r="6010" spans="1:17" x14ac:dyDescent="0.35">
      <c r="A6010" s="64">
        <v>50594954</v>
      </c>
      <c r="B6010" s="64" t="str">
        <f t="shared" si="783"/>
        <v>RT</v>
      </c>
      <c r="C6010" s="64">
        <f t="shared" si="784"/>
        <v>8557.57</v>
      </c>
      <c r="D6010" s="64">
        <f t="shared" si="784"/>
        <v>365</v>
      </c>
      <c r="E6010" s="64">
        <f t="shared" si="784"/>
        <v>677.57999999999993</v>
      </c>
      <c r="F6010" s="64">
        <f t="shared" si="784"/>
        <v>0</v>
      </c>
      <c r="H6010" s="64">
        <f t="shared" si="779"/>
        <v>-677.57999999999993</v>
      </c>
      <c r="J6010" s="64">
        <f t="shared" si="785"/>
        <v>213</v>
      </c>
      <c r="K6010" s="64">
        <f t="shared" si="780"/>
        <v>212</v>
      </c>
      <c r="L6010" s="64">
        <f t="shared" si="781"/>
        <v>790</v>
      </c>
      <c r="M6010" s="64">
        <f t="shared" si="782"/>
        <v>326</v>
      </c>
      <c r="O6010" s="64">
        <f t="shared" si="786"/>
        <v>2</v>
      </c>
      <c r="P6010" s="64">
        <f t="shared" si="787"/>
        <v>1</v>
      </c>
      <c r="Q6010" s="64">
        <f t="shared" si="788"/>
        <v>1</v>
      </c>
    </row>
    <row r="6011" spans="1:17" x14ac:dyDescent="0.35">
      <c r="A6011" s="64">
        <v>50596629</v>
      </c>
      <c r="B6011" s="64" t="str">
        <f t="shared" si="783"/>
        <v>RT</v>
      </c>
      <c r="C6011" s="64">
        <f t="shared" si="784"/>
        <v>2987.17</v>
      </c>
      <c r="D6011" s="64">
        <f t="shared" si="784"/>
        <v>364</v>
      </c>
      <c r="E6011" s="64">
        <f t="shared" si="784"/>
        <v>244.17000000000002</v>
      </c>
      <c r="F6011" s="64">
        <f t="shared" si="784"/>
        <v>0</v>
      </c>
      <c r="H6011" s="64">
        <f t="shared" si="779"/>
        <v>-244.17000000000002</v>
      </c>
      <c r="J6011" s="64">
        <f t="shared" si="785"/>
        <v>213</v>
      </c>
      <c r="K6011" s="64">
        <f t="shared" si="780"/>
        <v>212</v>
      </c>
      <c r="L6011" s="64">
        <f t="shared" si="781"/>
        <v>791</v>
      </c>
      <c r="M6011" s="64">
        <f t="shared" si="782"/>
        <v>326</v>
      </c>
      <c r="O6011" s="64">
        <f t="shared" si="786"/>
        <v>2</v>
      </c>
      <c r="P6011" s="64">
        <f t="shared" si="787"/>
        <v>1</v>
      </c>
      <c r="Q6011" s="64">
        <f t="shared" si="788"/>
        <v>1</v>
      </c>
    </row>
    <row r="6012" spans="1:17" x14ac:dyDescent="0.35">
      <c r="A6012" s="64">
        <v>50597536</v>
      </c>
      <c r="B6012" s="64" t="str">
        <f t="shared" si="783"/>
        <v>RT</v>
      </c>
      <c r="C6012" s="64">
        <f t="shared" si="784"/>
        <v>8418.86</v>
      </c>
      <c r="D6012" s="64">
        <f t="shared" si="784"/>
        <v>364</v>
      </c>
      <c r="E6012" s="64">
        <f t="shared" si="784"/>
        <v>642.37</v>
      </c>
      <c r="F6012" s="64">
        <f t="shared" si="784"/>
        <v>0</v>
      </c>
      <c r="H6012" s="64">
        <f t="shared" si="779"/>
        <v>-642.37</v>
      </c>
      <c r="J6012" s="64">
        <f t="shared" si="785"/>
        <v>213</v>
      </c>
      <c r="K6012" s="64">
        <f t="shared" si="780"/>
        <v>212</v>
      </c>
      <c r="L6012" s="64">
        <f t="shared" si="781"/>
        <v>792</v>
      </c>
      <c r="M6012" s="64">
        <f t="shared" si="782"/>
        <v>326</v>
      </c>
      <c r="O6012" s="64">
        <f t="shared" si="786"/>
        <v>2</v>
      </c>
      <c r="P6012" s="64">
        <f t="shared" si="787"/>
        <v>1</v>
      </c>
      <c r="Q6012" s="64">
        <f t="shared" si="788"/>
        <v>1</v>
      </c>
    </row>
    <row r="6013" spans="1:17" x14ac:dyDescent="0.35">
      <c r="A6013" s="64">
        <v>50598279</v>
      </c>
      <c r="B6013" s="64" t="str">
        <f t="shared" si="783"/>
        <v>RT</v>
      </c>
      <c r="C6013" s="64">
        <f t="shared" si="784"/>
        <v>4743.66</v>
      </c>
      <c r="D6013" s="64">
        <f t="shared" si="784"/>
        <v>335</v>
      </c>
      <c r="E6013" s="64">
        <f t="shared" si="784"/>
        <v>372.64</v>
      </c>
      <c r="F6013" s="64">
        <f t="shared" si="784"/>
        <v>0</v>
      </c>
      <c r="H6013" s="64">
        <f t="shared" si="779"/>
        <v>-372.64</v>
      </c>
      <c r="J6013" s="64">
        <f t="shared" si="785"/>
        <v>213</v>
      </c>
      <c r="K6013" s="64">
        <f t="shared" si="780"/>
        <v>212</v>
      </c>
      <c r="L6013" s="64">
        <f t="shared" si="781"/>
        <v>793</v>
      </c>
      <c r="M6013" s="64">
        <f t="shared" si="782"/>
        <v>326</v>
      </c>
      <c r="O6013" s="64">
        <f t="shared" si="786"/>
        <v>2</v>
      </c>
      <c r="P6013" s="64">
        <f t="shared" si="787"/>
        <v>1</v>
      </c>
      <c r="Q6013" s="64">
        <f t="shared" si="788"/>
        <v>1</v>
      </c>
    </row>
    <row r="6014" spans="1:17" x14ac:dyDescent="0.35">
      <c r="A6014" s="64">
        <v>50598526</v>
      </c>
      <c r="B6014" s="64" t="str">
        <f t="shared" si="783"/>
        <v>RCT Control</v>
      </c>
      <c r="C6014" s="64">
        <f t="shared" si="784"/>
        <v>7303.91</v>
      </c>
      <c r="D6014" s="64">
        <f t="shared" si="784"/>
        <v>347</v>
      </c>
      <c r="E6014" s="64">
        <f t="shared" si="784"/>
        <v>588.11</v>
      </c>
      <c r="F6014" s="64">
        <f t="shared" si="784"/>
        <v>0</v>
      </c>
      <c r="H6014" s="64">
        <f t="shared" si="779"/>
        <v>-588.11</v>
      </c>
      <c r="J6014" s="64">
        <f t="shared" si="785"/>
        <v>213</v>
      </c>
      <c r="K6014" s="64">
        <f t="shared" si="780"/>
        <v>212</v>
      </c>
      <c r="L6014" s="64">
        <f t="shared" si="781"/>
        <v>793</v>
      </c>
      <c r="M6014" s="64">
        <f t="shared" si="782"/>
        <v>327</v>
      </c>
      <c r="O6014" s="64">
        <f t="shared" si="786"/>
        <v>2</v>
      </c>
      <c r="P6014" s="64">
        <f t="shared" si="787"/>
        <v>1</v>
      </c>
      <c r="Q6014" s="64">
        <f t="shared" si="788"/>
        <v>1</v>
      </c>
    </row>
    <row r="6015" spans="1:17" x14ac:dyDescent="0.35">
      <c r="A6015" s="64">
        <v>50598659</v>
      </c>
      <c r="B6015" s="64" t="str">
        <f t="shared" si="783"/>
        <v>RCT Control</v>
      </c>
      <c r="C6015" s="64">
        <f t="shared" si="784"/>
        <v>7598.4699999999993</v>
      </c>
      <c r="D6015" s="64">
        <f t="shared" si="784"/>
        <v>332</v>
      </c>
      <c r="E6015" s="64">
        <f t="shared" si="784"/>
        <v>622.6</v>
      </c>
      <c r="F6015" s="64">
        <f t="shared" si="784"/>
        <v>0</v>
      </c>
      <c r="H6015" s="64">
        <f t="shared" si="779"/>
        <v>-622.6</v>
      </c>
      <c r="J6015" s="64">
        <f t="shared" si="785"/>
        <v>213</v>
      </c>
      <c r="K6015" s="64">
        <f t="shared" si="780"/>
        <v>212</v>
      </c>
      <c r="L6015" s="64">
        <f t="shared" si="781"/>
        <v>793</v>
      </c>
      <c r="M6015" s="64">
        <f t="shared" si="782"/>
        <v>328</v>
      </c>
      <c r="O6015" s="64">
        <f t="shared" si="786"/>
        <v>2</v>
      </c>
      <c r="P6015" s="64">
        <f t="shared" si="787"/>
        <v>1</v>
      </c>
      <c r="Q6015" s="64">
        <f t="shared" si="788"/>
        <v>1</v>
      </c>
    </row>
    <row r="6016" spans="1:17" x14ac:dyDescent="0.35">
      <c r="A6016" s="64">
        <v>50600462</v>
      </c>
      <c r="B6016" s="64" t="str">
        <f t="shared" si="783"/>
        <v>CPP/RT</v>
      </c>
      <c r="C6016" s="64">
        <f t="shared" si="784"/>
        <v>4343.32</v>
      </c>
      <c r="D6016" s="64">
        <f t="shared" si="784"/>
        <v>334</v>
      </c>
      <c r="E6016" s="64">
        <f t="shared" si="784"/>
        <v>363.25</v>
      </c>
      <c r="F6016" s="64">
        <f t="shared" si="784"/>
        <v>362.95</v>
      </c>
      <c r="H6016" s="64">
        <f t="shared" si="779"/>
        <v>-0.30000000000001137</v>
      </c>
      <c r="J6016" s="64">
        <f t="shared" si="785"/>
        <v>213</v>
      </c>
      <c r="K6016" s="64">
        <f t="shared" si="780"/>
        <v>213</v>
      </c>
      <c r="L6016" s="64">
        <f t="shared" si="781"/>
        <v>793</v>
      </c>
      <c r="M6016" s="64">
        <f t="shared" si="782"/>
        <v>328</v>
      </c>
      <c r="O6016" s="64">
        <f t="shared" si="786"/>
        <v>2</v>
      </c>
      <c r="P6016" s="64">
        <f t="shared" si="787"/>
        <v>1</v>
      </c>
      <c r="Q6016" s="64">
        <f t="shared" si="788"/>
        <v>1</v>
      </c>
    </row>
    <row r="6017" spans="1:17" x14ac:dyDescent="0.35">
      <c r="A6017" s="64">
        <v>50601311</v>
      </c>
      <c r="B6017" s="64" t="str">
        <f t="shared" si="783"/>
        <v>CPP/RT</v>
      </c>
      <c r="C6017" s="64">
        <f t="shared" si="784"/>
        <v>10446.11</v>
      </c>
      <c r="D6017" s="64">
        <f t="shared" si="784"/>
        <v>333</v>
      </c>
      <c r="E6017" s="64">
        <f t="shared" si="784"/>
        <v>799.24</v>
      </c>
      <c r="F6017" s="64">
        <f t="shared" si="784"/>
        <v>774.59</v>
      </c>
      <c r="H6017" s="64">
        <f t="shared" si="779"/>
        <v>-24.649999999999977</v>
      </c>
      <c r="J6017" s="64">
        <f t="shared" si="785"/>
        <v>213</v>
      </c>
      <c r="K6017" s="64">
        <f t="shared" si="780"/>
        <v>214</v>
      </c>
      <c r="L6017" s="64">
        <f t="shared" si="781"/>
        <v>793</v>
      </c>
      <c r="M6017" s="64">
        <f t="shared" si="782"/>
        <v>328</v>
      </c>
      <c r="O6017" s="64">
        <f t="shared" si="786"/>
        <v>2</v>
      </c>
      <c r="P6017" s="64">
        <f t="shared" si="787"/>
        <v>1</v>
      </c>
      <c r="Q6017" s="64">
        <f t="shared" si="788"/>
        <v>1</v>
      </c>
    </row>
    <row r="6018" spans="1:17" x14ac:dyDescent="0.35">
      <c r="A6018" s="64">
        <v>50606246</v>
      </c>
      <c r="B6018" s="64" t="str">
        <f t="shared" si="783"/>
        <v>RT</v>
      </c>
      <c r="C6018" s="64">
        <f t="shared" si="784"/>
        <v>20330.32</v>
      </c>
      <c r="D6018" s="64">
        <f t="shared" si="784"/>
        <v>365</v>
      </c>
      <c r="E6018" s="64">
        <f t="shared" si="784"/>
        <v>1680.17</v>
      </c>
      <c r="F6018" s="64">
        <f t="shared" si="784"/>
        <v>0</v>
      </c>
      <c r="H6018" s="64">
        <f t="shared" si="779"/>
        <v>-1680.17</v>
      </c>
      <c r="J6018" s="64">
        <f t="shared" si="785"/>
        <v>213</v>
      </c>
      <c r="K6018" s="64">
        <f t="shared" si="780"/>
        <v>214</v>
      </c>
      <c r="L6018" s="64">
        <f t="shared" si="781"/>
        <v>794</v>
      </c>
      <c r="M6018" s="64">
        <f t="shared" si="782"/>
        <v>328</v>
      </c>
      <c r="O6018" s="64">
        <f t="shared" si="786"/>
        <v>2</v>
      </c>
      <c r="P6018" s="64">
        <f t="shared" si="787"/>
        <v>1</v>
      </c>
      <c r="Q6018" s="64">
        <f t="shared" si="788"/>
        <v>1</v>
      </c>
    </row>
    <row r="6019" spans="1:17" x14ac:dyDescent="0.35">
      <c r="A6019" s="64">
        <v>50608044</v>
      </c>
      <c r="B6019" s="64" t="str">
        <f t="shared" si="783"/>
        <v>CPP</v>
      </c>
      <c r="C6019" s="64">
        <f t="shared" si="784"/>
        <v>3253.25</v>
      </c>
      <c r="D6019" s="64">
        <f t="shared" si="784"/>
        <v>367</v>
      </c>
      <c r="E6019" s="64">
        <f t="shared" si="784"/>
        <v>265.52</v>
      </c>
      <c r="F6019" s="64">
        <f t="shared" si="784"/>
        <v>263.40999999999997</v>
      </c>
      <c r="H6019" s="64">
        <f t="shared" si="779"/>
        <v>-2.1100000000000136</v>
      </c>
      <c r="J6019" s="64">
        <f t="shared" si="785"/>
        <v>214</v>
      </c>
      <c r="K6019" s="64">
        <f t="shared" si="780"/>
        <v>214</v>
      </c>
      <c r="L6019" s="64">
        <f t="shared" si="781"/>
        <v>794</v>
      </c>
      <c r="M6019" s="64">
        <f t="shared" si="782"/>
        <v>328</v>
      </c>
      <c r="O6019" s="64">
        <f t="shared" si="786"/>
        <v>2</v>
      </c>
      <c r="P6019" s="64">
        <f t="shared" si="787"/>
        <v>1</v>
      </c>
      <c r="Q6019" s="64">
        <f t="shared" si="788"/>
        <v>1</v>
      </c>
    </row>
    <row r="6020" spans="1:17" x14ac:dyDescent="0.35">
      <c r="A6020" s="64">
        <v>50610304</v>
      </c>
      <c r="B6020" s="64" t="str">
        <f t="shared" si="783"/>
        <v>RCT Control</v>
      </c>
      <c r="C6020" s="64">
        <f t="shared" si="784"/>
        <v>1910.4499999999998</v>
      </c>
      <c r="D6020" s="64">
        <f t="shared" si="784"/>
        <v>334</v>
      </c>
      <c r="E6020" s="64">
        <f t="shared" si="784"/>
        <v>158.34</v>
      </c>
      <c r="F6020" s="64">
        <f t="shared" si="784"/>
        <v>0</v>
      </c>
      <c r="H6020" s="64">
        <f t="shared" si="779"/>
        <v>-158.34</v>
      </c>
      <c r="J6020" s="64">
        <f t="shared" si="785"/>
        <v>214</v>
      </c>
      <c r="K6020" s="64">
        <f t="shared" si="780"/>
        <v>214</v>
      </c>
      <c r="L6020" s="64">
        <f t="shared" si="781"/>
        <v>794</v>
      </c>
      <c r="M6020" s="64">
        <f t="shared" si="782"/>
        <v>329</v>
      </c>
      <c r="O6020" s="64">
        <f t="shared" si="786"/>
        <v>2</v>
      </c>
      <c r="P6020" s="64">
        <f t="shared" si="787"/>
        <v>1</v>
      </c>
      <c r="Q6020" s="64">
        <f t="shared" si="788"/>
        <v>1</v>
      </c>
    </row>
    <row r="6021" spans="1:17" x14ac:dyDescent="0.35">
      <c r="A6021" s="64">
        <v>50611724</v>
      </c>
      <c r="B6021" s="64" t="str">
        <f t="shared" si="783"/>
        <v>RT</v>
      </c>
      <c r="C6021" s="64">
        <f t="shared" si="784"/>
        <v>10159.630000000001</v>
      </c>
      <c r="D6021" s="64">
        <f t="shared" si="784"/>
        <v>364</v>
      </c>
      <c r="E6021" s="64">
        <f t="shared" si="784"/>
        <v>820.68000000000006</v>
      </c>
      <c r="F6021" s="64">
        <f t="shared" si="784"/>
        <v>0</v>
      </c>
      <c r="H6021" s="64">
        <f t="shared" si="779"/>
        <v>-820.68000000000006</v>
      </c>
      <c r="J6021" s="64">
        <f t="shared" si="785"/>
        <v>214</v>
      </c>
      <c r="K6021" s="64">
        <f t="shared" si="780"/>
        <v>214</v>
      </c>
      <c r="L6021" s="64">
        <f t="shared" si="781"/>
        <v>795</v>
      </c>
      <c r="M6021" s="64">
        <f t="shared" si="782"/>
        <v>329</v>
      </c>
      <c r="O6021" s="64">
        <f t="shared" si="786"/>
        <v>2</v>
      </c>
      <c r="P6021" s="64">
        <f t="shared" si="787"/>
        <v>1</v>
      </c>
      <c r="Q6021" s="64">
        <f t="shared" si="788"/>
        <v>1</v>
      </c>
    </row>
    <row r="6022" spans="1:17" x14ac:dyDescent="0.35">
      <c r="A6022" s="64">
        <v>50612219</v>
      </c>
      <c r="B6022" s="64" t="str">
        <f t="shared" si="783"/>
        <v>RT</v>
      </c>
      <c r="C6022" s="64">
        <f t="shared" si="784"/>
        <v>7744.86</v>
      </c>
      <c r="D6022" s="64">
        <f t="shared" si="784"/>
        <v>365</v>
      </c>
      <c r="E6022" s="64">
        <f t="shared" si="784"/>
        <v>619.05999999999995</v>
      </c>
      <c r="F6022" s="64">
        <f t="shared" si="784"/>
        <v>0</v>
      </c>
      <c r="H6022" s="64">
        <f t="shared" si="779"/>
        <v>-619.05999999999995</v>
      </c>
      <c r="J6022" s="64">
        <f t="shared" si="785"/>
        <v>214</v>
      </c>
      <c r="K6022" s="64">
        <f t="shared" si="780"/>
        <v>214</v>
      </c>
      <c r="L6022" s="64">
        <f t="shared" si="781"/>
        <v>796</v>
      </c>
      <c r="M6022" s="64">
        <f t="shared" si="782"/>
        <v>329</v>
      </c>
      <c r="O6022" s="64">
        <f t="shared" si="786"/>
        <v>2</v>
      </c>
      <c r="P6022" s="64">
        <f t="shared" si="787"/>
        <v>1</v>
      </c>
      <c r="Q6022" s="64">
        <f t="shared" si="788"/>
        <v>1</v>
      </c>
    </row>
    <row r="6023" spans="1:17" x14ac:dyDescent="0.35">
      <c r="A6023" s="64">
        <v>50613134</v>
      </c>
      <c r="B6023" s="64" t="str">
        <f t="shared" si="783"/>
        <v>RT</v>
      </c>
      <c r="C6023" s="64">
        <f t="shared" si="784"/>
        <v>7146.0599999999995</v>
      </c>
      <c r="D6023" s="64">
        <f t="shared" si="784"/>
        <v>364</v>
      </c>
      <c r="E6023" s="64">
        <f t="shared" si="784"/>
        <v>580.31999999999994</v>
      </c>
      <c r="F6023" s="64">
        <f t="shared" si="784"/>
        <v>0</v>
      </c>
      <c r="H6023" s="64">
        <f t="shared" si="779"/>
        <v>-580.31999999999994</v>
      </c>
      <c r="J6023" s="64">
        <f t="shared" si="785"/>
        <v>214</v>
      </c>
      <c r="K6023" s="64">
        <f t="shared" si="780"/>
        <v>214</v>
      </c>
      <c r="L6023" s="64">
        <f t="shared" si="781"/>
        <v>797</v>
      </c>
      <c r="M6023" s="64">
        <f t="shared" si="782"/>
        <v>329</v>
      </c>
      <c r="O6023" s="64">
        <f t="shared" si="786"/>
        <v>2</v>
      </c>
      <c r="P6023" s="64">
        <f t="shared" si="787"/>
        <v>1</v>
      </c>
      <c r="Q6023" s="64">
        <f t="shared" si="788"/>
        <v>1</v>
      </c>
    </row>
    <row r="6024" spans="1:17" x14ac:dyDescent="0.35">
      <c r="A6024" s="64">
        <v>50614273</v>
      </c>
      <c r="B6024" s="64" t="str">
        <f t="shared" si="783"/>
        <v>RT</v>
      </c>
      <c r="C6024" s="64">
        <f t="shared" si="784"/>
        <v>10503.01</v>
      </c>
      <c r="D6024" s="64">
        <f t="shared" si="784"/>
        <v>365</v>
      </c>
      <c r="E6024" s="64">
        <f t="shared" si="784"/>
        <v>833.94</v>
      </c>
      <c r="F6024" s="64">
        <f t="shared" si="784"/>
        <v>0</v>
      </c>
      <c r="H6024" s="64">
        <f t="shared" si="779"/>
        <v>-833.94</v>
      </c>
      <c r="J6024" s="64">
        <f t="shared" si="785"/>
        <v>214</v>
      </c>
      <c r="K6024" s="64">
        <f t="shared" si="780"/>
        <v>214</v>
      </c>
      <c r="L6024" s="64">
        <f t="shared" si="781"/>
        <v>798</v>
      </c>
      <c r="M6024" s="64">
        <f t="shared" si="782"/>
        <v>329</v>
      </c>
      <c r="O6024" s="64">
        <f t="shared" si="786"/>
        <v>2</v>
      </c>
      <c r="P6024" s="64">
        <f t="shared" si="787"/>
        <v>1</v>
      </c>
      <c r="Q6024" s="64">
        <f t="shared" si="788"/>
        <v>1</v>
      </c>
    </row>
    <row r="6025" spans="1:17" x14ac:dyDescent="0.35">
      <c r="A6025" s="64">
        <v>50616849</v>
      </c>
      <c r="B6025" s="64" t="str">
        <f t="shared" si="783"/>
        <v>RT</v>
      </c>
      <c r="C6025" s="64">
        <f t="shared" si="784"/>
        <v>8758.76</v>
      </c>
      <c r="D6025" s="64">
        <f t="shared" si="784"/>
        <v>367</v>
      </c>
      <c r="E6025" s="64">
        <f t="shared" si="784"/>
        <v>714.8900000000001</v>
      </c>
      <c r="F6025" s="64">
        <f t="shared" si="784"/>
        <v>0</v>
      </c>
      <c r="H6025" s="64">
        <f t="shared" si="779"/>
        <v>-714.8900000000001</v>
      </c>
      <c r="J6025" s="64">
        <f t="shared" si="785"/>
        <v>214</v>
      </c>
      <c r="K6025" s="64">
        <f t="shared" si="780"/>
        <v>214</v>
      </c>
      <c r="L6025" s="64">
        <f t="shared" si="781"/>
        <v>799</v>
      </c>
      <c r="M6025" s="64">
        <f t="shared" si="782"/>
        <v>329</v>
      </c>
      <c r="O6025" s="64">
        <f t="shared" si="786"/>
        <v>2</v>
      </c>
      <c r="P6025" s="64">
        <f t="shared" si="787"/>
        <v>1</v>
      </c>
      <c r="Q6025" s="64">
        <f t="shared" si="788"/>
        <v>1</v>
      </c>
    </row>
    <row r="6026" spans="1:17" x14ac:dyDescent="0.35">
      <c r="A6026" s="64">
        <v>50617269</v>
      </c>
      <c r="B6026" s="64" t="str">
        <f t="shared" si="783"/>
        <v>RT</v>
      </c>
      <c r="C6026" s="64">
        <f t="shared" si="784"/>
        <v>4671.42</v>
      </c>
      <c r="D6026" s="64">
        <f t="shared" si="784"/>
        <v>365</v>
      </c>
      <c r="E6026" s="64">
        <f t="shared" si="784"/>
        <v>390.84</v>
      </c>
      <c r="F6026" s="64">
        <f t="shared" si="784"/>
        <v>0</v>
      </c>
      <c r="H6026" s="64">
        <f t="shared" si="779"/>
        <v>-390.84</v>
      </c>
      <c r="J6026" s="64">
        <f t="shared" si="785"/>
        <v>214</v>
      </c>
      <c r="K6026" s="64">
        <f t="shared" si="780"/>
        <v>214</v>
      </c>
      <c r="L6026" s="64">
        <f t="shared" si="781"/>
        <v>800</v>
      </c>
      <c r="M6026" s="64">
        <f t="shared" si="782"/>
        <v>329</v>
      </c>
      <c r="O6026" s="64">
        <f t="shared" si="786"/>
        <v>2</v>
      </c>
      <c r="P6026" s="64">
        <f t="shared" si="787"/>
        <v>1</v>
      </c>
      <c r="Q6026" s="64">
        <f t="shared" si="788"/>
        <v>1</v>
      </c>
    </row>
    <row r="6027" spans="1:17" x14ac:dyDescent="0.35">
      <c r="A6027" s="64">
        <v>50617368</v>
      </c>
      <c r="B6027" s="64" t="str">
        <f t="shared" si="783"/>
        <v>CPP/RT</v>
      </c>
      <c r="C6027" s="64">
        <f t="shared" si="784"/>
        <v>11371.52</v>
      </c>
      <c r="D6027" s="64">
        <f t="shared" si="784"/>
        <v>303</v>
      </c>
      <c r="E6027" s="64">
        <f t="shared" si="784"/>
        <v>834.68000000000006</v>
      </c>
      <c r="F6027" s="64">
        <f t="shared" si="784"/>
        <v>806.27</v>
      </c>
      <c r="H6027" s="64">
        <f t="shared" si="779"/>
        <v>-28.410000000000082</v>
      </c>
      <c r="J6027" s="64">
        <f t="shared" si="785"/>
        <v>214</v>
      </c>
      <c r="K6027" s="64">
        <f t="shared" si="780"/>
        <v>215</v>
      </c>
      <c r="L6027" s="64">
        <f t="shared" si="781"/>
        <v>800</v>
      </c>
      <c r="M6027" s="64">
        <f t="shared" si="782"/>
        <v>329</v>
      </c>
      <c r="O6027" s="64">
        <f t="shared" si="786"/>
        <v>2</v>
      </c>
      <c r="P6027" s="64">
        <f t="shared" si="787"/>
        <v>1</v>
      </c>
      <c r="Q6027" s="64">
        <f t="shared" si="788"/>
        <v>1</v>
      </c>
    </row>
    <row r="6028" spans="1:17" x14ac:dyDescent="0.35">
      <c r="A6028" s="64">
        <v>50619215</v>
      </c>
      <c r="B6028" s="64" t="str">
        <f t="shared" si="783"/>
        <v>CPP/RT</v>
      </c>
      <c r="C6028" s="64">
        <f t="shared" si="784"/>
        <v>5053.38</v>
      </c>
      <c r="D6028" s="64">
        <f t="shared" si="784"/>
        <v>334</v>
      </c>
      <c r="E6028" s="64">
        <f t="shared" si="784"/>
        <v>412.69</v>
      </c>
      <c r="F6028" s="64">
        <f t="shared" si="784"/>
        <v>406.77</v>
      </c>
      <c r="H6028" s="64">
        <f t="shared" si="779"/>
        <v>-5.9200000000000159</v>
      </c>
      <c r="J6028" s="64">
        <f t="shared" si="785"/>
        <v>214</v>
      </c>
      <c r="K6028" s="64">
        <f t="shared" si="780"/>
        <v>216</v>
      </c>
      <c r="L6028" s="64">
        <f t="shared" si="781"/>
        <v>800</v>
      </c>
      <c r="M6028" s="64">
        <f t="shared" si="782"/>
        <v>329</v>
      </c>
      <c r="O6028" s="64">
        <f t="shared" si="786"/>
        <v>2</v>
      </c>
      <c r="P6028" s="64">
        <f t="shared" si="787"/>
        <v>1</v>
      </c>
      <c r="Q6028" s="64">
        <f t="shared" si="788"/>
        <v>1</v>
      </c>
    </row>
    <row r="6029" spans="1:17" x14ac:dyDescent="0.35">
      <c r="A6029" s="64">
        <v>50621715</v>
      </c>
      <c r="B6029" s="64" t="str">
        <f t="shared" si="783"/>
        <v>RT</v>
      </c>
      <c r="C6029" s="64">
        <f t="shared" si="784"/>
        <v>7242.0599999999995</v>
      </c>
      <c r="D6029" s="64">
        <f t="shared" si="784"/>
        <v>365</v>
      </c>
      <c r="E6029" s="64">
        <f t="shared" si="784"/>
        <v>575.28</v>
      </c>
      <c r="F6029" s="64">
        <f t="shared" si="784"/>
        <v>0</v>
      </c>
      <c r="H6029" s="64">
        <f t="shared" si="779"/>
        <v>-575.28</v>
      </c>
      <c r="J6029" s="64">
        <f t="shared" si="785"/>
        <v>214</v>
      </c>
      <c r="K6029" s="64">
        <f t="shared" si="780"/>
        <v>216</v>
      </c>
      <c r="L6029" s="64">
        <f t="shared" si="781"/>
        <v>801</v>
      </c>
      <c r="M6029" s="64">
        <f t="shared" si="782"/>
        <v>329</v>
      </c>
      <c r="O6029" s="64">
        <f t="shared" si="786"/>
        <v>2</v>
      </c>
      <c r="P6029" s="64">
        <f t="shared" si="787"/>
        <v>1</v>
      </c>
      <c r="Q6029" s="64">
        <f t="shared" si="788"/>
        <v>1</v>
      </c>
    </row>
    <row r="6030" spans="1:17" x14ac:dyDescent="0.35">
      <c r="A6030" s="64">
        <v>50622739</v>
      </c>
      <c r="B6030" s="64" t="str">
        <f t="shared" si="783"/>
        <v>RCT Control</v>
      </c>
      <c r="C6030" s="64">
        <f t="shared" si="784"/>
        <v>5156.3</v>
      </c>
      <c r="D6030" s="64">
        <f t="shared" si="784"/>
        <v>335</v>
      </c>
      <c r="E6030" s="64">
        <f t="shared" si="784"/>
        <v>417.28</v>
      </c>
      <c r="F6030" s="64">
        <f t="shared" si="784"/>
        <v>0</v>
      </c>
      <c r="H6030" s="64">
        <f t="shared" si="779"/>
        <v>-417.28</v>
      </c>
      <c r="J6030" s="64">
        <f t="shared" si="785"/>
        <v>214</v>
      </c>
      <c r="K6030" s="64">
        <f t="shared" si="780"/>
        <v>216</v>
      </c>
      <c r="L6030" s="64">
        <f t="shared" si="781"/>
        <v>801</v>
      </c>
      <c r="M6030" s="64">
        <f t="shared" si="782"/>
        <v>330</v>
      </c>
      <c r="O6030" s="64">
        <f t="shared" si="786"/>
        <v>2</v>
      </c>
      <c r="P6030" s="64">
        <f t="shared" si="787"/>
        <v>1</v>
      </c>
      <c r="Q6030" s="64">
        <f t="shared" si="788"/>
        <v>1</v>
      </c>
    </row>
    <row r="6031" spans="1:17" x14ac:dyDescent="0.35">
      <c r="A6031" s="64">
        <v>50623753</v>
      </c>
      <c r="B6031" s="64" t="str">
        <f t="shared" si="783"/>
        <v>CPP/RT</v>
      </c>
      <c r="C6031" s="64">
        <f t="shared" si="784"/>
        <v>7801.2800000000007</v>
      </c>
      <c r="D6031" s="64">
        <f t="shared" si="784"/>
        <v>334</v>
      </c>
      <c r="E6031" s="64">
        <f t="shared" si="784"/>
        <v>606.99</v>
      </c>
      <c r="F6031" s="64">
        <f t="shared" si="784"/>
        <v>594.89</v>
      </c>
      <c r="H6031" s="64">
        <f t="shared" si="779"/>
        <v>-12.100000000000023</v>
      </c>
      <c r="J6031" s="64">
        <f t="shared" si="785"/>
        <v>214</v>
      </c>
      <c r="K6031" s="64">
        <f t="shared" si="780"/>
        <v>217</v>
      </c>
      <c r="L6031" s="64">
        <f t="shared" si="781"/>
        <v>801</v>
      </c>
      <c r="M6031" s="64">
        <f t="shared" si="782"/>
        <v>330</v>
      </c>
      <c r="O6031" s="64">
        <f t="shared" si="786"/>
        <v>2</v>
      </c>
      <c r="P6031" s="64">
        <f t="shared" si="787"/>
        <v>1</v>
      </c>
      <c r="Q6031" s="64">
        <f t="shared" si="788"/>
        <v>1</v>
      </c>
    </row>
    <row r="6032" spans="1:17" x14ac:dyDescent="0.35">
      <c r="A6032" s="64">
        <v>50624660</v>
      </c>
      <c r="B6032" s="64" t="str">
        <f t="shared" si="783"/>
        <v>RCT Control</v>
      </c>
      <c r="C6032" s="64">
        <f t="shared" si="784"/>
        <v>6906.74</v>
      </c>
      <c r="D6032" s="64">
        <f t="shared" si="784"/>
        <v>335</v>
      </c>
      <c r="E6032" s="64">
        <f t="shared" si="784"/>
        <v>556.03</v>
      </c>
      <c r="F6032" s="64">
        <f t="shared" si="784"/>
        <v>0</v>
      </c>
      <c r="H6032" s="64">
        <f t="shared" si="779"/>
        <v>-556.03</v>
      </c>
      <c r="J6032" s="64">
        <f t="shared" si="785"/>
        <v>214</v>
      </c>
      <c r="K6032" s="64">
        <f t="shared" si="780"/>
        <v>217</v>
      </c>
      <c r="L6032" s="64">
        <f t="shared" si="781"/>
        <v>801</v>
      </c>
      <c r="M6032" s="64">
        <f t="shared" si="782"/>
        <v>331</v>
      </c>
      <c r="O6032" s="64">
        <f t="shared" si="786"/>
        <v>2</v>
      </c>
      <c r="P6032" s="64">
        <f t="shared" si="787"/>
        <v>1</v>
      </c>
      <c r="Q6032" s="64">
        <f t="shared" si="788"/>
        <v>1</v>
      </c>
    </row>
    <row r="6033" spans="1:17" x14ac:dyDescent="0.35">
      <c r="A6033" s="64">
        <v>50625014</v>
      </c>
      <c r="B6033" s="64" t="str">
        <f t="shared" si="783"/>
        <v>CPP/RT</v>
      </c>
      <c r="C6033" s="64">
        <f t="shared" si="784"/>
        <v>6733.08</v>
      </c>
      <c r="D6033" s="64">
        <f t="shared" si="784"/>
        <v>302</v>
      </c>
      <c r="E6033" s="64">
        <f t="shared" si="784"/>
        <v>564.06999999999994</v>
      </c>
      <c r="F6033" s="64">
        <f t="shared" si="784"/>
        <v>564.04999999999995</v>
      </c>
      <c r="H6033" s="64">
        <f t="shared" si="779"/>
        <v>-1.999999999998181E-2</v>
      </c>
      <c r="J6033" s="64">
        <f t="shared" si="785"/>
        <v>214</v>
      </c>
      <c r="K6033" s="64">
        <f t="shared" si="780"/>
        <v>218</v>
      </c>
      <c r="L6033" s="64">
        <f t="shared" si="781"/>
        <v>801</v>
      </c>
      <c r="M6033" s="64">
        <f t="shared" si="782"/>
        <v>331</v>
      </c>
      <c r="O6033" s="64">
        <f t="shared" si="786"/>
        <v>2</v>
      </c>
      <c r="P6033" s="64">
        <f t="shared" si="787"/>
        <v>1</v>
      </c>
      <c r="Q6033" s="64">
        <f t="shared" si="788"/>
        <v>1</v>
      </c>
    </row>
    <row r="6034" spans="1:17" x14ac:dyDescent="0.35">
      <c r="A6034" s="64">
        <v>50625733</v>
      </c>
      <c r="B6034" s="64" t="str">
        <f t="shared" si="783"/>
        <v>RT</v>
      </c>
      <c r="C6034" s="64">
        <f t="shared" si="784"/>
        <v>4627.4400000000005</v>
      </c>
      <c r="D6034" s="64">
        <f t="shared" si="784"/>
        <v>365</v>
      </c>
      <c r="E6034" s="64">
        <f t="shared" si="784"/>
        <v>375.63</v>
      </c>
      <c r="F6034" s="64">
        <f t="shared" si="784"/>
        <v>0</v>
      </c>
      <c r="H6034" s="64">
        <f t="shared" si="779"/>
        <v>-375.63</v>
      </c>
      <c r="J6034" s="64">
        <f t="shared" si="785"/>
        <v>214</v>
      </c>
      <c r="K6034" s="64">
        <f t="shared" si="780"/>
        <v>218</v>
      </c>
      <c r="L6034" s="64">
        <f t="shared" si="781"/>
        <v>802</v>
      </c>
      <c r="M6034" s="64">
        <f t="shared" si="782"/>
        <v>331</v>
      </c>
      <c r="O6034" s="64">
        <f t="shared" si="786"/>
        <v>2</v>
      </c>
      <c r="P6034" s="64">
        <f t="shared" si="787"/>
        <v>1</v>
      </c>
      <c r="Q6034" s="64">
        <f t="shared" si="788"/>
        <v>1</v>
      </c>
    </row>
    <row r="6035" spans="1:17" x14ac:dyDescent="0.35">
      <c r="A6035" s="64">
        <v>50627268</v>
      </c>
      <c r="B6035" s="64" t="str">
        <f t="shared" si="783"/>
        <v>RT</v>
      </c>
      <c r="C6035" s="64">
        <f t="shared" si="784"/>
        <v>2911.88</v>
      </c>
      <c r="D6035" s="64">
        <f t="shared" si="784"/>
        <v>367</v>
      </c>
      <c r="E6035" s="64">
        <f t="shared" si="784"/>
        <v>224.58</v>
      </c>
      <c r="F6035" s="64">
        <f t="shared" si="784"/>
        <v>0</v>
      </c>
      <c r="H6035" s="64">
        <f t="shared" si="779"/>
        <v>-224.58</v>
      </c>
      <c r="J6035" s="64">
        <f t="shared" si="785"/>
        <v>214</v>
      </c>
      <c r="K6035" s="64">
        <f t="shared" si="780"/>
        <v>218</v>
      </c>
      <c r="L6035" s="64">
        <f t="shared" si="781"/>
        <v>803</v>
      </c>
      <c r="M6035" s="64">
        <f t="shared" si="782"/>
        <v>331</v>
      </c>
      <c r="O6035" s="64">
        <f t="shared" si="786"/>
        <v>2</v>
      </c>
      <c r="P6035" s="64">
        <f t="shared" si="787"/>
        <v>1</v>
      </c>
      <c r="Q6035" s="64">
        <f t="shared" si="788"/>
        <v>1</v>
      </c>
    </row>
    <row r="6036" spans="1:17" x14ac:dyDescent="0.35">
      <c r="A6036" s="64">
        <v>50628951</v>
      </c>
      <c r="B6036" s="64" t="str">
        <f t="shared" si="783"/>
        <v>RT</v>
      </c>
      <c r="C6036" s="64">
        <f t="shared" si="784"/>
        <v>5906.84</v>
      </c>
      <c r="D6036" s="64">
        <f t="shared" si="784"/>
        <v>365</v>
      </c>
      <c r="E6036" s="64">
        <f t="shared" si="784"/>
        <v>461.76</v>
      </c>
      <c r="F6036" s="64">
        <f t="shared" si="784"/>
        <v>0</v>
      </c>
      <c r="H6036" s="64">
        <f t="shared" si="779"/>
        <v>-461.76</v>
      </c>
      <c r="J6036" s="64">
        <f t="shared" si="785"/>
        <v>214</v>
      </c>
      <c r="K6036" s="64">
        <f t="shared" si="780"/>
        <v>218</v>
      </c>
      <c r="L6036" s="64">
        <f t="shared" si="781"/>
        <v>804</v>
      </c>
      <c r="M6036" s="64">
        <f t="shared" si="782"/>
        <v>331</v>
      </c>
      <c r="O6036" s="64">
        <f t="shared" si="786"/>
        <v>2</v>
      </c>
      <c r="P6036" s="64">
        <f t="shared" si="787"/>
        <v>1</v>
      </c>
      <c r="Q6036" s="64">
        <f t="shared" si="788"/>
        <v>1</v>
      </c>
    </row>
    <row r="6037" spans="1:17" x14ac:dyDescent="0.35">
      <c r="A6037" s="64">
        <v>50629008</v>
      </c>
      <c r="B6037" s="64" t="str">
        <f t="shared" si="783"/>
        <v>CPP/RT</v>
      </c>
      <c r="C6037" s="64">
        <f t="shared" si="784"/>
        <v>4546.55</v>
      </c>
      <c r="D6037" s="64">
        <f t="shared" si="784"/>
        <v>336</v>
      </c>
      <c r="E6037" s="64">
        <f t="shared" si="784"/>
        <v>381.95000000000005</v>
      </c>
      <c r="F6037" s="64">
        <f t="shared" si="784"/>
        <v>374.33</v>
      </c>
      <c r="H6037" s="64">
        <f t="shared" si="779"/>
        <v>-7.6200000000000614</v>
      </c>
      <c r="J6037" s="64">
        <f t="shared" si="785"/>
        <v>214</v>
      </c>
      <c r="K6037" s="64">
        <f t="shared" si="780"/>
        <v>219</v>
      </c>
      <c r="L6037" s="64">
        <f t="shared" si="781"/>
        <v>804</v>
      </c>
      <c r="M6037" s="64">
        <f t="shared" si="782"/>
        <v>331</v>
      </c>
      <c r="O6037" s="64">
        <f t="shared" si="786"/>
        <v>2</v>
      </c>
      <c r="P6037" s="64">
        <f t="shared" si="787"/>
        <v>1</v>
      </c>
      <c r="Q6037" s="64">
        <f t="shared" si="788"/>
        <v>1</v>
      </c>
    </row>
    <row r="6038" spans="1:17" x14ac:dyDescent="0.35">
      <c r="A6038" s="64">
        <v>50629876</v>
      </c>
      <c r="B6038" s="64" t="str">
        <f t="shared" si="783"/>
        <v>RT</v>
      </c>
      <c r="C6038" s="64">
        <f t="shared" si="784"/>
        <v>4789.21</v>
      </c>
      <c r="D6038" s="64">
        <f t="shared" si="784"/>
        <v>367</v>
      </c>
      <c r="E6038" s="64">
        <f t="shared" si="784"/>
        <v>403.58</v>
      </c>
      <c r="F6038" s="64">
        <f t="shared" si="784"/>
        <v>0</v>
      </c>
      <c r="H6038" s="64">
        <f t="shared" si="779"/>
        <v>-403.58</v>
      </c>
      <c r="J6038" s="64">
        <f t="shared" si="785"/>
        <v>214</v>
      </c>
      <c r="K6038" s="64">
        <f t="shared" si="780"/>
        <v>219</v>
      </c>
      <c r="L6038" s="64">
        <f t="shared" si="781"/>
        <v>805</v>
      </c>
      <c r="M6038" s="64">
        <f t="shared" si="782"/>
        <v>331</v>
      </c>
      <c r="O6038" s="64">
        <f t="shared" si="786"/>
        <v>2</v>
      </c>
      <c r="P6038" s="64">
        <f t="shared" si="787"/>
        <v>1</v>
      </c>
      <c r="Q6038" s="64">
        <f t="shared" si="788"/>
        <v>1</v>
      </c>
    </row>
    <row r="6039" spans="1:17" x14ac:dyDescent="0.35">
      <c r="A6039" s="64">
        <v>50630766</v>
      </c>
      <c r="B6039" s="64" t="str">
        <f t="shared" si="783"/>
        <v>CPP</v>
      </c>
      <c r="C6039" s="64">
        <f t="shared" si="784"/>
        <v>5612.37</v>
      </c>
      <c r="D6039" s="64">
        <f t="shared" si="784"/>
        <v>304</v>
      </c>
      <c r="E6039" s="64">
        <f t="shared" si="784"/>
        <v>439.86</v>
      </c>
      <c r="F6039" s="64">
        <f t="shared" si="784"/>
        <v>432.34</v>
      </c>
      <c r="H6039" s="64">
        <f t="shared" si="779"/>
        <v>-7.5200000000000387</v>
      </c>
      <c r="J6039" s="64">
        <f t="shared" si="785"/>
        <v>215</v>
      </c>
      <c r="K6039" s="64">
        <f t="shared" si="780"/>
        <v>219</v>
      </c>
      <c r="L6039" s="64">
        <f t="shared" si="781"/>
        <v>805</v>
      </c>
      <c r="M6039" s="64">
        <f t="shared" si="782"/>
        <v>331</v>
      </c>
      <c r="O6039" s="64">
        <f t="shared" si="786"/>
        <v>2</v>
      </c>
      <c r="P6039" s="64">
        <f t="shared" si="787"/>
        <v>1</v>
      </c>
      <c r="Q6039" s="64">
        <f t="shared" si="788"/>
        <v>1</v>
      </c>
    </row>
    <row r="6040" spans="1:17" x14ac:dyDescent="0.35">
      <c r="A6040" s="64">
        <v>50631087</v>
      </c>
      <c r="B6040" s="64" t="str">
        <f t="shared" si="783"/>
        <v>RT</v>
      </c>
      <c r="C6040" s="64">
        <f t="shared" si="784"/>
        <v>17780.169999999998</v>
      </c>
      <c r="D6040" s="64">
        <f t="shared" si="784"/>
        <v>365</v>
      </c>
      <c r="E6040" s="64">
        <f t="shared" si="784"/>
        <v>1434.46</v>
      </c>
      <c r="F6040" s="64">
        <f t="shared" si="784"/>
        <v>0</v>
      </c>
      <c r="H6040" s="64">
        <f t="shared" si="779"/>
        <v>-1434.46</v>
      </c>
      <c r="J6040" s="64">
        <f t="shared" si="785"/>
        <v>215</v>
      </c>
      <c r="K6040" s="64">
        <f t="shared" si="780"/>
        <v>219</v>
      </c>
      <c r="L6040" s="64">
        <f t="shared" si="781"/>
        <v>806</v>
      </c>
      <c r="M6040" s="64">
        <f t="shared" si="782"/>
        <v>331</v>
      </c>
      <c r="O6040" s="64">
        <f t="shared" si="786"/>
        <v>2</v>
      </c>
      <c r="P6040" s="64">
        <f t="shared" si="787"/>
        <v>1</v>
      </c>
      <c r="Q6040" s="64">
        <f t="shared" si="788"/>
        <v>1</v>
      </c>
    </row>
    <row r="6041" spans="1:17" x14ac:dyDescent="0.35">
      <c r="A6041" s="64">
        <v>50633041</v>
      </c>
      <c r="B6041" s="64" t="str">
        <f t="shared" si="783"/>
        <v>CPP</v>
      </c>
      <c r="C6041" s="64">
        <f t="shared" si="784"/>
        <v>8854.7999999999993</v>
      </c>
      <c r="D6041" s="64">
        <f t="shared" si="784"/>
        <v>337</v>
      </c>
      <c r="E6041" s="64">
        <f t="shared" si="784"/>
        <v>731.22</v>
      </c>
      <c r="F6041" s="64">
        <f t="shared" si="784"/>
        <v>731.89</v>
      </c>
      <c r="H6041" s="64">
        <f t="shared" si="779"/>
        <v>0.66999999999995907</v>
      </c>
      <c r="J6041" s="64">
        <f t="shared" si="785"/>
        <v>216</v>
      </c>
      <c r="K6041" s="64">
        <f t="shared" si="780"/>
        <v>219</v>
      </c>
      <c r="L6041" s="64">
        <f t="shared" si="781"/>
        <v>806</v>
      </c>
      <c r="M6041" s="64">
        <f t="shared" si="782"/>
        <v>331</v>
      </c>
      <c r="O6041" s="64">
        <f t="shared" si="786"/>
        <v>2</v>
      </c>
      <c r="P6041" s="64">
        <f t="shared" si="787"/>
        <v>1</v>
      </c>
      <c r="Q6041" s="64">
        <f t="shared" si="788"/>
        <v>1</v>
      </c>
    </row>
    <row r="6042" spans="1:17" x14ac:dyDescent="0.35">
      <c r="A6042" s="64">
        <v>50633538</v>
      </c>
      <c r="B6042" s="64" t="str">
        <f t="shared" si="783"/>
        <v>RT</v>
      </c>
      <c r="C6042" s="64">
        <f t="shared" si="784"/>
        <v>12074.94</v>
      </c>
      <c r="D6042" s="64">
        <f t="shared" si="784"/>
        <v>365</v>
      </c>
      <c r="E6042" s="64">
        <f t="shared" si="784"/>
        <v>963.5</v>
      </c>
      <c r="F6042" s="64">
        <f t="shared" si="784"/>
        <v>0</v>
      </c>
      <c r="H6042" s="64">
        <f t="shared" si="779"/>
        <v>-963.5</v>
      </c>
      <c r="J6042" s="64">
        <f t="shared" si="785"/>
        <v>216</v>
      </c>
      <c r="K6042" s="64">
        <f t="shared" si="780"/>
        <v>219</v>
      </c>
      <c r="L6042" s="64">
        <f t="shared" si="781"/>
        <v>807</v>
      </c>
      <c r="M6042" s="64">
        <f t="shared" si="782"/>
        <v>331</v>
      </c>
      <c r="O6042" s="64">
        <f t="shared" si="786"/>
        <v>2</v>
      </c>
      <c r="P6042" s="64">
        <f t="shared" si="787"/>
        <v>1</v>
      </c>
      <c r="Q6042" s="64">
        <f t="shared" si="788"/>
        <v>1</v>
      </c>
    </row>
    <row r="6043" spans="1:17" x14ac:dyDescent="0.35">
      <c r="A6043" s="64">
        <v>50633687</v>
      </c>
      <c r="B6043" s="64" t="str">
        <f t="shared" si="783"/>
        <v>RT</v>
      </c>
      <c r="C6043" s="64">
        <f t="shared" si="784"/>
        <v>2657.85</v>
      </c>
      <c r="D6043" s="64">
        <f t="shared" si="784"/>
        <v>365</v>
      </c>
      <c r="E6043" s="64">
        <f t="shared" si="784"/>
        <v>211.57999999999998</v>
      </c>
      <c r="F6043" s="64">
        <f t="shared" si="784"/>
        <v>0</v>
      </c>
      <c r="H6043" s="64">
        <f t="shared" si="779"/>
        <v>-211.57999999999998</v>
      </c>
      <c r="J6043" s="64">
        <f t="shared" si="785"/>
        <v>216</v>
      </c>
      <c r="K6043" s="64">
        <f t="shared" si="780"/>
        <v>219</v>
      </c>
      <c r="L6043" s="64">
        <f t="shared" si="781"/>
        <v>808</v>
      </c>
      <c r="M6043" s="64">
        <f t="shared" si="782"/>
        <v>331</v>
      </c>
      <c r="O6043" s="64">
        <f t="shared" si="786"/>
        <v>2</v>
      </c>
      <c r="P6043" s="64">
        <f t="shared" si="787"/>
        <v>1</v>
      </c>
      <c r="Q6043" s="64">
        <f t="shared" si="788"/>
        <v>1</v>
      </c>
    </row>
    <row r="6044" spans="1:17" x14ac:dyDescent="0.35">
      <c r="A6044" s="64">
        <v>50636532</v>
      </c>
      <c r="B6044" s="64" t="str">
        <f t="shared" si="783"/>
        <v>RT</v>
      </c>
      <c r="C6044" s="64">
        <f t="shared" si="784"/>
        <v>4809.17</v>
      </c>
      <c r="D6044" s="64">
        <f t="shared" si="784"/>
        <v>364</v>
      </c>
      <c r="E6044" s="64">
        <f t="shared" si="784"/>
        <v>390.28</v>
      </c>
      <c r="F6044" s="64">
        <f t="shared" si="784"/>
        <v>0</v>
      </c>
      <c r="H6044" s="64">
        <f t="shared" si="779"/>
        <v>-390.28</v>
      </c>
      <c r="J6044" s="64">
        <f t="shared" si="785"/>
        <v>216</v>
      </c>
      <c r="K6044" s="64">
        <f t="shared" si="780"/>
        <v>219</v>
      </c>
      <c r="L6044" s="64">
        <f t="shared" si="781"/>
        <v>809</v>
      </c>
      <c r="M6044" s="64">
        <f t="shared" si="782"/>
        <v>331</v>
      </c>
      <c r="O6044" s="64">
        <f t="shared" si="786"/>
        <v>2</v>
      </c>
      <c r="P6044" s="64">
        <f t="shared" si="787"/>
        <v>1</v>
      </c>
      <c r="Q6044" s="64">
        <f t="shared" si="788"/>
        <v>1</v>
      </c>
    </row>
    <row r="6045" spans="1:17" x14ac:dyDescent="0.35">
      <c r="A6045" s="64">
        <v>50636607</v>
      </c>
      <c r="B6045" s="64" t="str">
        <f t="shared" si="783"/>
        <v>RCT Control</v>
      </c>
      <c r="C6045" s="64">
        <f t="shared" si="784"/>
        <v>6979.7099999999991</v>
      </c>
      <c r="D6045" s="64">
        <f t="shared" si="784"/>
        <v>365</v>
      </c>
      <c r="E6045" s="64">
        <f t="shared" si="784"/>
        <v>597.77</v>
      </c>
      <c r="F6045" s="64">
        <f t="shared" si="784"/>
        <v>0</v>
      </c>
      <c r="H6045" s="64">
        <f t="shared" si="779"/>
        <v>-597.77</v>
      </c>
      <c r="J6045" s="64">
        <f t="shared" si="785"/>
        <v>216</v>
      </c>
      <c r="K6045" s="64">
        <f t="shared" si="780"/>
        <v>219</v>
      </c>
      <c r="L6045" s="64">
        <f t="shared" si="781"/>
        <v>809</v>
      </c>
      <c r="M6045" s="64">
        <f t="shared" si="782"/>
        <v>332</v>
      </c>
      <c r="O6045" s="64">
        <f t="shared" si="786"/>
        <v>2</v>
      </c>
      <c r="P6045" s="64">
        <f t="shared" si="787"/>
        <v>1</v>
      </c>
      <c r="Q6045" s="64">
        <f t="shared" si="788"/>
        <v>1</v>
      </c>
    </row>
    <row r="6046" spans="1:17" x14ac:dyDescent="0.35">
      <c r="A6046" s="64">
        <v>50639932</v>
      </c>
      <c r="B6046" s="64" t="str">
        <f t="shared" si="783"/>
        <v>RT</v>
      </c>
      <c r="C6046" s="64">
        <f t="shared" si="784"/>
        <v>16442.03</v>
      </c>
      <c r="D6046" s="64">
        <f t="shared" si="784"/>
        <v>363</v>
      </c>
      <c r="E6046" s="64">
        <f t="shared" si="784"/>
        <v>1381.1399999999999</v>
      </c>
      <c r="F6046" s="64">
        <f t="shared" si="784"/>
        <v>0</v>
      </c>
      <c r="H6046" s="64">
        <f t="shared" si="779"/>
        <v>-1381.1399999999999</v>
      </c>
      <c r="J6046" s="64">
        <f t="shared" si="785"/>
        <v>216</v>
      </c>
      <c r="K6046" s="64">
        <f t="shared" si="780"/>
        <v>219</v>
      </c>
      <c r="L6046" s="64">
        <f t="shared" si="781"/>
        <v>810</v>
      </c>
      <c r="M6046" s="64">
        <f t="shared" si="782"/>
        <v>332</v>
      </c>
      <c r="O6046" s="64">
        <f t="shared" si="786"/>
        <v>2</v>
      </c>
      <c r="P6046" s="64">
        <f t="shared" si="787"/>
        <v>1</v>
      </c>
      <c r="Q6046" s="64">
        <f t="shared" si="788"/>
        <v>1</v>
      </c>
    </row>
    <row r="6047" spans="1:17" x14ac:dyDescent="0.35">
      <c r="A6047" s="64">
        <v>50639958</v>
      </c>
      <c r="B6047" s="64" t="str">
        <f t="shared" si="783"/>
        <v>CPP</v>
      </c>
      <c r="C6047" s="64">
        <f t="shared" si="784"/>
        <v>10124.34</v>
      </c>
      <c r="D6047" s="64">
        <f t="shared" si="784"/>
        <v>334</v>
      </c>
      <c r="E6047" s="64">
        <f t="shared" si="784"/>
        <v>821.25</v>
      </c>
      <c r="F6047" s="64">
        <f t="shared" si="784"/>
        <v>809.58999999999992</v>
      </c>
      <c r="H6047" s="64">
        <f t="shared" si="779"/>
        <v>-11.660000000000082</v>
      </c>
      <c r="J6047" s="64">
        <f t="shared" si="785"/>
        <v>217</v>
      </c>
      <c r="K6047" s="64">
        <f t="shared" si="780"/>
        <v>219</v>
      </c>
      <c r="L6047" s="64">
        <f t="shared" si="781"/>
        <v>810</v>
      </c>
      <c r="M6047" s="64">
        <f t="shared" si="782"/>
        <v>332</v>
      </c>
      <c r="O6047" s="64">
        <f t="shared" si="786"/>
        <v>2</v>
      </c>
      <c r="P6047" s="64">
        <f t="shared" si="787"/>
        <v>1</v>
      </c>
      <c r="Q6047" s="64">
        <f t="shared" si="788"/>
        <v>1</v>
      </c>
    </row>
    <row r="6048" spans="1:17" x14ac:dyDescent="0.35">
      <c r="A6048" s="64">
        <v>50640434</v>
      </c>
      <c r="B6048" s="64" t="str">
        <f t="shared" si="783"/>
        <v>CPP</v>
      </c>
      <c r="C6048" s="64">
        <f t="shared" si="784"/>
        <v>4616.4699999999993</v>
      </c>
      <c r="D6048" s="64">
        <f t="shared" si="784"/>
        <v>305</v>
      </c>
      <c r="E6048" s="64">
        <f t="shared" si="784"/>
        <v>368.65</v>
      </c>
      <c r="F6048" s="64">
        <f t="shared" si="784"/>
        <v>365.01</v>
      </c>
      <c r="H6048" s="64">
        <f t="shared" si="779"/>
        <v>-3.6399999999999864</v>
      </c>
      <c r="J6048" s="64">
        <f t="shared" si="785"/>
        <v>218</v>
      </c>
      <c r="K6048" s="64">
        <f t="shared" si="780"/>
        <v>219</v>
      </c>
      <c r="L6048" s="64">
        <f t="shared" si="781"/>
        <v>810</v>
      </c>
      <c r="M6048" s="64">
        <f t="shared" si="782"/>
        <v>332</v>
      </c>
      <c r="O6048" s="64">
        <f t="shared" si="786"/>
        <v>2</v>
      </c>
      <c r="P6048" s="64">
        <f t="shared" si="787"/>
        <v>1</v>
      </c>
      <c r="Q6048" s="64">
        <f t="shared" si="788"/>
        <v>1</v>
      </c>
    </row>
    <row r="6049" spans="1:17" x14ac:dyDescent="0.35">
      <c r="A6049" s="64">
        <v>50640822</v>
      </c>
      <c r="B6049" s="64" t="str">
        <f t="shared" si="783"/>
        <v>RT</v>
      </c>
      <c r="C6049" s="64">
        <f t="shared" si="784"/>
        <v>9930.11</v>
      </c>
      <c r="D6049" s="64">
        <f t="shared" si="784"/>
        <v>365</v>
      </c>
      <c r="E6049" s="64">
        <f t="shared" si="784"/>
        <v>842.37</v>
      </c>
      <c r="F6049" s="64">
        <f t="shared" si="784"/>
        <v>0</v>
      </c>
      <c r="H6049" s="64">
        <f t="shared" si="779"/>
        <v>-842.37</v>
      </c>
      <c r="J6049" s="64">
        <f t="shared" si="785"/>
        <v>218</v>
      </c>
      <c r="K6049" s="64">
        <f t="shared" si="780"/>
        <v>219</v>
      </c>
      <c r="L6049" s="64">
        <f t="shared" si="781"/>
        <v>811</v>
      </c>
      <c r="M6049" s="64">
        <f t="shared" si="782"/>
        <v>332</v>
      </c>
      <c r="O6049" s="64">
        <f t="shared" si="786"/>
        <v>2</v>
      </c>
      <c r="P6049" s="64">
        <f t="shared" si="787"/>
        <v>1</v>
      </c>
      <c r="Q6049" s="64">
        <f t="shared" si="788"/>
        <v>1</v>
      </c>
    </row>
    <row r="6050" spans="1:17" x14ac:dyDescent="0.35">
      <c r="A6050" s="64">
        <v>50641458</v>
      </c>
      <c r="B6050" s="64" t="str">
        <f t="shared" si="783"/>
        <v>RT</v>
      </c>
      <c r="C6050" s="64">
        <f t="shared" si="784"/>
        <v>3031.12</v>
      </c>
      <c r="D6050" s="64">
        <f t="shared" si="784"/>
        <v>365</v>
      </c>
      <c r="E6050" s="64">
        <f t="shared" si="784"/>
        <v>240.36</v>
      </c>
      <c r="F6050" s="64">
        <f t="shared" si="784"/>
        <v>0</v>
      </c>
      <c r="H6050" s="64">
        <f t="shared" si="779"/>
        <v>-240.36</v>
      </c>
      <c r="J6050" s="64">
        <f t="shared" si="785"/>
        <v>218</v>
      </c>
      <c r="K6050" s="64">
        <f t="shared" si="780"/>
        <v>219</v>
      </c>
      <c r="L6050" s="64">
        <f t="shared" si="781"/>
        <v>812</v>
      </c>
      <c r="M6050" s="64">
        <f t="shared" si="782"/>
        <v>332</v>
      </c>
      <c r="O6050" s="64">
        <f t="shared" si="786"/>
        <v>2</v>
      </c>
      <c r="P6050" s="64">
        <f t="shared" si="787"/>
        <v>1</v>
      </c>
      <c r="Q6050" s="64">
        <f t="shared" si="788"/>
        <v>1</v>
      </c>
    </row>
    <row r="6051" spans="1:17" x14ac:dyDescent="0.35">
      <c r="A6051" s="64">
        <v>50642696</v>
      </c>
      <c r="B6051" s="64" t="str">
        <f t="shared" si="783"/>
        <v>RT</v>
      </c>
      <c r="C6051" s="64">
        <f t="shared" si="784"/>
        <v>6346.1399999999994</v>
      </c>
      <c r="D6051" s="64">
        <f t="shared" si="784"/>
        <v>365</v>
      </c>
      <c r="E6051" s="64">
        <f t="shared" si="784"/>
        <v>528.91999999999996</v>
      </c>
      <c r="F6051" s="64">
        <f t="shared" si="784"/>
        <v>0</v>
      </c>
      <c r="H6051" s="64">
        <f t="shared" si="779"/>
        <v>-528.91999999999996</v>
      </c>
      <c r="J6051" s="64">
        <f t="shared" si="785"/>
        <v>218</v>
      </c>
      <c r="K6051" s="64">
        <f t="shared" si="780"/>
        <v>219</v>
      </c>
      <c r="L6051" s="64">
        <f t="shared" si="781"/>
        <v>813</v>
      </c>
      <c r="M6051" s="64">
        <f t="shared" si="782"/>
        <v>332</v>
      </c>
      <c r="O6051" s="64">
        <f t="shared" si="786"/>
        <v>2</v>
      </c>
      <c r="P6051" s="64">
        <f t="shared" si="787"/>
        <v>1</v>
      </c>
      <c r="Q6051" s="64">
        <f t="shared" si="788"/>
        <v>1</v>
      </c>
    </row>
    <row r="6052" spans="1:17" x14ac:dyDescent="0.35">
      <c r="A6052" s="64">
        <v>50644519</v>
      </c>
      <c r="B6052" s="64" t="str">
        <f t="shared" si="783"/>
        <v>CPP/RT</v>
      </c>
      <c r="C6052" s="64">
        <f t="shared" si="784"/>
        <v>5927.42</v>
      </c>
      <c r="D6052" s="64">
        <f t="shared" si="784"/>
        <v>308</v>
      </c>
      <c r="E6052" s="64">
        <f t="shared" si="784"/>
        <v>487.70000000000005</v>
      </c>
      <c r="F6052" s="64">
        <f t="shared" si="784"/>
        <v>477.85</v>
      </c>
      <c r="H6052" s="64">
        <f t="shared" si="779"/>
        <v>-9.8500000000000227</v>
      </c>
      <c r="J6052" s="64">
        <f t="shared" si="785"/>
        <v>218</v>
      </c>
      <c r="K6052" s="64">
        <f t="shared" si="780"/>
        <v>220</v>
      </c>
      <c r="L6052" s="64">
        <f t="shared" si="781"/>
        <v>813</v>
      </c>
      <c r="M6052" s="64">
        <f t="shared" si="782"/>
        <v>332</v>
      </c>
      <c r="O6052" s="64">
        <f t="shared" si="786"/>
        <v>2</v>
      </c>
      <c r="P6052" s="64">
        <f t="shared" si="787"/>
        <v>1</v>
      </c>
      <c r="Q6052" s="64">
        <f t="shared" si="788"/>
        <v>1</v>
      </c>
    </row>
    <row r="6053" spans="1:17" x14ac:dyDescent="0.35">
      <c r="A6053" s="64">
        <v>50644543</v>
      </c>
      <c r="B6053" s="64" t="str">
        <f t="shared" si="783"/>
        <v>RT</v>
      </c>
      <c r="C6053" s="64">
        <f t="shared" si="784"/>
        <v>7204.74</v>
      </c>
      <c r="D6053" s="64">
        <f t="shared" si="784"/>
        <v>365</v>
      </c>
      <c r="E6053" s="64">
        <f t="shared" si="784"/>
        <v>582.73</v>
      </c>
      <c r="F6053" s="64">
        <f t="shared" si="784"/>
        <v>0</v>
      </c>
      <c r="H6053" s="64">
        <f t="shared" si="779"/>
        <v>-582.73</v>
      </c>
      <c r="J6053" s="64">
        <f t="shared" si="785"/>
        <v>218</v>
      </c>
      <c r="K6053" s="64">
        <f t="shared" si="780"/>
        <v>220</v>
      </c>
      <c r="L6053" s="64">
        <f t="shared" si="781"/>
        <v>814</v>
      </c>
      <c r="M6053" s="64">
        <f t="shared" si="782"/>
        <v>332</v>
      </c>
      <c r="O6053" s="64">
        <f t="shared" si="786"/>
        <v>2</v>
      </c>
      <c r="P6053" s="64">
        <f t="shared" si="787"/>
        <v>1</v>
      </c>
      <c r="Q6053" s="64">
        <f t="shared" si="788"/>
        <v>1</v>
      </c>
    </row>
    <row r="6054" spans="1:17" x14ac:dyDescent="0.35">
      <c r="A6054" s="64">
        <v>50645822</v>
      </c>
      <c r="B6054" s="64" t="str">
        <f t="shared" si="783"/>
        <v>RT</v>
      </c>
      <c r="C6054" s="64">
        <f t="shared" si="784"/>
        <v>6255.4359999999997</v>
      </c>
      <c r="D6054" s="64">
        <f t="shared" si="784"/>
        <v>364</v>
      </c>
      <c r="E6054" s="64">
        <f t="shared" si="784"/>
        <v>514.92999999999995</v>
      </c>
      <c r="F6054" s="64">
        <f t="shared" si="784"/>
        <v>0</v>
      </c>
      <c r="H6054" s="64">
        <f t="shared" si="779"/>
        <v>-514.92999999999995</v>
      </c>
      <c r="J6054" s="64">
        <f t="shared" si="785"/>
        <v>218</v>
      </c>
      <c r="K6054" s="64">
        <f t="shared" si="780"/>
        <v>220</v>
      </c>
      <c r="L6054" s="64">
        <f t="shared" si="781"/>
        <v>815</v>
      </c>
      <c r="M6054" s="64">
        <f t="shared" si="782"/>
        <v>332</v>
      </c>
      <c r="O6054" s="64">
        <f t="shared" si="786"/>
        <v>2</v>
      </c>
      <c r="P6054" s="64">
        <f t="shared" si="787"/>
        <v>1</v>
      </c>
      <c r="Q6054" s="64">
        <f t="shared" si="788"/>
        <v>1</v>
      </c>
    </row>
    <row r="6055" spans="1:17" x14ac:dyDescent="0.35">
      <c r="A6055" s="64">
        <v>50646474</v>
      </c>
      <c r="B6055" s="64" t="str">
        <f t="shared" si="783"/>
        <v>RT</v>
      </c>
      <c r="C6055" s="64">
        <f t="shared" si="784"/>
        <v>8167.67</v>
      </c>
      <c r="D6055" s="64">
        <f t="shared" si="784"/>
        <v>364</v>
      </c>
      <c r="E6055" s="64">
        <f t="shared" si="784"/>
        <v>662.42</v>
      </c>
      <c r="F6055" s="64">
        <f t="shared" si="784"/>
        <v>0</v>
      </c>
      <c r="H6055" s="64">
        <f t="shared" si="779"/>
        <v>-662.42</v>
      </c>
      <c r="J6055" s="64">
        <f t="shared" si="785"/>
        <v>218</v>
      </c>
      <c r="K6055" s="64">
        <f t="shared" si="780"/>
        <v>220</v>
      </c>
      <c r="L6055" s="64">
        <f t="shared" si="781"/>
        <v>816</v>
      </c>
      <c r="M6055" s="64">
        <f t="shared" si="782"/>
        <v>332</v>
      </c>
      <c r="O6055" s="64">
        <f t="shared" si="786"/>
        <v>2</v>
      </c>
      <c r="P6055" s="64">
        <f t="shared" si="787"/>
        <v>1</v>
      </c>
      <c r="Q6055" s="64">
        <f t="shared" si="788"/>
        <v>1</v>
      </c>
    </row>
    <row r="6056" spans="1:17" x14ac:dyDescent="0.35">
      <c r="A6056" s="64">
        <v>50648470</v>
      </c>
      <c r="B6056" s="64" t="str">
        <f t="shared" si="783"/>
        <v>RT</v>
      </c>
      <c r="C6056" s="64">
        <f t="shared" si="784"/>
        <v>8468.7900000000009</v>
      </c>
      <c r="D6056" s="64">
        <f t="shared" si="784"/>
        <v>365</v>
      </c>
      <c r="E6056" s="64">
        <f t="shared" si="784"/>
        <v>680.56999999999994</v>
      </c>
      <c r="F6056" s="64">
        <f t="shared" si="784"/>
        <v>0</v>
      </c>
      <c r="H6056" s="64">
        <f t="shared" si="779"/>
        <v>-680.56999999999994</v>
      </c>
      <c r="J6056" s="64">
        <f t="shared" si="785"/>
        <v>218</v>
      </c>
      <c r="K6056" s="64">
        <f t="shared" si="780"/>
        <v>220</v>
      </c>
      <c r="L6056" s="64">
        <f t="shared" si="781"/>
        <v>817</v>
      </c>
      <c r="M6056" s="64">
        <f t="shared" si="782"/>
        <v>332</v>
      </c>
      <c r="O6056" s="64">
        <f t="shared" si="786"/>
        <v>2</v>
      </c>
      <c r="P6056" s="64">
        <f t="shared" si="787"/>
        <v>1</v>
      </c>
      <c r="Q6056" s="64">
        <f t="shared" si="788"/>
        <v>1</v>
      </c>
    </row>
    <row r="6057" spans="1:17" x14ac:dyDescent="0.35">
      <c r="A6057" s="64">
        <v>50648909</v>
      </c>
      <c r="B6057" s="64" t="str">
        <f t="shared" si="783"/>
        <v>RT</v>
      </c>
      <c r="C6057" s="64">
        <f t="shared" si="784"/>
        <v>6747.0300000000007</v>
      </c>
      <c r="D6057" s="64">
        <f t="shared" si="784"/>
        <v>365</v>
      </c>
      <c r="E6057" s="64">
        <f t="shared" si="784"/>
        <v>558.46</v>
      </c>
      <c r="F6057" s="64">
        <f t="shared" si="784"/>
        <v>0</v>
      </c>
      <c r="H6057" s="64">
        <f t="shared" si="779"/>
        <v>-558.46</v>
      </c>
      <c r="J6057" s="64">
        <f t="shared" si="785"/>
        <v>218</v>
      </c>
      <c r="K6057" s="64">
        <f t="shared" si="780"/>
        <v>220</v>
      </c>
      <c r="L6057" s="64">
        <f t="shared" si="781"/>
        <v>818</v>
      </c>
      <c r="M6057" s="64">
        <f t="shared" si="782"/>
        <v>332</v>
      </c>
      <c r="O6057" s="64">
        <f t="shared" si="786"/>
        <v>2</v>
      </c>
      <c r="P6057" s="64">
        <f t="shared" si="787"/>
        <v>1</v>
      </c>
      <c r="Q6057" s="64">
        <f t="shared" si="788"/>
        <v>1</v>
      </c>
    </row>
    <row r="6058" spans="1:17" x14ac:dyDescent="0.35">
      <c r="A6058" s="64">
        <v>50649444</v>
      </c>
      <c r="B6058" s="64" t="str">
        <f t="shared" si="783"/>
        <v>RT</v>
      </c>
      <c r="C6058" s="64">
        <f t="shared" si="784"/>
        <v>7542.69</v>
      </c>
      <c r="D6058" s="64">
        <f t="shared" si="784"/>
        <v>367</v>
      </c>
      <c r="E6058" s="64">
        <f t="shared" si="784"/>
        <v>617.43000000000006</v>
      </c>
      <c r="F6058" s="64">
        <f t="shared" si="784"/>
        <v>0</v>
      </c>
      <c r="H6058" s="64">
        <f t="shared" si="779"/>
        <v>-617.43000000000006</v>
      </c>
      <c r="J6058" s="64">
        <f t="shared" si="785"/>
        <v>218</v>
      </c>
      <c r="K6058" s="64">
        <f t="shared" si="780"/>
        <v>220</v>
      </c>
      <c r="L6058" s="64">
        <f t="shared" si="781"/>
        <v>819</v>
      </c>
      <c r="M6058" s="64">
        <f t="shared" si="782"/>
        <v>332</v>
      </c>
      <c r="O6058" s="64">
        <f t="shared" si="786"/>
        <v>2</v>
      </c>
      <c r="P6058" s="64">
        <f t="shared" si="787"/>
        <v>1</v>
      </c>
      <c r="Q6058" s="64">
        <f t="shared" si="788"/>
        <v>1</v>
      </c>
    </row>
    <row r="6059" spans="1:17" x14ac:dyDescent="0.35">
      <c r="A6059" s="64">
        <v>50649668</v>
      </c>
      <c r="B6059" s="64" t="str">
        <f t="shared" si="783"/>
        <v>RCT Control</v>
      </c>
      <c r="C6059" s="64">
        <f t="shared" si="784"/>
        <v>8176.58</v>
      </c>
      <c r="D6059" s="64">
        <f t="shared" si="784"/>
        <v>365</v>
      </c>
      <c r="E6059" s="64">
        <f t="shared" si="784"/>
        <v>657.37</v>
      </c>
      <c r="F6059" s="64">
        <f t="shared" si="784"/>
        <v>0</v>
      </c>
      <c r="H6059" s="64">
        <f t="shared" si="779"/>
        <v>-657.37</v>
      </c>
      <c r="J6059" s="64">
        <f t="shared" si="785"/>
        <v>218</v>
      </c>
      <c r="K6059" s="64">
        <f t="shared" si="780"/>
        <v>220</v>
      </c>
      <c r="L6059" s="64">
        <f t="shared" si="781"/>
        <v>819</v>
      </c>
      <c r="M6059" s="64">
        <f t="shared" si="782"/>
        <v>333</v>
      </c>
      <c r="O6059" s="64">
        <f t="shared" si="786"/>
        <v>2</v>
      </c>
      <c r="P6059" s="64">
        <f t="shared" si="787"/>
        <v>1</v>
      </c>
      <c r="Q6059" s="64">
        <f t="shared" si="788"/>
        <v>1</v>
      </c>
    </row>
    <row r="6060" spans="1:17" x14ac:dyDescent="0.35">
      <c r="A6060" s="64">
        <v>50650946</v>
      </c>
      <c r="B6060" s="64" t="str">
        <f t="shared" si="783"/>
        <v>RCT Control</v>
      </c>
      <c r="C6060" s="64">
        <f t="shared" si="784"/>
        <v>5945.53</v>
      </c>
      <c r="D6060" s="64">
        <f t="shared" si="784"/>
        <v>335</v>
      </c>
      <c r="E6060" s="64">
        <f t="shared" si="784"/>
        <v>490.71000000000004</v>
      </c>
      <c r="F6060" s="64">
        <f t="shared" ref="F6060" si="789">SUMIFS(F$55:F$4404,$A$55:$A$4404,$A6060)</f>
        <v>0</v>
      </c>
      <c r="H6060" s="64">
        <f t="shared" ref="H6060:H6123" si="790">F6060-E6060</f>
        <v>-490.71000000000004</v>
      </c>
      <c r="J6060" s="64">
        <f t="shared" si="785"/>
        <v>218</v>
      </c>
      <c r="K6060" s="64">
        <f t="shared" ref="K6060:K6123" si="791">IF(AND($B6060=K$4457,$Q6060=1),K6059+1,K6059)</f>
        <v>220</v>
      </c>
      <c r="L6060" s="64">
        <f t="shared" ref="L6060:L6123" si="792">IF(AND($B6060=L$4457,$Q6060=1),L6059+1,L6059)</f>
        <v>819</v>
      </c>
      <c r="M6060" s="64">
        <f t="shared" ref="M6060:M6123" si="793">IF(AND($B6060=M$4457,$Q6060=1),M6059+1,M6059)</f>
        <v>334</v>
      </c>
      <c r="O6060" s="64">
        <f t="shared" si="786"/>
        <v>2</v>
      </c>
      <c r="P6060" s="64">
        <f t="shared" si="787"/>
        <v>1</v>
      </c>
      <c r="Q6060" s="64">
        <f t="shared" si="788"/>
        <v>1</v>
      </c>
    </row>
    <row r="6061" spans="1:17" x14ac:dyDescent="0.35">
      <c r="A6061" s="64">
        <v>50651043</v>
      </c>
      <c r="B6061" s="64" t="str">
        <f t="shared" ref="B6061:B6124" si="794">INDEX($B$55:$B$4404,MATCH($A6061,$A$55:$A$4404,0),1)</f>
        <v>RT</v>
      </c>
      <c r="C6061" s="64">
        <f t="shared" ref="C6061:F6124" si="795">SUMIFS(C$55:C$4404,$A$55:$A$4404,$A6061)</f>
        <v>3735.8</v>
      </c>
      <c r="D6061" s="64">
        <f t="shared" si="795"/>
        <v>365</v>
      </c>
      <c r="E6061" s="64">
        <f t="shared" si="795"/>
        <v>291.46999999999997</v>
      </c>
      <c r="F6061" s="64">
        <f t="shared" si="795"/>
        <v>0</v>
      </c>
      <c r="H6061" s="64">
        <f t="shared" si="790"/>
        <v>-291.46999999999997</v>
      </c>
      <c r="J6061" s="64">
        <f t="shared" ref="J6061:J6124" si="796">IF(AND($B6061=J$4457,$Q6061=1),J6060+1,J6060)</f>
        <v>218</v>
      </c>
      <c r="K6061" s="64">
        <f t="shared" si="791"/>
        <v>220</v>
      </c>
      <c r="L6061" s="64">
        <f t="shared" si="792"/>
        <v>820</v>
      </c>
      <c r="M6061" s="64">
        <f t="shared" si="793"/>
        <v>334</v>
      </c>
      <c r="O6061" s="64">
        <f t="shared" ref="O6061:O6124" si="797">COUNTIFS($A$55:$A$4404,$A6061)</f>
        <v>2</v>
      </c>
      <c r="P6061" s="64">
        <f t="shared" ref="P6061:P6124" si="798">IF(D6061&lt;=$P$4455,1,0)</f>
        <v>1</v>
      </c>
      <c r="Q6061" s="64">
        <f t="shared" ref="Q6061:Q6124" si="799">IF(AND(O6061=2,P6061=1),1,0)</f>
        <v>1</v>
      </c>
    </row>
    <row r="6062" spans="1:17" x14ac:dyDescent="0.35">
      <c r="A6062" s="64">
        <v>50651978</v>
      </c>
      <c r="B6062" s="64" t="str">
        <f t="shared" si="794"/>
        <v>RT</v>
      </c>
      <c r="C6062" s="64">
        <f t="shared" si="795"/>
        <v>5140.3899999999994</v>
      </c>
      <c r="D6062" s="64">
        <f t="shared" si="795"/>
        <v>365</v>
      </c>
      <c r="E6062" s="64">
        <f t="shared" si="795"/>
        <v>407.65999999999997</v>
      </c>
      <c r="F6062" s="64">
        <f t="shared" si="795"/>
        <v>0</v>
      </c>
      <c r="H6062" s="64">
        <f t="shared" si="790"/>
        <v>-407.65999999999997</v>
      </c>
      <c r="J6062" s="64">
        <f t="shared" si="796"/>
        <v>218</v>
      </c>
      <c r="K6062" s="64">
        <f t="shared" si="791"/>
        <v>220</v>
      </c>
      <c r="L6062" s="64">
        <f t="shared" si="792"/>
        <v>821</v>
      </c>
      <c r="M6062" s="64">
        <f t="shared" si="793"/>
        <v>334</v>
      </c>
      <c r="O6062" s="64">
        <f t="shared" si="797"/>
        <v>2</v>
      </c>
      <c r="P6062" s="64">
        <f t="shared" si="798"/>
        <v>1</v>
      </c>
      <c r="Q6062" s="64">
        <f t="shared" si="799"/>
        <v>1</v>
      </c>
    </row>
    <row r="6063" spans="1:17" x14ac:dyDescent="0.35">
      <c r="A6063" s="64">
        <v>50652372</v>
      </c>
      <c r="B6063" s="64" t="str">
        <f t="shared" si="794"/>
        <v>CPP/RT</v>
      </c>
      <c r="C6063" s="64">
        <f t="shared" si="795"/>
        <v>4681.8999999999996</v>
      </c>
      <c r="D6063" s="64">
        <f t="shared" si="795"/>
        <v>304</v>
      </c>
      <c r="E6063" s="64">
        <f t="shared" si="795"/>
        <v>368.73</v>
      </c>
      <c r="F6063" s="64">
        <f t="shared" si="795"/>
        <v>374.46</v>
      </c>
      <c r="H6063" s="64">
        <f t="shared" si="790"/>
        <v>5.7299999999999613</v>
      </c>
      <c r="J6063" s="64">
        <f t="shared" si="796"/>
        <v>218</v>
      </c>
      <c r="K6063" s="64">
        <f t="shared" si="791"/>
        <v>221</v>
      </c>
      <c r="L6063" s="64">
        <f t="shared" si="792"/>
        <v>821</v>
      </c>
      <c r="M6063" s="64">
        <f t="shared" si="793"/>
        <v>334</v>
      </c>
      <c r="O6063" s="64">
        <f t="shared" si="797"/>
        <v>2</v>
      </c>
      <c r="P6063" s="64">
        <f t="shared" si="798"/>
        <v>1</v>
      </c>
      <c r="Q6063" s="64">
        <f t="shared" si="799"/>
        <v>1</v>
      </c>
    </row>
    <row r="6064" spans="1:17" x14ac:dyDescent="0.35">
      <c r="A6064" s="64">
        <v>50654766</v>
      </c>
      <c r="B6064" s="64" t="str">
        <f t="shared" si="794"/>
        <v>CPP/RT</v>
      </c>
      <c r="C6064" s="64">
        <f t="shared" si="795"/>
        <v>6339.3600000000006</v>
      </c>
      <c r="D6064" s="64">
        <f t="shared" si="795"/>
        <v>364</v>
      </c>
      <c r="E6064" s="64">
        <f t="shared" si="795"/>
        <v>497.17</v>
      </c>
      <c r="F6064" s="64">
        <f t="shared" si="795"/>
        <v>482.91</v>
      </c>
      <c r="H6064" s="64">
        <f t="shared" si="790"/>
        <v>-14.259999999999991</v>
      </c>
      <c r="J6064" s="64">
        <f t="shared" si="796"/>
        <v>218</v>
      </c>
      <c r="K6064" s="64">
        <f t="shared" si="791"/>
        <v>222</v>
      </c>
      <c r="L6064" s="64">
        <f t="shared" si="792"/>
        <v>821</v>
      </c>
      <c r="M6064" s="64">
        <f t="shared" si="793"/>
        <v>334</v>
      </c>
      <c r="O6064" s="64">
        <f t="shared" si="797"/>
        <v>2</v>
      </c>
      <c r="P6064" s="64">
        <f t="shared" si="798"/>
        <v>1</v>
      </c>
      <c r="Q6064" s="64">
        <f t="shared" si="799"/>
        <v>1</v>
      </c>
    </row>
    <row r="6065" spans="1:17" x14ac:dyDescent="0.35">
      <c r="A6065" s="64">
        <v>50655102</v>
      </c>
      <c r="B6065" s="64" t="str">
        <f t="shared" si="794"/>
        <v>RT</v>
      </c>
      <c r="C6065" s="64">
        <f t="shared" si="795"/>
        <v>6741.4500000000007</v>
      </c>
      <c r="D6065" s="64">
        <f t="shared" si="795"/>
        <v>365</v>
      </c>
      <c r="E6065" s="64">
        <f t="shared" si="795"/>
        <v>541.86</v>
      </c>
      <c r="F6065" s="64">
        <f t="shared" si="795"/>
        <v>0</v>
      </c>
      <c r="H6065" s="64">
        <f t="shared" si="790"/>
        <v>-541.86</v>
      </c>
      <c r="J6065" s="64">
        <f t="shared" si="796"/>
        <v>218</v>
      </c>
      <c r="K6065" s="64">
        <f t="shared" si="791"/>
        <v>222</v>
      </c>
      <c r="L6065" s="64">
        <f t="shared" si="792"/>
        <v>822</v>
      </c>
      <c r="M6065" s="64">
        <f t="shared" si="793"/>
        <v>334</v>
      </c>
      <c r="O6065" s="64">
        <f t="shared" si="797"/>
        <v>2</v>
      </c>
      <c r="P6065" s="64">
        <f t="shared" si="798"/>
        <v>1</v>
      </c>
      <c r="Q6065" s="64">
        <f t="shared" si="799"/>
        <v>1</v>
      </c>
    </row>
    <row r="6066" spans="1:17" x14ac:dyDescent="0.35">
      <c r="A6066" s="64">
        <v>50657231</v>
      </c>
      <c r="B6066" s="64" t="str">
        <f t="shared" si="794"/>
        <v>CPP</v>
      </c>
      <c r="C6066" s="64">
        <f t="shared" si="795"/>
        <v>8103.97</v>
      </c>
      <c r="D6066" s="64">
        <f t="shared" si="795"/>
        <v>307</v>
      </c>
      <c r="E6066" s="64">
        <f t="shared" si="795"/>
        <v>670.02</v>
      </c>
      <c r="F6066" s="64">
        <f t="shared" si="795"/>
        <v>671.57999999999993</v>
      </c>
      <c r="H6066" s="64">
        <f t="shared" si="790"/>
        <v>1.5599999999999454</v>
      </c>
      <c r="J6066" s="64">
        <f t="shared" si="796"/>
        <v>219</v>
      </c>
      <c r="K6066" s="64">
        <f t="shared" si="791"/>
        <v>222</v>
      </c>
      <c r="L6066" s="64">
        <f t="shared" si="792"/>
        <v>822</v>
      </c>
      <c r="M6066" s="64">
        <f t="shared" si="793"/>
        <v>334</v>
      </c>
      <c r="O6066" s="64">
        <f t="shared" si="797"/>
        <v>2</v>
      </c>
      <c r="P6066" s="64">
        <f t="shared" si="798"/>
        <v>1</v>
      </c>
      <c r="Q6066" s="64">
        <f t="shared" si="799"/>
        <v>1</v>
      </c>
    </row>
    <row r="6067" spans="1:17" x14ac:dyDescent="0.35">
      <c r="A6067" s="64">
        <v>50657314</v>
      </c>
      <c r="B6067" s="64" t="str">
        <f t="shared" si="794"/>
        <v>CPP/RT</v>
      </c>
      <c r="C6067" s="64">
        <f t="shared" si="795"/>
        <v>6310.54</v>
      </c>
      <c r="D6067" s="64">
        <f t="shared" si="795"/>
        <v>333</v>
      </c>
      <c r="E6067" s="64">
        <f t="shared" si="795"/>
        <v>519.92999999999995</v>
      </c>
      <c r="F6067" s="64">
        <f t="shared" si="795"/>
        <v>516.22</v>
      </c>
      <c r="H6067" s="64">
        <f t="shared" si="790"/>
        <v>-3.7099999999999227</v>
      </c>
      <c r="J6067" s="64">
        <f t="shared" si="796"/>
        <v>219</v>
      </c>
      <c r="K6067" s="64">
        <f t="shared" si="791"/>
        <v>223</v>
      </c>
      <c r="L6067" s="64">
        <f t="shared" si="792"/>
        <v>822</v>
      </c>
      <c r="M6067" s="64">
        <f t="shared" si="793"/>
        <v>334</v>
      </c>
      <c r="O6067" s="64">
        <f t="shared" si="797"/>
        <v>2</v>
      </c>
      <c r="P6067" s="64">
        <f t="shared" si="798"/>
        <v>1</v>
      </c>
      <c r="Q6067" s="64">
        <f t="shared" si="799"/>
        <v>1</v>
      </c>
    </row>
    <row r="6068" spans="1:17" x14ac:dyDescent="0.35">
      <c r="A6068" s="64">
        <v>50657752</v>
      </c>
      <c r="B6068" s="64" t="str">
        <f t="shared" si="794"/>
        <v>CPP</v>
      </c>
      <c r="C6068" s="64">
        <f t="shared" si="795"/>
        <v>1301.17</v>
      </c>
      <c r="D6068" s="64">
        <f t="shared" si="795"/>
        <v>179</v>
      </c>
      <c r="E6068" s="64">
        <f t="shared" si="795"/>
        <v>106.09</v>
      </c>
      <c r="F6068" s="64">
        <f t="shared" si="795"/>
        <v>107.23</v>
      </c>
      <c r="H6068" s="64">
        <f t="shared" si="790"/>
        <v>1.1400000000000006</v>
      </c>
      <c r="J6068" s="64">
        <f t="shared" si="796"/>
        <v>219</v>
      </c>
      <c r="K6068" s="64">
        <f t="shared" si="791"/>
        <v>223</v>
      </c>
      <c r="L6068" s="64">
        <f t="shared" si="792"/>
        <v>822</v>
      </c>
      <c r="M6068" s="64">
        <f t="shared" si="793"/>
        <v>334</v>
      </c>
      <c r="O6068" s="64">
        <f t="shared" si="797"/>
        <v>1</v>
      </c>
      <c r="P6068" s="64">
        <f t="shared" si="798"/>
        <v>1</v>
      </c>
      <c r="Q6068" s="64">
        <f t="shared" si="799"/>
        <v>0</v>
      </c>
    </row>
    <row r="6069" spans="1:17" x14ac:dyDescent="0.35">
      <c r="A6069" s="64">
        <v>50659055</v>
      </c>
      <c r="B6069" s="64" t="str">
        <f t="shared" si="794"/>
        <v>CPP/RT</v>
      </c>
      <c r="C6069" s="64">
        <f t="shared" si="795"/>
        <v>14478.259999999998</v>
      </c>
      <c r="D6069" s="64">
        <f t="shared" si="795"/>
        <v>306</v>
      </c>
      <c r="E6069" s="64">
        <f t="shared" si="795"/>
        <v>1213.92</v>
      </c>
      <c r="F6069" s="64">
        <f t="shared" si="795"/>
        <v>1216.28</v>
      </c>
      <c r="H6069" s="64">
        <f t="shared" si="790"/>
        <v>2.3599999999999</v>
      </c>
      <c r="J6069" s="64">
        <f t="shared" si="796"/>
        <v>219</v>
      </c>
      <c r="K6069" s="64">
        <f t="shared" si="791"/>
        <v>224</v>
      </c>
      <c r="L6069" s="64">
        <f t="shared" si="792"/>
        <v>822</v>
      </c>
      <c r="M6069" s="64">
        <f t="shared" si="793"/>
        <v>334</v>
      </c>
      <c r="O6069" s="64">
        <f t="shared" si="797"/>
        <v>2</v>
      </c>
      <c r="P6069" s="64">
        <f t="shared" si="798"/>
        <v>1</v>
      </c>
      <c r="Q6069" s="64">
        <f t="shared" si="799"/>
        <v>1</v>
      </c>
    </row>
    <row r="6070" spans="1:17" x14ac:dyDescent="0.35">
      <c r="A6070" s="64">
        <v>50660523</v>
      </c>
      <c r="B6070" s="64" t="str">
        <f t="shared" si="794"/>
        <v>CPP</v>
      </c>
      <c r="C6070" s="64">
        <f t="shared" si="795"/>
        <v>6732.55</v>
      </c>
      <c r="D6070" s="64">
        <f t="shared" si="795"/>
        <v>305</v>
      </c>
      <c r="E6070" s="64">
        <f t="shared" si="795"/>
        <v>535.48</v>
      </c>
      <c r="F6070" s="64">
        <f t="shared" si="795"/>
        <v>530.20000000000005</v>
      </c>
      <c r="H6070" s="64">
        <f t="shared" si="790"/>
        <v>-5.2799999999999727</v>
      </c>
      <c r="J6070" s="64">
        <f t="shared" si="796"/>
        <v>220</v>
      </c>
      <c r="K6070" s="64">
        <f t="shared" si="791"/>
        <v>224</v>
      </c>
      <c r="L6070" s="64">
        <f t="shared" si="792"/>
        <v>822</v>
      </c>
      <c r="M6070" s="64">
        <f t="shared" si="793"/>
        <v>334</v>
      </c>
      <c r="O6070" s="64">
        <f t="shared" si="797"/>
        <v>2</v>
      </c>
      <c r="P6070" s="64">
        <f t="shared" si="798"/>
        <v>1</v>
      </c>
      <c r="Q6070" s="64">
        <f t="shared" si="799"/>
        <v>1</v>
      </c>
    </row>
    <row r="6071" spans="1:17" x14ac:dyDescent="0.35">
      <c r="A6071" s="64">
        <v>50662553</v>
      </c>
      <c r="B6071" s="64" t="str">
        <f t="shared" si="794"/>
        <v>RT</v>
      </c>
      <c r="C6071" s="64">
        <f t="shared" si="795"/>
        <v>7584.38</v>
      </c>
      <c r="D6071" s="64">
        <f t="shared" si="795"/>
        <v>365</v>
      </c>
      <c r="E6071" s="64">
        <f t="shared" si="795"/>
        <v>593.8599999999999</v>
      </c>
      <c r="F6071" s="64">
        <f t="shared" si="795"/>
        <v>0</v>
      </c>
      <c r="H6071" s="64">
        <f t="shared" si="790"/>
        <v>-593.8599999999999</v>
      </c>
      <c r="J6071" s="64">
        <f t="shared" si="796"/>
        <v>220</v>
      </c>
      <c r="K6071" s="64">
        <f t="shared" si="791"/>
        <v>224</v>
      </c>
      <c r="L6071" s="64">
        <f t="shared" si="792"/>
        <v>823</v>
      </c>
      <c r="M6071" s="64">
        <f t="shared" si="793"/>
        <v>334</v>
      </c>
      <c r="O6071" s="64">
        <f t="shared" si="797"/>
        <v>2</v>
      </c>
      <c r="P6071" s="64">
        <f t="shared" si="798"/>
        <v>1</v>
      </c>
      <c r="Q6071" s="64">
        <f t="shared" si="799"/>
        <v>1</v>
      </c>
    </row>
    <row r="6072" spans="1:17" x14ac:dyDescent="0.35">
      <c r="A6072" s="64">
        <v>50668080</v>
      </c>
      <c r="B6072" s="64" t="str">
        <f t="shared" si="794"/>
        <v>RCT Control</v>
      </c>
      <c r="C6072" s="64">
        <f t="shared" si="795"/>
        <v>8608.2999999999993</v>
      </c>
      <c r="D6072" s="64">
        <f t="shared" si="795"/>
        <v>332</v>
      </c>
      <c r="E6072" s="64">
        <f t="shared" si="795"/>
        <v>697.21</v>
      </c>
      <c r="F6072" s="64">
        <f t="shared" si="795"/>
        <v>0</v>
      </c>
      <c r="H6072" s="64">
        <f t="shared" si="790"/>
        <v>-697.21</v>
      </c>
      <c r="J6072" s="64">
        <f t="shared" si="796"/>
        <v>220</v>
      </c>
      <c r="K6072" s="64">
        <f t="shared" si="791"/>
        <v>224</v>
      </c>
      <c r="L6072" s="64">
        <f t="shared" si="792"/>
        <v>823</v>
      </c>
      <c r="M6072" s="64">
        <f t="shared" si="793"/>
        <v>335</v>
      </c>
      <c r="O6072" s="64">
        <f t="shared" si="797"/>
        <v>2</v>
      </c>
      <c r="P6072" s="64">
        <f t="shared" si="798"/>
        <v>1</v>
      </c>
      <c r="Q6072" s="64">
        <f t="shared" si="799"/>
        <v>1</v>
      </c>
    </row>
    <row r="6073" spans="1:17" x14ac:dyDescent="0.35">
      <c r="A6073" s="64">
        <v>50669046</v>
      </c>
      <c r="B6073" s="64" t="str">
        <f t="shared" si="794"/>
        <v>RT</v>
      </c>
      <c r="C6073" s="64">
        <f t="shared" si="795"/>
        <v>10085.07</v>
      </c>
      <c r="D6073" s="64">
        <f t="shared" si="795"/>
        <v>365</v>
      </c>
      <c r="E6073" s="64">
        <f t="shared" si="795"/>
        <v>849.84</v>
      </c>
      <c r="F6073" s="64">
        <f t="shared" si="795"/>
        <v>0</v>
      </c>
      <c r="H6073" s="64">
        <f t="shared" si="790"/>
        <v>-849.84</v>
      </c>
      <c r="J6073" s="64">
        <f t="shared" si="796"/>
        <v>220</v>
      </c>
      <c r="K6073" s="64">
        <f t="shared" si="791"/>
        <v>224</v>
      </c>
      <c r="L6073" s="64">
        <f t="shared" si="792"/>
        <v>824</v>
      </c>
      <c r="M6073" s="64">
        <f t="shared" si="793"/>
        <v>335</v>
      </c>
      <c r="O6073" s="64">
        <f t="shared" si="797"/>
        <v>2</v>
      </c>
      <c r="P6073" s="64">
        <f t="shared" si="798"/>
        <v>1</v>
      </c>
      <c r="Q6073" s="64">
        <f t="shared" si="799"/>
        <v>1</v>
      </c>
    </row>
    <row r="6074" spans="1:17" x14ac:dyDescent="0.35">
      <c r="A6074" s="64">
        <v>50674087</v>
      </c>
      <c r="B6074" s="64" t="str">
        <f t="shared" si="794"/>
        <v>CPP/RT</v>
      </c>
      <c r="C6074" s="64">
        <f t="shared" si="795"/>
        <v>9371.43</v>
      </c>
      <c r="D6074" s="64">
        <f t="shared" si="795"/>
        <v>335</v>
      </c>
      <c r="E6074" s="64">
        <f t="shared" si="795"/>
        <v>769.81999999999994</v>
      </c>
      <c r="F6074" s="64">
        <f t="shared" si="795"/>
        <v>761.26</v>
      </c>
      <c r="H6074" s="64">
        <f t="shared" si="790"/>
        <v>-8.5599999999999454</v>
      </c>
      <c r="J6074" s="64">
        <f t="shared" si="796"/>
        <v>220</v>
      </c>
      <c r="K6074" s="64">
        <f t="shared" si="791"/>
        <v>225</v>
      </c>
      <c r="L6074" s="64">
        <f t="shared" si="792"/>
        <v>824</v>
      </c>
      <c r="M6074" s="64">
        <f t="shared" si="793"/>
        <v>335</v>
      </c>
      <c r="O6074" s="64">
        <f t="shared" si="797"/>
        <v>2</v>
      </c>
      <c r="P6074" s="64">
        <f t="shared" si="798"/>
        <v>1</v>
      </c>
      <c r="Q6074" s="64">
        <f t="shared" si="799"/>
        <v>1</v>
      </c>
    </row>
    <row r="6075" spans="1:17" x14ac:dyDescent="0.35">
      <c r="A6075" s="64">
        <v>50676265</v>
      </c>
      <c r="B6075" s="64" t="str">
        <f t="shared" si="794"/>
        <v>CPP/RT</v>
      </c>
      <c r="C6075" s="64">
        <f t="shared" si="795"/>
        <v>4638.6299999999992</v>
      </c>
      <c r="D6075" s="64">
        <f t="shared" si="795"/>
        <v>302</v>
      </c>
      <c r="E6075" s="64">
        <f t="shared" si="795"/>
        <v>369.41999999999996</v>
      </c>
      <c r="F6075" s="64">
        <f t="shared" si="795"/>
        <v>363.13</v>
      </c>
      <c r="H6075" s="64">
        <f t="shared" si="790"/>
        <v>-6.2899999999999636</v>
      </c>
      <c r="J6075" s="64">
        <f t="shared" si="796"/>
        <v>220</v>
      </c>
      <c r="K6075" s="64">
        <f t="shared" si="791"/>
        <v>226</v>
      </c>
      <c r="L6075" s="64">
        <f t="shared" si="792"/>
        <v>824</v>
      </c>
      <c r="M6075" s="64">
        <f t="shared" si="793"/>
        <v>335</v>
      </c>
      <c r="O6075" s="64">
        <f t="shared" si="797"/>
        <v>2</v>
      </c>
      <c r="P6075" s="64">
        <f t="shared" si="798"/>
        <v>1</v>
      </c>
      <c r="Q6075" s="64">
        <f t="shared" si="799"/>
        <v>1</v>
      </c>
    </row>
    <row r="6076" spans="1:17" x14ac:dyDescent="0.35">
      <c r="A6076" s="64">
        <v>50677164</v>
      </c>
      <c r="B6076" s="64" t="str">
        <f t="shared" si="794"/>
        <v>CPP/RT</v>
      </c>
      <c r="C6076" s="64">
        <f t="shared" si="795"/>
        <v>6066.51</v>
      </c>
      <c r="D6076" s="64">
        <f t="shared" si="795"/>
        <v>332</v>
      </c>
      <c r="E6076" s="64">
        <f t="shared" si="795"/>
        <v>488.33000000000004</v>
      </c>
      <c r="F6076" s="64">
        <f t="shared" si="795"/>
        <v>488.04</v>
      </c>
      <c r="H6076" s="64">
        <f t="shared" si="790"/>
        <v>-0.29000000000002046</v>
      </c>
      <c r="J6076" s="64">
        <f t="shared" si="796"/>
        <v>220</v>
      </c>
      <c r="K6076" s="64">
        <f t="shared" si="791"/>
        <v>227</v>
      </c>
      <c r="L6076" s="64">
        <f t="shared" si="792"/>
        <v>824</v>
      </c>
      <c r="M6076" s="64">
        <f t="shared" si="793"/>
        <v>335</v>
      </c>
      <c r="O6076" s="64">
        <f t="shared" si="797"/>
        <v>2</v>
      </c>
      <c r="P6076" s="64">
        <f t="shared" si="798"/>
        <v>1</v>
      </c>
      <c r="Q6076" s="64">
        <f t="shared" si="799"/>
        <v>1</v>
      </c>
    </row>
    <row r="6077" spans="1:17" x14ac:dyDescent="0.35">
      <c r="A6077" s="64">
        <v>50678964</v>
      </c>
      <c r="B6077" s="64" t="str">
        <f t="shared" si="794"/>
        <v>RT</v>
      </c>
      <c r="C6077" s="64">
        <f t="shared" si="795"/>
        <v>7828.33</v>
      </c>
      <c r="D6077" s="64">
        <f t="shared" si="795"/>
        <v>364</v>
      </c>
      <c r="E6077" s="64">
        <f t="shared" si="795"/>
        <v>595.97</v>
      </c>
      <c r="F6077" s="64">
        <f t="shared" si="795"/>
        <v>0</v>
      </c>
      <c r="H6077" s="64">
        <f t="shared" si="790"/>
        <v>-595.97</v>
      </c>
      <c r="J6077" s="64">
        <f t="shared" si="796"/>
        <v>220</v>
      </c>
      <c r="K6077" s="64">
        <f t="shared" si="791"/>
        <v>227</v>
      </c>
      <c r="L6077" s="64">
        <f t="shared" si="792"/>
        <v>825</v>
      </c>
      <c r="M6077" s="64">
        <f t="shared" si="793"/>
        <v>335</v>
      </c>
      <c r="O6077" s="64">
        <f t="shared" si="797"/>
        <v>2</v>
      </c>
      <c r="P6077" s="64">
        <f t="shared" si="798"/>
        <v>1</v>
      </c>
      <c r="Q6077" s="64">
        <f t="shared" si="799"/>
        <v>1</v>
      </c>
    </row>
    <row r="6078" spans="1:17" x14ac:dyDescent="0.35">
      <c r="A6078" s="64">
        <v>50682527</v>
      </c>
      <c r="B6078" s="64" t="str">
        <f t="shared" si="794"/>
        <v>CPP</v>
      </c>
      <c r="C6078" s="64">
        <f t="shared" si="795"/>
        <v>7895.62</v>
      </c>
      <c r="D6078" s="64">
        <f t="shared" si="795"/>
        <v>304</v>
      </c>
      <c r="E6078" s="64">
        <f t="shared" si="795"/>
        <v>625.79999999999995</v>
      </c>
      <c r="F6078" s="64">
        <f t="shared" si="795"/>
        <v>613.04</v>
      </c>
      <c r="H6078" s="64">
        <f t="shared" si="790"/>
        <v>-12.759999999999991</v>
      </c>
      <c r="J6078" s="64">
        <f t="shared" si="796"/>
        <v>221</v>
      </c>
      <c r="K6078" s="64">
        <f t="shared" si="791"/>
        <v>227</v>
      </c>
      <c r="L6078" s="64">
        <f t="shared" si="792"/>
        <v>825</v>
      </c>
      <c r="M6078" s="64">
        <f t="shared" si="793"/>
        <v>335</v>
      </c>
      <c r="O6078" s="64">
        <f t="shared" si="797"/>
        <v>2</v>
      </c>
      <c r="P6078" s="64">
        <f t="shared" si="798"/>
        <v>1</v>
      </c>
      <c r="Q6078" s="64">
        <f t="shared" si="799"/>
        <v>1</v>
      </c>
    </row>
    <row r="6079" spans="1:17" x14ac:dyDescent="0.35">
      <c r="A6079" s="64">
        <v>50682759</v>
      </c>
      <c r="B6079" s="64" t="str">
        <f t="shared" si="794"/>
        <v>CPP</v>
      </c>
      <c r="C6079" s="64">
        <f t="shared" si="795"/>
        <v>3746.62</v>
      </c>
      <c r="D6079" s="64">
        <f t="shared" si="795"/>
        <v>331</v>
      </c>
      <c r="E6079" s="64">
        <f t="shared" si="795"/>
        <v>304</v>
      </c>
      <c r="F6079" s="64">
        <f t="shared" si="795"/>
        <v>304.37</v>
      </c>
      <c r="H6079" s="64">
        <f t="shared" si="790"/>
        <v>0.37000000000000455</v>
      </c>
      <c r="J6079" s="64">
        <f t="shared" si="796"/>
        <v>222</v>
      </c>
      <c r="K6079" s="64">
        <f t="shared" si="791"/>
        <v>227</v>
      </c>
      <c r="L6079" s="64">
        <f t="shared" si="792"/>
        <v>825</v>
      </c>
      <c r="M6079" s="64">
        <f t="shared" si="793"/>
        <v>335</v>
      </c>
      <c r="O6079" s="64">
        <f t="shared" si="797"/>
        <v>2</v>
      </c>
      <c r="P6079" s="64">
        <f t="shared" si="798"/>
        <v>1</v>
      </c>
      <c r="Q6079" s="64">
        <f t="shared" si="799"/>
        <v>1</v>
      </c>
    </row>
    <row r="6080" spans="1:17" x14ac:dyDescent="0.35">
      <c r="A6080" s="64">
        <v>50685357</v>
      </c>
      <c r="B6080" s="64" t="str">
        <f t="shared" si="794"/>
        <v>RT</v>
      </c>
      <c r="C6080" s="64">
        <f t="shared" si="795"/>
        <v>7532.07</v>
      </c>
      <c r="D6080" s="64">
        <f t="shared" si="795"/>
        <v>365</v>
      </c>
      <c r="E6080" s="64">
        <f t="shared" si="795"/>
        <v>599.73</v>
      </c>
      <c r="F6080" s="64">
        <f t="shared" si="795"/>
        <v>0</v>
      </c>
      <c r="H6080" s="64">
        <f t="shared" si="790"/>
        <v>-599.73</v>
      </c>
      <c r="J6080" s="64">
        <f t="shared" si="796"/>
        <v>222</v>
      </c>
      <c r="K6080" s="64">
        <f t="shared" si="791"/>
        <v>227</v>
      </c>
      <c r="L6080" s="64">
        <f t="shared" si="792"/>
        <v>826</v>
      </c>
      <c r="M6080" s="64">
        <f t="shared" si="793"/>
        <v>335</v>
      </c>
      <c r="O6080" s="64">
        <f t="shared" si="797"/>
        <v>2</v>
      </c>
      <c r="P6080" s="64">
        <f t="shared" si="798"/>
        <v>1</v>
      </c>
      <c r="Q6080" s="64">
        <f t="shared" si="799"/>
        <v>1</v>
      </c>
    </row>
    <row r="6081" spans="1:17" x14ac:dyDescent="0.35">
      <c r="A6081" s="64">
        <v>50685654</v>
      </c>
      <c r="B6081" s="64" t="str">
        <f t="shared" si="794"/>
        <v>RT</v>
      </c>
      <c r="C6081" s="64">
        <f t="shared" si="795"/>
        <v>5536.93</v>
      </c>
      <c r="D6081" s="64">
        <f t="shared" si="795"/>
        <v>365</v>
      </c>
      <c r="E6081" s="64">
        <f t="shared" si="795"/>
        <v>429.59000000000003</v>
      </c>
      <c r="F6081" s="64">
        <f t="shared" si="795"/>
        <v>0</v>
      </c>
      <c r="H6081" s="64">
        <f t="shared" si="790"/>
        <v>-429.59000000000003</v>
      </c>
      <c r="J6081" s="64">
        <f t="shared" si="796"/>
        <v>222</v>
      </c>
      <c r="K6081" s="64">
        <f t="shared" si="791"/>
        <v>227</v>
      </c>
      <c r="L6081" s="64">
        <f t="shared" si="792"/>
        <v>827</v>
      </c>
      <c r="M6081" s="64">
        <f t="shared" si="793"/>
        <v>335</v>
      </c>
      <c r="O6081" s="64">
        <f t="shared" si="797"/>
        <v>2</v>
      </c>
      <c r="P6081" s="64">
        <f t="shared" si="798"/>
        <v>1</v>
      </c>
      <c r="Q6081" s="64">
        <f t="shared" si="799"/>
        <v>1</v>
      </c>
    </row>
    <row r="6082" spans="1:17" x14ac:dyDescent="0.35">
      <c r="A6082" s="64">
        <v>50686636</v>
      </c>
      <c r="B6082" s="64" t="str">
        <f t="shared" si="794"/>
        <v>RT</v>
      </c>
      <c r="C6082" s="64">
        <f t="shared" si="795"/>
        <v>9540.65</v>
      </c>
      <c r="D6082" s="64">
        <f t="shared" si="795"/>
        <v>365</v>
      </c>
      <c r="E6082" s="64">
        <f t="shared" si="795"/>
        <v>806.21</v>
      </c>
      <c r="F6082" s="64">
        <f t="shared" si="795"/>
        <v>0</v>
      </c>
      <c r="H6082" s="64">
        <f t="shared" si="790"/>
        <v>-806.21</v>
      </c>
      <c r="J6082" s="64">
        <f t="shared" si="796"/>
        <v>222</v>
      </c>
      <c r="K6082" s="64">
        <f t="shared" si="791"/>
        <v>227</v>
      </c>
      <c r="L6082" s="64">
        <f t="shared" si="792"/>
        <v>828</v>
      </c>
      <c r="M6082" s="64">
        <f t="shared" si="793"/>
        <v>335</v>
      </c>
      <c r="O6082" s="64">
        <f t="shared" si="797"/>
        <v>2</v>
      </c>
      <c r="P6082" s="64">
        <f t="shared" si="798"/>
        <v>1</v>
      </c>
      <c r="Q6082" s="64">
        <f t="shared" si="799"/>
        <v>1</v>
      </c>
    </row>
    <row r="6083" spans="1:17" x14ac:dyDescent="0.35">
      <c r="A6083" s="64">
        <v>50687270</v>
      </c>
      <c r="B6083" s="64" t="str">
        <f t="shared" si="794"/>
        <v>RT</v>
      </c>
      <c r="C6083" s="64">
        <f t="shared" si="795"/>
        <v>8183.16</v>
      </c>
      <c r="D6083" s="64">
        <f t="shared" si="795"/>
        <v>367</v>
      </c>
      <c r="E6083" s="64">
        <f t="shared" si="795"/>
        <v>657.48</v>
      </c>
      <c r="F6083" s="64">
        <f t="shared" si="795"/>
        <v>0</v>
      </c>
      <c r="H6083" s="64">
        <f t="shared" si="790"/>
        <v>-657.48</v>
      </c>
      <c r="J6083" s="64">
        <f t="shared" si="796"/>
        <v>222</v>
      </c>
      <c r="K6083" s="64">
        <f t="shared" si="791"/>
        <v>227</v>
      </c>
      <c r="L6083" s="64">
        <f t="shared" si="792"/>
        <v>829</v>
      </c>
      <c r="M6083" s="64">
        <f t="shared" si="793"/>
        <v>335</v>
      </c>
      <c r="O6083" s="64">
        <f t="shared" si="797"/>
        <v>2</v>
      </c>
      <c r="P6083" s="64">
        <f t="shared" si="798"/>
        <v>1</v>
      </c>
      <c r="Q6083" s="64">
        <f t="shared" si="799"/>
        <v>1</v>
      </c>
    </row>
    <row r="6084" spans="1:17" x14ac:dyDescent="0.35">
      <c r="A6084" s="64">
        <v>50689169</v>
      </c>
      <c r="B6084" s="64" t="str">
        <f t="shared" si="794"/>
        <v>RT</v>
      </c>
      <c r="C6084" s="64">
        <f t="shared" si="795"/>
        <v>9676.65</v>
      </c>
      <c r="D6084" s="64">
        <f t="shared" si="795"/>
        <v>365</v>
      </c>
      <c r="E6084" s="64">
        <f t="shared" si="795"/>
        <v>785.13</v>
      </c>
      <c r="F6084" s="64">
        <f t="shared" si="795"/>
        <v>0</v>
      </c>
      <c r="H6084" s="64">
        <f t="shared" si="790"/>
        <v>-785.13</v>
      </c>
      <c r="J6084" s="64">
        <f t="shared" si="796"/>
        <v>222</v>
      </c>
      <c r="K6084" s="64">
        <f t="shared" si="791"/>
        <v>227</v>
      </c>
      <c r="L6084" s="64">
        <f t="shared" si="792"/>
        <v>830</v>
      </c>
      <c r="M6084" s="64">
        <f t="shared" si="793"/>
        <v>335</v>
      </c>
      <c r="O6084" s="64">
        <f t="shared" si="797"/>
        <v>2</v>
      </c>
      <c r="P6084" s="64">
        <f t="shared" si="798"/>
        <v>1</v>
      </c>
      <c r="Q6084" s="64">
        <f t="shared" si="799"/>
        <v>1</v>
      </c>
    </row>
    <row r="6085" spans="1:17" x14ac:dyDescent="0.35">
      <c r="A6085" s="64">
        <v>50694283</v>
      </c>
      <c r="B6085" s="64" t="str">
        <f t="shared" si="794"/>
        <v>RT</v>
      </c>
      <c r="C6085" s="64">
        <f t="shared" si="795"/>
        <v>6414.46</v>
      </c>
      <c r="D6085" s="64">
        <f t="shared" si="795"/>
        <v>365</v>
      </c>
      <c r="E6085" s="64">
        <f t="shared" si="795"/>
        <v>530.44000000000005</v>
      </c>
      <c r="F6085" s="64">
        <f t="shared" si="795"/>
        <v>0</v>
      </c>
      <c r="H6085" s="64">
        <f t="shared" si="790"/>
        <v>-530.44000000000005</v>
      </c>
      <c r="J6085" s="64">
        <f t="shared" si="796"/>
        <v>222</v>
      </c>
      <c r="K6085" s="64">
        <f t="shared" si="791"/>
        <v>227</v>
      </c>
      <c r="L6085" s="64">
        <f t="shared" si="792"/>
        <v>831</v>
      </c>
      <c r="M6085" s="64">
        <f t="shared" si="793"/>
        <v>335</v>
      </c>
      <c r="O6085" s="64">
        <f t="shared" si="797"/>
        <v>2</v>
      </c>
      <c r="P6085" s="64">
        <f t="shared" si="798"/>
        <v>1</v>
      </c>
      <c r="Q6085" s="64">
        <f t="shared" si="799"/>
        <v>1</v>
      </c>
    </row>
    <row r="6086" spans="1:17" x14ac:dyDescent="0.35">
      <c r="A6086" s="64">
        <v>50696320</v>
      </c>
      <c r="B6086" s="64" t="str">
        <f t="shared" si="794"/>
        <v>CPP</v>
      </c>
      <c r="C6086" s="64">
        <f t="shared" si="795"/>
        <v>6286.18</v>
      </c>
      <c r="D6086" s="64">
        <f t="shared" si="795"/>
        <v>335</v>
      </c>
      <c r="E6086" s="64">
        <f t="shared" si="795"/>
        <v>484.38</v>
      </c>
      <c r="F6086" s="64">
        <f t="shared" si="795"/>
        <v>472.03999999999996</v>
      </c>
      <c r="H6086" s="64">
        <f t="shared" si="790"/>
        <v>-12.340000000000032</v>
      </c>
      <c r="J6086" s="64">
        <f t="shared" si="796"/>
        <v>223</v>
      </c>
      <c r="K6086" s="64">
        <f t="shared" si="791"/>
        <v>227</v>
      </c>
      <c r="L6086" s="64">
        <f t="shared" si="792"/>
        <v>831</v>
      </c>
      <c r="M6086" s="64">
        <f t="shared" si="793"/>
        <v>335</v>
      </c>
      <c r="O6086" s="64">
        <f t="shared" si="797"/>
        <v>2</v>
      </c>
      <c r="P6086" s="64">
        <f t="shared" si="798"/>
        <v>1</v>
      </c>
      <c r="Q6086" s="64">
        <f t="shared" si="799"/>
        <v>1</v>
      </c>
    </row>
    <row r="6087" spans="1:17" x14ac:dyDescent="0.35">
      <c r="A6087" s="64">
        <v>50697063</v>
      </c>
      <c r="B6087" s="64" t="str">
        <f t="shared" si="794"/>
        <v>CPP/RT</v>
      </c>
      <c r="C6087" s="64">
        <f t="shared" si="795"/>
        <v>6748.4650000000001</v>
      </c>
      <c r="D6087" s="64">
        <f t="shared" si="795"/>
        <v>334</v>
      </c>
      <c r="E6087" s="64">
        <f t="shared" si="795"/>
        <v>571.24</v>
      </c>
      <c r="F6087" s="64">
        <f t="shared" si="795"/>
        <v>571.83000000000004</v>
      </c>
      <c r="H6087" s="64">
        <f t="shared" si="790"/>
        <v>0.59000000000003183</v>
      </c>
      <c r="J6087" s="64">
        <f t="shared" si="796"/>
        <v>223</v>
      </c>
      <c r="K6087" s="64">
        <f t="shared" si="791"/>
        <v>228</v>
      </c>
      <c r="L6087" s="64">
        <f t="shared" si="792"/>
        <v>831</v>
      </c>
      <c r="M6087" s="64">
        <f t="shared" si="793"/>
        <v>335</v>
      </c>
      <c r="O6087" s="64">
        <f t="shared" si="797"/>
        <v>2</v>
      </c>
      <c r="P6087" s="64">
        <f t="shared" si="798"/>
        <v>1</v>
      </c>
      <c r="Q6087" s="64">
        <f t="shared" si="799"/>
        <v>1</v>
      </c>
    </row>
    <row r="6088" spans="1:17" x14ac:dyDescent="0.35">
      <c r="A6088" s="64">
        <v>50698178</v>
      </c>
      <c r="B6088" s="64" t="str">
        <f t="shared" si="794"/>
        <v>RT</v>
      </c>
      <c r="C6088" s="64">
        <f t="shared" si="795"/>
        <v>8644.24</v>
      </c>
      <c r="D6088" s="64">
        <f t="shared" si="795"/>
        <v>335</v>
      </c>
      <c r="E6088" s="64">
        <f t="shared" si="795"/>
        <v>733.57999999999993</v>
      </c>
      <c r="F6088" s="64">
        <f t="shared" si="795"/>
        <v>0</v>
      </c>
      <c r="H6088" s="64">
        <f t="shared" si="790"/>
        <v>-733.57999999999993</v>
      </c>
      <c r="J6088" s="64">
        <f t="shared" si="796"/>
        <v>223</v>
      </c>
      <c r="K6088" s="64">
        <f t="shared" si="791"/>
        <v>228</v>
      </c>
      <c r="L6088" s="64">
        <f t="shared" si="792"/>
        <v>832</v>
      </c>
      <c r="M6088" s="64">
        <f t="shared" si="793"/>
        <v>335</v>
      </c>
      <c r="O6088" s="64">
        <f t="shared" si="797"/>
        <v>2</v>
      </c>
      <c r="P6088" s="64">
        <f t="shared" si="798"/>
        <v>1</v>
      </c>
      <c r="Q6088" s="64">
        <f t="shared" si="799"/>
        <v>1</v>
      </c>
    </row>
    <row r="6089" spans="1:17" x14ac:dyDescent="0.35">
      <c r="A6089" s="64">
        <v>50699168</v>
      </c>
      <c r="B6089" s="64" t="str">
        <f t="shared" si="794"/>
        <v>RT</v>
      </c>
      <c r="C6089" s="64">
        <f t="shared" si="795"/>
        <v>3932.5099999999998</v>
      </c>
      <c r="D6089" s="64">
        <f t="shared" si="795"/>
        <v>363</v>
      </c>
      <c r="E6089" s="64">
        <f t="shared" si="795"/>
        <v>325.05</v>
      </c>
      <c r="F6089" s="64">
        <f t="shared" si="795"/>
        <v>0</v>
      </c>
      <c r="H6089" s="64">
        <f t="shared" si="790"/>
        <v>-325.05</v>
      </c>
      <c r="J6089" s="64">
        <f t="shared" si="796"/>
        <v>223</v>
      </c>
      <c r="K6089" s="64">
        <f t="shared" si="791"/>
        <v>228</v>
      </c>
      <c r="L6089" s="64">
        <f t="shared" si="792"/>
        <v>833</v>
      </c>
      <c r="M6089" s="64">
        <f t="shared" si="793"/>
        <v>335</v>
      </c>
      <c r="O6089" s="64">
        <f t="shared" si="797"/>
        <v>2</v>
      </c>
      <c r="P6089" s="64">
        <f t="shared" si="798"/>
        <v>1</v>
      </c>
      <c r="Q6089" s="64">
        <f t="shared" si="799"/>
        <v>1</v>
      </c>
    </row>
    <row r="6090" spans="1:17" x14ac:dyDescent="0.35">
      <c r="A6090" s="64">
        <v>50700098</v>
      </c>
      <c r="B6090" s="64" t="str">
        <f t="shared" si="794"/>
        <v>CPP/RT</v>
      </c>
      <c r="C6090" s="64">
        <f t="shared" si="795"/>
        <v>6230.93</v>
      </c>
      <c r="D6090" s="64">
        <f t="shared" si="795"/>
        <v>335</v>
      </c>
      <c r="E6090" s="64">
        <f t="shared" si="795"/>
        <v>502</v>
      </c>
      <c r="F6090" s="64">
        <f t="shared" si="795"/>
        <v>496.71000000000004</v>
      </c>
      <c r="H6090" s="64">
        <f t="shared" si="790"/>
        <v>-5.2899999999999636</v>
      </c>
      <c r="J6090" s="64">
        <f t="shared" si="796"/>
        <v>223</v>
      </c>
      <c r="K6090" s="64">
        <f t="shared" si="791"/>
        <v>229</v>
      </c>
      <c r="L6090" s="64">
        <f t="shared" si="792"/>
        <v>833</v>
      </c>
      <c r="M6090" s="64">
        <f t="shared" si="793"/>
        <v>335</v>
      </c>
      <c r="O6090" s="64">
        <f t="shared" si="797"/>
        <v>2</v>
      </c>
      <c r="P6090" s="64">
        <f t="shared" si="798"/>
        <v>1</v>
      </c>
      <c r="Q6090" s="64">
        <f t="shared" si="799"/>
        <v>1</v>
      </c>
    </row>
    <row r="6091" spans="1:17" x14ac:dyDescent="0.35">
      <c r="A6091" s="64">
        <v>50700212</v>
      </c>
      <c r="B6091" s="64" t="str">
        <f t="shared" si="794"/>
        <v>RT</v>
      </c>
      <c r="C6091" s="64">
        <f t="shared" si="795"/>
        <v>3465.62</v>
      </c>
      <c r="D6091" s="64">
        <f t="shared" si="795"/>
        <v>365</v>
      </c>
      <c r="E6091" s="64">
        <f t="shared" si="795"/>
        <v>278.27999999999997</v>
      </c>
      <c r="F6091" s="64">
        <f t="shared" si="795"/>
        <v>0</v>
      </c>
      <c r="H6091" s="64">
        <f t="shared" si="790"/>
        <v>-278.27999999999997</v>
      </c>
      <c r="J6091" s="64">
        <f t="shared" si="796"/>
        <v>223</v>
      </c>
      <c r="K6091" s="64">
        <f t="shared" si="791"/>
        <v>229</v>
      </c>
      <c r="L6091" s="64">
        <f t="shared" si="792"/>
        <v>834</v>
      </c>
      <c r="M6091" s="64">
        <f t="shared" si="793"/>
        <v>335</v>
      </c>
      <c r="O6091" s="64">
        <f t="shared" si="797"/>
        <v>2</v>
      </c>
      <c r="P6091" s="64">
        <f t="shared" si="798"/>
        <v>1</v>
      </c>
      <c r="Q6091" s="64">
        <f t="shared" si="799"/>
        <v>1</v>
      </c>
    </row>
    <row r="6092" spans="1:17" x14ac:dyDescent="0.35">
      <c r="A6092" s="64">
        <v>50700428</v>
      </c>
      <c r="B6092" s="64" t="str">
        <f t="shared" si="794"/>
        <v>RCT Control</v>
      </c>
      <c r="C6092" s="64">
        <f t="shared" si="795"/>
        <v>7752.15</v>
      </c>
      <c r="D6092" s="64">
        <f t="shared" si="795"/>
        <v>335</v>
      </c>
      <c r="E6092" s="64">
        <f t="shared" si="795"/>
        <v>629.68000000000006</v>
      </c>
      <c r="F6092" s="64">
        <f t="shared" si="795"/>
        <v>0</v>
      </c>
      <c r="H6092" s="64">
        <f t="shared" si="790"/>
        <v>-629.68000000000006</v>
      </c>
      <c r="J6092" s="64">
        <f t="shared" si="796"/>
        <v>223</v>
      </c>
      <c r="K6092" s="64">
        <f t="shared" si="791"/>
        <v>229</v>
      </c>
      <c r="L6092" s="64">
        <f t="shared" si="792"/>
        <v>834</v>
      </c>
      <c r="M6092" s="64">
        <f t="shared" si="793"/>
        <v>336</v>
      </c>
      <c r="O6092" s="64">
        <f t="shared" si="797"/>
        <v>2</v>
      </c>
      <c r="P6092" s="64">
        <f t="shared" si="798"/>
        <v>1</v>
      </c>
      <c r="Q6092" s="64">
        <f t="shared" si="799"/>
        <v>1</v>
      </c>
    </row>
    <row r="6093" spans="1:17" x14ac:dyDescent="0.35">
      <c r="A6093" s="64">
        <v>50700832</v>
      </c>
      <c r="B6093" s="64" t="str">
        <f t="shared" si="794"/>
        <v>RT</v>
      </c>
      <c r="C6093" s="64">
        <f t="shared" si="795"/>
        <v>15781.93</v>
      </c>
      <c r="D6093" s="64">
        <f t="shared" si="795"/>
        <v>364</v>
      </c>
      <c r="E6093" s="64">
        <f t="shared" si="795"/>
        <v>1304.83</v>
      </c>
      <c r="F6093" s="64">
        <f t="shared" si="795"/>
        <v>0</v>
      </c>
      <c r="H6093" s="64">
        <f t="shared" si="790"/>
        <v>-1304.83</v>
      </c>
      <c r="J6093" s="64">
        <f t="shared" si="796"/>
        <v>223</v>
      </c>
      <c r="K6093" s="64">
        <f t="shared" si="791"/>
        <v>229</v>
      </c>
      <c r="L6093" s="64">
        <f t="shared" si="792"/>
        <v>835</v>
      </c>
      <c r="M6093" s="64">
        <f t="shared" si="793"/>
        <v>336</v>
      </c>
      <c r="O6093" s="64">
        <f t="shared" si="797"/>
        <v>2</v>
      </c>
      <c r="P6093" s="64">
        <f t="shared" si="798"/>
        <v>1</v>
      </c>
      <c r="Q6093" s="64">
        <f t="shared" si="799"/>
        <v>1</v>
      </c>
    </row>
    <row r="6094" spans="1:17" x14ac:dyDescent="0.35">
      <c r="A6094" s="64">
        <v>50702052</v>
      </c>
      <c r="B6094" s="64" t="str">
        <f t="shared" si="794"/>
        <v>CPP/RT</v>
      </c>
      <c r="C6094" s="64">
        <f t="shared" si="795"/>
        <v>4721.32</v>
      </c>
      <c r="D6094" s="64">
        <f t="shared" si="795"/>
        <v>279</v>
      </c>
      <c r="E6094" s="64">
        <f t="shared" si="795"/>
        <v>382.52</v>
      </c>
      <c r="F6094" s="64">
        <f t="shared" si="795"/>
        <v>375.99</v>
      </c>
      <c r="H6094" s="64">
        <f t="shared" si="790"/>
        <v>-6.5299999999999727</v>
      </c>
      <c r="J6094" s="64">
        <f t="shared" si="796"/>
        <v>223</v>
      </c>
      <c r="K6094" s="64">
        <f t="shared" si="791"/>
        <v>230</v>
      </c>
      <c r="L6094" s="64">
        <f t="shared" si="792"/>
        <v>835</v>
      </c>
      <c r="M6094" s="64">
        <f t="shared" si="793"/>
        <v>336</v>
      </c>
      <c r="O6094" s="64">
        <f t="shared" si="797"/>
        <v>2</v>
      </c>
      <c r="P6094" s="64">
        <f t="shared" si="798"/>
        <v>1</v>
      </c>
      <c r="Q6094" s="64">
        <f t="shared" si="799"/>
        <v>1</v>
      </c>
    </row>
    <row r="6095" spans="1:17" x14ac:dyDescent="0.35">
      <c r="A6095" s="64">
        <v>50702309</v>
      </c>
      <c r="B6095" s="64" t="str">
        <f t="shared" si="794"/>
        <v>RT</v>
      </c>
      <c r="C6095" s="64">
        <f t="shared" si="795"/>
        <v>6767.02</v>
      </c>
      <c r="D6095" s="64">
        <f t="shared" si="795"/>
        <v>365</v>
      </c>
      <c r="E6095" s="64">
        <f t="shared" si="795"/>
        <v>550.69000000000005</v>
      </c>
      <c r="F6095" s="64">
        <f t="shared" si="795"/>
        <v>0</v>
      </c>
      <c r="H6095" s="64">
        <f t="shared" si="790"/>
        <v>-550.69000000000005</v>
      </c>
      <c r="J6095" s="64">
        <f t="shared" si="796"/>
        <v>223</v>
      </c>
      <c r="K6095" s="64">
        <f t="shared" si="791"/>
        <v>230</v>
      </c>
      <c r="L6095" s="64">
        <f t="shared" si="792"/>
        <v>836</v>
      </c>
      <c r="M6095" s="64">
        <f t="shared" si="793"/>
        <v>336</v>
      </c>
      <c r="O6095" s="64">
        <f t="shared" si="797"/>
        <v>2</v>
      </c>
      <c r="P6095" s="64">
        <f t="shared" si="798"/>
        <v>1</v>
      </c>
      <c r="Q6095" s="64">
        <f t="shared" si="799"/>
        <v>1</v>
      </c>
    </row>
    <row r="6096" spans="1:17" x14ac:dyDescent="0.35">
      <c r="A6096" s="64">
        <v>50702482</v>
      </c>
      <c r="B6096" s="64" t="str">
        <f t="shared" si="794"/>
        <v>RCT Control</v>
      </c>
      <c r="C6096" s="64">
        <f t="shared" si="795"/>
        <v>3451.67</v>
      </c>
      <c r="D6096" s="64">
        <f t="shared" si="795"/>
        <v>151</v>
      </c>
      <c r="E6096" s="64">
        <f t="shared" si="795"/>
        <v>258.33999999999997</v>
      </c>
      <c r="F6096" s="64">
        <f t="shared" si="795"/>
        <v>0</v>
      </c>
      <c r="H6096" s="64">
        <f t="shared" si="790"/>
        <v>-258.33999999999997</v>
      </c>
      <c r="J6096" s="64">
        <f t="shared" si="796"/>
        <v>223</v>
      </c>
      <c r="K6096" s="64">
        <f t="shared" si="791"/>
        <v>230</v>
      </c>
      <c r="L6096" s="64">
        <f t="shared" si="792"/>
        <v>836</v>
      </c>
      <c r="M6096" s="64">
        <f t="shared" si="793"/>
        <v>336</v>
      </c>
      <c r="O6096" s="64">
        <f t="shared" si="797"/>
        <v>1</v>
      </c>
      <c r="P6096" s="64">
        <f t="shared" si="798"/>
        <v>1</v>
      </c>
      <c r="Q6096" s="64">
        <f t="shared" si="799"/>
        <v>0</v>
      </c>
    </row>
    <row r="6097" spans="1:17" x14ac:dyDescent="0.35">
      <c r="A6097" s="64">
        <v>50703810</v>
      </c>
      <c r="B6097" s="64" t="str">
        <f t="shared" si="794"/>
        <v>RT</v>
      </c>
      <c r="C6097" s="64">
        <f t="shared" si="795"/>
        <v>7791.63</v>
      </c>
      <c r="D6097" s="64">
        <f t="shared" si="795"/>
        <v>365</v>
      </c>
      <c r="E6097" s="64">
        <f t="shared" si="795"/>
        <v>629.5</v>
      </c>
      <c r="F6097" s="64">
        <f t="shared" si="795"/>
        <v>0</v>
      </c>
      <c r="H6097" s="64">
        <f t="shared" si="790"/>
        <v>-629.5</v>
      </c>
      <c r="J6097" s="64">
        <f t="shared" si="796"/>
        <v>223</v>
      </c>
      <c r="K6097" s="64">
        <f t="shared" si="791"/>
        <v>230</v>
      </c>
      <c r="L6097" s="64">
        <f t="shared" si="792"/>
        <v>837</v>
      </c>
      <c r="M6097" s="64">
        <f t="shared" si="793"/>
        <v>336</v>
      </c>
      <c r="O6097" s="64">
        <f t="shared" si="797"/>
        <v>2</v>
      </c>
      <c r="P6097" s="64">
        <f t="shared" si="798"/>
        <v>1</v>
      </c>
      <c r="Q6097" s="64">
        <f t="shared" si="799"/>
        <v>1</v>
      </c>
    </row>
    <row r="6098" spans="1:17" x14ac:dyDescent="0.35">
      <c r="A6098" s="64">
        <v>50705767</v>
      </c>
      <c r="B6098" s="64" t="str">
        <f t="shared" si="794"/>
        <v>RT</v>
      </c>
      <c r="C6098" s="64">
        <f t="shared" si="795"/>
        <v>6064.26</v>
      </c>
      <c r="D6098" s="64">
        <f t="shared" si="795"/>
        <v>365</v>
      </c>
      <c r="E6098" s="64">
        <f t="shared" si="795"/>
        <v>497.37</v>
      </c>
      <c r="F6098" s="64">
        <f t="shared" si="795"/>
        <v>0</v>
      </c>
      <c r="H6098" s="64">
        <f t="shared" si="790"/>
        <v>-497.37</v>
      </c>
      <c r="J6098" s="64">
        <f t="shared" si="796"/>
        <v>223</v>
      </c>
      <c r="K6098" s="64">
        <f t="shared" si="791"/>
        <v>230</v>
      </c>
      <c r="L6098" s="64">
        <f t="shared" si="792"/>
        <v>838</v>
      </c>
      <c r="M6098" s="64">
        <f t="shared" si="793"/>
        <v>336</v>
      </c>
      <c r="O6098" s="64">
        <f t="shared" si="797"/>
        <v>2</v>
      </c>
      <c r="P6098" s="64">
        <f t="shared" si="798"/>
        <v>1</v>
      </c>
      <c r="Q6098" s="64">
        <f t="shared" si="799"/>
        <v>1</v>
      </c>
    </row>
    <row r="6099" spans="1:17" x14ac:dyDescent="0.35">
      <c r="A6099" s="64">
        <v>50705808</v>
      </c>
      <c r="B6099" s="64" t="str">
        <f t="shared" si="794"/>
        <v>RT</v>
      </c>
      <c r="C6099" s="64">
        <f t="shared" si="795"/>
        <v>12246.59</v>
      </c>
      <c r="D6099" s="64">
        <f t="shared" si="795"/>
        <v>365</v>
      </c>
      <c r="E6099" s="64">
        <f t="shared" si="795"/>
        <v>1004.61</v>
      </c>
      <c r="F6099" s="64">
        <f t="shared" si="795"/>
        <v>0</v>
      </c>
      <c r="H6099" s="64">
        <f t="shared" si="790"/>
        <v>-1004.61</v>
      </c>
      <c r="J6099" s="64">
        <f t="shared" si="796"/>
        <v>223</v>
      </c>
      <c r="K6099" s="64">
        <f t="shared" si="791"/>
        <v>230</v>
      </c>
      <c r="L6099" s="64">
        <f t="shared" si="792"/>
        <v>839</v>
      </c>
      <c r="M6099" s="64">
        <f t="shared" si="793"/>
        <v>336</v>
      </c>
      <c r="O6099" s="64">
        <f t="shared" si="797"/>
        <v>2</v>
      </c>
      <c r="P6099" s="64">
        <f t="shared" si="798"/>
        <v>1</v>
      </c>
      <c r="Q6099" s="64">
        <f t="shared" si="799"/>
        <v>1</v>
      </c>
    </row>
    <row r="6100" spans="1:17" x14ac:dyDescent="0.35">
      <c r="A6100" s="64">
        <v>50707036</v>
      </c>
      <c r="B6100" s="64" t="str">
        <f t="shared" si="794"/>
        <v>RCT Control</v>
      </c>
      <c r="C6100" s="64">
        <f t="shared" si="795"/>
        <v>7565.7999999999993</v>
      </c>
      <c r="D6100" s="64">
        <f t="shared" si="795"/>
        <v>335</v>
      </c>
      <c r="E6100" s="64">
        <f t="shared" si="795"/>
        <v>595.46</v>
      </c>
      <c r="F6100" s="64">
        <f t="shared" si="795"/>
        <v>0</v>
      </c>
      <c r="H6100" s="64">
        <f t="shared" si="790"/>
        <v>-595.46</v>
      </c>
      <c r="J6100" s="64">
        <f t="shared" si="796"/>
        <v>223</v>
      </c>
      <c r="K6100" s="64">
        <f t="shared" si="791"/>
        <v>230</v>
      </c>
      <c r="L6100" s="64">
        <f t="shared" si="792"/>
        <v>839</v>
      </c>
      <c r="M6100" s="64">
        <f t="shared" si="793"/>
        <v>337</v>
      </c>
      <c r="O6100" s="64">
        <f t="shared" si="797"/>
        <v>2</v>
      </c>
      <c r="P6100" s="64">
        <f t="shared" si="798"/>
        <v>1</v>
      </c>
      <c r="Q6100" s="64">
        <f t="shared" si="799"/>
        <v>1</v>
      </c>
    </row>
    <row r="6101" spans="1:17" x14ac:dyDescent="0.35">
      <c r="A6101" s="64">
        <v>50708399</v>
      </c>
      <c r="B6101" s="64" t="str">
        <f t="shared" si="794"/>
        <v>RT</v>
      </c>
      <c r="C6101" s="64">
        <f t="shared" si="795"/>
        <v>4332.84</v>
      </c>
      <c r="D6101" s="64">
        <f t="shared" si="795"/>
        <v>367</v>
      </c>
      <c r="E6101" s="64">
        <f t="shared" si="795"/>
        <v>358.74</v>
      </c>
      <c r="F6101" s="64">
        <f t="shared" si="795"/>
        <v>0</v>
      </c>
      <c r="H6101" s="64">
        <f t="shared" si="790"/>
        <v>-358.74</v>
      </c>
      <c r="J6101" s="64">
        <f t="shared" si="796"/>
        <v>223</v>
      </c>
      <c r="K6101" s="64">
        <f t="shared" si="791"/>
        <v>230</v>
      </c>
      <c r="L6101" s="64">
        <f t="shared" si="792"/>
        <v>840</v>
      </c>
      <c r="M6101" s="64">
        <f t="shared" si="793"/>
        <v>337</v>
      </c>
      <c r="O6101" s="64">
        <f t="shared" si="797"/>
        <v>2</v>
      </c>
      <c r="P6101" s="64">
        <f t="shared" si="798"/>
        <v>1</v>
      </c>
      <c r="Q6101" s="64">
        <f t="shared" si="799"/>
        <v>1</v>
      </c>
    </row>
    <row r="6102" spans="1:17" x14ac:dyDescent="0.35">
      <c r="A6102" s="64">
        <v>50717100</v>
      </c>
      <c r="B6102" s="64" t="str">
        <f t="shared" si="794"/>
        <v>RCT Control</v>
      </c>
      <c r="C6102" s="64">
        <f t="shared" si="795"/>
        <v>3669.99</v>
      </c>
      <c r="D6102" s="64">
        <f t="shared" si="795"/>
        <v>334</v>
      </c>
      <c r="E6102" s="64">
        <f t="shared" si="795"/>
        <v>298.79999999999995</v>
      </c>
      <c r="F6102" s="64">
        <f t="shared" si="795"/>
        <v>0</v>
      </c>
      <c r="H6102" s="64">
        <f t="shared" si="790"/>
        <v>-298.79999999999995</v>
      </c>
      <c r="J6102" s="64">
        <f t="shared" si="796"/>
        <v>223</v>
      </c>
      <c r="K6102" s="64">
        <f t="shared" si="791"/>
        <v>230</v>
      </c>
      <c r="L6102" s="64">
        <f t="shared" si="792"/>
        <v>840</v>
      </c>
      <c r="M6102" s="64">
        <f t="shared" si="793"/>
        <v>338</v>
      </c>
      <c r="O6102" s="64">
        <f t="shared" si="797"/>
        <v>2</v>
      </c>
      <c r="P6102" s="64">
        <f t="shared" si="798"/>
        <v>1</v>
      </c>
      <c r="Q6102" s="64">
        <f t="shared" si="799"/>
        <v>1</v>
      </c>
    </row>
    <row r="6103" spans="1:17" x14ac:dyDescent="0.35">
      <c r="A6103" s="64">
        <v>50717580</v>
      </c>
      <c r="B6103" s="64" t="str">
        <f t="shared" si="794"/>
        <v>RCT Control</v>
      </c>
      <c r="C6103" s="64">
        <f t="shared" si="795"/>
        <v>9692.2900000000009</v>
      </c>
      <c r="D6103" s="64">
        <f t="shared" si="795"/>
        <v>334</v>
      </c>
      <c r="E6103" s="64">
        <f t="shared" si="795"/>
        <v>827.05</v>
      </c>
      <c r="F6103" s="64">
        <f t="shared" si="795"/>
        <v>0</v>
      </c>
      <c r="H6103" s="64">
        <f t="shared" si="790"/>
        <v>-827.05</v>
      </c>
      <c r="J6103" s="64">
        <f t="shared" si="796"/>
        <v>223</v>
      </c>
      <c r="K6103" s="64">
        <f t="shared" si="791"/>
        <v>230</v>
      </c>
      <c r="L6103" s="64">
        <f t="shared" si="792"/>
        <v>840</v>
      </c>
      <c r="M6103" s="64">
        <f t="shared" si="793"/>
        <v>339</v>
      </c>
      <c r="O6103" s="64">
        <f t="shared" si="797"/>
        <v>2</v>
      </c>
      <c r="P6103" s="64">
        <f t="shared" si="798"/>
        <v>1</v>
      </c>
      <c r="Q6103" s="64">
        <f t="shared" si="799"/>
        <v>1</v>
      </c>
    </row>
    <row r="6104" spans="1:17" x14ac:dyDescent="0.35">
      <c r="A6104" s="64">
        <v>50717754</v>
      </c>
      <c r="B6104" s="64" t="str">
        <f t="shared" si="794"/>
        <v>CPP</v>
      </c>
      <c r="C6104" s="64">
        <f t="shared" si="795"/>
        <v>3957.2200000000003</v>
      </c>
      <c r="D6104" s="64">
        <f t="shared" si="795"/>
        <v>365</v>
      </c>
      <c r="E6104" s="64">
        <f t="shared" si="795"/>
        <v>314.89999999999998</v>
      </c>
      <c r="F6104" s="64">
        <f t="shared" si="795"/>
        <v>312.75</v>
      </c>
      <c r="H6104" s="64">
        <f t="shared" si="790"/>
        <v>-2.1499999999999773</v>
      </c>
      <c r="J6104" s="64">
        <f t="shared" si="796"/>
        <v>224</v>
      </c>
      <c r="K6104" s="64">
        <f t="shared" si="791"/>
        <v>230</v>
      </c>
      <c r="L6104" s="64">
        <f t="shared" si="792"/>
        <v>840</v>
      </c>
      <c r="M6104" s="64">
        <f t="shared" si="793"/>
        <v>339</v>
      </c>
      <c r="O6104" s="64">
        <f t="shared" si="797"/>
        <v>2</v>
      </c>
      <c r="P6104" s="64">
        <f t="shared" si="798"/>
        <v>1</v>
      </c>
      <c r="Q6104" s="64">
        <f t="shared" si="799"/>
        <v>1</v>
      </c>
    </row>
    <row r="6105" spans="1:17" x14ac:dyDescent="0.35">
      <c r="A6105" s="64">
        <v>50718281</v>
      </c>
      <c r="B6105" s="64" t="str">
        <f t="shared" si="794"/>
        <v>RT</v>
      </c>
      <c r="C6105" s="64">
        <f t="shared" si="795"/>
        <v>18438.52</v>
      </c>
      <c r="D6105" s="64">
        <f t="shared" si="795"/>
        <v>365</v>
      </c>
      <c r="E6105" s="64">
        <f t="shared" si="795"/>
        <v>1513.08</v>
      </c>
      <c r="F6105" s="64">
        <f t="shared" si="795"/>
        <v>0</v>
      </c>
      <c r="H6105" s="64">
        <f t="shared" si="790"/>
        <v>-1513.08</v>
      </c>
      <c r="J6105" s="64">
        <f t="shared" si="796"/>
        <v>224</v>
      </c>
      <c r="K6105" s="64">
        <f t="shared" si="791"/>
        <v>230</v>
      </c>
      <c r="L6105" s="64">
        <f t="shared" si="792"/>
        <v>841</v>
      </c>
      <c r="M6105" s="64">
        <f t="shared" si="793"/>
        <v>339</v>
      </c>
      <c r="O6105" s="64">
        <f t="shared" si="797"/>
        <v>2</v>
      </c>
      <c r="P6105" s="64">
        <f t="shared" si="798"/>
        <v>1</v>
      </c>
      <c r="Q6105" s="64">
        <f t="shared" si="799"/>
        <v>1</v>
      </c>
    </row>
    <row r="6106" spans="1:17" x14ac:dyDescent="0.35">
      <c r="A6106" s="64">
        <v>50718687</v>
      </c>
      <c r="B6106" s="64" t="str">
        <f t="shared" si="794"/>
        <v>CPP</v>
      </c>
      <c r="C6106" s="64">
        <f t="shared" si="795"/>
        <v>2658.73</v>
      </c>
      <c r="D6106" s="64">
        <f t="shared" si="795"/>
        <v>151</v>
      </c>
      <c r="E6106" s="64">
        <f t="shared" si="795"/>
        <v>213.5</v>
      </c>
      <c r="F6106" s="64">
        <f t="shared" si="795"/>
        <v>211.99</v>
      </c>
      <c r="H6106" s="64">
        <f t="shared" si="790"/>
        <v>-1.5099999999999909</v>
      </c>
      <c r="J6106" s="64">
        <f t="shared" si="796"/>
        <v>224</v>
      </c>
      <c r="K6106" s="64">
        <f t="shared" si="791"/>
        <v>230</v>
      </c>
      <c r="L6106" s="64">
        <f t="shared" si="792"/>
        <v>841</v>
      </c>
      <c r="M6106" s="64">
        <f t="shared" si="793"/>
        <v>339</v>
      </c>
      <c r="O6106" s="64">
        <f t="shared" si="797"/>
        <v>1</v>
      </c>
      <c r="P6106" s="64">
        <f t="shared" si="798"/>
        <v>1</v>
      </c>
      <c r="Q6106" s="64">
        <f t="shared" si="799"/>
        <v>0</v>
      </c>
    </row>
    <row r="6107" spans="1:17" x14ac:dyDescent="0.35">
      <c r="A6107" s="64">
        <v>50719221</v>
      </c>
      <c r="B6107" s="64" t="str">
        <f t="shared" si="794"/>
        <v>CPP/RT</v>
      </c>
      <c r="C6107" s="64">
        <f t="shared" si="795"/>
        <v>5400</v>
      </c>
      <c r="D6107" s="64">
        <f t="shared" si="795"/>
        <v>334</v>
      </c>
      <c r="E6107" s="64">
        <f t="shared" si="795"/>
        <v>438.39</v>
      </c>
      <c r="F6107" s="64">
        <f t="shared" si="795"/>
        <v>426.79999999999995</v>
      </c>
      <c r="H6107" s="64">
        <f t="shared" si="790"/>
        <v>-11.590000000000032</v>
      </c>
      <c r="J6107" s="64">
        <f t="shared" si="796"/>
        <v>224</v>
      </c>
      <c r="K6107" s="64">
        <f t="shared" si="791"/>
        <v>231</v>
      </c>
      <c r="L6107" s="64">
        <f t="shared" si="792"/>
        <v>841</v>
      </c>
      <c r="M6107" s="64">
        <f t="shared" si="793"/>
        <v>339</v>
      </c>
      <c r="O6107" s="64">
        <f t="shared" si="797"/>
        <v>2</v>
      </c>
      <c r="P6107" s="64">
        <f t="shared" si="798"/>
        <v>1</v>
      </c>
      <c r="Q6107" s="64">
        <f t="shared" si="799"/>
        <v>1</v>
      </c>
    </row>
    <row r="6108" spans="1:17" x14ac:dyDescent="0.35">
      <c r="A6108" s="64">
        <v>50719643</v>
      </c>
      <c r="B6108" s="64" t="str">
        <f t="shared" si="794"/>
        <v>RT</v>
      </c>
      <c r="C6108" s="64">
        <f t="shared" si="795"/>
        <v>13435.289999999999</v>
      </c>
      <c r="D6108" s="64">
        <f t="shared" si="795"/>
        <v>365</v>
      </c>
      <c r="E6108" s="64">
        <f t="shared" si="795"/>
        <v>1100.56</v>
      </c>
      <c r="F6108" s="64">
        <f t="shared" si="795"/>
        <v>0</v>
      </c>
      <c r="H6108" s="64">
        <f t="shared" si="790"/>
        <v>-1100.56</v>
      </c>
      <c r="J6108" s="64">
        <f t="shared" si="796"/>
        <v>224</v>
      </c>
      <c r="K6108" s="64">
        <f t="shared" si="791"/>
        <v>231</v>
      </c>
      <c r="L6108" s="64">
        <f t="shared" si="792"/>
        <v>842</v>
      </c>
      <c r="M6108" s="64">
        <f t="shared" si="793"/>
        <v>339</v>
      </c>
      <c r="O6108" s="64">
        <f t="shared" si="797"/>
        <v>2</v>
      </c>
      <c r="P6108" s="64">
        <f t="shared" si="798"/>
        <v>1</v>
      </c>
      <c r="Q6108" s="64">
        <f t="shared" si="799"/>
        <v>1</v>
      </c>
    </row>
    <row r="6109" spans="1:17" x14ac:dyDescent="0.35">
      <c r="A6109" s="64">
        <v>50720161</v>
      </c>
      <c r="B6109" s="64" t="str">
        <f t="shared" si="794"/>
        <v>RT</v>
      </c>
      <c r="C6109" s="64">
        <f t="shared" si="795"/>
        <v>7226.16</v>
      </c>
      <c r="D6109" s="64">
        <f t="shared" si="795"/>
        <v>365</v>
      </c>
      <c r="E6109" s="64">
        <f t="shared" si="795"/>
        <v>580.81999999999994</v>
      </c>
      <c r="F6109" s="64">
        <f t="shared" si="795"/>
        <v>0</v>
      </c>
      <c r="H6109" s="64">
        <f t="shared" si="790"/>
        <v>-580.81999999999994</v>
      </c>
      <c r="J6109" s="64">
        <f t="shared" si="796"/>
        <v>224</v>
      </c>
      <c r="K6109" s="64">
        <f t="shared" si="791"/>
        <v>231</v>
      </c>
      <c r="L6109" s="64">
        <f t="shared" si="792"/>
        <v>843</v>
      </c>
      <c r="M6109" s="64">
        <f t="shared" si="793"/>
        <v>339</v>
      </c>
      <c r="O6109" s="64">
        <f t="shared" si="797"/>
        <v>2</v>
      </c>
      <c r="P6109" s="64">
        <f t="shared" si="798"/>
        <v>1</v>
      </c>
      <c r="Q6109" s="64">
        <f t="shared" si="799"/>
        <v>1</v>
      </c>
    </row>
    <row r="6110" spans="1:17" x14ac:dyDescent="0.35">
      <c r="A6110" s="64">
        <v>50720541</v>
      </c>
      <c r="B6110" s="64" t="str">
        <f t="shared" si="794"/>
        <v>RCT Control</v>
      </c>
      <c r="C6110" s="64">
        <f t="shared" si="795"/>
        <v>6739.42</v>
      </c>
      <c r="D6110" s="64">
        <f t="shared" si="795"/>
        <v>335</v>
      </c>
      <c r="E6110" s="64">
        <f t="shared" si="795"/>
        <v>548.35</v>
      </c>
      <c r="F6110" s="64">
        <f t="shared" si="795"/>
        <v>0</v>
      </c>
      <c r="H6110" s="64">
        <f t="shared" si="790"/>
        <v>-548.35</v>
      </c>
      <c r="J6110" s="64">
        <f t="shared" si="796"/>
        <v>224</v>
      </c>
      <c r="K6110" s="64">
        <f t="shared" si="791"/>
        <v>231</v>
      </c>
      <c r="L6110" s="64">
        <f t="shared" si="792"/>
        <v>843</v>
      </c>
      <c r="M6110" s="64">
        <f t="shared" si="793"/>
        <v>340</v>
      </c>
      <c r="O6110" s="64">
        <f t="shared" si="797"/>
        <v>2</v>
      </c>
      <c r="P6110" s="64">
        <f t="shared" si="798"/>
        <v>1</v>
      </c>
      <c r="Q6110" s="64">
        <f t="shared" si="799"/>
        <v>1</v>
      </c>
    </row>
    <row r="6111" spans="1:17" x14ac:dyDescent="0.35">
      <c r="A6111" s="64">
        <v>50720723</v>
      </c>
      <c r="B6111" s="64" t="str">
        <f t="shared" si="794"/>
        <v>RT</v>
      </c>
      <c r="C6111" s="64">
        <f t="shared" si="795"/>
        <v>5181.3700000000008</v>
      </c>
      <c r="D6111" s="64">
        <f t="shared" si="795"/>
        <v>365</v>
      </c>
      <c r="E6111" s="64">
        <f t="shared" si="795"/>
        <v>433.9</v>
      </c>
      <c r="F6111" s="64">
        <f t="shared" si="795"/>
        <v>0</v>
      </c>
      <c r="H6111" s="64">
        <f t="shared" si="790"/>
        <v>-433.9</v>
      </c>
      <c r="J6111" s="64">
        <f t="shared" si="796"/>
        <v>224</v>
      </c>
      <c r="K6111" s="64">
        <f t="shared" si="791"/>
        <v>231</v>
      </c>
      <c r="L6111" s="64">
        <f t="shared" si="792"/>
        <v>844</v>
      </c>
      <c r="M6111" s="64">
        <f t="shared" si="793"/>
        <v>340</v>
      </c>
      <c r="O6111" s="64">
        <f t="shared" si="797"/>
        <v>2</v>
      </c>
      <c r="P6111" s="64">
        <f t="shared" si="798"/>
        <v>1</v>
      </c>
      <c r="Q6111" s="64">
        <f t="shared" si="799"/>
        <v>1</v>
      </c>
    </row>
    <row r="6112" spans="1:17" x14ac:dyDescent="0.35">
      <c r="A6112" s="64">
        <v>50720905</v>
      </c>
      <c r="B6112" s="64" t="str">
        <f t="shared" si="794"/>
        <v>RT</v>
      </c>
      <c r="C6112" s="64">
        <f t="shared" si="795"/>
        <v>11223.35</v>
      </c>
      <c r="D6112" s="64">
        <f t="shared" si="795"/>
        <v>365</v>
      </c>
      <c r="E6112" s="64">
        <f t="shared" si="795"/>
        <v>920.86</v>
      </c>
      <c r="F6112" s="64">
        <f t="shared" si="795"/>
        <v>0</v>
      </c>
      <c r="H6112" s="64">
        <f t="shared" si="790"/>
        <v>-920.86</v>
      </c>
      <c r="J6112" s="64">
        <f t="shared" si="796"/>
        <v>224</v>
      </c>
      <c r="K6112" s="64">
        <f t="shared" si="791"/>
        <v>231</v>
      </c>
      <c r="L6112" s="64">
        <f t="shared" si="792"/>
        <v>845</v>
      </c>
      <c r="M6112" s="64">
        <f t="shared" si="793"/>
        <v>340</v>
      </c>
      <c r="O6112" s="64">
        <f t="shared" si="797"/>
        <v>2</v>
      </c>
      <c r="P6112" s="64">
        <f t="shared" si="798"/>
        <v>1</v>
      </c>
      <c r="Q6112" s="64">
        <f t="shared" si="799"/>
        <v>1</v>
      </c>
    </row>
    <row r="6113" spans="1:17" x14ac:dyDescent="0.35">
      <c r="A6113" s="64">
        <v>50721474</v>
      </c>
      <c r="B6113" s="64" t="str">
        <f t="shared" si="794"/>
        <v>RCT Control</v>
      </c>
      <c r="C6113" s="64">
        <f t="shared" si="795"/>
        <v>9140.07</v>
      </c>
      <c r="D6113" s="64">
        <f t="shared" si="795"/>
        <v>336</v>
      </c>
      <c r="E6113" s="64">
        <f t="shared" si="795"/>
        <v>741.4</v>
      </c>
      <c r="F6113" s="64">
        <f t="shared" si="795"/>
        <v>0</v>
      </c>
      <c r="H6113" s="64">
        <f t="shared" si="790"/>
        <v>-741.4</v>
      </c>
      <c r="J6113" s="64">
        <f t="shared" si="796"/>
        <v>224</v>
      </c>
      <c r="K6113" s="64">
        <f t="shared" si="791"/>
        <v>231</v>
      </c>
      <c r="L6113" s="64">
        <f t="shared" si="792"/>
        <v>845</v>
      </c>
      <c r="M6113" s="64">
        <f t="shared" si="793"/>
        <v>341</v>
      </c>
      <c r="O6113" s="64">
        <f t="shared" si="797"/>
        <v>2</v>
      </c>
      <c r="P6113" s="64">
        <f t="shared" si="798"/>
        <v>1</v>
      </c>
      <c r="Q6113" s="64">
        <f t="shared" si="799"/>
        <v>1</v>
      </c>
    </row>
    <row r="6114" spans="1:17" x14ac:dyDescent="0.35">
      <c r="A6114" s="64">
        <v>50721656</v>
      </c>
      <c r="B6114" s="64" t="str">
        <f t="shared" si="794"/>
        <v>RT</v>
      </c>
      <c r="C6114" s="64">
        <f t="shared" si="795"/>
        <v>3235.61</v>
      </c>
      <c r="D6114" s="64">
        <f t="shared" si="795"/>
        <v>364</v>
      </c>
      <c r="E6114" s="64">
        <f t="shared" si="795"/>
        <v>260.18</v>
      </c>
      <c r="F6114" s="64">
        <f t="shared" si="795"/>
        <v>0</v>
      </c>
      <c r="H6114" s="64">
        <f t="shared" si="790"/>
        <v>-260.18</v>
      </c>
      <c r="J6114" s="64">
        <f t="shared" si="796"/>
        <v>224</v>
      </c>
      <c r="K6114" s="64">
        <f t="shared" si="791"/>
        <v>231</v>
      </c>
      <c r="L6114" s="64">
        <f t="shared" si="792"/>
        <v>846</v>
      </c>
      <c r="M6114" s="64">
        <f t="shared" si="793"/>
        <v>341</v>
      </c>
      <c r="O6114" s="64">
        <f t="shared" si="797"/>
        <v>2</v>
      </c>
      <c r="P6114" s="64">
        <f t="shared" si="798"/>
        <v>1</v>
      </c>
      <c r="Q6114" s="64">
        <f t="shared" si="799"/>
        <v>1</v>
      </c>
    </row>
    <row r="6115" spans="1:17" x14ac:dyDescent="0.35">
      <c r="A6115" s="64">
        <v>50723959</v>
      </c>
      <c r="B6115" s="64" t="str">
        <f t="shared" si="794"/>
        <v>CPP/RT</v>
      </c>
      <c r="C6115" s="64">
        <f t="shared" si="795"/>
        <v>19686.97</v>
      </c>
      <c r="D6115" s="64">
        <f t="shared" si="795"/>
        <v>364</v>
      </c>
      <c r="E6115" s="64">
        <f t="shared" si="795"/>
        <v>1626.52</v>
      </c>
      <c r="F6115" s="64">
        <f t="shared" si="795"/>
        <v>1624.6599999999999</v>
      </c>
      <c r="H6115" s="64">
        <f t="shared" si="790"/>
        <v>-1.8600000000001273</v>
      </c>
      <c r="J6115" s="64">
        <f t="shared" si="796"/>
        <v>224</v>
      </c>
      <c r="K6115" s="64">
        <f t="shared" si="791"/>
        <v>232</v>
      </c>
      <c r="L6115" s="64">
        <f t="shared" si="792"/>
        <v>846</v>
      </c>
      <c r="M6115" s="64">
        <f t="shared" si="793"/>
        <v>341</v>
      </c>
      <c r="O6115" s="64">
        <f t="shared" si="797"/>
        <v>2</v>
      </c>
      <c r="P6115" s="64">
        <f t="shared" si="798"/>
        <v>1</v>
      </c>
      <c r="Q6115" s="64">
        <f t="shared" si="799"/>
        <v>1</v>
      </c>
    </row>
    <row r="6116" spans="1:17" x14ac:dyDescent="0.35">
      <c r="A6116" s="64">
        <v>50725608</v>
      </c>
      <c r="B6116" s="64" t="str">
        <f t="shared" si="794"/>
        <v>RT</v>
      </c>
      <c r="C6116" s="64">
        <f t="shared" si="795"/>
        <v>4529.55</v>
      </c>
      <c r="D6116" s="64">
        <f t="shared" si="795"/>
        <v>372</v>
      </c>
      <c r="E6116" s="64">
        <f t="shared" si="795"/>
        <v>377.15999999999997</v>
      </c>
      <c r="F6116" s="64">
        <f t="shared" si="795"/>
        <v>0</v>
      </c>
      <c r="H6116" s="64">
        <f t="shared" si="790"/>
        <v>-377.15999999999997</v>
      </c>
      <c r="J6116" s="64">
        <f t="shared" si="796"/>
        <v>224</v>
      </c>
      <c r="K6116" s="64">
        <f t="shared" si="791"/>
        <v>232</v>
      </c>
      <c r="L6116" s="64">
        <f t="shared" si="792"/>
        <v>846</v>
      </c>
      <c r="M6116" s="64">
        <f t="shared" si="793"/>
        <v>341</v>
      </c>
      <c r="O6116" s="64">
        <f t="shared" si="797"/>
        <v>2</v>
      </c>
      <c r="P6116" s="64">
        <f t="shared" si="798"/>
        <v>0</v>
      </c>
      <c r="Q6116" s="64">
        <f t="shared" si="799"/>
        <v>0</v>
      </c>
    </row>
    <row r="6117" spans="1:17" x14ac:dyDescent="0.35">
      <c r="A6117" s="64">
        <v>50726185</v>
      </c>
      <c r="B6117" s="64" t="str">
        <f t="shared" si="794"/>
        <v>RCT Control</v>
      </c>
      <c r="C6117" s="64">
        <f t="shared" si="795"/>
        <v>9204</v>
      </c>
      <c r="D6117" s="64">
        <f t="shared" si="795"/>
        <v>335</v>
      </c>
      <c r="E6117" s="64">
        <f t="shared" si="795"/>
        <v>768.41</v>
      </c>
      <c r="F6117" s="64">
        <f t="shared" si="795"/>
        <v>0</v>
      </c>
      <c r="H6117" s="64">
        <f t="shared" si="790"/>
        <v>-768.41</v>
      </c>
      <c r="J6117" s="64">
        <f t="shared" si="796"/>
        <v>224</v>
      </c>
      <c r="K6117" s="64">
        <f t="shared" si="791"/>
        <v>232</v>
      </c>
      <c r="L6117" s="64">
        <f t="shared" si="792"/>
        <v>846</v>
      </c>
      <c r="M6117" s="64">
        <f t="shared" si="793"/>
        <v>342</v>
      </c>
      <c r="O6117" s="64">
        <f t="shared" si="797"/>
        <v>2</v>
      </c>
      <c r="P6117" s="64">
        <f t="shared" si="798"/>
        <v>1</v>
      </c>
      <c r="Q6117" s="64">
        <f t="shared" si="799"/>
        <v>1</v>
      </c>
    </row>
    <row r="6118" spans="1:17" x14ac:dyDescent="0.35">
      <c r="A6118" s="64">
        <v>50728561</v>
      </c>
      <c r="B6118" s="64" t="str">
        <f t="shared" si="794"/>
        <v>RCT Control</v>
      </c>
      <c r="C6118" s="64">
        <f t="shared" si="795"/>
        <v>8125.4699999999993</v>
      </c>
      <c r="D6118" s="64">
        <f t="shared" si="795"/>
        <v>336</v>
      </c>
      <c r="E6118" s="64">
        <f t="shared" si="795"/>
        <v>675.93000000000006</v>
      </c>
      <c r="F6118" s="64">
        <f t="shared" si="795"/>
        <v>0</v>
      </c>
      <c r="H6118" s="64">
        <f t="shared" si="790"/>
        <v>-675.93000000000006</v>
      </c>
      <c r="J6118" s="64">
        <f t="shared" si="796"/>
        <v>224</v>
      </c>
      <c r="K6118" s="64">
        <f t="shared" si="791"/>
        <v>232</v>
      </c>
      <c r="L6118" s="64">
        <f t="shared" si="792"/>
        <v>846</v>
      </c>
      <c r="M6118" s="64">
        <f t="shared" si="793"/>
        <v>343</v>
      </c>
      <c r="O6118" s="64">
        <f t="shared" si="797"/>
        <v>2</v>
      </c>
      <c r="P6118" s="64">
        <f t="shared" si="798"/>
        <v>1</v>
      </c>
      <c r="Q6118" s="64">
        <f t="shared" si="799"/>
        <v>1</v>
      </c>
    </row>
    <row r="6119" spans="1:17" x14ac:dyDescent="0.35">
      <c r="A6119" s="64">
        <v>50730087</v>
      </c>
      <c r="B6119" s="64" t="str">
        <f t="shared" si="794"/>
        <v>RT</v>
      </c>
      <c r="C6119" s="64">
        <f t="shared" si="795"/>
        <v>5627.35</v>
      </c>
      <c r="D6119" s="64">
        <f t="shared" si="795"/>
        <v>363</v>
      </c>
      <c r="E6119" s="64">
        <f t="shared" si="795"/>
        <v>439.81999999999994</v>
      </c>
      <c r="F6119" s="64">
        <f t="shared" si="795"/>
        <v>0</v>
      </c>
      <c r="H6119" s="64">
        <f t="shared" si="790"/>
        <v>-439.81999999999994</v>
      </c>
      <c r="J6119" s="64">
        <f t="shared" si="796"/>
        <v>224</v>
      </c>
      <c r="K6119" s="64">
        <f t="shared" si="791"/>
        <v>232</v>
      </c>
      <c r="L6119" s="64">
        <f t="shared" si="792"/>
        <v>847</v>
      </c>
      <c r="M6119" s="64">
        <f t="shared" si="793"/>
        <v>343</v>
      </c>
      <c r="O6119" s="64">
        <f t="shared" si="797"/>
        <v>2</v>
      </c>
      <c r="P6119" s="64">
        <f t="shared" si="798"/>
        <v>1</v>
      </c>
      <c r="Q6119" s="64">
        <f t="shared" si="799"/>
        <v>1</v>
      </c>
    </row>
    <row r="6120" spans="1:17" x14ac:dyDescent="0.35">
      <c r="A6120" s="64">
        <v>50730227</v>
      </c>
      <c r="B6120" s="64" t="str">
        <f t="shared" si="794"/>
        <v>RCT Control</v>
      </c>
      <c r="C6120" s="64">
        <f t="shared" si="795"/>
        <v>6489.85</v>
      </c>
      <c r="D6120" s="64">
        <f t="shared" si="795"/>
        <v>335</v>
      </c>
      <c r="E6120" s="64">
        <f t="shared" si="795"/>
        <v>508.86</v>
      </c>
      <c r="F6120" s="64">
        <f t="shared" si="795"/>
        <v>0</v>
      </c>
      <c r="H6120" s="64">
        <f t="shared" si="790"/>
        <v>-508.86</v>
      </c>
      <c r="J6120" s="64">
        <f t="shared" si="796"/>
        <v>224</v>
      </c>
      <c r="K6120" s="64">
        <f t="shared" si="791"/>
        <v>232</v>
      </c>
      <c r="L6120" s="64">
        <f t="shared" si="792"/>
        <v>847</v>
      </c>
      <c r="M6120" s="64">
        <f t="shared" si="793"/>
        <v>344</v>
      </c>
      <c r="O6120" s="64">
        <f t="shared" si="797"/>
        <v>2</v>
      </c>
      <c r="P6120" s="64">
        <f t="shared" si="798"/>
        <v>1</v>
      </c>
      <c r="Q6120" s="64">
        <f t="shared" si="799"/>
        <v>1</v>
      </c>
    </row>
    <row r="6121" spans="1:17" x14ac:dyDescent="0.35">
      <c r="A6121" s="64">
        <v>50730798</v>
      </c>
      <c r="B6121" s="64" t="str">
        <f t="shared" si="794"/>
        <v>RCT Control</v>
      </c>
      <c r="C6121" s="64">
        <f t="shared" si="795"/>
        <v>13218.98</v>
      </c>
      <c r="D6121" s="64">
        <f t="shared" si="795"/>
        <v>335</v>
      </c>
      <c r="E6121" s="64">
        <f t="shared" si="795"/>
        <v>1076.95</v>
      </c>
      <c r="F6121" s="64">
        <f t="shared" si="795"/>
        <v>0</v>
      </c>
      <c r="H6121" s="64">
        <f t="shared" si="790"/>
        <v>-1076.95</v>
      </c>
      <c r="J6121" s="64">
        <f t="shared" si="796"/>
        <v>224</v>
      </c>
      <c r="K6121" s="64">
        <f t="shared" si="791"/>
        <v>232</v>
      </c>
      <c r="L6121" s="64">
        <f t="shared" si="792"/>
        <v>847</v>
      </c>
      <c r="M6121" s="64">
        <f t="shared" si="793"/>
        <v>345</v>
      </c>
      <c r="O6121" s="64">
        <f t="shared" si="797"/>
        <v>2</v>
      </c>
      <c r="P6121" s="64">
        <f t="shared" si="798"/>
        <v>1</v>
      </c>
      <c r="Q6121" s="64">
        <f t="shared" si="799"/>
        <v>1</v>
      </c>
    </row>
    <row r="6122" spans="1:17" x14ac:dyDescent="0.35">
      <c r="A6122" s="64">
        <v>50731374</v>
      </c>
      <c r="B6122" s="64" t="str">
        <f t="shared" si="794"/>
        <v>RCT Control</v>
      </c>
      <c r="C6122" s="64">
        <f t="shared" si="795"/>
        <v>15155.34</v>
      </c>
      <c r="D6122" s="64">
        <f t="shared" si="795"/>
        <v>336</v>
      </c>
      <c r="E6122" s="64">
        <f t="shared" si="795"/>
        <v>1288.3800000000001</v>
      </c>
      <c r="F6122" s="64">
        <f t="shared" si="795"/>
        <v>0</v>
      </c>
      <c r="H6122" s="64">
        <f t="shared" si="790"/>
        <v>-1288.3800000000001</v>
      </c>
      <c r="J6122" s="64">
        <f t="shared" si="796"/>
        <v>224</v>
      </c>
      <c r="K6122" s="64">
        <f t="shared" si="791"/>
        <v>232</v>
      </c>
      <c r="L6122" s="64">
        <f t="shared" si="792"/>
        <v>847</v>
      </c>
      <c r="M6122" s="64">
        <f t="shared" si="793"/>
        <v>346</v>
      </c>
      <c r="O6122" s="64">
        <f t="shared" si="797"/>
        <v>2</v>
      </c>
      <c r="P6122" s="64">
        <f t="shared" si="798"/>
        <v>1</v>
      </c>
      <c r="Q6122" s="64">
        <f t="shared" si="799"/>
        <v>1</v>
      </c>
    </row>
    <row r="6123" spans="1:17" x14ac:dyDescent="0.35">
      <c r="A6123" s="64">
        <v>50735657</v>
      </c>
      <c r="B6123" s="64" t="str">
        <f t="shared" si="794"/>
        <v>RT</v>
      </c>
      <c r="C6123" s="64">
        <f t="shared" si="795"/>
        <v>16758.62</v>
      </c>
      <c r="D6123" s="64">
        <f t="shared" si="795"/>
        <v>365</v>
      </c>
      <c r="E6123" s="64">
        <f t="shared" si="795"/>
        <v>1346.31</v>
      </c>
      <c r="F6123" s="64">
        <f t="shared" si="795"/>
        <v>0</v>
      </c>
      <c r="H6123" s="64">
        <f t="shared" si="790"/>
        <v>-1346.31</v>
      </c>
      <c r="J6123" s="64">
        <f t="shared" si="796"/>
        <v>224</v>
      </c>
      <c r="K6123" s="64">
        <f t="shared" si="791"/>
        <v>232</v>
      </c>
      <c r="L6123" s="64">
        <f t="shared" si="792"/>
        <v>848</v>
      </c>
      <c r="M6123" s="64">
        <f t="shared" si="793"/>
        <v>346</v>
      </c>
      <c r="O6123" s="64">
        <f t="shared" si="797"/>
        <v>2</v>
      </c>
      <c r="P6123" s="64">
        <f t="shared" si="798"/>
        <v>1</v>
      </c>
      <c r="Q6123" s="64">
        <f t="shared" si="799"/>
        <v>1</v>
      </c>
    </row>
    <row r="6124" spans="1:17" x14ac:dyDescent="0.35">
      <c r="A6124" s="64">
        <v>50744806</v>
      </c>
      <c r="B6124" s="64" t="str">
        <f t="shared" si="794"/>
        <v>CPP</v>
      </c>
      <c r="C6124" s="64">
        <f t="shared" si="795"/>
        <v>7857.44</v>
      </c>
      <c r="D6124" s="64">
        <f t="shared" si="795"/>
        <v>364</v>
      </c>
      <c r="E6124" s="64">
        <f t="shared" si="795"/>
        <v>646.87</v>
      </c>
      <c r="F6124" s="64">
        <f t="shared" ref="F6124" si="800">SUMIFS(F$55:F$4404,$A$55:$A$4404,$A6124)</f>
        <v>645.36</v>
      </c>
      <c r="H6124" s="64">
        <f t="shared" ref="H6124:H6187" si="801">F6124-E6124</f>
        <v>-1.5099999999999909</v>
      </c>
      <c r="J6124" s="64">
        <f t="shared" si="796"/>
        <v>225</v>
      </c>
      <c r="K6124" s="64">
        <f t="shared" ref="K6124:K6187" si="802">IF(AND($B6124=K$4457,$Q6124=1),K6123+1,K6123)</f>
        <v>232</v>
      </c>
      <c r="L6124" s="64">
        <f t="shared" ref="L6124:L6187" si="803">IF(AND($B6124=L$4457,$Q6124=1),L6123+1,L6123)</f>
        <v>848</v>
      </c>
      <c r="M6124" s="64">
        <f t="shared" ref="M6124:M6187" si="804">IF(AND($B6124=M$4457,$Q6124=1),M6123+1,M6123)</f>
        <v>346</v>
      </c>
      <c r="O6124" s="64">
        <f t="shared" si="797"/>
        <v>2</v>
      </c>
      <c r="P6124" s="64">
        <f t="shared" si="798"/>
        <v>1</v>
      </c>
      <c r="Q6124" s="64">
        <f t="shared" si="799"/>
        <v>1</v>
      </c>
    </row>
    <row r="6125" spans="1:17" x14ac:dyDescent="0.35">
      <c r="A6125" s="64">
        <v>50746951</v>
      </c>
      <c r="B6125" s="64" t="str">
        <f t="shared" ref="B6125:B6188" si="805">INDEX($B$55:$B$4404,MATCH($A6125,$A$55:$A$4404,0),1)</f>
        <v>RT</v>
      </c>
      <c r="C6125" s="64">
        <f t="shared" ref="C6125:F6188" si="806">SUMIFS(C$55:C$4404,$A$55:$A$4404,$A6125)</f>
        <v>12020.51</v>
      </c>
      <c r="D6125" s="64">
        <f t="shared" si="806"/>
        <v>365</v>
      </c>
      <c r="E6125" s="64">
        <f t="shared" si="806"/>
        <v>983.22</v>
      </c>
      <c r="F6125" s="64">
        <f t="shared" si="806"/>
        <v>0</v>
      </c>
      <c r="H6125" s="64">
        <f t="shared" si="801"/>
        <v>-983.22</v>
      </c>
      <c r="J6125" s="64">
        <f t="shared" ref="J6125:J6188" si="807">IF(AND($B6125=J$4457,$Q6125=1),J6124+1,J6124)</f>
        <v>225</v>
      </c>
      <c r="K6125" s="64">
        <f t="shared" si="802"/>
        <v>232</v>
      </c>
      <c r="L6125" s="64">
        <f t="shared" si="803"/>
        <v>849</v>
      </c>
      <c r="M6125" s="64">
        <f t="shared" si="804"/>
        <v>346</v>
      </c>
      <c r="O6125" s="64">
        <f t="shared" ref="O6125:O6188" si="808">COUNTIFS($A$55:$A$4404,$A6125)</f>
        <v>2</v>
      </c>
      <c r="P6125" s="64">
        <f t="shared" ref="P6125:P6188" si="809">IF(D6125&lt;=$P$4455,1,0)</f>
        <v>1</v>
      </c>
      <c r="Q6125" s="64">
        <f t="shared" ref="Q6125:Q6188" si="810">IF(AND(O6125=2,P6125=1),1,0)</f>
        <v>1</v>
      </c>
    </row>
    <row r="6126" spans="1:17" x14ac:dyDescent="0.35">
      <c r="A6126" s="64">
        <v>50748949</v>
      </c>
      <c r="B6126" s="64" t="str">
        <f t="shared" si="805"/>
        <v>CPP/RT</v>
      </c>
      <c r="C6126" s="64">
        <f t="shared" si="806"/>
        <v>4053.8</v>
      </c>
      <c r="D6126" s="64">
        <f t="shared" si="806"/>
        <v>307</v>
      </c>
      <c r="E6126" s="64">
        <f t="shared" si="806"/>
        <v>322.30999999999995</v>
      </c>
      <c r="F6126" s="64">
        <f t="shared" si="806"/>
        <v>318.76</v>
      </c>
      <c r="H6126" s="64">
        <f t="shared" si="801"/>
        <v>-3.5499999999999545</v>
      </c>
      <c r="J6126" s="64">
        <f t="shared" si="807"/>
        <v>225</v>
      </c>
      <c r="K6126" s="64">
        <f t="shared" si="802"/>
        <v>233</v>
      </c>
      <c r="L6126" s="64">
        <f t="shared" si="803"/>
        <v>849</v>
      </c>
      <c r="M6126" s="64">
        <f t="shared" si="804"/>
        <v>346</v>
      </c>
      <c r="O6126" s="64">
        <f t="shared" si="808"/>
        <v>2</v>
      </c>
      <c r="P6126" s="64">
        <f t="shared" si="809"/>
        <v>1</v>
      </c>
      <c r="Q6126" s="64">
        <f t="shared" si="810"/>
        <v>1</v>
      </c>
    </row>
    <row r="6127" spans="1:17" x14ac:dyDescent="0.35">
      <c r="A6127" s="64">
        <v>50750978</v>
      </c>
      <c r="B6127" s="64" t="str">
        <f t="shared" si="805"/>
        <v>CPP/RT</v>
      </c>
      <c r="C6127" s="64">
        <f t="shared" si="806"/>
        <v>7885.19</v>
      </c>
      <c r="D6127" s="64">
        <f t="shared" si="806"/>
        <v>337</v>
      </c>
      <c r="E6127" s="64">
        <f t="shared" si="806"/>
        <v>611.79</v>
      </c>
      <c r="F6127" s="64">
        <f t="shared" si="806"/>
        <v>599.67000000000007</v>
      </c>
      <c r="H6127" s="64">
        <f t="shared" si="801"/>
        <v>-12.119999999999891</v>
      </c>
      <c r="J6127" s="64">
        <f t="shared" si="807"/>
        <v>225</v>
      </c>
      <c r="K6127" s="64">
        <f t="shared" si="802"/>
        <v>234</v>
      </c>
      <c r="L6127" s="64">
        <f t="shared" si="803"/>
        <v>849</v>
      </c>
      <c r="M6127" s="64">
        <f t="shared" si="804"/>
        <v>346</v>
      </c>
      <c r="O6127" s="64">
        <f t="shared" si="808"/>
        <v>2</v>
      </c>
      <c r="P6127" s="64">
        <f t="shared" si="809"/>
        <v>1</v>
      </c>
      <c r="Q6127" s="64">
        <f t="shared" si="810"/>
        <v>1</v>
      </c>
    </row>
    <row r="6128" spans="1:17" x14ac:dyDescent="0.35">
      <c r="A6128" s="64">
        <v>50751570</v>
      </c>
      <c r="B6128" s="64" t="str">
        <f t="shared" si="805"/>
        <v>CPP/RT</v>
      </c>
      <c r="C6128" s="64">
        <f t="shared" si="806"/>
        <v>12682.380000000001</v>
      </c>
      <c r="D6128" s="64">
        <f t="shared" si="806"/>
        <v>335</v>
      </c>
      <c r="E6128" s="64">
        <f t="shared" si="806"/>
        <v>1078.1600000000001</v>
      </c>
      <c r="F6128" s="64">
        <f t="shared" si="806"/>
        <v>1083.8800000000001</v>
      </c>
      <c r="H6128" s="64">
        <f t="shared" si="801"/>
        <v>5.7200000000000273</v>
      </c>
      <c r="J6128" s="64">
        <f t="shared" si="807"/>
        <v>225</v>
      </c>
      <c r="K6128" s="64">
        <f t="shared" si="802"/>
        <v>235</v>
      </c>
      <c r="L6128" s="64">
        <f t="shared" si="803"/>
        <v>849</v>
      </c>
      <c r="M6128" s="64">
        <f t="shared" si="804"/>
        <v>346</v>
      </c>
      <c r="O6128" s="64">
        <f t="shared" si="808"/>
        <v>2</v>
      </c>
      <c r="P6128" s="64">
        <f t="shared" si="809"/>
        <v>1</v>
      </c>
      <c r="Q6128" s="64">
        <f t="shared" si="810"/>
        <v>1</v>
      </c>
    </row>
    <row r="6129" spans="1:17" x14ac:dyDescent="0.35">
      <c r="A6129" s="64">
        <v>50752792</v>
      </c>
      <c r="B6129" s="64" t="str">
        <f t="shared" si="805"/>
        <v>CPP/RT</v>
      </c>
      <c r="C6129" s="64">
        <f t="shared" si="806"/>
        <v>8032.58</v>
      </c>
      <c r="D6129" s="64">
        <f t="shared" si="806"/>
        <v>271</v>
      </c>
      <c r="E6129" s="64">
        <f t="shared" si="806"/>
        <v>663.81</v>
      </c>
      <c r="F6129" s="64">
        <f t="shared" si="806"/>
        <v>665.53</v>
      </c>
      <c r="H6129" s="64">
        <f t="shared" si="801"/>
        <v>1.7200000000000273</v>
      </c>
      <c r="J6129" s="64">
        <f t="shared" si="807"/>
        <v>225</v>
      </c>
      <c r="K6129" s="64">
        <f t="shared" si="802"/>
        <v>236</v>
      </c>
      <c r="L6129" s="64">
        <f t="shared" si="803"/>
        <v>849</v>
      </c>
      <c r="M6129" s="64">
        <f t="shared" si="804"/>
        <v>346</v>
      </c>
      <c r="O6129" s="64">
        <f t="shared" si="808"/>
        <v>2</v>
      </c>
      <c r="P6129" s="64">
        <f t="shared" si="809"/>
        <v>1</v>
      </c>
      <c r="Q6129" s="64">
        <f t="shared" si="810"/>
        <v>1</v>
      </c>
    </row>
    <row r="6130" spans="1:17" x14ac:dyDescent="0.35">
      <c r="A6130" s="64">
        <v>50753732</v>
      </c>
      <c r="B6130" s="64" t="str">
        <f t="shared" si="805"/>
        <v>RT</v>
      </c>
      <c r="C6130" s="64">
        <f t="shared" si="806"/>
        <v>8099.7</v>
      </c>
      <c r="D6130" s="64">
        <f t="shared" si="806"/>
        <v>365</v>
      </c>
      <c r="E6130" s="64">
        <f t="shared" si="806"/>
        <v>644.84999999999991</v>
      </c>
      <c r="F6130" s="64">
        <f t="shared" si="806"/>
        <v>0</v>
      </c>
      <c r="H6130" s="64">
        <f t="shared" si="801"/>
        <v>-644.84999999999991</v>
      </c>
      <c r="J6130" s="64">
        <f t="shared" si="807"/>
        <v>225</v>
      </c>
      <c r="K6130" s="64">
        <f t="shared" si="802"/>
        <v>236</v>
      </c>
      <c r="L6130" s="64">
        <f t="shared" si="803"/>
        <v>850</v>
      </c>
      <c r="M6130" s="64">
        <f t="shared" si="804"/>
        <v>346</v>
      </c>
      <c r="O6130" s="64">
        <f t="shared" si="808"/>
        <v>2</v>
      </c>
      <c r="P6130" s="64">
        <f t="shared" si="809"/>
        <v>1</v>
      </c>
      <c r="Q6130" s="64">
        <f t="shared" si="810"/>
        <v>1</v>
      </c>
    </row>
    <row r="6131" spans="1:17" x14ac:dyDescent="0.35">
      <c r="A6131" s="64">
        <v>50754277</v>
      </c>
      <c r="B6131" s="64" t="str">
        <f t="shared" si="805"/>
        <v>RT</v>
      </c>
      <c r="C6131" s="64">
        <f t="shared" si="806"/>
        <v>9694.36</v>
      </c>
      <c r="D6131" s="64">
        <f t="shared" si="806"/>
        <v>365</v>
      </c>
      <c r="E6131" s="64">
        <f t="shared" si="806"/>
        <v>793.12</v>
      </c>
      <c r="F6131" s="64">
        <f t="shared" si="806"/>
        <v>0</v>
      </c>
      <c r="H6131" s="64">
        <f t="shared" si="801"/>
        <v>-793.12</v>
      </c>
      <c r="J6131" s="64">
        <f t="shared" si="807"/>
        <v>225</v>
      </c>
      <c r="K6131" s="64">
        <f t="shared" si="802"/>
        <v>236</v>
      </c>
      <c r="L6131" s="64">
        <f t="shared" si="803"/>
        <v>851</v>
      </c>
      <c r="M6131" s="64">
        <f t="shared" si="804"/>
        <v>346</v>
      </c>
      <c r="O6131" s="64">
        <f t="shared" si="808"/>
        <v>2</v>
      </c>
      <c r="P6131" s="64">
        <f t="shared" si="809"/>
        <v>1</v>
      </c>
      <c r="Q6131" s="64">
        <f t="shared" si="810"/>
        <v>1</v>
      </c>
    </row>
    <row r="6132" spans="1:17" x14ac:dyDescent="0.35">
      <c r="A6132" s="64">
        <v>50757718</v>
      </c>
      <c r="B6132" s="64" t="str">
        <f t="shared" si="805"/>
        <v>RT</v>
      </c>
      <c r="C6132" s="64">
        <f t="shared" si="806"/>
        <v>9152.48</v>
      </c>
      <c r="D6132" s="64">
        <f t="shared" si="806"/>
        <v>365</v>
      </c>
      <c r="E6132" s="64">
        <f t="shared" si="806"/>
        <v>753.31999999999994</v>
      </c>
      <c r="F6132" s="64">
        <f t="shared" si="806"/>
        <v>0</v>
      </c>
      <c r="H6132" s="64">
        <f t="shared" si="801"/>
        <v>-753.31999999999994</v>
      </c>
      <c r="J6132" s="64">
        <f t="shared" si="807"/>
        <v>225</v>
      </c>
      <c r="K6132" s="64">
        <f t="shared" si="802"/>
        <v>236</v>
      </c>
      <c r="L6132" s="64">
        <f t="shared" si="803"/>
        <v>852</v>
      </c>
      <c r="M6132" s="64">
        <f t="shared" si="804"/>
        <v>346</v>
      </c>
      <c r="O6132" s="64">
        <f t="shared" si="808"/>
        <v>2</v>
      </c>
      <c r="P6132" s="64">
        <f t="shared" si="809"/>
        <v>1</v>
      </c>
      <c r="Q6132" s="64">
        <f t="shared" si="810"/>
        <v>1</v>
      </c>
    </row>
    <row r="6133" spans="1:17" x14ac:dyDescent="0.35">
      <c r="A6133" s="64">
        <v>50758659</v>
      </c>
      <c r="B6133" s="64" t="str">
        <f t="shared" si="805"/>
        <v>RCT Control</v>
      </c>
      <c r="C6133" s="64">
        <f t="shared" si="806"/>
        <v>15187.470000000001</v>
      </c>
      <c r="D6133" s="64">
        <f t="shared" si="806"/>
        <v>363</v>
      </c>
      <c r="E6133" s="64">
        <f t="shared" si="806"/>
        <v>1260.6399999999999</v>
      </c>
      <c r="F6133" s="64">
        <f t="shared" si="806"/>
        <v>0</v>
      </c>
      <c r="H6133" s="64">
        <f t="shared" si="801"/>
        <v>-1260.6399999999999</v>
      </c>
      <c r="J6133" s="64">
        <f t="shared" si="807"/>
        <v>225</v>
      </c>
      <c r="K6133" s="64">
        <f t="shared" si="802"/>
        <v>236</v>
      </c>
      <c r="L6133" s="64">
        <f t="shared" si="803"/>
        <v>852</v>
      </c>
      <c r="M6133" s="64">
        <f t="shared" si="804"/>
        <v>347</v>
      </c>
      <c r="O6133" s="64">
        <f t="shared" si="808"/>
        <v>2</v>
      </c>
      <c r="P6133" s="64">
        <f t="shared" si="809"/>
        <v>1</v>
      </c>
      <c r="Q6133" s="64">
        <f t="shared" si="810"/>
        <v>1</v>
      </c>
    </row>
    <row r="6134" spans="1:17" x14ac:dyDescent="0.35">
      <c r="A6134" s="64">
        <v>50759152</v>
      </c>
      <c r="B6134" s="64" t="str">
        <f t="shared" si="805"/>
        <v>RT</v>
      </c>
      <c r="C6134" s="64">
        <f t="shared" si="806"/>
        <v>5477.7800000000007</v>
      </c>
      <c r="D6134" s="64">
        <f t="shared" si="806"/>
        <v>365</v>
      </c>
      <c r="E6134" s="64">
        <f t="shared" si="806"/>
        <v>448.34</v>
      </c>
      <c r="F6134" s="64">
        <f t="shared" si="806"/>
        <v>0</v>
      </c>
      <c r="H6134" s="64">
        <f t="shared" si="801"/>
        <v>-448.34</v>
      </c>
      <c r="J6134" s="64">
        <f t="shared" si="807"/>
        <v>225</v>
      </c>
      <c r="K6134" s="64">
        <f t="shared" si="802"/>
        <v>236</v>
      </c>
      <c r="L6134" s="64">
        <f t="shared" si="803"/>
        <v>853</v>
      </c>
      <c r="M6134" s="64">
        <f t="shared" si="804"/>
        <v>347</v>
      </c>
      <c r="O6134" s="64">
        <f t="shared" si="808"/>
        <v>2</v>
      </c>
      <c r="P6134" s="64">
        <f t="shared" si="809"/>
        <v>1</v>
      </c>
      <c r="Q6134" s="64">
        <f t="shared" si="810"/>
        <v>1</v>
      </c>
    </row>
    <row r="6135" spans="1:17" x14ac:dyDescent="0.35">
      <c r="A6135" s="64">
        <v>50759285</v>
      </c>
      <c r="B6135" s="64" t="str">
        <f t="shared" si="805"/>
        <v>CPP</v>
      </c>
      <c r="C6135" s="64">
        <f t="shared" si="806"/>
        <v>6468.37</v>
      </c>
      <c r="D6135" s="64">
        <f t="shared" si="806"/>
        <v>334</v>
      </c>
      <c r="E6135" s="64">
        <f t="shared" si="806"/>
        <v>513.73</v>
      </c>
      <c r="F6135" s="64">
        <f t="shared" si="806"/>
        <v>502.45000000000005</v>
      </c>
      <c r="H6135" s="64">
        <f t="shared" si="801"/>
        <v>-11.279999999999973</v>
      </c>
      <c r="J6135" s="64">
        <f t="shared" si="807"/>
        <v>226</v>
      </c>
      <c r="K6135" s="64">
        <f t="shared" si="802"/>
        <v>236</v>
      </c>
      <c r="L6135" s="64">
        <f t="shared" si="803"/>
        <v>853</v>
      </c>
      <c r="M6135" s="64">
        <f t="shared" si="804"/>
        <v>347</v>
      </c>
      <c r="O6135" s="64">
        <f t="shared" si="808"/>
        <v>2</v>
      </c>
      <c r="P6135" s="64">
        <f t="shared" si="809"/>
        <v>1</v>
      </c>
      <c r="Q6135" s="64">
        <f t="shared" si="810"/>
        <v>1</v>
      </c>
    </row>
    <row r="6136" spans="1:17" x14ac:dyDescent="0.35">
      <c r="A6136" s="64">
        <v>50760604</v>
      </c>
      <c r="B6136" s="64" t="str">
        <f t="shared" si="805"/>
        <v>RCT Control</v>
      </c>
      <c r="C6136" s="64">
        <f t="shared" si="806"/>
        <v>6004.14</v>
      </c>
      <c r="D6136" s="64">
        <f t="shared" si="806"/>
        <v>335</v>
      </c>
      <c r="E6136" s="64">
        <f t="shared" si="806"/>
        <v>492.41999999999996</v>
      </c>
      <c r="F6136" s="64">
        <f t="shared" si="806"/>
        <v>0</v>
      </c>
      <c r="H6136" s="64">
        <f t="shared" si="801"/>
        <v>-492.41999999999996</v>
      </c>
      <c r="J6136" s="64">
        <f t="shared" si="807"/>
        <v>226</v>
      </c>
      <c r="K6136" s="64">
        <f t="shared" si="802"/>
        <v>236</v>
      </c>
      <c r="L6136" s="64">
        <f t="shared" si="803"/>
        <v>853</v>
      </c>
      <c r="M6136" s="64">
        <f t="shared" si="804"/>
        <v>348</v>
      </c>
      <c r="O6136" s="64">
        <f t="shared" si="808"/>
        <v>2</v>
      </c>
      <c r="P6136" s="64">
        <f t="shared" si="809"/>
        <v>1</v>
      </c>
      <c r="Q6136" s="64">
        <f t="shared" si="810"/>
        <v>1</v>
      </c>
    </row>
    <row r="6137" spans="1:17" x14ac:dyDescent="0.35">
      <c r="A6137" s="64">
        <v>50763179</v>
      </c>
      <c r="B6137" s="64" t="str">
        <f t="shared" si="805"/>
        <v>CPP/RT</v>
      </c>
      <c r="C6137" s="64">
        <f t="shared" si="806"/>
        <v>5934.52</v>
      </c>
      <c r="D6137" s="64">
        <f t="shared" si="806"/>
        <v>304</v>
      </c>
      <c r="E6137" s="64">
        <f t="shared" si="806"/>
        <v>510.79999999999995</v>
      </c>
      <c r="F6137" s="64">
        <f t="shared" si="806"/>
        <v>518.39</v>
      </c>
      <c r="H6137" s="64">
        <f t="shared" si="801"/>
        <v>7.5900000000000318</v>
      </c>
      <c r="J6137" s="64">
        <f t="shared" si="807"/>
        <v>226</v>
      </c>
      <c r="K6137" s="64">
        <f t="shared" si="802"/>
        <v>237</v>
      </c>
      <c r="L6137" s="64">
        <f t="shared" si="803"/>
        <v>853</v>
      </c>
      <c r="M6137" s="64">
        <f t="shared" si="804"/>
        <v>348</v>
      </c>
      <c r="O6137" s="64">
        <f t="shared" si="808"/>
        <v>2</v>
      </c>
      <c r="P6137" s="64">
        <f t="shared" si="809"/>
        <v>1</v>
      </c>
      <c r="Q6137" s="64">
        <f t="shared" si="810"/>
        <v>1</v>
      </c>
    </row>
    <row r="6138" spans="1:17" x14ac:dyDescent="0.35">
      <c r="A6138" s="64">
        <v>50767204</v>
      </c>
      <c r="B6138" s="64" t="str">
        <f t="shared" si="805"/>
        <v>RT</v>
      </c>
      <c r="C6138" s="64">
        <f t="shared" si="806"/>
        <v>7071.58</v>
      </c>
      <c r="D6138" s="64">
        <f t="shared" si="806"/>
        <v>365</v>
      </c>
      <c r="E6138" s="64">
        <f t="shared" si="806"/>
        <v>590.99</v>
      </c>
      <c r="F6138" s="64">
        <f t="shared" si="806"/>
        <v>0</v>
      </c>
      <c r="H6138" s="64">
        <f t="shared" si="801"/>
        <v>-590.99</v>
      </c>
      <c r="J6138" s="64">
        <f t="shared" si="807"/>
        <v>226</v>
      </c>
      <c r="K6138" s="64">
        <f t="shared" si="802"/>
        <v>237</v>
      </c>
      <c r="L6138" s="64">
        <f t="shared" si="803"/>
        <v>854</v>
      </c>
      <c r="M6138" s="64">
        <f t="shared" si="804"/>
        <v>348</v>
      </c>
      <c r="O6138" s="64">
        <f t="shared" si="808"/>
        <v>2</v>
      </c>
      <c r="P6138" s="64">
        <f t="shared" si="809"/>
        <v>1</v>
      </c>
      <c r="Q6138" s="64">
        <f t="shared" si="810"/>
        <v>1</v>
      </c>
    </row>
    <row r="6139" spans="1:17" x14ac:dyDescent="0.35">
      <c r="A6139" s="64">
        <v>50768674</v>
      </c>
      <c r="B6139" s="64" t="str">
        <f t="shared" si="805"/>
        <v>RT</v>
      </c>
      <c r="C6139" s="64">
        <f t="shared" si="806"/>
        <v>10045.16</v>
      </c>
      <c r="D6139" s="64">
        <f t="shared" si="806"/>
        <v>354</v>
      </c>
      <c r="E6139" s="64">
        <f t="shared" si="806"/>
        <v>835.43000000000006</v>
      </c>
      <c r="F6139" s="64">
        <f t="shared" si="806"/>
        <v>0</v>
      </c>
      <c r="H6139" s="64">
        <f t="shared" si="801"/>
        <v>-835.43000000000006</v>
      </c>
      <c r="J6139" s="64">
        <f t="shared" si="807"/>
        <v>226</v>
      </c>
      <c r="K6139" s="64">
        <f t="shared" si="802"/>
        <v>237</v>
      </c>
      <c r="L6139" s="64">
        <f t="shared" si="803"/>
        <v>855</v>
      </c>
      <c r="M6139" s="64">
        <f t="shared" si="804"/>
        <v>348</v>
      </c>
      <c r="O6139" s="64">
        <f t="shared" si="808"/>
        <v>2</v>
      </c>
      <c r="P6139" s="64">
        <f t="shared" si="809"/>
        <v>1</v>
      </c>
      <c r="Q6139" s="64">
        <f t="shared" si="810"/>
        <v>1</v>
      </c>
    </row>
    <row r="6140" spans="1:17" x14ac:dyDescent="0.35">
      <c r="A6140" s="64">
        <v>50771833</v>
      </c>
      <c r="B6140" s="64" t="str">
        <f t="shared" si="805"/>
        <v>RT</v>
      </c>
      <c r="C6140" s="64">
        <f t="shared" si="806"/>
        <v>13573.65</v>
      </c>
      <c r="D6140" s="64">
        <f t="shared" si="806"/>
        <v>365</v>
      </c>
      <c r="E6140" s="64">
        <f t="shared" si="806"/>
        <v>1123.6100000000001</v>
      </c>
      <c r="F6140" s="64">
        <f t="shared" si="806"/>
        <v>0</v>
      </c>
      <c r="H6140" s="64">
        <f t="shared" si="801"/>
        <v>-1123.6100000000001</v>
      </c>
      <c r="J6140" s="64">
        <f t="shared" si="807"/>
        <v>226</v>
      </c>
      <c r="K6140" s="64">
        <f t="shared" si="802"/>
        <v>237</v>
      </c>
      <c r="L6140" s="64">
        <f t="shared" si="803"/>
        <v>856</v>
      </c>
      <c r="M6140" s="64">
        <f t="shared" si="804"/>
        <v>348</v>
      </c>
      <c r="O6140" s="64">
        <f t="shared" si="808"/>
        <v>2</v>
      </c>
      <c r="P6140" s="64">
        <f t="shared" si="809"/>
        <v>1</v>
      </c>
      <c r="Q6140" s="64">
        <f t="shared" si="810"/>
        <v>1</v>
      </c>
    </row>
    <row r="6141" spans="1:17" x14ac:dyDescent="0.35">
      <c r="A6141" s="64">
        <v>50772740</v>
      </c>
      <c r="B6141" s="64" t="str">
        <f t="shared" si="805"/>
        <v>RT</v>
      </c>
      <c r="C6141" s="64">
        <f t="shared" si="806"/>
        <v>4199.2</v>
      </c>
      <c r="D6141" s="64">
        <f t="shared" si="806"/>
        <v>365</v>
      </c>
      <c r="E6141" s="64">
        <f t="shared" si="806"/>
        <v>341.70000000000005</v>
      </c>
      <c r="F6141" s="64">
        <f t="shared" si="806"/>
        <v>0</v>
      </c>
      <c r="H6141" s="64">
        <f t="shared" si="801"/>
        <v>-341.70000000000005</v>
      </c>
      <c r="J6141" s="64">
        <f t="shared" si="807"/>
        <v>226</v>
      </c>
      <c r="K6141" s="64">
        <f t="shared" si="802"/>
        <v>237</v>
      </c>
      <c r="L6141" s="64">
        <f t="shared" si="803"/>
        <v>857</v>
      </c>
      <c r="M6141" s="64">
        <f t="shared" si="804"/>
        <v>348</v>
      </c>
      <c r="O6141" s="64">
        <f t="shared" si="808"/>
        <v>2</v>
      </c>
      <c r="P6141" s="64">
        <f t="shared" si="809"/>
        <v>1</v>
      </c>
      <c r="Q6141" s="64">
        <f t="shared" si="810"/>
        <v>1</v>
      </c>
    </row>
    <row r="6142" spans="1:17" x14ac:dyDescent="0.35">
      <c r="A6142" s="64">
        <v>50774481</v>
      </c>
      <c r="B6142" s="64" t="str">
        <f t="shared" si="805"/>
        <v>RT</v>
      </c>
      <c r="C6142" s="64">
        <f t="shared" si="806"/>
        <v>4538.45</v>
      </c>
      <c r="D6142" s="64">
        <f t="shared" si="806"/>
        <v>365</v>
      </c>
      <c r="E6142" s="64">
        <f t="shared" si="806"/>
        <v>369.58000000000004</v>
      </c>
      <c r="F6142" s="64">
        <f t="shared" si="806"/>
        <v>0</v>
      </c>
      <c r="H6142" s="64">
        <f t="shared" si="801"/>
        <v>-369.58000000000004</v>
      </c>
      <c r="J6142" s="64">
        <f t="shared" si="807"/>
        <v>226</v>
      </c>
      <c r="K6142" s="64">
        <f t="shared" si="802"/>
        <v>237</v>
      </c>
      <c r="L6142" s="64">
        <f t="shared" si="803"/>
        <v>858</v>
      </c>
      <c r="M6142" s="64">
        <f t="shared" si="804"/>
        <v>348</v>
      </c>
      <c r="O6142" s="64">
        <f t="shared" si="808"/>
        <v>2</v>
      </c>
      <c r="P6142" s="64">
        <f t="shared" si="809"/>
        <v>1</v>
      </c>
      <c r="Q6142" s="64">
        <f t="shared" si="810"/>
        <v>1</v>
      </c>
    </row>
    <row r="6143" spans="1:17" x14ac:dyDescent="0.35">
      <c r="A6143" s="64">
        <v>50775009</v>
      </c>
      <c r="B6143" s="64" t="str">
        <f t="shared" si="805"/>
        <v>RT</v>
      </c>
      <c r="C6143" s="64">
        <f t="shared" si="806"/>
        <v>3972.39</v>
      </c>
      <c r="D6143" s="64">
        <f t="shared" si="806"/>
        <v>365</v>
      </c>
      <c r="E6143" s="64">
        <f t="shared" si="806"/>
        <v>305.40999999999997</v>
      </c>
      <c r="F6143" s="64">
        <f t="shared" si="806"/>
        <v>0</v>
      </c>
      <c r="H6143" s="64">
        <f t="shared" si="801"/>
        <v>-305.40999999999997</v>
      </c>
      <c r="J6143" s="64">
        <f t="shared" si="807"/>
        <v>226</v>
      </c>
      <c r="K6143" s="64">
        <f t="shared" si="802"/>
        <v>237</v>
      </c>
      <c r="L6143" s="64">
        <f t="shared" si="803"/>
        <v>859</v>
      </c>
      <c r="M6143" s="64">
        <f t="shared" si="804"/>
        <v>348</v>
      </c>
      <c r="O6143" s="64">
        <f t="shared" si="808"/>
        <v>2</v>
      </c>
      <c r="P6143" s="64">
        <f t="shared" si="809"/>
        <v>1</v>
      </c>
      <c r="Q6143" s="64">
        <f t="shared" si="810"/>
        <v>1</v>
      </c>
    </row>
    <row r="6144" spans="1:17" x14ac:dyDescent="0.35">
      <c r="A6144" s="64">
        <v>50776560</v>
      </c>
      <c r="B6144" s="64" t="str">
        <f t="shared" si="805"/>
        <v>RCT Control</v>
      </c>
      <c r="C6144" s="64">
        <f t="shared" si="806"/>
        <v>3384.04</v>
      </c>
      <c r="D6144" s="64">
        <f t="shared" si="806"/>
        <v>334</v>
      </c>
      <c r="E6144" s="64">
        <f t="shared" si="806"/>
        <v>283.70000000000005</v>
      </c>
      <c r="F6144" s="64">
        <f t="shared" si="806"/>
        <v>0</v>
      </c>
      <c r="H6144" s="64">
        <f t="shared" si="801"/>
        <v>-283.70000000000005</v>
      </c>
      <c r="J6144" s="64">
        <f t="shared" si="807"/>
        <v>226</v>
      </c>
      <c r="K6144" s="64">
        <f t="shared" si="802"/>
        <v>237</v>
      </c>
      <c r="L6144" s="64">
        <f t="shared" si="803"/>
        <v>859</v>
      </c>
      <c r="M6144" s="64">
        <f t="shared" si="804"/>
        <v>349</v>
      </c>
      <c r="O6144" s="64">
        <f t="shared" si="808"/>
        <v>2</v>
      </c>
      <c r="P6144" s="64">
        <f t="shared" si="809"/>
        <v>1</v>
      </c>
      <c r="Q6144" s="64">
        <f t="shared" si="810"/>
        <v>1</v>
      </c>
    </row>
    <row r="6145" spans="1:17" x14ac:dyDescent="0.35">
      <c r="A6145" s="64">
        <v>50777758</v>
      </c>
      <c r="B6145" s="64" t="str">
        <f t="shared" si="805"/>
        <v>CPP/RT</v>
      </c>
      <c r="C6145" s="64">
        <f t="shared" si="806"/>
        <v>3044.33</v>
      </c>
      <c r="D6145" s="64">
        <f t="shared" si="806"/>
        <v>335</v>
      </c>
      <c r="E6145" s="64">
        <f t="shared" si="806"/>
        <v>236.01999999999998</v>
      </c>
      <c r="F6145" s="64">
        <f t="shared" si="806"/>
        <v>228.17000000000002</v>
      </c>
      <c r="H6145" s="64">
        <f t="shared" si="801"/>
        <v>-7.8499999999999659</v>
      </c>
      <c r="J6145" s="64">
        <f t="shared" si="807"/>
        <v>226</v>
      </c>
      <c r="K6145" s="64">
        <f t="shared" si="802"/>
        <v>238</v>
      </c>
      <c r="L6145" s="64">
        <f t="shared" si="803"/>
        <v>859</v>
      </c>
      <c r="M6145" s="64">
        <f t="shared" si="804"/>
        <v>349</v>
      </c>
      <c r="O6145" s="64">
        <f t="shared" si="808"/>
        <v>2</v>
      </c>
      <c r="P6145" s="64">
        <f t="shared" si="809"/>
        <v>1</v>
      </c>
      <c r="Q6145" s="64">
        <f t="shared" si="810"/>
        <v>1</v>
      </c>
    </row>
    <row r="6146" spans="1:17" x14ac:dyDescent="0.35">
      <c r="A6146" s="64">
        <v>50780727</v>
      </c>
      <c r="B6146" s="64" t="str">
        <f t="shared" si="805"/>
        <v>CPP</v>
      </c>
      <c r="C6146" s="64">
        <f t="shared" si="806"/>
        <v>13300.77</v>
      </c>
      <c r="D6146" s="64">
        <f t="shared" si="806"/>
        <v>335</v>
      </c>
      <c r="E6146" s="64">
        <f t="shared" si="806"/>
        <v>1066.05</v>
      </c>
      <c r="F6146" s="64">
        <f t="shared" si="806"/>
        <v>1058.17</v>
      </c>
      <c r="H6146" s="64">
        <f t="shared" si="801"/>
        <v>-7.8799999999998818</v>
      </c>
      <c r="J6146" s="64">
        <f t="shared" si="807"/>
        <v>227</v>
      </c>
      <c r="K6146" s="64">
        <f t="shared" si="802"/>
        <v>238</v>
      </c>
      <c r="L6146" s="64">
        <f t="shared" si="803"/>
        <v>859</v>
      </c>
      <c r="M6146" s="64">
        <f t="shared" si="804"/>
        <v>349</v>
      </c>
      <c r="O6146" s="64">
        <f t="shared" si="808"/>
        <v>2</v>
      </c>
      <c r="P6146" s="64">
        <f t="shared" si="809"/>
        <v>1</v>
      </c>
      <c r="Q6146" s="64">
        <f t="shared" si="810"/>
        <v>1</v>
      </c>
    </row>
    <row r="6147" spans="1:17" x14ac:dyDescent="0.35">
      <c r="A6147" s="64">
        <v>50781741</v>
      </c>
      <c r="B6147" s="64" t="str">
        <f t="shared" si="805"/>
        <v>RT</v>
      </c>
      <c r="C6147" s="64">
        <f t="shared" si="806"/>
        <v>6852.88</v>
      </c>
      <c r="D6147" s="64">
        <f t="shared" si="806"/>
        <v>365</v>
      </c>
      <c r="E6147" s="64">
        <f t="shared" si="806"/>
        <v>572.69000000000005</v>
      </c>
      <c r="F6147" s="64">
        <f t="shared" si="806"/>
        <v>0</v>
      </c>
      <c r="H6147" s="64">
        <f t="shared" si="801"/>
        <v>-572.69000000000005</v>
      </c>
      <c r="J6147" s="64">
        <f t="shared" si="807"/>
        <v>227</v>
      </c>
      <c r="K6147" s="64">
        <f t="shared" si="802"/>
        <v>238</v>
      </c>
      <c r="L6147" s="64">
        <f t="shared" si="803"/>
        <v>860</v>
      </c>
      <c r="M6147" s="64">
        <f t="shared" si="804"/>
        <v>349</v>
      </c>
      <c r="O6147" s="64">
        <f t="shared" si="808"/>
        <v>2</v>
      </c>
      <c r="P6147" s="64">
        <f t="shared" si="809"/>
        <v>1</v>
      </c>
      <c r="Q6147" s="64">
        <f t="shared" si="810"/>
        <v>1</v>
      </c>
    </row>
    <row r="6148" spans="1:17" x14ac:dyDescent="0.35">
      <c r="A6148" s="64">
        <v>50781759</v>
      </c>
      <c r="B6148" s="64" t="str">
        <f t="shared" si="805"/>
        <v>RT</v>
      </c>
      <c r="C6148" s="64">
        <f t="shared" si="806"/>
        <v>7711.04</v>
      </c>
      <c r="D6148" s="64">
        <f t="shared" si="806"/>
        <v>363</v>
      </c>
      <c r="E6148" s="64">
        <f t="shared" si="806"/>
        <v>619.53</v>
      </c>
      <c r="F6148" s="64">
        <f t="shared" si="806"/>
        <v>0</v>
      </c>
      <c r="H6148" s="64">
        <f t="shared" si="801"/>
        <v>-619.53</v>
      </c>
      <c r="J6148" s="64">
        <f t="shared" si="807"/>
        <v>227</v>
      </c>
      <c r="K6148" s="64">
        <f t="shared" si="802"/>
        <v>238</v>
      </c>
      <c r="L6148" s="64">
        <f t="shared" si="803"/>
        <v>861</v>
      </c>
      <c r="M6148" s="64">
        <f t="shared" si="804"/>
        <v>349</v>
      </c>
      <c r="O6148" s="64">
        <f t="shared" si="808"/>
        <v>2</v>
      </c>
      <c r="P6148" s="64">
        <f t="shared" si="809"/>
        <v>1</v>
      </c>
      <c r="Q6148" s="64">
        <f t="shared" si="810"/>
        <v>1</v>
      </c>
    </row>
    <row r="6149" spans="1:17" x14ac:dyDescent="0.35">
      <c r="A6149" s="64">
        <v>50782244</v>
      </c>
      <c r="B6149" s="64" t="str">
        <f t="shared" si="805"/>
        <v>RCT Control</v>
      </c>
      <c r="C6149" s="64">
        <f t="shared" si="806"/>
        <v>12829.41</v>
      </c>
      <c r="D6149" s="64">
        <f t="shared" si="806"/>
        <v>335</v>
      </c>
      <c r="E6149" s="64">
        <f t="shared" si="806"/>
        <v>1034.7</v>
      </c>
      <c r="F6149" s="64">
        <f t="shared" si="806"/>
        <v>0</v>
      </c>
      <c r="H6149" s="64">
        <f t="shared" si="801"/>
        <v>-1034.7</v>
      </c>
      <c r="J6149" s="64">
        <f t="shared" si="807"/>
        <v>227</v>
      </c>
      <c r="K6149" s="64">
        <f t="shared" si="802"/>
        <v>238</v>
      </c>
      <c r="L6149" s="64">
        <f t="shared" si="803"/>
        <v>861</v>
      </c>
      <c r="M6149" s="64">
        <f t="shared" si="804"/>
        <v>350</v>
      </c>
      <c r="O6149" s="64">
        <f t="shared" si="808"/>
        <v>2</v>
      </c>
      <c r="P6149" s="64">
        <f t="shared" si="809"/>
        <v>1</v>
      </c>
      <c r="Q6149" s="64">
        <f t="shared" si="810"/>
        <v>1</v>
      </c>
    </row>
    <row r="6150" spans="1:17" x14ac:dyDescent="0.35">
      <c r="A6150" s="64">
        <v>50782252</v>
      </c>
      <c r="B6150" s="64" t="str">
        <f t="shared" si="805"/>
        <v>RT</v>
      </c>
      <c r="C6150" s="64">
        <f t="shared" si="806"/>
        <v>4259.17</v>
      </c>
      <c r="D6150" s="64">
        <f t="shared" si="806"/>
        <v>364</v>
      </c>
      <c r="E6150" s="64">
        <f t="shared" si="806"/>
        <v>348.13</v>
      </c>
      <c r="F6150" s="64">
        <f t="shared" si="806"/>
        <v>0</v>
      </c>
      <c r="H6150" s="64">
        <f t="shared" si="801"/>
        <v>-348.13</v>
      </c>
      <c r="J6150" s="64">
        <f t="shared" si="807"/>
        <v>227</v>
      </c>
      <c r="K6150" s="64">
        <f t="shared" si="802"/>
        <v>238</v>
      </c>
      <c r="L6150" s="64">
        <f t="shared" si="803"/>
        <v>862</v>
      </c>
      <c r="M6150" s="64">
        <f t="shared" si="804"/>
        <v>350</v>
      </c>
      <c r="O6150" s="64">
        <f t="shared" si="808"/>
        <v>2</v>
      </c>
      <c r="P6150" s="64">
        <f t="shared" si="809"/>
        <v>1</v>
      </c>
      <c r="Q6150" s="64">
        <f t="shared" si="810"/>
        <v>1</v>
      </c>
    </row>
    <row r="6151" spans="1:17" x14ac:dyDescent="0.35">
      <c r="A6151" s="64">
        <v>50783474</v>
      </c>
      <c r="B6151" s="64" t="str">
        <f t="shared" si="805"/>
        <v>CPP/RT</v>
      </c>
      <c r="C6151" s="64">
        <f t="shared" si="806"/>
        <v>3337.17</v>
      </c>
      <c r="D6151" s="64">
        <f t="shared" si="806"/>
        <v>365</v>
      </c>
      <c r="E6151" s="64">
        <f t="shared" si="806"/>
        <v>270.2</v>
      </c>
      <c r="F6151" s="64">
        <f t="shared" si="806"/>
        <v>266.99</v>
      </c>
      <c r="H6151" s="64">
        <f t="shared" si="801"/>
        <v>-3.2099999999999795</v>
      </c>
      <c r="J6151" s="64">
        <f t="shared" si="807"/>
        <v>227</v>
      </c>
      <c r="K6151" s="64">
        <f t="shared" si="802"/>
        <v>239</v>
      </c>
      <c r="L6151" s="64">
        <f t="shared" si="803"/>
        <v>862</v>
      </c>
      <c r="M6151" s="64">
        <f t="shared" si="804"/>
        <v>350</v>
      </c>
      <c r="O6151" s="64">
        <f t="shared" si="808"/>
        <v>2</v>
      </c>
      <c r="P6151" s="64">
        <f t="shared" si="809"/>
        <v>1</v>
      </c>
      <c r="Q6151" s="64">
        <f t="shared" si="810"/>
        <v>1</v>
      </c>
    </row>
    <row r="6152" spans="1:17" x14ac:dyDescent="0.35">
      <c r="A6152" s="64">
        <v>50783987</v>
      </c>
      <c r="B6152" s="64" t="str">
        <f t="shared" si="805"/>
        <v>CPP/RT</v>
      </c>
      <c r="C6152" s="64">
        <f t="shared" si="806"/>
        <v>4398.42</v>
      </c>
      <c r="D6152" s="64">
        <f t="shared" si="806"/>
        <v>335</v>
      </c>
      <c r="E6152" s="64">
        <f t="shared" si="806"/>
        <v>345.28</v>
      </c>
      <c r="F6152" s="64">
        <f t="shared" si="806"/>
        <v>342.66999999999996</v>
      </c>
      <c r="H6152" s="64">
        <f t="shared" si="801"/>
        <v>-2.6100000000000136</v>
      </c>
      <c r="J6152" s="64">
        <f t="shared" si="807"/>
        <v>227</v>
      </c>
      <c r="K6152" s="64">
        <f t="shared" si="802"/>
        <v>240</v>
      </c>
      <c r="L6152" s="64">
        <f t="shared" si="803"/>
        <v>862</v>
      </c>
      <c r="M6152" s="64">
        <f t="shared" si="804"/>
        <v>350</v>
      </c>
      <c r="O6152" s="64">
        <f t="shared" si="808"/>
        <v>2</v>
      </c>
      <c r="P6152" s="64">
        <f t="shared" si="809"/>
        <v>1</v>
      </c>
      <c r="Q6152" s="64">
        <f t="shared" si="810"/>
        <v>1</v>
      </c>
    </row>
    <row r="6153" spans="1:17" x14ac:dyDescent="0.35">
      <c r="A6153" s="64">
        <v>50784886</v>
      </c>
      <c r="B6153" s="64" t="str">
        <f t="shared" si="805"/>
        <v>RCT Control</v>
      </c>
      <c r="C6153" s="64">
        <f t="shared" si="806"/>
        <v>7546.27</v>
      </c>
      <c r="D6153" s="64">
        <f t="shared" si="806"/>
        <v>336</v>
      </c>
      <c r="E6153" s="64">
        <f t="shared" si="806"/>
        <v>627.73</v>
      </c>
      <c r="F6153" s="64">
        <f t="shared" si="806"/>
        <v>0</v>
      </c>
      <c r="H6153" s="64">
        <f t="shared" si="801"/>
        <v>-627.73</v>
      </c>
      <c r="J6153" s="64">
        <f t="shared" si="807"/>
        <v>227</v>
      </c>
      <c r="K6153" s="64">
        <f t="shared" si="802"/>
        <v>240</v>
      </c>
      <c r="L6153" s="64">
        <f t="shared" si="803"/>
        <v>862</v>
      </c>
      <c r="M6153" s="64">
        <f t="shared" si="804"/>
        <v>351</v>
      </c>
      <c r="O6153" s="64">
        <f t="shared" si="808"/>
        <v>2</v>
      </c>
      <c r="P6153" s="64">
        <f t="shared" si="809"/>
        <v>1</v>
      </c>
      <c r="Q6153" s="64">
        <f t="shared" si="810"/>
        <v>1</v>
      </c>
    </row>
    <row r="6154" spans="1:17" x14ac:dyDescent="0.35">
      <c r="A6154" s="64">
        <v>50786949</v>
      </c>
      <c r="B6154" s="64" t="str">
        <f t="shared" si="805"/>
        <v>RCT Control</v>
      </c>
      <c r="C6154" s="64">
        <f t="shared" si="806"/>
        <v>13706.53</v>
      </c>
      <c r="D6154" s="64">
        <f t="shared" si="806"/>
        <v>334</v>
      </c>
      <c r="E6154" s="64">
        <f t="shared" si="806"/>
        <v>1102.56</v>
      </c>
      <c r="F6154" s="64">
        <f t="shared" si="806"/>
        <v>0</v>
      </c>
      <c r="H6154" s="64">
        <f t="shared" si="801"/>
        <v>-1102.56</v>
      </c>
      <c r="J6154" s="64">
        <f t="shared" si="807"/>
        <v>227</v>
      </c>
      <c r="K6154" s="64">
        <f t="shared" si="802"/>
        <v>240</v>
      </c>
      <c r="L6154" s="64">
        <f t="shared" si="803"/>
        <v>862</v>
      </c>
      <c r="M6154" s="64">
        <f t="shared" si="804"/>
        <v>352</v>
      </c>
      <c r="O6154" s="64">
        <f t="shared" si="808"/>
        <v>2</v>
      </c>
      <c r="P6154" s="64">
        <f t="shared" si="809"/>
        <v>1</v>
      </c>
      <c r="Q6154" s="64">
        <f t="shared" si="810"/>
        <v>1</v>
      </c>
    </row>
    <row r="6155" spans="1:17" x14ac:dyDescent="0.35">
      <c r="A6155" s="64">
        <v>50789092</v>
      </c>
      <c r="B6155" s="64" t="str">
        <f t="shared" si="805"/>
        <v>CPP/RT</v>
      </c>
      <c r="C6155" s="64">
        <f t="shared" si="806"/>
        <v>4089.3</v>
      </c>
      <c r="D6155" s="64">
        <f t="shared" si="806"/>
        <v>333</v>
      </c>
      <c r="E6155" s="64">
        <f t="shared" si="806"/>
        <v>327.33999999999997</v>
      </c>
      <c r="F6155" s="64">
        <f t="shared" si="806"/>
        <v>324.43</v>
      </c>
      <c r="H6155" s="64">
        <f t="shared" si="801"/>
        <v>-2.9099999999999682</v>
      </c>
      <c r="J6155" s="64">
        <f t="shared" si="807"/>
        <v>227</v>
      </c>
      <c r="K6155" s="64">
        <f t="shared" si="802"/>
        <v>241</v>
      </c>
      <c r="L6155" s="64">
        <f t="shared" si="803"/>
        <v>862</v>
      </c>
      <c r="M6155" s="64">
        <f t="shared" si="804"/>
        <v>352</v>
      </c>
      <c r="O6155" s="64">
        <f t="shared" si="808"/>
        <v>2</v>
      </c>
      <c r="P6155" s="64">
        <f t="shared" si="809"/>
        <v>1</v>
      </c>
      <c r="Q6155" s="64">
        <f t="shared" si="810"/>
        <v>1</v>
      </c>
    </row>
    <row r="6156" spans="1:17" x14ac:dyDescent="0.35">
      <c r="A6156" s="64">
        <v>50789498</v>
      </c>
      <c r="B6156" s="64" t="str">
        <f t="shared" si="805"/>
        <v>RT</v>
      </c>
      <c r="C6156" s="64">
        <f t="shared" si="806"/>
        <v>4867.4799999999996</v>
      </c>
      <c r="D6156" s="64">
        <f t="shared" si="806"/>
        <v>371</v>
      </c>
      <c r="E6156" s="64">
        <f t="shared" si="806"/>
        <v>387.12</v>
      </c>
      <c r="F6156" s="64">
        <f t="shared" si="806"/>
        <v>0</v>
      </c>
      <c r="H6156" s="64">
        <f t="shared" si="801"/>
        <v>-387.12</v>
      </c>
      <c r="J6156" s="64">
        <f t="shared" si="807"/>
        <v>227</v>
      </c>
      <c r="K6156" s="64">
        <f t="shared" si="802"/>
        <v>241</v>
      </c>
      <c r="L6156" s="64">
        <f t="shared" si="803"/>
        <v>862</v>
      </c>
      <c r="M6156" s="64">
        <f t="shared" si="804"/>
        <v>352</v>
      </c>
      <c r="O6156" s="64">
        <f t="shared" si="808"/>
        <v>2</v>
      </c>
      <c r="P6156" s="64">
        <f t="shared" si="809"/>
        <v>0</v>
      </c>
      <c r="Q6156" s="64">
        <f t="shared" si="810"/>
        <v>0</v>
      </c>
    </row>
    <row r="6157" spans="1:17" x14ac:dyDescent="0.35">
      <c r="A6157" s="64">
        <v>50790916</v>
      </c>
      <c r="B6157" s="64" t="str">
        <f t="shared" si="805"/>
        <v>RT</v>
      </c>
      <c r="C6157" s="64">
        <f t="shared" si="806"/>
        <v>7064.1299999999992</v>
      </c>
      <c r="D6157" s="64">
        <f t="shared" si="806"/>
        <v>365</v>
      </c>
      <c r="E6157" s="64">
        <f t="shared" si="806"/>
        <v>565.96</v>
      </c>
      <c r="F6157" s="64">
        <f t="shared" si="806"/>
        <v>0</v>
      </c>
      <c r="H6157" s="64">
        <f t="shared" si="801"/>
        <v>-565.96</v>
      </c>
      <c r="J6157" s="64">
        <f t="shared" si="807"/>
        <v>227</v>
      </c>
      <c r="K6157" s="64">
        <f t="shared" si="802"/>
        <v>241</v>
      </c>
      <c r="L6157" s="64">
        <f t="shared" si="803"/>
        <v>863</v>
      </c>
      <c r="M6157" s="64">
        <f t="shared" si="804"/>
        <v>352</v>
      </c>
      <c r="O6157" s="64">
        <f t="shared" si="808"/>
        <v>2</v>
      </c>
      <c r="P6157" s="64">
        <f t="shared" si="809"/>
        <v>1</v>
      </c>
      <c r="Q6157" s="64">
        <f t="shared" si="810"/>
        <v>1</v>
      </c>
    </row>
    <row r="6158" spans="1:17" x14ac:dyDescent="0.35">
      <c r="A6158" s="64">
        <v>50792384</v>
      </c>
      <c r="B6158" s="64" t="str">
        <f t="shared" si="805"/>
        <v>CPP</v>
      </c>
      <c r="C6158" s="64">
        <f t="shared" si="806"/>
        <v>5962.85</v>
      </c>
      <c r="D6158" s="64">
        <f t="shared" si="806"/>
        <v>336</v>
      </c>
      <c r="E6158" s="64">
        <f t="shared" si="806"/>
        <v>479.15</v>
      </c>
      <c r="F6158" s="64">
        <f t="shared" si="806"/>
        <v>468.76</v>
      </c>
      <c r="H6158" s="64">
        <f t="shared" si="801"/>
        <v>-10.389999999999986</v>
      </c>
      <c r="J6158" s="64">
        <f t="shared" si="807"/>
        <v>228</v>
      </c>
      <c r="K6158" s="64">
        <f t="shared" si="802"/>
        <v>241</v>
      </c>
      <c r="L6158" s="64">
        <f t="shared" si="803"/>
        <v>863</v>
      </c>
      <c r="M6158" s="64">
        <f t="shared" si="804"/>
        <v>352</v>
      </c>
      <c r="O6158" s="64">
        <f t="shared" si="808"/>
        <v>2</v>
      </c>
      <c r="P6158" s="64">
        <f t="shared" si="809"/>
        <v>1</v>
      </c>
      <c r="Q6158" s="64">
        <f t="shared" si="810"/>
        <v>1</v>
      </c>
    </row>
    <row r="6159" spans="1:17" x14ac:dyDescent="0.35">
      <c r="A6159" s="64">
        <v>50793100</v>
      </c>
      <c r="B6159" s="64" t="str">
        <f t="shared" si="805"/>
        <v>RT</v>
      </c>
      <c r="C6159" s="64">
        <f t="shared" si="806"/>
        <v>6593.16</v>
      </c>
      <c r="D6159" s="64">
        <f t="shared" si="806"/>
        <v>367</v>
      </c>
      <c r="E6159" s="64">
        <f t="shared" si="806"/>
        <v>543.4</v>
      </c>
      <c r="F6159" s="64">
        <f t="shared" si="806"/>
        <v>0</v>
      </c>
      <c r="H6159" s="64">
        <f t="shared" si="801"/>
        <v>-543.4</v>
      </c>
      <c r="J6159" s="64">
        <f t="shared" si="807"/>
        <v>228</v>
      </c>
      <c r="K6159" s="64">
        <f t="shared" si="802"/>
        <v>241</v>
      </c>
      <c r="L6159" s="64">
        <f t="shared" si="803"/>
        <v>864</v>
      </c>
      <c r="M6159" s="64">
        <f t="shared" si="804"/>
        <v>352</v>
      </c>
      <c r="O6159" s="64">
        <f t="shared" si="808"/>
        <v>2</v>
      </c>
      <c r="P6159" s="64">
        <f t="shared" si="809"/>
        <v>1</v>
      </c>
      <c r="Q6159" s="64">
        <f t="shared" si="810"/>
        <v>1</v>
      </c>
    </row>
    <row r="6160" spans="1:17" x14ac:dyDescent="0.35">
      <c r="A6160" s="64">
        <v>50793209</v>
      </c>
      <c r="B6160" s="64" t="str">
        <f t="shared" si="805"/>
        <v>RCT Control</v>
      </c>
      <c r="C6160" s="64">
        <f t="shared" si="806"/>
        <v>8465.66</v>
      </c>
      <c r="D6160" s="64">
        <f t="shared" si="806"/>
        <v>335</v>
      </c>
      <c r="E6160" s="64">
        <f t="shared" si="806"/>
        <v>709.24</v>
      </c>
      <c r="F6160" s="64">
        <f t="shared" si="806"/>
        <v>0</v>
      </c>
      <c r="H6160" s="64">
        <f t="shared" si="801"/>
        <v>-709.24</v>
      </c>
      <c r="J6160" s="64">
        <f t="shared" si="807"/>
        <v>228</v>
      </c>
      <c r="K6160" s="64">
        <f t="shared" si="802"/>
        <v>241</v>
      </c>
      <c r="L6160" s="64">
        <f t="shared" si="803"/>
        <v>864</v>
      </c>
      <c r="M6160" s="64">
        <f t="shared" si="804"/>
        <v>353</v>
      </c>
      <c r="O6160" s="64">
        <f t="shared" si="808"/>
        <v>2</v>
      </c>
      <c r="P6160" s="64">
        <f t="shared" si="809"/>
        <v>1</v>
      </c>
      <c r="Q6160" s="64">
        <f t="shared" si="810"/>
        <v>1</v>
      </c>
    </row>
    <row r="6161" spans="1:17" x14ac:dyDescent="0.35">
      <c r="A6161" s="64">
        <v>50793861</v>
      </c>
      <c r="B6161" s="64" t="str">
        <f t="shared" si="805"/>
        <v>RT</v>
      </c>
      <c r="C6161" s="64">
        <f t="shared" si="806"/>
        <v>8282.6899999999987</v>
      </c>
      <c r="D6161" s="64">
        <f t="shared" si="806"/>
        <v>365</v>
      </c>
      <c r="E6161" s="64">
        <f t="shared" si="806"/>
        <v>681.27</v>
      </c>
      <c r="F6161" s="64">
        <f t="shared" si="806"/>
        <v>0</v>
      </c>
      <c r="H6161" s="64">
        <f t="shared" si="801"/>
        <v>-681.27</v>
      </c>
      <c r="J6161" s="64">
        <f t="shared" si="807"/>
        <v>228</v>
      </c>
      <c r="K6161" s="64">
        <f t="shared" si="802"/>
        <v>241</v>
      </c>
      <c r="L6161" s="64">
        <f t="shared" si="803"/>
        <v>865</v>
      </c>
      <c r="M6161" s="64">
        <f t="shared" si="804"/>
        <v>353</v>
      </c>
      <c r="O6161" s="64">
        <f t="shared" si="808"/>
        <v>2</v>
      </c>
      <c r="P6161" s="64">
        <f t="shared" si="809"/>
        <v>1</v>
      </c>
      <c r="Q6161" s="64">
        <f t="shared" si="810"/>
        <v>1</v>
      </c>
    </row>
    <row r="6162" spans="1:17" x14ac:dyDescent="0.35">
      <c r="A6162" s="64">
        <v>50796352</v>
      </c>
      <c r="B6162" s="64" t="str">
        <f t="shared" si="805"/>
        <v>CPP</v>
      </c>
      <c r="C6162" s="64">
        <f t="shared" si="806"/>
        <v>11107.68</v>
      </c>
      <c r="D6162" s="64">
        <f t="shared" si="806"/>
        <v>334</v>
      </c>
      <c r="E6162" s="64">
        <f t="shared" si="806"/>
        <v>891.57</v>
      </c>
      <c r="F6162" s="64">
        <f t="shared" si="806"/>
        <v>883.07999999999993</v>
      </c>
      <c r="H6162" s="64">
        <f t="shared" si="801"/>
        <v>-8.4900000000001228</v>
      </c>
      <c r="J6162" s="64">
        <f t="shared" si="807"/>
        <v>229</v>
      </c>
      <c r="K6162" s="64">
        <f t="shared" si="802"/>
        <v>241</v>
      </c>
      <c r="L6162" s="64">
        <f t="shared" si="803"/>
        <v>865</v>
      </c>
      <c r="M6162" s="64">
        <f t="shared" si="804"/>
        <v>353</v>
      </c>
      <c r="O6162" s="64">
        <f t="shared" si="808"/>
        <v>2</v>
      </c>
      <c r="P6162" s="64">
        <f t="shared" si="809"/>
        <v>1</v>
      </c>
      <c r="Q6162" s="64">
        <f t="shared" si="810"/>
        <v>1</v>
      </c>
    </row>
    <row r="6163" spans="1:17" x14ac:dyDescent="0.35">
      <c r="A6163" s="64">
        <v>50798704</v>
      </c>
      <c r="B6163" s="64" t="str">
        <f t="shared" si="805"/>
        <v>CPP/RT</v>
      </c>
      <c r="C6163" s="64">
        <f t="shared" si="806"/>
        <v>5251.88</v>
      </c>
      <c r="D6163" s="64">
        <f t="shared" si="806"/>
        <v>304</v>
      </c>
      <c r="E6163" s="64">
        <f t="shared" si="806"/>
        <v>442.02</v>
      </c>
      <c r="F6163" s="64">
        <f t="shared" si="806"/>
        <v>441.90999999999997</v>
      </c>
      <c r="H6163" s="64">
        <f t="shared" si="801"/>
        <v>-0.11000000000001364</v>
      </c>
      <c r="J6163" s="64">
        <f t="shared" si="807"/>
        <v>229</v>
      </c>
      <c r="K6163" s="64">
        <f t="shared" si="802"/>
        <v>242</v>
      </c>
      <c r="L6163" s="64">
        <f t="shared" si="803"/>
        <v>865</v>
      </c>
      <c r="M6163" s="64">
        <f t="shared" si="804"/>
        <v>353</v>
      </c>
      <c r="O6163" s="64">
        <f t="shared" si="808"/>
        <v>2</v>
      </c>
      <c r="P6163" s="64">
        <f t="shared" si="809"/>
        <v>1</v>
      </c>
      <c r="Q6163" s="64">
        <f t="shared" si="810"/>
        <v>1</v>
      </c>
    </row>
    <row r="6164" spans="1:17" x14ac:dyDescent="0.35">
      <c r="A6164" s="64">
        <v>50802381</v>
      </c>
      <c r="B6164" s="64" t="str">
        <f t="shared" si="805"/>
        <v>CPP</v>
      </c>
      <c r="C6164" s="64">
        <f t="shared" si="806"/>
        <v>4578.2</v>
      </c>
      <c r="D6164" s="64">
        <f t="shared" si="806"/>
        <v>301</v>
      </c>
      <c r="E6164" s="64">
        <f t="shared" si="806"/>
        <v>364.02</v>
      </c>
      <c r="F6164" s="64">
        <f t="shared" si="806"/>
        <v>360.57</v>
      </c>
      <c r="H6164" s="64">
        <f t="shared" si="801"/>
        <v>-3.4499999999999886</v>
      </c>
      <c r="J6164" s="64">
        <f t="shared" si="807"/>
        <v>230</v>
      </c>
      <c r="K6164" s="64">
        <f t="shared" si="802"/>
        <v>242</v>
      </c>
      <c r="L6164" s="64">
        <f t="shared" si="803"/>
        <v>865</v>
      </c>
      <c r="M6164" s="64">
        <f t="shared" si="804"/>
        <v>353</v>
      </c>
      <c r="O6164" s="64">
        <f t="shared" si="808"/>
        <v>2</v>
      </c>
      <c r="P6164" s="64">
        <f t="shared" si="809"/>
        <v>1</v>
      </c>
      <c r="Q6164" s="64">
        <f t="shared" si="810"/>
        <v>1</v>
      </c>
    </row>
    <row r="6165" spans="1:17" x14ac:dyDescent="0.35">
      <c r="A6165" s="64">
        <v>50804098</v>
      </c>
      <c r="B6165" s="64" t="str">
        <f t="shared" si="805"/>
        <v>CPP</v>
      </c>
      <c r="C6165" s="64">
        <f t="shared" si="806"/>
        <v>33727.25</v>
      </c>
      <c r="D6165" s="64">
        <f t="shared" si="806"/>
        <v>336</v>
      </c>
      <c r="E6165" s="64">
        <f t="shared" si="806"/>
        <v>2671.02</v>
      </c>
      <c r="F6165" s="64">
        <f t="shared" si="806"/>
        <v>2626.93</v>
      </c>
      <c r="H6165" s="64">
        <f t="shared" si="801"/>
        <v>-44.090000000000146</v>
      </c>
      <c r="J6165" s="64">
        <f t="shared" si="807"/>
        <v>231</v>
      </c>
      <c r="K6165" s="64">
        <f t="shared" si="802"/>
        <v>242</v>
      </c>
      <c r="L6165" s="64">
        <f t="shared" si="803"/>
        <v>865</v>
      </c>
      <c r="M6165" s="64">
        <f t="shared" si="804"/>
        <v>353</v>
      </c>
      <c r="O6165" s="64">
        <f t="shared" si="808"/>
        <v>2</v>
      </c>
      <c r="P6165" s="64">
        <f t="shared" si="809"/>
        <v>1</v>
      </c>
      <c r="Q6165" s="64">
        <f t="shared" si="810"/>
        <v>1</v>
      </c>
    </row>
    <row r="6166" spans="1:17" x14ac:dyDescent="0.35">
      <c r="A6166" s="64">
        <v>50804931</v>
      </c>
      <c r="B6166" s="64" t="str">
        <f t="shared" si="805"/>
        <v>RT</v>
      </c>
      <c r="C6166" s="64">
        <f t="shared" si="806"/>
        <v>8000.63</v>
      </c>
      <c r="D6166" s="64">
        <f t="shared" si="806"/>
        <v>364</v>
      </c>
      <c r="E6166" s="64">
        <f t="shared" si="806"/>
        <v>612.91000000000008</v>
      </c>
      <c r="F6166" s="64">
        <f t="shared" si="806"/>
        <v>0</v>
      </c>
      <c r="H6166" s="64">
        <f t="shared" si="801"/>
        <v>-612.91000000000008</v>
      </c>
      <c r="J6166" s="64">
        <f t="shared" si="807"/>
        <v>231</v>
      </c>
      <c r="K6166" s="64">
        <f t="shared" si="802"/>
        <v>242</v>
      </c>
      <c r="L6166" s="64">
        <f t="shared" si="803"/>
        <v>866</v>
      </c>
      <c r="M6166" s="64">
        <f t="shared" si="804"/>
        <v>353</v>
      </c>
      <c r="O6166" s="64">
        <f t="shared" si="808"/>
        <v>2</v>
      </c>
      <c r="P6166" s="64">
        <f t="shared" si="809"/>
        <v>1</v>
      </c>
      <c r="Q6166" s="64">
        <f t="shared" si="810"/>
        <v>1</v>
      </c>
    </row>
    <row r="6167" spans="1:17" x14ac:dyDescent="0.35">
      <c r="A6167" s="64">
        <v>50808280</v>
      </c>
      <c r="B6167" s="64" t="str">
        <f t="shared" si="805"/>
        <v>CPP/RT</v>
      </c>
      <c r="C6167" s="64">
        <f t="shared" si="806"/>
        <v>7221.57</v>
      </c>
      <c r="D6167" s="64">
        <f t="shared" si="806"/>
        <v>336</v>
      </c>
      <c r="E6167" s="64">
        <f t="shared" si="806"/>
        <v>586.21</v>
      </c>
      <c r="F6167" s="64">
        <f t="shared" si="806"/>
        <v>588.03</v>
      </c>
      <c r="H6167" s="64">
        <f t="shared" si="801"/>
        <v>1.8199999999999363</v>
      </c>
      <c r="J6167" s="64">
        <f t="shared" si="807"/>
        <v>231</v>
      </c>
      <c r="K6167" s="64">
        <f t="shared" si="802"/>
        <v>243</v>
      </c>
      <c r="L6167" s="64">
        <f t="shared" si="803"/>
        <v>866</v>
      </c>
      <c r="M6167" s="64">
        <f t="shared" si="804"/>
        <v>353</v>
      </c>
      <c r="O6167" s="64">
        <f t="shared" si="808"/>
        <v>2</v>
      </c>
      <c r="P6167" s="64">
        <f t="shared" si="809"/>
        <v>1</v>
      </c>
      <c r="Q6167" s="64">
        <f t="shared" si="810"/>
        <v>1</v>
      </c>
    </row>
    <row r="6168" spans="1:17" x14ac:dyDescent="0.35">
      <c r="A6168" s="64">
        <v>50813370</v>
      </c>
      <c r="B6168" s="64" t="str">
        <f t="shared" si="805"/>
        <v>CPP/RT</v>
      </c>
      <c r="C6168" s="64">
        <f t="shared" si="806"/>
        <v>4709.32</v>
      </c>
      <c r="D6168" s="64">
        <f t="shared" si="806"/>
        <v>332</v>
      </c>
      <c r="E6168" s="64">
        <f t="shared" si="806"/>
        <v>377.29999999999995</v>
      </c>
      <c r="F6168" s="64">
        <f t="shared" si="806"/>
        <v>376.35</v>
      </c>
      <c r="H6168" s="64">
        <f t="shared" si="801"/>
        <v>-0.94999999999993179</v>
      </c>
      <c r="J6168" s="64">
        <f t="shared" si="807"/>
        <v>231</v>
      </c>
      <c r="K6168" s="64">
        <f t="shared" si="802"/>
        <v>244</v>
      </c>
      <c r="L6168" s="64">
        <f t="shared" si="803"/>
        <v>866</v>
      </c>
      <c r="M6168" s="64">
        <f t="shared" si="804"/>
        <v>353</v>
      </c>
      <c r="O6168" s="64">
        <f t="shared" si="808"/>
        <v>2</v>
      </c>
      <c r="P6168" s="64">
        <f t="shared" si="809"/>
        <v>1</v>
      </c>
      <c r="Q6168" s="64">
        <f t="shared" si="810"/>
        <v>1</v>
      </c>
    </row>
    <row r="6169" spans="1:17" x14ac:dyDescent="0.35">
      <c r="A6169" s="64">
        <v>50813536</v>
      </c>
      <c r="B6169" s="64" t="str">
        <f t="shared" si="805"/>
        <v>CPP</v>
      </c>
      <c r="C6169" s="64">
        <f t="shared" si="806"/>
        <v>5832.07</v>
      </c>
      <c r="D6169" s="64">
        <f t="shared" si="806"/>
        <v>273</v>
      </c>
      <c r="E6169" s="64">
        <f t="shared" si="806"/>
        <v>501.95</v>
      </c>
      <c r="F6169" s="64">
        <f t="shared" si="806"/>
        <v>504.15000000000003</v>
      </c>
      <c r="H6169" s="64">
        <f t="shared" si="801"/>
        <v>2.2000000000000455</v>
      </c>
      <c r="J6169" s="64">
        <f t="shared" si="807"/>
        <v>232</v>
      </c>
      <c r="K6169" s="64">
        <f t="shared" si="802"/>
        <v>244</v>
      </c>
      <c r="L6169" s="64">
        <f t="shared" si="803"/>
        <v>866</v>
      </c>
      <c r="M6169" s="64">
        <f t="shared" si="804"/>
        <v>353</v>
      </c>
      <c r="O6169" s="64">
        <f t="shared" si="808"/>
        <v>2</v>
      </c>
      <c r="P6169" s="64">
        <f t="shared" si="809"/>
        <v>1</v>
      </c>
      <c r="Q6169" s="64">
        <f t="shared" si="810"/>
        <v>1</v>
      </c>
    </row>
    <row r="6170" spans="1:17" x14ac:dyDescent="0.35">
      <c r="A6170" s="64">
        <v>50814138</v>
      </c>
      <c r="B6170" s="64" t="str">
        <f t="shared" si="805"/>
        <v>RT</v>
      </c>
      <c r="C6170" s="64">
        <f t="shared" si="806"/>
        <v>12648.7</v>
      </c>
      <c r="D6170" s="64">
        <f t="shared" si="806"/>
        <v>365</v>
      </c>
      <c r="E6170" s="64">
        <f t="shared" si="806"/>
        <v>975.35</v>
      </c>
      <c r="F6170" s="64">
        <f t="shared" si="806"/>
        <v>0</v>
      </c>
      <c r="H6170" s="64">
        <f t="shared" si="801"/>
        <v>-975.35</v>
      </c>
      <c r="J6170" s="64">
        <f t="shared" si="807"/>
        <v>232</v>
      </c>
      <c r="K6170" s="64">
        <f t="shared" si="802"/>
        <v>244</v>
      </c>
      <c r="L6170" s="64">
        <f t="shared" si="803"/>
        <v>867</v>
      </c>
      <c r="M6170" s="64">
        <f t="shared" si="804"/>
        <v>353</v>
      </c>
      <c r="O6170" s="64">
        <f t="shared" si="808"/>
        <v>2</v>
      </c>
      <c r="P6170" s="64">
        <f t="shared" si="809"/>
        <v>1</v>
      </c>
      <c r="Q6170" s="64">
        <f t="shared" si="810"/>
        <v>1</v>
      </c>
    </row>
    <row r="6171" spans="1:17" x14ac:dyDescent="0.35">
      <c r="A6171" s="64">
        <v>50815318</v>
      </c>
      <c r="B6171" s="64" t="str">
        <f t="shared" si="805"/>
        <v>RT</v>
      </c>
      <c r="C6171" s="64">
        <f t="shared" si="806"/>
        <v>6404.52</v>
      </c>
      <c r="D6171" s="64">
        <f t="shared" si="806"/>
        <v>365</v>
      </c>
      <c r="E6171" s="64">
        <f t="shared" si="806"/>
        <v>500.51</v>
      </c>
      <c r="F6171" s="64">
        <f t="shared" si="806"/>
        <v>0</v>
      </c>
      <c r="H6171" s="64">
        <f t="shared" si="801"/>
        <v>-500.51</v>
      </c>
      <c r="J6171" s="64">
        <f t="shared" si="807"/>
        <v>232</v>
      </c>
      <c r="K6171" s="64">
        <f t="shared" si="802"/>
        <v>244</v>
      </c>
      <c r="L6171" s="64">
        <f t="shared" si="803"/>
        <v>868</v>
      </c>
      <c r="M6171" s="64">
        <f t="shared" si="804"/>
        <v>353</v>
      </c>
      <c r="O6171" s="64">
        <f t="shared" si="808"/>
        <v>2</v>
      </c>
      <c r="P6171" s="64">
        <f t="shared" si="809"/>
        <v>1</v>
      </c>
      <c r="Q6171" s="64">
        <f t="shared" si="810"/>
        <v>1</v>
      </c>
    </row>
    <row r="6172" spans="1:17" x14ac:dyDescent="0.35">
      <c r="A6172" s="64">
        <v>50816019</v>
      </c>
      <c r="B6172" s="64" t="str">
        <f t="shared" si="805"/>
        <v>RT</v>
      </c>
      <c r="C6172" s="64">
        <f t="shared" si="806"/>
        <v>7466.89</v>
      </c>
      <c r="D6172" s="64">
        <f t="shared" si="806"/>
        <v>365</v>
      </c>
      <c r="E6172" s="64">
        <f t="shared" si="806"/>
        <v>649.71</v>
      </c>
      <c r="F6172" s="64">
        <f t="shared" si="806"/>
        <v>0</v>
      </c>
      <c r="H6172" s="64">
        <f t="shared" si="801"/>
        <v>-649.71</v>
      </c>
      <c r="J6172" s="64">
        <f t="shared" si="807"/>
        <v>232</v>
      </c>
      <c r="K6172" s="64">
        <f t="shared" si="802"/>
        <v>244</v>
      </c>
      <c r="L6172" s="64">
        <f t="shared" si="803"/>
        <v>869</v>
      </c>
      <c r="M6172" s="64">
        <f t="shared" si="804"/>
        <v>353</v>
      </c>
      <c r="O6172" s="64">
        <f t="shared" si="808"/>
        <v>2</v>
      </c>
      <c r="P6172" s="64">
        <f t="shared" si="809"/>
        <v>1</v>
      </c>
      <c r="Q6172" s="64">
        <f t="shared" si="810"/>
        <v>1</v>
      </c>
    </row>
    <row r="6173" spans="1:17" x14ac:dyDescent="0.35">
      <c r="A6173" s="64">
        <v>50818552</v>
      </c>
      <c r="B6173" s="64" t="str">
        <f t="shared" si="805"/>
        <v>RT</v>
      </c>
      <c r="C6173" s="64">
        <f t="shared" si="806"/>
        <v>6724.71</v>
      </c>
      <c r="D6173" s="64">
        <f t="shared" si="806"/>
        <v>365</v>
      </c>
      <c r="E6173" s="64">
        <f t="shared" si="806"/>
        <v>567.48</v>
      </c>
      <c r="F6173" s="64">
        <f t="shared" si="806"/>
        <v>0</v>
      </c>
      <c r="H6173" s="64">
        <f t="shared" si="801"/>
        <v>-567.48</v>
      </c>
      <c r="J6173" s="64">
        <f t="shared" si="807"/>
        <v>232</v>
      </c>
      <c r="K6173" s="64">
        <f t="shared" si="802"/>
        <v>244</v>
      </c>
      <c r="L6173" s="64">
        <f t="shared" si="803"/>
        <v>870</v>
      </c>
      <c r="M6173" s="64">
        <f t="shared" si="804"/>
        <v>353</v>
      </c>
      <c r="O6173" s="64">
        <f t="shared" si="808"/>
        <v>2</v>
      </c>
      <c r="P6173" s="64">
        <f t="shared" si="809"/>
        <v>1</v>
      </c>
      <c r="Q6173" s="64">
        <f t="shared" si="810"/>
        <v>1</v>
      </c>
    </row>
    <row r="6174" spans="1:17" x14ac:dyDescent="0.35">
      <c r="A6174" s="64">
        <v>50818718</v>
      </c>
      <c r="B6174" s="64" t="str">
        <f t="shared" si="805"/>
        <v>CPP/RT</v>
      </c>
      <c r="C6174" s="64">
        <f t="shared" si="806"/>
        <v>9246.2199999999993</v>
      </c>
      <c r="D6174" s="64">
        <f t="shared" si="806"/>
        <v>365</v>
      </c>
      <c r="E6174" s="64">
        <f t="shared" si="806"/>
        <v>744.59</v>
      </c>
      <c r="F6174" s="64">
        <f t="shared" si="806"/>
        <v>735.57999999999993</v>
      </c>
      <c r="H6174" s="64">
        <f t="shared" si="801"/>
        <v>-9.0100000000001046</v>
      </c>
      <c r="J6174" s="64">
        <f t="shared" si="807"/>
        <v>232</v>
      </c>
      <c r="K6174" s="64">
        <f t="shared" si="802"/>
        <v>245</v>
      </c>
      <c r="L6174" s="64">
        <f t="shared" si="803"/>
        <v>870</v>
      </c>
      <c r="M6174" s="64">
        <f t="shared" si="804"/>
        <v>353</v>
      </c>
      <c r="O6174" s="64">
        <f t="shared" si="808"/>
        <v>2</v>
      </c>
      <c r="P6174" s="64">
        <f t="shared" si="809"/>
        <v>1</v>
      </c>
      <c r="Q6174" s="64">
        <f t="shared" si="810"/>
        <v>1</v>
      </c>
    </row>
    <row r="6175" spans="1:17" x14ac:dyDescent="0.35">
      <c r="A6175" s="64">
        <v>50822313</v>
      </c>
      <c r="B6175" s="64" t="str">
        <f t="shared" si="805"/>
        <v>RT</v>
      </c>
      <c r="C6175" s="64">
        <f t="shared" si="806"/>
        <v>6809.68</v>
      </c>
      <c r="D6175" s="64">
        <f t="shared" si="806"/>
        <v>365</v>
      </c>
      <c r="E6175" s="64">
        <f t="shared" si="806"/>
        <v>558.44000000000005</v>
      </c>
      <c r="F6175" s="64">
        <f t="shared" si="806"/>
        <v>0</v>
      </c>
      <c r="H6175" s="64">
        <f t="shared" si="801"/>
        <v>-558.44000000000005</v>
      </c>
      <c r="J6175" s="64">
        <f t="shared" si="807"/>
        <v>232</v>
      </c>
      <c r="K6175" s="64">
        <f t="shared" si="802"/>
        <v>245</v>
      </c>
      <c r="L6175" s="64">
        <f t="shared" si="803"/>
        <v>871</v>
      </c>
      <c r="M6175" s="64">
        <f t="shared" si="804"/>
        <v>353</v>
      </c>
      <c r="O6175" s="64">
        <f t="shared" si="808"/>
        <v>2</v>
      </c>
      <c r="P6175" s="64">
        <f t="shared" si="809"/>
        <v>1</v>
      </c>
      <c r="Q6175" s="64">
        <f t="shared" si="810"/>
        <v>1</v>
      </c>
    </row>
    <row r="6176" spans="1:17" x14ac:dyDescent="0.35">
      <c r="A6176" s="64">
        <v>50824195</v>
      </c>
      <c r="B6176" s="64" t="str">
        <f t="shared" si="805"/>
        <v>RT</v>
      </c>
      <c r="C6176" s="64">
        <f t="shared" si="806"/>
        <v>6375.26</v>
      </c>
      <c r="D6176" s="64">
        <f t="shared" si="806"/>
        <v>367</v>
      </c>
      <c r="E6176" s="64">
        <f t="shared" si="806"/>
        <v>536.22</v>
      </c>
      <c r="F6176" s="64">
        <f t="shared" si="806"/>
        <v>0</v>
      </c>
      <c r="H6176" s="64">
        <f t="shared" si="801"/>
        <v>-536.22</v>
      </c>
      <c r="J6176" s="64">
        <f t="shared" si="807"/>
        <v>232</v>
      </c>
      <c r="K6176" s="64">
        <f t="shared" si="802"/>
        <v>245</v>
      </c>
      <c r="L6176" s="64">
        <f t="shared" si="803"/>
        <v>872</v>
      </c>
      <c r="M6176" s="64">
        <f t="shared" si="804"/>
        <v>353</v>
      </c>
      <c r="O6176" s="64">
        <f t="shared" si="808"/>
        <v>2</v>
      </c>
      <c r="P6176" s="64">
        <f t="shared" si="809"/>
        <v>1</v>
      </c>
      <c r="Q6176" s="64">
        <f t="shared" si="810"/>
        <v>1</v>
      </c>
    </row>
    <row r="6177" spans="1:17" x14ac:dyDescent="0.35">
      <c r="A6177" s="64">
        <v>50826034</v>
      </c>
      <c r="B6177" s="64" t="str">
        <f t="shared" si="805"/>
        <v>RT</v>
      </c>
      <c r="C6177" s="64">
        <f t="shared" si="806"/>
        <v>6166.72</v>
      </c>
      <c r="D6177" s="64">
        <f t="shared" si="806"/>
        <v>367</v>
      </c>
      <c r="E6177" s="64">
        <f t="shared" si="806"/>
        <v>480.84000000000003</v>
      </c>
      <c r="F6177" s="64">
        <f t="shared" si="806"/>
        <v>0</v>
      </c>
      <c r="H6177" s="64">
        <f t="shared" si="801"/>
        <v>-480.84000000000003</v>
      </c>
      <c r="J6177" s="64">
        <f t="shared" si="807"/>
        <v>232</v>
      </c>
      <c r="K6177" s="64">
        <f t="shared" si="802"/>
        <v>245</v>
      </c>
      <c r="L6177" s="64">
        <f t="shared" si="803"/>
        <v>873</v>
      </c>
      <c r="M6177" s="64">
        <f t="shared" si="804"/>
        <v>353</v>
      </c>
      <c r="O6177" s="64">
        <f t="shared" si="808"/>
        <v>2</v>
      </c>
      <c r="P6177" s="64">
        <f t="shared" si="809"/>
        <v>1</v>
      </c>
      <c r="Q6177" s="64">
        <f t="shared" si="810"/>
        <v>1</v>
      </c>
    </row>
    <row r="6178" spans="1:17" x14ac:dyDescent="0.35">
      <c r="A6178" s="64">
        <v>50826125</v>
      </c>
      <c r="B6178" s="64" t="str">
        <f t="shared" si="805"/>
        <v>RT</v>
      </c>
      <c r="C6178" s="64">
        <f t="shared" si="806"/>
        <v>5559.3799999999992</v>
      </c>
      <c r="D6178" s="64">
        <f t="shared" si="806"/>
        <v>364</v>
      </c>
      <c r="E6178" s="64">
        <f t="shared" si="806"/>
        <v>445.5</v>
      </c>
      <c r="F6178" s="64">
        <f t="shared" si="806"/>
        <v>0</v>
      </c>
      <c r="H6178" s="64">
        <f t="shared" si="801"/>
        <v>-445.5</v>
      </c>
      <c r="J6178" s="64">
        <f t="shared" si="807"/>
        <v>232</v>
      </c>
      <c r="K6178" s="64">
        <f t="shared" si="802"/>
        <v>245</v>
      </c>
      <c r="L6178" s="64">
        <f t="shared" si="803"/>
        <v>874</v>
      </c>
      <c r="M6178" s="64">
        <f t="shared" si="804"/>
        <v>353</v>
      </c>
      <c r="O6178" s="64">
        <f t="shared" si="808"/>
        <v>2</v>
      </c>
      <c r="P6178" s="64">
        <f t="shared" si="809"/>
        <v>1</v>
      </c>
      <c r="Q6178" s="64">
        <f t="shared" si="810"/>
        <v>1</v>
      </c>
    </row>
    <row r="6179" spans="1:17" x14ac:dyDescent="0.35">
      <c r="A6179" s="64">
        <v>50828030</v>
      </c>
      <c r="B6179" s="64" t="str">
        <f t="shared" si="805"/>
        <v>RT</v>
      </c>
      <c r="C6179" s="64">
        <f t="shared" si="806"/>
        <v>5088.08</v>
      </c>
      <c r="D6179" s="64">
        <f t="shared" si="806"/>
        <v>365</v>
      </c>
      <c r="E6179" s="64">
        <f t="shared" si="806"/>
        <v>405.15</v>
      </c>
      <c r="F6179" s="64">
        <f t="shared" si="806"/>
        <v>0</v>
      </c>
      <c r="H6179" s="64">
        <f t="shared" si="801"/>
        <v>-405.15</v>
      </c>
      <c r="J6179" s="64">
        <f t="shared" si="807"/>
        <v>232</v>
      </c>
      <c r="K6179" s="64">
        <f t="shared" si="802"/>
        <v>245</v>
      </c>
      <c r="L6179" s="64">
        <f t="shared" si="803"/>
        <v>875</v>
      </c>
      <c r="M6179" s="64">
        <f t="shared" si="804"/>
        <v>353</v>
      </c>
      <c r="O6179" s="64">
        <f t="shared" si="808"/>
        <v>2</v>
      </c>
      <c r="P6179" s="64">
        <f t="shared" si="809"/>
        <v>1</v>
      </c>
      <c r="Q6179" s="64">
        <f t="shared" si="810"/>
        <v>1</v>
      </c>
    </row>
    <row r="6180" spans="1:17" x14ac:dyDescent="0.35">
      <c r="A6180" s="64">
        <v>50828890</v>
      </c>
      <c r="B6180" s="64" t="str">
        <f t="shared" si="805"/>
        <v>CPP/RT</v>
      </c>
      <c r="C6180" s="64">
        <f t="shared" si="806"/>
        <v>6459.74</v>
      </c>
      <c r="D6180" s="64">
        <f t="shared" si="806"/>
        <v>335</v>
      </c>
      <c r="E6180" s="64">
        <f t="shared" si="806"/>
        <v>546.45000000000005</v>
      </c>
      <c r="F6180" s="64">
        <f t="shared" si="806"/>
        <v>540.07999999999993</v>
      </c>
      <c r="H6180" s="64">
        <f t="shared" si="801"/>
        <v>-6.3700000000001182</v>
      </c>
      <c r="J6180" s="64">
        <f t="shared" si="807"/>
        <v>232</v>
      </c>
      <c r="K6180" s="64">
        <f t="shared" si="802"/>
        <v>246</v>
      </c>
      <c r="L6180" s="64">
        <f t="shared" si="803"/>
        <v>875</v>
      </c>
      <c r="M6180" s="64">
        <f t="shared" si="804"/>
        <v>353</v>
      </c>
      <c r="O6180" s="64">
        <f t="shared" si="808"/>
        <v>2</v>
      </c>
      <c r="P6180" s="64">
        <f t="shared" si="809"/>
        <v>1</v>
      </c>
      <c r="Q6180" s="64">
        <f t="shared" si="810"/>
        <v>1</v>
      </c>
    </row>
    <row r="6181" spans="1:17" x14ac:dyDescent="0.35">
      <c r="A6181" s="64">
        <v>50829301</v>
      </c>
      <c r="B6181" s="64" t="str">
        <f t="shared" si="805"/>
        <v>CPP/RT</v>
      </c>
      <c r="C6181" s="64">
        <f t="shared" si="806"/>
        <v>2196.84</v>
      </c>
      <c r="D6181" s="64">
        <f t="shared" si="806"/>
        <v>335</v>
      </c>
      <c r="E6181" s="64">
        <f t="shared" si="806"/>
        <v>171.49</v>
      </c>
      <c r="F6181" s="64">
        <f t="shared" si="806"/>
        <v>168.54</v>
      </c>
      <c r="H6181" s="64">
        <f t="shared" si="801"/>
        <v>-2.9500000000000171</v>
      </c>
      <c r="J6181" s="64">
        <f t="shared" si="807"/>
        <v>232</v>
      </c>
      <c r="K6181" s="64">
        <f t="shared" si="802"/>
        <v>247</v>
      </c>
      <c r="L6181" s="64">
        <f t="shared" si="803"/>
        <v>875</v>
      </c>
      <c r="M6181" s="64">
        <f t="shared" si="804"/>
        <v>353</v>
      </c>
      <c r="O6181" s="64">
        <f t="shared" si="808"/>
        <v>2</v>
      </c>
      <c r="P6181" s="64">
        <f t="shared" si="809"/>
        <v>1</v>
      </c>
      <c r="Q6181" s="64">
        <f t="shared" si="810"/>
        <v>1</v>
      </c>
    </row>
    <row r="6182" spans="1:17" x14ac:dyDescent="0.35">
      <c r="A6182" s="64">
        <v>50829773</v>
      </c>
      <c r="B6182" s="64" t="str">
        <f t="shared" si="805"/>
        <v>RT</v>
      </c>
      <c r="C6182" s="64">
        <f t="shared" si="806"/>
        <v>7864.7000000000007</v>
      </c>
      <c r="D6182" s="64">
        <f t="shared" si="806"/>
        <v>365</v>
      </c>
      <c r="E6182" s="64">
        <f t="shared" si="806"/>
        <v>644.44000000000005</v>
      </c>
      <c r="F6182" s="64">
        <f t="shared" si="806"/>
        <v>0</v>
      </c>
      <c r="H6182" s="64">
        <f t="shared" si="801"/>
        <v>-644.44000000000005</v>
      </c>
      <c r="J6182" s="64">
        <f t="shared" si="807"/>
        <v>232</v>
      </c>
      <c r="K6182" s="64">
        <f t="shared" si="802"/>
        <v>247</v>
      </c>
      <c r="L6182" s="64">
        <f t="shared" si="803"/>
        <v>876</v>
      </c>
      <c r="M6182" s="64">
        <f t="shared" si="804"/>
        <v>353</v>
      </c>
      <c r="O6182" s="64">
        <f t="shared" si="808"/>
        <v>2</v>
      </c>
      <c r="P6182" s="64">
        <f t="shared" si="809"/>
        <v>1</v>
      </c>
      <c r="Q6182" s="64">
        <f t="shared" si="810"/>
        <v>1</v>
      </c>
    </row>
    <row r="6183" spans="1:17" x14ac:dyDescent="0.35">
      <c r="A6183" s="64">
        <v>50830944</v>
      </c>
      <c r="B6183" s="64" t="str">
        <f t="shared" si="805"/>
        <v>RCT Control</v>
      </c>
      <c r="C6183" s="64">
        <f t="shared" si="806"/>
        <v>6442.88</v>
      </c>
      <c r="D6183" s="64">
        <f t="shared" si="806"/>
        <v>335</v>
      </c>
      <c r="E6183" s="64">
        <f t="shared" si="806"/>
        <v>525.29</v>
      </c>
      <c r="F6183" s="64">
        <f t="shared" si="806"/>
        <v>0</v>
      </c>
      <c r="H6183" s="64">
        <f t="shared" si="801"/>
        <v>-525.29</v>
      </c>
      <c r="J6183" s="64">
        <f t="shared" si="807"/>
        <v>232</v>
      </c>
      <c r="K6183" s="64">
        <f t="shared" si="802"/>
        <v>247</v>
      </c>
      <c r="L6183" s="64">
        <f t="shared" si="803"/>
        <v>876</v>
      </c>
      <c r="M6183" s="64">
        <f t="shared" si="804"/>
        <v>354</v>
      </c>
      <c r="O6183" s="64">
        <f t="shared" si="808"/>
        <v>2</v>
      </c>
      <c r="P6183" s="64">
        <f t="shared" si="809"/>
        <v>1</v>
      </c>
      <c r="Q6183" s="64">
        <f t="shared" si="810"/>
        <v>1</v>
      </c>
    </row>
    <row r="6184" spans="1:17" x14ac:dyDescent="0.35">
      <c r="A6184" s="64">
        <v>50833310</v>
      </c>
      <c r="B6184" s="64" t="str">
        <f t="shared" si="805"/>
        <v>RT</v>
      </c>
      <c r="C6184" s="64">
        <f t="shared" si="806"/>
        <v>14256.689999999999</v>
      </c>
      <c r="D6184" s="64">
        <f t="shared" si="806"/>
        <v>365</v>
      </c>
      <c r="E6184" s="64">
        <f t="shared" si="806"/>
        <v>1164.1500000000001</v>
      </c>
      <c r="F6184" s="64">
        <f t="shared" si="806"/>
        <v>0</v>
      </c>
      <c r="H6184" s="64">
        <f t="shared" si="801"/>
        <v>-1164.1500000000001</v>
      </c>
      <c r="J6184" s="64">
        <f t="shared" si="807"/>
        <v>232</v>
      </c>
      <c r="K6184" s="64">
        <f t="shared" si="802"/>
        <v>247</v>
      </c>
      <c r="L6184" s="64">
        <f t="shared" si="803"/>
        <v>877</v>
      </c>
      <c r="M6184" s="64">
        <f t="shared" si="804"/>
        <v>354</v>
      </c>
      <c r="O6184" s="64">
        <f t="shared" si="808"/>
        <v>2</v>
      </c>
      <c r="P6184" s="64">
        <f t="shared" si="809"/>
        <v>1</v>
      </c>
      <c r="Q6184" s="64">
        <f t="shared" si="810"/>
        <v>1</v>
      </c>
    </row>
    <row r="6185" spans="1:17" x14ac:dyDescent="0.35">
      <c r="A6185" s="64">
        <v>50834631</v>
      </c>
      <c r="B6185" s="64" t="str">
        <f t="shared" si="805"/>
        <v>CPP</v>
      </c>
      <c r="C6185" s="64">
        <f t="shared" si="806"/>
        <v>6621.96</v>
      </c>
      <c r="D6185" s="64">
        <f t="shared" si="806"/>
        <v>304</v>
      </c>
      <c r="E6185" s="64">
        <f t="shared" si="806"/>
        <v>480.49</v>
      </c>
      <c r="F6185" s="64">
        <f t="shared" si="806"/>
        <v>457.40999999999997</v>
      </c>
      <c r="H6185" s="64">
        <f t="shared" si="801"/>
        <v>-23.080000000000041</v>
      </c>
      <c r="J6185" s="64">
        <f t="shared" si="807"/>
        <v>233</v>
      </c>
      <c r="K6185" s="64">
        <f t="shared" si="802"/>
        <v>247</v>
      </c>
      <c r="L6185" s="64">
        <f t="shared" si="803"/>
        <v>877</v>
      </c>
      <c r="M6185" s="64">
        <f t="shared" si="804"/>
        <v>354</v>
      </c>
      <c r="O6185" s="64">
        <f t="shared" si="808"/>
        <v>2</v>
      </c>
      <c r="P6185" s="64">
        <f t="shared" si="809"/>
        <v>1</v>
      </c>
      <c r="Q6185" s="64">
        <f t="shared" si="810"/>
        <v>1</v>
      </c>
    </row>
    <row r="6186" spans="1:17" x14ac:dyDescent="0.35">
      <c r="A6186" s="64">
        <v>50840092</v>
      </c>
      <c r="B6186" s="64" t="str">
        <f t="shared" si="805"/>
        <v>RT</v>
      </c>
      <c r="C6186" s="64">
        <f t="shared" si="806"/>
        <v>5285.68</v>
      </c>
      <c r="D6186" s="64">
        <f t="shared" si="806"/>
        <v>365</v>
      </c>
      <c r="E6186" s="64">
        <f t="shared" si="806"/>
        <v>413.1</v>
      </c>
      <c r="F6186" s="64">
        <f t="shared" si="806"/>
        <v>0</v>
      </c>
      <c r="H6186" s="64">
        <f t="shared" si="801"/>
        <v>-413.1</v>
      </c>
      <c r="J6186" s="64">
        <f t="shared" si="807"/>
        <v>233</v>
      </c>
      <c r="K6186" s="64">
        <f t="shared" si="802"/>
        <v>247</v>
      </c>
      <c r="L6186" s="64">
        <f t="shared" si="803"/>
        <v>878</v>
      </c>
      <c r="M6186" s="64">
        <f t="shared" si="804"/>
        <v>354</v>
      </c>
      <c r="O6186" s="64">
        <f t="shared" si="808"/>
        <v>2</v>
      </c>
      <c r="P6186" s="64">
        <f t="shared" si="809"/>
        <v>1</v>
      </c>
      <c r="Q6186" s="64">
        <f t="shared" si="810"/>
        <v>1</v>
      </c>
    </row>
    <row r="6187" spans="1:17" x14ac:dyDescent="0.35">
      <c r="A6187" s="64">
        <v>50841834</v>
      </c>
      <c r="B6187" s="64" t="str">
        <f t="shared" si="805"/>
        <v>RCT Control</v>
      </c>
      <c r="C6187" s="64">
        <f t="shared" si="806"/>
        <v>8898.48</v>
      </c>
      <c r="D6187" s="64">
        <f t="shared" si="806"/>
        <v>336</v>
      </c>
      <c r="E6187" s="64">
        <f t="shared" si="806"/>
        <v>750.63</v>
      </c>
      <c r="F6187" s="64">
        <f t="shared" si="806"/>
        <v>0</v>
      </c>
      <c r="H6187" s="64">
        <f t="shared" si="801"/>
        <v>-750.63</v>
      </c>
      <c r="J6187" s="64">
        <f t="shared" si="807"/>
        <v>233</v>
      </c>
      <c r="K6187" s="64">
        <f t="shared" si="802"/>
        <v>247</v>
      </c>
      <c r="L6187" s="64">
        <f t="shared" si="803"/>
        <v>878</v>
      </c>
      <c r="M6187" s="64">
        <f t="shared" si="804"/>
        <v>355</v>
      </c>
      <c r="O6187" s="64">
        <f t="shared" si="808"/>
        <v>2</v>
      </c>
      <c r="P6187" s="64">
        <f t="shared" si="809"/>
        <v>1</v>
      </c>
      <c r="Q6187" s="64">
        <f t="shared" si="810"/>
        <v>1</v>
      </c>
    </row>
    <row r="6188" spans="1:17" x14ac:dyDescent="0.35">
      <c r="A6188" s="64">
        <v>50844630</v>
      </c>
      <c r="B6188" s="64" t="str">
        <f t="shared" si="805"/>
        <v>CPP/RT</v>
      </c>
      <c r="C6188" s="64">
        <f t="shared" si="806"/>
        <v>6899.33</v>
      </c>
      <c r="D6188" s="64">
        <f t="shared" si="806"/>
        <v>336</v>
      </c>
      <c r="E6188" s="64">
        <f t="shared" si="806"/>
        <v>555.20000000000005</v>
      </c>
      <c r="F6188" s="64">
        <f t="shared" ref="F6188" si="811">SUMIFS(F$55:F$4404,$A$55:$A$4404,$A6188)</f>
        <v>551.24</v>
      </c>
      <c r="H6188" s="64">
        <f t="shared" ref="H6188:H6251" si="812">F6188-E6188</f>
        <v>-3.9600000000000364</v>
      </c>
      <c r="J6188" s="64">
        <f t="shared" si="807"/>
        <v>233</v>
      </c>
      <c r="K6188" s="64">
        <f t="shared" ref="K6188:K6251" si="813">IF(AND($B6188=K$4457,$Q6188=1),K6187+1,K6187)</f>
        <v>248</v>
      </c>
      <c r="L6188" s="64">
        <f t="shared" ref="L6188:L6251" si="814">IF(AND($B6188=L$4457,$Q6188=1),L6187+1,L6187)</f>
        <v>878</v>
      </c>
      <c r="M6188" s="64">
        <f t="shared" ref="M6188:M6251" si="815">IF(AND($B6188=M$4457,$Q6188=1),M6187+1,M6187)</f>
        <v>355</v>
      </c>
      <c r="O6188" s="64">
        <f t="shared" si="808"/>
        <v>2</v>
      </c>
      <c r="P6188" s="64">
        <f t="shared" si="809"/>
        <v>1</v>
      </c>
      <c r="Q6188" s="64">
        <f t="shared" si="810"/>
        <v>1</v>
      </c>
    </row>
    <row r="6189" spans="1:17" x14ac:dyDescent="0.35">
      <c r="A6189" s="64">
        <v>50845191</v>
      </c>
      <c r="B6189" s="64" t="str">
        <f t="shared" ref="B6189:B6252" si="816">INDEX($B$55:$B$4404,MATCH($A6189,$A$55:$A$4404,0),1)</f>
        <v>RT</v>
      </c>
      <c r="C6189" s="64">
        <f t="shared" ref="C6189:F6252" si="817">SUMIFS(C$55:C$4404,$A$55:$A$4404,$A6189)</f>
        <v>3642.57</v>
      </c>
      <c r="D6189" s="64">
        <f t="shared" si="817"/>
        <v>365</v>
      </c>
      <c r="E6189" s="64">
        <f t="shared" si="817"/>
        <v>289.95999999999998</v>
      </c>
      <c r="F6189" s="64">
        <f t="shared" si="817"/>
        <v>0</v>
      </c>
      <c r="H6189" s="64">
        <f t="shared" si="812"/>
        <v>-289.95999999999998</v>
      </c>
      <c r="J6189" s="64">
        <f t="shared" ref="J6189:J6252" si="818">IF(AND($B6189=J$4457,$Q6189=1),J6188+1,J6188)</f>
        <v>233</v>
      </c>
      <c r="K6189" s="64">
        <f t="shared" si="813"/>
        <v>248</v>
      </c>
      <c r="L6189" s="64">
        <f t="shared" si="814"/>
        <v>879</v>
      </c>
      <c r="M6189" s="64">
        <f t="shared" si="815"/>
        <v>355</v>
      </c>
      <c r="O6189" s="64">
        <f t="shared" ref="O6189:O6252" si="819">COUNTIFS($A$55:$A$4404,$A6189)</f>
        <v>2</v>
      </c>
      <c r="P6189" s="64">
        <f t="shared" ref="P6189:P6252" si="820">IF(D6189&lt;=$P$4455,1,0)</f>
        <v>1</v>
      </c>
      <c r="Q6189" s="64">
        <f t="shared" ref="Q6189:Q6252" si="821">IF(AND(O6189=2,P6189=1),1,0)</f>
        <v>1</v>
      </c>
    </row>
    <row r="6190" spans="1:17" x14ac:dyDescent="0.35">
      <c r="A6190" s="64">
        <v>50845638</v>
      </c>
      <c r="B6190" s="64" t="str">
        <f t="shared" si="816"/>
        <v>CPP</v>
      </c>
      <c r="C6190" s="64">
        <f t="shared" si="817"/>
        <v>7221.09</v>
      </c>
      <c r="D6190" s="64">
        <f t="shared" si="817"/>
        <v>300</v>
      </c>
      <c r="E6190" s="64">
        <f t="shared" si="817"/>
        <v>600.64</v>
      </c>
      <c r="F6190" s="64">
        <f t="shared" si="817"/>
        <v>589.72</v>
      </c>
      <c r="H6190" s="64">
        <f t="shared" si="812"/>
        <v>-10.919999999999959</v>
      </c>
      <c r="J6190" s="64">
        <f t="shared" si="818"/>
        <v>234</v>
      </c>
      <c r="K6190" s="64">
        <f t="shared" si="813"/>
        <v>248</v>
      </c>
      <c r="L6190" s="64">
        <f t="shared" si="814"/>
        <v>879</v>
      </c>
      <c r="M6190" s="64">
        <f t="shared" si="815"/>
        <v>355</v>
      </c>
      <c r="O6190" s="64">
        <f t="shared" si="819"/>
        <v>2</v>
      </c>
      <c r="P6190" s="64">
        <f t="shared" si="820"/>
        <v>1</v>
      </c>
      <c r="Q6190" s="64">
        <f t="shared" si="821"/>
        <v>1</v>
      </c>
    </row>
    <row r="6191" spans="1:17" x14ac:dyDescent="0.35">
      <c r="A6191" s="64">
        <v>50847816</v>
      </c>
      <c r="B6191" s="64" t="str">
        <f t="shared" si="816"/>
        <v>CPP/RT</v>
      </c>
      <c r="C6191" s="64">
        <f t="shared" si="817"/>
        <v>8195.9599999999991</v>
      </c>
      <c r="D6191" s="64">
        <f t="shared" si="817"/>
        <v>304</v>
      </c>
      <c r="E6191" s="64">
        <f t="shared" si="817"/>
        <v>671.51</v>
      </c>
      <c r="F6191" s="64">
        <f t="shared" si="817"/>
        <v>664.53</v>
      </c>
      <c r="H6191" s="64">
        <f t="shared" si="812"/>
        <v>-6.9800000000000182</v>
      </c>
      <c r="J6191" s="64">
        <f t="shared" si="818"/>
        <v>234</v>
      </c>
      <c r="K6191" s="64">
        <f t="shared" si="813"/>
        <v>249</v>
      </c>
      <c r="L6191" s="64">
        <f t="shared" si="814"/>
        <v>879</v>
      </c>
      <c r="M6191" s="64">
        <f t="shared" si="815"/>
        <v>355</v>
      </c>
      <c r="O6191" s="64">
        <f t="shared" si="819"/>
        <v>2</v>
      </c>
      <c r="P6191" s="64">
        <f t="shared" si="820"/>
        <v>1</v>
      </c>
      <c r="Q6191" s="64">
        <f t="shared" si="821"/>
        <v>1</v>
      </c>
    </row>
    <row r="6192" spans="1:17" x14ac:dyDescent="0.35">
      <c r="A6192" s="64">
        <v>50848054</v>
      </c>
      <c r="B6192" s="64" t="str">
        <f t="shared" si="816"/>
        <v>RT</v>
      </c>
      <c r="C6192" s="64">
        <f t="shared" si="817"/>
        <v>8232.06</v>
      </c>
      <c r="D6192" s="64">
        <f t="shared" si="817"/>
        <v>365</v>
      </c>
      <c r="E6192" s="64">
        <f t="shared" si="817"/>
        <v>689.51</v>
      </c>
      <c r="F6192" s="64">
        <f t="shared" si="817"/>
        <v>0</v>
      </c>
      <c r="H6192" s="64">
        <f t="shared" si="812"/>
        <v>-689.51</v>
      </c>
      <c r="J6192" s="64">
        <f t="shared" si="818"/>
        <v>234</v>
      </c>
      <c r="K6192" s="64">
        <f t="shared" si="813"/>
        <v>249</v>
      </c>
      <c r="L6192" s="64">
        <f t="shared" si="814"/>
        <v>880</v>
      </c>
      <c r="M6192" s="64">
        <f t="shared" si="815"/>
        <v>355</v>
      </c>
      <c r="O6192" s="64">
        <f t="shared" si="819"/>
        <v>2</v>
      </c>
      <c r="P6192" s="64">
        <f t="shared" si="820"/>
        <v>1</v>
      </c>
      <c r="Q6192" s="64">
        <f t="shared" si="821"/>
        <v>1</v>
      </c>
    </row>
    <row r="6193" spans="1:17" x14ac:dyDescent="0.35">
      <c r="A6193" s="64">
        <v>50848749</v>
      </c>
      <c r="B6193" s="64" t="str">
        <f t="shared" si="816"/>
        <v>RT</v>
      </c>
      <c r="C6193" s="64">
        <f t="shared" si="817"/>
        <v>8795.11</v>
      </c>
      <c r="D6193" s="64">
        <f t="shared" si="817"/>
        <v>363</v>
      </c>
      <c r="E6193" s="64">
        <f t="shared" si="817"/>
        <v>720.66000000000008</v>
      </c>
      <c r="F6193" s="64">
        <f t="shared" si="817"/>
        <v>0</v>
      </c>
      <c r="H6193" s="64">
        <f t="shared" si="812"/>
        <v>-720.66000000000008</v>
      </c>
      <c r="J6193" s="64">
        <f t="shared" si="818"/>
        <v>234</v>
      </c>
      <c r="K6193" s="64">
        <f t="shared" si="813"/>
        <v>249</v>
      </c>
      <c r="L6193" s="64">
        <f t="shared" si="814"/>
        <v>881</v>
      </c>
      <c r="M6193" s="64">
        <f t="shared" si="815"/>
        <v>355</v>
      </c>
      <c r="O6193" s="64">
        <f t="shared" si="819"/>
        <v>2</v>
      </c>
      <c r="P6193" s="64">
        <f t="shared" si="820"/>
        <v>1</v>
      </c>
      <c r="Q6193" s="64">
        <f t="shared" si="821"/>
        <v>1</v>
      </c>
    </row>
    <row r="6194" spans="1:17" x14ac:dyDescent="0.35">
      <c r="A6194" s="64">
        <v>50851544</v>
      </c>
      <c r="B6194" s="64" t="str">
        <f t="shared" si="816"/>
        <v>CPP</v>
      </c>
      <c r="C6194" s="64">
        <f t="shared" si="817"/>
        <v>21964.42</v>
      </c>
      <c r="D6194" s="64">
        <f t="shared" si="817"/>
        <v>364</v>
      </c>
      <c r="E6194" s="64">
        <f t="shared" si="817"/>
        <v>1784.5</v>
      </c>
      <c r="F6194" s="64">
        <f t="shared" si="817"/>
        <v>1777.5</v>
      </c>
      <c r="H6194" s="64">
        <f t="shared" si="812"/>
        <v>-7</v>
      </c>
      <c r="J6194" s="64">
        <f t="shared" si="818"/>
        <v>235</v>
      </c>
      <c r="K6194" s="64">
        <f t="shared" si="813"/>
        <v>249</v>
      </c>
      <c r="L6194" s="64">
        <f t="shared" si="814"/>
        <v>881</v>
      </c>
      <c r="M6194" s="64">
        <f t="shared" si="815"/>
        <v>355</v>
      </c>
      <c r="O6194" s="64">
        <f t="shared" si="819"/>
        <v>2</v>
      </c>
      <c r="P6194" s="64">
        <f t="shared" si="820"/>
        <v>1</v>
      </c>
      <c r="Q6194" s="64">
        <f t="shared" si="821"/>
        <v>1</v>
      </c>
    </row>
    <row r="6195" spans="1:17" x14ac:dyDescent="0.35">
      <c r="A6195" s="64">
        <v>50852047</v>
      </c>
      <c r="B6195" s="64" t="str">
        <f t="shared" si="816"/>
        <v>RT</v>
      </c>
      <c r="C6195" s="64">
        <f t="shared" si="817"/>
        <v>6157.16</v>
      </c>
      <c r="D6195" s="64">
        <f t="shared" si="817"/>
        <v>364</v>
      </c>
      <c r="E6195" s="64">
        <f t="shared" si="817"/>
        <v>507.85</v>
      </c>
      <c r="F6195" s="64">
        <f t="shared" si="817"/>
        <v>0</v>
      </c>
      <c r="H6195" s="64">
        <f t="shared" si="812"/>
        <v>-507.85</v>
      </c>
      <c r="J6195" s="64">
        <f t="shared" si="818"/>
        <v>235</v>
      </c>
      <c r="K6195" s="64">
        <f t="shared" si="813"/>
        <v>249</v>
      </c>
      <c r="L6195" s="64">
        <f t="shared" si="814"/>
        <v>882</v>
      </c>
      <c r="M6195" s="64">
        <f t="shared" si="815"/>
        <v>355</v>
      </c>
      <c r="O6195" s="64">
        <f t="shared" si="819"/>
        <v>2</v>
      </c>
      <c r="P6195" s="64">
        <f t="shared" si="820"/>
        <v>1</v>
      </c>
      <c r="Q6195" s="64">
        <f t="shared" si="821"/>
        <v>1</v>
      </c>
    </row>
    <row r="6196" spans="1:17" x14ac:dyDescent="0.35">
      <c r="A6196" s="64">
        <v>50854564</v>
      </c>
      <c r="B6196" s="64" t="str">
        <f t="shared" si="816"/>
        <v>RT</v>
      </c>
      <c r="C6196" s="64">
        <f t="shared" si="817"/>
        <v>8362.52</v>
      </c>
      <c r="D6196" s="64">
        <f t="shared" si="817"/>
        <v>365</v>
      </c>
      <c r="E6196" s="64">
        <f t="shared" si="817"/>
        <v>657.12</v>
      </c>
      <c r="F6196" s="64">
        <f t="shared" si="817"/>
        <v>0</v>
      </c>
      <c r="H6196" s="64">
        <f t="shared" si="812"/>
        <v>-657.12</v>
      </c>
      <c r="J6196" s="64">
        <f t="shared" si="818"/>
        <v>235</v>
      </c>
      <c r="K6196" s="64">
        <f t="shared" si="813"/>
        <v>249</v>
      </c>
      <c r="L6196" s="64">
        <f t="shared" si="814"/>
        <v>883</v>
      </c>
      <c r="M6196" s="64">
        <f t="shared" si="815"/>
        <v>355</v>
      </c>
      <c r="O6196" s="64">
        <f t="shared" si="819"/>
        <v>2</v>
      </c>
      <c r="P6196" s="64">
        <f t="shared" si="820"/>
        <v>1</v>
      </c>
      <c r="Q6196" s="64">
        <f t="shared" si="821"/>
        <v>1</v>
      </c>
    </row>
    <row r="6197" spans="1:17" x14ac:dyDescent="0.35">
      <c r="A6197" s="64">
        <v>50855710</v>
      </c>
      <c r="B6197" s="64" t="str">
        <f t="shared" si="816"/>
        <v>RT</v>
      </c>
      <c r="C6197" s="64">
        <f t="shared" si="817"/>
        <v>4108.05</v>
      </c>
      <c r="D6197" s="64">
        <f t="shared" si="817"/>
        <v>365</v>
      </c>
      <c r="E6197" s="64">
        <f t="shared" si="817"/>
        <v>330.33</v>
      </c>
      <c r="F6197" s="64">
        <f t="shared" si="817"/>
        <v>0</v>
      </c>
      <c r="H6197" s="64">
        <f t="shared" si="812"/>
        <v>-330.33</v>
      </c>
      <c r="J6197" s="64">
        <f t="shared" si="818"/>
        <v>235</v>
      </c>
      <c r="K6197" s="64">
        <f t="shared" si="813"/>
        <v>249</v>
      </c>
      <c r="L6197" s="64">
        <f t="shared" si="814"/>
        <v>884</v>
      </c>
      <c r="M6197" s="64">
        <f t="shared" si="815"/>
        <v>355</v>
      </c>
      <c r="O6197" s="64">
        <f t="shared" si="819"/>
        <v>2</v>
      </c>
      <c r="P6197" s="64">
        <f t="shared" si="820"/>
        <v>1</v>
      </c>
      <c r="Q6197" s="64">
        <f t="shared" si="821"/>
        <v>1</v>
      </c>
    </row>
    <row r="6198" spans="1:17" x14ac:dyDescent="0.35">
      <c r="A6198" s="64">
        <v>50855843</v>
      </c>
      <c r="B6198" s="64" t="str">
        <f t="shared" si="816"/>
        <v>RCT Control</v>
      </c>
      <c r="C6198" s="64">
        <f t="shared" si="817"/>
        <v>7265.01</v>
      </c>
      <c r="D6198" s="64">
        <f t="shared" si="817"/>
        <v>335</v>
      </c>
      <c r="E6198" s="64">
        <f t="shared" si="817"/>
        <v>589.31999999999994</v>
      </c>
      <c r="F6198" s="64">
        <f t="shared" si="817"/>
        <v>0</v>
      </c>
      <c r="H6198" s="64">
        <f t="shared" si="812"/>
        <v>-589.31999999999994</v>
      </c>
      <c r="J6198" s="64">
        <f t="shared" si="818"/>
        <v>235</v>
      </c>
      <c r="K6198" s="64">
        <f t="shared" si="813"/>
        <v>249</v>
      </c>
      <c r="L6198" s="64">
        <f t="shared" si="814"/>
        <v>884</v>
      </c>
      <c r="M6198" s="64">
        <f t="shared" si="815"/>
        <v>356</v>
      </c>
      <c r="O6198" s="64">
        <f t="shared" si="819"/>
        <v>2</v>
      </c>
      <c r="P6198" s="64">
        <f t="shared" si="820"/>
        <v>1</v>
      </c>
      <c r="Q6198" s="64">
        <f t="shared" si="821"/>
        <v>1</v>
      </c>
    </row>
    <row r="6199" spans="1:17" x14ac:dyDescent="0.35">
      <c r="A6199" s="64">
        <v>50856437</v>
      </c>
      <c r="B6199" s="64" t="str">
        <f t="shared" si="816"/>
        <v>RT</v>
      </c>
      <c r="C6199" s="64">
        <f t="shared" si="817"/>
        <v>7150.95</v>
      </c>
      <c r="D6199" s="64">
        <f t="shared" si="817"/>
        <v>364</v>
      </c>
      <c r="E6199" s="64">
        <f t="shared" si="817"/>
        <v>583.78</v>
      </c>
      <c r="F6199" s="64">
        <f t="shared" si="817"/>
        <v>0</v>
      </c>
      <c r="H6199" s="64">
        <f t="shared" si="812"/>
        <v>-583.78</v>
      </c>
      <c r="J6199" s="64">
        <f t="shared" si="818"/>
        <v>235</v>
      </c>
      <c r="K6199" s="64">
        <f t="shared" si="813"/>
        <v>249</v>
      </c>
      <c r="L6199" s="64">
        <f t="shared" si="814"/>
        <v>885</v>
      </c>
      <c r="M6199" s="64">
        <f t="shared" si="815"/>
        <v>356</v>
      </c>
      <c r="O6199" s="64">
        <f t="shared" si="819"/>
        <v>2</v>
      </c>
      <c r="P6199" s="64">
        <f t="shared" si="820"/>
        <v>1</v>
      </c>
      <c r="Q6199" s="64">
        <f t="shared" si="821"/>
        <v>1</v>
      </c>
    </row>
    <row r="6200" spans="1:17" x14ac:dyDescent="0.35">
      <c r="A6200" s="64">
        <v>50859704</v>
      </c>
      <c r="B6200" s="64" t="str">
        <f t="shared" si="816"/>
        <v>CPP/RT</v>
      </c>
      <c r="C6200" s="64">
        <f t="shared" si="817"/>
        <v>9293.57</v>
      </c>
      <c r="D6200" s="64">
        <f t="shared" si="817"/>
        <v>335</v>
      </c>
      <c r="E6200" s="64">
        <f t="shared" si="817"/>
        <v>755.27</v>
      </c>
      <c r="F6200" s="64">
        <f t="shared" si="817"/>
        <v>743.34999999999991</v>
      </c>
      <c r="H6200" s="64">
        <f t="shared" si="812"/>
        <v>-11.920000000000073</v>
      </c>
      <c r="J6200" s="64">
        <f t="shared" si="818"/>
        <v>235</v>
      </c>
      <c r="K6200" s="64">
        <f t="shared" si="813"/>
        <v>250</v>
      </c>
      <c r="L6200" s="64">
        <f t="shared" si="814"/>
        <v>885</v>
      </c>
      <c r="M6200" s="64">
        <f t="shared" si="815"/>
        <v>356</v>
      </c>
      <c r="O6200" s="64">
        <f t="shared" si="819"/>
        <v>2</v>
      </c>
      <c r="P6200" s="64">
        <f t="shared" si="820"/>
        <v>1</v>
      </c>
      <c r="Q6200" s="64">
        <f t="shared" si="821"/>
        <v>1</v>
      </c>
    </row>
    <row r="6201" spans="1:17" x14ac:dyDescent="0.35">
      <c r="A6201" s="64">
        <v>50861733</v>
      </c>
      <c r="B6201" s="64" t="str">
        <f t="shared" si="816"/>
        <v>RCT Control</v>
      </c>
      <c r="C6201" s="64">
        <f t="shared" si="817"/>
        <v>4094.6800000000003</v>
      </c>
      <c r="D6201" s="64">
        <f t="shared" si="817"/>
        <v>335</v>
      </c>
      <c r="E6201" s="64">
        <f t="shared" si="817"/>
        <v>327.03999999999996</v>
      </c>
      <c r="F6201" s="64">
        <f t="shared" si="817"/>
        <v>0</v>
      </c>
      <c r="H6201" s="64">
        <f t="shared" si="812"/>
        <v>-327.03999999999996</v>
      </c>
      <c r="J6201" s="64">
        <f t="shared" si="818"/>
        <v>235</v>
      </c>
      <c r="K6201" s="64">
        <f t="shared" si="813"/>
        <v>250</v>
      </c>
      <c r="L6201" s="64">
        <f t="shared" si="814"/>
        <v>885</v>
      </c>
      <c r="M6201" s="64">
        <f t="shared" si="815"/>
        <v>357</v>
      </c>
      <c r="O6201" s="64">
        <f t="shared" si="819"/>
        <v>2</v>
      </c>
      <c r="P6201" s="64">
        <f t="shared" si="820"/>
        <v>1</v>
      </c>
      <c r="Q6201" s="64">
        <f t="shared" si="821"/>
        <v>1</v>
      </c>
    </row>
    <row r="6202" spans="1:17" x14ac:dyDescent="0.35">
      <c r="A6202" s="64">
        <v>50862559</v>
      </c>
      <c r="B6202" s="64" t="str">
        <f t="shared" si="816"/>
        <v>CPP/RT</v>
      </c>
      <c r="C6202" s="64">
        <f t="shared" si="817"/>
        <v>28743.38</v>
      </c>
      <c r="D6202" s="64">
        <f t="shared" si="817"/>
        <v>272</v>
      </c>
      <c r="E6202" s="64">
        <f t="shared" si="817"/>
        <v>2372.2800000000002</v>
      </c>
      <c r="F6202" s="64">
        <f t="shared" si="817"/>
        <v>2325.2200000000003</v>
      </c>
      <c r="H6202" s="64">
        <f t="shared" si="812"/>
        <v>-47.059999999999945</v>
      </c>
      <c r="J6202" s="64">
        <f t="shared" si="818"/>
        <v>235</v>
      </c>
      <c r="K6202" s="64">
        <f t="shared" si="813"/>
        <v>251</v>
      </c>
      <c r="L6202" s="64">
        <f t="shared" si="814"/>
        <v>885</v>
      </c>
      <c r="M6202" s="64">
        <f t="shared" si="815"/>
        <v>357</v>
      </c>
      <c r="O6202" s="64">
        <f t="shared" si="819"/>
        <v>2</v>
      </c>
      <c r="P6202" s="64">
        <f t="shared" si="820"/>
        <v>1</v>
      </c>
      <c r="Q6202" s="64">
        <f t="shared" si="821"/>
        <v>1</v>
      </c>
    </row>
    <row r="6203" spans="1:17" x14ac:dyDescent="0.35">
      <c r="A6203" s="64">
        <v>50864216</v>
      </c>
      <c r="B6203" s="64" t="str">
        <f t="shared" si="816"/>
        <v>RT</v>
      </c>
      <c r="C6203" s="64">
        <f t="shared" si="817"/>
        <v>13527.36</v>
      </c>
      <c r="D6203" s="64">
        <f t="shared" si="817"/>
        <v>365</v>
      </c>
      <c r="E6203" s="64">
        <f t="shared" si="817"/>
        <v>1118.1600000000001</v>
      </c>
      <c r="F6203" s="64">
        <f t="shared" si="817"/>
        <v>0</v>
      </c>
      <c r="H6203" s="64">
        <f t="shared" si="812"/>
        <v>-1118.1600000000001</v>
      </c>
      <c r="J6203" s="64">
        <f t="shared" si="818"/>
        <v>235</v>
      </c>
      <c r="K6203" s="64">
        <f t="shared" si="813"/>
        <v>251</v>
      </c>
      <c r="L6203" s="64">
        <f t="shared" si="814"/>
        <v>886</v>
      </c>
      <c r="M6203" s="64">
        <f t="shared" si="815"/>
        <v>357</v>
      </c>
      <c r="O6203" s="64">
        <f t="shared" si="819"/>
        <v>2</v>
      </c>
      <c r="P6203" s="64">
        <f t="shared" si="820"/>
        <v>1</v>
      </c>
      <c r="Q6203" s="64">
        <f t="shared" si="821"/>
        <v>1</v>
      </c>
    </row>
    <row r="6204" spans="1:17" x14ac:dyDescent="0.35">
      <c r="A6204" s="64">
        <v>50866014</v>
      </c>
      <c r="B6204" s="64" t="str">
        <f t="shared" si="816"/>
        <v>RCT Control</v>
      </c>
      <c r="C6204" s="64">
        <f t="shared" si="817"/>
        <v>7797.58</v>
      </c>
      <c r="D6204" s="64">
        <f t="shared" si="817"/>
        <v>332</v>
      </c>
      <c r="E6204" s="64">
        <f t="shared" si="817"/>
        <v>635.5</v>
      </c>
      <c r="F6204" s="64">
        <f t="shared" si="817"/>
        <v>0</v>
      </c>
      <c r="H6204" s="64">
        <f t="shared" si="812"/>
        <v>-635.5</v>
      </c>
      <c r="J6204" s="64">
        <f t="shared" si="818"/>
        <v>235</v>
      </c>
      <c r="K6204" s="64">
        <f t="shared" si="813"/>
        <v>251</v>
      </c>
      <c r="L6204" s="64">
        <f t="shared" si="814"/>
        <v>886</v>
      </c>
      <c r="M6204" s="64">
        <f t="shared" si="815"/>
        <v>358</v>
      </c>
      <c r="O6204" s="64">
        <f t="shared" si="819"/>
        <v>2</v>
      </c>
      <c r="P6204" s="64">
        <f t="shared" si="820"/>
        <v>1</v>
      </c>
      <c r="Q6204" s="64">
        <f t="shared" si="821"/>
        <v>1</v>
      </c>
    </row>
    <row r="6205" spans="1:17" x14ac:dyDescent="0.35">
      <c r="A6205" s="64">
        <v>50867418</v>
      </c>
      <c r="B6205" s="64" t="str">
        <f t="shared" si="816"/>
        <v>RCT Control</v>
      </c>
      <c r="C6205" s="64">
        <f t="shared" si="817"/>
        <v>7826.76</v>
      </c>
      <c r="D6205" s="64">
        <f t="shared" si="817"/>
        <v>335</v>
      </c>
      <c r="E6205" s="64">
        <f t="shared" si="817"/>
        <v>627.97</v>
      </c>
      <c r="F6205" s="64">
        <f t="shared" si="817"/>
        <v>0</v>
      </c>
      <c r="H6205" s="64">
        <f t="shared" si="812"/>
        <v>-627.97</v>
      </c>
      <c r="J6205" s="64">
        <f t="shared" si="818"/>
        <v>235</v>
      </c>
      <c r="K6205" s="64">
        <f t="shared" si="813"/>
        <v>251</v>
      </c>
      <c r="L6205" s="64">
        <f t="shared" si="814"/>
        <v>886</v>
      </c>
      <c r="M6205" s="64">
        <f t="shared" si="815"/>
        <v>359</v>
      </c>
      <c r="O6205" s="64">
        <f t="shared" si="819"/>
        <v>2</v>
      </c>
      <c r="P6205" s="64">
        <f t="shared" si="820"/>
        <v>1</v>
      </c>
      <c r="Q6205" s="64">
        <f t="shared" si="821"/>
        <v>1</v>
      </c>
    </row>
    <row r="6206" spans="1:17" x14ac:dyDescent="0.35">
      <c r="A6206" s="64">
        <v>50873655</v>
      </c>
      <c r="B6206" s="64" t="str">
        <f t="shared" si="816"/>
        <v>RCT Control</v>
      </c>
      <c r="C6206" s="64">
        <f t="shared" si="817"/>
        <v>2557.4299999999998</v>
      </c>
      <c r="D6206" s="64">
        <f t="shared" si="817"/>
        <v>151</v>
      </c>
      <c r="E6206" s="64">
        <f t="shared" si="817"/>
        <v>208.78</v>
      </c>
      <c r="F6206" s="64">
        <f t="shared" si="817"/>
        <v>0</v>
      </c>
      <c r="H6206" s="64">
        <f t="shared" si="812"/>
        <v>-208.78</v>
      </c>
      <c r="J6206" s="64">
        <f t="shared" si="818"/>
        <v>235</v>
      </c>
      <c r="K6206" s="64">
        <f t="shared" si="813"/>
        <v>251</v>
      </c>
      <c r="L6206" s="64">
        <f t="shared" si="814"/>
        <v>886</v>
      </c>
      <c r="M6206" s="64">
        <f t="shared" si="815"/>
        <v>359</v>
      </c>
      <c r="O6206" s="64">
        <f t="shared" si="819"/>
        <v>1</v>
      </c>
      <c r="P6206" s="64">
        <f t="shared" si="820"/>
        <v>1</v>
      </c>
      <c r="Q6206" s="64">
        <f t="shared" si="821"/>
        <v>0</v>
      </c>
    </row>
    <row r="6207" spans="1:17" x14ac:dyDescent="0.35">
      <c r="A6207" s="64">
        <v>50874570</v>
      </c>
      <c r="B6207" s="64" t="str">
        <f t="shared" si="816"/>
        <v>RCT Control</v>
      </c>
      <c r="C6207" s="64">
        <f t="shared" si="817"/>
        <v>6484.1900000000005</v>
      </c>
      <c r="D6207" s="64">
        <f t="shared" si="817"/>
        <v>365</v>
      </c>
      <c r="E6207" s="64">
        <f t="shared" si="817"/>
        <v>541.08999999999992</v>
      </c>
      <c r="F6207" s="64">
        <f t="shared" si="817"/>
        <v>0</v>
      </c>
      <c r="H6207" s="64">
        <f t="shared" si="812"/>
        <v>-541.08999999999992</v>
      </c>
      <c r="J6207" s="64">
        <f t="shared" si="818"/>
        <v>235</v>
      </c>
      <c r="K6207" s="64">
        <f t="shared" si="813"/>
        <v>251</v>
      </c>
      <c r="L6207" s="64">
        <f t="shared" si="814"/>
        <v>886</v>
      </c>
      <c r="M6207" s="64">
        <f t="shared" si="815"/>
        <v>360</v>
      </c>
      <c r="O6207" s="64">
        <f t="shared" si="819"/>
        <v>2</v>
      </c>
      <c r="P6207" s="64">
        <f t="shared" si="820"/>
        <v>1</v>
      </c>
      <c r="Q6207" s="64">
        <f t="shared" si="821"/>
        <v>1</v>
      </c>
    </row>
    <row r="6208" spans="1:17" x14ac:dyDescent="0.35">
      <c r="A6208" s="64">
        <v>50875263</v>
      </c>
      <c r="B6208" s="64" t="str">
        <f t="shared" si="816"/>
        <v>CPP/RT</v>
      </c>
      <c r="C6208" s="64">
        <f t="shared" si="817"/>
        <v>10776.470000000001</v>
      </c>
      <c r="D6208" s="64">
        <f t="shared" si="817"/>
        <v>336</v>
      </c>
      <c r="E6208" s="64">
        <f t="shared" si="817"/>
        <v>866.16000000000008</v>
      </c>
      <c r="F6208" s="64">
        <f t="shared" si="817"/>
        <v>851.43000000000006</v>
      </c>
      <c r="H6208" s="64">
        <f t="shared" si="812"/>
        <v>-14.730000000000018</v>
      </c>
      <c r="J6208" s="64">
        <f t="shared" si="818"/>
        <v>235</v>
      </c>
      <c r="K6208" s="64">
        <f t="shared" si="813"/>
        <v>252</v>
      </c>
      <c r="L6208" s="64">
        <f t="shared" si="814"/>
        <v>886</v>
      </c>
      <c r="M6208" s="64">
        <f t="shared" si="815"/>
        <v>360</v>
      </c>
      <c r="O6208" s="64">
        <f t="shared" si="819"/>
        <v>2</v>
      </c>
      <c r="P6208" s="64">
        <f t="shared" si="820"/>
        <v>1</v>
      </c>
      <c r="Q6208" s="64">
        <f t="shared" si="821"/>
        <v>1</v>
      </c>
    </row>
    <row r="6209" spans="1:17" x14ac:dyDescent="0.35">
      <c r="A6209" s="64">
        <v>50876675</v>
      </c>
      <c r="B6209" s="64" t="str">
        <f t="shared" si="816"/>
        <v>RT</v>
      </c>
      <c r="C6209" s="64">
        <f t="shared" si="817"/>
        <v>9928.76</v>
      </c>
      <c r="D6209" s="64">
        <f t="shared" si="817"/>
        <v>365</v>
      </c>
      <c r="E6209" s="64">
        <f t="shared" si="817"/>
        <v>811.56000000000006</v>
      </c>
      <c r="F6209" s="64">
        <f t="shared" si="817"/>
        <v>0</v>
      </c>
      <c r="H6209" s="64">
        <f t="shared" si="812"/>
        <v>-811.56000000000006</v>
      </c>
      <c r="J6209" s="64">
        <f t="shared" si="818"/>
        <v>235</v>
      </c>
      <c r="K6209" s="64">
        <f t="shared" si="813"/>
        <v>252</v>
      </c>
      <c r="L6209" s="64">
        <f t="shared" si="814"/>
        <v>887</v>
      </c>
      <c r="M6209" s="64">
        <f t="shared" si="815"/>
        <v>360</v>
      </c>
      <c r="O6209" s="64">
        <f t="shared" si="819"/>
        <v>2</v>
      </c>
      <c r="P6209" s="64">
        <f t="shared" si="820"/>
        <v>1</v>
      </c>
      <c r="Q6209" s="64">
        <f t="shared" si="821"/>
        <v>1</v>
      </c>
    </row>
    <row r="6210" spans="1:17" x14ac:dyDescent="0.35">
      <c r="A6210" s="64">
        <v>50876906</v>
      </c>
      <c r="B6210" s="64" t="str">
        <f t="shared" si="816"/>
        <v>RT</v>
      </c>
      <c r="C6210" s="64">
        <f t="shared" si="817"/>
        <v>9535.19</v>
      </c>
      <c r="D6210" s="64">
        <f t="shared" si="817"/>
        <v>365</v>
      </c>
      <c r="E6210" s="64">
        <f t="shared" si="817"/>
        <v>792.81</v>
      </c>
      <c r="F6210" s="64">
        <f t="shared" si="817"/>
        <v>0</v>
      </c>
      <c r="H6210" s="64">
        <f t="shared" si="812"/>
        <v>-792.81</v>
      </c>
      <c r="J6210" s="64">
        <f t="shared" si="818"/>
        <v>235</v>
      </c>
      <c r="K6210" s="64">
        <f t="shared" si="813"/>
        <v>252</v>
      </c>
      <c r="L6210" s="64">
        <f t="shared" si="814"/>
        <v>888</v>
      </c>
      <c r="M6210" s="64">
        <f t="shared" si="815"/>
        <v>360</v>
      </c>
      <c r="O6210" s="64">
        <f t="shared" si="819"/>
        <v>2</v>
      </c>
      <c r="P6210" s="64">
        <f t="shared" si="820"/>
        <v>1</v>
      </c>
      <c r="Q6210" s="64">
        <f t="shared" si="821"/>
        <v>1</v>
      </c>
    </row>
    <row r="6211" spans="1:17" x14ac:dyDescent="0.35">
      <c r="A6211" s="64">
        <v>50878803</v>
      </c>
      <c r="B6211" s="64" t="str">
        <f t="shared" si="816"/>
        <v>RT</v>
      </c>
      <c r="C6211" s="64">
        <f t="shared" si="817"/>
        <v>6319.49</v>
      </c>
      <c r="D6211" s="64">
        <f t="shared" si="817"/>
        <v>363</v>
      </c>
      <c r="E6211" s="64">
        <f t="shared" si="817"/>
        <v>515.43000000000006</v>
      </c>
      <c r="F6211" s="64">
        <f t="shared" si="817"/>
        <v>0</v>
      </c>
      <c r="H6211" s="64">
        <f t="shared" si="812"/>
        <v>-515.43000000000006</v>
      </c>
      <c r="J6211" s="64">
        <f t="shared" si="818"/>
        <v>235</v>
      </c>
      <c r="K6211" s="64">
        <f t="shared" si="813"/>
        <v>252</v>
      </c>
      <c r="L6211" s="64">
        <f t="shared" si="814"/>
        <v>889</v>
      </c>
      <c r="M6211" s="64">
        <f t="shared" si="815"/>
        <v>360</v>
      </c>
      <c r="O6211" s="64">
        <f t="shared" si="819"/>
        <v>2</v>
      </c>
      <c r="P6211" s="64">
        <f t="shared" si="820"/>
        <v>1</v>
      </c>
      <c r="Q6211" s="64">
        <f t="shared" si="821"/>
        <v>1</v>
      </c>
    </row>
    <row r="6212" spans="1:17" x14ac:dyDescent="0.35">
      <c r="A6212" s="64">
        <v>50880303</v>
      </c>
      <c r="B6212" s="64" t="str">
        <f t="shared" si="816"/>
        <v>CPP/RT</v>
      </c>
      <c r="C6212" s="64">
        <f t="shared" si="817"/>
        <v>4028.87</v>
      </c>
      <c r="D6212" s="64">
        <f t="shared" si="817"/>
        <v>367</v>
      </c>
      <c r="E6212" s="64">
        <f t="shared" si="817"/>
        <v>318.14999999999998</v>
      </c>
      <c r="F6212" s="64">
        <f t="shared" si="817"/>
        <v>309.15999999999997</v>
      </c>
      <c r="H6212" s="64">
        <f t="shared" si="812"/>
        <v>-8.9900000000000091</v>
      </c>
      <c r="J6212" s="64">
        <f t="shared" si="818"/>
        <v>235</v>
      </c>
      <c r="K6212" s="64">
        <f t="shared" si="813"/>
        <v>253</v>
      </c>
      <c r="L6212" s="64">
        <f t="shared" si="814"/>
        <v>889</v>
      </c>
      <c r="M6212" s="64">
        <f t="shared" si="815"/>
        <v>360</v>
      </c>
      <c r="O6212" s="64">
        <f t="shared" si="819"/>
        <v>2</v>
      </c>
      <c r="P6212" s="64">
        <f t="shared" si="820"/>
        <v>1</v>
      </c>
      <c r="Q6212" s="64">
        <f t="shared" si="821"/>
        <v>1</v>
      </c>
    </row>
    <row r="6213" spans="1:17" x14ac:dyDescent="0.35">
      <c r="A6213" s="64">
        <v>50881054</v>
      </c>
      <c r="B6213" s="64" t="str">
        <f t="shared" si="816"/>
        <v>RCT Control</v>
      </c>
      <c r="C6213" s="64">
        <f t="shared" si="817"/>
        <v>17446.09</v>
      </c>
      <c r="D6213" s="64">
        <f t="shared" si="817"/>
        <v>365</v>
      </c>
      <c r="E6213" s="64">
        <f t="shared" si="817"/>
        <v>1416.44</v>
      </c>
      <c r="F6213" s="64">
        <f t="shared" si="817"/>
        <v>0</v>
      </c>
      <c r="H6213" s="64">
        <f t="shared" si="812"/>
        <v>-1416.44</v>
      </c>
      <c r="J6213" s="64">
        <f t="shared" si="818"/>
        <v>235</v>
      </c>
      <c r="K6213" s="64">
        <f t="shared" si="813"/>
        <v>253</v>
      </c>
      <c r="L6213" s="64">
        <f t="shared" si="814"/>
        <v>889</v>
      </c>
      <c r="M6213" s="64">
        <f t="shared" si="815"/>
        <v>361</v>
      </c>
      <c r="O6213" s="64">
        <f t="shared" si="819"/>
        <v>2</v>
      </c>
      <c r="P6213" s="64">
        <f t="shared" si="820"/>
        <v>1</v>
      </c>
      <c r="Q6213" s="64">
        <f t="shared" si="821"/>
        <v>1</v>
      </c>
    </row>
    <row r="6214" spans="1:17" x14ac:dyDescent="0.35">
      <c r="A6214" s="64">
        <v>50882713</v>
      </c>
      <c r="B6214" s="64" t="str">
        <f t="shared" si="816"/>
        <v>RT</v>
      </c>
      <c r="C6214" s="64">
        <f t="shared" si="817"/>
        <v>6454.34</v>
      </c>
      <c r="D6214" s="64">
        <f t="shared" si="817"/>
        <v>365</v>
      </c>
      <c r="E6214" s="64">
        <f t="shared" si="817"/>
        <v>511.43999999999994</v>
      </c>
      <c r="F6214" s="64">
        <f t="shared" si="817"/>
        <v>0</v>
      </c>
      <c r="H6214" s="64">
        <f t="shared" si="812"/>
        <v>-511.43999999999994</v>
      </c>
      <c r="J6214" s="64">
        <f t="shared" si="818"/>
        <v>235</v>
      </c>
      <c r="K6214" s="64">
        <f t="shared" si="813"/>
        <v>253</v>
      </c>
      <c r="L6214" s="64">
        <f t="shared" si="814"/>
        <v>890</v>
      </c>
      <c r="M6214" s="64">
        <f t="shared" si="815"/>
        <v>361</v>
      </c>
      <c r="O6214" s="64">
        <f t="shared" si="819"/>
        <v>2</v>
      </c>
      <c r="P6214" s="64">
        <f t="shared" si="820"/>
        <v>1</v>
      </c>
      <c r="Q6214" s="64">
        <f t="shared" si="821"/>
        <v>1</v>
      </c>
    </row>
    <row r="6215" spans="1:17" x14ac:dyDescent="0.35">
      <c r="A6215" s="64">
        <v>50883208</v>
      </c>
      <c r="B6215" s="64" t="str">
        <f t="shared" si="816"/>
        <v>RCT Control</v>
      </c>
      <c r="C6215" s="64">
        <f t="shared" si="817"/>
        <v>16275.09</v>
      </c>
      <c r="D6215" s="64">
        <f t="shared" si="817"/>
        <v>328</v>
      </c>
      <c r="E6215" s="64">
        <f t="shared" si="817"/>
        <v>1334.81</v>
      </c>
      <c r="F6215" s="64">
        <f t="shared" si="817"/>
        <v>0</v>
      </c>
      <c r="H6215" s="64">
        <f t="shared" si="812"/>
        <v>-1334.81</v>
      </c>
      <c r="J6215" s="64">
        <f t="shared" si="818"/>
        <v>235</v>
      </c>
      <c r="K6215" s="64">
        <f t="shared" si="813"/>
        <v>253</v>
      </c>
      <c r="L6215" s="64">
        <f t="shared" si="814"/>
        <v>890</v>
      </c>
      <c r="M6215" s="64">
        <f t="shared" si="815"/>
        <v>362</v>
      </c>
      <c r="O6215" s="64">
        <f t="shared" si="819"/>
        <v>2</v>
      </c>
      <c r="P6215" s="64">
        <f t="shared" si="820"/>
        <v>1</v>
      </c>
      <c r="Q6215" s="64">
        <f t="shared" si="821"/>
        <v>1</v>
      </c>
    </row>
    <row r="6216" spans="1:17" x14ac:dyDescent="0.35">
      <c r="A6216" s="64">
        <v>50886559</v>
      </c>
      <c r="B6216" s="64" t="str">
        <f t="shared" si="816"/>
        <v>RCT Control</v>
      </c>
      <c r="C6216" s="64">
        <f t="shared" si="817"/>
        <v>12810.060000000001</v>
      </c>
      <c r="D6216" s="64">
        <f t="shared" si="817"/>
        <v>335</v>
      </c>
      <c r="E6216" s="64">
        <f t="shared" si="817"/>
        <v>1018.73</v>
      </c>
      <c r="F6216" s="64">
        <f t="shared" si="817"/>
        <v>0</v>
      </c>
      <c r="H6216" s="64">
        <f t="shared" si="812"/>
        <v>-1018.73</v>
      </c>
      <c r="J6216" s="64">
        <f t="shared" si="818"/>
        <v>235</v>
      </c>
      <c r="K6216" s="64">
        <f t="shared" si="813"/>
        <v>253</v>
      </c>
      <c r="L6216" s="64">
        <f t="shared" si="814"/>
        <v>890</v>
      </c>
      <c r="M6216" s="64">
        <f t="shared" si="815"/>
        <v>363</v>
      </c>
      <c r="O6216" s="64">
        <f t="shared" si="819"/>
        <v>2</v>
      </c>
      <c r="P6216" s="64">
        <f t="shared" si="820"/>
        <v>1</v>
      </c>
      <c r="Q6216" s="64">
        <f t="shared" si="821"/>
        <v>1</v>
      </c>
    </row>
    <row r="6217" spans="1:17" x14ac:dyDescent="0.35">
      <c r="A6217" s="64">
        <v>50887862</v>
      </c>
      <c r="B6217" s="64" t="str">
        <f t="shared" si="816"/>
        <v>RT</v>
      </c>
      <c r="C6217" s="64">
        <f t="shared" si="817"/>
        <v>11663.57</v>
      </c>
      <c r="D6217" s="64">
        <f t="shared" si="817"/>
        <v>364</v>
      </c>
      <c r="E6217" s="64">
        <f t="shared" si="817"/>
        <v>967.6099999999999</v>
      </c>
      <c r="F6217" s="64">
        <f t="shared" si="817"/>
        <v>0</v>
      </c>
      <c r="H6217" s="64">
        <f t="shared" si="812"/>
        <v>-967.6099999999999</v>
      </c>
      <c r="J6217" s="64">
        <f t="shared" si="818"/>
        <v>235</v>
      </c>
      <c r="K6217" s="64">
        <f t="shared" si="813"/>
        <v>253</v>
      </c>
      <c r="L6217" s="64">
        <f t="shared" si="814"/>
        <v>891</v>
      </c>
      <c r="M6217" s="64">
        <f t="shared" si="815"/>
        <v>363</v>
      </c>
      <c r="O6217" s="64">
        <f t="shared" si="819"/>
        <v>2</v>
      </c>
      <c r="P6217" s="64">
        <f t="shared" si="820"/>
        <v>1</v>
      </c>
      <c r="Q6217" s="64">
        <f t="shared" si="821"/>
        <v>1</v>
      </c>
    </row>
    <row r="6218" spans="1:17" x14ac:dyDescent="0.35">
      <c r="A6218" s="64">
        <v>50889652</v>
      </c>
      <c r="B6218" s="64" t="str">
        <f t="shared" si="816"/>
        <v>CPP/RT</v>
      </c>
      <c r="C6218" s="64">
        <f t="shared" si="817"/>
        <v>8103.53</v>
      </c>
      <c r="D6218" s="64">
        <f t="shared" si="817"/>
        <v>304</v>
      </c>
      <c r="E6218" s="64">
        <f t="shared" si="817"/>
        <v>664.39</v>
      </c>
      <c r="F6218" s="64">
        <f t="shared" si="817"/>
        <v>648.1</v>
      </c>
      <c r="H6218" s="64">
        <f t="shared" si="812"/>
        <v>-16.289999999999964</v>
      </c>
      <c r="J6218" s="64">
        <f t="shared" si="818"/>
        <v>235</v>
      </c>
      <c r="K6218" s="64">
        <f t="shared" si="813"/>
        <v>254</v>
      </c>
      <c r="L6218" s="64">
        <f t="shared" si="814"/>
        <v>891</v>
      </c>
      <c r="M6218" s="64">
        <f t="shared" si="815"/>
        <v>363</v>
      </c>
      <c r="O6218" s="64">
        <f t="shared" si="819"/>
        <v>2</v>
      </c>
      <c r="P6218" s="64">
        <f t="shared" si="820"/>
        <v>1</v>
      </c>
      <c r="Q6218" s="64">
        <f t="shared" si="821"/>
        <v>1</v>
      </c>
    </row>
    <row r="6219" spans="1:17" x14ac:dyDescent="0.35">
      <c r="A6219" s="64">
        <v>50890625</v>
      </c>
      <c r="B6219" s="64" t="str">
        <f t="shared" si="816"/>
        <v>RT</v>
      </c>
      <c r="C6219" s="64">
        <f t="shared" si="817"/>
        <v>6229.98</v>
      </c>
      <c r="D6219" s="64">
        <f t="shared" si="817"/>
        <v>365</v>
      </c>
      <c r="E6219" s="64">
        <f t="shared" si="817"/>
        <v>521.23</v>
      </c>
      <c r="F6219" s="64">
        <f t="shared" si="817"/>
        <v>0</v>
      </c>
      <c r="H6219" s="64">
        <f t="shared" si="812"/>
        <v>-521.23</v>
      </c>
      <c r="J6219" s="64">
        <f t="shared" si="818"/>
        <v>235</v>
      </c>
      <c r="K6219" s="64">
        <f t="shared" si="813"/>
        <v>254</v>
      </c>
      <c r="L6219" s="64">
        <f t="shared" si="814"/>
        <v>892</v>
      </c>
      <c r="M6219" s="64">
        <f t="shared" si="815"/>
        <v>363</v>
      </c>
      <c r="O6219" s="64">
        <f t="shared" si="819"/>
        <v>2</v>
      </c>
      <c r="P6219" s="64">
        <f t="shared" si="820"/>
        <v>1</v>
      </c>
      <c r="Q6219" s="64">
        <f t="shared" si="821"/>
        <v>1</v>
      </c>
    </row>
    <row r="6220" spans="1:17" x14ac:dyDescent="0.35">
      <c r="A6220" s="64">
        <v>50897069</v>
      </c>
      <c r="B6220" s="64" t="str">
        <f t="shared" si="816"/>
        <v>RT</v>
      </c>
      <c r="C6220" s="64">
        <f t="shared" si="817"/>
        <v>7054.73</v>
      </c>
      <c r="D6220" s="64">
        <f t="shared" si="817"/>
        <v>365</v>
      </c>
      <c r="E6220" s="64">
        <f t="shared" si="817"/>
        <v>557.43000000000006</v>
      </c>
      <c r="F6220" s="64">
        <f t="shared" si="817"/>
        <v>0</v>
      </c>
      <c r="H6220" s="64">
        <f t="shared" si="812"/>
        <v>-557.43000000000006</v>
      </c>
      <c r="J6220" s="64">
        <f t="shared" si="818"/>
        <v>235</v>
      </c>
      <c r="K6220" s="64">
        <f t="shared" si="813"/>
        <v>254</v>
      </c>
      <c r="L6220" s="64">
        <f t="shared" si="814"/>
        <v>893</v>
      </c>
      <c r="M6220" s="64">
        <f t="shared" si="815"/>
        <v>363</v>
      </c>
      <c r="O6220" s="64">
        <f t="shared" si="819"/>
        <v>2</v>
      </c>
      <c r="P6220" s="64">
        <f t="shared" si="820"/>
        <v>1</v>
      </c>
      <c r="Q6220" s="64">
        <f t="shared" si="821"/>
        <v>1</v>
      </c>
    </row>
    <row r="6221" spans="1:17" x14ac:dyDescent="0.35">
      <c r="A6221" s="64">
        <v>50898190</v>
      </c>
      <c r="B6221" s="64" t="str">
        <f t="shared" si="816"/>
        <v>RT</v>
      </c>
      <c r="C6221" s="64">
        <f t="shared" si="817"/>
        <v>10994.8</v>
      </c>
      <c r="D6221" s="64">
        <f t="shared" si="817"/>
        <v>365</v>
      </c>
      <c r="E6221" s="64">
        <f t="shared" si="817"/>
        <v>906.03</v>
      </c>
      <c r="F6221" s="64">
        <f t="shared" si="817"/>
        <v>0</v>
      </c>
      <c r="H6221" s="64">
        <f t="shared" si="812"/>
        <v>-906.03</v>
      </c>
      <c r="J6221" s="64">
        <f t="shared" si="818"/>
        <v>235</v>
      </c>
      <c r="K6221" s="64">
        <f t="shared" si="813"/>
        <v>254</v>
      </c>
      <c r="L6221" s="64">
        <f t="shared" si="814"/>
        <v>894</v>
      </c>
      <c r="M6221" s="64">
        <f t="shared" si="815"/>
        <v>363</v>
      </c>
      <c r="O6221" s="64">
        <f t="shared" si="819"/>
        <v>2</v>
      </c>
      <c r="P6221" s="64">
        <f t="shared" si="820"/>
        <v>1</v>
      </c>
      <c r="Q6221" s="64">
        <f t="shared" si="821"/>
        <v>1</v>
      </c>
    </row>
    <row r="6222" spans="1:17" x14ac:dyDescent="0.35">
      <c r="A6222" s="64">
        <v>50899784</v>
      </c>
      <c r="B6222" s="64" t="str">
        <f t="shared" si="816"/>
        <v>RT</v>
      </c>
      <c r="C6222" s="64">
        <f t="shared" si="817"/>
        <v>6339.5</v>
      </c>
      <c r="D6222" s="64">
        <f t="shared" si="817"/>
        <v>363</v>
      </c>
      <c r="E6222" s="64">
        <f t="shared" si="817"/>
        <v>520.68000000000006</v>
      </c>
      <c r="F6222" s="64">
        <f t="shared" si="817"/>
        <v>0</v>
      </c>
      <c r="H6222" s="64">
        <f t="shared" si="812"/>
        <v>-520.68000000000006</v>
      </c>
      <c r="J6222" s="64">
        <f t="shared" si="818"/>
        <v>235</v>
      </c>
      <c r="K6222" s="64">
        <f t="shared" si="813"/>
        <v>254</v>
      </c>
      <c r="L6222" s="64">
        <f t="shared" si="814"/>
        <v>895</v>
      </c>
      <c r="M6222" s="64">
        <f t="shared" si="815"/>
        <v>363</v>
      </c>
      <c r="O6222" s="64">
        <f t="shared" si="819"/>
        <v>2</v>
      </c>
      <c r="P6222" s="64">
        <f t="shared" si="820"/>
        <v>1</v>
      </c>
      <c r="Q6222" s="64">
        <f t="shared" si="821"/>
        <v>1</v>
      </c>
    </row>
    <row r="6223" spans="1:17" x14ac:dyDescent="0.35">
      <c r="A6223" s="64">
        <v>50899817</v>
      </c>
      <c r="B6223" s="64" t="str">
        <f t="shared" si="816"/>
        <v>CPP</v>
      </c>
      <c r="C6223" s="64">
        <f t="shared" si="817"/>
        <v>15833.51</v>
      </c>
      <c r="D6223" s="64">
        <f t="shared" si="817"/>
        <v>336</v>
      </c>
      <c r="E6223" s="64">
        <f t="shared" si="817"/>
        <v>1310.54</v>
      </c>
      <c r="F6223" s="64">
        <f t="shared" si="817"/>
        <v>1307.95</v>
      </c>
      <c r="H6223" s="64">
        <f t="shared" si="812"/>
        <v>-2.5899999999999181</v>
      </c>
      <c r="J6223" s="64">
        <f t="shared" si="818"/>
        <v>236</v>
      </c>
      <c r="K6223" s="64">
        <f t="shared" si="813"/>
        <v>254</v>
      </c>
      <c r="L6223" s="64">
        <f t="shared" si="814"/>
        <v>895</v>
      </c>
      <c r="M6223" s="64">
        <f t="shared" si="815"/>
        <v>363</v>
      </c>
      <c r="O6223" s="64">
        <f t="shared" si="819"/>
        <v>2</v>
      </c>
      <c r="P6223" s="64">
        <f t="shared" si="820"/>
        <v>1</v>
      </c>
      <c r="Q6223" s="64">
        <f t="shared" si="821"/>
        <v>1</v>
      </c>
    </row>
    <row r="6224" spans="1:17" x14ac:dyDescent="0.35">
      <c r="A6224" s="64">
        <v>50901323</v>
      </c>
      <c r="B6224" s="64" t="str">
        <f t="shared" si="816"/>
        <v>CPP/RT</v>
      </c>
      <c r="C6224" s="64">
        <f t="shared" si="817"/>
        <v>6075.22</v>
      </c>
      <c r="D6224" s="64">
        <f t="shared" si="817"/>
        <v>365</v>
      </c>
      <c r="E6224" s="64">
        <f t="shared" si="817"/>
        <v>468.89</v>
      </c>
      <c r="F6224" s="64">
        <f t="shared" si="817"/>
        <v>455.71000000000004</v>
      </c>
      <c r="H6224" s="64">
        <f t="shared" si="812"/>
        <v>-13.17999999999995</v>
      </c>
      <c r="J6224" s="64">
        <f t="shared" si="818"/>
        <v>236</v>
      </c>
      <c r="K6224" s="64">
        <f t="shared" si="813"/>
        <v>255</v>
      </c>
      <c r="L6224" s="64">
        <f t="shared" si="814"/>
        <v>895</v>
      </c>
      <c r="M6224" s="64">
        <f t="shared" si="815"/>
        <v>363</v>
      </c>
      <c r="O6224" s="64">
        <f t="shared" si="819"/>
        <v>2</v>
      </c>
      <c r="P6224" s="64">
        <f t="shared" si="820"/>
        <v>1</v>
      </c>
      <c r="Q6224" s="64">
        <f t="shared" si="821"/>
        <v>1</v>
      </c>
    </row>
    <row r="6225" spans="1:17" x14ac:dyDescent="0.35">
      <c r="A6225" s="64">
        <v>50906125</v>
      </c>
      <c r="B6225" s="64" t="str">
        <f t="shared" si="816"/>
        <v>RT</v>
      </c>
      <c r="C6225" s="64">
        <f t="shared" si="817"/>
        <v>2940.51</v>
      </c>
      <c r="D6225" s="64">
        <f t="shared" si="817"/>
        <v>367</v>
      </c>
      <c r="E6225" s="64">
        <f t="shared" si="817"/>
        <v>232.05</v>
      </c>
      <c r="F6225" s="64">
        <f t="shared" si="817"/>
        <v>0</v>
      </c>
      <c r="H6225" s="64">
        <f t="shared" si="812"/>
        <v>-232.05</v>
      </c>
      <c r="J6225" s="64">
        <f t="shared" si="818"/>
        <v>236</v>
      </c>
      <c r="K6225" s="64">
        <f t="shared" si="813"/>
        <v>255</v>
      </c>
      <c r="L6225" s="64">
        <f t="shared" si="814"/>
        <v>896</v>
      </c>
      <c r="M6225" s="64">
        <f t="shared" si="815"/>
        <v>363</v>
      </c>
      <c r="O6225" s="64">
        <f t="shared" si="819"/>
        <v>2</v>
      </c>
      <c r="P6225" s="64">
        <f t="shared" si="820"/>
        <v>1</v>
      </c>
      <c r="Q6225" s="64">
        <f t="shared" si="821"/>
        <v>1</v>
      </c>
    </row>
    <row r="6226" spans="1:17" x14ac:dyDescent="0.35">
      <c r="A6226" s="64">
        <v>50908436</v>
      </c>
      <c r="B6226" s="64" t="str">
        <f t="shared" si="816"/>
        <v>RT</v>
      </c>
      <c r="C6226" s="64">
        <f t="shared" si="817"/>
        <v>4540.9500000000007</v>
      </c>
      <c r="D6226" s="64">
        <f t="shared" si="817"/>
        <v>365</v>
      </c>
      <c r="E6226" s="64">
        <f t="shared" si="817"/>
        <v>369.35</v>
      </c>
      <c r="F6226" s="64">
        <f t="shared" si="817"/>
        <v>0</v>
      </c>
      <c r="H6226" s="64">
        <f t="shared" si="812"/>
        <v>-369.35</v>
      </c>
      <c r="J6226" s="64">
        <f t="shared" si="818"/>
        <v>236</v>
      </c>
      <c r="K6226" s="64">
        <f t="shared" si="813"/>
        <v>255</v>
      </c>
      <c r="L6226" s="64">
        <f t="shared" si="814"/>
        <v>897</v>
      </c>
      <c r="M6226" s="64">
        <f t="shared" si="815"/>
        <v>363</v>
      </c>
      <c r="O6226" s="64">
        <f t="shared" si="819"/>
        <v>2</v>
      </c>
      <c r="P6226" s="64">
        <f t="shared" si="820"/>
        <v>1</v>
      </c>
      <c r="Q6226" s="64">
        <f t="shared" si="821"/>
        <v>1</v>
      </c>
    </row>
    <row r="6227" spans="1:17" x14ac:dyDescent="0.35">
      <c r="A6227" s="64">
        <v>50908569</v>
      </c>
      <c r="B6227" s="64" t="str">
        <f t="shared" si="816"/>
        <v>CPP</v>
      </c>
      <c r="C6227" s="64">
        <f t="shared" si="817"/>
        <v>6775.62</v>
      </c>
      <c r="D6227" s="64">
        <f t="shared" si="817"/>
        <v>335</v>
      </c>
      <c r="E6227" s="64">
        <f t="shared" si="817"/>
        <v>538.47</v>
      </c>
      <c r="F6227" s="64">
        <f t="shared" si="817"/>
        <v>531.25</v>
      </c>
      <c r="H6227" s="64">
        <f t="shared" si="812"/>
        <v>-7.2200000000000273</v>
      </c>
      <c r="J6227" s="64">
        <f t="shared" si="818"/>
        <v>237</v>
      </c>
      <c r="K6227" s="64">
        <f t="shared" si="813"/>
        <v>255</v>
      </c>
      <c r="L6227" s="64">
        <f t="shared" si="814"/>
        <v>897</v>
      </c>
      <c r="M6227" s="64">
        <f t="shared" si="815"/>
        <v>363</v>
      </c>
      <c r="O6227" s="64">
        <f t="shared" si="819"/>
        <v>2</v>
      </c>
      <c r="P6227" s="64">
        <f t="shared" si="820"/>
        <v>1</v>
      </c>
      <c r="Q6227" s="64">
        <f t="shared" si="821"/>
        <v>1</v>
      </c>
    </row>
    <row r="6228" spans="1:17" x14ac:dyDescent="0.35">
      <c r="A6228" s="64">
        <v>50910019</v>
      </c>
      <c r="B6228" s="64" t="str">
        <f t="shared" si="816"/>
        <v>RCT Control</v>
      </c>
      <c r="C6228" s="64">
        <f t="shared" si="817"/>
        <v>6051.95</v>
      </c>
      <c r="D6228" s="64">
        <f t="shared" si="817"/>
        <v>335</v>
      </c>
      <c r="E6228" s="64">
        <f t="shared" si="817"/>
        <v>509.39</v>
      </c>
      <c r="F6228" s="64">
        <f t="shared" si="817"/>
        <v>0</v>
      </c>
      <c r="H6228" s="64">
        <f t="shared" si="812"/>
        <v>-509.39</v>
      </c>
      <c r="J6228" s="64">
        <f t="shared" si="818"/>
        <v>237</v>
      </c>
      <c r="K6228" s="64">
        <f t="shared" si="813"/>
        <v>255</v>
      </c>
      <c r="L6228" s="64">
        <f t="shared" si="814"/>
        <v>897</v>
      </c>
      <c r="M6228" s="64">
        <f t="shared" si="815"/>
        <v>364</v>
      </c>
      <c r="O6228" s="64">
        <f t="shared" si="819"/>
        <v>2</v>
      </c>
      <c r="P6228" s="64">
        <f t="shared" si="820"/>
        <v>1</v>
      </c>
      <c r="Q6228" s="64">
        <f t="shared" si="821"/>
        <v>1</v>
      </c>
    </row>
    <row r="6229" spans="1:17" x14ac:dyDescent="0.35">
      <c r="A6229" s="64">
        <v>50912875</v>
      </c>
      <c r="B6229" s="64" t="str">
        <f t="shared" si="816"/>
        <v>CPP/RT</v>
      </c>
      <c r="C6229" s="64">
        <f t="shared" si="817"/>
        <v>4160.29</v>
      </c>
      <c r="D6229" s="64">
        <f t="shared" si="817"/>
        <v>336</v>
      </c>
      <c r="E6229" s="64">
        <f t="shared" si="817"/>
        <v>330.44</v>
      </c>
      <c r="F6229" s="64">
        <f t="shared" si="817"/>
        <v>329.04</v>
      </c>
      <c r="H6229" s="64">
        <f t="shared" si="812"/>
        <v>-1.3999999999999773</v>
      </c>
      <c r="J6229" s="64">
        <f t="shared" si="818"/>
        <v>237</v>
      </c>
      <c r="K6229" s="64">
        <f t="shared" si="813"/>
        <v>256</v>
      </c>
      <c r="L6229" s="64">
        <f t="shared" si="814"/>
        <v>897</v>
      </c>
      <c r="M6229" s="64">
        <f t="shared" si="815"/>
        <v>364</v>
      </c>
      <c r="O6229" s="64">
        <f t="shared" si="819"/>
        <v>2</v>
      </c>
      <c r="P6229" s="64">
        <f t="shared" si="820"/>
        <v>1</v>
      </c>
      <c r="Q6229" s="64">
        <f t="shared" si="821"/>
        <v>1</v>
      </c>
    </row>
    <row r="6230" spans="1:17" x14ac:dyDescent="0.35">
      <c r="A6230" s="64">
        <v>50913451</v>
      </c>
      <c r="B6230" s="64" t="str">
        <f t="shared" si="816"/>
        <v>RT</v>
      </c>
      <c r="C6230" s="64">
        <f t="shared" si="817"/>
        <v>19351.39</v>
      </c>
      <c r="D6230" s="64">
        <f t="shared" si="817"/>
        <v>364</v>
      </c>
      <c r="E6230" s="64">
        <f t="shared" si="817"/>
        <v>1527.87</v>
      </c>
      <c r="F6230" s="64">
        <f t="shared" si="817"/>
        <v>0</v>
      </c>
      <c r="H6230" s="64">
        <f t="shared" si="812"/>
        <v>-1527.87</v>
      </c>
      <c r="J6230" s="64">
        <f t="shared" si="818"/>
        <v>237</v>
      </c>
      <c r="K6230" s="64">
        <f t="shared" si="813"/>
        <v>256</v>
      </c>
      <c r="L6230" s="64">
        <f t="shared" si="814"/>
        <v>898</v>
      </c>
      <c r="M6230" s="64">
        <f t="shared" si="815"/>
        <v>364</v>
      </c>
      <c r="O6230" s="64">
        <f t="shared" si="819"/>
        <v>2</v>
      </c>
      <c r="P6230" s="64">
        <f t="shared" si="820"/>
        <v>1</v>
      </c>
      <c r="Q6230" s="64">
        <f t="shared" si="821"/>
        <v>1</v>
      </c>
    </row>
    <row r="6231" spans="1:17" x14ac:dyDescent="0.35">
      <c r="A6231" s="64">
        <v>50913732</v>
      </c>
      <c r="B6231" s="64" t="str">
        <f t="shared" si="816"/>
        <v>RT</v>
      </c>
      <c r="C6231" s="64">
        <f t="shared" si="817"/>
        <v>13235.39</v>
      </c>
      <c r="D6231" s="64">
        <f t="shared" si="817"/>
        <v>365</v>
      </c>
      <c r="E6231" s="64">
        <f t="shared" si="817"/>
        <v>1094.3699999999999</v>
      </c>
      <c r="F6231" s="64">
        <f t="shared" si="817"/>
        <v>0</v>
      </c>
      <c r="H6231" s="64">
        <f t="shared" si="812"/>
        <v>-1094.3699999999999</v>
      </c>
      <c r="J6231" s="64">
        <f t="shared" si="818"/>
        <v>237</v>
      </c>
      <c r="K6231" s="64">
        <f t="shared" si="813"/>
        <v>256</v>
      </c>
      <c r="L6231" s="64">
        <f t="shared" si="814"/>
        <v>899</v>
      </c>
      <c r="M6231" s="64">
        <f t="shared" si="815"/>
        <v>364</v>
      </c>
      <c r="O6231" s="64">
        <f t="shared" si="819"/>
        <v>2</v>
      </c>
      <c r="P6231" s="64">
        <f t="shared" si="820"/>
        <v>1</v>
      </c>
      <c r="Q6231" s="64">
        <f t="shared" si="821"/>
        <v>1</v>
      </c>
    </row>
    <row r="6232" spans="1:17" x14ac:dyDescent="0.35">
      <c r="A6232" s="64">
        <v>50914293</v>
      </c>
      <c r="B6232" s="64" t="str">
        <f t="shared" si="816"/>
        <v>CPP/RT</v>
      </c>
      <c r="C6232" s="64">
        <f t="shared" si="817"/>
        <v>4120.47</v>
      </c>
      <c r="D6232" s="64">
        <f t="shared" si="817"/>
        <v>299</v>
      </c>
      <c r="E6232" s="64">
        <f t="shared" si="817"/>
        <v>312.81</v>
      </c>
      <c r="F6232" s="64">
        <f t="shared" si="817"/>
        <v>304.07</v>
      </c>
      <c r="H6232" s="64">
        <f t="shared" si="812"/>
        <v>-8.7400000000000091</v>
      </c>
      <c r="J6232" s="64">
        <f t="shared" si="818"/>
        <v>237</v>
      </c>
      <c r="K6232" s="64">
        <f t="shared" si="813"/>
        <v>257</v>
      </c>
      <c r="L6232" s="64">
        <f t="shared" si="814"/>
        <v>899</v>
      </c>
      <c r="M6232" s="64">
        <f t="shared" si="815"/>
        <v>364</v>
      </c>
      <c r="O6232" s="64">
        <f t="shared" si="819"/>
        <v>2</v>
      </c>
      <c r="P6232" s="64">
        <f t="shared" si="820"/>
        <v>1</v>
      </c>
      <c r="Q6232" s="64">
        <f t="shared" si="821"/>
        <v>1</v>
      </c>
    </row>
    <row r="6233" spans="1:17" x14ac:dyDescent="0.35">
      <c r="A6233" s="64">
        <v>50914839</v>
      </c>
      <c r="B6233" s="64" t="str">
        <f t="shared" si="816"/>
        <v>RCT Control</v>
      </c>
      <c r="C6233" s="64">
        <f t="shared" si="817"/>
        <v>9121.98</v>
      </c>
      <c r="D6233" s="64">
        <f t="shared" si="817"/>
        <v>365</v>
      </c>
      <c r="E6233" s="64">
        <f t="shared" si="817"/>
        <v>724.72</v>
      </c>
      <c r="F6233" s="64">
        <f t="shared" si="817"/>
        <v>0</v>
      </c>
      <c r="H6233" s="64">
        <f t="shared" si="812"/>
        <v>-724.72</v>
      </c>
      <c r="J6233" s="64">
        <f t="shared" si="818"/>
        <v>237</v>
      </c>
      <c r="K6233" s="64">
        <f t="shared" si="813"/>
        <v>257</v>
      </c>
      <c r="L6233" s="64">
        <f t="shared" si="814"/>
        <v>899</v>
      </c>
      <c r="M6233" s="64">
        <f t="shared" si="815"/>
        <v>365</v>
      </c>
      <c r="O6233" s="64">
        <f t="shared" si="819"/>
        <v>2</v>
      </c>
      <c r="P6233" s="64">
        <f t="shared" si="820"/>
        <v>1</v>
      </c>
      <c r="Q6233" s="64">
        <f t="shared" si="821"/>
        <v>1</v>
      </c>
    </row>
    <row r="6234" spans="1:17" x14ac:dyDescent="0.35">
      <c r="A6234" s="64">
        <v>50915829</v>
      </c>
      <c r="B6234" s="64" t="str">
        <f t="shared" si="816"/>
        <v>RT</v>
      </c>
      <c r="C6234" s="64">
        <f t="shared" si="817"/>
        <v>7858.84</v>
      </c>
      <c r="D6234" s="64">
        <f t="shared" si="817"/>
        <v>335</v>
      </c>
      <c r="E6234" s="64">
        <f t="shared" si="817"/>
        <v>628.68000000000006</v>
      </c>
      <c r="F6234" s="64">
        <f t="shared" si="817"/>
        <v>0</v>
      </c>
      <c r="H6234" s="64">
        <f t="shared" si="812"/>
        <v>-628.68000000000006</v>
      </c>
      <c r="J6234" s="64">
        <f t="shared" si="818"/>
        <v>237</v>
      </c>
      <c r="K6234" s="64">
        <f t="shared" si="813"/>
        <v>257</v>
      </c>
      <c r="L6234" s="64">
        <f t="shared" si="814"/>
        <v>900</v>
      </c>
      <c r="M6234" s="64">
        <f t="shared" si="815"/>
        <v>365</v>
      </c>
      <c r="O6234" s="64">
        <f t="shared" si="819"/>
        <v>2</v>
      </c>
      <c r="P6234" s="64">
        <f t="shared" si="820"/>
        <v>1</v>
      </c>
      <c r="Q6234" s="64">
        <f t="shared" si="821"/>
        <v>1</v>
      </c>
    </row>
    <row r="6235" spans="1:17" x14ac:dyDescent="0.35">
      <c r="A6235" s="64">
        <v>50916786</v>
      </c>
      <c r="B6235" s="64" t="str">
        <f t="shared" si="816"/>
        <v>RT</v>
      </c>
      <c r="C6235" s="64">
        <f t="shared" si="817"/>
        <v>8233.83</v>
      </c>
      <c r="D6235" s="64">
        <f t="shared" si="817"/>
        <v>364</v>
      </c>
      <c r="E6235" s="64">
        <f t="shared" si="817"/>
        <v>683.02</v>
      </c>
      <c r="F6235" s="64">
        <f t="shared" si="817"/>
        <v>0</v>
      </c>
      <c r="H6235" s="64">
        <f t="shared" si="812"/>
        <v>-683.02</v>
      </c>
      <c r="J6235" s="64">
        <f t="shared" si="818"/>
        <v>237</v>
      </c>
      <c r="K6235" s="64">
        <f t="shared" si="813"/>
        <v>257</v>
      </c>
      <c r="L6235" s="64">
        <f t="shared" si="814"/>
        <v>901</v>
      </c>
      <c r="M6235" s="64">
        <f t="shared" si="815"/>
        <v>365</v>
      </c>
      <c r="O6235" s="64">
        <f t="shared" si="819"/>
        <v>2</v>
      </c>
      <c r="P6235" s="64">
        <f t="shared" si="820"/>
        <v>1</v>
      </c>
      <c r="Q6235" s="64">
        <f t="shared" si="821"/>
        <v>1</v>
      </c>
    </row>
    <row r="6236" spans="1:17" x14ac:dyDescent="0.35">
      <c r="A6236" s="64">
        <v>50917669</v>
      </c>
      <c r="B6236" s="64" t="str">
        <f t="shared" si="816"/>
        <v>RT</v>
      </c>
      <c r="C6236" s="64">
        <f t="shared" si="817"/>
        <v>5467.92</v>
      </c>
      <c r="D6236" s="64">
        <f t="shared" si="817"/>
        <v>365</v>
      </c>
      <c r="E6236" s="64">
        <f t="shared" si="817"/>
        <v>416.12</v>
      </c>
      <c r="F6236" s="64">
        <f t="shared" si="817"/>
        <v>0</v>
      </c>
      <c r="H6236" s="64">
        <f t="shared" si="812"/>
        <v>-416.12</v>
      </c>
      <c r="J6236" s="64">
        <f t="shared" si="818"/>
        <v>237</v>
      </c>
      <c r="K6236" s="64">
        <f t="shared" si="813"/>
        <v>257</v>
      </c>
      <c r="L6236" s="64">
        <f t="shared" si="814"/>
        <v>902</v>
      </c>
      <c r="M6236" s="64">
        <f t="shared" si="815"/>
        <v>365</v>
      </c>
      <c r="O6236" s="64">
        <f t="shared" si="819"/>
        <v>2</v>
      </c>
      <c r="P6236" s="64">
        <f t="shared" si="820"/>
        <v>1</v>
      </c>
      <c r="Q6236" s="64">
        <f t="shared" si="821"/>
        <v>1</v>
      </c>
    </row>
    <row r="6237" spans="1:17" x14ac:dyDescent="0.35">
      <c r="A6237" s="64">
        <v>50920133</v>
      </c>
      <c r="B6237" s="64" t="str">
        <f t="shared" si="816"/>
        <v>CPP</v>
      </c>
      <c r="C6237" s="64">
        <f t="shared" si="817"/>
        <v>9012.8100000000013</v>
      </c>
      <c r="D6237" s="64">
        <f t="shared" si="817"/>
        <v>331</v>
      </c>
      <c r="E6237" s="64">
        <f t="shared" si="817"/>
        <v>764.44</v>
      </c>
      <c r="F6237" s="64">
        <f t="shared" si="817"/>
        <v>762.38</v>
      </c>
      <c r="H6237" s="64">
        <f t="shared" si="812"/>
        <v>-2.0600000000000591</v>
      </c>
      <c r="J6237" s="64">
        <f t="shared" si="818"/>
        <v>238</v>
      </c>
      <c r="K6237" s="64">
        <f t="shared" si="813"/>
        <v>257</v>
      </c>
      <c r="L6237" s="64">
        <f t="shared" si="814"/>
        <v>902</v>
      </c>
      <c r="M6237" s="64">
        <f t="shared" si="815"/>
        <v>365</v>
      </c>
      <c r="O6237" s="64">
        <f t="shared" si="819"/>
        <v>2</v>
      </c>
      <c r="P6237" s="64">
        <f t="shared" si="820"/>
        <v>1</v>
      </c>
      <c r="Q6237" s="64">
        <f t="shared" si="821"/>
        <v>1</v>
      </c>
    </row>
    <row r="6238" spans="1:17" x14ac:dyDescent="0.35">
      <c r="A6238" s="64">
        <v>50920315</v>
      </c>
      <c r="B6238" s="64" t="str">
        <f t="shared" si="816"/>
        <v>CPP/RT</v>
      </c>
      <c r="C6238" s="64">
        <f t="shared" si="817"/>
        <v>6421.73</v>
      </c>
      <c r="D6238" s="64">
        <f t="shared" si="817"/>
        <v>365</v>
      </c>
      <c r="E6238" s="64">
        <f t="shared" si="817"/>
        <v>542.08000000000004</v>
      </c>
      <c r="F6238" s="64">
        <f t="shared" si="817"/>
        <v>542.82000000000005</v>
      </c>
      <c r="H6238" s="64">
        <f t="shared" si="812"/>
        <v>0.74000000000000909</v>
      </c>
      <c r="J6238" s="64">
        <f t="shared" si="818"/>
        <v>238</v>
      </c>
      <c r="K6238" s="64">
        <f t="shared" si="813"/>
        <v>258</v>
      </c>
      <c r="L6238" s="64">
        <f t="shared" si="814"/>
        <v>902</v>
      </c>
      <c r="M6238" s="64">
        <f t="shared" si="815"/>
        <v>365</v>
      </c>
      <c r="O6238" s="64">
        <f t="shared" si="819"/>
        <v>2</v>
      </c>
      <c r="P6238" s="64">
        <f t="shared" si="820"/>
        <v>1</v>
      </c>
      <c r="Q6238" s="64">
        <f t="shared" si="821"/>
        <v>1</v>
      </c>
    </row>
    <row r="6239" spans="1:17" x14ac:dyDescent="0.35">
      <c r="A6239" s="64">
        <v>50920802</v>
      </c>
      <c r="B6239" s="64" t="str">
        <f t="shared" si="816"/>
        <v>RT</v>
      </c>
      <c r="C6239" s="64">
        <f t="shared" si="817"/>
        <v>4031.29</v>
      </c>
      <c r="D6239" s="64">
        <f t="shared" si="817"/>
        <v>365</v>
      </c>
      <c r="E6239" s="64">
        <f t="shared" si="817"/>
        <v>317.57</v>
      </c>
      <c r="F6239" s="64">
        <f t="shared" si="817"/>
        <v>0</v>
      </c>
      <c r="H6239" s="64">
        <f t="shared" si="812"/>
        <v>-317.57</v>
      </c>
      <c r="J6239" s="64">
        <f t="shared" si="818"/>
        <v>238</v>
      </c>
      <c r="K6239" s="64">
        <f t="shared" si="813"/>
        <v>258</v>
      </c>
      <c r="L6239" s="64">
        <f t="shared" si="814"/>
        <v>903</v>
      </c>
      <c r="M6239" s="64">
        <f t="shared" si="815"/>
        <v>365</v>
      </c>
      <c r="O6239" s="64">
        <f t="shared" si="819"/>
        <v>2</v>
      </c>
      <c r="P6239" s="64">
        <f t="shared" si="820"/>
        <v>1</v>
      </c>
      <c r="Q6239" s="64">
        <f t="shared" si="821"/>
        <v>1</v>
      </c>
    </row>
    <row r="6240" spans="1:17" x14ac:dyDescent="0.35">
      <c r="A6240" s="64">
        <v>50922254</v>
      </c>
      <c r="B6240" s="64" t="str">
        <f t="shared" si="816"/>
        <v>RT</v>
      </c>
      <c r="C6240" s="64">
        <f t="shared" si="817"/>
        <v>7513.67</v>
      </c>
      <c r="D6240" s="64">
        <f t="shared" si="817"/>
        <v>364</v>
      </c>
      <c r="E6240" s="64">
        <f t="shared" si="817"/>
        <v>609.25</v>
      </c>
      <c r="F6240" s="64">
        <f t="shared" si="817"/>
        <v>0</v>
      </c>
      <c r="H6240" s="64">
        <f t="shared" si="812"/>
        <v>-609.25</v>
      </c>
      <c r="J6240" s="64">
        <f t="shared" si="818"/>
        <v>238</v>
      </c>
      <c r="K6240" s="64">
        <f t="shared" si="813"/>
        <v>258</v>
      </c>
      <c r="L6240" s="64">
        <f t="shared" si="814"/>
        <v>904</v>
      </c>
      <c r="M6240" s="64">
        <f t="shared" si="815"/>
        <v>365</v>
      </c>
      <c r="O6240" s="64">
        <f t="shared" si="819"/>
        <v>2</v>
      </c>
      <c r="P6240" s="64">
        <f t="shared" si="820"/>
        <v>1</v>
      </c>
      <c r="Q6240" s="64">
        <f t="shared" si="821"/>
        <v>1</v>
      </c>
    </row>
    <row r="6241" spans="1:17" x14ac:dyDescent="0.35">
      <c r="A6241" s="64">
        <v>50922650</v>
      </c>
      <c r="B6241" s="64" t="str">
        <f t="shared" si="816"/>
        <v>RT</v>
      </c>
      <c r="C6241" s="64">
        <f t="shared" si="817"/>
        <v>5583.33</v>
      </c>
      <c r="D6241" s="64">
        <f t="shared" si="817"/>
        <v>365</v>
      </c>
      <c r="E6241" s="64">
        <f t="shared" si="817"/>
        <v>474.58</v>
      </c>
      <c r="F6241" s="64">
        <f t="shared" si="817"/>
        <v>0</v>
      </c>
      <c r="H6241" s="64">
        <f t="shared" si="812"/>
        <v>-474.58</v>
      </c>
      <c r="J6241" s="64">
        <f t="shared" si="818"/>
        <v>238</v>
      </c>
      <c r="K6241" s="64">
        <f t="shared" si="813"/>
        <v>258</v>
      </c>
      <c r="L6241" s="64">
        <f t="shared" si="814"/>
        <v>905</v>
      </c>
      <c r="M6241" s="64">
        <f t="shared" si="815"/>
        <v>365</v>
      </c>
      <c r="O6241" s="64">
        <f t="shared" si="819"/>
        <v>2</v>
      </c>
      <c r="P6241" s="64">
        <f t="shared" si="820"/>
        <v>1</v>
      </c>
      <c r="Q6241" s="64">
        <f t="shared" si="821"/>
        <v>1</v>
      </c>
    </row>
    <row r="6242" spans="1:17" x14ac:dyDescent="0.35">
      <c r="A6242" s="64">
        <v>50922957</v>
      </c>
      <c r="B6242" s="64" t="str">
        <f t="shared" si="816"/>
        <v>RT</v>
      </c>
      <c r="C6242" s="64">
        <f t="shared" si="817"/>
        <v>8283.130000000001</v>
      </c>
      <c r="D6242" s="64">
        <f t="shared" si="817"/>
        <v>364</v>
      </c>
      <c r="E6242" s="64">
        <f t="shared" si="817"/>
        <v>680.05</v>
      </c>
      <c r="F6242" s="64">
        <f t="shared" si="817"/>
        <v>0</v>
      </c>
      <c r="H6242" s="64">
        <f t="shared" si="812"/>
        <v>-680.05</v>
      </c>
      <c r="J6242" s="64">
        <f t="shared" si="818"/>
        <v>238</v>
      </c>
      <c r="K6242" s="64">
        <f t="shared" si="813"/>
        <v>258</v>
      </c>
      <c r="L6242" s="64">
        <f t="shared" si="814"/>
        <v>906</v>
      </c>
      <c r="M6242" s="64">
        <f t="shared" si="815"/>
        <v>365</v>
      </c>
      <c r="O6242" s="64">
        <f t="shared" si="819"/>
        <v>2</v>
      </c>
      <c r="P6242" s="64">
        <f t="shared" si="820"/>
        <v>1</v>
      </c>
      <c r="Q6242" s="64">
        <f t="shared" si="821"/>
        <v>1</v>
      </c>
    </row>
    <row r="6243" spans="1:17" x14ac:dyDescent="0.35">
      <c r="A6243" s="64">
        <v>50923848</v>
      </c>
      <c r="B6243" s="64" t="str">
        <f t="shared" si="816"/>
        <v>CPP</v>
      </c>
      <c r="C6243" s="64">
        <f t="shared" si="817"/>
        <v>13412.42</v>
      </c>
      <c r="D6243" s="64">
        <f t="shared" si="817"/>
        <v>335</v>
      </c>
      <c r="E6243" s="64">
        <f t="shared" si="817"/>
        <v>1109.6299999999999</v>
      </c>
      <c r="F6243" s="64">
        <f t="shared" si="817"/>
        <v>1101.1199999999999</v>
      </c>
      <c r="H6243" s="64">
        <f t="shared" si="812"/>
        <v>-8.5099999999999909</v>
      </c>
      <c r="J6243" s="64">
        <f t="shared" si="818"/>
        <v>239</v>
      </c>
      <c r="K6243" s="64">
        <f t="shared" si="813"/>
        <v>258</v>
      </c>
      <c r="L6243" s="64">
        <f t="shared" si="814"/>
        <v>906</v>
      </c>
      <c r="M6243" s="64">
        <f t="shared" si="815"/>
        <v>365</v>
      </c>
      <c r="O6243" s="64">
        <f t="shared" si="819"/>
        <v>2</v>
      </c>
      <c r="P6243" s="64">
        <f t="shared" si="820"/>
        <v>1</v>
      </c>
      <c r="Q6243" s="64">
        <f t="shared" si="821"/>
        <v>1</v>
      </c>
    </row>
    <row r="6244" spans="1:17" x14ac:dyDescent="0.35">
      <c r="A6244" s="64">
        <v>50923971</v>
      </c>
      <c r="B6244" s="64" t="str">
        <f t="shared" si="816"/>
        <v>CPP/RT</v>
      </c>
      <c r="C6244" s="64">
        <f t="shared" si="817"/>
        <v>5269.68</v>
      </c>
      <c r="D6244" s="64">
        <f t="shared" si="817"/>
        <v>302</v>
      </c>
      <c r="E6244" s="64">
        <f t="shared" si="817"/>
        <v>424.98</v>
      </c>
      <c r="F6244" s="64">
        <f t="shared" si="817"/>
        <v>419.73</v>
      </c>
      <c r="H6244" s="64">
        <f t="shared" si="812"/>
        <v>-5.25</v>
      </c>
      <c r="J6244" s="64">
        <f t="shared" si="818"/>
        <v>239</v>
      </c>
      <c r="K6244" s="64">
        <f t="shared" si="813"/>
        <v>259</v>
      </c>
      <c r="L6244" s="64">
        <f t="shared" si="814"/>
        <v>906</v>
      </c>
      <c r="M6244" s="64">
        <f t="shared" si="815"/>
        <v>365</v>
      </c>
      <c r="O6244" s="64">
        <f t="shared" si="819"/>
        <v>2</v>
      </c>
      <c r="P6244" s="64">
        <f t="shared" si="820"/>
        <v>1</v>
      </c>
      <c r="Q6244" s="64">
        <f t="shared" si="821"/>
        <v>1</v>
      </c>
    </row>
    <row r="6245" spans="1:17" x14ac:dyDescent="0.35">
      <c r="A6245" s="64">
        <v>50924416</v>
      </c>
      <c r="B6245" s="64" t="str">
        <f t="shared" si="816"/>
        <v>CPP</v>
      </c>
      <c r="C6245" s="64">
        <f t="shared" si="817"/>
        <v>2527.0500000000002</v>
      </c>
      <c r="D6245" s="64">
        <f t="shared" si="817"/>
        <v>306</v>
      </c>
      <c r="E6245" s="64">
        <f t="shared" si="817"/>
        <v>200.76999999999998</v>
      </c>
      <c r="F6245" s="64">
        <f t="shared" si="817"/>
        <v>194.25</v>
      </c>
      <c r="H6245" s="64">
        <f t="shared" si="812"/>
        <v>-6.5199999999999818</v>
      </c>
      <c r="J6245" s="64">
        <f t="shared" si="818"/>
        <v>240</v>
      </c>
      <c r="K6245" s="64">
        <f t="shared" si="813"/>
        <v>259</v>
      </c>
      <c r="L6245" s="64">
        <f t="shared" si="814"/>
        <v>906</v>
      </c>
      <c r="M6245" s="64">
        <f t="shared" si="815"/>
        <v>365</v>
      </c>
      <c r="O6245" s="64">
        <f t="shared" si="819"/>
        <v>2</v>
      </c>
      <c r="P6245" s="64">
        <f t="shared" si="820"/>
        <v>1</v>
      </c>
      <c r="Q6245" s="64">
        <f t="shared" si="821"/>
        <v>1</v>
      </c>
    </row>
    <row r="6246" spans="1:17" x14ac:dyDescent="0.35">
      <c r="A6246" s="64">
        <v>50924953</v>
      </c>
      <c r="B6246" s="64" t="str">
        <f t="shared" si="816"/>
        <v>RT</v>
      </c>
      <c r="C6246" s="64">
        <f t="shared" si="817"/>
        <v>2521.48</v>
      </c>
      <c r="D6246" s="64">
        <f t="shared" si="817"/>
        <v>365</v>
      </c>
      <c r="E6246" s="64">
        <f t="shared" si="817"/>
        <v>203.99</v>
      </c>
      <c r="F6246" s="64">
        <f t="shared" si="817"/>
        <v>0</v>
      </c>
      <c r="H6246" s="64">
        <f t="shared" si="812"/>
        <v>-203.99</v>
      </c>
      <c r="J6246" s="64">
        <f t="shared" si="818"/>
        <v>240</v>
      </c>
      <c r="K6246" s="64">
        <f t="shared" si="813"/>
        <v>259</v>
      </c>
      <c r="L6246" s="64">
        <f t="shared" si="814"/>
        <v>907</v>
      </c>
      <c r="M6246" s="64">
        <f t="shared" si="815"/>
        <v>365</v>
      </c>
      <c r="O6246" s="64">
        <f t="shared" si="819"/>
        <v>2</v>
      </c>
      <c r="P6246" s="64">
        <f t="shared" si="820"/>
        <v>1</v>
      </c>
      <c r="Q6246" s="64">
        <f t="shared" si="821"/>
        <v>1</v>
      </c>
    </row>
    <row r="6247" spans="1:17" x14ac:dyDescent="0.35">
      <c r="A6247" s="64">
        <v>50925985</v>
      </c>
      <c r="B6247" s="64" t="str">
        <f t="shared" si="816"/>
        <v>RT</v>
      </c>
      <c r="C6247" s="64">
        <f t="shared" si="817"/>
        <v>15207.029999999999</v>
      </c>
      <c r="D6247" s="64">
        <f t="shared" si="817"/>
        <v>365</v>
      </c>
      <c r="E6247" s="64">
        <f t="shared" si="817"/>
        <v>1190.08</v>
      </c>
      <c r="F6247" s="64">
        <f t="shared" si="817"/>
        <v>0</v>
      </c>
      <c r="H6247" s="64">
        <f t="shared" si="812"/>
        <v>-1190.08</v>
      </c>
      <c r="J6247" s="64">
        <f t="shared" si="818"/>
        <v>240</v>
      </c>
      <c r="K6247" s="64">
        <f t="shared" si="813"/>
        <v>259</v>
      </c>
      <c r="L6247" s="64">
        <f t="shared" si="814"/>
        <v>908</v>
      </c>
      <c r="M6247" s="64">
        <f t="shared" si="815"/>
        <v>365</v>
      </c>
      <c r="O6247" s="64">
        <f t="shared" si="819"/>
        <v>2</v>
      </c>
      <c r="P6247" s="64">
        <f t="shared" si="820"/>
        <v>1</v>
      </c>
      <c r="Q6247" s="64">
        <f t="shared" si="821"/>
        <v>1</v>
      </c>
    </row>
    <row r="6248" spans="1:17" x14ac:dyDescent="0.35">
      <c r="A6248" s="64">
        <v>50926652</v>
      </c>
      <c r="B6248" s="64" t="str">
        <f t="shared" si="816"/>
        <v>RT</v>
      </c>
      <c r="C6248" s="64">
        <f t="shared" si="817"/>
        <v>5878.93</v>
      </c>
      <c r="D6248" s="64">
        <f t="shared" si="817"/>
        <v>364</v>
      </c>
      <c r="E6248" s="64">
        <f t="shared" si="817"/>
        <v>460.11</v>
      </c>
      <c r="F6248" s="64">
        <f t="shared" si="817"/>
        <v>0</v>
      </c>
      <c r="H6248" s="64">
        <f t="shared" si="812"/>
        <v>-460.11</v>
      </c>
      <c r="J6248" s="64">
        <f t="shared" si="818"/>
        <v>240</v>
      </c>
      <c r="K6248" s="64">
        <f t="shared" si="813"/>
        <v>259</v>
      </c>
      <c r="L6248" s="64">
        <f t="shared" si="814"/>
        <v>909</v>
      </c>
      <c r="M6248" s="64">
        <f t="shared" si="815"/>
        <v>365</v>
      </c>
      <c r="O6248" s="64">
        <f t="shared" si="819"/>
        <v>2</v>
      </c>
      <c r="P6248" s="64">
        <f t="shared" si="820"/>
        <v>1</v>
      </c>
      <c r="Q6248" s="64">
        <f t="shared" si="821"/>
        <v>1</v>
      </c>
    </row>
    <row r="6249" spans="1:17" x14ac:dyDescent="0.35">
      <c r="A6249" s="64">
        <v>50927684</v>
      </c>
      <c r="B6249" s="64" t="str">
        <f t="shared" si="816"/>
        <v>CPP</v>
      </c>
      <c r="C6249" s="64">
        <f t="shared" si="817"/>
        <v>14165.3</v>
      </c>
      <c r="D6249" s="64">
        <f t="shared" si="817"/>
        <v>365</v>
      </c>
      <c r="E6249" s="64">
        <f t="shared" si="817"/>
        <v>1168.97</v>
      </c>
      <c r="F6249" s="64">
        <f t="shared" si="817"/>
        <v>1154.1300000000001</v>
      </c>
      <c r="H6249" s="64">
        <f t="shared" si="812"/>
        <v>-14.839999999999918</v>
      </c>
      <c r="J6249" s="64">
        <f t="shared" si="818"/>
        <v>241</v>
      </c>
      <c r="K6249" s="64">
        <f t="shared" si="813"/>
        <v>259</v>
      </c>
      <c r="L6249" s="64">
        <f t="shared" si="814"/>
        <v>909</v>
      </c>
      <c r="M6249" s="64">
        <f t="shared" si="815"/>
        <v>365</v>
      </c>
      <c r="O6249" s="64">
        <f t="shared" si="819"/>
        <v>2</v>
      </c>
      <c r="P6249" s="64">
        <f t="shared" si="820"/>
        <v>1</v>
      </c>
      <c r="Q6249" s="64">
        <f t="shared" si="821"/>
        <v>1</v>
      </c>
    </row>
    <row r="6250" spans="1:17" x14ac:dyDescent="0.35">
      <c r="A6250" s="64">
        <v>50929119</v>
      </c>
      <c r="B6250" s="64" t="str">
        <f t="shared" si="816"/>
        <v>RCT Control</v>
      </c>
      <c r="C6250" s="64">
        <f t="shared" si="817"/>
        <v>2185.9900000000002</v>
      </c>
      <c r="D6250" s="64">
        <f t="shared" si="817"/>
        <v>332</v>
      </c>
      <c r="E6250" s="64">
        <f t="shared" si="817"/>
        <v>167.56</v>
      </c>
      <c r="F6250" s="64">
        <f t="shared" si="817"/>
        <v>0</v>
      </c>
      <c r="H6250" s="64">
        <f t="shared" si="812"/>
        <v>-167.56</v>
      </c>
      <c r="J6250" s="64">
        <f t="shared" si="818"/>
        <v>241</v>
      </c>
      <c r="K6250" s="64">
        <f t="shared" si="813"/>
        <v>259</v>
      </c>
      <c r="L6250" s="64">
        <f t="shared" si="814"/>
        <v>909</v>
      </c>
      <c r="M6250" s="64">
        <f t="shared" si="815"/>
        <v>366</v>
      </c>
      <c r="O6250" s="64">
        <f t="shared" si="819"/>
        <v>2</v>
      </c>
      <c r="P6250" s="64">
        <f t="shared" si="820"/>
        <v>1</v>
      </c>
      <c r="Q6250" s="64">
        <f t="shared" si="821"/>
        <v>1</v>
      </c>
    </row>
    <row r="6251" spans="1:17" x14ac:dyDescent="0.35">
      <c r="A6251" s="64">
        <v>50929622</v>
      </c>
      <c r="B6251" s="64" t="str">
        <f t="shared" si="816"/>
        <v>RCT Control</v>
      </c>
      <c r="C6251" s="64">
        <f t="shared" si="817"/>
        <v>5910.8099999999995</v>
      </c>
      <c r="D6251" s="64">
        <f t="shared" si="817"/>
        <v>335</v>
      </c>
      <c r="E6251" s="64">
        <f t="shared" si="817"/>
        <v>485.25</v>
      </c>
      <c r="F6251" s="64">
        <f t="shared" si="817"/>
        <v>0</v>
      </c>
      <c r="H6251" s="64">
        <f t="shared" si="812"/>
        <v>-485.25</v>
      </c>
      <c r="J6251" s="64">
        <f t="shared" si="818"/>
        <v>241</v>
      </c>
      <c r="K6251" s="64">
        <f t="shared" si="813"/>
        <v>259</v>
      </c>
      <c r="L6251" s="64">
        <f t="shared" si="814"/>
        <v>909</v>
      </c>
      <c r="M6251" s="64">
        <f t="shared" si="815"/>
        <v>367</v>
      </c>
      <c r="O6251" s="64">
        <f t="shared" si="819"/>
        <v>2</v>
      </c>
      <c r="P6251" s="64">
        <f t="shared" si="820"/>
        <v>1</v>
      </c>
      <c r="Q6251" s="64">
        <f t="shared" si="821"/>
        <v>1</v>
      </c>
    </row>
    <row r="6252" spans="1:17" x14ac:dyDescent="0.35">
      <c r="A6252" s="64">
        <v>50929804</v>
      </c>
      <c r="B6252" s="64" t="str">
        <f t="shared" si="816"/>
        <v>RCT Control</v>
      </c>
      <c r="C6252" s="64">
        <f t="shared" si="817"/>
        <v>12817.06</v>
      </c>
      <c r="D6252" s="64">
        <f t="shared" si="817"/>
        <v>332</v>
      </c>
      <c r="E6252" s="64">
        <f t="shared" si="817"/>
        <v>968.93000000000006</v>
      </c>
      <c r="F6252" s="64">
        <f t="shared" ref="F6252" si="822">SUMIFS(F$55:F$4404,$A$55:$A$4404,$A6252)</f>
        <v>0</v>
      </c>
      <c r="H6252" s="64">
        <f t="shared" ref="H6252:H6315" si="823">F6252-E6252</f>
        <v>-968.93000000000006</v>
      </c>
      <c r="J6252" s="64">
        <f t="shared" si="818"/>
        <v>241</v>
      </c>
      <c r="K6252" s="64">
        <f t="shared" ref="K6252:K6315" si="824">IF(AND($B6252=K$4457,$Q6252=1),K6251+1,K6251)</f>
        <v>259</v>
      </c>
      <c r="L6252" s="64">
        <f t="shared" ref="L6252:L6315" si="825">IF(AND($B6252=L$4457,$Q6252=1),L6251+1,L6251)</f>
        <v>909</v>
      </c>
      <c r="M6252" s="64">
        <f t="shared" ref="M6252:M6315" si="826">IF(AND($B6252=M$4457,$Q6252=1),M6251+1,M6251)</f>
        <v>368</v>
      </c>
      <c r="O6252" s="64">
        <f t="shared" si="819"/>
        <v>2</v>
      </c>
      <c r="P6252" s="64">
        <f t="shared" si="820"/>
        <v>1</v>
      </c>
      <c r="Q6252" s="64">
        <f t="shared" si="821"/>
        <v>1</v>
      </c>
    </row>
    <row r="6253" spans="1:17" x14ac:dyDescent="0.35">
      <c r="A6253" s="64">
        <v>50930992</v>
      </c>
      <c r="B6253" s="64" t="str">
        <f t="shared" ref="B6253:B6316" si="827">INDEX($B$55:$B$4404,MATCH($A6253,$A$55:$A$4404,0),1)</f>
        <v>RT</v>
      </c>
      <c r="C6253" s="64">
        <f t="shared" ref="C6253:F6316" si="828">SUMIFS(C$55:C$4404,$A$55:$A$4404,$A6253)</f>
        <v>3379.8</v>
      </c>
      <c r="D6253" s="64">
        <f t="shared" si="828"/>
        <v>367</v>
      </c>
      <c r="E6253" s="64">
        <f t="shared" si="828"/>
        <v>261.81</v>
      </c>
      <c r="F6253" s="64">
        <f t="shared" si="828"/>
        <v>0</v>
      </c>
      <c r="H6253" s="64">
        <f t="shared" si="823"/>
        <v>-261.81</v>
      </c>
      <c r="J6253" s="64">
        <f t="shared" ref="J6253:J6316" si="829">IF(AND($B6253=J$4457,$Q6253=1),J6252+1,J6252)</f>
        <v>241</v>
      </c>
      <c r="K6253" s="64">
        <f t="shared" si="824"/>
        <v>259</v>
      </c>
      <c r="L6253" s="64">
        <f t="shared" si="825"/>
        <v>910</v>
      </c>
      <c r="M6253" s="64">
        <f t="shared" si="826"/>
        <v>368</v>
      </c>
      <c r="O6253" s="64">
        <f t="shared" ref="O6253:O6316" si="830">COUNTIFS($A$55:$A$4404,$A6253)</f>
        <v>2</v>
      </c>
      <c r="P6253" s="64">
        <f t="shared" ref="P6253:P6316" si="831">IF(D6253&lt;=$P$4455,1,0)</f>
        <v>1</v>
      </c>
      <c r="Q6253" s="64">
        <f t="shared" ref="Q6253:Q6316" si="832">IF(AND(O6253=2,P6253=1),1,0)</f>
        <v>1</v>
      </c>
    </row>
    <row r="6254" spans="1:17" x14ac:dyDescent="0.35">
      <c r="A6254" s="64">
        <v>50931172</v>
      </c>
      <c r="B6254" s="64" t="str">
        <f t="shared" si="827"/>
        <v>RT</v>
      </c>
      <c r="C6254" s="64">
        <f t="shared" si="828"/>
        <v>4561.3899999999994</v>
      </c>
      <c r="D6254" s="64">
        <f t="shared" si="828"/>
        <v>365</v>
      </c>
      <c r="E6254" s="64">
        <f t="shared" si="828"/>
        <v>342.9</v>
      </c>
      <c r="F6254" s="64">
        <f t="shared" si="828"/>
        <v>0</v>
      </c>
      <c r="H6254" s="64">
        <f t="shared" si="823"/>
        <v>-342.9</v>
      </c>
      <c r="J6254" s="64">
        <f t="shared" si="829"/>
        <v>241</v>
      </c>
      <c r="K6254" s="64">
        <f t="shared" si="824"/>
        <v>259</v>
      </c>
      <c r="L6254" s="64">
        <f t="shared" si="825"/>
        <v>911</v>
      </c>
      <c r="M6254" s="64">
        <f t="shared" si="826"/>
        <v>368</v>
      </c>
      <c r="O6254" s="64">
        <f t="shared" si="830"/>
        <v>2</v>
      </c>
      <c r="P6254" s="64">
        <f t="shared" si="831"/>
        <v>1</v>
      </c>
      <c r="Q6254" s="64">
        <f t="shared" si="832"/>
        <v>1</v>
      </c>
    </row>
    <row r="6255" spans="1:17" x14ac:dyDescent="0.35">
      <c r="A6255" s="64">
        <v>50931669</v>
      </c>
      <c r="B6255" s="64" t="str">
        <f t="shared" si="827"/>
        <v>RT</v>
      </c>
      <c r="C6255" s="64">
        <f t="shared" si="828"/>
        <v>9576.16</v>
      </c>
      <c r="D6255" s="64">
        <f t="shared" si="828"/>
        <v>365</v>
      </c>
      <c r="E6255" s="64">
        <f t="shared" si="828"/>
        <v>788.45</v>
      </c>
      <c r="F6255" s="64">
        <f t="shared" si="828"/>
        <v>0</v>
      </c>
      <c r="H6255" s="64">
        <f t="shared" si="823"/>
        <v>-788.45</v>
      </c>
      <c r="J6255" s="64">
        <f t="shared" si="829"/>
        <v>241</v>
      </c>
      <c r="K6255" s="64">
        <f t="shared" si="824"/>
        <v>259</v>
      </c>
      <c r="L6255" s="64">
        <f t="shared" si="825"/>
        <v>912</v>
      </c>
      <c r="M6255" s="64">
        <f t="shared" si="826"/>
        <v>368</v>
      </c>
      <c r="O6255" s="64">
        <f t="shared" si="830"/>
        <v>2</v>
      </c>
      <c r="P6255" s="64">
        <f t="shared" si="831"/>
        <v>1</v>
      </c>
      <c r="Q6255" s="64">
        <f t="shared" si="832"/>
        <v>1</v>
      </c>
    </row>
    <row r="6256" spans="1:17" x14ac:dyDescent="0.35">
      <c r="A6256" s="64">
        <v>50937906</v>
      </c>
      <c r="B6256" s="64" t="str">
        <f t="shared" si="827"/>
        <v>RT</v>
      </c>
      <c r="C6256" s="64">
        <f t="shared" si="828"/>
        <v>14181.85</v>
      </c>
      <c r="D6256" s="64">
        <f t="shared" si="828"/>
        <v>364</v>
      </c>
      <c r="E6256" s="64">
        <f t="shared" si="828"/>
        <v>1171.8400000000001</v>
      </c>
      <c r="F6256" s="64">
        <f t="shared" si="828"/>
        <v>0</v>
      </c>
      <c r="H6256" s="64">
        <f t="shared" si="823"/>
        <v>-1171.8400000000001</v>
      </c>
      <c r="J6256" s="64">
        <f t="shared" si="829"/>
        <v>241</v>
      </c>
      <c r="K6256" s="64">
        <f t="shared" si="824"/>
        <v>259</v>
      </c>
      <c r="L6256" s="64">
        <f t="shared" si="825"/>
        <v>913</v>
      </c>
      <c r="M6256" s="64">
        <f t="shared" si="826"/>
        <v>368</v>
      </c>
      <c r="O6256" s="64">
        <f t="shared" si="830"/>
        <v>2</v>
      </c>
      <c r="P6256" s="64">
        <f t="shared" si="831"/>
        <v>1</v>
      </c>
      <c r="Q6256" s="64">
        <f t="shared" si="832"/>
        <v>1</v>
      </c>
    </row>
    <row r="6257" spans="1:17" x14ac:dyDescent="0.35">
      <c r="A6257" s="64">
        <v>50938839</v>
      </c>
      <c r="B6257" s="64" t="str">
        <f t="shared" si="827"/>
        <v>RT</v>
      </c>
      <c r="C6257" s="64">
        <f t="shared" si="828"/>
        <v>5768.18</v>
      </c>
      <c r="D6257" s="64">
        <f t="shared" si="828"/>
        <v>365</v>
      </c>
      <c r="E6257" s="64">
        <f t="shared" si="828"/>
        <v>450.82</v>
      </c>
      <c r="F6257" s="64">
        <f t="shared" si="828"/>
        <v>0</v>
      </c>
      <c r="H6257" s="64">
        <f t="shared" si="823"/>
        <v>-450.82</v>
      </c>
      <c r="J6257" s="64">
        <f t="shared" si="829"/>
        <v>241</v>
      </c>
      <c r="K6257" s="64">
        <f t="shared" si="824"/>
        <v>259</v>
      </c>
      <c r="L6257" s="64">
        <f t="shared" si="825"/>
        <v>914</v>
      </c>
      <c r="M6257" s="64">
        <f t="shared" si="826"/>
        <v>368</v>
      </c>
      <c r="O6257" s="64">
        <f t="shared" si="830"/>
        <v>2</v>
      </c>
      <c r="P6257" s="64">
        <f t="shared" si="831"/>
        <v>1</v>
      </c>
      <c r="Q6257" s="64">
        <f t="shared" si="832"/>
        <v>1</v>
      </c>
    </row>
    <row r="6258" spans="1:17" x14ac:dyDescent="0.35">
      <c r="A6258" s="64">
        <v>50939142</v>
      </c>
      <c r="B6258" s="64" t="str">
        <f t="shared" si="827"/>
        <v>CPP/RT</v>
      </c>
      <c r="C6258" s="64">
        <f t="shared" si="828"/>
        <v>8172.9</v>
      </c>
      <c r="D6258" s="64">
        <f t="shared" si="828"/>
        <v>272</v>
      </c>
      <c r="E6258" s="64">
        <f t="shared" si="828"/>
        <v>654.61</v>
      </c>
      <c r="F6258" s="64">
        <f t="shared" si="828"/>
        <v>642.95000000000005</v>
      </c>
      <c r="H6258" s="64">
        <f t="shared" si="823"/>
        <v>-11.659999999999968</v>
      </c>
      <c r="J6258" s="64">
        <f t="shared" si="829"/>
        <v>241</v>
      </c>
      <c r="K6258" s="64">
        <f t="shared" si="824"/>
        <v>260</v>
      </c>
      <c r="L6258" s="64">
        <f t="shared" si="825"/>
        <v>914</v>
      </c>
      <c r="M6258" s="64">
        <f t="shared" si="826"/>
        <v>368</v>
      </c>
      <c r="O6258" s="64">
        <f t="shared" si="830"/>
        <v>2</v>
      </c>
      <c r="P6258" s="64">
        <f t="shared" si="831"/>
        <v>1</v>
      </c>
      <c r="Q6258" s="64">
        <f t="shared" si="832"/>
        <v>1</v>
      </c>
    </row>
    <row r="6259" spans="1:17" x14ac:dyDescent="0.35">
      <c r="A6259" s="64">
        <v>50939704</v>
      </c>
      <c r="B6259" s="64" t="str">
        <f t="shared" si="827"/>
        <v>RT</v>
      </c>
      <c r="C6259" s="64">
        <f t="shared" si="828"/>
        <v>5037.07</v>
      </c>
      <c r="D6259" s="64">
        <f t="shared" si="828"/>
        <v>365</v>
      </c>
      <c r="E6259" s="64">
        <f t="shared" si="828"/>
        <v>397.33000000000004</v>
      </c>
      <c r="F6259" s="64">
        <f t="shared" si="828"/>
        <v>0</v>
      </c>
      <c r="H6259" s="64">
        <f t="shared" si="823"/>
        <v>-397.33000000000004</v>
      </c>
      <c r="J6259" s="64">
        <f t="shared" si="829"/>
        <v>241</v>
      </c>
      <c r="K6259" s="64">
        <f t="shared" si="824"/>
        <v>260</v>
      </c>
      <c r="L6259" s="64">
        <f t="shared" si="825"/>
        <v>915</v>
      </c>
      <c r="M6259" s="64">
        <f t="shared" si="826"/>
        <v>368</v>
      </c>
      <c r="O6259" s="64">
        <f t="shared" si="830"/>
        <v>2</v>
      </c>
      <c r="P6259" s="64">
        <f t="shared" si="831"/>
        <v>1</v>
      </c>
      <c r="Q6259" s="64">
        <f t="shared" si="832"/>
        <v>1</v>
      </c>
    </row>
    <row r="6260" spans="1:17" x14ac:dyDescent="0.35">
      <c r="A6260" s="64">
        <v>50940678</v>
      </c>
      <c r="B6260" s="64" t="str">
        <f t="shared" si="827"/>
        <v>RT</v>
      </c>
      <c r="C6260" s="64">
        <f t="shared" si="828"/>
        <v>7567.9500000000007</v>
      </c>
      <c r="D6260" s="64">
        <f t="shared" si="828"/>
        <v>363</v>
      </c>
      <c r="E6260" s="64">
        <f t="shared" si="828"/>
        <v>607.53</v>
      </c>
      <c r="F6260" s="64">
        <f t="shared" si="828"/>
        <v>0</v>
      </c>
      <c r="H6260" s="64">
        <f t="shared" si="823"/>
        <v>-607.53</v>
      </c>
      <c r="J6260" s="64">
        <f t="shared" si="829"/>
        <v>241</v>
      </c>
      <c r="K6260" s="64">
        <f t="shared" si="824"/>
        <v>260</v>
      </c>
      <c r="L6260" s="64">
        <f t="shared" si="825"/>
        <v>916</v>
      </c>
      <c r="M6260" s="64">
        <f t="shared" si="826"/>
        <v>368</v>
      </c>
      <c r="O6260" s="64">
        <f t="shared" si="830"/>
        <v>2</v>
      </c>
      <c r="P6260" s="64">
        <f t="shared" si="831"/>
        <v>1</v>
      </c>
      <c r="Q6260" s="64">
        <f t="shared" si="832"/>
        <v>1</v>
      </c>
    </row>
    <row r="6261" spans="1:17" x14ac:dyDescent="0.35">
      <c r="A6261" s="64">
        <v>50940842</v>
      </c>
      <c r="B6261" s="64" t="str">
        <f t="shared" si="827"/>
        <v>RCT Control</v>
      </c>
      <c r="C6261" s="64">
        <f t="shared" si="828"/>
        <v>4784.97</v>
      </c>
      <c r="D6261" s="64">
        <f t="shared" si="828"/>
        <v>335</v>
      </c>
      <c r="E6261" s="64">
        <f t="shared" si="828"/>
        <v>388.65999999999997</v>
      </c>
      <c r="F6261" s="64">
        <f t="shared" si="828"/>
        <v>0</v>
      </c>
      <c r="H6261" s="64">
        <f t="shared" si="823"/>
        <v>-388.65999999999997</v>
      </c>
      <c r="J6261" s="64">
        <f t="shared" si="829"/>
        <v>241</v>
      </c>
      <c r="K6261" s="64">
        <f t="shared" si="824"/>
        <v>260</v>
      </c>
      <c r="L6261" s="64">
        <f t="shared" si="825"/>
        <v>916</v>
      </c>
      <c r="M6261" s="64">
        <f t="shared" si="826"/>
        <v>369</v>
      </c>
      <c r="O6261" s="64">
        <f t="shared" si="830"/>
        <v>2</v>
      </c>
      <c r="P6261" s="64">
        <f t="shared" si="831"/>
        <v>1</v>
      </c>
      <c r="Q6261" s="64">
        <f t="shared" si="832"/>
        <v>1</v>
      </c>
    </row>
    <row r="6262" spans="1:17" x14ac:dyDescent="0.35">
      <c r="A6262" s="64">
        <v>50941741</v>
      </c>
      <c r="B6262" s="64" t="str">
        <f t="shared" si="827"/>
        <v>RT</v>
      </c>
      <c r="C6262" s="64">
        <f t="shared" si="828"/>
        <v>4433.9799999999996</v>
      </c>
      <c r="D6262" s="64">
        <f t="shared" si="828"/>
        <v>365</v>
      </c>
      <c r="E6262" s="64">
        <f t="shared" si="828"/>
        <v>367.40999999999997</v>
      </c>
      <c r="F6262" s="64">
        <f t="shared" si="828"/>
        <v>0</v>
      </c>
      <c r="H6262" s="64">
        <f t="shared" si="823"/>
        <v>-367.40999999999997</v>
      </c>
      <c r="J6262" s="64">
        <f t="shared" si="829"/>
        <v>241</v>
      </c>
      <c r="K6262" s="64">
        <f t="shared" si="824"/>
        <v>260</v>
      </c>
      <c r="L6262" s="64">
        <f t="shared" si="825"/>
        <v>917</v>
      </c>
      <c r="M6262" s="64">
        <f t="shared" si="826"/>
        <v>369</v>
      </c>
      <c r="O6262" s="64">
        <f t="shared" si="830"/>
        <v>2</v>
      </c>
      <c r="P6262" s="64">
        <f t="shared" si="831"/>
        <v>1</v>
      </c>
      <c r="Q6262" s="64">
        <f t="shared" si="832"/>
        <v>1</v>
      </c>
    </row>
    <row r="6263" spans="1:17" x14ac:dyDescent="0.35">
      <c r="A6263" s="64">
        <v>50944026</v>
      </c>
      <c r="B6263" s="64" t="str">
        <f t="shared" si="827"/>
        <v>CPP/RT</v>
      </c>
      <c r="C6263" s="64">
        <f t="shared" si="828"/>
        <v>6047.63</v>
      </c>
      <c r="D6263" s="64">
        <f t="shared" si="828"/>
        <v>305</v>
      </c>
      <c r="E6263" s="64">
        <f t="shared" si="828"/>
        <v>488.73</v>
      </c>
      <c r="F6263" s="64">
        <f t="shared" si="828"/>
        <v>485.26</v>
      </c>
      <c r="H6263" s="64">
        <f t="shared" si="823"/>
        <v>-3.4700000000000273</v>
      </c>
      <c r="J6263" s="64">
        <f t="shared" si="829"/>
        <v>241</v>
      </c>
      <c r="K6263" s="64">
        <f t="shared" si="824"/>
        <v>261</v>
      </c>
      <c r="L6263" s="64">
        <f t="shared" si="825"/>
        <v>917</v>
      </c>
      <c r="M6263" s="64">
        <f t="shared" si="826"/>
        <v>369</v>
      </c>
      <c r="O6263" s="64">
        <f t="shared" si="830"/>
        <v>2</v>
      </c>
      <c r="P6263" s="64">
        <f t="shared" si="831"/>
        <v>1</v>
      </c>
      <c r="Q6263" s="64">
        <f t="shared" si="832"/>
        <v>1</v>
      </c>
    </row>
    <row r="6264" spans="1:17" x14ac:dyDescent="0.35">
      <c r="A6264" s="64">
        <v>50944612</v>
      </c>
      <c r="B6264" s="64" t="str">
        <f t="shared" si="827"/>
        <v>RT</v>
      </c>
      <c r="C6264" s="64">
        <f t="shared" si="828"/>
        <v>7069.1100000000006</v>
      </c>
      <c r="D6264" s="64">
        <f t="shared" si="828"/>
        <v>363</v>
      </c>
      <c r="E6264" s="64">
        <f t="shared" si="828"/>
        <v>568.16</v>
      </c>
      <c r="F6264" s="64">
        <f t="shared" si="828"/>
        <v>0</v>
      </c>
      <c r="H6264" s="64">
        <f t="shared" si="823"/>
        <v>-568.16</v>
      </c>
      <c r="J6264" s="64">
        <f t="shared" si="829"/>
        <v>241</v>
      </c>
      <c r="K6264" s="64">
        <f t="shared" si="824"/>
        <v>261</v>
      </c>
      <c r="L6264" s="64">
        <f t="shared" si="825"/>
        <v>918</v>
      </c>
      <c r="M6264" s="64">
        <f t="shared" si="826"/>
        <v>369</v>
      </c>
      <c r="O6264" s="64">
        <f t="shared" si="830"/>
        <v>2</v>
      </c>
      <c r="P6264" s="64">
        <f t="shared" si="831"/>
        <v>1</v>
      </c>
      <c r="Q6264" s="64">
        <f t="shared" si="832"/>
        <v>1</v>
      </c>
    </row>
    <row r="6265" spans="1:17" x14ac:dyDescent="0.35">
      <c r="A6265" s="64">
        <v>50945686</v>
      </c>
      <c r="B6265" s="64" t="str">
        <f t="shared" si="827"/>
        <v>RT</v>
      </c>
      <c r="C6265" s="64">
        <f t="shared" si="828"/>
        <v>3965.66</v>
      </c>
      <c r="D6265" s="64">
        <f t="shared" si="828"/>
        <v>365</v>
      </c>
      <c r="E6265" s="64">
        <f t="shared" si="828"/>
        <v>325.64</v>
      </c>
      <c r="F6265" s="64">
        <f t="shared" si="828"/>
        <v>0</v>
      </c>
      <c r="H6265" s="64">
        <f t="shared" si="823"/>
        <v>-325.64</v>
      </c>
      <c r="J6265" s="64">
        <f t="shared" si="829"/>
        <v>241</v>
      </c>
      <c r="K6265" s="64">
        <f t="shared" si="824"/>
        <v>261</v>
      </c>
      <c r="L6265" s="64">
        <f t="shared" si="825"/>
        <v>919</v>
      </c>
      <c r="M6265" s="64">
        <f t="shared" si="826"/>
        <v>369</v>
      </c>
      <c r="O6265" s="64">
        <f t="shared" si="830"/>
        <v>2</v>
      </c>
      <c r="P6265" s="64">
        <f t="shared" si="831"/>
        <v>1</v>
      </c>
      <c r="Q6265" s="64">
        <f t="shared" si="832"/>
        <v>1</v>
      </c>
    </row>
    <row r="6266" spans="1:17" x14ac:dyDescent="0.35">
      <c r="A6266" s="64">
        <v>50945941</v>
      </c>
      <c r="B6266" s="64" t="str">
        <f t="shared" si="827"/>
        <v>RT</v>
      </c>
      <c r="C6266" s="64">
        <f t="shared" si="828"/>
        <v>10393.61</v>
      </c>
      <c r="D6266" s="64">
        <f t="shared" si="828"/>
        <v>365</v>
      </c>
      <c r="E6266" s="64">
        <f t="shared" si="828"/>
        <v>827.25</v>
      </c>
      <c r="F6266" s="64">
        <f t="shared" si="828"/>
        <v>0</v>
      </c>
      <c r="H6266" s="64">
        <f t="shared" si="823"/>
        <v>-827.25</v>
      </c>
      <c r="J6266" s="64">
        <f t="shared" si="829"/>
        <v>241</v>
      </c>
      <c r="K6266" s="64">
        <f t="shared" si="824"/>
        <v>261</v>
      </c>
      <c r="L6266" s="64">
        <f t="shared" si="825"/>
        <v>920</v>
      </c>
      <c r="M6266" s="64">
        <f t="shared" si="826"/>
        <v>369</v>
      </c>
      <c r="O6266" s="64">
        <f t="shared" si="830"/>
        <v>2</v>
      </c>
      <c r="P6266" s="64">
        <f t="shared" si="831"/>
        <v>1</v>
      </c>
      <c r="Q6266" s="64">
        <f t="shared" si="832"/>
        <v>1</v>
      </c>
    </row>
    <row r="6267" spans="1:17" x14ac:dyDescent="0.35">
      <c r="A6267" s="64">
        <v>50946220</v>
      </c>
      <c r="B6267" s="64" t="str">
        <f t="shared" si="827"/>
        <v>RT</v>
      </c>
      <c r="C6267" s="64">
        <f t="shared" si="828"/>
        <v>14066.73</v>
      </c>
      <c r="D6267" s="64">
        <f t="shared" si="828"/>
        <v>367</v>
      </c>
      <c r="E6267" s="64">
        <f t="shared" si="828"/>
        <v>1105.4100000000001</v>
      </c>
      <c r="F6267" s="64">
        <f t="shared" si="828"/>
        <v>0</v>
      </c>
      <c r="H6267" s="64">
        <f t="shared" si="823"/>
        <v>-1105.4100000000001</v>
      </c>
      <c r="J6267" s="64">
        <f t="shared" si="829"/>
        <v>241</v>
      </c>
      <c r="K6267" s="64">
        <f t="shared" si="824"/>
        <v>261</v>
      </c>
      <c r="L6267" s="64">
        <f t="shared" si="825"/>
        <v>921</v>
      </c>
      <c r="M6267" s="64">
        <f t="shared" si="826"/>
        <v>369</v>
      </c>
      <c r="O6267" s="64">
        <f t="shared" si="830"/>
        <v>2</v>
      </c>
      <c r="P6267" s="64">
        <f t="shared" si="831"/>
        <v>1</v>
      </c>
      <c r="Q6267" s="64">
        <f t="shared" si="832"/>
        <v>1</v>
      </c>
    </row>
    <row r="6268" spans="1:17" x14ac:dyDescent="0.35">
      <c r="A6268" s="64">
        <v>50946577</v>
      </c>
      <c r="B6268" s="64" t="str">
        <f t="shared" si="827"/>
        <v>RT</v>
      </c>
      <c r="C6268" s="64">
        <f t="shared" si="828"/>
        <v>6037.95</v>
      </c>
      <c r="D6268" s="64">
        <f t="shared" si="828"/>
        <v>365</v>
      </c>
      <c r="E6268" s="64">
        <f t="shared" si="828"/>
        <v>497.43000000000006</v>
      </c>
      <c r="F6268" s="64">
        <f t="shared" si="828"/>
        <v>0</v>
      </c>
      <c r="H6268" s="64">
        <f t="shared" si="823"/>
        <v>-497.43000000000006</v>
      </c>
      <c r="J6268" s="64">
        <f t="shared" si="829"/>
        <v>241</v>
      </c>
      <c r="K6268" s="64">
        <f t="shared" si="824"/>
        <v>261</v>
      </c>
      <c r="L6268" s="64">
        <f t="shared" si="825"/>
        <v>922</v>
      </c>
      <c r="M6268" s="64">
        <f t="shared" si="826"/>
        <v>369</v>
      </c>
      <c r="O6268" s="64">
        <f t="shared" si="830"/>
        <v>2</v>
      </c>
      <c r="P6268" s="64">
        <f t="shared" si="831"/>
        <v>1</v>
      </c>
      <c r="Q6268" s="64">
        <f t="shared" si="832"/>
        <v>1</v>
      </c>
    </row>
    <row r="6269" spans="1:17" x14ac:dyDescent="0.35">
      <c r="A6269" s="64">
        <v>50947690</v>
      </c>
      <c r="B6269" s="64" t="str">
        <f t="shared" si="827"/>
        <v>CPP/RT</v>
      </c>
      <c r="C6269" s="64">
        <f t="shared" si="828"/>
        <v>7446.3700000000008</v>
      </c>
      <c r="D6269" s="64">
        <f t="shared" si="828"/>
        <v>334</v>
      </c>
      <c r="E6269" s="64">
        <f t="shared" si="828"/>
        <v>614.28</v>
      </c>
      <c r="F6269" s="64">
        <f t="shared" si="828"/>
        <v>610.02</v>
      </c>
      <c r="H6269" s="64">
        <f t="shared" si="823"/>
        <v>-4.2599999999999909</v>
      </c>
      <c r="J6269" s="64">
        <f t="shared" si="829"/>
        <v>241</v>
      </c>
      <c r="K6269" s="64">
        <f t="shared" si="824"/>
        <v>262</v>
      </c>
      <c r="L6269" s="64">
        <f t="shared" si="825"/>
        <v>922</v>
      </c>
      <c r="M6269" s="64">
        <f t="shared" si="826"/>
        <v>369</v>
      </c>
      <c r="O6269" s="64">
        <f t="shared" si="830"/>
        <v>2</v>
      </c>
      <c r="P6269" s="64">
        <f t="shared" si="831"/>
        <v>1</v>
      </c>
      <c r="Q6269" s="64">
        <f t="shared" si="832"/>
        <v>1</v>
      </c>
    </row>
    <row r="6270" spans="1:17" x14ac:dyDescent="0.35">
      <c r="A6270" s="64">
        <v>50948101</v>
      </c>
      <c r="B6270" s="64" t="str">
        <f t="shared" si="827"/>
        <v>CPP</v>
      </c>
      <c r="C6270" s="64">
        <f t="shared" si="828"/>
        <v>8705.77</v>
      </c>
      <c r="D6270" s="64">
        <f t="shared" si="828"/>
        <v>337</v>
      </c>
      <c r="E6270" s="64">
        <f t="shared" si="828"/>
        <v>715.49</v>
      </c>
      <c r="F6270" s="64">
        <f t="shared" si="828"/>
        <v>710.53</v>
      </c>
      <c r="H6270" s="64">
        <f t="shared" si="823"/>
        <v>-4.9600000000000364</v>
      </c>
      <c r="J6270" s="64">
        <f t="shared" si="829"/>
        <v>242</v>
      </c>
      <c r="K6270" s="64">
        <f t="shared" si="824"/>
        <v>262</v>
      </c>
      <c r="L6270" s="64">
        <f t="shared" si="825"/>
        <v>922</v>
      </c>
      <c r="M6270" s="64">
        <f t="shared" si="826"/>
        <v>369</v>
      </c>
      <c r="O6270" s="64">
        <f t="shared" si="830"/>
        <v>2</v>
      </c>
      <c r="P6270" s="64">
        <f t="shared" si="831"/>
        <v>1</v>
      </c>
      <c r="Q6270" s="64">
        <f t="shared" si="832"/>
        <v>1</v>
      </c>
    </row>
    <row r="6271" spans="1:17" x14ac:dyDescent="0.35">
      <c r="A6271" s="64">
        <v>50949331</v>
      </c>
      <c r="B6271" s="64" t="str">
        <f t="shared" si="827"/>
        <v>RT</v>
      </c>
      <c r="C6271" s="64">
        <f t="shared" si="828"/>
        <v>5043.8400099999999</v>
      </c>
      <c r="D6271" s="64">
        <f t="shared" si="828"/>
        <v>365</v>
      </c>
      <c r="E6271" s="64">
        <f t="shared" si="828"/>
        <v>409.39</v>
      </c>
      <c r="F6271" s="64">
        <f t="shared" si="828"/>
        <v>0</v>
      </c>
      <c r="H6271" s="64">
        <f t="shared" si="823"/>
        <v>-409.39</v>
      </c>
      <c r="J6271" s="64">
        <f t="shared" si="829"/>
        <v>242</v>
      </c>
      <c r="K6271" s="64">
        <f t="shared" si="824"/>
        <v>262</v>
      </c>
      <c r="L6271" s="64">
        <f t="shared" si="825"/>
        <v>923</v>
      </c>
      <c r="M6271" s="64">
        <f t="shared" si="826"/>
        <v>369</v>
      </c>
      <c r="O6271" s="64">
        <f t="shared" si="830"/>
        <v>2</v>
      </c>
      <c r="P6271" s="64">
        <f t="shared" si="831"/>
        <v>1</v>
      </c>
      <c r="Q6271" s="64">
        <f t="shared" si="832"/>
        <v>1</v>
      </c>
    </row>
    <row r="6272" spans="1:17" x14ac:dyDescent="0.35">
      <c r="A6272" s="64">
        <v>50949688</v>
      </c>
      <c r="B6272" s="64" t="str">
        <f t="shared" si="827"/>
        <v>RCT Control</v>
      </c>
      <c r="C6272" s="64">
        <f t="shared" si="828"/>
        <v>14003.150000000001</v>
      </c>
      <c r="D6272" s="64">
        <f t="shared" si="828"/>
        <v>336</v>
      </c>
      <c r="E6272" s="64">
        <f t="shared" si="828"/>
        <v>1119.83</v>
      </c>
      <c r="F6272" s="64">
        <f t="shared" si="828"/>
        <v>0</v>
      </c>
      <c r="H6272" s="64">
        <f t="shared" si="823"/>
        <v>-1119.83</v>
      </c>
      <c r="J6272" s="64">
        <f t="shared" si="829"/>
        <v>242</v>
      </c>
      <c r="K6272" s="64">
        <f t="shared" si="824"/>
        <v>262</v>
      </c>
      <c r="L6272" s="64">
        <f t="shared" si="825"/>
        <v>923</v>
      </c>
      <c r="M6272" s="64">
        <f t="shared" si="826"/>
        <v>370</v>
      </c>
      <c r="O6272" s="64">
        <f t="shared" si="830"/>
        <v>2</v>
      </c>
      <c r="P6272" s="64">
        <f t="shared" si="831"/>
        <v>1</v>
      </c>
      <c r="Q6272" s="64">
        <f t="shared" si="832"/>
        <v>1</v>
      </c>
    </row>
    <row r="6273" spans="1:17" x14ac:dyDescent="0.35">
      <c r="A6273" s="64">
        <v>50950049</v>
      </c>
      <c r="B6273" s="64" t="str">
        <f t="shared" si="827"/>
        <v>RCT Control</v>
      </c>
      <c r="C6273" s="64">
        <f t="shared" si="828"/>
        <v>5686.02</v>
      </c>
      <c r="D6273" s="64">
        <f t="shared" si="828"/>
        <v>336</v>
      </c>
      <c r="E6273" s="64">
        <f t="shared" si="828"/>
        <v>465.36</v>
      </c>
      <c r="F6273" s="64">
        <f t="shared" si="828"/>
        <v>0</v>
      </c>
      <c r="H6273" s="64">
        <f t="shared" si="823"/>
        <v>-465.36</v>
      </c>
      <c r="J6273" s="64">
        <f t="shared" si="829"/>
        <v>242</v>
      </c>
      <c r="K6273" s="64">
        <f t="shared" si="824"/>
        <v>262</v>
      </c>
      <c r="L6273" s="64">
        <f t="shared" si="825"/>
        <v>923</v>
      </c>
      <c r="M6273" s="64">
        <f t="shared" si="826"/>
        <v>371</v>
      </c>
      <c r="O6273" s="64">
        <f t="shared" si="830"/>
        <v>2</v>
      </c>
      <c r="P6273" s="64">
        <f t="shared" si="831"/>
        <v>1</v>
      </c>
      <c r="Q6273" s="64">
        <f t="shared" si="832"/>
        <v>1</v>
      </c>
    </row>
    <row r="6274" spans="1:17" x14ac:dyDescent="0.35">
      <c r="A6274" s="64">
        <v>50950891</v>
      </c>
      <c r="B6274" s="64" t="str">
        <f t="shared" si="827"/>
        <v>CPP/RT</v>
      </c>
      <c r="C6274" s="64">
        <f t="shared" si="828"/>
        <v>7395.51</v>
      </c>
      <c r="D6274" s="64">
        <f t="shared" si="828"/>
        <v>307</v>
      </c>
      <c r="E6274" s="64">
        <f t="shared" si="828"/>
        <v>601.39</v>
      </c>
      <c r="F6274" s="64">
        <f t="shared" si="828"/>
        <v>591.92999999999995</v>
      </c>
      <c r="H6274" s="64">
        <f t="shared" si="823"/>
        <v>-9.4600000000000364</v>
      </c>
      <c r="J6274" s="64">
        <f t="shared" si="829"/>
        <v>242</v>
      </c>
      <c r="K6274" s="64">
        <f t="shared" si="824"/>
        <v>263</v>
      </c>
      <c r="L6274" s="64">
        <f t="shared" si="825"/>
        <v>923</v>
      </c>
      <c r="M6274" s="64">
        <f t="shared" si="826"/>
        <v>371</v>
      </c>
      <c r="O6274" s="64">
        <f t="shared" si="830"/>
        <v>2</v>
      </c>
      <c r="P6274" s="64">
        <f t="shared" si="831"/>
        <v>1</v>
      </c>
      <c r="Q6274" s="64">
        <f t="shared" si="832"/>
        <v>1</v>
      </c>
    </row>
    <row r="6275" spans="1:17" x14ac:dyDescent="0.35">
      <c r="A6275" s="64">
        <v>50953845</v>
      </c>
      <c r="B6275" s="64" t="str">
        <f t="shared" si="827"/>
        <v>RT</v>
      </c>
      <c r="C6275" s="64">
        <f t="shared" si="828"/>
        <v>9707.24</v>
      </c>
      <c r="D6275" s="64">
        <f t="shared" si="828"/>
        <v>364</v>
      </c>
      <c r="E6275" s="64">
        <f t="shared" si="828"/>
        <v>780.76</v>
      </c>
      <c r="F6275" s="64">
        <f t="shared" si="828"/>
        <v>0</v>
      </c>
      <c r="H6275" s="64">
        <f t="shared" si="823"/>
        <v>-780.76</v>
      </c>
      <c r="J6275" s="64">
        <f t="shared" si="829"/>
        <v>242</v>
      </c>
      <c r="K6275" s="64">
        <f t="shared" si="824"/>
        <v>263</v>
      </c>
      <c r="L6275" s="64">
        <f t="shared" si="825"/>
        <v>924</v>
      </c>
      <c r="M6275" s="64">
        <f t="shared" si="826"/>
        <v>371</v>
      </c>
      <c r="O6275" s="64">
        <f t="shared" si="830"/>
        <v>2</v>
      </c>
      <c r="P6275" s="64">
        <f t="shared" si="831"/>
        <v>1</v>
      </c>
      <c r="Q6275" s="64">
        <f t="shared" si="832"/>
        <v>1</v>
      </c>
    </row>
    <row r="6276" spans="1:17" x14ac:dyDescent="0.35">
      <c r="A6276" s="64">
        <v>50953994</v>
      </c>
      <c r="B6276" s="64" t="str">
        <f t="shared" si="827"/>
        <v>RT</v>
      </c>
      <c r="C6276" s="64">
        <f t="shared" si="828"/>
        <v>6507.7</v>
      </c>
      <c r="D6276" s="64">
        <f t="shared" si="828"/>
        <v>365</v>
      </c>
      <c r="E6276" s="64">
        <f t="shared" si="828"/>
        <v>507.21</v>
      </c>
      <c r="F6276" s="64">
        <f t="shared" si="828"/>
        <v>0</v>
      </c>
      <c r="H6276" s="64">
        <f t="shared" si="823"/>
        <v>-507.21</v>
      </c>
      <c r="J6276" s="64">
        <f t="shared" si="829"/>
        <v>242</v>
      </c>
      <c r="K6276" s="64">
        <f t="shared" si="824"/>
        <v>263</v>
      </c>
      <c r="L6276" s="64">
        <f t="shared" si="825"/>
        <v>925</v>
      </c>
      <c r="M6276" s="64">
        <f t="shared" si="826"/>
        <v>371</v>
      </c>
      <c r="O6276" s="64">
        <f t="shared" si="830"/>
        <v>2</v>
      </c>
      <c r="P6276" s="64">
        <f t="shared" si="831"/>
        <v>1</v>
      </c>
      <c r="Q6276" s="64">
        <f t="shared" si="832"/>
        <v>1</v>
      </c>
    </row>
    <row r="6277" spans="1:17" x14ac:dyDescent="0.35">
      <c r="A6277" s="64">
        <v>50954348</v>
      </c>
      <c r="B6277" s="64" t="str">
        <f t="shared" si="827"/>
        <v>RT</v>
      </c>
      <c r="C6277" s="64">
        <f t="shared" si="828"/>
        <v>7036.2199999999993</v>
      </c>
      <c r="D6277" s="64">
        <f t="shared" si="828"/>
        <v>365</v>
      </c>
      <c r="E6277" s="64">
        <f t="shared" si="828"/>
        <v>583.78</v>
      </c>
      <c r="F6277" s="64">
        <f t="shared" si="828"/>
        <v>0</v>
      </c>
      <c r="H6277" s="64">
        <f t="shared" si="823"/>
        <v>-583.78</v>
      </c>
      <c r="J6277" s="64">
        <f t="shared" si="829"/>
        <v>242</v>
      </c>
      <c r="K6277" s="64">
        <f t="shared" si="824"/>
        <v>263</v>
      </c>
      <c r="L6277" s="64">
        <f t="shared" si="825"/>
        <v>926</v>
      </c>
      <c r="M6277" s="64">
        <f t="shared" si="826"/>
        <v>371</v>
      </c>
      <c r="O6277" s="64">
        <f t="shared" si="830"/>
        <v>2</v>
      </c>
      <c r="P6277" s="64">
        <f t="shared" si="831"/>
        <v>1</v>
      </c>
      <c r="Q6277" s="64">
        <f t="shared" si="832"/>
        <v>1</v>
      </c>
    </row>
    <row r="6278" spans="1:17" x14ac:dyDescent="0.35">
      <c r="A6278" s="64">
        <v>50955718</v>
      </c>
      <c r="B6278" s="64" t="str">
        <f t="shared" si="827"/>
        <v>RT</v>
      </c>
      <c r="C6278" s="64">
        <f t="shared" si="828"/>
        <v>20143.189999999999</v>
      </c>
      <c r="D6278" s="64">
        <f t="shared" si="828"/>
        <v>365</v>
      </c>
      <c r="E6278" s="64">
        <f t="shared" si="828"/>
        <v>1591.29</v>
      </c>
      <c r="F6278" s="64">
        <f t="shared" si="828"/>
        <v>0</v>
      </c>
      <c r="H6278" s="64">
        <f t="shared" si="823"/>
        <v>-1591.29</v>
      </c>
      <c r="J6278" s="64">
        <f t="shared" si="829"/>
        <v>242</v>
      </c>
      <c r="K6278" s="64">
        <f t="shared" si="824"/>
        <v>263</v>
      </c>
      <c r="L6278" s="64">
        <f t="shared" si="825"/>
        <v>927</v>
      </c>
      <c r="M6278" s="64">
        <f t="shared" si="826"/>
        <v>371</v>
      </c>
      <c r="O6278" s="64">
        <f t="shared" si="830"/>
        <v>2</v>
      </c>
      <c r="P6278" s="64">
        <f t="shared" si="831"/>
        <v>1</v>
      </c>
      <c r="Q6278" s="64">
        <f t="shared" si="832"/>
        <v>1</v>
      </c>
    </row>
    <row r="6279" spans="1:17" x14ac:dyDescent="0.35">
      <c r="A6279" s="64">
        <v>50956021</v>
      </c>
      <c r="B6279" s="64" t="str">
        <f t="shared" si="827"/>
        <v>RCT Control</v>
      </c>
      <c r="C6279" s="64">
        <f t="shared" si="828"/>
        <v>8097.82</v>
      </c>
      <c r="D6279" s="64">
        <f t="shared" si="828"/>
        <v>335</v>
      </c>
      <c r="E6279" s="64">
        <f t="shared" si="828"/>
        <v>645.93000000000006</v>
      </c>
      <c r="F6279" s="64">
        <f t="shared" si="828"/>
        <v>0</v>
      </c>
      <c r="H6279" s="64">
        <f t="shared" si="823"/>
        <v>-645.93000000000006</v>
      </c>
      <c r="J6279" s="64">
        <f t="shared" si="829"/>
        <v>242</v>
      </c>
      <c r="K6279" s="64">
        <f t="shared" si="824"/>
        <v>263</v>
      </c>
      <c r="L6279" s="64">
        <f t="shared" si="825"/>
        <v>927</v>
      </c>
      <c r="M6279" s="64">
        <f t="shared" si="826"/>
        <v>372</v>
      </c>
      <c r="O6279" s="64">
        <f t="shared" si="830"/>
        <v>2</v>
      </c>
      <c r="P6279" s="64">
        <f t="shared" si="831"/>
        <v>1</v>
      </c>
      <c r="Q6279" s="64">
        <f t="shared" si="832"/>
        <v>1</v>
      </c>
    </row>
    <row r="6280" spans="1:17" x14ac:dyDescent="0.35">
      <c r="A6280" s="64">
        <v>50957821</v>
      </c>
      <c r="B6280" s="64" t="str">
        <f t="shared" si="827"/>
        <v>RT</v>
      </c>
      <c r="C6280" s="64">
        <f t="shared" si="828"/>
        <v>19608.09</v>
      </c>
      <c r="D6280" s="64">
        <f t="shared" si="828"/>
        <v>365</v>
      </c>
      <c r="E6280" s="64">
        <f t="shared" si="828"/>
        <v>1604.1100000000001</v>
      </c>
      <c r="F6280" s="64">
        <f t="shared" si="828"/>
        <v>0</v>
      </c>
      <c r="H6280" s="64">
        <f t="shared" si="823"/>
        <v>-1604.1100000000001</v>
      </c>
      <c r="J6280" s="64">
        <f t="shared" si="829"/>
        <v>242</v>
      </c>
      <c r="K6280" s="64">
        <f t="shared" si="824"/>
        <v>263</v>
      </c>
      <c r="L6280" s="64">
        <f t="shared" si="825"/>
        <v>928</v>
      </c>
      <c r="M6280" s="64">
        <f t="shared" si="826"/>
        <v>372</v>
      </c>
      <c r="O6280" s="64">
        <f t="shared" si="830"/>
        <v>2</v>
      </c>
      <c r="P6280" s="64">
        <f t="shared" si="831"/>
        <v>1</v>
      </c>
      <c r="Q6280" s="64">
        <f t="shared" si="832"/>
        <v>1</v>
      </c>
    </row>
    <row r="6281" spans="1:17" x14ac:dyDescent="0.35">
      <c r="A6281" s="64">
        <v>50958415</v>
      </c>
      <c r="B6281" s="64" t="str">
        <f t="shared" si="827"/>
        <v>CPP/RT</v>
      </c>
      <c r="C6281" s="64">
        <f t="shared" si="828"/>
        <v>12481.1</v>
      </c>
      <c r="D6281" s="64">
        <f t="shared" si="828"/>
        <v>275</v>
      </c>
      <c r="E6281" s="64">
        <f t="shared" si="828"/>
        <v>1045.76</v>
      </c>
      <c r="F6281" s="64">
        <f t="shared" si="828"/>
        <v>1037.55</v>
      </c>
      <c r="H6281" s="64">
        <f t="shared" si="823"/>
        <v>-8.2100000000000364</v>
      </c>
      <c r="J6281" s="64">
        <f t="shared" si="829"/>
        <v>242</v>
      </c>
      <c r="K6281" s="64">
        <f t="shared" si="824"/>
        <v>264</v>
      </c>
      <c r="L6281" s="64">
        <f t="shared" si="825"/>
        <v>928</v>
      </c>
      <c r="M6281" s="64">
        <f t="shared" si="826"/>
        <v>372</v>
      </c>
      <c r="O6281" s="64">
        <f t="shared" si="830"/>
        <v>2</v>
      </c>
      <c r="P6281" s="64">
        <f t="shared" si="831"/>
        <v>1</v>
      </c>
      <c r="Q6281" s="64">
        <f t="shared" si="832"/>
        <v>1</v>
      </c>
    </row>
    <row r="6282" spans="1:17" x14ac:dyDescent="0.35">
      <c r="A6282" s="64">
        <v>50967458</v>
      </c>
      <c r="B6282" s="64" t="str">
        <f t="shared" si="827"/>
        <v>CPP/RT</v>
      </c>
      <c r="C6282" s="64">
        <f t="shared" si="828"/>
        <v>2196.9899999999998</v>
      </c>
      <c r="D6282" s="64">
        <f t="shared" si="828"/>
        <v>272</v>
      </c>
      <c r="E6282" s="64">
        <f t="shared" si="828"/>
        <v>175.22</v>
      </c>
      <c r="F6282" s="64">
        <f t="shared" si="828"/>
        <v>171.57</v>
      </c>
      <c r="H6282" s="64">
        <f t="shared" si="823"/>
        <v>-3.6500000000000057</v>
      </c>
      <c r="J6282" s="64">
        <f t="shared" si="829"/>
        <v>242</v>
      </c>
      <c r="K6282" s="64">
        <f t="shared" si="824"/>
        <v>265</v>
      </c>
      <c r="L6282" s="64">
        <f t="shared" si="825"/>
        <v>928</v>
      </c>
      <c r="M6282" s="64">
        <f t="shared" si="826"/>
        <v>372</v>
      </c>
      <c r="O6282" s="64">
        <f t="shared" si="830"/>
        <v>2</v>
      </c>
      <c r="P6282" s="64">
        <f t="shared" si="831"/>
        <v>1</v>
      </c>
      <c r="Q6282" s="64">
        <f t="shared" si="832"/>
        <v>1</v>
      </c>
    </row>
    <row r="6283" spans="1:17" x14ac:dyDescent="0.35">
      <c r="A6283" s="64">
        <v>50967531</v>
      </c>
      <c r="B6283" s="64" t="str">
        <f t="shared" si="827"/>
        <v>CPP</v>
      </c>
      <c r="C6283" s="64">
        <f t="shared" si="828"/>
        <v>5995.07</v>
      </c>
      <c r="D6283" s="64">
        <f t="shared" si="828"/>
        <v>333</v>
      </c>
      <c r="E6283" s="64">
        <f t="shared" si="828"/>
        <v>499.87</v>
      </c>
      <c r="F6283" s="64">
        <f t="shared" si="828"/>
        <v>493.53</v>
      </c>
      <c r="H6283" s="64">
        <f t="shared" si="823"/>
        <v>-6.3400000000000318</v>
      </c>
      <c r="J6283" s="64">
        <f t="shared" si="829"/>
        <v>243</v>
      </c>
      <c r="K6283" s="64">
        <f t="shared" si="824"/>
        <v>265</v>
      </c>
      <c r="L6283" s="64">
        <f t="shared" si="825"/>
        <v>928</v>
      </c>
      <c r="M6283" s="64">
        <f t="shared" si="826"/>
        <v>372</v>
      </c>
      <c r="O6283" s="64">
        <f t="shared" si="830"/>
        <v>2</v>
      </c>
      <c r="P6283" s="64">
        <f t="shared" si="831"/>
        <v>1</v>
      </c>
      <c r="Q6283" s="64">
        <f t="shared" si="832"/>
        <v>1</v>
      </c>
    </row>
    <row r="6284" spans="1:17" x14ac:dyDescent="0.35">
      <c r="A6284" s="64">
        <v>50968406</v>
      </c>
      <c r="B6284" s="64" t="str">
        <f t="shared" si="827"/>
        <v>CPP</v>
      </c>
      <c r="C6284" s="64">
        <f t="shared" si="828"/>
        <v>6220.29</v>
      </c>
      <c r="D6284" s="64">
        <f t="shared" si="828"/>
        <v>365</v>
      </c>
      <c r="E6284" s="64">
        <f t="shared" si="828"/>
        <v>484.28999999999996</v>
      </c>
      <c r="F6284" s="64">
        <f t="shared" si="828"/>
        <v>473.68</v>
      </c>
      <c r="H6284" s="64">
        <f t="shared" si="823"/>
        <v>-10.609999999999957</v>
      </c>
      <c r="J6284" s="64">
        <f t="shared" si="829"/>
        <v>244</v>
      </c>
      <c r="K6284" s="64">
        <f t="shared" si="824"/>
        <v>265</v>
      </c>
      <c r="L6284" s="64">
        <f t="shared" si="825"/>
        <v>928</v>
      </c>
      <c r="M6284" s="64">
        <f t="shared" si="826"/>
        <v>372</v>
      </c>
      <c r="O6284" s="64">
        <f t="shared" si="830"/>
        <v>2</v>
      </c>
      <c r="P6284" s="64">
        <f t="shared" si="831"/>
        <v>1</v>
      </c>
      <c r="Q6284" s="64">
        <f t="shared" si="832"/>
        <v>1</v>
      </c>
    </row>
    <row r="6285" spans="1:17" x14ac:dyDescent="0.35">
      <c r="A6285" s="64">
        <v>50968878</v>
      </c>
      <c r="B6285" s="64" t="str">
        <f t="shared" si="827"/>
        <v>RT</v>
      </c>
      <c r="C6285" s="64">
        <f t="shared" si="828"/>
        <v>8171.05</v>
      </c>
      <c r="D6285" s="64">
        <f t="shared" si="828"/>
        <v>365</v>
      </c>
      <c r="E6285" s="64">
        <f t="shared" si="828"/>
        <v>695.21</v>
      </c>
      <c r="F6285" s="64">
        <f t="shared" si="828"/>
        <v>0</v>
      </c>
      <c r="H6285" s="64">
        <f t="shared" si="823"/>
        <v>-695.21</v>
      </c>
      <c r="J6285" s="64">
        <f t="shared" si="829"/>
        <v>244</v>
      </c>
      <c r="K6285" s="64">
        <f t="shared" si="824"/>
        <v>265</v>
      </c>
      <c r="L6285" s="64">
        <f t="shared" si="825"/>
        <v>929</v>
      </c>
      <c r="M6285" s="64">
        <f t="shared" si="826"/>
        <v>372</v>
      </c>
      <c r="O6285" s="64">
        <f t="shared" si="830"/>
        <v>2</v>
      </c>
      <c r="P6285" s="64">
        <f t="shared" si="831"/>
        <v>1</v>
      </c>
      <c r="Q6285" s="64">
        <f t="shared" si="832"/>
        <v>1</v>
      </c>
    </row>
    <row r="6286" spans="1:17" x14ac:dyDescent="0.35">
      <c r="A6286" s="64">
        <v>50969165</v>
      </c>
      <c r="B6286" s="64" t="str">
        <f t="shared" si="827"/>
        <v>CPP</v>
      </c>
      <c r="C6286" s="64">
        <f t="shared" si="828"/>
        <v>4653.45</v>
      </c>
      <c r="D6286" s="64">
        <f t="shared" si="828"/>
        <v>365</v>
      </c>
      <c r="E6286" s="64">
        <f t="shared" si="828"/>
        <v>374.53999999999996</v>
      </c>
      <c r="F6286" s="64">
        <f t="shared" si="828"/>
        <v>368.98</v>
      </c>
      <c r="H6286" s="64">
        <f t="shared" si="823"/>
        <v>-5.5599999999999454</v>
      </c>
      <c r="J6286" s="64">
        <f t="shared" si="829"/>
        <v>245</v>
      </c>
      <c r="K6286" s="64">
        <f t="shared" si="824"/>
        <v>265</v>
      </c>
      <c r="L6286" s="64">
        <f t="shared" si="825"/>
        <v>929</v>
      </c>
      <c r="M6286" s="64">
        <f t="shared" si="826"/>
        <v>372</v>
      </c>
      <c r="O6286" s="64">
        <f t="shared" si="830"/>
        <v>2</v>
      </c>
      <c r="P6286" s="64">
        <f t="shared" si="831"/>
        <v>1</v>
      </c>
      <c r="Q6286" s="64">
        <f t="shared" si="832"/>
        <v>1</v>
      </c>
    </row>
    <row r="6287" spans="1:17" x14ac:dyDescent="0.35">
      <c r="A6287" s="64">
        <v>50969363</v>
      </c>
      <c r="B6287" s="64" t="str">
        <f t="shared" si="827"/>
        <v>RT</v>
      </c>
      <c r="C6287" s="64">
        <f t="shared" si="828"/>
        <v>3762.29</v>
      </c>
      <c r="D6287" s="64">
        <f t="shared" si="828"/>
        <v>365</v>
      </c>
      <c r="E6287" s="64">
        <f t="shared" si="828"/>
        <v>306.25</v>
      </c>
      <c r="F6287" s="64">
        <f t="shared" si="828"/>
        <v>0</v>
      </c>
      <c r="H6287" s="64">
        <f t="shared" si="823"/>
        <v>-306.25</v>
      </c>
      <c r="J6287" s="64">
        <f t="shared" si="829"/>
        <v>245</v>
      </c>
      <c r="K6287" s="64">
        <f t="shared" si="824"/>
        <v>265</v>
      </c>
      <c r="L6287" s="64">
        <f t="shared" si="825"/>
        <v>930</v>
      </c>
      <c r="M6287" s="64">
        <f t="shared" si="826"/>
        <v>372</v>
      </c>
      <c r="O6287" s="64">
        <f t="shared" si="830"/>
        <v>2</v>
      </c>
      <c r="P6287" s="64">
        <f t="shared" si="831"/>
        <v>1</v>
      </c>
      <c r="Q6287" s="64">
        <f t="shared" si="832"/>
        <v>1</v>
      </c>
    </row>
    <row r="6288" spans="1:17" x14ac:dyDescent="0.35">
      <c r="A6288" s="64">
        <v>50970211</v>
      </c>
      <c r="B6288" s="64" t="str">
        <f t="shared" si="827"/>
        <v>CPP</v>
      </c>
      <c r="C6288" s="64">
        <f t="shared" si="828"/>
        <v>14630.55</v>
      </c>
      <c r="D6288" s="64">
        <f t="shared" si="828"/>
        <v>367</v>
      </c>
      <c r="E6288" s="64">
        <f t="shared" si="828"/>
        <v>1218.4100000000001</v>
      </c>
      <c r="F6288" s="64">
        <f t="shared" si="828"/>
        <v>1219.58</v>
      </c>
      <c r="H6288" s="64">
        <f t="shared" si="823"/>
        <v>1.1699999999998454</v>
      </c>
      <c r="J6288" s="64">
        <f t="shared" si="829"/>
        <v>246</v>
      </c>
      <c r="K6288" s="64">
        <f t="shared" si="824"/>
        <v>265</v>
      </c>
      <c r="L6288" s="64">
        <f t="shared" si="825"/>
        <v>930</v>
      </c>
      <c r="M6288" s="64">
        <f t="shared" si="826"/>
        <v>372</v>
      </c>
      <c r="O6288" s="64">
        <f t="shared" si="830"/>
        <v>2</v>
      </c>
      <c r="P6288" s="64">
        <f t="shared" si="831"/>
        <v>1</v>
      </c>
      <c r="Q6288" s="64">
        <f t="shared" si="832"/>
        <v>1</v>
      </c>
    </row>
    <row r="6289" spans="1:17" x14ac:dyDescent="0.35">
      <c r="A6289" s="64">
        <v>50971194</v>
      </c>
      <c r="B6289" s="64" t="str">
        <f t="shared" si="827"/>
        <v>RT</v>
      </c>
      <c r="C6289" s="64">
        <f t="shared" si="828"/>
        <v>6874.3</v>
      </c>
      <c r="D6289" s="64">
        <f t="shared" si="828"/>
        <v>365</v>
      </c>
      <c r="E6289" s="64">
        <f t="shared" si="828"/>
        <v>547.96</v>
      </c>
      <c r="F6289" s="64">
        <f t="shared" si="828"/>
        <v>0</v>
      </c>
      <c r="H6289" s="64">
        <f t="shared" si="823"/>
        <v>-547.96</v>
      </c>
      <c r="J6289" s="64">
        <f t="shared" si="829"/>
        <v>246</v>
      </c>
      <c r="K6289" s="64">
        <f t="shared" si="824"/>
        <v>265</v>
      </c>
      <c r="L6289" s="64">
        <f t="shared" si="825"/>
        <v>931</v>
      </c>
      <c r="M6289" s="64">
        <f t="shared" si="826"/>
        <v>372</v>
      </c>
      <c r="O6289" s="64">
        <f t="shared" si="830"/>
        <v>2</v>
      </c>
      <c r="P6289" s="64">
        <f t="shared" si="831"/>
        <v>1</v>
      </c>
      <c r="Q6289" s="64">
        <f t="shared" si="832"/>
        <v>1</v>
      </c>
    </row>
    <row r="6290" spans="1:17" x14ac:dyDescent="0.35">
      <c r="A6290" s="64">
        <v>50971277</v>
      </c>
      <c r="B6290" s="64" t="str">
        <f t="shared" si="827"/>
        <v>RCT Control</v>
      </c>
      <c r="C6290" s="64">
        <f t="shared" si="828"/>
        <v>1985.07</v>
      </c>
      <c r="D6290" s="64">
        <f t="shared" si="828"/>
        <v>274</v>
      </c>
      <c r="E6290" s="64">
        <f t="shared" si="828"/>
        <v>160.69999999999999</v>
      </c>
      <c r="F6290" s="64">
        <f t="shared" si="828"/>
        <v>0</v>
      </c>
      <c r="H6290" s="64">
        <f t="shared" si="823"/>
        <v>-160.69999999999999</v>
      </c>
      <c r="J6290" s="64">
        <f t="shared" si="829"/>
        <v>246</v>
      </c>
      <c r="K6290" s="64">
        <f t="shared" si="824"/>
        <v>265</v>
      </c>
      <c r="L6290" s="64">
        <f t="shared" si="825"/>
        <v>931</v>
      </c>
      <c r="M6290" s="64">
        <f t="shared" si="826"/>
        <v>373</v>
      </c>
      <c r="O6290" s="64">
        <f t="shared" si="830"/>
        <v>2</v>
      </c>
      <c r="P6290" s="64">
        <f t="shared" si="831"/>
        <v>1</v>
      </c>
      <c r="Q6290" s="64">
        <f t="shared" si="832"/>
        <v>1</v>
      </c>
    </row>
    <row r="6291" spans="1:17" x14ac:dyDescent="0.35">
      <c r="A6291" s="64">
        <v>50975724</v>
      </c>
      <c r="B6291" s="64" t="str">
        <f t="shared" si="827"/>
        <v>RCT Control</v>
      </c>
      <c r="C6291" s="64">
        <f t="shared" si="828"/>
        <v>6119.66</v>
      </c>
      <c r="D6291" s="64">
        <f t="shared" si="828"/>
        <v>335</v>
      </c>
      <c r="E6291" s="64">
        <f t="shared" si="828"/>
        <v>517.37</v>
      </c>
      <c r="F6291" s="64">
        <f t="shared" si="828"/>
        <v>0</v>
      </c>
      <c r="H6291" s="64">
        <f t="shared" si="823"/>
        <v>-517.37</v>
      </c>
      <c r="J6291" s="64">
        <f t="shared" si="829"/>
        <v>246</v>
      </c>
      <c r="K6291" s="64">
        <f t="shared" si="824"/>
        <v>265</v>
      </c>
      <c r="L6291" s="64">
        <f t="shared" si="825"/>
        <v>931</v>
      </c>
      <c r="M6291" s="64">
        <f t="shared" si="826"/>
        <v>374</v>
      </c>
      <c r="O6291" s="64">
        <f t="shared" si="830"/>
        <v>2</v>
      </c>
      <c r="P6291" s="64">
        <f t="shared" si="831"/>
        <v>1</v>
      </c>
      <c r="Q6291" s="64">
        <f t="shared" si="832"/>
        <v>1</v>
      </c>
    </row>
    <row r="6292" spans="1:17" x14ac:dyDescent="0.35">
      <c r="A6292" s="64">
        <v>50975823</v>
      </c>
      <c r="B6292" s="64" t="str">
        <f t="shared" si="827"/>
        <v>RT</v>
      </c>
      <c r="C6292" s="64">
        <f t="shared" si="828"/>
        <v>8956.76</v>
      </c>
      <c r="D6292" s="64">
        <f t="shared" si="828"/>
        <v>364</v>
      </c>
      <c r="E6292" s="64">
        <f t="shared" si="828"/>
        <v>747.08999999999992</v>
      </c>
      <c r="F6292" s="64">
        <f t="shared" si="828"/>
        <v>0</v>
      </c>
      <c r="H6292" s="64">
        <f t="shared" si="823"/>
        <v>-747.08999999999992</v>
      </c>
      <c r="J6292" s="64">
        <f t="shared" si="829"/>
        <v>246</v>
      </c>
      <c r="K6292" s="64">
        <f t="shared" si="824"/>
        <v>265</v>
      </c>
      <c r="L6292" s="64">
        <f t="shared" si="825"/>
        <v>932</v>
      </c>
      <c r="M6292" s="64">
        <f t="shared" si="826"/>
        <v>374</v>
      </c>
      <c r="O6292" s="64">
        <f t="shared" si="830"/>
        <v>2</v>
      </c>
      <c r="P6292" s="64">
        <f t="shared" si="831"/>
        <v>1</v>
      </c>
      <c r="Q6292" s="64">
        <f t="shared" si="832"/>
        <v>1</v>
      </c>
    </row>
    <row r="6293" spans="1:17" x14ac:dyDescent="0.35">
      <c r="A6293" s="64">
        <v>50976029</v>
      </c>
      <c r="B6293" s="64" t="str">
        <f t="shared" si="827"/>
        <v>CPP/RT</v>
      </c>
      <c r="C6293" s="64">
        <f t="shared" si="828"/>
        <v>2844.81</v>
      </c>
      <c r="D6293" s="64">
        <f t="shared" si="828"/>
        <v>299</v>
      </c>
      <c r="E6293" s="64">
        <f t="shared" si="828"/>
        <v>220.06</v>
      </c>
      <c r="F6293" s="64">
        <f t="shared" si="828"/>
        <v>213.3</v>
      </c>
      <c r="H6293" s="64">
        <f t="shared" si="823"/>
        <v>-6.7599999999999909</v>
      </c>
      <c r="J6293" s="64">
        <f t="shared" si="829"/>
        <v>246</v>
      </c>
      <c r="K6293" s="64">
        <f t="shared" si="824"/>
        <v>266</v>
      </c>
      <c r="L6293" s="64">
        <f t="shared" si="825"/>
        <v>932</v>
      </c>
      <c r="M6293" s="64">
        <f t="shared" si="826"/>
        <v>374</v>
      </c>
      <c r="O6293" s="64">
        <f t="shared" si="830"/>
        <v>2</v>
      </c>
      <c r="P6293" s="64">
        <f t="shared" si="831"/>
        <v>1</v>
      </c>
      <c r="Q6293" s="64">
        <f t="shared" si="832"/>
        <v>1</v>
      </c>
    </row>
    <row r="6294" spans="1:17" x14ac:dyDescent="0.35">
      <c r="A6294" s="64">
        <v>50976467</v>
      </c>
      <c r="B6294" s="64" t="str">
        <f t="shared" si="827"/>
        <v>RT</v>
      </c>
      <c r="C6294" s="64">
        <f t="shared" si="828"/>
        <v>11355.41</v>
      </c>
      <c r="D6294" s="64">
        <f t="shared" si="828"/>
        <v>363</v>
      </c>
      <c r="E6294" s="64">
        <f t="shared" si="828"/>
        <v>919.81</v>
      </c>
      <c r="F6294" s="64">
        <f t="shared" si="828"/>
        <v>0</v>
      </c>
      <c r="H6294" s="64">
        <f t="shared" si="823"/>
        <v>-919.81</v>
      </c>
      <c r="J6294" s="64">
        <f t="shared" si="829"/>
        <v>246</v>
      </c>
      <c r="K6294" s="64">
        <f t="shared" si="824"/>
        <v>266</v>
      </c>
      <c r="L6294" s="64">
        <f t="shared" si="825"/>
        <v>933</v>
      </c>
      <c r="M6294" s="64">
        <f t="shared" si="826"/>
        <v>374</v>
      </c>
      <c r="O6294" s="64">
        <f t="shared" si="830"/>
        <v>2</v>
      </c>
      <c r="P6294" s="64">
        <f t="shared" si="831"/>
        <v>1</v>
      </c>
      <c r="Q6294" s="64">
        <f t="shared" si="832"/>
        <v>1</v>
      </c>
    </row>
    <row r="6295" spans="1:17" x14ac:dyDescent="0.35">
      <c r="A6295" s="64">
        <v>50977316</v>
      </c>
      <c r="B6295" s="64" t="str">
        <f t="shared" si="827"/>
        <v>RCT Control</v>
      </c>
      <c r="C6295" s="64">
        <f t="shared" si="828"/>
        <v>13434.720000000001</v>
      </c>
      <c r="D6295" s="64">
        <f t="shared" si="828"/>
        <v>335</v>
      </c>
      <c r="E6295" s="64">
        <f t="shared" si="828"/>
        <v>1115.6500000000001</v>
      </c>
      <c r="F6295" s="64">
        <f t="shared" si="828"/>
        <v>0</v>
      </c>
      <c r="H6295" s="64">
        <f t="shared" si="823"/>
        <v>-1115.6500000000001</v>
      </c>
      <c r="J6295" s="64">
        <f t="shared" si="829"/>
        <v>246</v>
      </c>
      <c r="K6295" s="64">
        <f t="shared" si="824"/>
        <v>266</v>
      </c>
      <c r="L6295" s="64">
        <f t="shared" si="825"/>
        <v>933</v>
      </c>
      <c r="M6295" s="64">
        <f t="shared" si="826"/>
        <v>375</v>
      </c>
      <c r="O6295" s="64">
        <f t="shared" si="830"/>
        <v>2</v>
      </c>
      <c r="P6295" s="64">
        <f t="shared" si="831"/>
        <v>1</v>
      </c>
      <c r="Q6295" s="64">
        <f t="shared" si="832"/>
        <v>1</v>
      </c>
    </row>
    <row r="6296" spans="1:17" x14ac:dyDescent="0.35">
      <c r="A6296" s="64">
        <v>50978364</v>
      </c>
      <c r="B6296" s="64" t="str">
        <f t="shared" si="827"/>
        <v>CPP</v>
      </c>
      <c r="C6296" s="64">
        <f t="shared" si="828"/>
        <v>5487.5</v>
      </c>
      <c r="D6296" s="64">
        <f t="shared" si="828"/>
        <v>365</v>
      </c>
      <c r="E6296" s="64">
        <f t="shared" si="828"/>
        <v>431.16</v>
      </c>
      <c r="F6296" s="64">
        <f t="shared" si="828"/>
        <v>424.4</v>
      </c>
      <c r="H6296" s="64">
        <f t="shared" si="823"/>
        <v>-6.7600000000000477</v>
      </c>
      <c r="J6296" s="64">
        <f t="shared" si="829"/>
        <v>247</v>
      </c>
      <c r="K6296" s="64">
        <f t="shared" si="824"/>
        <v>266</v>
      </c>
      <c r="L6296" s="64">
        <f t="shared" si="825"/>
        <v>933</v>
      </c>
      <c r="M6296" s="64">
        <f t="shared" si="826"/>
        <v>375</v>
      </c>
      <c r="O6296" s="64">
        <f t="shared" si="830"/>
        <v>2</v>
      </c>
      <c r="P6296" s="64">
        <f t="shared" si="831"/>
        <v>1</v>
      </c>
      <c r="Q6296" s="64">
        <f t="shared" si="832"/>
        <v>1</v>
      </c>
    </row>
    <row r="6297" spans="1:17" x14ac:dyDescent="0.35">
      <c r="A6297" s="64">
        <v>50978405</v>
      </c>
      <c r="B6297" s="64" t="str">
        <f t="shared" si="827"/>
        <v>RT</v>
      </c>
      <c r="C6297" s="64">
        <f t="shared" si="828"/>
        <v>20656.12</v>
      </c>
      <c r="D6297" s="64">
        <f t="shared" si="828"/>
        <v>364</v>
      </c>
      <c r="E6297" s="64">
        <f t="shared" si="828"/>
        <v>1697.13</v>
      </c>
      <c r="F6297" s="64">
        <f t="shared" si="828"/>
        <v>0</v>
      </c>
      <c r="H6297" s="64">
        <f t="shared" si="823"/>
        <v>-1697.13</v>
      </c>
      <c r="J6297" s="64">
        <f t="shared" si="829"/>
        <v>247</v>
      </c>
      <c r="K6297" s="64">
        <f t="shared" si="824"/>
        <v>266</v>
      </c>
      <c r="L6297" s="64">
        <f t="shared" si="825"/>
        <v>934</v>
      </c>
      <c r="M6297" s="64">
        <f t="shared" si="826"/>
        <v>375</v>
      </c>
      <c r="O6297" s="64">
        <f t="shared" si="830"/>
        <v>2</v>
      </c>
      <c r="P6297" s="64">
        <f t="shared" si="831"/>
        <v>1</v>
      </c>
      <c r="Q6297" s="64">
        <f t="shared" si="832"/>
        <v>1</v>
      </c>
    </row>
    <row r="6298" spans="1:17" x14ac:dyDescent="0.35">
      <c r="A6298" s="64">
        <v>50978611</v>
      </c>
      <c r="B6298" s="64" t="str">
        <f t="shared" si="827"/>
        <v>RCT Control</v>
      </c>
      <c r="C6298" s="64">
        <f t="shared" si="828"/>
        <v>7292.74</v>
      </c>
      <c r="D6298" s="64">
        <f t="shared" si="828"/>
        <v>335</v>
      </c>
      <c r="E6298" s="64">
        <f t="shared" si="828"/>
        <v>599.72</v>
      </c>
      <c r="F6298" s="64">
        <f t="shared" si="828"/>
        <v>0</v>
      </c>
      <c r="H6298" s="64">
        <f t="shared" si="823"/>
        <v>-599.72</v>
      </c>
      <c r="J6298" s="64">
        <f t="shared" si="829"/>
        <v>247</v>
      </c>
      <c r="K6298" s="64">
        <f t="shared" si="824"/>
        <v>266</v>
      </c>
      <c r="L6298" s="64">
        <f t="shared" si="825"/>
        <v>934</v>
      </c>
      <c r="M6298" s="64">
        <f t="shared" si="826"/>
        <v>376</v>
      </c>
      <c r="O6298" s="64">
        <f t="shared" si="830"/>
        <v>2</v>
      </c>
      <c r="P6298" s="64">
        <f t="shared" si="831"/>
        <v>1</v>
      </c>
      <c r="Q6298" s="64">
        <f t="shared" si="832"/>
        <v>1</v>
      </c>
    </row>
    <row r="6299" spans="1:17" x14ac:dyDescent="0.35">
      <c r="A6299" s="64">
        <v>50979411</v>
      </c>
      <c r="B6299" s="64" t="str">
        <f t="shared" si="827"/>
        <v>RT</v>
      </c>
      <c r="C6299" s="64">
        <f t="shared" si="828"/>
        <v>7175.59</v>
      </c>
      <c r="D6299" s="64">
        <f t="shared" si="828"/>
        <v>364</v>
      </c>
      <c r="E6299" s="64">
        <f t="shared" si="828"/>
        <v>573.49</v>
      </c>
      <c r="F6299" s="64">
        <f t="shared" si="828"/>
        <v>0</v>
      </c>
      <c r="H6299" s="64">
        <f t="shared" si="823"/>
        <v>-573.49</v>
      </c>
      <c r="J6299" s="64">
        <f t="shared" si="829"/>
        <v>247</v>
      </c>
      <c r="K6299" s="64">
        <f t="shared" si="824"/>
        <v>266</v>
      </c>
      <c r="L6299" s="64">
        <f t="shared" si="825"/>
        <v>935</v>
      </c>
      <c r="M6299" s="64">
        <f t="shared" si="826"/>
        <v>376</v>
      </c>
      <c r="O6299" s="64">
        <f t="shared" si="830"/>
        <v>2</v>
      </c>
      <c r="P6299" s="64">
        <f t="shared" si="831"/>
        <v>1</v>
      </c>
      <c r="Q6299" s="64">
        <f t="shared" si="832"/>
        <v>1</v>
      </c>
    </row>
    <row r="6300" spans="1:17" x14ac:dyDescent="0.35">
      <c r="A6300" s="64">
        <v>50983032</v>
      </c>
      <c r="B6300" s="64" t="str">
        <f t="shared" si="827"/>
        <v>RCT Control</v>
      </c>
      <c r="C6300" s="64">
        <f t="shared" si="828"/>
        <v>7378.88</v>
      </c>
      <c r="D6300" s="64">
        <f t="shared" si="828"/>
        <v>336</v>
      </c>
      <c r="E6300" s="64">
        <f t="shared" si="828"/>
        <v>598.93000000000006</v>
      </c>
      <c r="F6300" s="64">
        <f t="shared" si="828"/>
        <v>0</v>
      </c>
      <c r="H6300" s="64">
        <f t="shared" si="823"/>
        <v>-598.93000000000006</v>
      </c>
      <c r="J6300" s="64">
        <f t="shared" si="829"/>
        <v>247</v>
      </c>
      <c r="K6300" s="64">
        <f t="shared" si="824"/>
        <v>266</v>
      </c>
      <c r="L6300" s="64">
        <f t="shared" si="825"/>
        <v>935</v>
      </c>
      <c r="M6300" s="64">
        <f t="shared" si="826"/>
        <v>377</v>
      </c>
      <c r="O6300" s="64">
        <f t="shared" si="830"/>
        <v>2</v>
      </c>
      <c r="P6300" s="64">
        <f t="shared" si="831"/>
        <v>1</v>
      </c>
      <c r="Q6300" s="64">
        <f t="shared" si="832"/>
        <v>1</v>
      </c>
    </row>
    <row r="6301" spans="1:17" x14ac:dyDescent="0.35">
      <c r="A6301" s="64">
        <v>50983610</v>
      </c>
      <c r="B6301" s="64" t="str">
        <f t="shared" si="827"/>
        <v>CPP/RT</v>
      </c>
      <c r="C6301" s="64">
        <f t="shared" si="828"/>
        <v>8785.11</v>
      </c>
      <c r="D6301" s="64">
        <f t="shared" si="828"/>
        <v>364</v>
      </c>
      <c r="E6301" s="64">
        <f t="shared" si="828"/>
        <v>698.56999999999994</v>
      </c>
      <c r="F6301" s="64">
        <f t="shared" si="828"/>
        <v>685.63</v>
      </c>
      <c r="H6301" s="64">
        <f t="shared" si="823"/>
        <v>-12.939999999999941</v>
      </c>
      <c r="J6301" s="64">
        <f t="shared" si="829"/>
        <v>247</v>
      </c>
      <c r="K6301" s="64">
        <f t="shared" si="824"/>
        <v>267</v>
      </c>
      <c r="L6301" s="64">
        <f t="shared" si="825"/>
        <v>935</v>
      </c>
      <c r="M6301" s="64">
        <f t="shared" si="826"/>
        <v>377</v>
      </c>
      <c r="O6301" s="64">
        <f t="shared" si="830"/>
        <v>2</v>
      </c>
      <c r="P6301" s="64">
        <f t="shared" si="831"/>
        <v>1</v>
      </c>
      <c r="Q6301" s="64">
        <f t="shared" si="832"/>
        <v>1</v>
      </c>
    </row>
    <row r="6302" spans="1:17" x14ac:dyDescent="0.35">
      <c r="A6302" s="64">
        <v>50983769</v>
      </c>
      <c r="B6302" s="64" t="str">
        <f t="shared" si="827"/>
        <v>RCT Control</v>
      </c>
      <c r="C6302" s="64">
        <f t="shared" si="828"/>
        <v>6093.43</v>
      </c>
      <c r="D6302" s="64">
        <f t="shared" si="828"/>
        <v>336</v>
      </c>
      <c r="E6302" s="64">
        <f t="shared" si="828"/>
        <v>498.42</v>
      </c>
      <c r="F6302" s="64">
        <f t="shared" si="828"/>
        <v>0</v>
      </c>
      <c r="H6302" s="64">
        <f t="shared" si="823"/>
        <v>-498.42</v>
      </c>
      <c r="J6302" s="64">
        <f t="shared" si="829"/>
        <v>247</v>
      </c>
      <c r="K6302" s="64">
        <f t="shared" si="824"/>
        <v>267</v>
      </c>
      <c r="L6302" s="64">
        <f t="shared" si="825"/>
        <v>935</v>
      </c>
      <c r="M6302" s="64">
        <f t="shared" si="826"/>
        <v>378</v>
      </c>
      <c r="O6302" s="64">
        <f t="shared" si="830"/>
        <v>2</v>
      </c>
      <c r="P6302" s="64">
        <f t="shared" si="831"/>
        <v>1</v>
      </c>
      <c r="Q6302" s="64">
        <f t="shared" si="832"/>
        <v>1</v>
      </c>
    </row>
    <row r="6303" spans="1:17" x14ac:dyDescent="0.35">
      <c r="A6303" s="64">
        <v>50984981</v>
      </c>
      <c r="B6303" s="64" t="str">
        <f t="shared" si="827"/>
        <v>RT</v>
      </c>
      <c r="C6303" s="64">
        <f t="shared" si="828"/>
        <v>12775.86</v>
      </c>
      <c r="D6303" s="64">
        <f t="shared" si="828"/>
        <v>365</v>
      </c>
      <c r="E6303" s="64">
        <f t="shared" si="828"/>
        <v>1023.97</v>
      </c>
      <c r="F6303" s="64">
        <f t="shared" si="828"/>
        <v>0</v>
      </c>
      <c r="H6303" s="64">
        <f t="shared" si="823"/>
        <v>-1023.97</v>
      </c>
      <c r="J6303" s="64">
        <f t="shared" si="829"/>
        <v>247</v>
      </c>
      <c r="K6303" s="64">
        <f t="shared" si="824"/>
        <v>267</v>
      </c>
      <c r="L6303" s="64">
        <f t="shared" si="825"/>
        <v>936</v>
      </c>
      <c r="M6303" s="64">
        <f t="shared" si="826"/>
        <v>378</v>
      </c>
      <c r="O6303" s="64">
        <f t="shared" si="830"/>
        <v>2</v>
      </c>
      <c r="P6303" s="64">
        <f t="shared" si="831"/>
        <v>1</v>
      </c>
      <c r="Q6303" s="64">
        <f t="shared" si="832"/>
        <v>1</v>
      </c>
    </row>
    <row r="6304" spans="1:17" x14ac:dyDescent="0.35">
      <c r="A6304" s="64">
        <v>50985327</v>
      </c>
      <c r="B6304" s="64" t="str">
        <f t="shared" si="827"/>
        <v>CPP</v>
      </c>
      <c r="C6304" s="64">
        <f t="shared" si="828"/>
        <v>5922.91</v>
      </c>
      <c r="D6304" s="64">
        <f t="shared" si="828"/>
        <v>246</v>
      </c>
      <c r="E6304" s="64">
        <f t="shared" si="828"/>
        <v>480.49</v>
      </c>
      <c r="F6304" s="64">
        <f t="shared" si="828"/>
        <v>478.11</v>
      </c>
      <c r="H6304" s="64">
        <f t="shared" si="823"/>
        <v>-2.3799999999999955</v>
      </c>
      <c r="J6304" s="64">
        <f t="shared" si="829"/>
        <v>248</v>
      </c>
      <c r="K6304" s="64">
        <f t="shared" si="824"/>
        <v>267</v>
      </c>
      <c r="L6304" s="64">
        <f t="shared" si="825"/>
        <v>936</v>
      </c>
      <c r="M6304" s="64">
        <f t="shared" si="826"/>
        <v>378</v>
      </c>
      <c r="O6304" s="64">
        <f t="shared" si="830"/>
        <v>2</v>
      </c>
      <c r="P6304" s="64">
        <f t="shared" si="831"/>
        <v>1</v>
      </c>
      <c r="Q6304" s="64">
        <f t="shared" si="832"/>
        <v>1</v>
      </c>
    </row>
    <row r="6305" spans="1:17" x14ac:dyDescent="0.35">
      <c r="A6305" s="64">
        <v>50986820</v>
      </c>
      <c r="B6305" s="64" t="str">
        <f t="shared" si="827"/>
        <v>RT</v>
      </c>
      <c r="C6305" s="64">
        <f t="shared" si="828"/>
        <v>10264.189999999999</v>
      </c>
      <c r="D6305" s="64">
        <f t="shared" si="828"/>
        <v>365</v>
      </c>
      <c r="E6305" s="64">
        <f t="shared" si="828"/>
        <v>817.33</v>
      </c>
      <c r="F6305" s="64">
        <f t="shared" si="828"/>
        <v>0</v>
      </c>
      <c r="H6305" s="64">
        <f t="shared" si="823"/>
        <v>-817.33</v>
      </c>
      <c r="J6305" s="64">
        <f t="shared" si="829"/>
        <v>248</v>
      </c>
      <c r="K6305" s="64">
        <f t="shared" si="824"/>
        <v>267</v>
      </c>
      <c r="L6305" s="64">
        <f t="shared" si="825"/>
        <v>937</v>
      </c>
      <c r="M6305" s="64">
        <f t="shared" si="826"/>
        <v>378</v>
      </c>
      <c r="O6305" s="64">
        <f t="shared" si="830"/>
        <v>2</v>
      </c>
      <c r="P6305" s="64">
        <f t="shared" si="831"/>
        <v>1</v>
      </c>
      <c r="Q6305" s="64">
        <f t="shared" si="832"/>
        <v>1</v>
      </c>
    </row>
    <row r="6306" spans="1:17" x14ac:dyDescent="0.35">
      <c r="A6306" s="64">
        <v>50988040</v>
      </c>
      <c r="B6306" s="64" t="str">
        <f t="shared" si="827"/>
        <v>CPP/RT</v>
      </c>
      <c r="C6306" s="64">
        <f t="shared" si="828"/>
        <v>3833.58</v>
      </c>
      <c r="D6306" s="64">
        <f t="shared" si="828"/>
        <v>303</v>
      </c>
      <c r="E6306" s="64">
        <f t="shared" si="828"/>
        <v>305.02</v>
      </c>
      <c r="F6306" s="64">
        <f t="shared" si="828"/>
        <v>295.39999999999998</v>
      </c>
      <c r="H6306" s="64">
        <f t="shared" si="823"/>
        <v>-9.6200000000000045</v>
      </c>
      <c r="J6306" s="64">
        <f t="shared" si="829"/>
        <v>248</v>
      </c>
      <c r="K6306" s="64">
        <f t="shared" si="824"/>
        <v>268</v>
      </c>
      <c r="L6306" s="64">
        <f t="shared" si="825"/>
        <v>937</v>
      </c>
      <c r="M6306" s="64">
        <f t="shared" si="826"/>
        <v>378</v>
      </c>
      <c r="O6306" s="64">
        <f t="shared" si="830"/>
        <v>2</v>
      </c>
      <c r="P6306" s="64">
        <f t="shared" si="831"/>
        <v>1</v>
      </c>
      <c r="Q6306" s="64">
        <f t="shared" si="832"/>
        <v>1</v>
      </c>
    </row>
    <row r="6307" spans="1:17" x14ac:dyDescent="0.35">
      <c r="A6307" s="64">
        <v>50990186</v>
      </c>
      <c r="B6307" s="64" t="str">
        <f t="shared" si="827"/>
        <v>RT</v>
      </c>
      <c r="C6307" s="64">
        <f t="shared" si="828"/>
        <v>3469.34</v>
      </c>
      <c r="D6307" s="64">
        <f t="shared" si="828"/>
        <v>365</v>
      </c>
      <c r="E6307" s="64">
        <f t="shared" si="828"/>
        <v>278.82</v>
      </c>
      <c r="F6307" s="64">
        <f t="shared" si="828"/>
        <v>0</v>
      </c>
      <c r="H6307" s="64">
        <f t="shared" si="823"/>
        <v>-278.82</v>
      </c>
      <c r="J6307" s="64">
        <f t="shared" si="829"/>
        <v>248</v>
      </c>
      <c r="K6307" s="64">
        <f t="shared" si="824"/>
        <v>268</v>
      </c>
      <c r="L6307" s="64">
        <f t="shared" si="825"/>
        <v>938</v>
      </c>
      <c r="M6307" s="64">
        <f t="shared" si="826"/>
        <v>378</v>
      </c>
      <c r="O6307" s="64">
        <f t="shared" si="830"/>
        <v>2</v>
      </c>
      <c r="P6307" s="64">
        <f t="shared" si="831"/>
        <v>1</v>
      </c>
      <c r="Q6307" s="64">
        <f t="shared" si="832"/>
        <v>1</v>
      </c>
    </row>
    <row r="6308" spans="1:17" x14ac:dyDescent="0.35">
      <c r="A6308" s="64">
        <v>50992215</v>
      </c>
      <c r="B6308" s="64" t="str">
        <f t="shared" si="827"/>
        <v>RT</v>
      </c>
      <c r="C6308" s="64">
        <f t="shared" si="828"/>
        <v>7111.08</v>
      </c>
      <c r="D6308" s="64">
        <f t="shared" si="828"/>
        <v>365</v>
      </c>
      <c r="E6308" s="64">
        <f t="shared" si="828"/>
        <v>580.93000000000006</v>
      </c>
      <c r="F6308" s="64">
        <f t="shared" si="828"/>
        <v>0</v>
      </c>
      <c r="H6308" s="64">
        <f t="shared" si="823"/>
        <v>-580.93000000000006</v>
      </c>
      <c r="J6308" s="64">
        <f t="shared" si="829"/>
        <v>248</v>
      </c>
      <c r="K6308" s="64">
        <f t="shared" si="824"/>
        <v>268</v>
      </c>
      <c r="L6308" s="64">
        <f t="shared" si="825"/>
        <v>939</v>
      </c>
      <c r="M6308" s="64">
        <f t="shared" si="826"/>
        <v>378</v>
      </c>
      <c r="O6308" s="64">
        <f t="shared" si="830"/>
        <v>2</v>
      </c>
      <c r="P6308" s="64">
        <f t="shared" si="831"/>
        <v>1</v>
      </c>
      <c r="Q6308" s="64">
        <f t="shared" si="832"/>
        <v>1</v>
      </c>
    </row>
    <row r="6309" spans="1:17" x14ac:dyDescent="0.35">
      <c r="A6309" s="64">
        <v>50992885</v>
      </c>
      <c r="B6309" s="64" t="str">
        <f t="shared" si="827"/>
        <v>RCT Control</v>
      </c>
      <c r="C6309" s="64">
        <f t="shared" si="828"/>
        <v>10659.13</v>
      </c>
      <c r="D6309" s="64">
        <f t="shared" si="828"/>
        <v>336</v>
      </c>
      <c r="E6309" s="64">
        <f t="shared" si="828"/>
        <v>888.34</v>
      </c>
      <c r="F6309" s="64">
        <f t="shared" si="828"/>
        <v>0</v>
      </c>
      <c r="H6309" s="64">
        <f t="shared" si="823"/>
        <v>-888.34</v>
      </c>
      <c r="J6309" s="64">
        <f t="shared" si="829"/>
        <v>248</v>
      </c>
      <c r="K6309" s="64">
        <f t="shared" si="824"/>
        <v>268</v>
      </c>
      <c r="L6309" s="64">
        <f t="shared" si="825"/>
        <v>939</v>
      </c>
      <c r="M6309" s="64">
        <f t="shared" si="826"/>
        <v>379</v>
      </c>
      <c r="O6309" s="64">
        <f t="shared" si="830"/>
        <v>2</v>
      </c>
      <c r="P6309" s="64">
        <f t="shared" si="831"/>
        <v>1</v>
      </c>
      <c r="Q6309" s="64">
        <f t="shared" si="832"/>
        <v>1</v>
      </c>
    </row>
    <row r="6310" spans="1:17" x14ac:dyDescent="0.35">
      <c r="A6310" s="64">
        <v>50995219</v>
      </c>
      <c r="B6310" s="64" t="str">
        <f t="shared" si="827"/>
        <v>CPP</v>
      </c>
      <c r="C6310" s="64">
        <f t="shared" si="828"/>
        <v>6818.8</v>
      </c>
      <c r="D6310" s="64">
        <f t="shared" si="828"/>
        <v>307</v>
      </c>
      <c r="E6310" s="64">
        <f t="shared" si="828"/>
        <v>546.22</v>
      </c>
      <c r="F6310" s="64">
        <f t="shared" si="828"/>
        <v>534.57000000000005</v>
      </c>
      <c r="H6310" s="64">
        <f t="shared" si="823"/>
        <v>-11.649999999999977</v>
      </c>
      <c r="J6310" s="64">
        <f t="shared" si="829"/>
        <v>249</v>
      </c>
      <c r="K6310" s="64">
        <f t="shared" si="824"/>
        <v>268</v>
      </c>
      <c r="L6310" s="64">
        <f t="shared" si="825"/>
        <v>939</v>
      </c>
      <c r="M6310" s="64">
        <f t="shared" si="826"/>
        <v>379</v>
      </c>
      <c r="O6310" s="64">
        <f t="shared" si="830"/>
        <v>2</v>
      </c>
      <c r="P6310" s="64">
        <f t="shared" si="831"/>
        <v>1</v>
      </c>
      <c r="Q6310" s="64">
        <f t="shared" si="832"/>
        <v>1</v>
      </c>
    </row>
    <row r="6311" spans="1:17" x14ac:dyDescent="0.35">
      <c r="A6311" s="64">
        <v>50995425</v>
      </c>
      <c r="B6311" s="64" t="str">
        <f t="shared" si="827"/>
        <v>RT</v>
      </c>
      <c r="C6311" s="64">
        <f t="shared" si="828"/>
        <v>9369.39</v>
      </c>
      <c r="D6311" s="64">
        <f t="shared" si="828"/>
        <v>364</v>
      </c>
      <c r="E6311" s="64">
        <f t="shared" si="828"/>
        <v>782.88</v>
      </c>
      <c r="F6311" s="64">
        <f t="shared" si="828"/>
        <v>0</v>
      </c>
      <c r="H6311" s="64">
        <f t="shared" si="823"/>
        <v>-782.88</v>
      </c>
      <c r="J6311" s="64">
        <f t="shared" si="829"/>
        <v>249</v>
      </c>
      <c r="K6311" s="64">
        <f t="shared" si="824"/>
        <v>268</v>
      </c>
      <c r="L6311" s="64">
        <f t="shared" si="825"/>
        <v>940</v>
      </c>
      <c r="M6311" s="64">
        <f t="shared" si="826"/>
        <v>379</v>
      </c>
      <c r="O6311" s="64">
        <f t="shared" si="830"/>
        <v>2</v>
      </c>
      <c r="P6311" s="64">
        <f t="shared" si="831"/>
        <v>1</v>
      </c>
      <c r="Q6311" s="64">
        <f t="shared" si="832"/>
        <v>1</v>
      </c>
    </row>
    <row r="6312" spans="1:17" x14ac:dyDescent="0.35">
      <c r="A6312" s="64">
        <v>50997570</v>
      </c>
      <c r="B6312" s="64" t="str">
        <f t="shared" si="827"/>
        <v>RT</v>
      </c>
      <c r="C6312" s="64">
        <f t="shared" si="828"/>
        <v>7850.9</v>
      </c>
      <c r="D6312" s="64">
        <f t="shared" si="828"/>
        <v>363</v>
      </c>
      <c r="E6312" s="64">
        <f t="shared" si="828"/>
        <v>629.74</v>
      </c>
      <c r="F6312" s="64">
        <f t="shared" si="828"/>
        <v>0</v>
      </c>
      <c r="H6312" s="64">
        <f t="shared" si="823"/>
        <v>-629.74</v>
      </c>
      <c r="J6312" s="64">
        <f t="shared" si="829"/>
        <v>249</v>
      </c>
      <c r="K6312" s="64">
        <f t="shared" si="824"/>
        <v>268</v>
      </c>
      <c r="L6312" s="64">
        <f t="shared" si="825"/>
        <v>941</v>
      </c>
      <c r="M6312" s="64">
        <f t="shared" si="826"/>
        <v>379</v>
      </c>
      <c r="O6312" s="64">
        <f t="shared" si="830"/>
        <v>2</v>
      </c>
      <c r="P6312" s="64">
        <f t="shared" si="831"/>
        <v>1</v>
      </c>
      <c r="Q6312" s="64">
        <f t="shared" si="832"/>
        <v>1</v>
      </c>
    </row>
    <row r="6313" spans="1:17" x14ac:dyDescent="0.35">
      <c r="A6313" s="64">
        <v>50998635</v>
      </c>
      <c r="B6313" s="64" t="str">
        <f t="shared" si="827"/>
        <v>RT</v>
      </c>
      <c r="C6313" s="64">
        <f t="shared" si="828"/>
        <v>9164.9700000000012</v>
      </c>
      <c r="D6313" s="64">
        <f t="shared" si="828"/>
        <v>365</v>
      </c>
      <c r="E6313" s="64">
        <f t="shared" si="828"/>
        <v>732.32999999999993</v>
      </c>
      <c r="F6313" s="64">
        <f t="shared" si="828"/>
        <v>0</v>
      </c>
      <c r="H6313" s="64">
        <f t="shared" si="823"/>
        <v>-732.32999999999993</v>
      </c>
      <c r="J6313" s="64">
        <f t="shared" si="829"/>
        <v>249</v>
      </c>
      <c r="K6313" s="64">
        <f t="shared" si="824"/>
        <v>268</v>
      </c>
      <c r="L6313" s="64">
        <f t="shared" si="825"/>
        <v>942</v>
      </c>
      <c r="M6313" s="64">
        <f t="shared" si="826"/>
        <v>379</v>
      </c>
      <c r="O6313" s="64">
        <f t="shared" si="830"/>
        <v>2</v>
      </c>
      <c r="P6313" s="64">
        <f t="shared" si="831"/>
        <v>1</v>
      </c>
      <c r="Q6313" s="64">
        <f t="shared" si="832"/>
        <v>1</v>
      </c>
    </row>
    <row r="6314" spans="1:17" x14ac:dyDescent="0.35">
      <c r="A6314" s="64">
        <v>51001487</v>
      </c>
      <c r="B6314" s="64" t="str">
        <f t="shared" si="827"/>
        <v>RT</v>
      </c>
      <c r="C6314" s="64">
        <f t="shared" si="828"/>
        <v>10582.57</v>
      </c>
      <c r="D6314" s="64">
        <f t="shared" si="828"/>
        <v>364</v>
      </c>
      <c r="E6314" s="64">
        <f t="shared" si="828"/>
        <v>837.92000000000007</v>
      </c>
      <c r="F6314" s="64">
        <f t="shared" si="828"/>
        <v>0</v>
      </c>
      <c r="H6314" s="64">
        <f t="shared" si="823"/>
        <v>-837.92000000000007</v>
      </c>
      <c r="J6314" s="64">
        <f t="shared" si="829"/>
        <v>249</v>
      </c>
      <c r="K6314" s="64">
        <f t="shared" si="824"/>
        <v>268</v>
      </c>
      <c r="L6314" s="64">
        <f t="shared" si="825"/>
        <v>943</v>
      </c>
      <c r="M6314" s="64">
        <f t="shared" si="826"/>
        <v>379</v>
      </c>
      <c r="O6314" s="64">
        <f t="shared" si="830"/>
        <v>2</v>
      </c>
      <c r="P6314" s="64">
        <f t="shared" si="831"/>
        <v>1</v>
      </c>
      <c r="Q6314" s="64">
        <f t="shared" si="832"/>
        <v>1</v>
      </c>
    </row>
    <row r="6315" spans="1:17" x14ac:dyDescent="0.35">
      <c r="A6315" s="64">
        <v>51001833</v>
      </c>
      <c r="B6315" s="64" t="str">
        <f t="shared" si="827"/>
        <v>CPP</v>
      </c>
      <c r="C6315" s="64">
        <f t="shared" si="828"/>
        <v>2029.94</v>
      </c>
      <c r="D6315" s="64">
        <f t="shared" si="828"/>
        <v>305</v>
      </c>
      <c r="E6315" s="64">
        <f t="shared" si="828"/>
        <v>163.19999999999999</v>
      </c>
      <c r="F6315" s="64">
        <f t="shared" si="828"/>
        <v>160.04000000000002</v>
      </c>
      <c r="H6315" s="64">
        <f t="shared" si="823"/>
        <v>-3.1599999999999682</v>
      </c>
      <c r="J6315" s="64">
        <f t="shared" si="829"/>
        <v>250</v>
      </c>
      <c r="K6315" s="64">
        <f t="shared" si="824"/>
        <v>268</v>
      </c>
      <c r="L6315" s="64">
        <f t="shared" si="825"/>
        <v>943</v>
      </c>
      <c r="M6315" s="64">
        <f t="shared" si="826"/>
        <v>379</v>
      </c>
      <c r="O6315" s="64">
        <f t="shared" si="830"/>
        <v>2</v>
      </c>
      <c r="P6315" s="64">
        <f t="shared" si="831"/>
        <v>1</v>
      </c>
      <c r="Q6315" s="64">
        <f t="shared" si="832"/>
        <v>1</v>
      </c>
    </row>
    <row r="6316" spans="1:17" x14ac:dyDescent="0.35">
      <c r="A6316" s="64">
        <v>51001974</v>
      </c>
      <c r="B6316" s="64" t="str">
        <f t="shared" si="827"/>
        <v>RT</v>
      </c>
      <c r="C6316" s="64">
        <f t="shared" si="828"/>
        <v>11149.65</v>
      </c>
      <c r="D6316" s="64">
        <f t="shared" si="828"/>
        <v>364</v>
      </c>
      <c r="E6316" s="64">
        <f t="shared" si="828"/>
        <v>920.22</v>
      </c>
      <c r="F6316" s="64">
        <f t="shared" ref="F6316" si="833">SUMIFS(F$55:F$4404,$A$55:$A$4404,$A6316)</f>
        <v>0</v>
      </c>
      <c r="H6316" s="64">
        <f t="shared" ref="H6316:H6379" si="834">F6316-E6316</f>
        <v>-920.22</v>
      </c>
      <c r="J6316" s="64">
        <f t="shared" si="829"/>
        <v>250</v>
      </c>
      <c r="K6316" s="64">
        <f t="shared" ref="K6316:K6379" si="835">IF(AND($B6316=K$4457,$Q6316=1),K6315+1,K6315)</f>
        <v>268</v>
      </c>
      <c r="L6316" s="64">
        <f t="shared" ref="L6316:L6379" si="836">IF(AND($B6316=L$4457,$Q6316=1),L6315+1,L6315)</f>
        <v>944</v>
      </c>
      <c r="M6316" s="64">
        <f t="shared" ref="M6316:M6379" si="837">IF(AND($B6316=M$4457,$Q6316=1),M6315+1,M6315)</f>
        <v>379</v>
      </c>
      <c r="O6316" s="64">
        <f t="shared" si="830"/>
        <v>2</v>
      </c>
      <c r="P6316" s="64">
        <f t="shared" si="831"/>
        <v>1</v>
      </c>
      <c r="Q6316" s="64">
        <f t="shared" si="832"/>
        <v>1</v>
      </c>
    </row>
    <row r="6317" spans="1:17" x14ac:dyDescent="0.35">
      <c r="A6317" s="64">
        <v>51004704</v>
      </c>
      <c r="B6317" s="64" t="str">
        <f t="shared" ref="B6317:B6380" si="838">INDEX($B$55:$B$4404,MATCH($A6317,$A$55:$A$4404,0),1)</f>
        <v>RCT Control</v>
      </c>
      <c r="C6317" s="64">
        <f t="shared" ref="C6317:F6380" si="839">SUMIFS(C$55:C$4404,$A$55:$A$4404,$A6317)</f>
        <v>8532.69</v>
      </c>
      <c r="D6317" s="64">
        <f t="shared" si="839"/>
        <v>334</v>
      </c>
      <c r="E6317" s="64">
        <f t="shared" si="839"/>
        <v>701.29</v>
      </c>
      <c r="F6317" s="64">
        <f t="shared" si="839"/>
        <v>0</v>
      </c>
      <c r="H6317" s="64">
        <f t="shared" si="834"/>
        <v>-701.29</v>
      </c>
      <c r="J6317" s="64">
        <f t="shared" ref="J6317:J6380" si="840">IF(AND($B6317=J$4457,$Q6317=1),J6316+1,J6316)</f>
        <v>250</v>
      </c>
      <c r="K6317" s="64">
        <f t="shared" si="835"/>
        <v>268</v>
      </c>
      <c r="L6317" s="64">
        <f t="shared" si="836"/>
        <v>944</v>
      </c>
      <c r="M6317" s="64">
        <f t="shared" si="837"/>
        <v>380</v>
      </c>
      <c r="O6317" s="64">
        <f t="shared" ref="O6317:O6380" si="841">COUNTIFS($A$55:$A$4404,$A6317)</f>
        <v>2</v>
      </c>
      <c r="P6317" s="64">
        <f t="shared" ref="P6317:P6380" si="842">IF(D6317&lt;=$P$4455,1,0)</f>
        <v>1</v>
      </c>
      <c r="Q6317" s="64">
        <f t="shared" ref="Q6317:Q6380" si="843">IF(AND(O6317=2,P6317=1),1,0)</f>
        <v>1</v>
      </c>
    </row>
    <row r="6318" spans="1:17" x14ac:dyDescent="0.35">
      <c r="A6318" s="64">
        <v>51005603</v>
      </c>
      <c r="B6318" s="64" t="str">
        <f t="shared" si="838"/>
        <v>RCT Control</v>
      </c>
      <c r="C6318" s="64">
        <f t="shared" si="839"/>
        <v>8950.01</v>
      </c>
      <c r="D6318" s="64">
        <f t="shared" si="839"/>
        <v>335</v>
      </c>
      <c r="E6318" s="64">
        <f t="shared" si="839"/>
        <v>693.3</v>
      </c>
      <c r="F6318" s="64">
        <f t="shared" si="839"/>
        <v>0</v>
      </c>
      <c r="H6318" s="64">
        <f t="shared" si="834"/>
        <v>-693.3</v>
      </c>
      <c r="J6318" s="64">
        <f t="shared" si="840"/>
        <v>250</v>
      </c>
      <c r="K6318" s="64">
        <f t="shared" si="835"/>
        <v>268</v>
      </c>
      <c r="L6318" s="64">
        <f t="shared" si="836"/>
        <v>944</v>
      </c>
      <c r="M6318" s="64">
        <f t="shared" si="837"/>
        <v>381</v>
      </c>
      <c r="O6318" s="64">
        <f t="shared" si="841"/>
        <v>2</v>
      </c>
      <c r="P6318" s="64">
        <f t="shared" si="842"/>
        <v>1</v>
      </c>
      <c r="Q6318" s="64">
        <f t="shared" si="843"/>
        <v>1</v>
      </c>
    </row>
    <row r="6319" spans="1:17" x14ac:dyDescent="0.35">
      <c r="A6319" s="64">
        <v>51005877</v>
      </c>
      <c r="B6319" s="64" t="str">
        <f t="shared" si="838"/>
        <v>RT</v>
      </c>
      <c r="C6319" s="64">
        <f t="shared" si="839"/>
        <v>10921.61</v>
      </c>
      <c r="D6319" s="64">
        <f t="shared" si="839"/>
        <v>364</v>
      </c>
      <c r="E6319" s="64">
        <f t="shared" si="839"/>
        <v>879.04</v>
      </c>
      <c r="F6319" s="64">
        <f t="shared" si="839"/>
        <v>0</v>
      </c>
      <c r="H6319" s="64">
        <f t="shared" si="834"/>
        <v>-879.04</v>
      </c>
      <c r="J6319" s="64">
        <f t="shared" si="840"/>
        <v>250</v>
      </c>
      <c r="K6319" s="64">
        <f t="shared" si="835"/>
        <v>268</v>
      </c>
      <c r="L6319" s="64">
        <f t="shared" si="836"/>
        <v>945</v>
      </c>
      <c r="M6319" s="64">
        <f t="shared" si="837"/>
        <v>381</v>
      </c>
      <c r="O6319" s="64">
        <f t="shared" si="841"/>
        <v>2</v>
      </c>
      <c r="P6319" s="64">
        <f t="shared" si="842"/>
        <v>1</v>
      </c>
      <c r="Q6319" s="64">
        <f t="shared" si="843"/>
        <v>1</v>
      </c>
    </row>
    <row r="6320" spans="1:17" x14ac:dyDescent="0.35">
      <c r="A6320" s="64">
        <v>51006099</v>
      </c>
      <c r="B6320" s="64" t="str">
        <f t="shared" si="838"/>
        <v>RCT Control</v>
      </c>
      <c r="C6320" s="64">
        <f t="shared" si="839"/>
        <v>5817.21</v>
      </c>
      <c r="D6320" s="64">
        <f t="shared" si="839"/>
        <v>335</v>
      </c>
      <c r="E6320" s="64">
        <f t="shared" si="839"/>
        <v>482.53999999999996</v>
      </c>
      <c r="F6320" s="64">
        <f t="shared" si="839"/>
        <v>0</v>
      </c>
      <c r="H6320" s="64">
        <f t="shared" si="834"/>
        <v>-482.53999999999996</v>
      </c>
      <c r="J6320" s="64">
        <f t="shared" si="840"/>
        <v>250</v>
      </c>
      <c r="K6320" s="64">
        <f t="shared" si="835"/>
        <v>268</v>
      </c>
      <c r="L6320" s="64">
        <f t="shared" si="836"/>
        <v>945</v>
      </c>
      <c r="M6320" s="64">
        <f t="shared" si="837"/>
        <v>382</v>
      </c>
      <c r="O6320" s="64">
        <f t="shared" si="841"/>
        <v>2</v>
      </c>
      <c r="P6320" s="64">
        <f t="shared" si="842"/>
        <v>1</v>
      </c>
      <c r="Q6320" s="64">
        <f t="shared" si="843"/>
        <v>1</v>
      </c>
    </row>
    <row r="6321" spans="1:17" x14ac:dyDescent="0.35">
      <c r="A6321" s="64">
        <v>51006346</v>
      </c>
      <c r="B6321" s="64" t="str">
        <f t="shared" si="838"/>
        <v>RT</v>
      </c>
      <c r="C6321" s="64">
        <f t="shared" si="839"/>
        <v>7862.8799999999992</v>
      </c>
      <c r="D6321" s="64">
        <f t="shared" si="839"/>
        <v>365</v>
      </c>
      <c r="E6321" s="64">
        <f t="shared" si="839"/>
        <v>652.46</v>
      </c>
      <c r="F6321" s="64">
        <f t="shared" si="839"/>
        <v>0</v>
      </c>
      <c r="H6321" s="64">
        <f t="shared" si="834"/>
        <v>-652.46</v>
      </c>
      <c r="J6321" s="64">
        <f t="shared" si="840"/>
        <v>250</v>
      </c>
      <c r="K6321" s="64">
        <f t="shared" si="835"/>
        <v>268</v>
      </c>
      <c r="L6321" s="64">
        <f t="shared" si="836"/>
        <v>946</v>
      </c>
      <c r="M6321" s="64">
        <f t="shared" si="837"/>
        <v>382</v>
      </c>
      <c r="O6321" s="64">
        <f t="shared" si="841"/>
        <v>2</v>
      </c>
      <c r="P6321" s="64">
        <f t="shared" si="842"/>
        <v>1</v>
      </c>
      <c r="Q6321" s="64">
        <f t="shared" si="843"/>
        <v>1</v>
      </c>
    </row>
    <row r="6322" spans="1:17" x14ac:dyDescent="0.35">
      <c r="A6322" s="64">
        <v>51006388</v>
      </c>
      <c r="B6322" s="64" t="str">
        <f t="shared" si="838"/>
        <v>RT</v>
      </c>
      <c r="C6322" s="64">
        <f t="shared" si="839"/>
        <v>5035.32</v>
      </c>
      <c r="D6322" s="64">
        <f t="shared" si="839"/>
        <v>364</v>
      </c>
      <c r="E6322" s="64">
        <f t="shared" si="839"/>
        <v>392.6</v>
      </c>
      <c r="F6322" s="64">
        <f t="shared" si="839"/>
        <v>0</v>
      </c>
      <c r="H6322" s="64">
        <f t="shared" si="834"/>
        <v>-392.6</v>
      </c>
      <c r="J6322" s="64">
        <f t="shared" si="840"/>
        <v>250</v>
      </c>
      <c r="K6322" s="64">
        <f t="shared" si="835"/>
        <v>268</v>
      </c>
      <c r="L6322" s="64">
        <f t="shared" si="836"/>
        <v>947</v>
      </c>
      <c r="M6322" s="64">
        <f t="shared" si="837"/>
        <v>382</v>
      </c>
      <c r="O6322" s="64">
        <f t="shared" si="841"/>
        <v>2</v>
      </c>
      <c r="P6322" s="64">
        <f t="shared" si="842"/>
        <v>1</v>
      </c>
      <c r="Q6322" s="64">
        <f t="shared" si="843"/>
        <v>1</v>
      </c>
    </row>
    <row r="6323" spans="1:17" x14ac:dyDescent="0.35">
      <c r="A6323" s="64">
        <v>51007732</v>
      </c>
      <c r="B6323" s="64" t="str">
        <f t="shared" si="838"/>
        <v>RCT Control</v>
      </c>
      <c r="C6323" s="64">
        <f t="shared" si="839"/>
        <v>17372.440000000002</v>
      </c>
      <c r="D6323" s="64">
        <f t="shared" si="839"/>
        <v>365</v>
      </c>
      <c r="E6323" s="64">
        <f t="shared" si="839"/>
        <v>1423.89</v>
      </c>
      <c r="F6323" s="64">
        <f t="shared" si="839"/>
        <v>0</v>
      </c>
      <c r="H6323" s="64">
        <f t="shared" si="834"/>
        <v>-1423.89</v>
      </c>
      <c r="J6323" s="64">
        <f t="shared" si="840"/>
        <v>250</v>
      </c>
      <c r="K6323" s="64">
        <f t="shared" si="835"/>
        <v>268</v>
      </c>
      <c r="L6323" s="64">
        <f t="shared" si="836"/>
        <v>947</v>
      </c>
      <c r="M6323" s="64">
        <f t="shared" si="837"/>
        <v>383</v>
      </c>
      <c r="O6323" s="64">
        <f t="shared" si="841"/>
        <v>2</v>
      </c>
      <c r="P6323" s="64">
        <f t="shared" si="842"/>
        <v>1</v>
      </c>
      <c r="Q6323" s="64">
        <f t="shared" si="843"/>
        <v>1</v>
      </c>
    </row>
    <row r="6324" spans="1:17" x14ac:dyDescent="0.35">
      <c r="A6324" s="64">
        <v>51010842</v>
      </c>
      <c r="B6324" s="64" t="str">
        <f t="shared" si="838"/>
        <v>RCT Control</v>
      </c>
      <c r="C6324" s="64">
        <f t="shared" si="839"/>
        <v>4179.1000000000004</v>
      </c>
      <c r="D6324" s="64">
        <f t="shared" si="839"/>
        <v>334</v>
      </c>
      <c r="E6324" s="64">
        <f t="shared" si="839"/>
        <v>335.6</v>
      </c>
      <c r="F6324" s="64">
        <f t="shared" si="839"/>
        <v>0</v>
      </c>
      <c r="H6324" s="64">
        <f t="shared" si="834"/>
        <v>-335.6</v>
      </c>
      <c r="J6324" s="64">
        <f t="shared" si="840"/>
        <v>250</v>
      </c>
      <c r="K6324" s="64">
        <f t="shared" si="835"/>
        <v>268</v>
      </c>
      <c r="L6324" s="64">
        <f t="shared" si="836"/>
        <v>947</v>
      </c>
      <c r="M6324" s="64">
        <f t="shared" si="837"/>
        <v>384</v>
      </c>
      <c r="O6324" s="64">
        <f t="shared" si="841"/>
        <v>2</v>
      </c>
      <c r="P6324" s="64">
        <f t="shared" si="842"/>
        <v>1</v>
      </c>
      <c r="Q6324" s="64">
        <f t="shared" si="843"/>
        <v>1</v>
      </c>
    </row>
    <row r="6325" spans="1:17" x14ac:dyDescent="0.35">
      <c r="A6325" s="64">
        <v>51012187</v>
      </c>
      <c r="B6325" s="64" t="str">
        <f t="shared" si="838"/>
        <v>RCT Control</v>
      </c>
      <c r="C6325" s="64">
        <f t="shared" si="839"/>
        <v>19453.080000000002</v>
      </c>
      <c r="D6325" s="64">
        <f t="shared" si="839"/>
        <v>336</v>
      </c>
      <c r="E6325" s="64">
        <f t="shared" si="839"/>
        <v>1602.87</v>
      </c>
      <c r="F6325" s="64">
        <f t="shared" si="839"/>
        <v>0</v>
      </c>
      <c r="H6325" s="64">
        <f t="shared" si="834"/>
        <v>-1602.87</v>
      </c>
      <c r="J6325" s="64">
        <f t="shared" si="840"/>
        <v>250</v>
      </c>
      <c r="K6325" s="64">
        <f t="shared" si="835"/>
        <v>268</v>
      </c>
      <c r="L6325" s="64">
        <f t="shared" si="836"/>
        <v>947</v>
      </c>
      <c r="M6325" s="64">
        <f t="shared" si="837"/>
        <v>385</v>
      </c>
      <c r="O6325" s="64">
        <f t="shared" si="841"/>
        <v>2</v>
      </c>
      <c r="P6325" s="64">
        <f t="shared" si="842"/>
        <v>1</v>
      </c>
      <c r="Q6325" s="64">
        <f t="shared" si="843"/>
        <v>1</v>
      </c>
    </row>
    <row r="6326" spans="1:17" x14ac:dyDescent="0.35">
      <c r="A6326" s="64">
        <v>51012393</v>
      </c>
      <c r="B6326" s="64" t="str">
        <f t="shared" si="838"/>
        <v>RCT Control</v>
      </c>
      <c r="C6326" s="64">
        <f t="shared" si="839"/>
        <v>4471.6399999999994</v>
      </c>
      <c r="D6326" s="64">
        <f t="shared" si="839"/>
        <v>333</v>
      </c>
      <c r="E6326" s="64">
        <f t="shared" si="839"/>
        <v>363.02</v>
      </c>
      <c r="F6326" s="64">
        <f t="shared" si="839"/>
        <v>0</v>
      </c>
      <c r="H6326" s="64">
        <f t="shared" si="834"/>
        <v>-363.02</v>
      </c>
      <c r="J6326" s="64">
        <f t="shared" si="840"/>
        <v>250</v>
      </c>
      <c r="K6326" s="64">
        <f t="shared" si="835"/>
        <v>268</v>
      </c>
      <c r="L6326" s="64">
        <f t="shared" si="836"/>
        <v>947</v>
      </c>
      <c r="M6326" s="64">
        <f t="shared" si="837"/>
        <v>386</v>
      </c>
      <c r="O6326" s="64">
        <f t="shared" si="841"/>
        <v>2</v>
      </c>
      <c r="P6326" s="64">
        <f t="shared" si="842"/>
        <v>1</v>
      </c>
      <c r="Q6326" s="64">
        <f t="shared" si="843"/>
        <v>1</v>
      </c>
    </row>
    <row r="6327" spans="1:17" x14ac:dyDescent="0.35">
      <c r="A6327" s="64">
        <v>51013507</v>
      </c>
      <c r="B6327" s="64" t="str">
        <f t="shared" si="838"/>
        <v>RCT Control</v>
      </c>
      <c r="C6327" s="64">
        <f t="shared" si="839"/>
        <v>13601.5</v>
      </c>
      <c r="D6327" s="64">
        <f t="shared" si="839"/>
        <v>334</v>
      </c>
      <c r="E6327" s="64">
        <f t="shared" si="839"/>
        <v>1115.22</v>
      </c>
      <c r="F6327" s="64">
        <f t="shared" si="839"/>
        <v>0</v>
      </c>
      <c r="H6327" s="64">
        <f t="shared" si="834"/>
        <v>-1115.22</v>
      </c>
      <c r="J6327" s="64">
        <f t="shared" si="840"/>
        <v>250</v>
      </c>
      <c r="K6327" s="64">
        <f t="shared" si="835"/>
        <v>268</v>
      </c>
      <c r="L6327" s="64">
        <f t="shared" si="836"/>
        <v>947</v>
      </c>
      <c r="M6327" s="64">
        <f t="shared" si="837"/>
        <v>387</v>
      </c>
      <c r="O6327" s="64">
        <f t="shared" si="841"/>
        <v>2</v>
      </c>
      <c r="P6327" s="64">
        <f t="shared" si="842"/>
        <v>1</v>
      </c>
      <c r="Q6327" s="64">
        <f t="shared" si="843"/>
        <v>1</v>
      </c>
    </row>
    <row r="6328" spans="1:17" x14ac:dyDescent="0.35">
      <c r="A6328" s="64">
        <v>51020982</v>
      </c>
      <c r="B6328" s="64" t="str">
        <f t="shared" si="838"/>
        <v>RT</v>
      </c>
      <c r="C6328" s="64">
        <f t="shared" si="839"/>
        <v>6625.13</v>
      </c>
      <c r="D6328" s="64">
        <f t="shared" si="839"/>
        <v>365</v>
      </c>
      <c r="E6328" s="64">
        <f t="shared" si="839"/>
        <v>543.56999999999994</v>
      </c>
      <c r="F6328" s="64">
        <f t="shared" si="839"/>
        <v>0</v>
      </c>
      <c r="H6328" s="64">
        <f t="shared" si="834"/>
        <v>-543.56999999999994</v>
      </c>
      <c r="J6328" s="64">
        <f t="shared" si="840"/>
        <v>250</v>
      </c>
      <c r="K6328" s="64">
        <f t="shared" si="835"/>
        <v>268</v>
      </c>
      <c r="L6328" s="64">
        <f t="shared" si="836"/>
        <v>948</v>
      </c>
      <c r="M6328" s="64">
        <f t="shared" si="837"/>
        <v>387</v>
      </c>
      <c r="O6328" s="64">
        <f t="shared" si="841"/>
        <v>2</v>
      </c>
      <c r="P6328" s="64">
        <f t="shared" si="842"/>
        <v>1</v>
      </c>
      <c r="Q6328" s="64">
        <f t="shared" si="843"/>
        <v>1</v>
      </c>
    </row>
    <row r="6329" spans="1:17" x14ac:dyDescent="0.35">
      <c r="A6329" s="64">
        <v>51022251</v>
      </c>
      <c r="B6329" s="64" t="str">
        <f t="shared" si="838"/>
        <v>RT</v>
      </c>
      <c r="C6329" s="64">
        <f t="shared" si="839"/>
        <v>8635.5400000000009</v>
      </c>
      <c r="D6329" s="64">
        <f t="shared" si="839"/>
        <v>364</v>
      </c>
      <c r="E6329" s="64">
        <f t="shared" si="839"/>
        <v>707.83</v>
      </c>
      <c r="F6329" s="64">
        <f t="shared" si="839"/>
        <v>0</v>
      </c>
      <c r="H6329" s="64">
        <f t="shared" si="834"/>
        <v>-707.83</v>
      </c>
      <c r="J6329" s="64">
        <f t="shared" si="840"/>
        <v>250</v>
      </c>
      <c r="K6329" s="64">
        <f t="shared" si="835"/>
        <v>268</v>
      </c>
      <c r="L6329" s="64">
        <f t="shared" si="836"/>
        <v>949</v>
      </c>
      <c r="M6329" s="64">
        <f t="shared" si="837"/>
        <v>387</v>
      </c>
      <c r="O6329" s="64">
        <f t="shared" si="841"/>
        <v>2</v>
      </c>
      <c r="P6329" s="64">
        <f t="shared" si="842"/>
        <v>1</v>
      </c>
      <c r="Q6329" s="64">
        <f t="shared" si="843"/>
        <v>1</v>
      </c>
    </row>
    <row r="6330" spans="1:17" x14ac:dyDescent="0.35">
      <c r="A6330" s="64">
        <v>51022665</v>
      </c>
      <c r="B6330" s="64" t="str">
        <f t="shared" si="838"/>
        <v>RT</v>
      </c>
      <c r="C6330" s="64">
        <f t="shared" si="839"/>
        <v>8603.9699999999993</v>
      </c>
      <c r="D6330" s="64">
        <f t="shared" si="839"/>
        <v>367</v>
      </c>
      <c r="E6330" s="64">
        <f t="shared" si="839"/>
        <v>685.01</v>
      </c>
      <c r="F6330" s="64">
        <f t="shared" si="839"/>
        <v>0</v>
      </c>
      <c r="H6330" s="64">
        <f t="shared" si="834"/>
        <v>-685.01</v>
      </c>
      <c r="J6330" s="64">
        <f t="shared" si="840"/>
        <v>250</v>
      </c>
      <c r="K6330" s="64">
        <f t="shared" si="835"/>
        <v>268</v>
      </c>
      <c r="L6330" s="64">
        <f t="shared" si="836"/>
        <v>950</v>
      </c>
      <c r="M6330" s="64">
        <f t="shared" si="837"/>
        <v>387</v>
      </c>
      <c r="O6330" s="64">
        <f t="shared" si="841"/>
        <v>2</v>
      </c>
      <c r="P6330" s="64">
        <f t="shared" si="842"/>
        <v>1</v>
      </c>
      <c r="Q6330" s="64">
        <f t="shared" si="843"/>
        <v>1</v>
      </c>
    </row>
    <row r="6331" spans="1:17" x14ac:dyDescent="0.35">
      <c r="A6331" s="64">
        <v>51022681</v>
      </c>
      <c r="B6331" s="64" t="str">
        <f t="shared" si="838"/>
        <v>RT</v>
      </c>
      <c r="C6331" s="64">
        <f t="shared" si="839"/>
        <v>9924.39</v>
      </c>
      <c r="D6331" s="64">
        <f t="shared" si="839"/>
        <v>365</v>
      </c>
      <c r="E6331" s="64">
        <f t="shared" si="839"/>
        <v>840.81000000000006</v>
      </c>
      <c r="F6331" s="64">
        <f t="shared" si="839"/>
        <v>0</v>
      </c>
      <c r="H6331" s="64">
        <f t="shared" si="834"/>
        <v>-840.81000000000006</v>
      </c>
      <c r="J6331" s="64">
        <f t="shared" si="840"/>
        <v>250</v>
      </c>
      <c r="K6331" s="64">
        <f t="shared" si="835"/>
        <v>268</v>
      </c>
      <c r="L6331" s="64">
        <f t="shared" si="836"/>
        <v>951</v>
      </c>
      <c r="M6331" s="64">
        <f t="shared" si="837"/>
        <v>387</v>
      </c>
      <c r="O6331" s="64">
        <f t="shared" si="841"/>
        <v>2</v>
      </c>
      <c r="P6331" s="64">
        <f t="shared" si="842"/>
        <v>1</v>
      </c>
      <c r="Q6331" s="64">
        <f t="shared" si="843"/>
        <v>1</v>
      </c>
    </row>
    <row r="6332" spans="1:17" x14ac:dyDescent="0.35">
      <c r="A6332" s="64">
        <v>51024033</v>
      </c>
      <c r="B6332" s="64" t="str">
        <f t="shared" si="838"/>
        <v>CPP/RT</v>
      </c>
      <c r="C6332" s="64">
        <f t="shared" si="839"/>
        <v>6398.0999999999995</v>
      </c>
      <c r="D6332" s="64">
        <f t="shared" si="839"/>
        <v>272</v>
      </c>
      <c r="E6332" s="64">
        <f t="shared" si="839"/>
        <v>516</v>
      </c>
      <c r="F6332" s="64">
        <f t="shared" si="839"/>
        <v>513.12</v>
      </c>
      <c r="H6332" s="64">
        <f t="shared" si="834"/>
        <v>-2.8799999999999955</v>
      </c>
      <c r="J6332" s="64">
        <f t="shared" si="840"/>
        <v>250</v>
      </c>
      <c r="K6332" s="64">
        <f t="shared" si="835"/>
        <v>269</v>
      </c>
      <c r="L6332" s="64">
        <f t="shared" si="836"/>
        <v>951</v>
      </c>
      <c r="M6332" s="64">
        <f t="shared" si="837"/>
        <v>387</v>
      </c>
      <c r="O6332" s="64">
        <f t="shared" si="841"/>
        <v>2</v>
      </c>
      <c r="P6332" s="64">
        <f t="shared" si="842"/>
        <v>1</v>
      </c>
      <c r="Q6332" s="64">
        <f t="shared" si="843"/>
        <v>1</v>
      </c>
    </row>
    <row r="6333" spans="1:17" x14ac:dyDescent="0.35">
      <c r="A6333" s="64">
        <v>51027699</v>
      </c>
      <c r="B6333" s="64" t="str">
        <f t="shared" si="838"/>
        <v>RT</v>
      </c>
      <c r="C6333" s="64">
        <f t="shared" si="839"/>
        <v>9111.9</v>
      </c>
      <c r="D6333" s="64">
        <f t="shared" si="839"/>
        <v>365</v>
      </c>
      <c r="E6333" s="64">
        <f t="shared" si="839"/>
        <v>789.22</v>
      </c>
      <c r="F6333" s="64">
        <f t="shared" si="839"/>
        <v>0</v>
      </c>
      <c r="H6333" s="64">
        <f t="shared" si="834"/>
        <v>-789.22</v>
      </c>
      <c r="J6333" s="64">
        <f t="shared" si="840"/>
        <v>250</v>
      </c>
      <c r="K6333" s="64">
        <f t="shared" si="835"/>
        <v>269</v>
      </c>
      <c r="L6333" s="64">
        <f t="shared" si="836"/>
        <v>952</v>
      </c>
      <c r="M6333" s="64">
        <f t="shared" si="837"/>
        <v>387</v>
      </c>
      <c r="O6333" s="64">
        <f t="shared" si="841"/>
        <v>2</v>
      </c>
      <c r="P6333" s="64">
        <f t="shared" si="842"/>
        <v>1</v>
      </c>
      <c r="Q6333" s="64">
        <f t="shared" si="843"/>
        <v>1</v>
      </c>
    </row>
    <row r="6334" spans="1:17" x14ac:dyDescent="0.35">
      <c r="A6334" s="64">
        <v>51032002</v>
      </c>
      <c r="B6334" s="64" t="str">
        <f t="shared" si="838"/>
        <v>RT</v>
      </c>
      <c r="C6334" s="64">
        <f t="shared" si="839"/>
        <v>4054.32</v>
      </c>
      <c r="D6334" s="64">
        <f t="shared" si="839"/>
        <v>365</v>
      </c>
      <c r="E6334" s="64">
        <f t="shared" si="839"/>
        <v>318.32</v>
      </c>
      <c r="F6334" s="64">
        <f t="shared" si="839"/>
        <v>0</v>
      </c>
      <c r="H6334" s="64">
        <f t="shared" si="834"/>
        <v>-318.32</v>
      </c>
      <c r="J6334" s="64">
        <f t="shared" si="840"/>
        <v>250</v>
      </c>
      <c r="K6334" s="64">
        <f t="shared" si="835"/>
        <v>269</v>
      </c>
      <c r="L6334" s="64">
        <f t="shared" si="836"/>
        <v>953</v>
      </c>
      <c r="M6334" s="64">
        <f t="shared" si="837"/>
        <v>387</v>
      </c>
      <c r="O6334" s="64">
        <f t="shared" si="841"/>
        <v>2</v>
      </c>
      <c r="P6334" s="64">
        <f t="shared" si="842"/>
        <v>1</v>
      </c>
      <c r="Q6334" s="64">
        <f t="shared" si="843"/>
        <v>1</v>
      </c>
    </row>
    <row r="6335" spans="1:17" x14ac:dyDescent="0.35">
      <c r="A6335" s="64">
        <v>51032424</v>
      </c>
      <c r="B6335" s="64" t="str">
        <f t="shared" si="838"/>
        <v>RT</v>
      </c>
      <c r="C6335" s="64">
        <f t="shared" si="839"/>
        <v>4137.6399999999994</v>
      </c>
      <c r="D6335" s="64">
        <f t="shared" si="839"/>
        <v>365</v>
      </c>
      <c r="E6335" s="64">
        <f t="shared" si="839"/>
        <v>334.20000000000005</v>
      </c>
      <c r="F6335" s="64">
        <f t="shared" si="839"/>
        <v>0</v>
      </c>
      <c r="H6335" s="64">
        <f t="shared" si="834"/>
        <v>-334.20000000000005</v>
      </c>
      <c r="J6335" s="64">
        <f t="shared" si="840"/>
        <v>250</v>
      </c>
      <c r="K6335" s="64">
        <f t="shared" si="835"/>
        <v>269</v>
      </c>
      <c r="L6335" s="64">
        <f t="shared" si="836"/>
        <v>954</v>
      </c>
      <c r="M6335" s="64">
        <f t="shared" si="837"/>
        <v>387</v>
      </c>
      <c r="O6335" s="64">
        <f t="shared" si="841"/>
        <v>2</v>
      </c>
      <c r="P6335" s="64">
        <f t="shared" si="842"/>
        <v>1</v>
      </c>
      <c r="Q6335" s="64">
        <f t="shared" si="843"/>
        <v>1</v>
      </c>
    </row>
    <row r="6336" spans="1:17" x14ac:dyDescent="0.35">
      <c r="A6336" s="64">
        <v>51033745</v>
      </c>
      <c r="B6336" s="64" t="str">
        <f t="shared" si="838"/>
        <v>CPP</v>
      </c>
      <c r="C6336" s="64">
        <f t="shared" si="839"/>
        <v>5986.42</v>
      </c>
      <c r="D6336" s="64">
        <f t="shared" si="839"/>
        <v>336</v>
      </c>
      <c r="E6336" s="64">
        <f t="shared" si="839"/>
        <v>492.78</v>
      </c>
      <c r="F6336" s="64">
        <f t="shared" si="839"/>
        <v>496.58000000000004</v>
      </c>
      <c r="H6336" s="64">
        <f t="shared" si="834"/>
        <v>3.8000000000000682</v>
      </c>
      <c r="J6336" s="64">
        <f t="shared" si="840"/>
        <v>251</v>
      </c>
      <c r="K6336" s="64">
        <f t="shared" si="835"/>
        <v>269</v>
      </c>
      <c r="L6336" s="64">
        <f t="shared" si="836"/>
        <v>954</v>
      </c>
      <c r="M6336" s="64">
        <f t="shared" si="837"/>
        <v>387</v>
      </c>
      <c r="O6336" s="64">
        <f t="shared" si="841"/>
        <v>2</v>
      </c>
      <c r="P6336" s="64">
        <f t="shared" si="842"/>
        <v>1</v>
      </c>
      <c r="Q6336" s="64">
        <f t="shared" si="843"/>
        <v>1</v>
      </c>
    </row>
    <row r="6337" spans="1:17" x14ac:dyDescent="0.35">
      <c r="A6337" s="64">
        <v>51035080</v>
      </c>
      <c r="B6337" s="64" t="str">
        <f t="shared" si="838"/>
        <v>RT</v>
      </c>
      <c r="C6337" s="64">
        <f t="shared" si="839"/>
        <v>7867.5</v>
      </c>
      <c r="D6337" s="64">
        <f t="shared" si="839"/>
        <v>364</v>
      </c>
      <c r="E6337" s="64">
        <f t="shared" si="839"/>
        <v>665.96</v>
      </c>
      <c r="F6337" s="64">
        <f t="shared" si="839"/>
        <v>0</v>
      </c>
      <c r="H6337" s="64">
        <f t="shared" si="834"/>
        <v>-665.96</v>
      </c>
      <c r="J6337" s="64">
        <f t="shared" si="840"/>
        <v>251</v>
      </c>
      <c r="K6337" s="64">
        <f t="shared" si="835"/>
        <v>269</v>
      </c>
      <c r="L6337" s="64">
        <f t="shared" si="836"/>
        <v>955</v>
      </c>
      <c r="M6337" s="64">
        <f t="shared" si="837"/>
        <v>387</v>
      </c>
      <c r="O6337" s="64">
        <f t="shared" si="841"/>
        <v>2</v>
      </c>
      <c r="P6337" s="64">
        <f t="shared" si="842"/>
        <v>1</v>
      </c>
      <c r="Q6337" s="64">
        <f t="shared" si="843"/>
        <v>1</v>
      </c>
    </row>
    <row r="6338" spans="1:17" x14ac:dyDescent="0.35">
      <c r="A6338" s="64">
        <v>51035121</v>
      </c>
      <c r="B6338" s="64" t="str">
        <f t="shared" si="838"/>
        <v>RT</v>
      </c>
      <c r="C6338" s="64">
        <f t="shared" si="839"/>
        <v>5381.35</v>
      </c>
      <c r="D6338" s="64">
        <f t="shared" si="839"/>
        <v>364</v>
      </c>
      <c r="E6338" s="64">
        <f t="shared" si="839"/>
        <v>429.35</v>
      </c>
      <c r="F6338" s="64">
        <f t="shared" si="839"/>
        <v>0</v>
      </c>
      <c r="H6338" s="64">
        <f t="shared" si="834"/>
        <v>-429.35</v>
      </c>
      <c r="J6338" s="64">
        <f t="shared" si="840"/>
        <v>251</v>
      </c>
      <c r="K6338" s="64">
        <f t="shared" si="835"/>
        <v>269</v>
      </c>
      <c r="L6338" s="64">
        <f t="shared" si="836"/>
        <v>956</v>
      </c>
      <c r="M6338" s="64">
        <f t="shared" si="837"/>
        <v>387</v>
      </c>
      <c r="O6338" s="64">
        <f t="shared" si="841"/>
        <v>2</v>
      </c>
      <c r="P6338" s="64">
        <f t="shared" si="842"/>
        <v>1</v>
      </c>
      <c r="Q6338" s="64">
        <f t="shared" si="843"/>
        <v>1</v>
      </c>
    </row>
    <row r="6339" spans="1:17" x14ac:dyDescent="0.35">
      <c r="A6339" s="64">
        <v>51036632</v>
      </c>
      <c r="B6339" s="64" t="str">
        <f t="shared" si="838"/>
        <v>RT</v>
      </c>
      <c r="C6339" s="64">
        <f t="shared" si="839"/>
        <v>6475.41</v>
      </c>
      <c r="D6339" s="64">
        <f t="shared" si="839"/>
        <v>365</v>
      </c>
      <c r="E6339" s="64">
        <f t="shared" si="839"/>
        <v>543</v>
      </c>
      <c r="F6339" s="64">
        <f t="shared" si="839"/>
        <v>0</v>
      </c>
      <c r="H6339" s="64">
        <f t="shared" si="834"/>
        <v>-543</v>
      </c>
      <c r="J6339" s="64">
        <f t="shared" si="840"/>
        <v>251</v>
      </c>
      <c r="K6339" s="64">
        <f t="shared" si="835"/>
        <v>269</v>
      </c>
      <c r="L6339" s="64">
        <f t="shared" si="836"/>
        <v>957</v>
      </c>
      <c r="M6339" s="64">
        <f t="shared" si="837"/>
        <v>387</v>
      </c>
      <c r="O6339" s="64">
        <f t="shared" si="841"/>
        <v>2</v>
      </c>
      <c r="P6339" s="64">
        <f t="shared" si="842"/>
        <v>1</v>
      </c>
      <c r="Q6339" s="64">
        <f t="shared" si="843"/>
        <v>1</v>
      </c>
    </row>
    <row r="6340" spans="1:17" x14ac:dyDescent="0.35">
      <c r="A6340" s="64">
        <v>51039214</v>
      </c>
      <c r="B6340" s="64" t="str">
        <f t="shared" si="838"/>
        <v>CPP/RT</v>
      </c>
      <c r="C6340" s="64">
        <f t="shared" si="839"/>
        <v>10076.84</v>
      </c>
      <c r="D6340" s="64">
        <f t="shared" si="839"/>
        <v>364</v>
      </c>
      <c r="E6340" s="64">
        <f t="shared" si="839"/>
        <v>800.88000000000011</v>
      </c>
      <c r="F6340" s="64">
        <f t="shared" si="839"/>
        <v>803.45</v>
      </c>
      <c r="H6340" s="64">
        <f t="shared" si="834"/>
        <v>2.5699999999999363</v>
      </c>
      <c r="J6340" s="64">
        <f t="shared" si="840"/>
        <v>251</v>
      </c>
      <c r="K6340" s="64">
        <f t="shared" si="835"/>
        <v>270</v>
      </c>
      <c r="L6340" s="64">
        <f t="shared" si="836"/>
        <v>957</v>
      </c>
      <c r="M6340" s="64">
        <f t="shared" si="837"/>
        <v>387</v>
      </c>
      <c r="O6340" s="64">
        <f t="shared" si="841"/>
        <v>2</v>
      </c>
      <c r="P6340" s="64">
        <f t="shared" si="842"/>
        <v>1</v>
      </c>
      <c r="Q6340" s="64">
        <f t="shared" si="843"/>
        <v>1</v>
      </c>
    </row>
    <row r="6341" spans="1:17" x14ac:dyDescent="0.35">
      <c r="A6341" s="64">
        <v>51039321</v>
      </c>
      <c r="B6341" s="64" t="str">
        <f t="shared" si="838"/>
        <v>CPP</v>
      </c>
      <c r="C6341" s="64">
        <f t="shared" si="839"/>
        <v>10685.96</v>
      </c>
      <c r="D6341" s="64">
        <f t="shared" si="839"/>
        <v>334</v>
      </c>
      <c r="E6341" s="64">
        <f t="shared" si="839"/>
        <v>849.46</v>
      </c>
      <c r="F6341" s="64">
        <f t="shared" si="839"/>
        <v>840.93000000000006</v>
      </c>
      <c r="H6341" s="64">
        <f t="shared" si="834"/>
        <v>-8.5299999999999727</v>
      </c>
      <c r="J6341" s="64">
        <f t="shared" si="840"/>
        <v>252</v>
      </c>
      <c r="K6341" s="64">
        <f t="shared" si="835"/>
        <v>270</v>
      </c>
      <c r="L6341" s="64">
        <f t="shared" si="836"/>
        <v>957</v>
      </c>
      <c r="M6341" s="64">
        <f t="shared" si="837"/>
        <v>387</v>
      </c>
      <c r="O6341" s="64">
        <f t="shared" si="841"/>
        <v>2</v>
      </c>
      <c r="P6341" s="64">
        <f t="shared" si="842"/>
        <v>1</v>
      </c>
      <c r="Q6341" s="64">
        <f t="shared" si="843"/>
        <v>1</v>
      </c>
    </row>
    <row r="6342" spans="1:17" x14ac:dyDescent="0.35">
      <c r="A6342" s="64">
        <v>51039404</v>
      </c>
      <c r="B6342" s="64" t="str">
        <f t="shared" si="838"/>
        <v>RCT Control</v>
      </c>
      <c r="C6342" s="64">
        <f t="shared" si="839"/>
        <v>3260.89</v>
      </c>
      <c r="D6342" s="64">
        <f t="shared" si="839"/>
        <v>336</v>
      </c>
      <c r="E6342" s="64">
        <f t="shared" si="839"/>
        <v>250.62</v>
      </c>
      <c r="F6342" s="64">
        <f t="shared" si="839"/>
        <v>0</v>
      </c>
      <c r="H6342" s="64">
        <f t="shared" si="834"/>
        <v>-250.62</v>
      </c>
      <c r="J6342" s="64">
        <f t="shared" si="840"/>
        <v>252</v>
      </c>
      <c r="K6342" s="64">
        <f t="shared" si="835"/>
        <v>270</v>
      </c>
      <c r="L6342" s="64">
        <f t="shared" si="836"/>
        <v>957</v>
      </c>
      <c r="M6342" s="64">
        <f t="shared" si="837"/>
        <v>388</v>
      </c>
      <c r="O6342" s="64">
        <f t="shared" si="841"/>
        <v>2</v>
      </c>
      <c r="P6342" s="64">
        <f t="shared" si="842"/>
        <v>1</v>
      </c>
      <c r="Q6342" s="64">
        <f t="shared" si="843"/>
        <v>1</v>
      </c>
    </row>
    <row r="6343" spans="1:17" x14ac:dyDescent="0.35">
      <c r="A6343" s="64">
        <v>51040443</v>
      </c>
      <c r="B6343" s="64" t="str">
        <f t="shared" si="838"/>
        <v>RT</v>
      </c>
      <c r="C6343" s="64">
        <f t="shared" si="839"/>
        <v>3944.49</v>
      </c>
      <c r="D6343" s="64">
        <f t="shared" si="839"/>
        <v>365</v>
      </c>
      <c r="E6343" s="64">
        <f t="shared" si="839"/>
        <v>321.62</v>
      </c>
      <c r="F6343" s="64">
        <f t="shared" si="839"/>
        <v>0</v>
      </c>
      <c r="H6343" s="64">
        <f t="shared" si="834"/>
        <v>-321.62</v>
      </c>
      <c r="J6343" s="64">
        <f t="shared" si="840"/>
        <v>252</v>
      </c>
      <c r="K6343" s="64">
        <f t="shared" si="835"/>
        <v>270</v>
      </c>
      <c r="L6343" s="64">
        <f t="shared" si="836"/>
        <v>958</v>
      </c>
      <c r="M6343" s="64">
        <f t="shared" si="837"/>
        <v>388</v>
      </c>
      <c r="O6343" s="64">
        <f t="shared" si="841"/>
        <v>2</v>
      </c>
      <c r="P6343" s="64">
        <f t="shared" si="842"/>
        <v>1</v>
      </c>
      <c r="Q6343" s="64">
        <f t="shared" si="843"/>
        <v>1</v>
      </c>
    </row>
    <row r="6344" spans="1:17" x14ac:dyDescent="0.35">
      <c r="A6344" s="64">
        <v>51041102</v>
      </c>
      <c r="B6344" s="64" t="str">
        <f t="shared" si="838"/>
        <v>CPP</v>
      </c>
      <c r="C6344" s="64">
        <f t="shared" si="839"/>
        <v>4034.7400000000002</v>
      </c>
      <c r="D6344" s="64">
        <f t="shared" si="839"/>
        <v>307</v>
      </c>
      <c r="E6344" s="64">
        <f t="shared" si="839"/>
        <v>320.47000000000003</v>
      </c>
      <c r="F6344" s="64">
        <f t="shared" si="839"/>
        <v>318.68</v>
      </c>
      <c r="H6344" s="64">
        <f t="shared" si="834"/>
        <v>-1.7900000000000205</v>
      </c>
      <c r="J6344" s="64">
        <f t="shared" si="840"/>
        <v>253</v>
      </c>
      <c r="K6344" s="64">
        <f t="shared" si="835"/>
        <v>270</v>
      </c>
      <c r="L6344" s="64">
        <f t="shared" si="836"/>
        <v>958</v>
      </c>
      <c r="M6344" s="64">
        <f t="shared" si="837"/>
        <v>388</v>
      </c>
      <c r="O6344" s="64">
        <f t="shared" si="841"/>
        <v>2</v>
      </c>
      <c r="P6344" s="64">
        <f t="shared" si="842"/>
        <v>1</v>
      </c>
      <c r="Q6344" s="64">
        <f t="shared" si="843"/>
        <v>1</v>
      </c>
    </row>
    <row r="6345" spans="1:17" x14ac:dyDescent="0.35">
      <c r="A6345" s="64">
        <v>51042019</v>
      </c>
      <c r="B6345" s="64" t="str">
        <f t="shared" si="838"/>
        <v>CPP/RT</v>
      </c>
      <c r="C6345" s="64">
        <f t="shared" si="839"/>
        <v>5950.6399999999994</v>
      </c>
      <c r="D6345" s="64">
        <f t="shared" si="839"/>
        <v>272</v>
      </c>
      <c r="E6345" s="64">
        <f t="shared" si="839"/>
        <v>479.33</v>
      </c>
      <c r="F6345" s="64">
        <f t="shared" si="839"/>
        <v>477</v>
      </c>
      <c r="H6345" s="64">
        <f t="shared" si="834"/>
        <v>-2.3299999999999841</v>
      </c>
      <c r="J6345" s="64">
        <f t="shared" si="840"/>
        <v>253</v>
      </c>
      <c r="K6345" s="64">
        <f t="shared" si="835"/>
        <v>271</v>
      </c>
      <c r="L6345" s="64">
        <f t="shared" si="836"/>
        <v>958</v>
      </c>
      <c r="M6345" s="64">
        <f t="shared" si="837"/>
        <v>388</v>
      </c>
      <c r="O6345" s="64">
        <f t="shared" si="841"/>
        <v>2</v>
      </c>
      <c r="P6345" s="64">
        <f t="shared" si="842"/>
        <v>1</v>
      </c>
      <c r="Q6345" s="64">
        <f t="shared" si="843"/>
        <v>1</v>
      </c>
    </row>
    <row r="6346" spans="1:17" x14ac:dyDescent="0.35">
      <c r="A6346" s="64">
        <v>51044065</v>
      </c>
      <c r="B6346" s="64" t="str">
        <f t="shared" si="838"/>
        <v>CPP</v>
      </c>
      <c r="C6346" s="64">
        <f t="shared" si="839"/>
        <v>3421.8</v>
      </c>
      <c r="D6346" s="64">
        <f t="shared" si="839"/>
        <v>365</v>
      </c>
      <c r="E6346" s="64">
        <f t="shared" si="839"/>
        <v>286.77999999999997</v>
      </c>
      <c r="F6346" s="64">
        <f t="shared" si="839"/>
        <v>285.74</v>
      </c>
      <c r="H6346" s="64">
        <f t="shared" si="834"/>
        <v>-1.0399999999999636</v>
      </c>
      <c r="J6346" s="64">
        <f t="shared" si="840"/>
        <v>254</v>
      </c>
      <c r="K6346" s="64">
        <f t="shared" si="835"/>
        <v>271</v>
      </c>
      <c r="L6346" s="64">
        <f t="shared" si="836"/>
        <v>958</v>
      </c>
      <c r="M6346" s="64">
        <f t="shared" si="837"/>
        <v>388</v>
      </c>
      <c r="O6346" s="64">
        <f t="shared" si="841"/>
        <v>2</v>
      </c>
      <c r="P6346" s="64">
        <f t="shared" si="842"/>
        <v>1</v>
      </c>
      <c r="Q6346" s="64">
        <f t="shared" si="843"/>
        <v>1</v>
      </c>
    </row>
    <row r="6347" spans="1:17" x14ac:dyDescent="0.35">
      <c r="A6347" s="64">
        <v>51045857</v>
      </c>
      <c r="B6347" s="64" t="str">
        <f t="shared" si="838"/>
        <v>RT</v>
      </c>
      <c r="C6347" s="64">
        <f t="shared" si="839"/>
        <v>5438.15</v>
      </c>
      <c r="D6347" s="64">
        <f t="shared" si="839"/>
        <v>365</v>
      </c>
      <c r="E6347" s="64">
        <f t="shared" si="839"/>
        <v>438.89</v>
      </c>
      <c r="F6347" s="64">
        <f t="shared" si="839"/>
        <v>0</v>
      </c>
      <c r="H6347" s="64">
        <f t="shared" si="834"/>
        <v>-438.89</v>
      </c>
      <c r="J6347" s="64">
        <f t="shared" si="840"/>
        <v>254</v>
      </c>
      <c r="K6347" s="64">
        <f t="shared" si="835"/>
        <v>271</v>
      </c>
      <c r="L6347" s="64">
        <f t="shared" si="836"/>
        <v>959</v>
      </c>
      <c r="M6347" s="64">
        <f t="shared" si="837"/>
        <v>388</v>
      </c>
      <c r="O6347" s="64">
        <f t="shared" si="841"/>
        <v>2</v>
      </c>
      <c r="P6347" s="64">
        <f t="shared" si="842"/>
        <v>1</v>
      </c>
      <c r="Q6347" s="64">
        <f t="shared" si="843"/>
        <v>1</v>
      </c>
    </row>
    <row r="6348" spans="1:17" x14ac:dyDescent="0.35">
      <c r="A6348" s="64">
        <v>51045980</v>
      </c>
      <c r="B6348" s="64" t="str">
        <f t="shared" si="838"/>
        <v>RCT Control</v>
      </c>
      <c r="C6348" s="64">
        <f t="shared" si="839"/>
        <v>6802.05</v>
      </c>
      <c r="D6348" s="64">
        <f t="shared" si="839"/>
        <v>335</v>
      </c>
      <c r="E6348" s="64">
        <f t="shared" si="839"/>
        <v>561.03</v>
      </c>
      <c r="F6348" s="64">
        <f t="shared" si="839"/>
        <v>0</v>
      </c>
      <c r="H6348" s="64">
        <f t="shared" si="834"/>
        <v>-561.03</v>
      </c>
      <c r="J6348" s="64">
        <f t="shared" si="840"/>
        <v>254</v>
      </c>
      <c r="K6348" s="64">
        <f t="shared" si="835"/>
        <v>271</v>
      </c>
      <c r="L6348" s="64">
        <f t="shared" si="836"/>
        <v>959</v>
      </c>
      <c r="M6348" s="64">
        <f t="shared" si="837"/>
        <v>389</v>
      </c>
      <c r="O6348" s="64">
        <f t="shared" si="841"/>
        <v>2</v>
      </c>
      <c r="P6348" s="64">
        <f t="shared" si="842"/>
        <v>1</v>
      </c>
      <c r="Q6348" s="64">
        <f t="shared" si="843"/>
        <v>1</v>
      </c>
    </row>
    <row r="6349" spans="1:17" x14ac:dyDescent="0.35">
      <c r="A6349" s="64">
        <v>51048778</v>
      </c>
      <c r="B6349" s="64" t="str">
        <f t="shared" si="838"/>
        <v>CPP/RT</v>
      </c>
      <c r="C6349" s="64">
        <f t="shared" si="839"/>
        <v>12032.11</v>
      </c>
      <c r="D6349" s="64">
        <f t="shared" si="839"/>
        <v>333</v>
      </c>
      <c r="E6349" s="64">
        <f t="shared" si="839"/>
        <v>922.08999999999992</v>
      </c>
      <c r="F6349" s="64">
        <f t="shared" si="839"/>
        <v>894.74</v>
      </c>
      <c r="H6349" s="64">
        <f t="shared" si="834"/>
        <v>-27.349999999999909</v>
      </c>
      <c r="J6349" s="64">
        <f t="shared" si="840"/>
        <v>254</v>
      </c>
      <c r="K6349" s="64">
        <f t="shared" si="835"/>
        <v>272</v>
      </c>
      <c r="L6349" s="64">
        <f t="shared" si="836"/>
        <v>959</v>
      </c>
      <c r="M6349" s="64">
        <f t="shared" si="837"/>
        <v>389</v>
      </c>
      <c r="O6349" s="64">
        <f t="shared" si="841"/>
        <v>2</v>
      </c>
      <c r="P6349" s="64">
        <f t="shared" si="842"/>
        <v>1</v>
      </c>
      <c r="Q6349" s="64">
        <f t="shared" si="843"/>
        <v>1</v>
      </c>
    </row>
    <row r="6350" spans="1:17" x14ac:dyDescent="0.35">
      <c r="A6350" s="64">
        <v>51051987</v>
      </c>
      <c r="B6350" s="64" t="str">
        <f t="shared" si="838"/>
        <v>RCT Control</v>
      </c>
      <c r="C6350" s="64">
        <f t="shared" si="839"/>
        <v>5915.03</v>
      </c>
      <c r="D6350" s="64">
        <f t="shared" si="839"/>
        <v>334</v>
      </c>
      <c r="E6350" s="64">
        <f t="shared" si="839"/>
        <v>479.3</v>
      </c>
      <c r="F6350" s="64">
        <f t="shared" si="839"/>
        <v>0</v>
      </c>
      <c r="H6350" s="64">
        <f t="shared" si="834"/>
        <v>-479.3</v>
      </c>
      <c r="J6350" s="64">
        <f t="shared" si="840"/>
        <v>254</v>
      </c>
      <c r="K6350" s="64">
        <f t="shared" si="835"/>
        <v>272</v>
      </c>
      <c r="L6350" s="64">
        <f t="shared" si="836"/>
        <v>959</v>
      </c>
      <c r="M6350" s="64">
        <f t="shared" si="837"/>
        <v>390</v>
      </c>
      <c r="O6350" s="64">
        <f t="shared" si="841"/>
        <v>2</v>
      </c>
      <c r="P6350" s="64">
        <f t="shared" si="842"/>
        <v>1</v>
      </c>
      <c r="Q6350" s="64">
        <f t="shared" si="843"/>
        <v>1</v>
      </c>
    </row>
    <row r="6351" spans="1:17" x14ac:dyDescent="0.35">
      <c r="A6351" s="64">
        <v>51053032</v>
      </c>
      <c r="B6351" s="64" t="str">
        <f t="shared" si="838"/>
        <v>CPP/RT</v>
      </c>
      <c r="C6351" s="64">
        <f t="shared" si="839"/>
        <v>9705.48</v>
      </c>
      <c r="D6351" s="64">
        <f t="shared" si="839"/>
        <v>306</v>
      </c>
      <c r="E6351" s="64">
        <f t="shared" si="839"/>
        <v>794.79</v>
      </c>
      <c r="F6351" s="64">
        <f t="shared" si="839"/>
        <v>786.42000000000007</v>
      </c>
      <c r="H6351" s="64">
        <f t="shared" si="834"/>
        <v>-8.3699999999998909</v>
      </c>
      <c r="J6351" s="64">
        <f t="shared" si="840"/>
        <v>254</v>
      </c>
      <c r="K6351" s="64">
        <f t="shared" si="835"/>
        <v>273</v>
      </c>
      <c r="L6351" s="64">
        <f t="shared" si="836"/>
        <v>959</v>
      </c>
      <c r="M6351" s="64">
        <f t="shared" si="837"/>
        <v>390</v>
      </c>
      <c r="O6351" s="64">
        <f t="shared" si="841"/>
        <v>2</v>
      </c>
      <c r="P6351" s="64">
        <f t="shared" si="842"/>
        <v>1</v>
      </c>
      <c r="Q6351" s="64">
        <f t="shared" si="843"/>
        <v>1</v>
      </c>
    </row>
    <row r="6352" spans="1:17" x14ac:dyDescent="0.35">
      <c r="A6352" s="64">
        <v>51058024</v>
      </c>
      <c r="B6352" s="64" t="str">
        <f t="shared" si="838"/>
        <v>CPP</v>
      </c>
      <c r="C6352" s="64">
        <f t="shared" si="839"/>
        <v>10275.17</v>
      </c>
      <c r="D6352" s="64">
        <f t="shared" si="839"/>
        <v>336</v>
      </c>
      <c r="E6352" s="64">
        <f t="shared" si="839"/>
        <v>841.72</v>
      </c>
      <c r="F6352" s="64">
        <f t="shared" si="839"/>
        <v>840.54</v>
      </c>
      <c r="H6352" s="64">
        <f t="shared" si="834"/>
        <v>-1.1800000000000637</v>
      </c>
      <c r="J6352" s="64">
        <f t="shared" si="840"/>
        <v>255</v>
      </c>
      <c r="K6352" s="64">
        <f t="shared" si="835"/>
        <v>273</v>
      </c>
      <c r="L6352" s="64">
        <f t="shared" si="836"/>
        <v>959</v>
      </c>
      <c r="M6352" s="64">
        <f t="shared" si="837"/>
        <v>390</v>
      </c>
      <c r="O6352" s="64">
        <f t="shared" si="841"/>
        <v>2</v>
      </c>
      <c r="P6352" s="64">
        <f t="shared" si="842"/>
        <v>1</v>
      </c>
      <c r="Q6352" s="64">
        <f t="shared" si="843"/>
        <v>1</v>
      </c>
    </row>
    <row r="6353" spans="1:17" x14ac:dyDescent="0.35">
      <c r="A6353" s="64">
        <v>51058529</v>
      </c>
      <c r="B6353" s="64" t="str">
        <f t="shared" si="838"/>
        <v>RT</v>
      </c>
      <c r="C6353" s="64">
        <f t="shared" si="839"/>
        <v>10367.08</v>
      </c>
      <c r="D6353" s="64">
        <f t="shared" si="839"/>
        <v>364</v>
      </c>
      <c r="E6353" s="64">
        <f t="shared" si="839"/>
        <v>865.46</v>
      </c>
      <c r="F6353" s="64">
        <f t="shared" si="839"/>
        <v>0</v>
      </c>
      <c r="H6353" s="64">
        <f t="shared" si="834"/>
        <v>-865.46</v>
      </c>
      <c r="J6353" s="64">
        <f t="shared" si="840"/>
        <v>255</v>
      </c>
      <c r="K6353" s="64">
        <f t="shared" si="835"/>
        <v>273</v>
      </c>
      <c r="L6353" s="64">
        <f t="shared" si="836"/>
        <v>960</v>
      </c>
      <c r="M6353" s="64">
        <f t="shared" si="837"/>
        <v>390</v>
      </c>
      <c r="O6353" s="64">
        <f t="shared" si="841"/>
        <v>2</v>
      </c>
      <c r="P6353" s="64">
        <f t="shared" si="842"/>
        <v>1</v>
      </c>
      <c r="Q6353" s="64">
        <f t="shared" si="843"/>
        <v>1</v>
      </c>
    </row>
    <row r="6354" spans="1:17" x14ac:dyDescent="0.35">
      <c r="A6354" s="64">
        <v>51058678</v>
      </c>
      <c r="B6354" s="64" t="str">
        <f t="shared" si="838"/>
        <v>RT</v>
      </c>
      <c r="C6354" s="64">
        <f t="shared" si="839"/>
        <v>14788.619999999999</v>
      </c>
      <c r="D6354" s="64">
        <f t="shared" si="839"/>
        <v>367</v>
      </c>
      <c r="E6354" s="64">
        <f t="shared" si="839"/>
        <v>1235.6100000000001</v>
      </c>
      <c r="F6354" s="64">
        <f t="shared" si="839"/>
        <v>0</v>
      </c>
      <c r="H6354" s="64">
        <f t="shared" si="834"/>
        <v>-1235.6100000000001</v>
      </c>
      <c r="J6354" s="64">
        <f t="shared" si="840"/>
        <v>255</v>
      </c>
      <c r="K6354" s="64">
        <f t="shared" si="835"/>
        <v>273</v>
      </c>
      <c r="L6354" s="64">
        <f t="shared" si="836"/>
        <v>961</v>
      </c>
      <c r="M6354" s="64">
        <f t="shared" si="837"/>
        <v>390</v>
      </c>
      <c r="O6354" s="64">
        <f t="shared" si="841"/>
        <v>2</v>
      </c>
      <c r="P6354" s="64">
        <f t="shared" si="842"/>
        <v>1</v>
      </c>
      <c r="Q6354" s="64">
        <f t="shared" si="843"/>
        <v>1</v>
      </c>
    </row>
    <row r="6355" spans="1:17" x14ac:dyDescent="0.35">
      <c r="A6355" s="64">
        <v>51060136</v>
      </c>
      <c r="B6355" s="64" t="str">
        <f t="shared" si="838"/>
        <v>RT</v>
      </c>
      <c r="C6355" s="64">
        <f t="shared" si="839"/>
        <v>2252.2399999999998</v>
      </c>
      <c r="D6355" s="64">
        <f t="shared" si="839"/>
        <v>365</v>
      </c>
      <c r="E6355" s="64">
        <f t="shared" si="839"/>
        <v>191.03</v>
      </c>
      <c r="F6355" s="64">
        <f t="shared" si="839"/>
        <v>0</v>
      </c>
      <c r="H6355" s="64">
        <f t="shared" si="834"/>
        <v>-191.03</v>
      </c>
      <c r="J6355" s="64">
        <f t="shared" si="840"/>
        <v>255</v>
      </c>
      <c r="K6355" s="64">
        <f t="shared" si="835"/>
        <v>273</v>
      </c>
      <c r="L6355" s="64">
        <f t="shared" si="836"/>
        <v>962</v>
      </c>
      <c r="M6355" s="64">
        <f t="shared" si="837"/>
        <v>390</v>
      </c>
      <c r="O6355" s="64">
        <f t="shared" si="841"/>
        <v>2</v>
      </c>
      <c r="P6355" s="64">
        <f t="shared" si="842"/>
        <v>1</v>
      </c>
      <c r="Q6355" s="64">
        <f t="shared" si="843"/>
        <v>1</v>
      </c>
    </row>
    <row r="6356" spans="1:17" x14ac:dyDescent="0.35">
      <c r="A6356" s="64">
        <v>51060201</v>
      </c>
      <c r="B6356" s="64" t="str">
        <f t="shared" si="838"/>
        <v>RT</v>
      </c>
      <c r="C6356" s="64">
        <f t="shared" si="839"/>
        <v>10182.030000000001</v>
      </c>
      <c r="D6356" s="64">
        <f t="shared" si="839"/>
        <v>365</v>
      </c>
      <c r="E6356" s="64">
        <f t="shared" si="839"/>
        <v>822.66000000000008</v>
      </c>
      <c r="F6356" s="64">
        <f t="shared" si="839"/>
        <v>0</v>
      </c>
      <c r="H6356" s="64">
        <f t="shared" si="834"/>
        <v>-822.66000000000008</v>
      </c>
      <c r="J6356" s="64">
        <f t="shared" si="840"/>
        <v>255</v>
      </c>
      <c r="K6356" s="64">
        <f t="shared" si="835"/>
        <v>273</v>
      </c>
      <c r="L6356" s="64">
        <f t="shared" si="836"/>
        <v>963</v>
      </c>
      <c r="M6356" s="64">
        <f t="shared" si="837"/>
        <v>390</v>
      </c>
      <c r="O6356" s="64">
        <f t="shared" si="841"/>
        <v>2</v>
      </c>
      <c r="P6356" s="64">
        <f t="shared" si="842"/>
        <v>1</v>
      </c>
      <c r="Q6356" s="64">
        <f t="shared" si="843"/>
        <v>1</v>
      </c>
    </row>
    <row r="6357" spans="1:17" x14ac:dyDescent="0.35">
      <c r="A6357" s="64">
        <v>51062306</v>
      </c>
      <c r="B6357" s="64" t="str">
        <f t="shared" si="838"/>
        <v>RCT Control</v>
      </c>
      <c r="C6357" s="64">
        <f t="shared" si="839"/>
        <v>6461.41</v>
      </c>
      <c r="D6357" s="64">
        <f t="shared" si="839"/>
        <v>336</v>
      </c>
      <c r="E6357" s="64">
        <f t="shared" si="839"/>
        <v>523.88</v>
      </c>
      <c r="F6357" s="64">
        <f t="shared" si="839"/>
        <v>0</v>
      </c>
      <c r="H6357" s="64">
        <f t="shared" si="834"/>
        <v>-523.88</v>
      </c>
      <c r="J6357" s="64">
        <f t="shared" si="840"/>
        <v>255</v>
      </c>
      <c r="K6357" s="64">
        <f t="shared" si="835"/>
        <v>273</v>
      </c>
      <c r="L6357" s="64">
        <f t="shared" si="836"/>
        <v>963</v>
      </c>
      <c r="M6357" s="64">
        <f t="shared" si="837"/>
        <v>391</v>
      </c>
      <c r="O6357" s="64">
        <f t="shared" si="841"/>
        <v>2</v>
      </c>
      <c r="P6357" s="64">
        <f t="shared" si="842"/>
        <v>1</v>
      </c>
      <c r="Q6357" s="64">
        <f t="shared" si="843"/>
        <v>1</v>
      </c>
    </row>
    <row r="6358" spans="1:17" x14ac:dyDescent="0.35">
      <c r="A6358" s="64">
        <v>51063156</v>
      </c>
      <c r="B6358" s="64" t="str">
        <f t="shared" si="838"/>
        <v>RT</v>
      </c>
      <c r="C6358" s="64">
        <f t="shared" si="839"/>
        <v>10153.4</v>
      </c>
      <c r="D6358" s="64">
        <f t="shared" si="839"/>
        <v>365</v>
      </c>
      <c r="E6358" s="64">
        <f t="shared" si="839"/>
        <v>756.67000000000007</v>
      </c>
      <c r="F6358" s="64">
        <f t="shared" si="839"/>
        <v>0</v>
      </c>
      <c r="H6358" s="64">
        <f t="shared" si="834"/>
        <v>-756.67000000000007</v>
      </c>
      <c r="J6358" s="64">
        <f t="shared" si="840"/>
        <v>255</v>
      </c>
      <c r="K6358" s="64">
        <f t="shared" si="835"/>
        <v>273</v>
      </c>
      <c r="L6358" s="64">
        <f t="shared" si="836"/>
        <v>964</v>
      </c>
      <c r="M6358" s="64">
        <f t="shared" si="837"/>
        <v>391</v>
      </c>
      <c r="O6358" s="64">
        <f t="shared" si="841"/>
        <v>2</v>
      </c>
      <c r="P6358" s="64">
        <f t="shared" si="842"/>
        <v>1</v>
      </c>
      <c r="Q6358" s="64">
        <f t="shared" si="843"/>
        <v>1</v>
      </c>
    </row>
    <row r="6359" spans="1:17" x14ac:dyDescent="0.35">
      <c r="A6359" s="64">
        <v>51064328</v>
      </c>
      <c r="B6359" s="64" t="str">
        <f t="shared" si="838"/>
        <v>RT</v>
      </c>
      <c r="C6359" s="64">
        <f t="shared" si="839"/>
        <v>5971.83</v>
      </c>
      <c r="D6359" s="64">
        <f t="shared" si="839"/>
        <v>365</v>
      </c>
      <c r="E6359" s="64">
        <f t="shared" si="839"/>
        <v>473.77</v>
      </c>
      <c r="F6359" s="64">
        <f t="shared" si="839"/>
        <v>0</v>
      </c>
      <c r="H6359" s="64">
        <f t="shared" si="834"/>
        <v>-473.77</v>
      </c>
      <c r="J6359" s="64">
        <f t="shared" si="840"/>
        <v>255</v>
      </c>
      <c r="K6359" s="64">
        <f t="shared" si="835"/>
        <v>273</v>
      </c>
      <c r="L6359" s="64">
        <f t="shared" si="836"/>
        <v>965</v>
      </c>
      <c r="M6359" s="64">
        <f t="shared" si="837"/>
        <v>391</v>
      </c>
      <c r="O6359" s="64">
        <f t="shared" si="841"/>
        <v>2</v>
      </c>
      <c r="P6359" s="64">
        <f t="shared" si="842"/>
        <v>1</v>
      </c>
      <c r="Q6359" s="64">
        <f t="shared" si="843"/>
        <v>1</v>
      </c>
    </row>
    <row r="6360" spans="1:17" x14ac:dyDescent="0.35">
      <c r="A6360" s="64">
        <v>51068495</v>
      </c>
      <c r="B6360" s="64" t="str">
        <f t="shared" si="838"/>
        <v>RT</v>
      </c>
      <c r="C6360" s="64">
        <f t="shared" si="839"/>
        <v>12694.57</v>
      </c>
      <c r="D6360" s="64">
        <f t="shared" si="839"/>
        <v>335</v>
      </c>
      <c r="E6360" s="64">
        <f t="shared" si="839"/>
        <v>1021.21</v>
      </c>
      <c r="F6360" s="64">
        <f t="shared" si="839"/>
        <v>0</v>
      </c>
      <c r="H6360" s="64">
        <f t="shared" si="834"/>
        <v>-1021.21</v>
      </c>
      <c r="J6360" s="64">
        <f t="shared" si="840"/>
        <v>255</v>
      </c>
      <c r="K6360" s="64">
        <f t="shared" si="835"/>
        <v>273</v>
      </c>
      <c r="L6360" s="64">
        <f t="shared" si="836"/>
        <v>966</v>
      </c>
      <c r="M6360" s="64">
        <f t="shared" si="837"/>
        <v>391</v>
      </c>
      <c r="O6360" s="64">
        <f t="shared" si="841"/>
        <v>2</v>
      </c>
      <c r="P6360" s="64">
        <f t="shared" si="842"/>
        <v>1</v>
      </c>
      <c r="Q6360" s="64">
        <f t="shared" si="843"/>
        <v>1</v>
      </c>
    </row>
    <row r="6361" spans="1:17" x14ac:dyDescent="0.35">
      <c r="A6361" s="64">
        <v>51068841</v>
      </c>
      <c r="B6361" s="64" t="str">
        <f t="shared" si="838"/>
        <v>RT</v>
      </c>
      <c r="C6361" s="64">
        <f t="shared" si="839"/>
        <v>7943.2</v>
      </c>
      <c r="D6361" s="64">
        <f t="shared" si="839"/>
        <v>365</v>
      </c>
      <c r="E6361" s="64">
        <f t="shared" si="839"/>
        <v>629.26</v>
      </c>
      <c r="F6361" s="64">
        <f t="shared" si="839"/>
        <v>0</v>
      </c>
      <c r="H6361" s="64">
        <f t="shared" si="834"/>
        <v>-629.26</v>
      </c>
      <c r="J6361" s="64">
        <f t="shared" si="840"/>
        <v>255</v>
      </c>
      <c r="K6361" s="64">
        <f t="shared" si="835"/>
        <v>273</v>
      </c>
      <c r="L6361" s="64">
        <f t="shared" si="836"/>
        <v>967</v>
      </c>
      <c r="M6361" s="64">
        <f t="shared" si="837"/>
        <v>391</v>
      </c>
      <c r="O6361" s="64">
        <f t="shared" si="841"/>
        <v>2</v>
      </c>
      <c r="P6361" s="64">
        <f t="shared" si="842"/>
        <v>1</v>
      </c>
      <c r="Q6361" s="64">
        <f t="shared" si="843"/>
        <v>1</v>
      </c>
    </row>
    <row r="6362" spans="1:17" x14ac:dyDescent="0.35">
      <c r="A6362" s="64">
        <v>51070739</v>
      </c>
      <c r="B6362" s="64" t="str">
        <f t="shared" si="838"/>
        <v>CPP/RT</v>
      </c>
      <c r="C6362" s="64">
        <f t="shared" si="839"/>
        <v>9096.18</v>
      </c>
      <c r="D6362" s="64">
        <f t="shared" si="839"/>
        <v>304</v>
      </c>
      <c r="E6362" s="64">
        <f t="shared" si="839"/>
        <v>696.41000000000008</v>
      </c>
      <c r="F6362" s="64">
        <f t="shared" si="839"/>
        <v>675.78</v>
      </c>
      <c r="H6362" s="64">
        <f t="shared" si="834"/>
        <v>-20.630000000000109</v>
      </c>
      <c r="J6362" s="64">
        <f t="shared" si="840"/>
        <v>255</v>
      </c>
      <c r="K6362" s="64">
        <f t="shared" si="835"/>
        <v>274</v>
      </c>
      <c r="L6362" s="64">
        <f t="shared" si="836"/>
        <v>967</v>
      </c>
      <c r="M6362" s="64">
        <f t="shared" si="837"/>
        <v>391</v>
      </c>
      <c r="O6362" s="64">
        <f t="shared" si="841"/>
        <v>2</v>
      </c>
      <c r="P6362" s="64">
        <f t="shared" si="842"/>
        <v>1</v>
      </c>
      <c r="Q6362" s="64">
        <f t="shared" si="843"/>
        <v>1</v>
      </c>
    </row>
    <row r="6363" spans="1:17" x14ac:dyDescent="0.35">
      <c r="A6363" s="64">
        <v>51071000</v>
      </c>
      <c r="B6363" s="64" t="str">
        <f t="shared" si="838"/>
        <v>RT</v>
      </c>
      <c r="C6363" s="64">
        <f t="shared" si="839"/>
        <v>3428.82</v>
      </c>
      <c r="D6363" s="64">
        <f t="shared" si="839"/>
        <v>335</v>
      </c>
      <c r="E6363" s="64">
        <f t="shared" si="839"/>
        <v>266.56</v>
      </c>
      <c r="F6363" s="64">
        <f t="shared" si="839"/>
        <v>0</v>
      </c>
      <c r="H6363" s="64">
        <f t="shared" si="834"/>
        <v>-266.56</v>
      </c>
      <c r="J6363" s="64">
        <f t="shared" si="840"/>
        <v>255</v>
      </c>
      <c r="K6363" s="64">
        <f t="shared" si="835"/>
        <v>274</v>
      </c>
      <c r="L6363" s="64">
        <f t="shared" si="836"/>
        <v>968</v>
      </c>
      <c r="M6363" s="64">
        <f t="shared" si="837"/>
        <v>391</v>
      </c>
      <c r="O6363" s="64">
        <f t="shared" si="841"/>
        <v>2</v>
      </c>
      <c r="P6363" s="64">
        <f t="shared" si="842"/>
        <v>1</v>
      </c>
      <c r="Q6363" s="64">
        <f t="shared" si="843"/>
        <v>1</v>
      </c>
    </row>
    <row r="6364" spans="1:17" x14ac:dyDescent="0.35">
      <c r="A6364" s="64">
        <v>51071696</v>
      </c>
      <c r="B6364" s="64" t="str">
        <f t="shared" si="838"/>
        <v>CPP/RT</v>
      </c>
      <c r="C6364" s="64">
        <f t="shared" si="839"/>
        <v>8626.4599999999991</v>
      </c>
      <c r="D6364" s="64">
        <f t="shared" si="839"/>
        <v>334</v>
      </c>
      <c r="E6364" s="64">
        <f t="shared" si="839"/>
        <v>713.39</v>
      </c>
      <c r="F6364" s="64">
        <f t="shared" si="839"/>
        <v>707.26</v>
      </c>
      <c r="H6364" s="64">
        <f t="shared" si="834"/>
        <v>-6.1299999999999955</v>
      </c>
      <c r="J6364" s="64">
        <f t="shared" si="840"/>
        <v>255</v>
      </c>
      <c r="K6364" s="64">
        <f t="shared" si="835"/>
        <v>275</v>
      </c>
      <c r="L6364" s="64">
        <f t="shared" si="836"/>
        <v>968</v>
      </c>
      <c r="M6364" s="64">
        <f t="shared" si="837"/>
        <v>391</v>
      </c>
      <c r="O6364" s="64">
        <f t="shared" si="841"/>
        <v>2</v>
      </c>
      <c r="P6364" s="64">
        <f t="shared" si="842"/>
        <v>1</v>
      </c>
      <c r="Q6364" s="64">
        <f t="shared" si="843"/>
        <v>1</v>
      </c>
    </row>
    <row r="6365" spans="1:17" x14ac:dyDescent="0.35">
      <c r="A6365" s="64">
        <v>51071894</v>
      </c>
      <c r="B6365" s="64" t="str">
        <f t="shared" si="838"/>
        <v>RT</v>
      </c>
      <c r="C6365" s="64">
        <f t="shared" si="839"/>
        <v>12113.279999999999</v>
      </c>
      <c r="D6365" s="64">
        <f t="shared" si="839"/>
        <v>364</v>
      </c>
      <c r="E6365" s="64">
        <f t="shared" si="839"/>
        <v>965.79</v>
      </c>
      <c r="F6365" s="64">
        <f t="shared" si="839"/>
        <v>0</v>
      </c>
      <c r="H6365" s="64">
        <f t="shared" si="834"/>
        <v>-965.79</v>
      </c>
      <c r="J6365" s="64">
        <f t="shared" si="840"/>
        <v>255</v>
      </c>
      <c r="K6365" s="64">
        <f t="shared" si="835"/>
        <v>275</v>
      </c>
      <c r="L6365" s="64">
        <f t="shared" si="836"/>
        <v>969</v>
      </c>
      <c r="M6365" s="64">
        <f t="shared" si="837"/>
        <v>391</v>
      </c>
      <c r="O6365" s="64">
        <f t="shared" si="841"/>
        <v>2</v>
      </c>
      <c r="P6365" s="64">
        <f t="shared" si="842"/>
        <v>1</v>
      </c>
      <c r="Q6365" s="64">
        <f t="shared" si="843"/>
        <v>1</v>
      </c>
    </row>
    <row r="6366" spans="1:17" x14ac:dyDescent="0.35">
      <c r="A6366" s="64">
        <v>51072272</v>
      </c>
      <c r="B6366" s="64" t="str">
        <f t="shared" si="838"/>
        <v>RCT Control</v>
      </c>
      <c r="C6366" s="64">
        <f t="shared" si="839"/>
        <v>4467.22</v>
      </c>
      <c r="D6366" s="64">
        <f t="shared" si="839"/>
        <v>274</v>
      </c>
      <c r="E6366" s="64">
        <f t="shared" si="839"/>
        <v>362.49</v>
      </c>
      <c r="F6366" s="64">
        <f t="shared" si="839"/>
        <v>0</v>
      </c>
      <c r="H6366" s="64">
        <f t="shared" si="834"/>
        <v>-362.49</v>
      </c>
      <c r="J6366" s="64">
        <f t="shared" si="840"/>
        <v>255</v>
      </c>
      <c r="K6366" s="64">
        <f t="shared" si="835"/>
        <v>275</v>
      </c>
      <c r="L6366" s="64">
        <f t="shared" si="836"/>
        <v>969</v>
      </c>
      <c r="M6366" s="64">
        <f t="shared" si="837"/>
        <v>392</v>
      </c>
      <c r="O6366" s="64">
        <f t="shared" si="841"/>
        <v>2</v>
      </c>
      <c r="P6366" s="64">
        <f t="shared" si="842"/>
        <v>1</v>
      </c>
      <c r="Q6366" s="64">
        <f t="shared" si="843"/>
        <v>1</v>
      </c>
    </row>
    <row r="6367" spans="1:17" x14ac:dyDescent="0.35">
      <c r="A6367" s="64">
        <v>51072454</v>
      </c>
      <c r="B6367" s="64" t="str">
        <f t="shared" si="838"/>
        <v>CPP</v>
      </c>
      <c r="C6367" s="64">
        <f t="shared" si="839"/>
        <v>6024.77</v>
      </c>
      <c r="D6367" s="64">
        <f t="shared" si="839"/>
        <v>365</v>
      </c>
      <c r="E6367" s="64">
        <f t="shared" si="839"/>
        <v>498.14</v>
      </c>
      <c r="F6367" s="64">
        <f t="shared" si="839"/>
        <v>498.14</v>
      </c>
      <c r="H6367" s="64">
        <f t="shared" si="834"/>
        <v>0</v>
      </c>
      <c r="J6367" s="64">
        <f t="shared" si="840"/>
        <v>256</v>
      </c>
      <c r="K6367" s="64">
        <f t="shared" si="835"/>
        <v>275</v>
      </c>
      <c r="L6367" s="64">
        <f t="shared" si="836"/>
        <v>969</v>
      </c>
      <c r="M6367" s="64">
        <f t="shared" si="837"/>
        <v>392</v>
      </c>
      <c r="O6367" s="64">
        <f t="shared" si="841"/>
        <v>2</v>
      </c>
      <c r="P6367" s="64">
        <f t="shared" si="842"/>
        <v>1</v>
      </c>
      <c r="Q6367" s="64">
        <f t="shared" si="843"/>
        <v>1</v>
      </c>
    </row>
    <row r="6368" spans="1:17" x14ac:dyDescent="0.35">
      <c r="A6368" s="64">
        <v>51073056</v>
      </c>
      <c r="B6368" s="64" t="str">
        <f t="shared" si="838"/>
        <v>RT</v>
      </c>
      <c r="C6368" s="64">
        <f t="shared" si="839"/>
        <v>6513.25</v>
      </c>
      <c r="D6368" s="64">
        <f t="shared" si="839"/>
        <v>365</v>
      </c>
      <c r="E6368" s="64">
        <f t="shared" si="839"/>
        <v>522.55999999999995</v>
      </c>
      <c r="F6368" s="64">
        <f t="shared" si="839"/>
        <v>0</v>
      </c>
      <c r="H6368" s="64">
        <f t="shared" si="834"/>
        <v>-522.55999999999995</v>
      </c>
      <c r="J6368" s="64">
        <f t="shared" si="840"/>
        <v>256</v>
      </c>
      <c r="K6368" s="64">
        <f t="shared" si="835"/>
        <v>275</v>
      </c>
      <c r="L6368" s="64">
        <f t="shared" si="836"/>
        <v>970</v>
      </c>
      <c r="M6368" s="64">
        <f t="shared" si="837"/>
        <v>392</v>
      </c>
      <c r="O6368" s="64">
        <f t="shared" si="841"/>
        <v>2</v>
      </c>
      <c r="P6368" s="64">
        <f t="shared" si="842"/>
        <v>1</v>
      </c>
      <c r="Q6368" s="64">
        <f t="shared" si="843"/>
        <v>1</v>
      </c>
    </row>
    <row r="6369" spans="1:17" x14ac:dyDescent="0.35">
      <c r="A6369" s="64">
        <v>51074666</v>
      </c>
      <c r="B6369" s="64" t="str">
        <f t="shared" si="838"/>
        <v>CPP/RT</v>
      </c>
      <c r="C6369" s="64">
        <f t="shared" si="839"/>
        <v>2985.26</v>
      </c>
      <c r="D6369" s="64">
        <f t="shared" si="839"/>
        <v>336</v>
      </c>
      <c r="E6369" s="64">
        <f t="shared" si="839"/>
        <v>237.39</v>
      </c>
      <c r="F6369" s="64">
        <f t="shared" si="839"/>
        <v>229.87</v>
      </c>
      <c r="H6369" s="64">
        <f t="shared" si="834"/>
        <v>-7.5199999999999818</v>
      </c>
      <c r="J6369" s="64">
        <f t="shared" si="840"/>
        <v>256</v>
      </c>
      <c r="K6369" s="64">
        <f t="shared" si="835"/>
        <v>276</v>
      </c>
      <c r="L6369" s="64">
        <f t="shared" si="836"/>
        <v>970</v>
      </c>
      <c r="M6369" s="64">
        <f t="shared" si="837"/>
        <v>392</v>
      </c>
      <c r="O6369" s="64">
        <f t="shared" si="841"/>
        <v>2</v>
      </c>
      <c r="P6369" s="64">
        <f t="shared" si="842"/>
        <v>1</v>
      </c>
      <c r="Q6369" s="64">
        <f t="shared" si="843"/>
        <v>1</v>
      </c>
    </row>
    <row r="6370" spans="1:17" x14ac:dyDescent="0.35">
      <c r="A6370" s="64">
        <v>51074682</v>
      </c>
      <c r="B6370" s="64" t="str">
        <f t="shared" si="838"/>
        <v>RT</v>
      </c>
      <c r="C6370" s="64">
        <f t="shared" si="839"/>
        <v>6541.5</v>
      </c>
      <c r="D6370" s="64">
        <f t="shared" si="839"/>
        <v>365</v>
      </c>
      <c r="E6370" s="64">
        <f t="shared" si="839"/>
        <v>560.53</v>
      </c>
      <c r="F6370" s="64">
        <f t="shared" si="839"/>
        <v>0</v>
      </c>
      <c r="H6370" s="64">
        <f t="shared" si="834"/>
        <v>-560.53</v>
      </c>
      <c r="J6370" s="64">
        <f t="shared" si="840"/>
        <v>256</v>
      </c>
      <c r="K6370" s="64">
        <f t="shared" si="835"/>
        <v>276</v>
      </c>
      <c r="L6370" s="64">
        <f t="shared" si="836"/>
        <v>971</v>
      </c>
      <c r="M6370" s="64">
        <f t="shared" si="837"/>
        <v>392</v>
      </c>
      <c r="O6370" s="64">
        <f t="shared" si="841"/>
        <v>2</v>
      </c>
      <c r="P6370" s="64">
        <f t="shared" si="842"/>
        <v>1</v>
      </c>
      <c r="Q6370" s="64">
        <f t="shared" si="843"/>
        <v>1</v>
      </c>
    </row>
    <row r="6371" spans="1:17" x14ac:dyDescent="0.35">
      <c r="A6371" s="64">
        <v>51075408</v>
      </c>
      <c r="B6371" s="64" t="str">
        <f t="shared" si="838"/>
        <v>RT</v>
      </c>
      <c r="C6371" s="64">
        <f t="shared" si="839"/>
        <v>5038.8099999999995</v>
      </c>
      <c r="D6371" s="64">
        <f t="shared" si="839"/>
        <v>364</v>
      </c>
      <c r="E6371" s="64">
        <f t="shared" si="839"/>
        <v>376.28</v>
      </c>
      <c r="F6371" s="64">
        <f t="shared" si="839"/>
        <v>0</v>
      </c>
      <c r="H6371" s="64">
        <f t="shared" si="834"/>
        <v>-376.28</v>
      </c>
      <c r="J6371" s="64">
        <f t="shared" si="840"/>
        <v>256</v>
      </c>
      <c r="K6371" s="64">
        <f t="shared" si="835"/>
        <v>276</v>
      </c>
      <c r="L6371" s="64">
        <f t="shared" si="836"/>
        <v>972</v>
      </c>
      <c r="M6371" s="64">
        <f t="shared" si="837"/>
        <v>392</v>
      </c>
      <c r="O6371" s="64">
        <f t="shared" si="841"/>
        <v>2</v>
      </c>
      <c r="P6371" s="64">
        <f t="shared" si="842"/>
        <v>1</v>
      </c>
      <c r="Q6371" s="64">
        <f t="shared" si="843"/>
        <v>1</v>
      </c>
    </row>
    <row r="6372" spans="1:17" x14ac:dyDescent="0.35">
      <c r="A6372" s="64">
        <v>51077206</v>
      </c>
      <c r="B6372" s="64" t="str">
        <f t="shared" si="838"/>
        <v>RT</v>
      </c>
      <c r="C6372" s="64">
        <f t="shared" si="839"/>
        <v>8715.369999999999</v>
      </c>
      <c r="D6372" s="64">
        <f t="shared" si="839"/>
        <v>364</v>
      </c>
      <c r="E6372" s="64">
        <f t="shared" si="839"/>
        <v>723.43000000000006</v>
      </c>
      <c r="F6372" s="64">
        <f t="shared" si="839"/>
        <v>0</v>
      </c>
      <c r="H6372" s="64">
        <f t="shared" si="834"/>
        <v>-723.43000000000006</v>
      </c>
      <c r="J6372" s="64">
        <f t="shared" si="840"/>
        <v>256</v>
      </c>
      <c r="K6372" s="64">
        <f t="shared" si="835"/>
        <v>276</v>
      </c>
      <c r="L6372" s="64">
        <f t="shared" si="836"/>
        <v>973</v>
      </c>
      <c r="M6372" s="64">
        <f t="shared" si="837"/>
        <v>392</v>
      </c>
      <c r="O6372" s="64">
        <f t="shared" si="841"/>
        <v>2</v>
      </c>
      <c r="P6372" s="64">
        <f t="shared" si="842"/>
        <v>1</v>
      </c>
      <c r="Q6372" s="64">
        <f t="shared" si="843"/>
        <v>1</v>
      </c>
    </row>
    <row r="6373" spans="1:17" x14ac:dyDescent="0.35">
      <c r="A6373" s="64">
        <v>51078436</v>
      </c>
      <c r="B6373" s="64" t="str">
        <f t="shared" si="838"/>
        <v>CPP/RT</v>
      </c>
      <c r="C6373" s="64">
        <f t="shared" si="839"/>
        <v>3748.33</v>
      </c>
      <c r="D6373" s="64">
        <f t="shared" si="839"/>
        <v>274</v>
      </c>
      <c r="E6373" s="64">
        <f t="shared" si="839"/>
        <v>317.74</v>
      </c>
      <c r="F6373" s="64">
        <f t="shared" si="839"/>
        <v>317.72000000000003</v>
      </c>
      <c r="H6373" s="64">
        <f t="shared" si="834"/>
        <v>-1.999999999998181E-2</v>
      </c>
      <c r="J6373" s="64">
        <f t="shared" si="840"/>
        <v>256</v>
      </c>
      <c r="K6373" s="64">
        <f t="shared" si="835"/>
        <v>277</v>
      </c>
      <c r="L6373" s="64">
        <f t="shared" si="836"/>
        <v>973</v>
      </c>
      <c r="M6373" s="64">
        <f t="shared" si="837"/>
        <v>392</v>
      </c>
      <c r="O6373" s="64">
        <f t="shared" si="841"/>
        <v>2</v>
      </c>
      <c r="P6373" s="64">
        <f t="shared" si="842"/>
        <v>1</v>
      </c>
      <c r="Q6373" s="64">
        <f t="shared" si="843"/>
        <v>1</v>
      </c>
    </row>
    <row r="6374" spans="1:17" x14ac:dyDescent="0.35">
      <c r="A6374" s="64">
        <v>51078452</v>
      </c>
      <c r="B6374" s="64" t="str">
        <f t="shared" si="838"/>
        <v>RCT Control</v>
      </c>
      <c r="C6374" s="64">
        <f t="shared" si="839"/>
        <v>19647.5</v>
      </c>
      <c r="D6374" s="64">
        <f t="shared" si="839"/>
        <v>363</v>
      </c>
      <c r="E6374" s="64">
        <f t="shared" si="839"/>
        <v>1582.28</v>
      </c>
      <c r="F6374" s="64">
        <f t="shared" si="839"/>
        <v>0</v>
      </c>
      <c r="H6374" s="64">
        <f t="shared" si="834"/>
        <v>-1582.28</v>
      </c>
      <c r="J6374" s="64">
        <f t="shared" si="840"/>
        <v>256</v>
      </c>
      <c r="K6374" s="64">
        <f t="shared" si="835"/>
        <v>277</v>
      </c>
      <c r="L6374" s="64">
        <f t="shared" si="836"/>
        <v>973</v>
      </c>
      <c r="M6374" s="64">
        <f t="shared" si="837"/>
        <v>393</v>
      </c>
      <c r="O6374" s="64">
        <f t="shared" si="841"/>
        <v>2</v>
      </c>
      <c r="P6374" s="64">
        <f t="shared" si="842"/>
        <v>1</v>
      </c>
      <c r="Q6374" s="64">
        <f t="shared" si="843"/>
        <v>1</v>
      </c>
    </row>
    <row r="6375" spans="1:17" x14ac:dyDescent="0.35">
      <c r="A6375" s="64">
        <v>51078684</v>
      </c>
      <c r="B6375" s="64" t="str">
        <f t="shared" si="838"/>
        <v>CPP/RT</v>
      </c>
      <c r="C6375" s="64">
        <f t="shared" si="839"/>
        <v>5248.8099999999995</v>
      </c>
      <c r="D6375" s="64">
        <f t="shared" si="839"/>
        <v>302</v>
      </c>
      <c r="E6375" s="64">
        <f t="shared" si="839"/>
        <v>424.24</v>
      </c>
      <c r="F6375" s="64">
        <f t="shared" si="839"/>
        <v>421.86</v>
      </c>
      <c r="H6375" s="64">
        <f t="shared" si="834"/>
        <v>-2.3799999999999955</v>
      </c>
      <c r="J6375" s="64">
        <f t="shared" si="840"/>
        <v>256</v>
      </c>
      <c r="K6375" s="64">
        <f t="shared" si="835"/>
        <v>278</v>
      </c>
      <c r="L6375" s="64">
        <f t="shared" si="836"/>
        <v>973</v>
      </c>
      <c r="M6375" s="64">
        <f t="shared" si="837"/>
        <v>393</v>
      </c>
      <c r="O6375" s="64">
        <f t="shared" si="841"/>
        <v>2</v>
      </c>
      <c r="P6375" s="64">
        <f t="shared" si="842"/>
        <v>1</v>
      </c>
      <c r="Q6375" s="64">
        <f t="shared" si="843"/>
        <v>1</v>
      </c>
    </row>
    <row r="6376" spans="1:17" x14ac:dyDescent="0.35">
      <c r="A6376" s="64">
        <v>51078973</v>
      </c>
      <c r="B6376" s="64" t="str">
        <f t="shared" si="838"/>
        <v>RCT Control</v>
      </c>
      <c r="C6376" s="64">
        <f t="shared" si="839"/>
        <v>5192.5599999999995</v>
      </c>
      <c r="D6376" s="64">
        <f t="shared" si="839"/>
        <v>335</v>
      </c>
      <c r="E6376" s="64">
        <f t="shared" si="839"/>
        <v>411.86</v>
      </c>
      <c r="F6376" s="64">
        <f t="shared" si="839"/>
        <v>0</v>
      </c>
      <c r="H6376" s="64">
        <f t="shared" si="834"/>
        <v>-411.86</v>
      </c>
      <c r="J6376" s="64">
        <f t="shared" si="840"/>
        <v>256</v>
      </c>
      <c r="K6376" s="64">
        <f t="shared" si="835"/>
        <v>278</v>
      </c>
      <c r="L6376" s="64">
        <f t="shared" si="836"/>
        <v>973</v>
      </c>
      <c r="M6376" s="64">
        <f t="shared" si="837"/>
        <v>394</v>
      </c>
      <c r="O6376" s="64">
        <f t="shared" si="841"/>
        <v>2</v>
      </c>
      <c r="P6376" s="64">
        <f t="shared" si="842"/>
        <v>1</v>
      </c>
      <c r="Q6376" s="64">
        <f t="shared" si="843"/>
        <v>1</v>
      </c>
    </row>
    <row r="6377" spans="1:17" x14ac:dyDescent="0.35">
      <c r="A6377" s="64">
        <v>51079616</v>
      </c>
      <c r="B6377" s="64" t="str">
        <f t="shared" si="838"/>
        <v>CPP</v>
      </c>
      <c r="C6377" s="64">
        <f t="shared" si="839"/>
        <v>11911.41</v>
      </c>
      <c r="D6377" s="64">
        <f t="shared" si="839"/>
        <v>364</v>
      </c>
      <c r="E6377" s="64">
        <f t="shared" si="839"/>
        <v>994.39</v>
      </c>
      <c r="F6377" s="64">
        <f t="shared" si="839"/>
        <v>990.1099999999999</v>
      </c>
      <c r="H6377" s="64">
        <f t="shared" si="834"/>
        <v>-4.2800000000000864</v>
      </c>
      <c r="J6377" s="64">
        <f t="shared" si="840"/>
        <v>257</v>
      </c>
      <c r="K6377" s="64">
        <f t="shared" si="835"/>
        <v>278</v>
      </c>
      <c r="L6377" s="64">
        <f t="shared" si="836"/>
        <v>973</v>
      </c>
      <c r="M6377" s="64">
        <f t="shared" si="837"/>
        <v>394</v>
      </c>
      <c r="O6377" s="64">
        <f t="shared" si="841"/>
        <v>2</v>
      </c>
      <c r="P6377" s="64">
        <f t="shared" si="842"/>
        <v>1</v>
      </c>
      <c r="Q6377" s="64">
        <f t="shared" si="843"/>
        <v>1</v>
      </c>
    </row>
    <row r="6378" spans="1:17" x14ac:dyDescent="0.35">
      <c r="A6378" s="64">
        <v>51080100</v>
      </c>
      <c r="B6378" s="64" t="str">
        <f t="shared" si="838"/>
        <v>CPP</v>
      </c>
      <c r="C6378" s="64">
        <f t="shared" si="839"/>
        <v>5844.27</v>
      </c>
      <c r="D6378" s="64">
        <f t="shared" si="839"/>
        <v>302</v>
      </c>
      <c r="E6378" s="64">
        <f t="shared" si="839"/>
        <v>474.09000000000003</v>
      </c>
      <c r="F6378" s="64">
        <f t="shared" si="839"/>
        <v>469.18</v>
      </c>
      <c r="H6378" s="64">
        <f t="shared" si="834"/>
        <v>-4.910000000000025</v>
      </c>
      <c r="J6378" s="64">
        <f t="shared" si="840"/>
        <v>258</v>
      </c>
      <c r="K6378" s="64">
        <f t="shared" si="835"/>
        <v>278</v>
      </c>
      <c r="L6378" s="64">
        <f t="shared" si="836"/>
        <v>973</v>
      </c>
      <c r="M6378" s="64">
        <f t="shared" si="837"/>
        <v>394</v>
      </c>
      <c r="O6378" s="64">
        <f t="shared" si="841"/>
        <v>2</v>
      </c>
      <c r="P6378" s="64">
        <f t="shared" si="842"/>
        <v>1</v>
      </c>
      <c r="Q6378" s="64">
        <f t="shared" si="843"/>
        <v>1</v>
      </c>
    </row>
    <row r="6379" spans="1:17" x14ac:dyDescent="0.35">
      <c r="A6379" s="64">
        <v>51080241</v>
      </c>
      <c r="B6379" s="64" t="str">
        <f t="shared" si="838"/>
        <v>RT</v>
      </c>
      <c r="C6379" s="64">
        <f t="shared" si="839"/>
        <v>3714.9399999999996</v>
      </c>
      <c r="D6379" s="64">
        <f t="shared" si="839"/>
        <v>364</v>
      </c>
      <c r="E6379" s="64">
        <f t="shared" si="839"/>
        <v>288.98</v>
      </c>
      <c r="F6379" s="64">
        <f t="shared" si="839"/>
        <v>0</v>
      </c>
      <c r="H6379" s="64">
        <f t="shared" si="834"/>
        <v>-288.98</v>
      </c>
      <c r="J6379" s="64">
        <f t="shared" si="840"/>
        <v>258</v>
      </c>
      <c r="K6379" s="64">
        <f t="shared" si="835"/>
        <v>278</v>
      </c>
      <c r="L6379" s="64">
        <f t="shared" si="836"/>
        <v>974</v>
      </c>
      <c r="M6379" s="64">
        <f t="shared" si="837"/>
        <v>394</v>
      </c>
      <c r="O6379" s="64">
        <f t="shared" si="841"/>
        <v>2</v>
      </c>
      <c r="P6379" s="64">
        <f t="shared" si="842"/>
        <v>1</v>
      </c>
      <c r="Q6379" s="64">
        <f t="shared" si="843"/>
        <v>1</v>
      </c>
    </row>
    <row r="6380" spans="1:17" x14ac:dyDescent="0.35">
      <c r="A6380" s="64">
        <v>51081752</v>
      </c>
      <c r="B6380" s="64" t="str">
        <f t="shared" si="838"/>
        <v>CPP</v>
      </c>
      <c r="C6380" s="64">
        <f t="shared" si="839"/>
        <v>7686.63</v>
      </c>
      <c r="D6380" s="64">
        <f t="shared" si="839"/>
        <v>307</v>
      </c>
      <c r="E6380" s="64">
        <f t="shared" si="839"/>
        <v>631.95000000000005</v>
      </c>
      <c r="F6380" s="64">
        <f t="shared" ref="F6380" si="844">SUMIFS(F$55:F$4404,$A$55:$A$4404,$A6380)</f>
        <v>628.44000000000005</v>
      </c>
      <c r="H6380" s="64">
        <f t="shared" ref="H6380:H6443" si="845">F6380-E6380</f>
        <v>-3.5099999999999909</v>
      </c>
      <c r="J6380" s="64">
        <f t="shared" si="840"/>
        <v>259</v>
      </c>
      <c r="K6380" s="64">
        <f t="shared" ref="K6380:K6443" si="846">IF(AND($B6380=K$4457,$Q6380=1),K6379+1,K6379)</f>
        <v>278</v>
      </c>
      <c r="L6380" s="64">
        <f t="shared" ref="L6380:L6443" si="847">IF(AND($B6380=L$4457,$Q6380=1),L6379+1,L6379)</f>
        <v>974</v>
      </c>
      <c r="M6380" s="64">
        <f t="shared" ref="M6380:M6443" si="848">IF(AND($B6380=M$4457,$Q6380=1),M6379+1,M6379)</f>
        <v>394</v>
      </c>
      <c r="O6380" s="64">
        <f t="shared" si="841"/>
        <v>2</v>
      </c>
      <c r="P6380" s="64">
        <f t="shared" si="842"/>
        <v>1</v>
      </c>
      <c r="Q6380" s="64">
        <f t="shared" si="843"/>
        <v>1</v>
      </c>
    </row>
    <row r="6381" spans="1:17" x14ac:dyDescent="0.35">
      <c r="A6381" s="64">
        <v>51083203</v>
      </c>
      <c r="B6381" s="64" t="str">
        <f t="shared" ref="B6381:B6444" si="849">INDEX($B$55:$B$4404,MATCH($A6381,$A$55:$A$4404,0),1)</f>
        <v>RCT Control</v>
      </c>
      <c r="C6381" s="64">
        <f t="shared" ref="C6381:F6444" si="850">SUMIFS(C$55:C$4404,$A$55:$A$4404,$A6381)</f>
        <v>5401.41</v>
      </c>
      <c r="D6381" s="64">
        <f t="shared" si="850"/>
        <v>336</v>
      </c>
      <c r="E6381" s="64">
        <f t="shared" si="850"/>
        <v>455.89</v>
      </c>
      <c r="F6381" s="64">
        <f t="shared" si="850"/>
        <v>0</v>
      </c>
      <c r="H6381" s="64">
        <f t="shared" si="845"/>
        <v>-455.89</v>
      </c>
      <c r="J6381" s="64">
        <f t="shared" ref="J6381:J6444" si="851">IF(AND($B6381=J$4457,$Q6381=1),J6380+1,J6380)</f>
        <v>259</v>
      </c>
      <c r="K6381" s="64">
        <f t="shared" si="846"/>
        <v>278</v>
      </c>
      <c r="L6381" s="64">
        <f t="shared" si="847"/>
        <v>974</v>
      </c>
      <c r="M6381" s="64">
        <f t="shared" si="848"/>
        <v>395</v>
      </c>
      <c r="O6381" s="64">
        <f t="shared" ref="O6381:O6444" si="852">COUNTIFS($A$55:$A$4404,$A6381)</f>
        <v>2</v>
      </c>
      <c r="P6381" s="64">
        <f t="shared" ref="P6381:P6444" si="853">IF(D6381&lt;=$P$4455,1,0)</f>
        <v>1</v>
      </c>
      <c r="Q6381" s="64">
        <f t="shared" ref="Q6381:Q6444" si="854">IF(AND(O6381=2,P6381=1),1,0)</f>
        <v>1</v>
      </c>
    </row>
    <row r="6382" spans="1:17" x14ac:dyDescent="0.35">
      <c r="A6382" s="64">
        <v>51083253</v>
      </c>
      <c r="B6382" s="64" t="str">
        <f t="shared" si="849"/>
        <v>RCT Control</v>
      </c>
      <c r="C6382" s="64">
        <f t="shared" si="850"/>
        <v>3895.6499999999996</v>
      </c>
      <c r="D6382" s="64">
        <f t="shared" si="850"/>
        <v>335</v>
      </c>
      <c r="E6382" s="64">
        <f t="shared" si="850"/>
        <v>300.04999999999995</v>
      </c>
      <c r="F6382" s="64">
        <f t="shared" si="850"/>
        <v>0</v>
      </c>
      <c r="H6382" s="64">
        <f t="shared" si="845"/>
        <v>-300.04999999999995</v>
      </c>
      <c r="J6382" s="64">
        <f t="shared" si="851"/>
        <v>259</v>
      </c>
      <c r="K6382" s="64">
        <f t="shared" si="846"/>
        <v>278</v>
      </c>
      <c r="L6382" s="64">
        <f t="shared" si="847"/>
        <v>974</v>
      </c>
      <c r="M6382" s="64">
        <f t="shared" si="848"/>
        <v>396</v>
      </c>
      <c r="O6382" s="64">
        <f t="shared" si="852"/>
        <v>2</v>
      </c>
      <c r="P6382" s="64">
        <f t="shared" si="853"/>
        <v>1</v>
      </c>
      <c r="Q6382" s="64">
        <f t="shared" si="854"/>
        <v>1</v>
      </c>
    </row>
    <row r="6383" spans="1:17" x14ac:dyDescent="0.35">
      <c r="A6383" s="64">
        <v>51083378</v>
      </c>
      <c r="B6383" s="64" t="str">
        <f t="shared" si="849"/>
        <v>RT</v>
      </c>
      <c r="C6383" s="64">
        <f t="shared" si="850"/>
        <v>4330.0300000000007</v>
      </c>
      <c r="D6383" s="64">
        <f t="shared" si="850"/>
        <v>365</v>
      </c>
      <c r="E6383" s="64">
        <f t="shared" si="850"/>
        <v>351.15</v>
      </c>
      <c r="F6383" s="64">
        <f t="shared" si="850"/>
        <v>0</v>
      </c>
      <c r="H6383" s="64">
        <f t="shared" si="845"/>
        <v>-351.15</v>
      </c>
      <c r="J6383" s="64">
        <f t="shared" si="851"/>
        <v>259</v>
      </c>
      <c r="K6383" s="64">
        <f t="shared" si="846"/>
        <v>278</v>
      </c>
      <c r="L6383" s="64">
        <f t="shared" si="847"/>
        <v>975</v>
      </c>
      <c r="M6383" s="64">
        <f t="shared" si="848"/>
        <v>396</v>
      </c>
      <c r="O6383" s="64">
        <f t="shared" si="852"/>
        <v>2</v>
      </c>
      <c r="P6383" s="64">
        <f t="shared" si="853"/>
        <v>1</v>
      </c>
      <c r="Q6383" s="64">
        <f t="shared" si="854"/>
        <v>1</v>
      </c>
    </row>
    <row r="6384" spans="1:17" x14ac:dyDescent="0.35">
      <c r="A6384" s="64">
        <v>51084722</v>
      </c>
      <c r="B6384" s="64" t="str">
        <f t="shared" si="849"/>
        <v>CPP</v>
      </c>
      <c r="C6384" s="64">
        <f t="shared" si="850"/>
        <v>8178.37</v>
      </c>
      <c r="D6384" s="64">
        <f t="shared" si="850"/>
        <v>367</v>
      </c>
      <c r="E6384" s="64">
        <f t="shared" si="850"/>
        <v>635.94000000000005</v>
      </c>
      <c r="F6384" s="64">
        <f t="shared" si="850"/>
        <v>637.06999999999994</v>
      </c>
      <c r="H6384" s="64">
        <f t="shared" si="845"/>
        <v>1.1299999999998818</v>
      </c>
      <c r="J6384" s="64">
        <f t="shared" si="851"/>
        <v>260</v>
      </c>
      <c r="K6384" s="64">
        <f t="shared" si="846"/>
        <v>278</v>
      </c>
      <c r="L6384" s="64">
        <f t="shared" si="847"/>
        <v>975</v>
      </c>
      <c r="M6384" s="64">
        <f t="shared" si="848"/>
        <v>396</v>
      </c>
      <c r="O6384" s="64">
        <f t="shared" si="852"/>
        <v>2</v>
      </c>
      <c r="P6384" s="64">
        <f t="shared" si="853"/>
        <v>1</v>
      </c>
      <c r="Q6384" s="64">
        <f t="shared" si="854"/>
        <v>1</v>
      </c>
    </row>
    <row r="6385" spans="1:17" x14ac:dyDescent="0.35">
      <c r="A6385" s="64">
        <v>51085259</v>
      </c>
      <c r="B6385" s="64" t="str">
        <f t="shared" si="849"/>
        <v>RT</v>
      </c>
      <c r="C6385" s="64">
        <f t="shared" si="850"/>
        <v>14212.52</v>
      </c>
      <c r="D6385" s="64">
        <f t="shared" si="850"/>
        <v>367</v>
      </c>
      <c r="E6385" s="64">
        <f t="shared" si="850"/>
        <v>1165.24</v>
      </c>
      <c r="F6385" s="64">
        <f t="shared" si="850"/>
        <v>0</v>
      </c>
      <c r="H6385" s="64">
        <f t="shared" si="845"/>
        <v>-1165.24</v>
      </c>
      <c r="J6385" s="64">
        <f t="shared" si="851"/>
        <v>260</v>
      </c>
      <c r="K6385" s="64">
        <f t="shared" si="846"/>
        <v>278</v>
      </c>
      <c r="L6385" s="64">
        <f t="shared" si="847"/>
        <v>976</v>
      </c>
      <c r="M6385" s="64">
        <f t="shared" si="848"/>
        <v>396</v>
      </c>
      <c r="O6385" s="64">
        <f t="shared" si="852"/>
        <v>2</v>
      </c>
      <c r="P6385" s="64">
        <f t="shared" si="853"/>
        <v>1</v>
      </c>
      <c r="Q6385" s="64">
        <f t="shared" si="854"/>
        <v>1</v>
      </c>
    </row>
    <row r="6386" spans="1:17" x14ac:dyDescent="0.35">
      <c r="A6386" s="64">
        <v>51085283</v>
      </c>
      <c r="B6386" s="64" t="str">
        <f t="shared" si="849"/>
        <v>RT</v>
      </c>
      <c r="C6386" s="64">
        <f t="shared" si="850"/>
        <v>6635.54</v>
      </c>
      <c r="D6386" s="64">
        <f t="shared" si="850"/>
        <v>365</v>
      </c>
      <c r="E6386" s="64">
        <f t="shared" si="850"/>
        <v>535.94000000000005</v>
      </c>
      <c r="F6386" s="64">
        <f t="shared" si="850"/>
        <v>0</v>
      </c>
      <c r="H6386" s="64">
        <f t="shared" si="845"/>
        <v>-535.94000000000005</v>
      </c>
      <c r="J6386" s="64">
        <f t="shared" si="851"/>
        <v>260</v>
      </c>
      <c r="K6386" s="64">
        <f t="shared" si="846"/>
        <v>278</v>
      </c>
      <c r="L6386" s="64">
        <f t="shared" si="847"/>
        <v>977</v>
      </c>
      <c r="M6386" s="64">
        <f t="shared" si="848"/>
        <v>396</v>
      </c>
      <c r="O6386" s="64">
        <f t="shared" si="852"/>
        <v>2</v>
      </c>
      <c r="P6386" s="64">
        <f t="shared" si="853"/>
        <v>1</v>
      </c>
      <c r="Q6386" s="64">
        <f t="shared" si="854"/>
        <v>1</v>
      </c>
    </row>
    <row r="6387" spans="1:17" x14ac:dyDescent="0.35">
      <c r="A6387" s="64">
        <v>51085770</v>
      </c>
      <c r="B6387" s="64" t="str">
        <f t="shared" si="849"/>
        <v>CPP/RT</v>
      </c>
      <c r="C6387" s="64">
        <f t="shared" si="850"/>
        <v>6956.99</v>
      </c>
      <c r="D6387" s="64">
        <f t="shared" si="850"/>
        <v>337</v>
      </c>
      <c r="E6387" s="64">
        <f t="shared" si="850"/>
        <v>571.38</v>
      </c>
      <c r="F6387" s="64">
        <f t="shared" si="850"/>
        <v>568.52</v>
      </c>
      <c r="H6387" s="64">
        <f t="shared" si="845"/>
        <v>-2.8600000000000136</v>
      </c>
      <c r="J6387" s="64">
        <f t="shared" si="851"/>
        <v>260</v>
      </c>
      <c r="K6387" s="64">
        <f t="shared" si="846"/>
        <v>279</v>
      </c>
      <c r="L6387" s="64">
        <f t="shared" si="847"/>
        <v>977</v>
      </c>
      <c r="M6387" s="64">
        <f t="shared" si="848"/>
        <v>396</v>
      </c>
      <c r="O6387" s="64">
        <f t="shared" si="852"/>
        <v>2</v>
      </c>
      <c r="P6387" s="64">
        <f t="shared" si="853"/>
        <v>1</v>
      </c>
      <c r="Q6387" s="64">
        <f t="shared" si="854"/>
        <v>1</v>
      </c>
    </row>
    <row r="6388" spans="1:17" x14ac:dyDescent="0.35">
      <c r="A6388" s="64">
        <v>51086976</v>
      </c>
      <c r="B6388" s="64" t="str">
        <f t="shared" si="849"/>
        <v>RT</v>
      </c>
      <c r="C6388" s="64">
        <f t="shared" si="850"/>
        <v>15596</v>
      </c>
      <c r="D6388" s="64">
        <f t="shared" si="850"/>
        <v>364</v>
      </c>
      <c r="E6388" s="64">
        <f t="shared" si="850"/>
        <v>1243.92</v>
      </c>
      <c r="F6388" s="64">
        <f t="shared" si="850"/>
        <v>0</v>
      </c>
      <c r="H6388" s="64">
        <f t="shared" si="845"/>
        <v>-1243.92</v>
      </c>
      <c r="J6388" s="64">
        <f t="shared" si="851"/>
        <v>260</v>
      </c>
      <c r="K6388" s="64">
        <f t="shared" si="846"/>
        <v>279</v>
      </c>
      <c r="L6388" s="64">
        <f t="shared" si="847"/>
        <v>978</v>
      </c>
      <c r="M6388" s="64">
        <f t="shared" si="848"/>
        <v>396</v>
      </c>
      <c r="O6388" s="64">
        <f t="shared" si="852"/>
        <v>2</v>
      </c>
      <c r="P6388" s="64">
        <f t="shared" si="853"/>
        <v>1</v>
      </c>
      <c r="Q6388" s="64">
        <f t="shared" si="854"/>
        <v>1</v>
      </c>
    </row>
    <row r="6389" spans="1:17" x14ac:dyDescent="0.35">
      <c r="A6389" s="64">
        <v>51087958</v>
      </c>
      <c r="B6389" s="64" t="str">
        <f t="shared" si="849"/>
        <v>RT</v>
      </c>
      <c r="C6389" s="64">
        <f t="shared" si="850"/>
        <v>11375.6</v>
      </c>
      <c r="D6389" s="64">
        <f t="shared" si="850"/>
        <v>365</v>
      </c>
      <c r="E6389" s="64">
        <f t="shared" si="850"/>
        <v>945.97</v>
      </c>
      <c r="F6389" s="64">
        <f t="shared" si="850"/>
        <v>0</v>
      </c>
      <c r="H6389" s="64">
        <f t="shared" si="845"/>
        <v>-945.97</v>
      </c>
      <c r="J6389" s="64">
        <f t="shared" si="851"/>
        <v>260</v>
      </c>
      <c r="K6389" s="64">
        <f t="shared" si="846"/>
        <v>279</v>
      </c>
      <c r="L6389" s="64">
        <f t="shared" si="847"/>
        <v>979</v>
      </c>
      <c r="M6389" s="64">
        <f t="shared" si="848"/>
        <v>396</v>
      </c>
      <c r="O6389" s="64">
        <f t="shared" si="852"/>
        <v>2</v>
      </c>
      <c r="P6389" s="64">
        <f t="shared" si="853"/>
        <v>1</v>
      </c>
      <c r="Q6389" s="64">
        <f t="shared" si="854"/>
        <v>1</v>
      </c>
    </row>
    <row r="6390" spans="1:17" x14ac:dyDescent="0.35">
      <c r="A6390" s="64">
        <v>51090737</v>
      </c>
      <c r="B6390" s="64" t="str">
        <f t="shared" si="849"/>
        <v>RT</v>
      </c>
      <c r="C6390" s="64">
        <f t="shared" si="850"/>
        <v>4115.87</v>
      </c>
      <c r="D6390" s="64">
        <f t="shared" si="850"/>
        <v>365</v>
      </c>
      <c r="E6390" s="64">
        <f t="shared" si="850"/>
        <v>344.6</v>
      </c>
      <c r="F6390" s="64">
        <f t="shared" si="850"/>
        <v>0</v>
      </c>
      <c r="H6390" s="64">
        <f t="shared" si="845"/>
        <v>-344.6</v>
      </c>
      <c r="J6390" s="64">
        <f t="shared" si="851"/>
        <v>260</v>
      </c>
      <c r="K6390" s="64">
        <f t="shared" si="846"/>
        <v>279</v>
      </c>
      <c r="L6390" s="64">
        <f t="shared" si="847"/>
        <v>980</v>
      </c>
      <c r="M6390" s="64">
        <f t="shared" si="848"/>
        <v>396</v>
      </c>
      <c r="O6390" s="64">
        <f t="shared" si="852"/>
        <v>2</v>
      </c>
      <c r="P6390" s="64">
        <f t="shared" si="853"/>
        <v>1</v>
      </c>
      <c r="Q6390" s="64">
        <f t="shared" si="854"/>
        <v>1</v>
      </c>
    </row>
    <row r="6391" spans="1:17" x14ac:dyDescent="0.35">
      <c r="A6391" s="64">
        <v>51090787</v>
      </c>
      <c r="B6391" s="64" t="str">
        <f t="shared" si="849"/>
        <v>RT</v>
      </c>
      <c r="C6391" s="64">
        <f t="shared" si="850"/>
        <v>8277.98</v>
      </c>
      <c r="D6391" s="64">
        <f t="shared" si="850"/>
        <v>365</v>
      </c>
      <c r="E6391" s="64">
        <f t="shared" si="850"/>
        <v>681.91</v>
      </c>
      <c r="F6391" s="64">
        <f t="shared" si="850"/>
        <v>0</v>
      </c>
      <c r="H6391" s="64">
        <f t="shared" si="845"/>
        <v>-681.91</v>
      </c>
      <c r="J6391" s="64">
        <f t="shared" si="851"/>
        <v>260</v>
      </c>
      <c r="K6391" s="64">
        <f t="shared" si="846"/>
        <v>279</v>
      </c>
      <c r="L6391" s="64">
        <f t="shared" si="847"/>
        <v>981</v>
      </c>
      <c r="M6391" s="64">
        <f t="shared" si="848"/>
        <v>396</v>
      </c>
      <c r="O6391" s="64">
        <f t="shared" si="852"/>
        <v>2</v>
      </c>
      <c r="P6391" s="64">
        <f t="shared" si="853"/>
        <v>1</v>
      </c>
      <c r="Q6391" s="64">
        <f t="shared" si="854"/>
        <v>1</v>
      </c>
    </row>
    <row r="6392" spans="1:17" x14ac:dyDescent="0.35">
      <c r="A6392" s="64">
        <v>51091149</v>
      </c>
      <c r="B6392" s="64" t="str">
        <f t="shared" si="849"/>
        <v>RT</v>
      </c>
      <c r="C6392" s="64">
        <f t="shared" si="850"/>
        <v>8487.61</v>
      </c>
      <c r="D6392" s="64">
        <f t="shared" si="850"/>
        <v>364</v>
      </c>
      <c r="E6392" s="64">
        <f t="shared" si="850"/>
        <v>698.38</v>
      </c>
      <c r="F6392" s="64">
        <f t="shared" si="850"/>
        <v>0</v>
      </c>
      <c r="H6392" s="64">
        <f t="shared" si="845"/>
        <v>-698.38</v>
      </c>
      <c r="J6392" s="64">
        <f t="shared" si="851"/>
        <v>260</v>
      </c>
      <c r="K6392" s="64">
        <f t="shared" si="846"/>
        <v>279</v>
      </c>
      <c r="L6392" s="64">
        <f t="shared" si="847"/>
        <v>982</v>
      </c>
      <c r="M6392" s="64">
        <f t="shared" si="848"/>
        <v>396</v>
      </c>
      <c r="O6392" s="64">
        <f t="shared" si="852"/>
        <v>2</v>
      </c>
      <c r="P6392" s="64">
        <f t="shared" si="853"/>
        <v>1</v>
      </c>
      <c r="Q6392" s="64">
        <f t="shared" si="854"/>
        <v>1</v>
      </c>
    </row>
    <row r="6393" spans="1:17" x14ac:dyDescent="0.35">
      <c r="A6393" s="64">
        <v>51091214</v>
      </c>
      <c r="B6393" s="64" t="str">
        <f t="shared" si="849"/>
        <v>RT</v>
      </c>
      <c r="C6393" s="64">
        <f t="shared" si="850"/>
        <v>7078.58</v>
      </c>
      <c r="D6393" s="64">
        <f t="shared" si="850"/>
        <v>365</v>
      </c>
      <c r="E6393" s="64">
        <f t="shared" si="850"/>
        <v>584.21</v>
      </c>
      <c r="F6393" s="64">
        <f t="shared" si="850"/>
        <v>0</v>
      </c>
      <c r="H6393" s="64">
        <f t="shared" si="845"/>
        <v>-584.21</v>
      </c>
      <c r="J6393" s="64">
        <f t="shared" si="851"/>
        <v>260</v>
      </c>
      <c r="K6393" s="64">
        <f t="shared" si="846"/>
        <v>279</v>
      </c>
      <c r="L6393" s="64">
        <f t="shared" si="847"/>
        <v>983</v>
      </c>
      <c r="M6393" s="64">
        <f t="shared" si="848"/>
        <v>396</v>
      </c>
      <c r="O6393" s="64">
        <f t="shared" si="852"/>
        <v>2</v>
      </c>
      <c r="P6393" s="64">
        <f t="shared" si="853"/>
        <v>1</v>
      </c>
      <c r="Q6393" s="64">
        <f t="shared" si="854"/>
        <v>1</v>
      </c>
    </row>
    <row r="6394" spans="1:17" x14ac:dyDescent="0.35">
      <c r="A6394" s="64">
        <v>51093210</v>
      </c>
      <c r="B6394" s="64" t="str">
        <f t="shared" si="849"/>
        <v>CPP/RT</v>
      </c>
      <c r="C6394" s="64">
        <f t="shared" si="850"/>
        <v>5845.92</v>
      </c>
      <c r="D6394" s="64">
        <f t="shared" si="850"/>
        <v>334</v>
      </c>
      <c r="E6394" s="64">
        <f t="shared" si="850"/>
        <v>466.05</v>
      </c>
      <c r="F6394" s="64">
        <f t="shared" si="850"/>
        <v>477.54</v>
      </c>
      <c r="H6394" s="64">
        <f t="shared" si="845"/>
        <v>11.490000000000009</v>
      </c>
      <c r="J6394" s="64">
        <f t="shared" si="851"/>
        <v>260</v>
      </c>
      <c r="K6394" s="64">
        <f t="shared" si="846"/>
        <v>280</v>
      </c>
      <c r="L6394" s="64">
        <f t="shared" si="847"/>
        <v>983</v>
      </c>
      <c r="M6394" s="64">
        <f t="shared" si="848"/>
        <v>396</v>
      </c>
      <c r="O6394" s="64">
        <f t="shared" si="852"/>
        <v>2</v>
      </c>
      <c r="P6394" s="64">
        <f t="shared" si="853"/>
        <v>1</v>
      </c>
      <c r="Q6394" s="64">
        <f t="shared" si="854"/>
        <v>1</v>
      </c>
    </row>
    <row r="6395" spans="1:17" x14ac:dyDescent="0.35">
      <c r="A6395" s="64">
        <v>51094614</v>
      </c>
      <c r="B6395" s="64" t="str">
        <f t="shared" si="849"/>
        <v>RT</v>
      </c>
      <c r="C6395" s="64">
        <f t="shared" si="850"/>
        <v>6955.17</v>
      </c>
      <c r="D6395" s="64">
        <f t="shared" si="850"/>
        <v>364</v>
      </c>
      <c r="E6395" s="64">
        <f t="shared" si="850"/>
        <v>593.89</v>
      </c>
      <c r="F6395" s="64">
        <f t="shared" si="850"/>
        <v>0</v>
      </c>
      <c r="H6395" s="64">
        <f t="shared" si="845"/>
        <v>-593.89</v>
      </c>
      <c r="J6395" s="64">
        <f t="shared" si="851"/>
        <v>260</v>
      </c>
      <c r="K6395" s="64">
        <f t="shared" si="846"/>
        <v>280</v>
      </c>
      <c r="L6395" s="64">
        <f t="shared" si="847"/>
        <v>984</v>
      </c>
      <c r="M6395" s="64">
        <f t="shared" si="848"/>
        <v>396</v>
      </c>
      <c r="O6395" s="64">
        <f t="shared" si="852"/>
        <v>2</v>
      </c>
      <c r="P6395" s="64">
        <f t="shared" si="853"/>
        <v>1</v>
      </c>
      <c r="Q6395" s="64">
        <f t="shared" si="854"/>
        <v>1</v>
      </c>
    </row>
    <row r="6396" spans="1:17" x14ac:dyDescent="0.35">
      <c r="A6396" s="64">
        <v>51095399</v>
      </c>
      <c r="B6396" s="64" t="str">
        <f t="shared" si="849"/>
        <v>CPP/RT</v>
      </c>
      <c r="C6396" s="64">
        <f t="shared" si="850"/>
        <v>8157.98</v>
      </c>
      <c r="D6396" s="64">
        <f t="shared" si="850"/>
        <v>333</v>
      </c>
      <c r="E6396" s="64">
        <f t="shared" si="850"/>
        <v>682.95</v>
      </c>
      <c r="F6396" s="64">
        <f t="shared" si="850"/>
        <v>682.69</v>
      </c>
      <c r="H6396" s="64">
        <f t="shared" si="845"/>
        <v>-0.25999999999999091</v>
      </c>
      <c r="J6396" s="64">
        <f t="shared" si="851"/>
        <v>260</v>
      </c>
      <c r="K6396" s="64">
        <f t="shared" si="846"/>
        <v>281</v>
      </c>
      <c r="L6396" s="64">
        <f t="shared" si="847"/>
        <v>984</v>
      </c>
      <c r="M6396" s="64">
        <f t="shared" si="848"/>
        <v>396</v>
      </c>
      <c r="O6396" s="64">
        <f t="shared" si="852"/>
        <v>2</v>
      </c>
      <c r="P6396" s="64">
        <f t="shared" si="853"/>
        <v>1</v>
      </c>
      <c r="Q6396" s="64">
        <f t="shared" si="854"/>
        <v>1</v>
      </c>
    </row>
    <row r="6397" spans="1:17" x14ac:dyDescent="0.35">
      <c r="A6397" s="64">
        <v>51096058</v>
      </c>
      <c r="B6397" s="64" t="str">
        <f t="shared" si="849"/>
        <v>RT</v>
      </c>
      <c r="C6397" s="64">
        <f t="shared" si="850"/>
        <v>4910.78</v>
      </c>
      <c r="D6397" s="64">
        <f t="shared" si="850"/>
        <v>365</v>
      </c>
      <c r="E6397" s="64">
        <f t="shared" si="850"/>
        <v>394.27</v>
      </c>
      <c r="F6397" s="64">
        <f t="shared" si="850"/>
        <v>0</v>
      </c>
      <c r="H6397" s="64">
        <f t="shared" si="845"/>
        <v>-394.27</v>
      </c>
      <c r="J6397" s="64">
        <f t="shared" si="851"/>
        <v>260</v>
      </c>
      <c r="K6397" s="64">
        <f t="shared" si="846"/>
        <v>281</v>
      </c>
      <c r="L6397" s="64">
        <f t="shared" si="847"/>
        <v>985</v>
      </c>
      <c r="M6397" s="64">
        <f t="shared" si="848"/>
        <v>396</v>
      </c>
      <c r="O6397" s="64">
        <f t="shared" si="852"/>
        <v>2</v>
      </c>
      <c r="P6397" s="64">
        <f t="shared" si="853"/>
        <v>1</v>
      </c>
      <c r="Q6397" s="64">
        <f t="shared" si="854"/>
        <v>1</v>
      </c>
    </row>
    <row r="6398" spans="1:17" x14ac:dyDescent="0.35">
      <c r="A6398" s="64">
        <v>51096264</v>
      </c>
      <c r="B6398" s="64" t="str">
        <f t="shared" si="849"/>
        <v>CPP/RT</v>
      </c>
      <c r="C6398" s="64">
        <f t="shared" si="850"/>
        <v>3897.35</v>
      </c>
      <c r="D6398" s="64">
        <f t="shared" si="850"/>
        <v>335</v>
      </c>
      <c r="E6398" s="64">
        <f t="shared" si="850"/>
        <v>321.58000000000004</v>
      </c>
      <c r="F6398" s="64">
        <f t="shared" si="850"/>
        <v>318.3</v>
      </c>
      <c r="H6398" s="64">
        <f t="shared" si="845"/>
        <v>-3.2800000000000296</v>
      </c>
      <c r="J6398" s="64">
        <f t="shared" si="851"/>
        <v>260</v>
      </c>
      <c r="K6398" s="64">
        <f t="shared" si="846"/>
        <v>282</v>
      </c>
      <c r="L6398" s="64">
        <f t="shared" si="847"/>
        <v>985</v>
      </c>
      <c r="M6398" s="64">
        <f t="shared" si="848"/>
        <v>396</v>
      </c>
      <c r="O6398" s="64">
        <f t="shared" si="852"/>
        <v>2</v>
      </c>
      <c r="P6398" s="64">
        <f t="shared" si="853"/>
        <v>1</v>
      </c>
      <c r="Q6398" s="64">
        <f t="shared" si="854"/>
        <v>1</v>
      </c>
    </row>
    <row r="6399" spans="1:17" x14ac:dyDescent="0.35">
      <c r="A6399" s="64">
        <v>51096313</v>
      </c>
      <c r="B6399" s="64" t="str">
        <f t="shared" si="849"/>
        <v>CPP/RT</v>
      </c>
      <c r="C6399" s="64">
        <f t="shared" si="850"/>
        <v>8016.51</v>
      </c>
      <c r="D6399" s="64">
        <f t="shared" si="850"/>
        <v>336</v>
      </c>
      <c r="E6399" s="64">
        <f t="shared" si="850"/>
        <v>622.87</v>
      </c>
      <c r="F6399" s="64">
        <f t="shared" si="850"/>
        <v>608.11</v>
      </c>
      <c r="H6399" s="64">
        <f t="shared" si="845"/>
        <v>-14.759999999999991</v>
      </c>
      <c r="J6399" s="64">
        <f t="shared" si="851"/>
        <v>260</v>
      </c>
      <c r="K6399" s="64">
        <f t="shared" si="846"/>
        <v>283</v>
      </c>
      <c r="L6399" s="64">
        <f t="shared" si="847"/>
        <v>985</v>
      </c>
      <c r="M6399" s="64">
        <f t="shared" si="848"/>
        <v>396</v>
      </c>
      <c r="O6399" s="64">
        <f t="shared" si="852"/>
        <v>2</v>
      </c>
      <c r="P6399" s="64">
        <f t="shared" si="853"/>
        <v>1</v>
      </c>
      <c r="Q6399" s="64">
        <f t="shared" si="854"/>
        <v>1</v>
      </c>
    </row>
    <row r="6400" spans="1:17" x14ac:dyDescent="0.35">
      <c r="A6400" s="64">
        <v>51097113</v>
      </c>
      <c r="B6400" s="64" t="str">
        <f t="shared" si="849"/>
        <v>RT</v>
      </c>
      <c r="C6400" s="64">
        <f t="shared" si="850"/>
        <v>8514.86</v>
      </c>
      <c r="D6400" s="64">
        <f t="shared" si="850"/>
        <v>367</v>
      </c>
      <c r="E6400" s="64">
        <f t="shared" si="850"/>
        <v>692.47</v>
      </c>
      <c r="F6400" s="64">
        <f t="shared" si="850"/>
        <v>0</v>
      </c>
      <c r="H6400" s="64">
        <f t="shared" si="845"/>
        <v>-692.47</v>
      </c>
      <c r="J6400" s="64">
        <f t="shared" si="851"/>
        <v>260</v>
      </c>
      <c r="K6400" s="64">
        <f t="shared" si="846"/>
        <v>283</v>
      </c>
      <c r="L6400" s="64">
        <f t="shared" si="847"/>
        <v>986</v>
      </c>
      <c r="M6400" s="64">
        <f t="shared" si="848"/>
        <v>396</v>
      </c>
      <c r="O6400" s="64">
        <f t="shared" si="852"/>
        <v>2</v>
      </c>
      <c r="P6400" s="64">
        <f t="shared" si="853"/>
        <v>1</v>
      </c>
      <c r="Q6400" s="64">
        <f t="shared" si="854"/>
        <v>1</v>
      </c>
    </row>
    <row r="6401" spans="1:17" x14ac:dyDescent="0.35">
      <c r="A6401" s="64">
        <v>51097501</v>
      </c>
      <c r="B6401" s="64" t="str">
        <f t="shared" si="849"/>
        <v>RT</v>
      </c>
      <c r="C6401" s="64">
        <f t="shared" si="850"/>
        <v>3717.2</v>
      </c>
      <c r="D6401" s="64">
        <f t="shared" si="850"/>
        <v>365</v>
      </c>
      <c r="E6401" s="64">
        <f t="shared" si="850"/>
        <v>308.12</v>
      </c>
      <c r="F6401" s="64">
        <f t="shared" si="850"/>
        <v>0</v>
      </c>
      <c r="H6401" s="64">
        <f t="shared" si="845"/>
        <v>-308.12</v>
      </c>
      <c r="J6401" s="64">
        <f t="shared" si="851"/>
        <v>260</v>
      </c>
      <c r="K6401" s="64">
        <f t="shared" si="846"/>
        <v>283</v>
      </c>
      <c r="L6401" s="64">
        <f t="shared" si="847"/>
        <v>987</v>
      </c>
      <c r="M6401" s="64">
        <f t="shared" si="848"/>
        <v>396</v>
      </c>
      <c r="O6401" s="64">
        <f t="shared" si="852"/>
        <v>2</v>
      </c>
      <c r="P6401" s="64">
        <f t="shared" si="853"/>
        <v>1</v>
      </c>
      <c r="Q6401" s="64">
        <f t="shared" si="854"/>
        <v>1</v>
      </c>
    </row>
    <row r="6402" spans="1:17" x14ac:dyDescent="0.35">
      <c r="A6402" s="64">
        <v>51097551</v>
      </c>
      <c r="B6402" s="64" t="str">
        <f t="shared" si="849"/>
        <v>RT</v>
      </c>
      <c r="C6402" s="64">
        <f t="shared" si="850"/>
        <v>5026.9699999999993</v>
      </c>
      <c r="D6402" s="64">
        <f t="shared" si="850"/>
        <v>365</v>
      </c>
      <c r="E6402" s="64">
        <f t="shared" si="850"/>
        <v>413.59000000000003</v>
      </c>
      <c r="F6402" s="64">
        <f t="shared" si="850"/>
        <v>0</v>
      </c>
      <c r="H6402" s="64">
        <f t="shared" si="845"/>
        <v>-413.59000000000003</v>
      </c>
      <c r="J6402" s="64">
        <f t="shared" si="851"/>
        <v>260</v>
      </c>
      <c r="K6402" s="64">
        <f t="shared" si="846"/>
        <v>283</v>
      </c>
      <c r="L6402" s="64">
        <f t="shared" si="847"/>
        <v>988</v>
      </c>
      <c r="M6402" s="64">
        <f t="shared" si="848"/>
        <v>396</v>
      </c>
      <c r="O6402" s="64">
        <f t="shared" si="852"/>
        <v>2</v>
      </c>
      <c r="P6402" s="64">
        <f t="shared" si="853"/>
        <v>1</v>
      </c>
      <c r="Q6402" s="64">
        <f t="shared" si="854"/>
        <v>1</v>
      </c>
    </row>
    <row r="6403" spans="1:17" x14ac:dyDescent="0.35">
      <c r="A6403" s="64">
        <v>51098509</v>
      </c>
      <c r="B6403" s="64" t="str">
        <f t="shared" si="849"/>
        <v>RT</v>
      </c>
      <c r="C6403" s="64">
        <f t="shared" si="850"/>
        <v>7397.6500000000005</v>
      </c>
      <c r="D6403" s="64">
        <f t="shared" si="850"/>
        <v>364</v>
      </c>
      <c r="E6403" s="64">
        <f t="shared" si="850"/>
        <v>584.84</v>
      </c>
      <c r="F6403" s="64">
        <f t="shared" si="850"/>
        <v>0</v>
      </c>
      <c r="H6403" s="64">
        <f t="shared" si="845"/>
        <v>-584.84</v>
      </c>
      <c r="J6403" s="64">
        <f t="shared" si="851"/>
        <v>260</v>
      </c>
      <c r="K6403" s="64">
        <f t="shared" si="846"/>
        <v>283</v>
      </c>
      <c r="L6403" s="64">
        <f t="shared" si="847"/>
        <v>989</v>
      </c>
      <c r="M6403" s="64">
        <f t="shared" si="848"/>
        <v>396</v>
      </c>
      <c r="O6403" s="64">
        <f t="shared" si="852"/>
        <v>2</v>
      </c>
      <c r="P6403" s="64">
        <f t="shared" si="853"/>
        <v>1</v>
      </c>
      <c r="Q6403" s="64">
        <f t="shared" si="854"/>
        <v>1</v>
      </c>
    </row>
    <row r="6404" spans="1:17" x14ac:dyDescent="0.35">
      <c r="A6404" s="64">
        <v>51098997</v>
      </c>
      <c r="B6404" s="64" t="str">
        <f t="shared" si="849"/>
        <v>RCT Control</v>
      </c>
      <c r="C6404" s="64">
        <f t="shared" si="850"/>
        <v>15690.57</v>
      </c>
      <c r="D6404" s="64">
        <f t="shared" si="850"/>
        <v>378</v>
      </c>
      <c r="E6404" s="64">
        <f t="shared" si="850"/>
        <v>1272.4299999999998</v>
      </c>
      <c r="F6404" s="64">
        <f t="shared" si="850"/>
        <v>0</v>
      </c>
      <c r="H6404" s="64">
        <f t="shared" si="845"/>
        <v>-1272.4299999999998</v>
      </c>
      <c r="J6404" s="64">
        <f t="shared" si="851"/>
        <v>260</v>
      </c>
      <c r="K6404" s="64">
        <f t="shared" si="846"/>
        <v>283</v>
      </c>
      <c r="L6404" s="64">
        <f t="shared" si="847"/>
        <v>989</v>
      </c>
      <c r="M6404" s="64">
        <f t="shared" si="848"/>
        <v>396</v>
      </c>
      <c r="O6404" s="64">
        <f t="shared" si="852"/>
        <v>2</v>
      </c>
      <c r="P6404" s="64">
        <f t="shared" si="853"/>
        <v>0</v>
      </c>
      <c r="Q6404" s="64">
        <f t="shared" si="854"/>
        <v>0</v>
      </c>
    </row>
    <row r="6405" spans="1:17" x14ac:dyDescent="0.35">
      <c r="A6405" s="64">
        <v>51099945</v>
      </c>
      <c r="B6405" s="64" t="str">
        <f t="shared" si="849"/>
        <v>RT</v>
      </c>
      <c r="C6405" s="64">
        <f t="shared" si="850"/>
        <v>5936.09</v>
      </c>
      <c r="D6405" s="64">
        <f t="shared" si="850"/>
        <v>365</v>
      </c>
      <c r="E6405" s="64">
        <f t="shared" si="850"/>
        <v>480.82000000000005</v>
      </c>
      <c r="F6405" s="64">
        <f t="shared" si="850"/>
        <v>0</v>
      </c>
      <c r="H6405" s="64">
        <f t="shared" si="845"/>
        <v>-480.82000000000005</v>
      </c>
      <c r="J6405" s="64">
        <f t="shared" si="851"/>
        <v>260</v>
      </c>
      <c r="K6405" s="64">
        <f t="shared" si="846"/>
        <v>283</v>
      </c>
      <c r="L6405" s="64">
        <f t="shared" si="847"/>
        <v>990</v>
      </c>
      <c r="M6405" s="64">
        <f t="shared" si="848"/>
        <v>396</v>
      </c>
      <c r="O6405" s="64">
        <f t="shared" si="852"/>
        <v>2</v>
      </c>
      <c r="P6405" s="64">
        <f t="shared" si="853"/>
        <v>1</v>
      </c>
      <c r="Q6405" s="64">
        <f t="shared" si="854"/>
        <v>1</v>
      </c>
    </row>
    <row r="6406" spans="1:17" x14ac:dyDescent="0.35">
      <c r="A6406" s="64">
        <v>51101229</v>
      </c>
      <c r="B6406" s="64" t="str">
        <f t="shared" si="849"/>
        <v>RT</v>
      </c>
      <c r="C6406" s="64">
        <f t="shared" si="850"/>
        <v>12940.73</v>
      </c>
      <c r="D6406" s="64">
        <f t="shared" si="850"/>
        <v>364</v>
      </c>
      <c r="E6406" s="64">
        <f t="shared" si="850"/>
        <v>1069</v>
      </c>
      <c r="F6406" s="64">
        <f t="shared" si="850"/>
        <v>0</v>
      </c>
      <c r="H6406" s="64">
        <f t="shared" si="845"/>
        <v>-1069</v>
      </c>
      <c r="J6406" s="64">
        <f t="shared" si="851"/>
        <v>260</v>
      </c>
      <c r="K6406" s="64">
        <f t="shared" si="846"/>
        <v>283</v>
      </c>
      <c r="L6406" s="64">
        <f t="shared" si="847"/>
        <v>991</v>
      </c>
      <c r="M6406" s="64">
        <f t="shared" si="848"/>
        <v>396</v>
      </c>
      <c r="O6406" s="64">
        <f t="shared" si="852"/>
        <v>2</v>
      </c>
      <c r="P6406" s="64">
        <f t="shared" si="853"/>
        <v>1</v>
      </c>
      <c r="Q6406" s="64">
        <f t="shared" si="854"/>
        <v>1</v>
      </c>
    </row>
    <row r="6407" spans="1:17" x14ac:dyDescent="0.35">
      <c r="A6407" s="64">
        <v>51102053</v>
      </c>
      <c r="B6407" s="64" t="str">
        <f t="shared" si="849"/>
        <v>RCT Control</v>
      </c>
      <c r="C6407" s="64">
        <f t="shared" si="850"/>
        <v>10755.71</v>
      </c>
      <c r="D6407" s="64">
        <f t="shared" si="850"/>
        <v>335</v>
      </c>
      <c r="E6407" s="64">
        <f t="shared" si="850"/>
        <v>880.81999999999994</v>
      </c>
      <c r="F6407" s="64">
        <f t="shared" si="850"/>
        <v>0</v>
      </c>
      <c r="H6407" s="64">
        <f t="shared" si="845"/>
        <v>-880.81999999999994</v>
      </c>
      <c r="J6407" s="64">
        <f t="shared" si="851"/>
        <v>260</v>
      </c>
      <c r="K6407" s="64">
        <f t="shared" si="846"/>
        <v>283</v>
      </c>
      <c r="L6407" s="64">
        <f t="shared" si="847"/>
        <v>991</v>
      </c>
      <c r="M6407" s="64">
        <f t="shared" si="848"/>
        <v>397</v>
      </c>
      <c r="O6407" s="64">
        <f t="shared" si="852"/>
        <v>2</v>
      </c>
      <c r="P6407" s="64">
        <f t="shared" si="853"/>
        <v>1</v>
      </c>
      <c r="Q6407" s="64">
        <f t="shared" si="854"/>
        <v>1</v>
      </c>
    </row>
    <row r="6408" spans="1:17" x14ac:dyDescent="0.35">
      <c r="A6408" s="64">
        <v>51102566</v>
      </c>
      <c r="B6408" s="64" t="str">
        <f t="shared" si="849"/>
        <v>RT</v>
      </c>
      <c r="C6408" s="64">
        <f t="shared" si="850"/>
        <v>7747.3600000000006</v>
      </c>
      <c r="D6408" s="64">
        <f t="shared" si="850"/>
        <v>363</v>
      </c>
      <c r="E6408" s="64">
        <f t="shared" si="850"/>
        <v>647.41000000000008</v>
      </c>
      <c r="F6408" s="64">
        <f t="shared" si="850"/>
        <v>0</v>
      </c>
      <c r="H6408" s="64">
        <f t="shared" si="845"/>
        <v>-647.41000000000008</v>
      </c>
      <c r="J6408" s="64">
        <f t="shared" si="851"/>
        <v>260</v>
      </c>
      <c r="K6408" s="64">
        <f t="shared" si="846"/>
        <v>283</v>
      </c>
      <c r="L6408" s="64">
        <f t="shared" si="847"/>
        <v>992</v>
      </c>
      <c r="M6408" s="64">
        <f t="shared" si="848"/>
        <v>397</v>
      </c>
      <c r="O6408" s="64">
        <f t="shared" si="852"/>
        <v>2</v>
      </c>
      <c r="P6408" s="64">
        <f t="shared" si="853"/>
        <v>1</v>
      </c>
      <c r="Q6408" s="64">
        <f t="shared" si="854"/>
        <v>1</v>
      </c>
    </row>
    <row r="6409" spans="1:17" x14ac:dyDescent="0.35">
      <c r="A6409" s="64">
        <v>51104009</v>
      </c>
      <c r="B6409" s="64" t="str">
        <f t="shared" si="849"/>
        <v>CPP</v>
      </c>
      <c r="C6409" s="64">
        <f t="shared" si="850"/>
        <v>4643.6100000000006</v>
      </c>
      <c r="D6409" s="64">
        <f t="shared" si="850"/>
        <v>365</v>
      </c>
      <c r="E6409" s="64">
        <f t="shared" si="850"/>
        <v>366.78999999999996</v>
      </c>
      <c r="F6409" s="64">
        <f t="shared" si="850"/>
        <v>360.9</v>
      </c>
      <c r="H6409" s="64">
        <f t="shared" si="845"/>
        <v>-5.8899999999999864</v>
      </c>
      <c r="J6409" s="64">
        <f t="shared" si="851"/>
        <v>261</v>
      </c>
      <c r="K6409" s="64">
        <f t="shared" si="846"/>
        <v>283</v>
      </c>
      <c r="L6409" s="64">
        <f t="shared" si="847"/>
        <v>992</v>
      </c>
      <c r="M6409" s="64">
        <f t="shared" si="848"/>
        <v>397</v>
      </c>
      <c r="O6409" s="64">
        <f t="shared" si="852"/>
        <v>2</v>
      </c>
      <c r="P6409" s="64">
        <f t="shared" si="853"/>
        <v>1</v>
      </c>
      <c r="Q6409" s="64">
        <f t="shared" si="854"/>
        <v>1</v>
      </c>
    </row>
    <row r="6410" spans="1:17" x14ac:dyDescent="0.35">
      <c r="A6410" s="64">
        <v>51104033</v>
      </c>
      <c r="B6410" s="64" t="str">
        <f t="shared" si="849"/>
        <v>RT</v>
      </c>
      <c r="C6410" s="64">
        <f t="shared" si="850"/>
        <v>7970.59</v>
      </c>
      <c r="D6410" s="64">
        <f t="shared" si="850"/>
        <v>365</v>
      </c>
      <c r="E6410" s="64">
        <f t="shared" si="850"/>
        <v>662.82999999999993</v>
      </c>
      <c r="F6410" s="64">
        <f t="shared" si="850"/>
        <v>0</v>
      </c>
      <c r="H6410" s="64">
        <f t="shared" si="845"/>
        <v>-662.82999999999993</v>
      </c>
      <c r="J6410" s="64">
        <f t="shared" si="851"/>
        <v>261</v>
      </c>
      <c r="K6410" s="64">
        <f t="shared" si="846"/>
        <v>283</v>
      </c>
      <c r="L6410" s="64">
        <f t="shared" si="847"/>
        <v>993</v>
      </c>
      <c r="M6410" s="64">
        <f t="shared" si="848"/>
        <v>397</v>
      </c>
      <c r="O6410" s="64">
        <f t="shared" si="852"/>
        <v>2</v>
      </c>
      <c r="P6410" s="64">
        <f t="shared" si="853"/>
        <v>1</v>
      </c>
      <c r="Q6410" s="64">
        <f t="shared" si="854"/>
        <v>1</v>
      </c>
    </row>
    <row r="6411" spans="1:17" x14ac:dyDescent="0.35">
      <c r="A6411" s="64">
        <v>51108184</v>
      </c>
      <c r="B6411" s="64" t="str">
        <f t="shared" si="849"/>
        <v>RT</v>
      </c>
      <c r="C6411" s="64">
        <f t="shared" si="850"/>
        <v>5947.1399999999994</v>
      </c>
      <c r="D6411" s="64">
        <f t="shared" si="850"/>
        <v>364</v>
      </c>
      <c r="E6411" s="64">
        <f t="shared" si="850"/>
        <v>482.47</v>
      </c>
      <c r="F6411" s="64">
        <f t="shared" si="850"/>
        <v>0</v>
      </c>
      <c r="H6411" s="64">
        <f t="shared" si="845"/>
        <v>-482.47</v>
      </c>
      <c r="J6411" s="64">
        <f t="shared" si="851"/>
        <v>261</v>
      </c>
      <c r="K6411" s="64">
        <f t="shared" si="846"/>
        <v>283</v>
      </c>
      <c r="L6411" s="64">
        <f t="shared" si="847"/>
        <v>994</v>
      </c>
      <c r="M6411" s="64">
        <f t="shared" si="848"/>
        <v>397</v>
      </c>
      <c r="O6411" s="64">
        <f t="shared" si="852"/>
        <v>2</v>
      </c>
      <c r="P6411" s="64">
        <f t="shared" si="853"/>
        <v>1</v>
      </c>
      <c r="Q6411" s="64">
        <f t="shared" si="854"/>
        <v>1</v>
      </c>
    </row>
    <row r="6412" spans="1:17" x14ac:dyDescent="0.35">
      <c r="A6412" s="64">
        <v>51108241</v>
      </c>
      <c r="B6412" s="64" t="str">
        <f t="shared" si="849"/>
        <v>RT</v>
      </c>
      <c r="C6412" s="64">
        <f t="shared" si="850"/>
        <v>11664.89</v>
      </c>
      <c r="D6412" s="64">
        <f t="shared" si="850"/>
        <v>365</v>
      </c>
      <c r="E6412" s="64">
        <f t="shared" si="850"/>
        <v>952.66</v>
      </c>
      <c r="F6412" s="64">
        <f t="shared" si="850"/>
        <v>0</v>
      </c>
      <c r="H6412" s="64">
        <f t="shared" si="845"/>
        <v>-952.66</v>
      </c>
      <c r="J6412" s="64">
        <f t="shared" si="851"/>
        <v>261</v>
      </c>
      <c r="K6412" s="64">
        <f t="shared" si="846"/>
        <v>283</v>
      </c>
      <c r="L6412" s="64">
        <f t="shared" si="847"/>
        <v>995</v>
      </c>
      <c r="M6412" s="64">
        <f t="shared" si="848"/>
        <v>397</v>
      </c>
      <c r="O6412" s="64">
        <f t="shared" si="852"/>
        <v>2</v>
      </c>
      <c r="P6412" s="64">
        <f t="shared" si="853"/>
        <v>1</v>
      </c>
      <c r="Q6412" s="64">
        <f t="shared" si="854"/>
        <v>1</v>
      </c>
    </row>
    <row r="6413" spans="1:17" x14ac:dyDescent="0.35">
      <c r="A6413" s="64">
        <v>51110957</v>
      </c>
      <c r="B6413" s="64" t="str">
        <f t="shared" si="849"/>
        <v>RCT Control</v>
      </c>
      <c r="C6413" s="64">
        <f t="shared" si="850"/>
        <v>7829.71</v>
      </c>
      <c r="D6413" s="64">
        <f t="shared" si="850"/>
        <v>335</v>
      </c>
      <c r="E6413" s="64">
        <f t="shared" si="850"/>
        <v>644.33000000000004</v>
      </c>
      <c r="F6413" s="64">
        <f t="shared" si="850"/>
        <v>0</v>
      </c>
      <c r="H6413" s="64">
        <f t="shared" si="845"/>
        <v>-644.33000000000004</v>
      </c>
      <c r="J6413" s="64">
        <f t="shared" si="851"/>
        <v>261</v>
      </c>
      <c r="K6413" s="64">
        <f t="shared" si="846"/>
        <v>283</v>
      </c>
      <c r="L6413" s="64">
        <f t="shared" si="847"/>
        <v>995</v>
      </c>
      <c r="M6413" s="64">
        <f t="shared" si="848"/>
        <v>398</v>
      </c>
      <c r="O6413" s="64">
        <f t="shared" si="852"/>
        <v>2</v>
      </c>
      <c r="P6413" s="64">
        <f t="shared" si="853"/>
        <v>1</v>
      </c>
      <c r="Q6413" s="64">
        <f t="shared" si="854"/>
        <v>1</v>
      </c>
    </row>
    <row r="6414" spans="1:17" x14ac:dyDescent="0.35">
      <c r="A6414" s="64">
        <v>51115238</v>
      </c>
      <c r="B6414" s="64" t="str">
        <f t="shared" si="849"/>
        <v>RT</v>
      </c>
      <c r="C6414" s="64">
        <f t="shared" si="850"/>
        <v>7020.6200000000008</v>
      </c>
      <c r="D6414" s="64">
        <f t="shared" si="850"/>
        <v>364</v>
      </c>
      <c r="E6414" s="64">
        <f t="shared" si="850"/>
        <v>582.74</v>
      </c>
      <c r="F6414" s="64">
        <f t="shared" si="850"/>
        <v>0</v>
      </c>
      <c r="H6414" s="64">
        <f t="shared" si="845"/>
        <v>-582.74</v>
      </c>
      <c r="J6414" s="64">
        <f t="shared" si="851"/>
        <v>261</v>
      </c>
      <c r="K6414" s="64">
        <f t="shared" si="846"/>
        <v>283</v>
      </c>
      <c r="L6414" s="64">
        <f t="shared" si="847"/>
        <v>996</v>
      </c>
      <c r="M6414" s="64">
        <f t="shared" si="848"/>
        <v>398</v>
      </c>
      <c r="O6414" s="64">
        <f t="shared" si="852"/>
        <v>2</v>
      </c>
      <c r="P6414" s="64">
        <f t="shared" si="853"/>
        <v>1</v>
      </c>
      <c r="Q6414" s="64">
        <f t="shared" si="854"/>
        <v>1</v>
      </c>
    </row>
    <row r="6415" spans="1:17" x14ac:dyDescent="0.35">
      <c r="A6415" s="64">
        <v>51115254</v>
      </c>
      <c r="B6415" s="64" t="str">
        <f t="shared" si="849"/>
        <v>RT</v>
      </c>
      <c r="C6415" s="64">
        <f t="shared" si="850"/>
        <v>4114.12</v>
      </c>
      <c r="D6415" s="64">
        <f t="shared" si="850"/>
        <v>365</v>
      </c>
      <c r="E6415" s="64">
        <f t="shared" si="850"/>
        <v>336.95000000000005</v>
      </c>
      <c r="F6415" s="64">
        <f t="shared" si="850"/>
        <v>0</v>
      </c>
      <c r="H6415" s="64">
        <f t="shared" si="845"/>
        <v>-336.95000000000005</v>
      </c>
      <c r="J6415" s="64">
        <f t="shared" si="851"/>
        <v>261</v>
      </c>
      <c r="K6415" s="64">
        <f t="shared" si="846"/>
        <v>283</v>
      </c>
      <c r="L6415" s="64">
        <f t="shared" si="847"/>
        <v>997</v>
      </c>
      <c r="M6415" s="64">
        <f t="shared" si="848"/>
        <v>398</v>
      </c>
      <c r="O6415" s="64">
        <f t="shared" si="852"/>
        <v>2</v>
      </c>
      <c r="P6415" s="64">
        <f t="shared" si="853"/>
        <v>1</v>
      </c>
      <c r="Q6415" s="64">
        <f t="shared" si="854"/>
        <v>1</v>
      </c>
    </row>
    <row r="6416" spans="1:17" x14ac:dyDescent="0.35">
      <c r="A6416" s="64">
        <v>51115345</v>
      </c>
      <c r="B6416" s="64" t="str">
        <f t="shared" si="849"/>
        <v>RT</v>
      </c>
      <c r="C6416" s="64">
        <f t="shared" si="850"/>
        <v>7650.58</v>
      </c>
      <c r="D6416" s="64">
        <f t="shared" si="850"/>
        <v>367</v>
      </c>
      <c r="E6416" s="64">
        <f t="shared" si="850"/>
        <v>610.53</v>
      </c>
      <c r="F6416" s="64">
        <f t="shared" si="850"/>
        <v>0</v>
      </c>
      <c r="H6416" s="64">
        <f t="shared" si="845"/>
        <v>-610.53</v>
      </c>
      <c r="J6416" s="64">
        <f t="shared" si="851"/>
        <v>261</v>
      </c>
      <c r="K6416" s="64">
        <f t="shared" si="846"/>
        <v>283</v>
      </c>
      <c r="L6416" s="64">
        <f t="shared" si="847"/>
        <v>998</v>
      </c>
      <c r="M6416" s="64">
        <f t="shared" si="848"/>
        <v>398</v>
      </c>
      <c r="O6416" s="64">
        <f t="shared" si="852"/>
        <v>2</v>
      </c>
      <c r="P6416" s="64">
        <f t="shared" si="853"/>
        <v>1</v>
      </c>
      <c r="Q6416" s="64">
        <f t="shared" si="854"/>
        <v>1</v>
      </c>
    </row>
    <row r="6417" spans="1:17" x14ac:dyDescent="0.35">
      <c r="A6417" s="64">
        <v>51115428</v>
      </c>
      <c r="B6417" s="64" t="str">
        <f t="shared" si="849"/>
        <v>RCT Control</v>
      </c>
      <c r="C6417" s="64">
        <f t="shared" si="850"/>
        <v>10010.52</v>
      </c>
      <c r="D6417" s="64">
        <f t="shared" si="850"/>
        <v>333</v>
      </c>
      <c r="E6417" s="64">
        <f t="shared" si="850"/>
        <v>845.12000000000012</v>
      </c>
      <c r="F6417" s="64">
        <f t="shared" si="850"/>
        <v>0</v>
      </c>
      <c r="H6417" s="64">
        <f t="shared" si="845"/>
        <v>-845.12000000000012</v>
      </c>
      <c r="J6417" s="64">
        <f t="shared" si="851"/>
        <v>261</v>
      </c>
      <c r="K6417" s="64">
        <f t="shared" si="846"/>
        <v>283</v>
      </c>
      <c r="L6417" s="64">
        <f t="shared" si="847"/>
        <v>998</v>
      </c>
      <c r="M6417" s="64">
        <f t="shared" si="848"/>
        <v>399</v>
      </c>
      <c r="O6417" s="64">
        <f t="shared" si="852"/>
        <v>2</v>
      </c>
      <c r="P6417" s="64">
        <f t="shared" si="853"/>
        <v>1</v>
      </c>
      <c r="Q6417" s="64">
        <f t="shared" si="854"/>
        <v>1</v>
      </c>
    </row>
    <row r="6418" spans="1:17" x14ac:dyDescent="0.35">
      <c r="A6418" s="64">
        <v>51116533</v>
      </c>
      <c r="B6418" s="64" t="str">
        <f t="shared" si="849"/>
        <v>RCT Control</v>
      </c>
      <c r="C6418" s="64">
        <f t="shared" si="850"/>
        <v>5365.57</v>
      </c>
      <c r="D6418" s="64">
        <f t="shared" si="850"/>
        <v>335</v>
      </c>
      <c r="E6418" s="64">
        <f t="shared" si="850"/>
        <v>428.41999999999996</v>
      </c>
      <c r="F6418" s="64">
        <f t="shared" si="850"/>
        <v>0</v>
      </c>
      <c r="H6418" s="64">
        <f t="shared" si="845"/>
        <v>-428.41999999999996</v>
      </c>
      <c r="J6418" s="64">
        <f t="shared" si="851"/>
        <v>261</v>
      </c>
      <c r="K6418" s="64">
        <f t="shared" si="846"/>
        <v>283</v>
      </c>
      <c r="L6418" s="64">
        <f t="shared" si="847"/>
        <v>998</v>
      </c>
      <c r="M6418" s="64">
        <f t="shared" si="848"/>
        <v>400</v>
      </c>
      <c r="O6418" s="64">
        <f t="shared" si="852"/>
        <v>2</v>
      </c>
      <c r="P6418" s="64">
        <f t="shared" si="853"/>
        <v>1</v>
      </c>
      <c r="Q6418" s="64">
        <f t="shared" si="854"/>
        <v>1</v>
      </c>
    </row>
    <row r="6419" spans="1:17" x14ac:dyDescent="0.35">
      <c r="A6419" s="64">
        <v>51118018</v>
      </c>
      <c r="B6419" s="64" t="str">
        <f t="shared" si="849"/>
        <v>CPP</v>
      </c>
      <c r="C6419" s="64">
        <f t="shared" si="850"/>
        <v>5716.76</v>
      </c>
      <c r="D6419" s="64">
        <f t="shared" si="850"/>
        <v>333</v>
      </c>
      <c r="E6419" s="64">
        <f t="shared" si="850"/>
        <v>464.59</v>
      </c>
      <c r="F6419" s="64">
        <f t="shared" si="850"/>
        <v>464.15</v>
      </c>
      <c r="H6419" s="64">
        <f t="shared" si="845"/>
        <v>-0.43999999999999773</v>
      </c>
      <c r="J6419" s="64">
        <f t="shared" si="851"/>
        <v>262</v>
      </c>
      <c r="K6419" s="64">
        <f t="shared" si="846"/>
        <v>283</v>
      </c>
      <c r="L6419" s="64">
        <f t="shared" si="847"/>
        <v>998</v>
      </c>
      <c r="M6419" s="64">
        <f t="shared" si="848"/>
        <v>400</v>
      </c>
      <c r="O6419" s="64">
        <f t="shared" si="852"/>
        <v>2</v>
      </c>
      <c r="P6419" s="64">
        <f t="shared" si="853"/>
        <v>1</v>
      </c>
      <c r="Q6419" s="64">
        <f t="shared" si="854"/>
        <v>1</v>
      </c>
    </row>
    <row r="6420" spans="1:17" x14ac:dyDescent="0.35">
      <c r="A6420" s="64">
        <v>51119884</v>
      </c>
      <c r="B6420" s="64" t="str">
        <f t="shared" si="849"/>
        <v>RCT Control</v>
      </c>
      <c r="C6420" s="64">
        <f t="shared" si="850"/>
        <v>884.59999999999991</v>
      </c>
      <c r="D6420" s="64">
        <f t="shared" si="850"/>
        <v>336</v>
      </c>
      <c r="E6420" s="64">
        <f t="shared" si="850"/>
        <v>72.67</v>
      </c>
      <c r="F6420" s="64">
        <f t="shared" si="850"/>
        <v>0</v>
      </c>
      <c r="H6420" s="64">
        <f t="shared" si="845"/>
        <v>-72.67</v>
      </c>
      <c r="J6420" s="64">
        <f t="shared" si="851"/>
        <v>262</v>
      </c>
      <c r="K6420" s="64">
        <f t="shared" si="846"/>
        <v>283</v>
      </c>
      <c r="L6420" s="64">
        <f t="shared" si="847"/>
        <v>998</v>
      </c>
      <c r="M6420" s="64">
        <f t="shared" si="848"/>
        <v>401</v>
      </c>
      <c r="O6420" s="64">
        <f t="shared" si="852"/>
        <v>2</v>
      </c>
      <c r="P6420" s="64">
        <f t="shared" si="853"/>
        <v>1</v>
      </c>
      <c r="Q6420" s="64">
        <f t="shared" si="854"/>
        <v>1</v>
      </c>
    </row>
    <row r="6421" spans="1:17" x14ac:dyDescent="0.35">
      <c r="A6421" s="64">
        <v>51120568</v>
      </c>
      <c r="B6421" s="64" t="str">
        <f t="shared" si="849"/>
        <v>RT</v>
      </c>
      <c r="C6421" s="64">
        <f t="shared" si="850"/>
        <v>11121.43</v>
      </c>
      <c r="D6421" s="64">
        <f t="shared" si="850"/>
        <v>364</v>
      </c>
      <c r="E6421" s="64">
        <f t="shared" si="850"/>
        <v>888.38999999999987</v>
      </c>
      <c r="F6421" s="64">
        <f t="shared" si="850"/>
        <v>0</v>
      </c>
      <c r="H6421" s="64">
        <f t="shared" si="845"/>
        <v>-888.38999999999987</v>
      </c>
      <c r="J6421" s="64">
        <f t="shared" si="851"/>
        <v>262</v>
      </c>
      <c r="K6421" s="64">
        <f t="shared" si="846"/>
        <v>283</v>
      </c>
      <c r="L6421" s="64">
        <f t="shared" si="847"/>
        <v>999</v>
      </c>
      <c r="M6421" s="64">
        <f t="shared" si="848"/>
        <v>401</v>
      </c>
      <c r="O6421" s="64">
        <f t="shared" si="852"/>
        <v>2</v>
      </c>
      <c r="P6421" s="64">
        <f t="shared" si="853"/>
        <v>1</v>
      </c>
      <c r="Q6421" s="64">
        <f t="shared" si="854"/>
        <v>1</v>
      </c>
    </row>
    <row r="6422" spans="1:17" x14ac:dyDescent="0.35">
      <c r="A6422" s="64">
        <v>51120964</v>
      </c>
      <c r="B6422" s="64" t="str">
        <f t="shared" si="849"/>
        <v>RCT Control</v>
      </c>
      <c r="C6422" s="64">
        <f t="shared" si="850"/>
        <v>17553.71</v>
      </c>
      <c r="D6422" s="64">
        <f t="shared" si="850"/>
        <v>365</v>
      </c>
      <c r="E6422" s="64">
        <f t="shared" si="850"/>
        <v>1461.21</v>
      </c>
      <c r="F6422" s="64">
        <f t="shared" si="850"/>
        <v>0</v>
      </c>
      <c r="H6422" s="64">
        <f t="shared" si="845"/>
        <v>-1461.21</v>
      </c>
      <c r="J6422" s="64">
        <f t="shared" si="851"/>
        <v>262</v>
      </c>
      <c r="K6422" s="64">
        <f t="shared" si="846"/>
        <v>283</v>
      </c>
      <c r="L6422" s="64">
        <f t="shared" si="847"/>
        <v>999</v>
      </c>
      <c r="M6422" s="64">
        <f t="shared" si="848"/>
        <v>402</v>
      </c>
      <c r="O6422" s="64">
        <f t="shared" si="852"/>
        <v>2</v>
      </c>
      <c r="P6422" s="64">
        <f t="shared" si="853"/>
        <v>1</v>
      </c>
      <c r="Q6422" s="64">
        <f t="shared" si="854"/>
        <v>1</v>
      </c>
    </row>
    <row r="6423" spans="1:17" x14ac:dyDescent="0.35">
      <c r="A6423" s="64">
        <v>51121061</v>
      </c>
      <c r="B6423" s="64" t="str">
        <f t="shared" si="849"/>
        <v>RT</v>
      </c>
      <c r="C6423" s="64">
        <f t="shared" si="850"/>
        <v>7970.2999999999993</v>
      </c>
      <c r="D6423" s="64">
        <f t="shared" si="850"/>
        <v>364</v>
      </c>
      <c r="E6423" s="64">
        <f t="shared" si="850"/>
        <v>651.42000000000007</v>
      </c>
      <c r="F6423" s="64">
        <f t="shared" si="850"/>
        <v>0</v>
      </c>
      <c r="H6423" s="64">
        <f t="shared" si="845"/>
        <v>-651.42000000000007</v>
      </c>
      <c r="J6423" s="64">
        <f t="shared" si="851"/>
        <v>262</v>
      </c>
      <c r="K6423" s="64">
        <f t="shared" si="846"/>
        <v>283</v>
      </c>
      <c r="L6423" s="64">
        <f t="shared" si="847"/>
        <v>1000</v>
      </c>
      <c r="M6423" s="64">
        <f t="shared" si="848"/>
        <v>402</v>
      </c>
      <c r="O6423" s="64">
        <f t="shared" si="852"/>
        <v>2</v>
      </c>
      <c r="P6423" s="64">
        <f t="shared" si="853"/>
        <v>1</v>
      </c>
      <c r="Q6423" s="64">
        <f t="shared" si="854"/>
        <v>1</v>
      </c>
    </row>
    <row r="6424" spans="1:17" x14ac:dyDescent="0.35">
      <c r="A6424" s="64">
        <v>51121615</v>
      </c>
      <c r="B6424" s="64" t="str">
        <f t="shared" si="849"/>
        <v>RT</v>
      </c>
      <c r="C6424" s="64">
        <f t="shared" si="850"/>
        <v>5668.1</v>
      </c>
      <c r="D6424" s="64">
        <f t="shared" si="850"/>
        <v>365</v>
      </c>
      <c r="E6424" s="64">
        <f t="shared" si="850"/>
        <v>453.99</v>
      </c>
      <c r="F6424" s="64">
        <f t="shared" si="850"/>
        <v>0</v>
      </c>
      <c r="H6424" s="64">
        <f t="shared" si="845"/>
        <v>-453.99</v>
      </c>
      <c r="J6424" s="64">
        <f t="shared" si="851"/>
        <v>262</v>
      </c>
      <c r="K6424" s="64">
        <f t="shared" si="846"/>
        <v>283</v>
      </c>
      <c r="L6424" s="64">
        <f t="shared" si="847"/>
        <v>1001</v>
      </c>
      <c r="M6424" s="64">
        <f t="shared" si="848"/>
        <v>402</v>
      </c>
      <c r="O6424" s="64">
        <f t="shared" si="852"/>
        <v>2</v>
      </c>
      <c r="P6424" s="64">
        <f t="shared" si="853"/>
        <v>1</v>
      </c>
      <c r="Q6424" s="64">
        <f t="shared" si="854"/>
        <v>1</v>
      </c>
    </row>
    <row r="6425" spans="1:17" x14ac:dyDescent="0.35">
      <c r="A6425" s="64">
        <v>51121855</v>
      </c>
      <c r="B6425" s="64" t="str">
        <f t="shared" si="849"/>
        <v>RCT Control</v>
      </c>
      <c r="C6425" s="64">
        <f t="shared" si="850"/>
        <v>9140.5300000000007</v>
      </c>
      <c r="D6425" s="64">
        <f t="shared" si="850"/>
        <v>334</v>
      </c>
      <c r="E6425" s="64">
        <f t="shared" si="850"/>
        <v>752.44</v>
      </c>
      <c r="F6425" s="64">
        <f t="shared" si="850"/>
        <v>0</v>
      </c>
      <c r="H6425" s="64">
        <f t="shared" si="845"/>
        <v>-752.44</v>
      </c>
      <c r="J6425" s="64">
        <f t="shared" si="851"/>
        <v>262</v>
      </c>
      <c r="K6425" s="64">
        <f t="shared" si="846"/>
        <v>283</v>
      </c>
      <c r="L6425" s="64">
        <f t="shared" si="847"/>
        <v>1001</v>
      </c>
      <c r="M6425" s="64">
        <f t="shared" si="848"/>
        <v>403</v>
      </c>
      <c r="O6425" s="64">
        <f t="shared" si="852"/>
        <v>2</v>
      </c>
      <c r="P6425" s="64">
        <f t="shared" si="853"/>
        <v>1</v>
      </c>
      <c r="Q6425" s="64">
        <f t="shared" si="854"/>
        <v>1</v>
      </c>
    </row>
    <row r="6426" spans="1:17" x14ac:dyDescent="0.35">
      <c r="A6426" s="64">
        <v>51122308</v>
      </c>
      <c r="B6426" s="64" t="str">
        <f t="shared" si="849"/>
        <v>CPP/RT</v>
      </c>
      <c r="C6426" s="64">
        <f t="shared" si="850"/>
        <v>5650.84</v>
      </c>
      <c r="D6426" s="64">
        <f t="shared" si="850"/>
        <v>333</v>
      </c>
      <c r="E6426" s="64">
        <f t="shared" si="850"/>
        <v>416.82000000000005</v>
      </c>
      <c r="F6426" s="64">
        <f t="shared" si="850"/>
        <v>403.56</v>
      </c>
      <c r="H6426" s="64">
        <f t="shared" si="845"/>
        <v>-13.260000000000048</v>
      </c>
      <c r="J6426" s="64">
        <f t="shared" si="851"/>
        <v>262</v>
      </c>
      <c r="K6426" s="64">
        <f t="shared" si="846"/>
        <v>284</v>
      </c>
      <c r="L6426" s="64">
        <f t="shared" si="847"/>
        <v>1001</v>
      </c>
      <c r="M6426" s="64">
        <f t="shared" si="848"/>
        <v>403</v>
      </c>
      <c r="O6426" s="64">
        <f t="shared" si="852"/>
        <v>2</v>
      </c>
      <c r="P6426" s="64">
        <f t="shared" si="853"/>
        <v>1</v>
      </c>
      <c r="Q6426" s="64">
        <f t="shared" si="854"/>
        <v>1</v>
      </c>
    </row>
    <row r="6427" spans="1:17" x14ac:dyDescent="0.35">
      <c r="A6427" s="64">
        <v>51122720</v>
      </c>
      <c r="B6427" s="64" t="str">
        <f t="shared" si="849"/>
        <v>CPP/RT</v>
      </c>
      <c r="C6427" s="64">
        <f t="shared" si="850"/>
        <v>5096.2700000000004</v>
      </c>
      <c r="D6427" s="64">
        <f t="shared" si="850"/>
        <v>337</v>
      </c>
      <c r="E6427" s="64">
        <f t="shared" si="850"/>
        <v>414.10999999999996</v>
      </c>
      <c r="F6427" s="64">
        <f t="shared" si="850"/>
        <v>411.4</v>
      </c>
      <c r="H6427" s="64">
        <f t="shared" si="845"/>
        <v>-2.7099999999999795</v>
      </c>
      <c r="J6427" s="64">
        <f t="shared" si="851"/>
        <v>262</v>
      </c>
      <c r="K6427" s="64">
        <f t="shared" si="846"/>
        <v>285</v>
      </c>
      <c r="L6427" s="64">
        <f t="shared" si="847"/>
        <v>1001</v>
      </c>
      <c r="M6427" s="64">
        <f t="shared" si="848"/>
        <v>403</v>
      </c>
      <c r="O6427" s="64">
        <f t="shared" si="852"/>
        <v>2</v>
      </c>
      <c r="P6427" s="64">
        <f t="shared" si="853"/>
        <v>1</v>
      </c>
      <c r="Q6427" s="64">
        <f t="shared" si="854"/>
        <v>1</v>
      </c>
    </row>
    <row r="6428" spans="1:17" x14ac:dyDescent="0.35">
      <c r="A6428" s="64">
        <v>51125344</v>
      </c>
      <c r="B6428" s="64" t="str">
        <f t="shared" si="849"/>
        <v>RT</v>
      </c>
      <c r="C6428" s="64">
        <f t="shared" si="850"/>
        <v>4962.9699999999993</v>
      </c>
      <c r="D6428" s="64">
        <f t="shared" si="850"/>
        <v>365</v>
      </c>
      <c r="E6428" s="64">
        <f t="shared" si="850"/>
        <v>416.74</v>
      </c>
      <c r="F6428" s="64">
        <f t="shared" si="850"/>
        <v>0</v>
      </c>
      <c r="H6428" s="64">
        <f t="shared" si="845"/>
        <v>-416.74</v>
      </c>
      <c r="J6428" s="64">
        <f t="shared" si="851"/>
        <v>262</v>
      </c>
      <c r="K6428" s="64">
        <f t="shared" si="846"/>
        <v>285</v>
      </c>
      <c r="L6428" s="64">
        <f t="shared" si="847"/>
        <v>1002</v>
      </c>
      <c r="M6428" s="64">
        <f t="shared" si="848"/>
        <v>403</v>
      </c>
      <c r="O6428" s="64">
        <f t="shared" si="852"/>
        <v>2</v>
      </c>
      <c r="P6428" s="64">
        <f t="shared" si="853"/>
        <v>1</v>
      </c>
      <c r="Q6428" s="64">
        <f t="shared" si="854"/>
        <v>1</v>
      </c>
    </row>
    <row r="6429" spans="1:17" x14ac:dyDescent="0.35">
      <c r="A6429" s="64">
        <v>51125568</v>
      </c>
      <c r="B6429" s="64" t="str">
        <f t="shared" si="849"/>
        <v>RT</v>
      </c>
      <c r="C6429" s="64">
        <f t="shared" si="850"/>
        <v>7559.99</v>
      </c>
      <c r="D6429" s="64">
        <f t="shared" si="850"/>
        <v>365</v>
      </c>
      <c r="E6429" s="64">
        <f t="shared" si="850"/>
        <v>596.04999999999995</v>
      </c>
      <c r="F6429" s="64">
        <f t="shared" si="850"/>
        <v>0</v>
      </c>
      <c r="H6429" s="64">
        <f t="shared" si="845"/>
        <v>-596.04999999999995</v>
      </c>
      <c r="J6429" s="64">
        <f t="shared" si="851"/>
        <v>262</v>
      </c>
      <c r="K6429" s="64">
        <f t="shared" si="846"/>
        <v>285</v>
      </c>
      <c r="L6429" s="64">
        <f t="shared" si="847"/>
        <v>1003</v>
      </c>
      <c r="M6429" s="64">
        <f t="shared" si="848"/>
        <v>403</v>
      </c>
      <c r="O6429" s="64">
        <f t="shared" si="852"/>
        <v>2</v>
      </c>
      <c r="P6429" s="64">
        <f t="shared" si="853"/>
        <v>1</v>
      </c>
      <c r="Q6429" s="64">
        <f t="shared" si="854"/>
        <v>1</v>
      </c>
    </row>
    <row r="6430" spans="1:17" x14ac:dyDescent="0.35">
      <c r="A6430" s="64">
        <v>51125641</v>
      </c>
      <c r="B6430" s="64" t="str">
        <f t="shared" si="849"/>
        <v>CPP/RT</v>
      </c>
      <c r="C6430" s="64">
        <f t="shared" si="850"/>
        <v>6658.5</v>
      </c>
      <c r="D6430" s="64">
        <f t="shared" si="850"/>
        <v>307</v>
      </c>
      <c r="E6430" s="64">
        <f t="shared" si="850"/>
        <v>549.12</v>
      </c>
      <c r="F6430" s="64">
        <f t="shared" si="850"/>
        <v>543.71</v>
      </c>
      <c r="H6430" s="64">
        <f t="shared" si="845"/>
        <v>-5.4099999999999682</v>
      </c>
      <c r="J6430" s="64">
        <f t="shared" si="851"/>
        <v>262</v>
      </c>
      <c r="K6430" s="64">
        <f t="shared" si="846"/>
        <v>286</v>
      </c>
      <c r="L6430" s="64">
        <f t="shared" si="847"/>
        <v>1003</v>
      </c>
      <c r="M6430" s="64">
        <f t="shared" si="848"/>
        <v>403</v>
      </c>
      <c r="O6430" s="64">
        <f t="shared" si="852"/>
        <v>2</v>
      </c>
      <c r="P6430" s="64">
        <f t="shared" si="853"/>
        <v>1</v>
      </c>
      <c r="Q6430" s="64">
        <f t="shared" si="854"/>
        <v>1</v>
      </c>
    </row>
    <row r="6431" spans="1:17" x14ac:dyDescent="0.35">
      <c r="A6431" s="64">
        <v>51126029</v>
      </c>
      <c r="B6431" s="64" t="str">
        <f t="shared" si="849"/>
        <v>RT</v>
      </c>
      <c r="C6431" s="64">
        <f t="shared" si="850"/>
        <v>6355.58</v>
      </c>
      <c r="D6431" s="64">
        <f t="shared" si="850"/>
        <v>365</v>
      </c>
      <c r="E6431" s="64">
        <f t="shared" si="850"/>
        <v>532.87</v>
      </c>
      <c r="F6431" s="64">
        <f t="shared" si="850"/>
        <v>0</v>
      </c>
      <c r="H6431" s="64">
        <f t="shared" si="845"/>
        <v>-532.87</v>
      </c>
      <c r="J6431" s="64">
        <f t="shared" si="851"/>
        <v>262</v>
      </c>
      <c r="K6431" s="64">
        <f t="shared" si="846"/>
        <v>286</v>
      </c>
      <c r="L6431" s="64">
        <f t="shared" si="847"/>
        <v>1004</v>
      </c>
      <c r="M6431" s="64">
        <f t="shared" si="848"/>
        <v>403</v>
      </c>
      <c r="O6431" s="64">
        <f t="shared" si="852"/>
        <v>2</v>
      </c>
      <c r="P6431" s="64">
        <f t="shared" si="853"/>
        <v>1</v>
      </c>
      <c r="Q6431" s="64">
        <f t="shared" si="854"/>
        <v>1</v>
      </c>
    </row>
    <row r="6432" spans="1:17" x14ac:dyDescent="0.35">
      <c r="A6432" s="64">
        <v>51127530</v>
      </c>
      <c r="B6432" s="64" t="str">
        <f t="shared" si="849"/>
        <v>RT</v>
      </c>
      <c r="C6432" s="64">
        <f t="shared" si="850"/>
        <v>4117.46</v>
      </c>
      <c r="D6432" s="64">
        <f t="shared" si="850"/>
        <v>365</v>
      </c>
      <c r="E6432" s="64">
        <f t="shared" si="850"/>
        <v>321.64</v>
      </c>
      <c r="F6432" s="64">
        <f t="shared" si="850"/>
        <v>0</v>
      </c>
      <c r="H6432" s="64">
        <f t="shared" si="845"/>
        <v>-321.64</v>
      </c>
      <c r="J6432" s="64">
        <f t="shared" si="851"/>
        <v>262</v>
      </c>
      <c r="K6432" s="64">
        <f t="shared" si="846"/>
        <v>286</v>
      </c>
      <c r="L6432" s="64">
        <f t="shared" si="847"/>
        <v>1005</v>
      </c>
      <c r="M6432" s="64">
        <f t="shared" si="848"/>
        <v>403</v>
      </c>
      <c r="O6432" s="64">
        <f t="shared" si="852"/>
        <v>2</v>
      </c>
      <c r="P6432" s="64">
        <f t="shared" si="853"/>
        <v>1</v>
      </c>
      <c r="Q6432" s="64">
        <f t="shared" si="854"/>
        <v>1</v>
      </c>
    </row>
    <row r="6433" spans="1:17" x14ac:dyDescent="0.35">
      <c r="A6433" s="64">
        <v>51128421</v>
      </c>
      <c r="B6433" s="64" t="str">
        <f t="shared" si="849"/>
        <v>RCT Control</v>
      </c>
      <c r="C6433" s="64">
        <f t="shared" si="850"/>
        <v>10655.01</v>
      </c>
      <c r="D6433" s="64">
        <f t="shared" si="850"/>
        <v>336</v>
      </c>
      <c r="E6433" s="64">
        <f t="shared" si="850"/>
        <v>869.19</v>
      </c>
      <c r="F6433" s="64">
        <f t="shared" si="850"/>
        <v>0</v>
      </c>
      <c r="H6433" s="64">
        <f t="shared" si="845"/>
        <v>-869.19</v>
      </c>
      <c r="J6433" s="64">
        <f t="shared" si="851"/>
        <v>262</v>
      </c>
      <c r="K6433" s="64">
        <f t="shared" si="846"/>
        <v>286</v>
      </c>
      <c r="L6433" s="64">
        <f t="shared" si="847"/>
        <v>1005</v>
      </c>
      <c r="M6433" s="64">
        <f t="shared" si="848"/>
        <v>404</v>
      </c>
      <c r="O6433" s="64">
        <f t="shared" si="852"/>
        <v>2</v>
      </c>
      <c r="P6433" s="64">
        <f t="shared" si="853"/>
        <v>1</v>
      </c>
      <c r="Q6433" s="64">
        <f t="shared" si="854"/>
        <v>1</v>
      </c>
    </row>
    <row r="6434" spans="1:17" x14ac:dyDescent="0.35">
      <c r="A6434" s="64">
        <v>51129544</v>
      </c>
      <c r="B6434" s="64" t="str">
        <f t="shared" si="849"/>
        <v>RT</v>
      </c>
      <c r="C6434" s="64">
        <f t="shared" si="850"/>
        <v>5216.2</v>
      </c>
      <c r="D6434" s="64">
        <f t="shared" si="850"/>
        <v>365</v>
      </c>
      <c r="E6434" s="64">
        <f t="shared" si="850"/>
        <v>393.53999999999996</v>
      </c>
      <c r="F6434" s="64">
        <f t="shared" si="850"/>
        <v>0</v>
      </c>
      <c r="H6434" s="64">
        <f t="shared" si="845"/>
        <v>-393.53999999999996</v>
      </c>
      <c r="J6434" s="64">
        <f t="shared" si="851"/>
        <v>262</v>
      </c>
      <c r="K6434" s="64">
        <f t="shared" si="846"/>
        <v>286</v>
      </c>
      <c r="L6434" s="64">
        <f t="shared" si="847"/>
        <v>1006</v>
      </c>
      <c r="M6434" s="64">
        <f t="shared" si="848"/>
        <v>404</v>
      </c>
      <c r="O6434" s="64">
        <f t="shared" si="852"/>
        <v>2</v>
      </c>
      <c r="P6434" s="64">
        <f t="shared" si="853"/>
        <v>1</v>
      </c>
      <c r="Q6434" s="64">
        <f t="shared" si="854"/>
        <v>1</v>
      </c>
    </row>
    <row r="6435" spans="1:17" x14ac:dyDescent="0.35">
      <c r="A6435" s="64">
        <v>51129875</v>
      </c>
      <c r="B6435" s="64" t="str">
        <f t="shared" si="849"/>
        <v>RT</v>
      </c>
      <c r="C6435" s="64">
        <f t="shared" si="850"/>
        <v>3324.75</v>
      </c>
      <c r="D6435" s="64">
        <f t="shared" si="850"/>
        <v>365</v>
      </c>
      <c r="E6435" s="64">
        <f t="shared" si="850"/>
        <v>276.31</v>
      </c>
      <c r="F6435" s="64">
        <f t="shared" si="850"/>
        <v>0</v>
      </c>
      <c r="H6435" s="64">
        <f t="shared" si="845"/>
        <v>-276.31</v>
      </c>
      <c r="J6435" s="64">
        <f t="shared" si="851"/>
        <v>262</v>
      </c>
      <c r="K6435" s="64">
        <f t="shared" si="846"/>
        <v>286</v>
      </c>
      <c r="L6435" s="64">
        <f t="shared" si="847"/>
        <v>1007</v>
      </c>
      <c r="M6435" s="64">
        <f t="shared" si="848"/>
        <v>404</v>
      </c>
      <c r="O6435" s="64">
        <f t="shared" si="852"/>
        <v>2</v>
      </c>
      <c r="P6435" s="64">
        <f t="shared" si="853"/>
        <v>1</v>
      </c>
      <c r="Q6435" s="64">
        <f t="shared" si="854"/>
        <v>1</v>
      </c>
    </row>
    <row r="6436" spans="1:17" x14ac:dyDescent="0.35">
      <c r="A6436" s="64">
        <v>51129982</v>
      </c>
      <c r="B6436" s="64" t="str">
        <f t="shared" si="849"/>
        <v>CPP/RT</v>
      </c>
      <c r="C6436" s="64">
        <f t="shared" si="850"/>
        <v>8723.3100000000013</v>
      </c>
      <c r="D6436" s="64">
        <f t="shared" si="850"/>
        <v>334</v>
      </c>
      <c r="E6436" s="64">
        <f t="shared" si="850"/>
        <v>713.69</v>
      </c>
      <c r="F6436" s="64">
        <f t="shared" si="850"/>
        <v>702.95</v>
      </c>
      <c r="H6436" s="64">
        <f t="shared" si="845"/>
        <v>-10.740000000000009</v>
      </c>
      <c r="J6436" s="64">
        <f t="shared" si="851"/>
        <v>262</v>
      </c>
      <c r="K6436" s="64">
        <f t="shared" si="846"/>
        <v>287</v>
      </c>
      <c r="L6436" s="64">
        <f t="shared" si="847"/>
        <v>1007</v>
      </c>
      <c r="M6436" s="64">
        <f t="shared" si="848"/>
        <v>404</v>
      </c>
      <c r="O6436" s="64">
        <f t="shared" si="852"/>
        <v>2</v>
      </c>
      <c r="P6436" s="64">
        <f t="shared" si="853"/>
        <v>1</v>
      </c>
      <c r="Q6436" s="64">
        <f t="shared" si="854"/>
        <v>1</v>
      </c>
    </row>
    <row r="6437" spans="1:17" x14ac:dyDescent="0.35">
      <c r="A6437" s="64">
        <v>51130509</v>
      </c>
      <c r="B6437" s="64" t="str">
        <f t="shared" si="849"/>
        <v>RT</v>
      </c>
      <c r="C6437" s="64">
        <f t="shared" si="850"/>
        <v>4775.9799999999996</v>
      </c>
      <c r="D6437" s="64">
        <f t="shared" si="850"/>
        <v>367</v>
      </c>
      <c r="E6437" s="64">
        <f t="shared" si="850"/>
        <v>374.2</v>
      </c>
      <c r="F6437" s="64">
        <f t="shared" si="850"/>
        <v>0</v>
      </c>
      <c r="H6437" s="64">
        <f t="shared" si="845"/>
        <v>-374.2</v>
      </c>
      <c r="J6437" s="64">
        <f t="shared" si="851"/>
        <v>262</v>
      </c>
      <c r="K6437" s="64">
        <f t="shared" si="846"/>
        <v>287</v>
      </c>
      <c r="L6437" s="64">
        <f t="shared" si="847"/>
        <v>1008</v>
      </c>
      <c r="M6437" s="64">
        <f t="shared" si="848"/>
        <v>404</v>
      </c>
      <c r="O6437" s="64">
        <f t="shared" si="852"/>
        <v>2</v>
      </c>
      <c r="P6437" s="64">
        <f t="shared" si="853"/>
        <v>1</v>
      </c>
      <c r="Q6437" s="64">
        <f t="shared" si="854"/>
        <v>1</v>
      </c>
    </row>
    <row r="6438" spans="1:17" x14ac:dyDescent="0.35">
      <c r="A6438" s="64">
        <v>51130773</v>
      </c>
      <c r="B6438" s="64" t="str">
        <f t="shared" si="849"/>
        <v>RT</v>
      </c>
      <c r="C6438" s="64">
        <f t="shared" si="850"/>
        <v>5999.67</v>
      </c>
      <c r="D6438" s="64">
        <f t="shared" si="850"/>
        <v>365</v>
      </c>
      <c r="E6438" s="64">
        <f t="shared" si="850"/>
        <v>484.98</v>
      </c>
      <c r="F6438" s="64">
        <f t="shared" si="850"/>
        <v>0</v>
      </c>
      <c r="H6438" s="64">
        <f t="shared" si="845"/>
        <v>-484.98</v>
      </c>
      <c r="J6438" s="64">
        <f t="shared" si="851"/>
        <v>262</v>
      </c>
      <c r="K6438" s="64">
        <f t="shared" si="846"/>
        <v>287</v>
      </c>
      <c r="L6438" s="64">
        <f t="shared" si="847"/>
        <v>1009</v>
      </c>
      <c r="M6438" s="64">
        <f t="shared" si="848"/>
        <v>404</v>
      </c>
      <c r="O6438" s="64">
        <f t="shared" si="852"/>
        <v>2</v>
      </c>
      <c r="P6438" s="64">
        <f t="shared" si="853"/>
        <v>1</v>
      </c>
      <c r="Q6438" s="64">
        <f t="shared" si="854"/>
        <v>1</v>
      </c>
    </row>
    <row r="6439" spans="1:17" x14ac:dyDescent="0.35">
      <c r="A6439" s="64">
        <v>51130781</v>
      </c>
      <c r="B6439" s="64" t="str">
        <f t="shared" si="849"/>
        <v>RT</v>
      </c>
      <c r="C6439" s="64">
        <f t="shared" si="850"/>
        <v>7731.43</v>
      </c>
      <c r="D6439" s="64">
        <f t="shared" si="850"/>
        <v>367</v>
      </c>
      <c r="E6439" s="64">
        <f t="shared" si="850"/>
        <v>609.59</v>
      </c>
      <c r="F6439" s="64">
        <f t="shared" si="850"/>
        <v>0</v>
      </c>
      <c r="H6439" s="64">
        <f t="shared" si="845"/>
        <v>-609.59</v>
      </c>
      <c r="J6439" s="64">
        <f t="shared" si="851"/>
        <v>262</v>
      </c>
      <c r="K6439" s="64">
        <f t="shared" si="846"/>
        <v>287</v>
      </c>
      <c r="L6439" s="64">
        <f t="shared" si="847"/>
        <v>1010</v>
      </c>
      <c r="M6439" s="64">
        <f t="shared" si="848"/>
        <v>404</v>
      </c>
      <c r="O6439" s="64">
        <f t="shared" si="852"/>
        <v>2</v>
      </c>
      <c r="P6439" s="64">
        <f t="shared" si="853"/>
        <v>1</v>
      </c>
      <c r="Q6439" s="64">
        <f t="shared" si="854"/>
        <v>1</v>
      </c>
    </row>
    <row r="6440" spans="1:17" x14ac:dyDescent="0.35">
      <c r="A6440" s="64">
        <v>51131911</v>
      </c>
      <c r="B6440" s="64" t="str">
        <f t="shared" si="849"/>
        <v>RCT Control</v>
      </c>
      <c r="C6440" s="64">
        <f t="shared" si="850"/>
        <v>4242.22</v>
      </c>
      <c r="D6440" s="64">
        <f t="shared" si="850"/>
        <v>335</v>
      </c>
      <c r="E6440" s="64">
        <f t="shared" si="850"/>
        <v>327.87</v>
      </c>
      <c r="F6440" s="64">
        <f t="shared" si="850"/>
        <v>0</v>
      </c>
      <c r="H6440" s="64">
        <f t="shared" si="845"/>
        <v>-327.87</v>
      </c>
      <c r="J6440" s="64">
        <f t="shared" si="851"/>
        <v>262</v>
      </c>
      <c r="K6440" s="64">
        <f t="shared" si="846"/>
        <v>287</v>
      </c>
      <c r="L6440" s="64">
        <f t="shared" si="847"/>
        <v>1010</v>
      </c>
      <c r="M6440" s="64">
        <f t="shared" si="848"/>
        <v>405</v>
      </c>
      <c r="O6440" s="64">
        <f t="shared" si="852"/>
        <v>2</v>
      </c>
      <c r="P6440" s="64">
        <f t="shared" si="853"/>
        <v>1</v>
      </c>
      <c r="Q6440" s="64">
        <f t="shared" si="854"/>
        <v>1</v>
      </c>
    </row>
    <row r="6441" spans="1:17" x14ac:dyDescent="0.35">
      <c r="A6441" s="64">
        <v>51132258</v>
      </c>
      <c r="B6441" s="64" t="str">
        <f t="shared" si="849"/>
        <v>RCT Control</v>
      </c>
      <c r="C6441" s="64">
        <f t="shared" si="850"/>
        <v>8670.32</v>
      </c>
      <c r="D6441" s="64">
        <f t="shared" si="850"/>
        <v>336</v>
      </c>
      <c r="E6441" s="64">
        <f t="shared" si="850"/>
        <v>717.15000000000009</v>
      </c>
      <c r="F6441" s="64">
        <f t="shared" si="850"/>
        <v>0</v>
      </c>
      <c r="H6441" s="64">
        <f t="shared" si="845"/>
        <v>-717.15000000000009</v>
      </c>
      <c r="J6441" s="64">
        <f t="shared" si="851"/>
        <v>262</v>
      </c>
      <c r="K6441" s="64">
        <f t="shared" si="846"/>
        <v>287</v>
      </c>
      <c r="L6441" s="64">
        <f t="shared" si="847"/>
        <v>1010</v>
      </c>
      <c r="M6441" s="64">
        <f t="shared" si="848"/>
        <v>406</v>
      </c>
      <c r="O6441" s="64">
        <f t="shared" si="852"/>
        <v>2</v>
      </c>
      <c r="P6441" s="64">
        <f t="shared" si="853"/>
        <v>1</v>
      </c>
      <c r="Q6441" s="64">
        <f t="shared" si="854"/>
        <v>1</v>
      </c>
    </row>
    <row r="6442" spans="1:17" x14ac:dyDescent="0.35">
      <c r="A6442" s="64">
        <v>51134783</v>
      </c>
      <c r="B6442" s="64" t="str">
        <f t="shared" si="849"/>
        <v>RT</v>
      </c>
      <c r="C6442" s="64">
        <f t="shared" si="850"/>
        <v>13772.01</v>
      </c>
      <c r="D6442" s="64">
        <f t="shared" si="850"/>
        <v>365</v>
      </c>
      <c r="E6442" s="64">
        <f t="shared" si="850"/>
        <v>1140.17</v>
      </c>
      <c r="F6442" s="64">
        <f t="shared" si="850"/>
        <v>0</v>
      </c>
      <c r="H6442" s="64">
        <f t="shared" si="845"/>
        <v>-1140.17</v>
      </c>
      <c r="J6442" s="64">
        <f t="shared" si="851"/>
        <v>262</v>
      </c>
      <c r="K6442" s="64">
        <f t="shared" si="846"/>
        <v>287</v>
      </c>
      <c r="L6442" s="64">
        <f t="shared" si="847"/>
        <v>1011</v>
      </c>
      <c r="M6442" s="64">
        <f t="shared" si="848"/>
        <v>406</v>
      </c>
      <c r="O6442" s="64">
        <f t="shared" si="852"/>
        <v>2</v>
      </c>
      <c r="P6442" s="64">
        <f t="shared" si="853"/>
        <v>1</v>
      </c>
      <c r="Q6442" s="64">
        <f t="shared" si="854"/>
        <v>1</v>
      </c>
    </row>
    <row r="6443" spans="1:17" x14ac:dyDescent="0.35">
      <c r="A6443" s="64">
        <v>51135442</v>
      </c>
      <c r="B6443" s="64" t="str">
        <f t="shared" si="849"/>
        <v>CPP</v>
      </c>
      <c r="C6443" s="64">
        <f t="shared" si="850"/>
        <v>9133.18</v>
      </c>
      <c r="D6443" s="64">
        <f t="shared" si="850"/>
        <v>335</v>
      </c>
      <c r="E6443" s="64">
        <f t="shared" si="850"/>
        <v>763.4</v>
      </c>
      <c r="F6443" s="64">
        <f t="shared" si="850"/>
        <v>763.61</v>
      </c>
      <c r="H6443" s="64">
        <f t="shared" si="845"/>
        <v>0.21000000000003638</v>
      </c>
      <c r="J6443" s="64">
        <f t="shared" si="851"/>
        <v>263</v>
      </c>
      <c r="K6443" s="64">
        <f t="shared" si="846"/>
        <v>287</v>
      </c>
      <c r="L6443" s="64">
        <f t="shared" si="847"/>
        <v>1011</v>
      </c>
      <c r="M6443" s="64">
        <f t="shared" si="848"/>
        <v>406</v>
      </c>
      <c r="O6443" s="64">
        <f t="shared" si="852"/>
        <v>2</v>
      </c>
      <c r="P6443" s="64">
        <f t="shared" si="853"/>
        <v>1</v>
      </c>
      <c r="Q6443" s="64">
        <f t="shared" si="854"/>
        <v>1</v>
      </c>
    </row>
    <row r="6444" spans="1:17" x14ac:dyDescent="0.35">
      <c r="A6444" s="64">
        <v>51136482</v>
      </c>
      <c r="B6444" s="64" t="str">
        <f t="shared" si="849"/>
        <v>CPP</v>
      </c>
      <c r="C6444" s="64">
        <f t="shared" si="850"/>
        <v>5113.49</v>
      </c>
      <c r="D6444" s="64">
        <f t="shared" si="850"/>
        <v>332</v>
      </c>
      <c r="E6444" s="64">
        <f t="shared" si="850"/>
        <v>429.20000000000005</v>
      </c>
      <c r="F6444" s="64">
        <f t="shared" ref="F6444" si="855">SUMIFS(F$55:F$4404,$A$55:$A$4404,$A6444)</f>
        <v>430.28</v>
      </c>
      <c r="H6444" s="64">
        <f t="shared" ref="H6444:H6507" si="856">F6444-E6444</f>
        <v>1.0799999999999272</v>
      </c>
      <c r="J6444" s="64">
        <f t="shared" si="851"/>
        <v>264</v>
      </c>
      <c r="K6444" s="64">
        <f t="shared" ref="K6444:K6507" si="857">IF(AND($B6444=K$4457,$Q6444=1),K6443+1,K6443)</f>
        <v>287</v>
      </c>
      <c r="L6444" s="64">
        <f t="shared" ref="L6444:L6507" si="858">IF(AND($B6444=L$4457,$Q6444=1),L6443+1,L6443)</f>
        <v>1011</v>
      </c>
      <c r="M6444" s="64">
        <f t="shared" ref="M6444:M6507" si="859">IF(AND($B6444=M$4457,$Q6444=1),M6443+1,M6443)</f>
        <v>406</v>
      </c>
      <c r="O6444" s="64">
        <f t="shared" si="852"/>
        <v>2</v>
      </c>
      <c r="P6444" s="64">
        <f t="shared" si="853"/>
        <v>1</v>
      </c>
      <c r="Q6444" s="64">
        <f t="shared" si="854"/>
        <v>1</v>
      </c>
    </row>
    <row r="6445" spans="1:17" x14ac:dyDescent="0.35">
      <c r="A6445" s="64">
        <v>51137290</v>
      </c>
      <c r="B6445" s="64" t="str">
        <f t="shared" ref="B6445:B6508" si="860">INDEX($B$55:$B$4404,MATCH($A6445,$A$55:$A$4404,0),1)</f>
        <v>RT</v>
      </c>
      <c r="C6445" s="64">
        <f t="shared" ref="C6445:F6508" si="861">SUMIFS(C$55:C$4404,$A$55:$A$4404,$A6445)</f>
        <v>10669.990000000002</v>
      </c>
      <c r="D6445" s="64">
        <f t="shared" si="861"/>
        <v>364</v>
      </c>
      <c r="E6445" s="64">
        <f t="shared" si="861"/>
        <v>883.98</v>
      </c>
      <c r="F6445" s="64">
        <f t="shared" si="861"/>
        <v>0</v>
      </c>
      <c r="H6445" s="64">
        <f t="shared" si="856"/>
        <v>-883.98</v>
      </c>
      <c r="J6445" s="64">
        <f t="shared" ref="J6445:J6508" si="862">IF(AND($B6445=J$4457,$Q6445=1),J6444+1,J6444)</f>
        <v>264</v>
      </c>
      <c r="K6445" s="64">
        <f t="shared" si="857"/>
        <v>287</v>
      </c>
      <c r="L6445" s="64">
        <f t="shared" si="858"/>
        <v>1012</v>
      </c>
      <c r="M6445" s="64">
        <f t="shared" si="859"/>
        <v>406</v>
      </c>
      <c r="O6445" s="64">
        <f t="shared" ref="O6445:O6508" si="863">COUNTIFS($A$55:$A$4404,$A6445)</f>
        <v>2</v>
      </c>
      <c r="P6445" s="64">
        <f t="shared" ref="P6445:P6508" si="864">IF(D6445&lt;=$P$4455,1,0)</f>
        <v>1</v>
      </c>
      <c r="Q6445" s="64">
        <f t="shared" ref="Q6445:Q6508" si="865">IF(AND(O6445=2,P6445=1),1,0)</f>
        <v>1</v>
      </c>
    </row>
    <row r="6446" spans="1:17" x14ac:dyDescent="0.35">
      <c r="A6446" s="64">
        <v>51137422</v>
      </c>
      <c r="B6446" s="64" t="str">
        <f t="shared" si="860"/>
        <v>RT</v>
      </c>
      <c r="C6446" s="64">
        <f t="shared" si="861"/>
        <v>7252.3700000000008</v>
      </c>
      <c r="D6446" s="64">
        <f t="shared" si="861"/>
        <v>365</v>
      </c>
      <c r="E6446" s="64">
        <f t="shared" si="861"/>
        <v>589.33000000000004</v>
      </c>
      <c r="F6446" s="64">
        <f t="shared" si="861"/>
        <v>0</v>
      </c>
      <c r="H6446" s="64">
        <f t="shared" si="856"/>
        <v>-589.33000000000004</v>
      </c>
      <c r="J6446" s="64">
        <f t="shared" si="862"/>
        <v>264</v>
      </c>
      <c r="K6446" s="64">
        <f t="shared" si="857"/>
        <v>287</v>
      </c>
      <c r="L6446" s="64">
        <f t="shared" si="858"/>
        <v>1013</v>
      </c>
      <c r="M6446" s="64">
        <f t="shared" si="859"/>
        <v>406</v>
      </c>
      <c r="O6446" s="64">
        <f t="shared" si="863"/>
        <v>2</v>
      </c>
      <c r="P6446" s="64">
        <f t="shared" si="864"/>
        <v>1</v>
      </c>
      <c r="Q6446" s="64">
        <f t="shared" si="865"/>
        <v>1</v>
      </c>
    </row>
    <row r="6447" spans="1:17" x14ac:dyDescent="0.35">
      <c r="A6447" s="64">
        <v>51137604</v>
      </c>
      <c r="B6447" s="64" t="str">
        <f t="shared" si="860"/>
        <v>RT</v>
      </c>
      <c r="C6447" s="64">
        <f t="shared" si="861"/>
        <v>7323.01</v>
      </c>
      <c r="D6447" s="64">
        <f t="shared" si="861"/>
        <v>365</v>
      </c>
      <c r="E6447" s="64">
        <f t="shared" si="861"/>
        <v>601.74</v>
      </c>
      <c r="F6447" s="64">
        <f t="shared" si="861"/>
        <v>0</v>
      </c>
      <c r="H6447" s="64">
        <f t="shared" si="856"/>
        <v>-601.74</v>
      </c>
      <c r="J6447" s="64">
        <f t="shared" si="862"/>
        <v>264</v>
      </c>
      <c r="K6447" s="64">
        <f t="shared" si="857"/>
        <v>287</v>
      </c>
      <c r="L6447" s="64">
        <f t="shared" si="858"/>
        <v>1014</v>
      </c>
      <c r="M6447" s="64">
        <f t="shared" si="859"/>
        <v>406</v>
      </c>
      <c r="O6447" s="64">
        <f t="shared" si="863"/>
        <v>2</v>
      </c>
      <c r="P6447" s="64">
        <f t="shared" si="864"/>
        <v>1</v>
      </c>
      <c r="Q6447" s="64">
        <f t="shared" si="865"/>
        <v>1</v>
      </c>
    </row>
    <row r="6448" spans="1:17" x14ac:dyDescent="0.35">
      <c r="A6448" s="64">
        <v>51140855</v>
      </c>
      <c r="B6448" s="64" t="str">
        <f t="shared" si="860"/>
        <v>RT</v>
      </c>
      <c r="C6448" s="64">
        <f t="shared" si="861"/>
        <v>10833.27</v>
      </c>
      <c r="D6448" s="64">
        <f t="shared" si="861"/>
        <v>364</v>
      </c>
      <c r="E6448" s="64">
        <f t="shared" si="861"/>
        <v>868.7</v>
      </c>
      <c r="F6448" s="64">
        <f t="shared" si="861"/>
        <v>0</v>
      </c>
      <c r="H6448" s="64">
        <f t="shared" si="856"/>
        <v>-868.7</v>
      </c>
      <c r="J6448" s="64">
        <f t="shared" si="862"/>
        <v>264</v>
      </c>
      <c r="K6448" s="64">
        <f t="shared" si="857"/>
        <v>287</v>
      </c>
      <c r="L6448" s="64">
        <f t="shared" si="858"/>
        <v>1015</v>
      </c>
      <c r="M6448" s="64">
        <f t="shared" si="859"/>
        <v>406</v>
      </c>
      <c r="O6448" s="64">
        <f t="shared" si="863"/>
        <v>2</v>
      </c>
      <c r="P6448" s="64">
        <f t="shared" si="864"/>
        <v>1</v>
      </c>
      <c r="Q6448" s="64">
        <f t="shared" si="865"/>
        <v>1</v>
      </c>
    </row>
    <row r="6449" spans="1:17" x14ac:dyDescent="0.35">
      <c r="A6449" s="64">
        <v>51143726</v>
      </c>
      <c r="B6449" s="64" t="str">
        <f t="shared" si="860"/>
        <v>CPP</v>
      </c>
      <c r="C6449" s="64">
        <f t="shared" si="861"/>
        <v>11712.98</v>
      </c>
      <c r="D6449" s="64">
        <f t="shared" si="861"/>
        <v>303</v>
      </c>
      <c r="E6449" s="64">
        <f t="shared" si="861"/>
        <v>966.78</v>
      </c>
      <c r="F6449" s="64">
        <f t="shared" si="861"/>
        <v>983.05</v>
      </c>
      <c r="H6449" s="64">
        <f t="shared" si="856"/>
        <v>16.269999999999982</v>
      </c>
      <c r="J6449" s="64">
        <f t="shared" si="862"/>
        <v>265</v>
      </c>
      <c r="K6449" s="64">
        <f t="shared" si="857"/>
        <v>287</v>
      </c>
      <c r="L6449" s="64">
        <f t="shared" si="858"/>
        <v>1015</v>
      </c>
      <c r="M6449" s="64">
        <f t="shared" si="859"/>
        <v>406</v>
      </c>
      <c r="O6449" s="64">
        <f t="shared" si="863"/>
        <v>2</v>
      </c>
      <c r="P6449" s="64">
        <f t="shared" si="864"/>
        <v>1</v>
      </c>
      <c r="Q6449" s="64">
        <f t="shared" si="865"/>
        <v>1</v>
      </c>
    </row>
    <row r="6450" spans="1:17" x14ac:dyDescent="0.35">
      <c r="A6450" s="64">
        <v>51143867</v>
      </c>
      <c r="B6450" s="64" t="str">
        <f t="shared" si="860"/>
        <v>RT</v>
      </c>
      <c r="C6450" s="64">
        <f t="shared" si="861"/>
        <v>8721.43</v>
      </c>
      <c r="D6450" s="64">
        <f t="shared" si="861"/>
        <v>364</v>
      </c>
      <c r="E6450" s="64">
        <f t="shared" si="861"/>
        <v>698.40000000000009</v>
      </c>
      <c r="F6450" s="64">
        <f t="shared" si="861"/>
        <v>0</v>
      </c>
      <c r="H6450" s="64">
        <f t="shared" si="856"/>
        <v>-698.40000000000009</v>
      </c>
      <c r="J6450" s="64">
        <f t="shared" si="862"/>
        <v>265</v>
      </c>
      <c r="K6450" s="64">
        <f t="shared" si="857"/>
        <v>287</v>
      </c>
      <c r="L6450" s="64">
        <f t="shared" si="858"/>
        <v>1016</v>
      </c>
      <c r="M6450" s="64">
        <f t="shared" si="859"/>
        <v>406</v>
      </c>
      <c r="O6450" s="64">
        <f t="shared" si="863"/>
        <v>2</v>
      </c>
      <c r="P6450" s="64">
        <f t="shared" si="864"/>
        <v>1</v>
      </c>
      <c r="Q6450" s="64">
        <f t="shared" si="865"/>
        <v>1</v>
      </c>
    </row>
    <row r="6451" spans="1:17" x14ac:dyDescent="0.35">
      <c r="A6451" s="64">
        <v>51145847</v>
      </c>
      <c r="B6451" s="64" t="str">
        <f t="shared" si="860"/>
        <v>RT</v>
      </c>
      <c r="C6451" s="64">
        <f t="shared" si="861"/>
        <v>8941.42</v>
      </c>
      <c r="D6451" s="64">
        <f t="shared" si="861"/>
        <v>365</v>
      </c>
      <c r="E6451" s="64">
        <f t="shared" si="861"/>
        <v>725.5</v>
      </c>
      <c r="F6451" s="64">
        <f t="shared" si="861"/>
        <v>0</v>
      </c>
      <c r="H6451" s="64">
        <f t="shared" si="856"/>
        <v>-725.5</v>
      </c>
      <c r="J6451" s="64">
        <f t="shared" si="862"/>
        <v>265</v>
      </c>
      <c r="K6451" s="64">
        <f t="shared" si="857"/>
        <v>287</v>
      </c>
      <c r="L6451" s="64">
        <f t="shared" si="858"/>
        <v>1017</v>
      </c>
      <c r="M6451" s="64">
        <f t="shared" si="859"/>
        <v>406</v>
      </c>
      <c r="O6451" s="64">
        <f t="shared" si="863"/>
        <v>2</v>
      </c>
      <c r="P6451" s="64">
        <f t="shared" si="864"/>
        <v>1</v>
      </c>
      <c r="Q6451" s="64">
        <f t="shared" si="865"/>
        <v>1</v>
      </c>
    </row>
    <row r="6452" spans="1:17" x14ac:dyDescent="0.35">
      <c r="A6452" s="64">
        <v>51148007</v>
      </c>
      <c r="B6452" s="64" t="str">
        <f t="shared" si="860"/>
        <v>CPP/RT</v>
      </c>
      <c r="C6452" s="64">
        <f t="shared" si="861"/>
        <v>4891.79</v>
      </c>
      <c r="D6452" s="64">
        <f t="shared" si="861"/>
        <v>276</v>
      </c>
      <c r="E6452" s="64">
        <f t="shared" si="861"/>
        <v>390.71000000000004</v>
      </c>
      <c r="F6452" s="64">
        <f t="shared" si="861"/>
        <v>383.62</v>
      </c>
      <c r="H6452" s="64">
        <f t="shared" si="856"/>
        <v>-7.0900000000000318</v>
      </c>
      <c r="J6452" s="64">
        <f t="shared" si="862"/>
        <v>265</v>
      </c>
      <c r="K6452" s="64">
        <f t="shared" si="857"/>
        <v>288</v>
      </c>
      <c r="L6452" s="64">
        <f t="shared" si="858"/>
        <v>1017</v>
      </c>
      <c r="M6452" s="64">
        <f t="shared" si="859"/>
        <v>406</v>
      </c>
      <c r="O6452" s="64">
        <f t="shared" si="863"/>
        <v>2</v>
      </c>
      <c r="P6452" s="64">
        <f t="shared" si="864"/>
        <v>1</v>
      </c>
      <c r="Q6452" s="64">
        <f t="shared" si="865"/>
        <v>1</v>
      </c>
    </row>
    <row r="6453" spans="1:17" x14ac:dyDescent="0.35">
      <c r="A6453" s="64">
        <v>51148396</v>
      </c>
      <c r="B6453" s="64" t="str">
        <f t="shared" si="860"/>
        <v>CPP</v>
      </c>
      <c r="C6453" s="64">
        <f t="shared" si="861"/>
        <v>7210.78</v>
      </c>
      <c r="D6453" s="64">
        <f t="shared" si="861"/>
        <v>333</v>
      </c>
      <c r="E6453" s="64">
        <f t="shared" si="861"/>
        <v>602.07000000000005</v>
      </c>
      <c r="F6453" s="64">
        <f t="shared" si="861"/>
        <v>599.29</v>
      </c>
      <c r="H6453" s="64">
        <f t="shared" si="856"/>
        <v>-2.7800000000000864</v>
      </c>
      <c r="J6453" s="64">
        <f t="shared" si="862"/>
        <v>266</v>
      </c>
      <c r="K6453" s="64">
        <f t="shared" si="857"/>
        <v>288</v>
      </c>
      <c r="L6453" s="64">
        <f t="shared" si="858"/>
        <v>1017</v>
      </c>
      <c r="M6453" s="64">
        <f t="shared" si="859"/>
        <v>406</v>
      </c>
      <c r="O6453" s="64">
        <f t="shared" si="863"/>
        <v>2</v>
      </c>
      <c r="P6453" s="64">
        <f t="shared" si="864"/>
        <v>1</v>
      </c>
      <c r="Q6453" s="64">
        <f t="shared" si="865"/>
        <v>1</v>
      </c>
    </row>
    <row r="6454" spans="1:17" x14ac:dyDescent="0.35">
      <c r="A6454" s="64">
        <v>51149401</v>
      </c>
      <c r="B6454" s="64" t="str">
        <f t="shared" si="860"/>
        <v>CPP</v>
      </c>
      <c r="C6454" s="64">
        <f t="shared" si="861"/>
        <v>4560.3599999999997</v>
      </c>
      <c r="D6454" s="64">
        <f t="shared" si="861"/>
        <v>304</v>
      </c>
      <c r="E6454" s="64">
        <f t="shared" si="861"/>
        <v>374.76</v>
      </c>
      <c r="F6454" s="64">
        <f t="shared" si="861"/>
        <v>376.2</v>
      </c>
      <c r="H6454" s="64">
        <f t="shared" si="856"/>
        <v>1.4399999999999977</v>
      </c>
      <c r="J6454" s="64">
        <f t="shared" si="862"/>
        <v>267</v>
      </c>
      <c r="K6454" s="64">
        <f t="shared" si="857"/>
        <v>288</v>
      </c>
      <c r="L6454" s="64">
        <f t="shared" si="858"/>
        <v>1017</v>
      </c>
      <c r="M6454" s="64">
        <f t="shared" si="859"/>
        <v>406</v>
      </c>
      <c r="O6454" s="64">
        <f t="shared" si="863"/>
        <v>2</v>
      </c>
      <c r="P6454" s="64">
        <f t="shared" si="864"/>
        <v>1</v>
      </c>
      <c r="Q6454" s="64">
        <f t="shared" si="865"/>
        <v>1</v>
      </c>
    </row>
    <row r="6455" spans="1:17" x14ac:dyDescent="0.35">
      <c r="A6455" s="64">
        <v>51149659</v>
      </c>
      <c r="B6455" s="64" t="str">
        <f t="shared" si="860"/>
        <v>RT</v>
      </c>
      <c r="C6455" s="64">
        <f t="shared" si="861"/>
        <v>8982.9599999999991</v>
      </c>
      <c r="D6455" s="64">
        <f t="shared" si="861"/>
        <v>365</v>
      </c>
      <c r="E6455" s="64">
        <f t="shared" si="861"/>
        <v>695.53</v>
      </c>
      <c r="F6455" s="64">
        <f t="shared" si="861"/>
        <v>0</v>
      </c>
      <c r="H6455" s="64">
        <f t="shared" si="856"/>
        <v>-695.53</v>
      </c>
      <c r="J6455" s="64">
        <f t="shared" si="862"/>
        <v>267</v>
      </c>
      <c r="K6455" s="64">
        <f t="shared" si="857"/>
        <v>288</v>
      </c>
      <c r="L6455" s="64">
        <f t="shared" si="858"/>
        <v>1018</v>
      </c>
      <c r="M6455" s="64">
        <f t="shared" si="859"/>
        <v>406</v>
      </c>
      <c r="O6455" s="64">
        <f t="shared" si="863"/>
        <v>2</v>
      </c>
      <c r="P6455" s="64">
        <f t="shared" si="864"/>
        <v>1</v>
      </c>
      <c r="Q6455" s="64">
        <f t="shared" si="865"/>
        <v>1</v>
      </c>
    </row>
    <row r="6456" spans="1:17" x14ac:dyDescent="0.35">
      <c r="A6456" s="64">
        <v>51149667</v>
      </c>
      <c r="B6456" s="64" t="str">
        <f t="shared" si="860"/>
        <v>RT</v>
      </c>
      <c r="C6456" s="64">
        <f t="shared" si="861"/>
        <v>3491.4300000000003</v>
      </c>
      <c r="D6456" s="64">
        <f t="shared" si="861"/>
        <v>363</v>
      </c>
      <c r="E6456" s="64">
        <f t="shared" si="861"/>
        <v>277.70999999999998</v>
      </c>
      <c r="F6456" s="64">
        <f t="shared" si="861"/>
        <v>0</v>
      </c>
      <c r="H6456" s="64">
        <f t="shared" si="856"/>
        <v>-277.70999999999998</v>
      </c>
      <c r="J6456" s="64">
        <f t="shared" si="862"/>
        <v>267</v>
      </c>
      <c r="K6456" s="64">
        <f t="shared" si="857"/>
        <v>288</v>
      </c>
      <c r="L6456" s="64">
        <f t="shared" si="858"/>
        <v>1019</v>
      </c>
      <c r="M6456" s="64">
        <f t="shared" si="859"/>
        <v>406</v>
      </c>
      <c r="O6456" s="64">
        <f t="shared" si="863"/>
        <v>2</v>
      </c>
      <c r="P6456" s="64">
        <f t="shared" si="864"/>
        <v>1</v>
      </c>
      <c r="Q6456" s="64">
        <f t="shared" si="865"/>
        <v>1</v>
      </c>
    </row>
    <row r="6457" spans="1:17" x14ac:dyDescent="0.35">
      <c r="A6457" s="64">
        <v>51149922</v>
      </c>
      <c r="B6457" s="64" t="str">
        <f t="shared" si="860"/>
        <v>RT</v>
      </c>
      <c r="C6457" s="64">
        <f t="shared" si="861"/>
        <v>7135.4</v>
      </c>
      <c r="D6457" s="64">
        <f t="shared" si="861"/>
        <v>365</v>
      </c>
      <c r="E6457" s="64">
        <f t="shared" si="861"/>
        <v>589.65</v>
      </c>
      <c r="F6457" s="64">
        <f t="shared" si="861"/>
        <v>0</v>
      </c>
      <c r="H6457" s="64">
        <f t="shared" si="856"/>
        <v>-589.65</v>
      </c>
      <c r="J6457" s="64">
        <f t="shared" si="862"/>
        <v>267</v>
      </c>
      <c r="K6457" s="64">
        <f t="shared" si="857"/>
        <v>288</v>
      </c>
      <c r="L6457" s="64">
        <f t="shared" si="858"/>
        <v>1020</v>
      </c>
      <c r="M6457" s="64">
        <f t="shared" si="859"/>
        <v>406</v>
      </c>
      <c r="O6457" s="64">
        <f t="shared" si="863"/>
        <v>2</v>
      </c>
      <c r="P6457" s="64">
        <f t="shared" si="864"/>
        <v>1</v>
      </c>
      <c r="Q6457" s="64">
        <f t="shared" si="865"/>
        <v>1</v>
      </c>
    </row>
    <row r="6458" spans="1:17" x14ac:dyDescent="0.35">
      <c r="A6458" s="64">
        <v>51150309</v>
      </c>
      <c r="B6458" s="64" t="str">
        <f t="shared" si="860"/>
        <v>RT</v>
      </c>
      <c r="C6458" s="64">
        <f t="shared" si="861"/>
        <v>5554.91</v>
      </c>
      <c r="D6458" s="64">
        <f t="shared" si="861"/>
        <v>365</v>
      </c>
      <c r="E6458" s="64">
        <f t="shared" si="861"/>
        <v>449.43</v>
      </c>
      <c r="F6458" s="64">
        <f t="shared" si="861"/>
        <v>0</v>
      </c>
      <c r="H6458" s="64">
        <f t="shared" si="856"/>
        <v>-449.43</v>
      </c>
      <c r="J6458" s="64">
        <f t="shared" si="862"/>
        <v>267</v>
      </c>
      <c r="K6458" s="64">
        <f t="shared" si="857"/>
        <v>288</v>
      </c>
      <c r="L6458" s="64">
        <f t="shared" si="858"/>
        <v>1021</v>
      </c>
      <c r="M6458" s="64">
        <f t="shared" si="859"/>
        <v>406</v>
      </c>
      <c r="O6458" s="64">
        <f t="shared" si="863"/>
        <v>2</v>
      </c>
      <c r="P6458" s="64">
        <f t="shared" si="864"/>
        <v>1</v>
      </c>
      <c r="Q6458" s="64">
        <f t="shared" si="865"/>
        <v>1</v>
      </c>
    </row>
    <row r="6459" spans="1:17" x14ac:dyDescent="0.35">
      <c r="A6459" s="64">
        <v>51150466</v>
      </c>
      <c r="B6459" s="64" t="str">
        <f t="shared" si="860"/>
        <v>RT</v>
      </c>
      <c r="C6459" s="64">
        <f t="shared" si="861"/>
        <v>6006.5599999999995</v>
      </c>
      <c r="D6459" s="64">
        <f t="shared" si="861"/>
        <v>364</v>
      </c>
      <c r="E6459" s="64">
        <f t="shared" si="861"/>
        <v>495.53000000000003</v>
      </c>
      <c r="F6459" s="64">
        <f t="shared" si="861"/>
        <v>0</v>
      </c>
      <c r="H6459" s="64">
        <f t="shared" si="856"/>
        <v>-495.53000000000003</v>
      </c>
      <c r="J6459" s="64">
        <f t="shared" si="862"/>
        <v>267</v>
      </c>
      <c r="K6459" s="64">
        <f t="shared" si="857"/>
        <v>288</v>
      </c>
      <c r="L6459" s="64">
        <f t="shared" si="858"/>
        <v>1022</v>
      </c>
      <c r="M6459" s="64">
        <f t="shared" si="859"/>
        <v>406</v>
      </c>
      <c r="O6459" s="64">
        <f t="shared" si="863"/>
        <v>2</v>
      </c>
      <c r="P6459" s="64">
        <f t="shared" si="864"/>
        <v>1</v>
      </c>
      <c r="Q6459" s="64">
        <f t="shared" si="865"/>
        <v>1</v>
      </c>
    </row>
    <row r="6460" spans="1:17" x14ac:dyDescent="0.35">
      <c r="A6460" s="64">
        <v>51150713</v>
      </c>
      <c r="B6460" s="64" t="str">
        <f t="shared" si="860"/>
        <v>CPP</v>
      </c>
      <c r="C6460" s="64">
        <f t="shared" si="861"/>
        <v>5958.33</v>
      </c>
      <c r="D6460" s="64">
        <f t="shared" si="861"/>
        <v>307</v>
      </c>
      <c r="E6460" s="64">
        <f t="shared" si="861"/>
        <v>506.85</v>
      </c>
      <c r="F6460" s="64">
        <f t="shared" si="861"/>
        <v>503.35</v>
      </c>
      <c r="H6460" s="64">
        <f t="shared" si="856"/>
        <v>-3.5</v>
      </c>
      <c r="J6460" s="64">
        <f t="shared" si="862"/>
        <v>268</v>
      </c>
      <c r="K6460" s="64">
        <f t="shared" si="857"/>
        <v>288</v>
      </c>
      <c r="L6460" s="64">
        <f t="shared" si="858"/>
        <v>1022</v>
      </c>
      <c r="M6460" s="64">
        <f t="shared" si="859"/>
        <v>406</v>
      </c>
      <c r="O6460" s="64">
        <f t="shared" si="863"/>
        <v>2</v>
      </c>
      <c r="P6460" s="64">
        <f t="shared" si="864"/>
        <v>1</v>
      </c>
      <c r="Q6460" s="64">
        <f t="shared" si="865"/>
        <v>1</v>
      </c>
    </row>
    <row r="6461" spans="1:17" x14ac:dyDescent="0.35">
      <c r="A6461" s="64">
        <v>51151315</v>
      </c>
      <c r="B6461" s="64" t="str">
        <f t="shared" si="860"/>
        <v>RT</v>
      </c>
      <c r="C6461" s="64">
        <f t="shared" si="861"/>
        <v>6090.4400000000005</v>
      </c>
      <c r="D6461" s="64">
        <f t="shared" si="861"/>
        <v>365</v>
      </c>
      <c r="E6461" s="64">
        <f t="shared" si="861"/>
        <v>496.17</v>
      </c>
      <c r="F6461" s="64">
        <f t="shared" si="861"/>
        <v>0</v>
      </c>
      <c r="H6461" s="64">
        <f t="shared" si="856"/>
        <v>-496.17</v>
      </c>
      <c r="J6461" s="64">
        <f t="shared" si="862"/>
        <v>268</v>
      </c>
      <c r="K6461" s="64">
        <f t="shared" si="857"/>
        <v>288</v>
      </c>
      <c r="L6461" s="64">
        <f t="shared" si="858"/>
        <v>1023</v>
      </c>
      <c r="M6461" s="64">
        <f t="shared" si="859"/>
        <v>406</v>
      </c>
      <c r="O6461" s="64">
        <f t="shared" si="863"/>
        <v>2</v>
      </c>
      <c r="P6461" s="64">
        <f t="shared" si="864"/>
        <v>1</v>
      </c>
      <c r="Q6461" s="64">
        <f t="shared" si="865"/>
        <v>1</v>
      </c>
    </row>
    <row r="6462" spans="1:17" x14ac:dyDescent="0.35">
      <c r="A6462" s="64">
        <v>51152008</v>
      </c>
      <c r="B6462" s="64" t="str">
        <f t="shared" si="860"/>
        <v>RT</v>
      </c>
      <c r="C6462" s="64">
        <f t="shared" si="861"/>
        <v>6471.35</v>
      </c>
      <c r="D6462" s="64">
        <f t="shared" si="861"/>
        <v>365</v>
      </c>
      <c r="E6462" s="64">
        <f t="shared" si="861"/>
        <v>523.38</v>
      </c>
      <c r="F6462" s="64">
        <f t="shared" si="861"/>
        <v>0</v>
      </c>
      <c r="H6462" s="64">
        <f t="shared" si="856"/>
        <v>-523.38</v>
      </c>
      <c r="J6462" s="64">
        <f t="shared" si="862"/>
        <v>268</v>
      </c>
      <c r="K6462" s="64">
        <f t="shared" si="857"/>
        <v>288</v>
      </c>
      <c r="L6462" s="64">
        <f t="shared" si="858"/>
        <v>1024</v>
      </c>
      <c r="M6462" s="64">
        <f t="shared" si="859"/>
        <v>406</v>
      </c>
      <c r="O6462" s="64">
        <f t="shared" si="863"/>
        <v>2</v>
      </c>
      <c r="P6462" s="64">
        <f t="shared" si="864"/>
        <v>1</v>
      </c>
      <c r="Q6462" s="64">
        <f t="shared" si="865"/>
        <v>1</v>
      </c>
    </row>
    <row r="6463" spans="1:17" x14ac:dyDescent="0.35">
      <c r="A6463" s="64">
        <v>51153379</v>
      </c>
      <c r="B6463" s="64" t="str">
        <f t="shared" si="860"/>
        <v>RT</v>
      </c>
      <c r="C6463" s="64">
        <f t="shared" si="861"/>
        <v>23162.42</v>
      </c>
      <c r="D6463" s="64">
        <f t="shared" si="861"/>
        <v>365</v>
      </c>
      <c r="E6463" s="64">
        <f t="shared" si="861"/>
        <v>1923.46</v>
      </c>
      <c r="F6463" s="64">
        <f t="shared" si="861"/>
        <v>0</v>
      </c>
      <c r="H6463" s="64">
        <f t="shared" si="856"/>
        <v>-1923.46</v>
      </c>
      <c r="J6463" s="64">
        <f t="shared" si="862"/>
        <v>268</v>
      </c>
      <c r="K6463" s="64">
        <f t="shared" si="857"/>
        <v>288</v>
      </c>
      <c r="L6463" s="64">
        <f t="shared" si="858"/>
        <v>1025</v>
      </c>
      <c r="M6463" s="64">
        <f t="shared" si="859"/>
        <v>406</v>
      </c>
      <c r="O6463" s="64">
        <f t="shared" si="863"/>
        <v>2</v>
      </c>
      <c r="P6463" s="64">
        <f t="shared" si="864"/>
        <v>1</v>
      </c>
      <c r="Q6463" s="64">
        <f t="shared" si="865"/>
        <v>1</v>
      </c>
    </row>
    <row r="6464" spans="1:17" x14ac:dyDescent="0.35">
      <c r="A6464" s="64">
        <v>51153957</v>
      </c>
      <c r="B6464" s="64" t="str">
        <f t="shared" si="860"/>
        <v>RT</v>
      </c>
      <c r="C6464" s="64">
        <f t="shared" si="861"/>
        <v>8882.83</v>
      </c>
      <c r="D6464" s="64">
        <f t="shared" si="861"/>
        <v>365</v>
      </c>
      <c r="E6464" s="64">
        <f t="shared" si="861"/>
        <v>753.4</v>
      </c>
      <c r="F6464" s="64">
        <f t="shared" si="861"/>
        <v>0</v>
      </c>
      <c r="H6464" s="64">
        <f t="shared" si="856"/>
        <v>-753.4</v>
      </c>
      <c r="J6464" s="64">
        <f t="shared" si="862"/>
        <v>268</v>
      </c>
      <c r="K6464" s="64">
        <f t="shared" si="857"/>
        <v>288</v>
      </c>
      <c r="L6464" s="64">
        <f t="shared" si="858"/>
        <v>1026</v>
      </c>
      <c r="M6464" s="64">
        <f t="shared" si="859"/>
        <v>406</v>
      </c>
      <c r="O6464" s="64">
        <f t="shared" si="863"/>
        <v>2</v>
      </c>
      <c r="P6464" s="64">
        <f t="shared" si="864"/>
        <v>1</v>
      </c>
      <c r="Q6464" s="64">
        <f t="shared" si="865"/>
        <v>1</v>
      </c>
    </row>
    <row r="6465" spans="1:17" x14ac:dyDescent="0.35">
      <c r="A6465" s="64">
        <v>51153973</v>
      </c>
      <c r="B6465" s="64" t="str">
        <f t="shared" si="860"/>
        <v>CPP</v>
      </c>
      <c r="C6465" s="64">
        <f t="shared" si="861"/>
        <v>5048.6100000000006</v>
      </c>
      <c r="D6465" s="64">
        <f t="shared" si="861"/>
        <v>302</v>
      </c>
      <c r="E6465" s="64">
        <f t="shared" si="861"/>
        <v>393.75</v>
      </c>
      <c r="F6465" s="64">
        <f t="shared" si="861"/>
        <v>385.75</v>
      </c>
      <c r="H6465" s="64">
        <f t="shared" si="856"/>
        <v>-8</v>
      </c>
      <c r="J6465" s="64">
        <f t="shared" si="862"/>
        <v>269</v>
      </c>
      <c r="K6465" s="64">
        <f t="shared" si="857"/>
        <v>288</v>
      </c>
      <c r="L6465" s="64">
        <f t="shared" si="858"/>
        <v>1026</v>
      </c>
      <c r="M6465" s="64">
        <f t="shared" si="859"/>
        <v>406</v>
      </c>
      <c r="O6465" s="64">
        <f t="shared" si="863"/>
        <v>2</v>
      </c>
      <c r="P6465" s="64">
        <f t="shared" si="864"/>
        <v>1</v>
      </c>
      <c r="Q6465" s="64">
        <f t="shared" si="865"/>
        <v>1</v>
      </c>
    </row>
    <row r="6466" spans="1:17" x14ac:dyDescent="0.35">
      <c r="A6466" s="64">
        <v>51154062</v>
      </c>
      <c r="B6466" s="64" t="str">
        <f t="shared" si="860"/>
        <v>RCT Control</v>
      </c>
      <c r="C6466" s="64">
        <f t="shared" si="861"/>
        <v>4512.21</v>
      </c>
      <c r="D6466" s="64">
        <f t="shared" si="861"/>
        <v>336</v>
      </c>
      <c r="E6466" s="64">
        <f t="shared" si="861"/>
        <v>367.5</v>
      </c>
      <c r="F6466" s="64">
        <f t="shared" si="861"/>
        <v>0</v>
      </c>
      <c r="H6466" s="64">
        <f t="shared" si="856"/>
        <v>-367.5</v>
      </c>
      <c r="J6466" s="64">
        <f t="shared" si="862"/>
        <v>269</v>
      </c>
      <c r="K6466" s="64">
        <f t="shared" si="857"/>
        <v>288</v>
      </c>
      <c r="L6466" s="64">
        <f t="shared" si="858"/>
        <v>1026</v>
      </c>
      <c r="M6466" s="64">
        <f t="shared" si="859"/>
        <v>407</v>
      </c>
      <c r="O6466" s="64">
        <f t="shared" si="863"/>
        <v>2</v>
      </c>
      <c r="P6466" s="64">
        <f t="shared" si="864"/>
        <v>1</v>
      </c>
      <c r="Q6466" s="64">
        <f t="shared" si="865"/>
        <v>1</v>
      </c>
    </row>
    <row r="6467" spans="1:17" x14ac:dyDescent="0.35">
      <c r="A6467" s="64">
        <v>51158527</v>
      </c>
      <c r="B6467" s="64" t="str">
        <f t="shared" si="860"/>
        <v>RCT Control</v>
      </c>
      <c r="C6467" s="64">
        <f t="shared" si="861"/>
        <v>4027.33</v>
      </c>
      <c r="D6467" s="64">
        <f t="shared" si="861"/>
        <v>192</v>
      </c>
      <c r="E6467" s="64">
        <f t="shared" si="861"/>
        <v>332.53000000000003</v>
      </c>
      <c r="F6467" s="64">
        <f t="shared" si="861"/>
        <v>0</v>
      </c>
      <c r="H6467" s="64">
        <f t="shared" si="856"/>
        <v>-332.53000000000003</v>
      </c>
      <c r="J6467" s="64">
        <f t="shared" si="862"/>
        <v>269</v>
      </c>
      <c r="K6467" s="64">
        <f t="shared" si="857"/>
        <v>288</v>
      </c>
      <c r="L6467" s="64">
        <f t="shared" si="858"/>
        <v>1026</v>
      </c>
      <c r="M6467" s="64">
        <f t="shared" si="859"/>
        <v>408</v>
      </c>
      <c r="O6467" s="64">
        <f t="shared" si="863"/>
        <v>2</v>
      </c>
      <c r="P6467" s="64">
        <f t="shared" si="864"/>
        <v>1</v>
      </c>
      <c r="Q6467" s="64">
        <f t="shared" si="865"/>
        <v>1</v>
      </c>
    </row>
    <row r="6468" spans="1:17" x14ac:dyDescent="0.35">
      <c r="A6468" s="64">
        <v>51158965</v>
      </c>
      <c r="B6468" s="64" t="str">
        <f t="shared" si="860"/>
        <v>RT</v>
      </c>
      <c r="C6468" s="64">
        <f t="shared" si="861"/>
        <v>4700.05</v>
      </c>
      <c r="D6468" s="64">
        <f t="shared" si="861"/>
        <v>365</v>
      </c>
      <c r="E6468" s="64">
        <f t="shared" si="861"/>
        <v>375.25</v>
      </c>
      <c r="F6468" s="64">
        <f t="shared" si="861"/>
        <v>0</v>
      </c>
      <c r="H6468" s="64">
        <f t="shared" si="856"/>
        <v>-375.25</v>
      </c>
      <c r="J6468" s="64">
        <f t="shared" si="862"/>
        <v>269</v>
      </c>
      <c r="K6468" s="64">
        <f t="shared" si="857"/>
        <v>288</v>
      </c>
      <c r="L6468" s="64">
        <f t="shared" si="858"/>
        <v>1027</v>
      </c>
      <c r="M6468" s="64">
        <f t="shared" si="859"/>
        <v>408</v>
      </c>
      <c r="O6468" s="64">
        <f t="shared" si="863"/>
        <v>2</v>
      </c>
      <c r="P6468" s="64">
        <f t="shared" si="864"/>
        <v>1</v>
      </c>
      <c r="Q6468" s="64">
        <f t="shared" si="865"/>
        <v>1</v>
      </c>
    </row>
    <row r="6469" spans="1:17" x14ac:dyDescent="0.35">
      <c r="A6469" s="64">
        <v>51159260</v>
      </c>
      <c r="B6469" s="64" t="str">
        <f t="shared" si="860"/>
        <v>RCT Control</v>
      </c>
      <c r="C6469" s="64">
        <f t="shared" si="861"/>
        <v>612.45000000000005</v>
      </c>
      <c r="D6469" s="64">
        <f t="shared" si="861"/>
        <v>150</v>
      </c>
      <c r="E6469" s="64">
        <f t="shared" si="861"/>
        <v>47.27</v>
      </c>
      <c r="F6469" s="64">
        <f t="shared" si="861"/>
        <v>0</v>
      </c>
      <c r="H6469" s="64">
        <f t="shared" si="856"/>
        <v>-47.27</v>
      </c>
      <c r="J6469" s="64">
        <f t="shared" si="862"/>
        <v>269</v>
      </c>
      <c r="K6469" s="64">
        <f t="shared" si="857"/>
        <v>288</v>
      </c>
      <c r="L6469" s="64">
        <f t="shared" si="858"/>
        <v>1027</v>
      </c>
      <c r="M6469" s="64">
        <f t="shared" si="859"/>
        <v>408</v>
      </c>
      <c r="O6469" s="64">
        <f t="shared" si="863"/>
        <v>1</v>
      </c>
      <c r="P6469" s="64">
        <f t="shared" si="864"/>
        <v>1</v>
      </c>
      <c r="Q6469" s="64">
        <f t="shared" si="865"/>
        <v>0</v>
      </c>
    </row>
    <row r="6470" spans="1:17" x14ac:dyDescent="0.35">
      <c r="A6470" s="64">
        <v>51162148</v>
      </c>
      <c r="B6470" s="64" t="str">
        <f t="shared" si="860"/>
        <v>RT</v>
      </c>
      <c r="C6470" s="64">
        <f t="shared" si="861"/>
        <v>7018.35</v>
      </c>
      <c r="D6470" s="64">
        <f t="shared" si="861"/>
        <v>367</v>
      </c>
      <c r="E6470" s="64">
        <f t="shared" si="861"/>
        <v>555.54999999999995</v>
      </c>
      <c r="F6470" s="64">
        <f t="shared" si="861"/>
        <v>0</v>
      </c>
      <c r="H6470" s="64">
        <f t="shared" si="856"/>
        <v>-555.54999999999995</v>
      </c>
      <c r="J6470" s="64">
        <f t="shared" si="862"/>
        <v>269</v>
      </c>
      <c r="K6470" s="64">
        <f t="shared" si="857"/>
        <v>288</v>
      </c>
      <c r="L6470" s="64">
        <f t="shared" si="858"/>
        <v>1028</v>
      </c>
      <c r="M6470" s="64">
        <f t="shared" si="859"/>
        <v>408</v>
      </c>
      <c r="O6470" s="64">
        <f t="shared" si="863"/>
        <v>2</v>
      </c>
      <c r="P6470" s="64">
        <f t="shared" si="864"/>
        <v>1</v>
      </c>
      <c r="Q6470" s="64">
        <f t="shared" si="865"/>
        <v>1</v>
      </c>
    </row>
    <row r="6471" spans="1:17" x14ac:dyDescent="0.35">
      <c r="A6471" s="64">
        <v>51163089</v>
      </c>
      <c r="B6471" s="64" t="str">
        <f t="shared" si="860"/>
        <v>CPP</v>
      </c>
      <c r="C6471" s="64">
        <f t="shared" si="861"/>
        <v>4962.4400000000005</v>
      </c>
      <c r="D6471" s="64">
        <f t="shared" si="861"/>
        <v>335</v>
      </c>
      <c r="E6471" s="64">
        <f t="shared" si="861"/>
        <v>391.09</v>
      </c>
      <c r="F6471" s="64">
        <f t="shared" si="861"/>
        <v>381.9</v>
      </c>
      <c r="H6471" s="64">
        <f t="shared" si="856"/>
        <v>-9.1899999999999977</v>
      </c>
      <c r="J6471" s="64">
        <f t="shared" si="862"/>
        <v>270</v>
      </c>
      <c r="K6471" s="64">
        <f t="shared" si="857"/>
        <v>288</v>
      </c>
      <c r="L6471" s="64">
        <f t="shared" si="858"/>
        <v>1028</v>
      </c>
      <c r="M6471" s="64">
        <f t="shared" si="859"/>
        <v>408</v>
      </c>
      <c r="O6471" s="64">
        <f t="shared" si="863"/>
        <v>2</v>
      </c>
      <c r="P6471" s="64">
        <f t="shared" si="864"/>
        <v>1</v>
      </c>
      <c r="Q6471" s="64">
        <f t="shared" si="865"/>
        <v>1</v>
      </c>
    </row>
    <row r="6472" spans="1:17" x14ac:dyDescent="0.35">
      <c r="A6472" s="64">
        <v>51166489</v>
      </c>
      <c r="B6472" s="64" t="str">
        <f t="shared" si="860"/>
        <v>CPP</v>
      </c>
      <c r="C6472" s="64">
        <f t="shared" si="861"/>
        <v>3685.5299999999997</v>
      </c>
      <c r="D6472" s="64">
        <f t="shared" si="861"/>
        <v>365</v>
      </c>
      <c r="E6472" s="64">
        <f t="shared" si="861"/>
        <v>301.44</v>
      </c>
      <c r="F6472" s="64">
        <f t="shared" si="861"/>
        <v>297.58000000000004</v>
      </c>
      <c r="H6472" s="64">
        <f t="shared" si="856"/>
        <v>-3.8599999999999568</v>
      </c>
      <c r="J6472" s="64">
        <f t="shared" si="862"/>
        <v>271</v>
      </c>
      <c r="K6472" s="64">
        <f t="shared" si="857"/>
        <v>288</v>
      </c>
      <c r="L6472" s="64">
        <f t="shared" si="858"/>
        <v>1028</v>
      </c>
      <c r="M6472" s="64">
        <f t="shared" si="859"/>
        <v>408</v>
      </c>
      <c r="O6472" s="64">
        <f t="shared" si="863"/>
        <v>2</v>
      </c>
      <c r="P6472" s="64">
        <f t="shared" si="864"/>
        <v>1</v>
      </c>
      <c r="Q6472" s="64">
        <f t="shared" si="865"/>
        <v>1</v>
      </c>
    </row>
    <row r="6473" spans="1:17" x14ac:dyDescent="0.35">
      <c r="A6473" s="64">
        <v>51166893</v>
      </c>
      <c r="B6473" s="64" t="str">
        <f t="shared" si="860"/>
        <v>RCT Control</v>
      </c>
      <c r="C6473" s="64">
        <f t="shared" si="861"/>
        <v>5014</v>
      </c>
      <c r="D6473" s="64">
        <f t="shared" si="861"/>
        <v>334</v>
      </c>
      <c r="E6473" s="64">
        <f t="shared" si="861"/>
        <v>407.76</v>
      </c>
      <c r="F6473" s="64">
        <f t="shared" si="861"/>
        <v>0</v>
      </c>
      <c r="H6473" s="64">
        <f t="shared" si="856"/>
        <v>-407.76</v>
      </c>
      <c r="J6473" s="64">
        <f t="shared" si="862"/>
        <v>271</v>
      </c>
      <c r="K6473" s="64">
        <f t="shared" si="857"/>
        <v>288</v>
      </c>
      <c r="L6473" s="64">
        <f t="shared" si="858"/>
        <v>1028</v>
      </c>
      <c r="M6473" s="64">
        <f t="shared" si="859"/>
        <v>409</v>
      </c>
      <c r="O6473" s="64">
        <f t="shared" si="863"/>
        <v>2</v>
      </c>
      <c r="P6473" s="64">
        <f t="shared" si="864"/>
        <v>1</v>
      </c>
      <c r="Q6473" s="64">
        <f t="shared" si="865"/>
        <v>1</v>
      </c>
    </row>
    <row r="6474" spans="1:17" x14ac:dyDescent="0.35">
      <c r="A6474" s="64">
        <v>51167396</v>
      </c>
      <c r="B6474" s="64" t="str">
        <f t="shared" si="860"/>
        <v>RCT Control</v>
      </c>
      <c r="C6474" s="64">
        <f t="shared" si="861"/>
        <v>4600.4799999999996</v>
      </c>
      <c r="D6474" s="64">
        <f t="shared" si="861"/>
        <v>335</v>
      </c>
      <c r="E6474" s="64">
        <f t="shared" si="861"/>
        <v>367.40999999999997</v>
      </c>
      <c r="F6474" s="64">
        <f t="shared" si="861"/>
        <v>0</v>
      </c>
      <c r="H6474" s="64">
        <f t="shared" si="856"/>
        <v>-367.40999999999997</v>
      </c>
      <c r="J6474" s="64">
        <f t="shared" si="862"/>
        <v>271</v>
      </c>
      <c r="K6474" s="64">
        <f t="shared" si="857"/>
        <v>288</v>
      </c>
      <c r="L6474" s="64">
        <f t="shared" si="858"/>
        <v>1028</v>
      </c>
      <c r="M6474" s="64">
        <f t="shared" si="859"/>
        <v>410</v>
      </c>
      <c r="O6474" s="64">
        <f t="shared" si="863"/>
        <v>2</v>
      </c>
      <c r="P6474" s="64">
        <f t="shared" si="864"/>
        <v>1</v>
      </c>
      <c r="Q6474" s="64">
        <f t="shared" si="865"/>
        <v>1</v>
      </c>
    </row>
    <row r="6475" spans="1:17" x14ac:dyDescent="0.35">
      <c r="A6475" s="64">
        <v>51168659</v>
      </c>
      <c r="B6475" s="64" t="str">
        <f t="shared" si="860"/>
        <v>RT</v>
      </c>
      <c r="C6475" s="64">
        <f t="shared" si="861"/>
        <v>8486.380000000001</v>
      </c>
      <c r="D6475" s="64">
        <f t="shared" si="861"/>
        <v>335</v>
      </c>
      <c r="E6475" s="64">
        <f t="shared" si="861"/>
        <v>676.2</v>
      </c>
      <c r="F6475" s="64">
        <f t="shared" si="861"/>
        <v>0</v>
      </c>
      <c r="H6475" s="64">
        <f t="shared" si="856"/>
        <v>-676.2</v>
      </c>
      <c r="J6475" s="64">
        <f t="shared" si="862"/>
        <v>271</v>
      </c>
      <c r="K6475" s="64">
        <f t="shared" si="857"/>
        <v>288</v>
      </c>
      <c r="L6475" s="64">
        <f t="shared" si="858"/>
        <v>1029</v>
      </c>
      <c r="M6475" s="64">
        <f t="shared" si="859"/>
        <v>410</v>
      </c>
      <c r="O6475" s="64">
        <f t="shared" si="863"/>
        <v>2</v>
      </c>
      <c r="P6475" s="64">
        <f t="shared" si="864"/>
        <v>1</v>
      </c>
      <c r="Q6475" s="64">
        <f t="shared" si="865"/>
        <v>1</v>
      </c>
    </row>
    <row r="6476" spans="1:17" x14ac:dyDescent="0.35">
      <c r="A6476" s="64">
        <v>51169409</v>
      </c>
      <c r="B6476" s="64" t="str">
        <f t="shared" si="860"/>
        <v>RT</v>
      </c>
      <c r="C6476" s="64">
        <f t="shared" si="861"/>
        <v>10608.49</v>
      </c>
      <c r="D6476" s="64">
        <f t="shared" si="861"/>
        <v>365</v>
      </c>
      <c r="E6476" s="64">
        <f t="shared" si="861"/>
        <v>849.83999999999992</v>
      </c>
      <c r="F6476" s="64">
        <f t="shared" si="861"/>
        <v>0</v>
      </c>
      <c r="H6476" s="64">
        <f t="shared" si="856"/>
        <v>-849.83999999999992</v>
      </c>
      <c r="J6476" s="64">
        <f t="shared" si="862"/>
        <v>271</v>
      </c>
      <c r="K6476" s="64">
        <f t="shared" si="857"/>
        <v>288</v>
      </c>
      <c r="L6476" s="64">
        <f t="shared" si="858"/>
        <v>1030</v>
      </c>
      <c r="M6476" s="64">
        <f t="shared" si="859"/>
        <v>410</v>
      </c>
      <c r="O6476" s="64">
        <f t="shared" si="863"/>
        <v>2</v>
      </c>
      <c r="P6476" s="64">
        <f t="shared" si="864"/>
        <v>1</v>
      </c>
      <c r="Q6476" s="64">
        <f t="shared" si="865"/>
        <v>1</v>
      </c>
    </row>
    <row r="6477" spans="1:17" x14ac:dyDescent="0.35">
      <c r="A6477" s="64">
        <v>51169425</v>
      </c>
      <c r="B6477" s="64" t="str">
        <f t="shared" si="860"/>
        <v>RT</v>
      </c>
      <c r="C6477" s="64">
        <f t="shared" si="861"/>
        <v>6571.22</v>
      </c>
      <c r="D6477" s="64">
        <f t="shared" si="861"/>
        <v>365</v>
      </c>
      <c r="E6477" s="64">
        <f t="shared" si="861"/>
        <v>528.04</v>
      </c>
      <c r="F6477" s="64">
        <f t="shared" si="861"/>
        <v>0</v>
      </c>
      <c r="H6477" s="64">
        <f t="shared" si="856"/>
        <v>-528.04</v>
      </c>
      <c r="J6477" s="64">
        <f t="shared" si="862"/>
        <v>271</v>
      </c>
      <c r="K6477" s="64">
        <f t="shared" si="857"/>
        <v>288</v>
      </c>
      <c r="L6477" s="64">
        <f t="shared" si="858"/>
        <v>1031</v>
      </c>
      <c r="M6477" s="64">
        <f t="shared" si="859"/>
        <v>410</v>
      </c>
      <c r="O6477" s="64">
        <f t="shared" si="863"/>
        <v>2</v>
      </c>
      <c r="P6477" s="64">
        <f t="shared" si="864"/>
        <v>1</v>
      </c>
      <c r="Q6477" s="64">
        <f t="shared" si="865"/>
        <v>1</v>
      </c>
    </row>
    <row r="6478" spans="1:17" x14ac:dyDescent="0.35">
      <c r="A6478" s="64">
        <v>51169772</v>
      </c>
      <c r="B6478" s="64" t="str">
        <f t="shared" si="860"/>
        <v>CPP</v>
      </c>
      <c r="C6478" s="64">
        <f t="shared" si="861"/>
        <v>5695.1299999999992</v>
      </c>
      <c r="D6478" s="64">
        <f t="shared" si="861"/>
        <v>365</v>
      </c>
      <c r="E6478" s="64">
        <f t="shared" si="861"/>
        <v>415.68</v>
      </c>
      <c r="F6478" s="64">
        <f t="shared" si="861"/>
        <v>397.65999999999997</v>
      </c>
      <c r="H6478" s="64">
        <f t="shared" si="856"/>
        <v>-18.020000000000039</v>
      </c>
      <c r="J6478" s="64">
        <f t="shared" si="862"/>
        <v>272</v>
      </c>
      <c r="K6478" s="64">
        <f t="shared" si="857"/>
        <v>288</v>
      </c>
      <c r="L6478" s="64">
        <f t="shared" si="858"/>
        <v>1031</v>
      </c>
      <c r="M6478" s="64">
        <f t="shared" si="859"/>
        <v>410</v>
      </c>
      <c r="O6478" s="64">
        <f t="shared" si="863"/>
        <v>2</v>
      </c>
      <c r="P6478" s="64">
        <f t="shared" si="864"/>
        <v>1</v>
      </c>
      <c r="Q6478" s="64">
        <f t="shared" si="865"/>
        <v>1</v>
      </c>
    </row>
    <row r="6479" spans="1:17" x14ac:dyDescent="0.35">
      <c r="A6479" s="64">
        <v>51169996</v>
      </c>
      <c r="B6479" s="64" t="str">
        <f t="shared" si="860"/>
        <v>RT</v>
      </c>
      <c r="C6479" s="64">
        <f t="shared" si="861"/>
        <v>5588.92</v>
      </c>
      <c r="D6479" s="64">
        <f t="shared" si="861"/>
        <v>364</v>
      </c>
      <c r="E6479" s="64">
        <f t="shared" si="861"/>
        <v>449.74</v>
      </c>
      <c r="F6479" s="64">
        <f t="shared" si="861"/>
        <v>0</v>
      </c>
      <c r="H6479" s="64">
        <f t="shared" si="856"/>
        <v>-449.74</v>
      </c>
      <c r="J6479" s="64">
        <f t="shared" si="862"/>
        <v>272</v>
      </c>
      <c r="K6479" s="64">
        <f t="shared" si="857"/>
        <v>288</v>
      </c>
      <c r="L6479" s="64">
        <f t="shared" si="858"/>
        <v>1032</v>
      </c>
      <c r="M6479" s="64">
        <f t="shared" si="859"/>
        <v>410</v>
      </c>
      <c r="O6479" s="64">
        <f t="shared" si="863"/>
        <v>2</v>
      </c>
      <c r="P6479" s="64">
        <f t="shared" si="864"/>
        <v>1</v>
      </c>
      <c r="Q6479" s="64">
        <f t="shared" si="865"/>
        <v>1</v>
      </c>
    </row>
    <row r="6480" spans="1:17" x14ac:dyDescent="0.35">
      <c r="A6480" s="64">
        <v>51170349</v>
      </c>
      <c r="B6480" s="64" t="str">
        <f t="shared" si="860"/>
        <v>RCT Control</v>
      </c>
      <c r="C6480" s="64">
        <f t="shared" si="861"/>
        <v>10964.98</v>
      </c>
      <c r="D6480" s="64">
        <f t="shared" si="861"/>
        <v>333</v>
      </c>
      <c r="E6480" s="64">
        <f t="shared" si="861"/>
        <v>905.09</v>
      </c>
      <c r="F6480" s="64">
        <f t="shared" si="861"/>
        <v>0</v>
      </c>
      <c r="H6480" s="64">
        <f t="shared" si="856"/>
        <v>-905.09</v>
      </c>
      <c r="J6480" s="64">
        <f t="shared" si="862"/>
        <v>272</v>
      </c>
      <c r="K6480" s="64">
        <f t="shared" si="857"/>
        <v>288</v>
      </c>
      <c r="L6480" s="64">
        <f t="shared" si="858"/>
        <v>1032</v>
      </c>
      <c r="M6480" s="64">
        <f t="shared" si="859"/>
        <v>411</v>
      </c>
      <c r="O6480" s="64">
        <f t="shared" si="863"/>
        <v>2</v>
      </c>
      <c r="P6480" s="64">
        <f t="shared" si="864"/>
        <v>1</v>
      </c>
      <c r="Q6480" s="64">
        <f t="shared" si="865"/>
        <v>1</v>
      </c>
    </row>
    <row r="6481" spans="1:17" x14ac:dyDescent="0.35">
      <c r="A6481" s="64">
        <v>51171074</v>
      </c>
      <c r="B6481" s="64" t="str">
        <f t="shared" si="860"/>
        <v>CPP</v>
      </c>
      <c r="C6481" s="64">
        <f t="shared" si="861"/>
        <v>9101.69</v>
      </c>
      <c r="D6481" s="64">
        <f t="shared" si="861"/>
        <v>305</v>
      </c>
      <c r="E6481" s="64">
        <f t="shared" si="861"/>
        <v>709.07999999999993</v>
      </c>
      <c r="F6481" s="64">
        <f t="shared" si="861"/>
        <v>695.93000000000006</v>
      </c>
      <c r="H6481" s="64">
        <f t="shared" si="856"/>
        <v>-13.149999999999864</v>
      </c>
      <c r="J6481" s="64">
        <f t="shared" si="862"/>
        <v>273</v>
      </c>
      <c r="K6481" s="64">
        <f t="shared" si="857"/>
        <v>288</v>
      </c>
      <c r="L6481" s="64">
        <f t="shared" si="858"/>
        <v>1032</v>
      </c>
      <c r="M6481" s="64">
        <f t="shared" si="859"/>
        <v>411</v>
      </c>
      <c r="O6481" s="64">
        <f t="shared" si="863"/>
        <v>2</v>
      </c>
      <c r="P6481" s="64">
        <f t="shared" si="864"/>
        <v>1</v>
      </c>
      <c r="Q6481" s="64">
        <f t="shared" si="865"/>
        <v>1</v>
      </c>
    </row>
    <row r="6482" spans="1:17" x14ac:dyDescent="0.35">
      <c r="A6482" s="64">
        <v>51174044</v>
      </c>
      <c r="B6482" s="64" t="str">
        <f t="shared" si="860"/>
        <v>CPP/RT</v>
      </c>
      <c r="C6482" s="64">
        <f t="shared" si="861"/>
        <v>8213.5299999999988</v>
      </c>
      <c r="D6482" s="64">
        <f t="shared" si="861"/>
        <v>337</v>
      </c>
      <c r="E6482" s="64">
        <f t="shared" si="861"/>
        <v>632.27</v>
      </c>
      <c r="F6482" s="64">
        <f t="shared" si="861"/>
        <v>612.79</v>
      </c>
      <c r="H6482" s="64">
        <f t="shared" si="856"/>
        <v>-19.480000000000018</v>
      </c>
      <c r="J6482" s="64">
        <f t="shared" si="862"/>
        <v>273</v>
      </c>
      <c r="K6482" s="64">
        <f t="shared" si="857"/>
        <v>289</v>
      </c>
      <c r="L6482" s="64">
        <f t="shared" si="858"/>
        <v>1032</v>
      </c>
      <c r="M6482" s="64">
        <f t="shared" si="859"/>
        <v>411</v>
      </c>
      <c r="O6482" s="64">
        <f t="shared" si="863"/>
        <v>2</v>
      </c>
      <c r="P6482" s="64">
        <f t="shared" si="864"/>
        <v>1</v>
      </c>
      <c r="Q6482" s="64">
        <f t="shared" si="865"/>
        <v>1</v>
      </c>
    </row>
    <row r="6483" spans="1:17" x14ac:dyDescent="0.35">
      <c r="A6483" s="64">
        <v>51176123</v>
      </c>
      <c r="B6483" s="64" t="str">
        <f t="shared" si="860"/>
        <v>RT</v>
      </c>
      <c r="C6483" s="64">
        <f t="shared" si="861"/>
        <v>4767.46</v>
      </c>
      <c r="D6483" s="64">
        <f t="shared" si="861"/>
        <v>365</v>
      </c>
      <c r="E6483" s="64">
        <f t="shared" si="861"/>
        <v>388.39</v>
      </c>
      <c r="F6483" s="64">
        <f t="shared" si="861"/>
        <v>0</v>
      </c>
      <c r="H6483" s="64">
        <f t="shared" si="856"/>
        <v>-388.39</v>
      </c>
      <c r="J6483" s="64">
        <f t="shared" si="862"/>
        <v>273</v>
      </c>
      <c r="K6483" s="64">
        <f t="shared" si="857"/>
        <v>289</v>
      </c>
      <c r="L6483" s="64">
        <f t="shared" si="858"/>
        <v>1033</v>
      </c>
      <c r="M6483" s="64">
        <f t="shared" si="859"/>
        <v>411</v>
      </c>
      <c r="O6483" s="64">
        <f t="shared" si="863"/>
        <v>2</v>
      </c>
      <c r="P6483" s="64">
        <f t="shared" si="864"/>
        <v>1</v>
      </c>
      <c r="Q6483" s="64">
        <f t="shared" si="865"/>
        <v>1</v>
      </c>
    </row>
    <row r="6484" spans="1:17" x14ac:dyDescent="0.35">
      <c r="A6484" s="64">
        <v>51177501</v>
      </c>
      <c r="B6484" s="64" t="str">
        <f t="shared" si="860"/>
        <v>CPP</v>
      </c>
      <c r="C6484" s="64">
        <f t="shared" si="861"/>
        <v>12141.150000000001</v>
      </c>
      <c r="D6484" s="64">
        <f t="shared" si="861"/>
        <v>303</v>
      </c>
      <c r="E6484" s="64">
        <f t="shared" si="861"/>
        <v>975.22</v>
      </c>
      <c r="F6484" s="64">
        <f t="shared" si="861"/>
        <v>958.02</v>
      </c>
      <c r="H6484" s="64">
        <f t="shared" si="856"/>
        <v>-17.200000000000045</v>
      </c>
      <c r="J6484" s="64">
        <f t="shared" si="862"/>
        <v>274</v>
      </c>
      <c r="K6484" s="64">
        <f t="shared" si="857"/>
        <v>289</v>
      </c>
      <c r="L6484" s="64">
        <f t="shared" si="858"/>
        <v>1033</v>
      </c>
      <c r="M6484" s="64">
        <f t="shared" si="859"/>
        <v>411</v>
      </c>
      <c r="O6484" s="64">
        <f t="shared" si="863"/>
        <v>2</v>
      </c>
      <c r="P6484" s="64">
        <f t="shared" si="864"/>
        <v>1</v>
      </c>
      <c r="Q6484" s="64">
        <f t="shared" si="865"/>
        <v>1</v>
      </c>
    </row>
    <row r="6485" spans="1:17" x14ac:dyDescent="0.35">
      <c r="A6485" s="64">
        <v>51179341</v>
      </c>
      <c r="B6485" s="64" t="str">
        <f t="shared" si="860"/>
        <v>RT</v>
      </c>
      <c r="C6485" s="64">
        <f t="shared" si="861"/>
        <v>10061.16</v>
      </c>
      <c r="D6485" s="64">
        <f t="shared" si="861"/>
        <v>365</v>
      </c>
      <c r="E6485" s="64">
        <f t="shared" si="861"/>
        <v>834.25</v>
      </c>
      <c r="F6485" s="64">
        <f t="shared" si="861"/>
        <v>0</v>
      </c>
      <c r="H6485" s="64">
        <f t="shared" si="856"/>
        <v>-834.25</v>
      </c>
      <c r="J6485" s="64">
        <f t="shared" si="862"/>
        <v>274</v>
      </c>
      <c r="K6485" s="64">
        <f t="shared" si="857"/>
        <v>289</v>
      </c>
      <c r="L6485" s="64">
        <f t="shared" si="858"/>
        <v>1034</v>
      </c>
      <c r="M6485" s="64">
        <f t="shared" si="859"/>
        <v>411</v>
      </c>
      <c r="O6485" s="64">
        <f t="shared" si="863"/>
        <v>2</v>
      </c>
      <c r="P6485" s="64">
        <f t="shared" si="864"/>
        <v>1</v>
      </c>
      <c r="Q6485" s="64">
        <f t="shared" si="865"/>
        <v>1</v>
      </c>
    </row>
    <row r="6486" spans="1:17" x14ac:dyDescent="0.35">
      <c r="A6486" s="64">
        <v>51181578</v>
      </c>
      <c r="B6486" s="64" t="str">
        <f t="shared" si="860"/>
        <v>RCT Control</v>
      </c>
      <c r="C6486" s="64">
        <f t="shared" si="861"/>
        <v>11909.140009999999</v>
      </c>
      <c r="D6486" s="64">
        <f t="shared" si="861"/>
        <v>333</v>
      </c>
      <c r="E6486" s="64">
        <f t="shared" si="861"/>
        <v>970.02</v>
      </c>
      <c r="F6486" s="64">
        <f t="shared" si="861"/>
        <v>0</v>
      </c>
      <c r="H6486" s="64">
        <f t="shared" si="856"/>
        <v>-970.02</v>
      </c>
      <c r="J6486" s="64">
        <f t="shared" si="862"/>
        <v>274</v>
      </c>
      <c r="K6486" s="64">
        <f t="shared" si="857"/>
        <v>289</v>
      </c>
      <c r="L6486" s="64">
        <f t="shared" si="858"/>
        <v>1034</v>
      </c>
      <c r="M6486" s="64">
        <f t="shared" si="859"/>
        <v>412</v>
      </c>
      <c r="O6486" s="64">
        <f t="shared" si="863"/>
        <v>2</v>
      </c>
      <c r="P6486" s="64">
        <f t="shared" si="864"/>
        <v>1</v>
      </c>
      <c r="Q6486" s="64">
        <f t="shared" si="865"/>
        <v>1</v>
      </c>
    </row>
    <row r="6487" spans="1:17" x14ac:dyDescent="0.35">
      <c r="A6487" s="64">
        <v>51181883</v>
      </c>
      <c r="B6487" s="64" t="str">
        <f t="shared" si="860"/>
        <v>RCT Control</v>
      </c>
      <c r="C6487" s="64">
        <f t="shared" si="861"/>
        <v>4630.2</v>
      </c>
      <c r="D6487" s="64">
        <f t="shared" si="861"/>
        <v>334</v>
      </c>
      <c r="E6487" s="64">
        <f t="shared" si="861"/>
        <v>367.08</v>
      </c>
      <c r="F6487" s="64">
        <f t="shared" si="861"/>
        <v>0</v>
      </c>
      <c r="H6487" s="64">
        <f t="shared" si="856"/>
        <v>-367.08</v>
      </c>
      <c r="J6487" s="64">
        <f t="shared" si="862"/>
        <v>274</v>
      </c>
      <c r="K6487" s="64">
        <f t="shared" si="857"/>
        <v>289</v>
      </c>
      <c r="L6487" s="64">
        <f t="shared" si="858"/>
        <v>1034</v>
      </c>
      <c r="M6487" s="64">
        <f t="shared" si="859"/>
        <v>413</v>
      </c>
      <c r="O6487" s="64">
        <f t="shared" si="863"/>
        <v>2</v>
      </c>
      <c r="P6487" s="64">
        <f t="shared" si="864"/>
        <v>1</v>
      </c>
      <c r="Q6487" s="64">
        <f t="shared" si="865"/>
        <v>1</v>
      </c>
    </row>
    <row r="6488" spans="1:17" x14ac:dyDescent="0.35">
      <c r="A6488" s="64">
        <v>51185306</v>
      </c>
      <c r="B6488" s="64" t="str">
        <f t="shared" si="860"/>
        <v>RCT Control</v>
      </c>
      <c r="C6488" s="64">
        <f t="shared" si="861"/>
        <v>4794.58</v>
      </c>
      <c r="D6488" s="64">
        <f t="shared" si="861"/>
        <v>363</v>
      </c>
      <c r="E6488" s="64">
        <f t="shared" si="861"/>
        <v>390.86</v>
      </c>
      <c r="F6488" s="64">
        <f t="shared" si="861"/>
        <v>0</v>
      </c>
      <c r="H6488" s="64">
        <f t="shared" si="856"/>
        <v>-390.86</v>
      </c>
      <c r="J6488" s="64">
        <f t="shared" si="862"/>
        <v>274</v>
      </c>
      <c r="K6488" s="64">
        <f t="shared" si="857"/>
        <v>289</v>
      </c>
      <c r="L6488" s="64">
        <f t="shared" si="858"/>
        <v>1034</v>
      </c>
      <c r="M6488" s="64">
        <f t="shared" si="859"/>
        <v>414</v>
      </c>
      <c r="O6488" s="64">
        <f t="shared" si="863"/>
        <v>2</v>
      </c>
      <c r="P6488" s="64">
        <f t="shared" si="864"/>
        <v>1</v>
      </c>
      <c r="Q6488" s="64">
        <f t="shared" si="865"/>
        <v>1</v>
      </c>
    </row>
    <row r="6489" spans="1:17" x14ac:dyDescent="0.35">
      <c r="A6489" s="64">
        <v>51185736</v>
      </c>
      <c r="B6489" s="64" t="str">
        <f t="shared" si="860"/>
        <v>RCT Control</v>
      </c>
      <c r="C6489" s="64">
        <f t="shared" si="861"/>
        <v>6947.09</v>
      </c>
      <c r="D6489" s="64">
        <f t="shared" si="861"/>
        <v>365</v>
      </c>
      <c r="E6489" s="64">
        <f t="shared" si="861"/>
        <v>581.86</v>
      </c>
      <c r="F6489" s="64">
        <f t="shared" si="861"/>
        <v>0</v>
      </c>
      <c r="H6489" s="64">
        <f t="shared" si="856"/>
        <v>-581.86</v>
      </c>
      <c r="J6489" s="64">
        <f t="shared" si="862"/>
        <v>274</v>
      </c>
      <c r="K6489" s="64">
        <f t="shared" si="857"/>
        <v>289</v>
      </c>
      <c r="L6489" s="64">
        <f t="shared" si="858"/>
        <v>1034</v>
      </c>
      <c r="M6489" s="64">
        <f t="shared" si="859"/>
        <v>415</v>
      </c>
      <c r="O6489" s="64">
        <f t="shared" si="863"/>
        <v>2</v>
      </c>
      <c r="P6489" s="64">
        <f t="shared" si="864"/>
        <v>1</v>
      </c>
      <c r="Q6489" s="64">
        <f t="shared" si="865"/>
        <v>1</v>
      </c>
    </row>
    <row r="6490" spans="1:17" x14ac:dyDescent="0.35">
      <c r="A6490" s="64">
        <v>51188045</v>
      </c>
      <c r="B6490" s="64" t="str">
        <f t="shared" si="860"/>
        <v>RT</v>
      </c>
      <c r="C6490" s="64">
        <f t="shared" si="861"/>
        <v>5958.02</v>
      </c>
      <c r="D6490" s="64">
        <f t="shared" si="861"/>
        <v>365</v>
      </c>
      <c r="E6490" s="64">
        <f t="shared" si="861"/>
        <v>481.31999999999994</v>
      </c>
      <c r="F6490" s="64">
        <f t="shared" si="861"/>
        <v>0</v>
      </c>
      <c r="H6490" s="64">
        <f t="shared" si="856"/>
        <v>-481.31999999999994</v>
      </c>
      <c r="J6490" s="64">
        <f t="shared" si="862"/>
        <v>274</v>
      </c>
      <c r="K6490" s="64">
        <f t="shared" si="857"/>
        <v>289</v>
      </c>
      <c r="L6490" s="64">
        <f t="shared" si="858"/>
        <v>1035</v>
      </c>
      <c r="M6490" s="64">
        <f t="shared" si="859"/>
        <v>415</v>
      </c>
      <c r="O6490" s="64">
        <f t="shared" si="863"/>
        <v>2</v>
      </c>
      <c r="P6490" s="64">
        <f t="shared" si="864"/>
        <v>1</v>
      </c>
      <c r="Q6490" s="64">
        <f t="shared" si="865"/>
        <v>1</v>
      </c>
    </row>
    <row r="6491" spans="1:17" x14ac:dyDescent="0.35">
      <c r="A6491" s="64">
        <v>51188988</v>
      </c>
      <c r="B6491" s="64" t="str">
        <f t="shared" si="860"/>
        <v>RT</v>
      </c>
      <c r="C6491" s="64">
        <f t="shared" si="861"/>
        <v>5732.66</v>
      </c>
      <c r="D6491" s="64">
        <f t="shared" si="861"/>
        <v>363</v>
      </c>
      <c r="E6491" s="64">
        <f t="shared" si="861"/>
        <v>474.65999999999997</v>
      </c>
      <c r="F6491" s="64">
        <f t="shared" si="861"/>
        <v>0</v>
      </c>
      <c r="H6491" s="64">
        <f t="shared" si="856"/>
        <v>-474.65999999999997</v>
      </c>
      <c r="J6491" s="64">
        <f t="shared" si="862"/>
        <v>274</v>
      </c>
      <c r="K6491" s="64">
        <f t="shared" si="857"/>
        <v>289</v>
      </c>
      <c r="L6491" s="64">
        <f t="shared" si="858"/>
        <v>1036</v>
      </c>
      <c r="M6491" s="64">
        <f t="shared" si="859"/>
        <v>415</v>
      </c>
      <c r="O6491" s="64">
        <f t="shared" si="863"/>
        <v>2</v>
      </c>
      <c r="P6491" s="64">
        <f t="shared" si="864"/>
        <v>1</v>
      </c>
      <c r="Q6491" s="64">
        <f t="shared" si="865"/>
        <v>1</v>
      </c>
    </row>
    <row r="6492" spans="1:17" x14ac:dyDescent="0.35">
      <c r="A6492" s="64">
        <v>51194505</v>
      </c>
      <c r="B6492" s="64" t="str">
        <f t="shared" si="860"/>
        <v>CPP</v>
      </c>
      <c r="C6492" s="64">
        <f t="shared" si="861"/>
        <v>7732.95</v>
      </c>
      <c r="D6492" s="64">
        <f t="shared" si="861"/>
        <v>365</v>
      </c>
      <c r="E6492" s="64">
        <f t="shared" si="861"/>
        <v>631.30999999999995</v>
      </c>
      <c r="F6492" s="64">
        <f t="shared" si="861"/>
        <v>629.19000000000005</v>
      </c>
      <c r="H6492" s="64">
        <f t="shared" si="856"/>
        <v>-2.1199999999998909</v>
      </c>
      <c r="J6492" s="64">
        <f t="shared" si="862"/>
        <v>275</v>
      </c>
      <c r="K6492" s="64">
        <f t="shared" si="857"/>
        <v>289</v>
      </c>
      <c r="L6492" s="64">
        <f t="shared" si="858"/>
        <v>1036</v>
      </c>
      <c r="M6492" s="64">
        <f t="shared" si="859"/>
        <v>415</v>
      </c>
      <c r="O6492" s="64">
        <f t="shared" si="863"/>
        <v>2</v>
      </c>
      <c r="P6492" s="64">
        <f t="shared" si="864"/>
        <v>1</v>
      </c>
      <c r="Q6492" s="64">
        <f t="shared" si="865"/>
        <v>1</v>
      </c>
    </row>
    <row r="6493" spans="1:17" x14ac:dyDescent="0.35">
      <c r="A6493" s="64">
        <v>51195173</v>
      </c>
      <c r="B6493" s="64" t="str">
        <f t="shared" si="860"/>
        <v>CPP</v>
      </c>
      <c r="C6493" s="64">
        <f t="shared" si="861"/>
        <v>3504.9300000000003</v>
      </c>
      <c r="D6493" s="64">
        <f t="shared" si="861"/>
        <v>304</v>
      </c>
      <c r="E6493" s="64">
        <f t="shared" si="861"/>
        <v>287.37</v>
      </c>
      <c r="F6493" s="64">
        <f t="shared" si="861"/>
        <v>289.01</v>
      </c>
      <c r="H6493" s="64">
        <f t="shared" si="856"/>
        <v>1.6399999999999864</v>
      </c>
      <c r="J6493" s="64">
        <f t="shared" si="862"/>
        <v>276</v>
      </c>
      <c r="K6493" s="64">
        <f t="shared" si="857"/>
        <v>289</v>
      </c>
      <c r="L6493" s="64">
        <f t="shared" si="858"/>
        <v>1036</v>
      </c>
      <c r="M6493" s="64">
        <f t="shared" si="859"/>
        <v>415</v>
      </c>
      <c r="O6493" s="64">
        <f t="shared" si="863"/>
        <v>2</v>
      </c>
      <c r="P6493" s="64">
        <f t="shared" si="864"/>
        <v>1</v>
      </c>
      <c r="Q6493" s="64">
        <f t="shared" si="865"/>
        <v>1</v>
      </c>
    </row>
    <row r="6494" spans="1:17" x14ac:dyDescent="0.35">
      <c r="A6494" s="64">
        <v>51196113</v>
      </c>
      <c r="B6494" s="64" t="str">
        <f t="shared" si="860"/>
        <v>RT</v>
      </c>
      <c r="C6494" s="64">
        <f t="shared" si="861"/>
        <v>8235.34</v>
      </c>
      <c r="D6494" s="64">
        <f t="shared" si="861"/>
        <v>364</v>
      </c>
      <c r="E6494" s="64">
        <f t="shared" si="861"/>
        <v>659.98</v>
      </c>
      <c r="F6494" s="64">
        <f t="shared" si="861"/>
        <v>0</v>
      </c>
      <c r="H6494" s="64">
        <f t="shared" si="856"/>
        <v>-659.98</v>
      </c>
      <c r="J6494" s="64">
        <f t="shared" si="862"/>
        <v>276</v>
      </c>
      <c r="K6494" s="64">
        <f t="shared" si="857"/>
        <v>289</v>
      </c>
      <c r="L6494" s="64">
        <f t="shared" si="858"/>
        <v>1037</v>
      </c>
      <c r="M6494" s="64">
        <f t="shared" si="859"/>
        <v>415</v>
      </c>
      <c r="O6494" s="64">
        <f t="shared" si="863"/>
        <v>2</v>
      </c>
      <c r="P6494" s="64">
        <f t="shared" si="864"/>
        <v>1</v>
      </c>
      <c r="Q6494" s="64">
        <f t="shared" si="865"/>
        <v>1</v>
      </c>
    </row>
    <row r="6495" spans="1:17" x14ac:dyDescent="0.35">
      <c r="A6495" s="64">
        <v>51196444</v>
      </c>
      <c r="B6495" s="64" t="str">
        <f t="shared" si="860"/>
        <v>RT</v>
      </c>
      <c r="C6495" s="64">
        <f t="shared" si="861"/>
        <v>12711.53</v>
      </c>
      <c r="D6495" s="64">
        <f t="shared" si="861"/>
        <v>364</v>
      </c>
      <c r="E6495" s="64">
        <f t="shared" si="861"/>
        <v>1061.3499999999999</v>
      </c>
      <c r="F6495" s="64">
        <f t="shared" si="861"/>
        <v>0</v>
      </c>
      <c r="H6495" s="64">
        <f t="shared" si="856"/>
        <v>-1061.3499999999999</v>
      </c>
      <c r="J6495" s="64">
        <f t="shared" si="862"/>
        <v>276</v>
      </c>
      <c r="K6495" s="64">
        <f t="shared" si="857"/>
        <v>289</v>
      </c>
      <c r="L6495" s="64">
        <f t="shared" si="858"/>
        <v>1038</v>
      </c>
      <c r="M6495" s="64">
        <f t="shared" si="859"/>
        <v>415</v>
      </c>
      <c r="O6495" s="64">
        <f t="shared" si="863"/>
        <v>2</v>
      </c>
      <c r="P6495" s="64">
        <f t="shared" si="864"/>
        <v>1</v>
      </c>
      <c r="Q6495" s="64">
        <f t="shared" si="865"/>
        <v>1</v>
      </c>
    </row>
    <row r="6496" spans="1:17" x14ac:dyDescent="0.35">
      <c r="A6496" s="64">
        <v>51197012</v>
      </c>
      <c r="B6496" s="64" t="str">
        <f t="shared" si="860"/>
        <v>RCT Control</v>
      </c>
      <c r="C6496" s="64">
        <f t="shared" si="861"/>
        <v>7955.98</v>
      </c>
      <c r="D6496" s="64">
        <f t="shared" si="861"/>
        <v>335</v>
      </c>
      <c r="E6496" s="64">
        <f t="shared" si="861"/>
        <v>640.67999999999995</v>
      </c>
      <c r="F6496" s="64">
        <f t="shared" si="861"/>
        <v>0</v>
      </c>
      <c r="H6496" s="64">
        <f t="shared" si="856"/>
        <v>-640.67999999999995</v>
      </c>
      <c r="J6496" s="64">
        <f t="shared" si="862"/>
        <v>276</v>
      </c>
      <c r="K6496" s="64">
        <f t="shared" si="857"/>
        <v>289</v>
      </c>
      <c r="L6496" s="64">
        <f t="shared" si="858"/>
        <v>1038</v>
      </c>
      <c r="M6496" s="64">
        <f t="shared" si="859"/>
        <v>416</v>
      </c>
      <c r="O6496" s="64">
        <f t="shared" si="863"/>
        <v>2</v>
      </c>
      <c r="P6496" s="64">
        <f t="shared" si="864"/>
        <v>1</v>
      </c>
      <c r="Q6496" s="64">
        <f t="shared" si="865"/>
        <v>1</v>
      </c>
    </row>
    <row r="6497" spans="1:17" x14ac:dyDescent="0.35">
      <c r="A6497" s="64">
        <v>51198094</v>
      </c>
      <c r="B6497" s="64" t="str">
        <f t="shared" si="860"/>
        <v>RCT Control</v>
      </c>
      <c r="C6497" s="64">
        <f t="shared" si="861"/>
        <v>5090.2299999999996</v>
      </c>
      <c r="D6497" s="64">
        <f t="shared" si="861"/>
        <v>335</v>
      </c>
      <c r="E6497" s="64">
        <f t="shared" si="861"/>
        <v>413.78</v>
      </c>
      <c r="F6497" s="64">
        <f t="shared" si="861"/>
        <v>0</v>
      </c>
      <c r="H6497" s="64">
        <f t="shared" si="856"/>
        <v>-413.78</v>
      </c>
      <c r="J6497" s="64">
        <f t="shared" si="862"/>
        <v>276</v>
      </c>
      <c r="K6497" s="64">
        <f t="shared" si="857"/>
        <v>289</v>
      </c>
      <c r="L6497" s="64">
        <f t="shared" si="858"/>
        <v>1038</v>
      </c>
      <c r="M6497" s="64">
        <f t="shared" si="859"/>
        <v>417</v>
      </c>
      <c r="O6497" s="64">
        <f t="shared" si="863"/>
        <v>2</v>
      </c>
      <c r="P6497" s="64">
        <f t="shared" si="864"/>
        <v>1</v>
      </c>
      <c r="Q6497" s="64">
        <f t="shared" si="865"/>
        <v>1</v>
      </c>
    </row>
    <row r="6498" spans="1:17" x14ac:dyDescent="0.35">
      <c r="A6498" s="64">
        <v>51199604</v>
      </c>
      <c r="B6498" s="64" t="str">
        <f t="shared" si="860"/>
        <v>RT</v>
      </c>
      <c r="C6498" s="64">
        <f t="shared" si="861"/>
        <v>4259.4699999999993</v>
      </c>
      <c r="D6498" s="64">
        <f t="shared" si="861"/>
        <v>363</v>
      </c>
      <c r="E6498" s="64">
        <f t="shared" si="861"/>
        <v>347.1</v>
      </c>
      <c r="F6498" s="64">
        <f t="shared" si="861"/>
        <v>0</v>
      </c>
      <c r="H6498" s="64">
        <f t="shared" si="856"/>
        <v>-347.1</v>
      </c>
      <c r="J6498" s="64">
        <f t="shared" si="862"/>
        <v>276</v>
      </c>
      <c r="K6498" s="64">
        <f t="shared" si="857"/>
        <v>289</v>
      </c>
      <c r="L6498" s="64">
        <f t="shared" si="858"/>
        <v>1039</v>
      </c>
      <c r="M6498" s="64">
        <f t="shared" si="859"/>
        <v>417</v>
      </c>
      <c r="O6498" s="64">
        <f t="shared" si="863"/>
        <v>2</v>
      </c>
      <c r="P6498" s="64">
        <f t="shared" si="864"/>
        <v>1</v>
      </c>
      <c r="Q6498" s="64">
        <f t="shared" si="865"/>
        <v>1</v>
      </c>
    </row>
    <row r="6499" spans="1:17" x14ac:dyDescent="0.35">
      <c r="A6499" s="64">
        <v>51200419</v>
      </c>
      <c r="B6499" s="64" t="str">
        <f t="shared" si="860"/>
        <v>CPP</v>
      </c>
      <c r="C6499" s="64">
        <f t="shared" si="861"/>
        <v>5640.12</v>
      </c>
      <c r="D6499" s="64">
        <f t="shared" si="861"/>
        <v>364</v>
      </c>
      <c r="E6499" s="64">
        <f t="shared" si="861"/>
        <v>457.1</v>
      </c>
      <c r="F6499" s="64">
        <f t="shared" si="861"/>
        <v>444.98</v>
      </c>
      <c r="H6499" s="64">
        <f t="shared" si="856"/>
        <v>-12.120000000000005</v>
      </c>
      <c r="J6499" s="64">
        <f t="shared" si="862"/>
        <v>277</v>
      </c>
      <c r="K6499" s="64">
        <f t="shared" si="857"/>
        <v>289</v>
      </c>
      <c r="L6499" s="64">
        <f t="shared" si="858"/>
        <v>1039</v>
      </c>
      <c r="M6499" s="64">
        <f t="shared" si="859"/>
        <v>417</v>
      </c>
      <c r="O6499" s="64">
        <f t="shared" si="863"/>
        <v>2</v>
      </c>
      <c r="P6499" s="64">
        <f t="shared" si="864"/>
        <v>1</v>
      </c>
      <c r="Q6499" s="64">
        <f t="shared" si="865"/>
        <v>1</v>
      </c>
    </row>
    <row r="6500" spans="1:17" x14ac:dyDescent="0.35">
      <c r="A6500" s="64">
        <v>51200865</v>
      </c>
      <c r="B6500" s="64" t="str">
        <f t="shared" si="860"/>
        <v>RCT Control</v>
      </c>
      <c r="C6500" s="64">
        <f t="shared" si="861"/>
        <v>6181.0399999999991</v>
      </c>
      <c r="D6500" s="64">
        <f t="shared" si="861"/>
        <v>363</v>
      </c>
      <c r="E6500" s="64">
        <f t="shared" si="861"/>
        <v>494.2</v>
      </c>
      <c r="F6500" s="64">
        <f t="shared" si="861"/>
        <v>0</v>
      </c>
      <c r="H6500" s="64">
        <f t="shared" si="856"/>
        <v>-494.2</v>
      </c>
      <c r="J6500" s="64">
        <f t="shared" si="862"/>
        <v>277</v>
      </c>
      <c r="K6500" s="64">
        <f t="shared" si="857"/>
        <v>289</v>
      </c>
      <c r="L6500" s="64">
        <f t="shared" si="858"/>
        <v>1039</v>
      </c>
      <c r="M6500" s="64">
        <f t="shared" si="859"/>
        <v>418</v>
      </c>
      <c r="O6500" s="64">
        <f t="shared" si="863"/>
        <v>2</v>
      </c>
      <c r="P6500" s="64">
        <f t="shared" si="864"/>
        <v>1</v>
      </c>
      <c r="Q6500" s="64">
        <f t="shared" si="865"/>
        <v>1</v>
      </c>
    </row>
    <row r="6501" spans="1:17" x14ac:dyDescent="0.35">
      <c r="A6501" s="64">
        <v>51201649</v>
      </c>
      <c r="B6501" s="64" t="str">
        <f t="shared" si="860"/>
        <v>RT</v>
      </c>
      <c r="C6501" s="64">
        <f t="shared" si="861"/>
        <v>7563.09</v>
      </c>
      <c r="D6501" s="64">
        <f t="shared" si="861"/>
        <v>365</v>
      </c>
      <c r="E6501" s="64">
        <f t="shared" si="861"/>
        <v>616.66000000000008</v>
      </c>
      <c r="F6501" s="64">
        <f t="shared" si="861"/>
        <v>0</v>
      </c>
      <c r="H6501" s="64">
        <f t="shared" si="856"/>
        <v>-616.66000000000008</v>
      </c>
      <c r="J6501" s="64">
        <f t="shared" si="862"/>
        <v>277</v>
      </c>
      <c r="K6501" s="64">
        <f t="shared" si="857"/>
        <v>289</v>
      </c>
      <c r="L6501" s="64">
        <f t="shared" si="858"/>
        <v>1040</v>
      </c>
      <c r="M6501" s="64">
        <f t="shared" si="859"/>
        <v>418</v>
      </c>
      <c r="O6501" s="64">
        <f t="shared" si="863"/>
        <v>2</v>
      </c>
      <c r="P6501" s="64">
        <f t="shared" si="864"/>
        <v>1</v>
      </c>
      <c r="Q6501" s="64">
        <f t="shared" si="865"/>
        <v>1</v>
      </c>
    </row>
    <row r="6502" spans="1:17" x14ac:dyDescent="0.35">
      <c r="A6502" s="64">
        <v>51202069</v>
      </c>
      <c r="B6502" s="64" t="str">
        <f t="shared" si="860"/>
        <v>RT</v>
      </c>
      <c r="C6502" s="64">
        <f t="shared" si="861"/>
        <v>6704.2999999999993</v>
      </c>
      <c r="D6502" s="64">
        <f t="shared" si="861"/>
        <v>365</v>
      </c>
      <c r="E6502" s="64">
        <f t="shared" si="861"/>
        <v>546.47</v>
      </c>
      <c r="F6502" s="64">
        <f t="shared" si="861"/>
        <v>0</v>
      </c>
      <c r="H6502" s="64">
        <f t="shared" si="856"/>
        <v>-546.47</v>
      </c>
      <c r="J6502" s="64">
        <f t="shared" si="862"/>
        <v>277</v>
      </c>
      <c r="K6502" s="64">
        <f t="shared" si="857"/>
        <v>289</v>
      </c>
      <c r="L6502" s="64">
        <f t="shared" si="858"/>
        <v>1041</v>
      </c>
      <c r="M6502" s="64">
        <f t="shared" si="859"/>
        <v>418</v>
      </c>
      <c r="O6502" s="64">
        <f t="shared" si="863"/>
        <v>2</v>
      </c>
      <c r="P6502" s="64">
        <f t="shared" si="864"/>
        <v>1</v>
      </c>
      <c r="Q6502" s="64">
        <f t="shared" si="865"/>
        <v>1</v>
      </c>
    </row>
    <row r="6503" spans="1:17" x14ac:dyDescent="0.35">
      <c r="A6503" s="64">
        <v>51203380</v>
      </c>
      <c r="B6503" s="64" t="str">
        <f t="shared" si="860"/>
        <v>CPP</v>
      </c>
      <c r="C6503" s="64">
        <f t="shared" si="861"/>
        <v>6706.8099999999995</v>
      </c>
      <c r="D6503" s="64">
        <f t="shared" si="861"/>
        <v>336</v>
      </c>
      <c r="E6503" s="64">
        <f t="shared" si="861"/>
        <v>543.86</v>
      </c>
      <c r="F6503" s="64">
        <f t="shared" si="861"/>
        <v>538.17000000000007</v>
      </c>
      <c r="H6503" s="64">
        <f t="shared" si="856"/>
        <v>-5.6899999999999409</v>
      </c>
      <c r="J6503" s="64">
        <f t="shared" si="862"/>
        <v>278</v>
      </c>
      <c r="K6503" s="64">
        <f t="shared" si="857"/>
        <v>289</v>
      </c>
      <c r="L6503" s="64">
        <f t="shared" si="858"/>
        <v>1041</v>
      </c>
      <c r="M6503" s="64">
        <f t="shared" si="859"/>
        <v>418</v>
      </c>
      <c r="O6503" s="64">
        <f t="shared" si="863"/>
        <v>2</v>
      </c>
      <c r="P6503" s="64">
        <f t="shared" si="864"/>
        <v>1</v>
      </c>
      <c r="Q6503" s="64">
        <f t="shared" si="865"/>
        <v>1</v>
      </c>
    </row>
    <row r="6504" spans="1:17" x14ac:dyDescent="0.35">
      <c r="A6504" s="64">
        <v>51205716</v>
      </c>
      <c r="B6504" s="64" t="str">
        <f t="shared" si="860"/>
        <v>RT</v>
      </c>
      <c r="C6504" s="64">
        <f t="shared" si="861"/>
        <v>7270.18</v>
      </c>
      <c r="D6504" s="64">
        <f t="shared" si="861"/>
        <v>364</v>
      </c>
      <c r="E6504" s="64">
        <f t="shared" si="861"/>
        <v>595.54999999999995</v>
      </c>
      <c r="F6504" s="64">
        <f t="shared" si="861"/>
        <v>0</v>
      </c>
      <c r="H6504" s="64">
        <f t="shared" si="856"/>
        <v>-595.54999999999995</v>
      </c>
      <c r="J6504" s="64">
        <f t="shared" si="862"/>
        <v>278</v>
      </c>
      <c r="K6504" s="64">
        <f t="shared" si="857"/>
        <v>289</v>
      </c>
      <c r="L6504" s="64">
        <f t="shared" si="858"/>
        <v>1042</v>
      </c>
      <c r="M6504" s="64">
        <f t="shared" si="859"/>
        <v>418</v>
      </c>
      <c r="O6504" s="64">
        <f t="shared" si="863"/>
        <v>2</v>
      </c>
      <c r="P6504" s="64">
        <f t="shared" si="864"/>
        <v>1</v>
      </c>
      <c r="Q6504" s="64">
        <f t="shared" si="865"/>
        <v>1</v>
      </c>
    </row>
    <row r="6505" spans="1:17" x14ac:dyDescent="0.35">
      <c r="A6505" s="64">
        <v>51207829</v>
      </c>
      <c r="B6505" s="64" t="str">
        <f t="shared" si="860"/>
        <v>CPP</v>
      </c>
      <c r="C6505" s="64">
        <f t="shared" si="861"/>
        <v>9284.2200000000012</v>
      </c>
      <c r="D6505" s="64">
        <f t="shared" si="861"/>
        <v>364</v>
      </c>
      <c r="E6505" s="64">
        <f t="shared" si="861"/>
        <v>757.38</v>
      </c>
      <c r="F6505" s="64">
        <f t="shared" si="861"/>
        <v>753.72</v>
      </c>
      <c r="H6505" s="64">
        <f t="shared" si="856"/>
        <v>-3.6599999999999682</v>
      </c>
      <c r="J6505" s="64">
        <f t="shared" si="862"/>
        <v>279</v>
      </c>
      <c r="K6505" s="64">
        <f t="shared" si="857"/>
        <v>289</v>
      </c>
      <c r="L6505" s="64">
        <f t="shared" si="858"/>
        <v>1042</v>
      </c>
      <c r="M6505" s="64">
        <f t="shared" si="859"/>
        <v>418</v>
      </c>
      <c r="O6505" s="64">
        <f t="shared" si="863"/>
        <v>2</v>
      </c>
      <c r="P6505" s="64">
        <f t="shared" si="864"/>
        <v>1</v>
      </c>
      <c r="Q6505" s="64">
        <f t="shared" si="865"/>
        <v>1</v>
      </c>
    </row>
    <row r="6506" spans="1:17" x14ac:dyDescent="0.35">
      <c r="A6506" s="64">
        <v>51208041</v>
      </c>
      <c r="B6506" s="64" t="str">
        <f t="shared" si="860"/>
        <v>CPP</v>
      </c>
      <c r="C6506" s="64">
        <f t="shared" si="861"/>
        <v>6032.62</v>
      </c>
      <c r="D6506" s="64">
        <f t="shared" si="861"/>
        <v>336</v>
      </c>
      <c r="E6506" s="64">
        <f t="shared" si="861"/>
        <v>495.37</v>
      </c>
      <c r="F6506" s="64">
        <f t="shared" si="861"/>
        <v>487.42999999999995</v>
      </c>
      <c r="H6506" s="64">
        <f t="shared" si="856"/>
        <v>-7.9400000000000546</v>
      </c>
      <c r="J6506" s="64">
        <f t="shared" si="862"/>
        <v>280</v>
      </c>
      <c r="K6506" s="64">
        <f t="shared" si="857"/>
        <v>289</v>
      </c>
      <c r="L6506" s="64">
        <f t="shared" si="858"/>
        <v>1042</v>
      </c>
      <c r="M6506" s="64">
        <f t="shared" si="859"/>
        <v>418</v>
      </c>
      <c r="O6506" s="64">
        <f t="shared" si="863"/>
        <v>2</v>
      </c>
      <c r="P6506" s="64">
        <f t="shared" si="864"/>
        <v>1</v>
      </c>
      <c r="Q6506" s="64">
        <f t="shared" si="865"/>
        <v>1</v>
      </c>
    </row>
    <row r="6507" spans="1:17" x14ac:dyDescent="0.35">
      <c r="A6507" s="64">
        <v>51209015</v>
      </c>
      <c r="B6507" s="64" t="str">
        <f t="shared" si="860"/>
        <v>CPP/RT</v>
      </c>
      <c r="C6507" s="64">
        <f t="shared" si="861"/>
        <v>4182.47</v>
      </c>
      <c r="D6507" s="64">
        <f t="shared" si="861"/>
        <v>304</v>
      </c>
      <c r="E6507" s="64">
        <f t="shared" si="861"/>
        <v>334.01</v>
      </c>
      <c r="F6507" s="64">
        <f t="shared" si="861"/>
        <v>325.3</v>
      </c>
      <c r="H6507" s="64">
        <f t="shared" si="856"/>
        <v>-8.7099999999999795</v>
      </c>
      <c r="J6507" s="64">
        <f t="shared" si="862"/>
        <v>280</v>
      </c>
      <c r="K6507" s="64">
        <f t="shared" si="857"/>
        <v>290</v>
      </c>
      <c r="L6507" s="64">
        <f t="shared" si="858"/>
        <v>1042</v>
      </c>
      <c r="M6507" s="64">
        <f t="shared" si="859"/>
        <v>418</v>
      </c>
      <c r="O6507" s="64">
        <f t="shared" si="863"/>
        <v>2</v>
      </c>
      <c r="P6507" s="64">
        <f t="shared" si="864"/>
        <v>1</v>
      </c>
      <c r="Q6507" s="64">
        <f t="shared" si="865"/>
        <v>1</v>
      </c>
    </row>
    <row r="6508" spans="1:17" x14ac:dyDescent="0.35">
      <c r="A6508" s="64">
        <v>51210004</v>
      </c>
      <c r="B6508" s="64" t="str">
        <f t="shared" si="860"/>
        <v>RT</v>
      </c>
      <c r="C6508" s="64">
        <f t="shared" si="861"/>
        <v>4878.33</v>
      </c>
      <c r="D6508" s="64">
        <f t="shared" si="861"/>
        <v>365</v>
      </c>
      <c r="E6508" s="64">
        <f t="shared" si="861"/>
        <v>406.22</v>
      </c>
      <c r="F6508" s="64">
        <f t="shared" ref="F6508" si="866">SUMIFS(F$55:F$4404,$A$55:$A$4404,$A6508)</f>
        <v>0</v>
      </c>
      <c r="H6508" s="64">
        <f t="shared" ref="H6508:H6571" si="867">F6508-E6508</f>
        <v>-406.22</v>
      </c>
      <c r="J6508" s="64">
        <f t="shared" si="862"/>
        <v>280</v>
      </c>
      <c r="K6508" s="64">
        <f t="shared" ref="K6508:K6571" si="868">IF(AND($B6508=K$4457,$Q6508=1),K6507+1,K6507)</f>
        <v>290</v>
      </c>
      <c r="L6508" s="64">
        <f t="shared" ref="L6508:L6571" si="869">IF(AND($B6508=L$4457,$Q6508=1),L6507+1,L6507)</f>
        <v>1043</v>
      </c>
      <c r="M6508" s="64">
        <f t="shared" ref="M6508:M6571" si="870">IF(AND($B6508=M$4457,$Q6508=1),M6507+1,M6507)</f>
        <v>418</v>
      </c>
      <c r="O6508" s="64">
        <f t="shared" si="863"/>
        <v>2</v>
      </c>
      <c r="P6508" s="64">
        <f t="shared" si="864"/>
        <v>1</v>
      </c>
      <c r="Q6508" s="64">
        <f t="shared" si="865"/>
        <v>1</v>
      </c>
    </row>
    <row r="6509" spans="1:17" x14ac:dyDescent="0.35">
      <c r="A6509" s="64">
        <v>51211820</v>
      </c>
      <c r="B6509" s="64" t="str">
        <f t="shared" ref="B6509:B6572" si="871">INDEX($B$55:$B$4404,MATCH($A6509,$A$55:$A$4404,0),1)</f>
        <v>CPP/RT</v>
      </c>
      <c r="C6509" s="64">
        <f t="shared" ref="C6509:F6572" si="872">SUMIFS(C$55:C$4404,$A$55:$A$4404,$A6509)</f>
        <v>5208.7700000000004</v>
      </c>
      <c r="D6509" s="64">
        <f t="shared" si="872"/>
        <v>333</v>
      </c>
      <c r="E6509" s="64">
        <f t="shared" si="872"/>
        <v>416.12</v>
      </c>
      <c r="F6509" s="64">
        <f t="shared" si="872"/>
        <v>408.90999999999997</v>
      </c>
      <c r="H6509" s="64">
        <f t="shared" si="867"/>
        <v>-7.2100000000000364</v>
      </c>
      <c r="J6509" s="64">
        <f t="shared" ref="J6509:J6572" si="873">IF(AND($B6509=J$4457,$Q6509=1),J6508+1,J6508)</f>
        <v>280</v>
      </c>
      <c r="K6509" s="64">
        <f t="shared" si="868"/>
        <v>291</v>
      </c>
      <c r="L6509" s="64">
        <f t="shared" si="869"/>
        <v>1043</v>
      </c>
      <c r="M6509" s="64">
        <f t="shared" si="870"/>
        <v>418</v>
      </c>
      <c r="O6509" s="64">
        <f t="shared" ref="O6509:O6572" si="874">COUNTIFS($A$55:$A$4404,$A6509)</f>
        <v>2</v>
      </c>
      <c r="P6509" s="64">
        <f t="shared" ref="P6509:P6572" si="875">IF(D6509&lt;=$P$4455,1,0)</f>
        <v>1</v>
      </c>
      <c r="Q6509" s="64">
        <f t="shared" ref="Q6509:Q6572" si="876">IF(AND(O6509=2,P6509=1),1,0)</f>
        <v>1</v>
      </c>
    </row>
    <row r="6510" spans="1:17" x14ac:dyDescent="0.35">
      <c r="A6510" s="64">
        <v>51215715</v>
      </c>
      <c r="B6510" s="64" t="str">
        <f t="shared" si="871"/>
        <v>RT</v>
      </c>
      <c r="C6510" s="64">
        <f t="shared" si="872"/>
        <v>4534.01</v>
      </c>
      <c r="D6510" s="64">
        <f t="shared" si="872"/>
        <v>364</v>
      </c>
      <c r="E6510" s="64">
        <f t="shared" si="872"/>
        <v>355.45</v>
      </c>
      <c r="F6510" s="64">
        <f t="shared" si="872"/>
        <v>0</v>
      </c>
      <c r="H6510" s="64">
        <f t="shared" si="867"/>
        <v>-355.45</v>
      </c>
      <c r="J6510" s="64">
        <f t="shared" si="873"/>
        <v>280</v>
      </c>
      <c r="K6510" s="64">
        <f t="shared" si="868"/>
        <v>291</v>
      </c>
      <c r="L6510" s="64">
        <f t="shared" si="869"/>
        <v>1044</v>
      </c>
      <c r="M6510" s="64">
        <f t="shared" si="870"/>
        <v>418</v>
      </c>
      <c r="O6510" s="64">
        <f t="shared" si="874"/>
        <v>2</v>
      </c>
      <c r="P6510" s="64">
        <f t="shared" si="875"/>
        <v>1</v>
      </c>
      <c r="Q6510" s="64">
        <f t="shared" si="876"/>
        <v>1</v>
      </c>
    </row>
    <row r="6511" spans="1:17" x14ac:dyDescent="0.35">
      <c r="A6511" s="64">
        <v>51216929</v>
      </c>
      <c r="B6511" s="64" t="str">
        <f t="shared" si="871"/>
        <v>RT</v>
      </c>
      <c r="C6511" s="64">
        <f t="shared" si="872"/>
        <v>6077.48</v>
      </c>
      <c r="D6511" s="64">
        <f t="shared" si="872"/>
        <v>365</v>
      </c>
      <c r="E6511" s="64">
        <f t="shared" si="872"/>
        <v>501.03000000000003</v>
      </c>
      <c r="F6511" s="64">
        <f t="shared" si="872"/>
        <v>0</v>
      </c>
      <c r="H6511" s="64">
        <f t="shared" si="867"/>
        <v>-501.03000000000003</v>
      </c>
      <c r="J6511" s="64">
        <f t="shared" si="873"/>
        <v>280</v>
      </c>
      <c r="K6511" s="64">
        <f t="shared" si="868"/>
        <v>291</v>
      </c>
      <c r="L6511" s="64">
        <f t="shared" si="869"/>
        <v>1045</v>
      </c>
      <c r="M6511" s="64">
        <f t="shared" si="870"/>
        <v>418</v>
      </c>
      <c r="O6511" s="64">
        <f t="shared" si="874"/>
        <v>2</v>
      </c>
      <c r="P6511" s="64">
        <f t="shared" si="875"/>
        <v>1</v>
      </c>
      <c r="Q6511" s="64">
        <f t="shared" si="876"/>
        <v>1</v>
      </c>
    </row>
    <row r="6512" spans="1:17" x14ac:dyDescent="0.35">
      <c r="A6512" s="64">
        <v>51217787</v>
      </c>
      <c r="B6512" s="64" t="str">
        <f t="shared" si="871"/>
        <v>RCT Control</v>
      </c>
      <c r="C6512" s="64">
        <f t="shared" si="872"/>
        <v>7042.9</v>
      </c>
      <c r="D6512" s="64">
        <f t="shared" si="872"/>
        <v>333</v>
      </c>
      <c r="E6512" s="64">
        <f t="shared" si="872"/>
        <v>574.98</v>
      </c>
      <c r="F6512" s="64">
        <f t="shared" si="872"/>
        <v>0</v>
      </c>
      <c r="H6512" s="64">
        <f t="shared" si="867"/>
        <v>-574.98</v>
      </c>
      <c r="J6512" s="64">
        <f t="shared" si="873"/>
        <v>280</v>
      </c>
      <c r="K6512" s="64">
        <f t="shared" si="868"/>
        <v>291</v>
      </c>
      <c r="L6512" s="64">
        <f t="shared" si="869"/>
        <v>1045</v>
      </c>
      <c r="M6512" s="64">
        <f t="shared" si="870"/>
        <v>419</v>
      </c>
      <c r="O6512" s="64">
        <f t="shared" si="874"/>
        <v>2</v>
      </c>
      <c r="P6512" s="64">
        <f t="shared" si="875"/>
        <v>1</v>
      </c>
      <c r="Q6512" s="64">
        <f t="shared" si="876"/>
        <v>1</v>
      </c>
    </row>
    <row r="6513" spans="1:17" x14ac:dyDescent="0.35">
      <c r="A6513" s="64">
        <v>51217985</v>
      </c>
      <c r="B6513" s="64" t="str">
        <f t="shared" si="871"/>
        <v>RT</v>
      </c>
      <c r="C6513" s="64">
        <f t="shared" si="872"/>
        <v>4240.6400000000003</v>
      </c>
      <c r="D6513" s="64">
        <f t="shared" si="872"/>
        <v>365</v>
      </c>
      <c r="E6513" s="64">
        <f t="shared" si="872"/>
        <v>330.21000000000004</v>
      </c>
      <c r="F6513" s="64">
        <f t="shared" si="872"/>
        <v>0</v>
      </c>
      <c r="H6513" s="64">
        <f t="shared" si="867"/>
        <v>-330.21000000000004</v>
      </c>
      <c r="J6513" s="64">
        <f t="shared" si="873"/>
        <v>280</v>
      </c>
      <c r="K6513" s="64">
        <f t="shared" si="868"/>
        <v>291</v>
      </c>
      <c r="L6513" s="64">
        <f t="shared" si="869"/>
        <v>1046</v>
      </c>
      <c r="M6513" s="64">
        <f t="shared" si="870"/>
        <v>419</v>
      </c>
      <c r="O6513" s="64">
        <f t="shared" si="874"/>
        <v>2</v>
      </c>
      <c r="P6513" s="64">
        <f t="shared" si="875"/>
        <v>1</v>
      </c>
      <c r="Q6513" s="64">
        <f t="shared" si="876"/>
        <v>1</v>
      </c>
    </row>
    <row r="6514" spans="1:17" x14ac:dyDescent="0.35">
      <c r="A6514" s="64">
        <v>51219270</v>
      </c>
      <c r="B6514" s="64" t="str">
        <f t="shared" si="871"/>
        <v>RT</v>
      </c>
      <c r="C6514" s="64">
        <f t="shared" si="872"/>
        <v>4916.68</v>
      </c>
      <c r="D6514" s="64">
        <f t="shared" si="872"/>
        <v>365</v>
      </c>
      <c r="E6514" s="64">
        <f t="shared" si="872"/>
        <v>423.73</v>
      </c>
      <c r="F6514" s="64">
        <f t="shared" si="872"/>
        <v>0</v>
      </c>
      <c r="H6514" s="64">
        <f t="shared" si="867"/>
        <v>-423.73</v>
      </c>
      <c r="J6514" s="64">
        <f t="shared" si="873"/>
        <v>280</v>
      </c>
      <c r="K6514" s="64">
        <f t="shared" si="868"/>
        <v>291</v>
      </c>
      <c r="L6514" s="64">
        <f t="shared" si="869"/>
        <v>1047</v>
      </c>
      <c r="M6514" s="64">
        <f t="shared" si="870"/>
        <v>419</v>
      </c>
      <c r="O6514" s="64">
        <f t="shared" si="874"/>
        <v>2</v>
      </c>
      <c r="P6514" s="64">
        <f t="shared" si="875"/>
        <v>1</v>
      </c>
      <c r="Q6514" s="64">
        <f t="shared" si="876"/>
        <v>1</v>
      </c>
    </row>
    <row r="6515" spans="1:17" x14ac:dyDescent="0.35">
      <c r="A6515" s="64">
        <v>51221077</v>
      </c>
      <c r="B6515" s="64" t="str">
        <f t="shared" si="871"/>
        <v>CPP</v>
      </c>
      <c r="C6515" s="64">
        <f t="shared" si="872"/>
        <v>2967.28</v>
      </c>
      <c r="D6515" s="64">
        <f t="shared" si="872"/>
        <v>332</v>
      </c>
      <c r="E6515" s="64">
        <f t="shared" si="872"/>
        <v>233.31</v>
      </c>
      <c r="F6515" s="64">
        <f t="shared" si="872"/>
        <v>229.04000000000002</v>
      </c>
      <c r="H6515" s="64">
        <f t="shared" si="867"/>
        <v>-4.2699999999999818</v>
      </c>
      <c r="J6515" s="64">
        <f t="shared" si="873"/>
        <v>281</v>
      </c>
      <c r="K6515" s="64">
        <f t="shared" si="868"/>
        <v>291</v>
      </c>
      <c r="L6515" s="64">
        <f t="shared" si="869"/>
        <v>1047</v>
      </c>
      <c r="M6515" s="64">
        <f t="shared" si="870"/>
        <v>419</v>
      </c>
      <c r="O6515" s="64">
        <f t="shared" si="874"/>
        <v>2</v>
      </c>
      <c r="P6515" s="64">
        <f t="shared" si="875"/>
        <v>1</v>
      </c>
      <c r="Q6515" s="64">
        <f t="shared" si="876"/>
        <v>1</v>
      </c>
    </row>
    <row r="6516" spans="1:17" x14ac:dyDescent="0.35">
      <c r="A6516" s="64">
        <v>51221481</v>
      </c>
      <c r="B6516" s="64" t="str">
        <f t="shared" si="871"/>
        <v>RT</v>
      </c>
      <c r="C6516" s="64">
        <f t="shared" si="872"/>
        <v>3492.83</v>
      </c>
      <c r="D6516" s="64">
        <f t="shared" si="872"/>
        <v>335</v>
      </c>
      <c r="E6516" s="64">
        <f t="shared" si="872"/>
        <v>281.64</v>
      </c>
      <c r="F6516" s="64">
        <f t="shared" si="872"/>
        <v>0</v>
      </c>
      <c r="H6516" s="64">
        <f t="shared" si="867"/>
        <v>-281.64</v>
      </c>
      <c r="J6516" s="64">
        <f t="shared" si="873"/>
        <v>281</v>
      </c>
      <c r="K6516" s="64">
        <f t="shared" si="868"/>
        <v>291</v>
      </c>
      <c r="L6516" s="64">
        <f t="shared" si="869"/>
        <v>1048</v>
      </c>
      <c r="M6516" s="64">
        <f t="shared" si="870"/>
        <v>419</v>
      </c>
      <c r="O6516" s="64">
        <f t="shared" si="874"/>
        <v>2</v>
      </c>
      <c r="P6516" s="64">
        <f t="shared" si="875"/>
        <v>1</v>
      </c>
      <c r="Q6516" s="64">
        <f t="shared" si="876"/>
        <v>1</v>
      </c>
    </row>
    <row r="6517" spans="1:17" x14ac:dyDescent="0.35">
      <c r="A6517" s="64">
        <v>51222059</v>
      </c>
      <c r="B6517" s="64" t="str">
        <f t="shared" si="871"/>
        <v>RT</v>
      </c>
      <c r="C6517" s="64">
        <f t="shared" si="872"/>
        <v>4528.8999999999996</v>
      </c>
      <c r="D6517" s="64">
        <f t="shared" si="872"/>
        <v>364</v>
      </c>
      <c r="E6517" s="64">
        <f t="shared" si="872"/>
        <v>380.25</v>
      </c>
      <c r="F6517" s="64">
        <f t="shared" si="872"/>
        <v>0</v>
      </c>
      <c r="H6517" s="64">
        <f t="shared" si="867"/>
        <v>-380.25</v>
      </c>
      <c r="J6517" s="64">
        <f t="shared" si="873"/>
        <v>281</v>
      </c>
      <c r="K6517" s="64">
        <f t="shared" si="868"/>
        <v>291</v>
      </c>
      <c r="L6517" s="64">
        <f t="shared" si="869"/>
        <v>1049</v>
      </c>
      <c r="M6517" s="64">
        <f t="shared" si="870"/>
        <v>419</v>
      </c>
      <c r="O6517" s="64">
        <f t="shared" si="874"/>
        <v>2</v>
      </c>
      <c r="P6517" s="64">
        <f t="shared" si="875"/>
        <v>1</v>
      </c>
      <c r="Q6517" s="64">
        <f t="shared" si="876"/>
        <v>1</v>
      </c>
    </row>
    <row r="6518" spans="1:17" x14ac:dyDescent="0.35">
      <c r="A6518" s="64">
        <v>51222182</v>
      </c>
      <c r="B6518" s="64" t="str">
        <f t="shared" si="871"/>
        <v>RCT Control</v>
      </c>
      <c r="C6518" s="64">
        <f t="shared" si="872"/>
        <v>12988.08</v>
      </c>
      <c r="D6518" s="64">
        <f t="shared" si="872"/>
        <v>365</v>
      </c>
      <c r="E6518" s="64">
        <f t="shared" si="872"/>
        <v>1039.58</v>
      </c>
      <c r="F6518" s="64">
        <f t="shared" si="872"/>
        <v>0</v>
      </c>
      <c r="H6518" s="64">
        <f t="shared" si="867"/>
        <v>-1039.58</v>
      </c>
      <c r="J6518" s="64">
        <f t="shared" si="873"/>
        <v>281</v>
      </c>
      <c r="K6518" s="64">
        <f t="shared" si="868"/>
        <v>291</v>
      </c>
      <c r="L6518" s="64">
        <f t="shared" si="869"/>
        <v>1049</v>
      </c>
      <c r="M6518" s="64">
        <f t="shared" si="870"/>
        <v>420</v>
      </c>
      <c r="O6518" s="64">
        <f t="shared" si="874"/>
        <v>2</v>
      </c>
      <c r="P6518" s="64">
        <f t="shared" si="875"/>
        <v>1</v>
      </c>
      <c r="Q6518" s="64">
        <f t="shared" si="876"/>
        <v>1</v>
      </c>
    </row>
    <row r="6519" spans="1:17" x14ac:dyDescent="0.35">
      <c r="A6519" s="64">
        <v>51222364</v>
      </c>
      <c r="B6519" s="64" t="str">
        <f t="shared" si="871"/>
        <v>RT</v>
      </c>
      <c r="C6519" s="64">
        <f t="shared" si="872"/>
        <v>8362.16</v>
      </c>
      <c r="D6519" s="64">
        <f t="shared" si="872"/>
        <v>364</v>
      </c>
      <c r="E6519" s="64">
        <f t="shared" si="872"/>
        <v>658.88</v>
      </c>
      <c r="F6519" s="64">
        <f t="shared" si="872"/>
        <v>0</v>
      </c>
      <c r="H6519" s="64">
        <f t="shared" si="867"/>
        <v>-658.88</v>
      </c>
      <c r="J6519" s="64">
        <f t="shared" si="873"/>
        <v>281</v>
      </c>
      <c r="K6519" s="64">
        <f t="shared" si="868"/>
        <v>291</v>
      </c>
      <c r="L6519" s="64">
        <f t="shared" si="869"/>
        <v>1050</v>
      </c>
      <c r="M6519" s="64">
        <f t="shared" si="870"/>
        <v>420</v>
      </c>
      <c r="O6519" s="64">
        <f t="shared" si="874"/>
        <v>2</v>
      </c>
      <c r="P6519" s="64">
        <f t="shared" si="875"/>
        <v>1</v>
      </c>
      <c r="Q6519" s="64">
        <f t="shared" si="876"/>
        <v>1</v>
      </c>
    </row>
    <row r="6520" spans="1:17" x14ac:dyDescent="0.35">
      <c r="A6520" s="64">
        <v>51222398</v>
      </c>
      <c r="B6520" s="64" t="str">
        <f t="shared" si="871"/>
        <v>RCT Control</v>
      </c>
      <c r="C6520" s="64">
        <f t="shared" si="872"/>
        <v>6558.34</v>
      </c>
      <c r="D6520" s="64">
        <f t="shared" si="872"/>
        <v>335</v>
      </c>
      <c r="E6520" s="64">
        <f t="shared" si="872"/>
        <v>549.04</v>
      </c>
      <c r="F6520" s="64">
        <f t="shared" si="872"/>
        <v>0</v>
      </c>
      <c r="H6520" s="64">
        <f t="shared" si="867"/>
        <v>-549.04</v>
      </c>
      <c r="J6520" s="64">
        <f t="shared" si="873"/>
        <v>281</v>
      </c>
      <c r="K6520" s="64">
        <f t="shared" si="868"/>
        <v>291</v>
      </c>
      <c r="L6520" s="64">
        <f t="shared" si="869"/>
        <v>1050</v>
      </c>
      <c r="M6520" s="64">
        <f t="shared" si="870"/>
        <v>421</v>
      </c>
      <c r="O6520" s="64">
        <f t="shared" si="874"/>
        <v>2</v>
      </c>
      <c r="P6520" s="64">
        <f t="shared" si="875"/>
        <v>1</v>
      </c>
      <c r="Q6520" s="64">
        <f t="shared" si="876"/>
        <v>1</v>
      </c>
    </row>
    <row r="6521" spans="1:17" x14ac:dyDescent="0.35">
      <c r="A6521" s="64">
        <v>51222661</v>
      </c>
      <c r="B6521" s="64" t="str">
        <f t="shared" si="871"/>
        <v>CPP/RT</v>
      </c>
      <c r="C6521" s="64">
        <f t="shared" si="872"/>
        <v>16009.23</v>
      </c>
      <c r="D6521" s="64">
        <f t="shared" si="872"/>
        <v>334</v>
      </c>
      <c r="E6521" s="64">
        <f t="shared" si="872"/>
        <v>1297.75</v>
      </c>
      <c r="F6521" s="64">
        <f t="shared" si="872"/>
        <v>1285.9000000000001</v>
      </c>
      <c r="H6521" s="64">
        <f t="shared" si="867"/>
        <v>-11.849999999999909</v>
      </c>
      <c r="J6521" s="64">
        <f t="shared" si="873"/>
        <v>281</v>
      </c>
      <c r="K6521" s="64">
        <f t="shared" si="868"/>
        <v>292</v>
      </c>
      <c r="L6521" s="64">
        <f t="shared" si="869"/>
        <v>1050</v>
      </c>
      <c r="M6521" s="64">
        <f t="shared" si="870"/>
        <v>421</v>
      </c>
      <c r="O6521" s="64">
        <f t="shared" si="874"/>
        <v>2</v>
      </c>
      <c r="P6521" s="64">
        <f t="shared" si="875"/>
        <v>1</v>
      </c>
      <c r="Q6521" s="64">
        <f t="shared" si="876"/>
        <v>1</v>
      </c>
    </row>
    <row r="6522" spans="1:17" x14ac:dyDescent="0.35">
      <c r="A6522" s="64">
        <v>51224005</v>
      </c>
      <c r="B6522" s="64" t="str">
        <f t="shared" si="871"/>
        <v>RT</v>
      </c>
      <c r="C6522" s="64">
        <f t="shared" si="872"/>
        <v>11619.98</v>
      </c>
      <c r="D6522" s="64">
        <f t="shared" si="872"/>
        <v>365</v>
      </c>
      <c r="E6522" s="64">
        <f t="shared" si="872"/>
        <v>958.32</v>
      </c>
      <c r="F6522" s="64">
        <f t="shared" si="872"/>
        <v>0</v>
      </c>
      <c r="H6522" s="64">
        <f t="shared" si="867"/>
        <v>-958.32</v>
      </c>
      <c r="J6522" s="64">
        <f t="shared" si="873"/>
        <v>281</v>
      </c>
      <c r="K6522" s="64">
        <f t="shared" si="868"/>
        <v>292</v>
      </c>
      <c r="L6522" s="64">
        <f t="shared" si="869"/>
        <v>1051</v>
      </c>
      <c r="M6522" s="64">
        <f t="shared" si="870"/>
        <v>421</v>
      </c>
      <c r="O6522" s="64">
        <f t="shared" si="874"/>
        <v>2</v>
      </c>
      <c r="P6522" s="64">
        <f t="shared" si="875"/>
        <v>1</v>
      </c>
      <c r="Q6522" s="64">
        <f t="shared" si="876"/>
        <v>1</v>
      </c>
    </row>
    <row r="6523" spans="1:17" x14ac:dyDescent="0.35">
      <c r="A6523" s="64">
        <v>51225201</v>
      </c>
      <c r="B6523" s="64" t="str">
        <f t="shared" si="871"/>
        <v>RT</v>
      </c>
      <c r="C6523" s="64">
        <f t="shared" si="872"/>
        <v>8589.35</v>
      </c>
      <c r="D6523" s="64">
        <f t="shared" si="872"/>
        <v>363</v>
      </c>
      <c r="E6523" s="64">
        <f t="shared" si="872"/>
        <v>710.76</v>
      </c>
      <c r="F6523" s="64">
        <f t="shared" si="872"/>
        <v>0</v>
      </c>
      <c r="H6523" s="64">
        <f t="shared" si="867"/>
        <v>-710.76</v>
      </c>
      <c r="J6523" s="64">
        <f t="shared" si="873"/>
        <v>281</v>
      </c>
      <c r="K6523" s="64">
        <f t="shared" si="868"/>
        <v>292</v>
      </c>
      <c r="L6523" s="64">
        <f t="shared" si="869"/>
        <v>1052</v>
      </c>
      <c r="M6523" s="64">
        <f t="shared" si="870"/>
        <v>421</v>
      </c>
      <c r="O6523" s="64">
        <f t="shared" si="874"/>
        <v>2</v>
      </c>
      <c r="P6523" s="64">
        <f t="shared" si="875"/>
        <v>1</v>
      </c>
      <c r="Q6523" s="64">
        <f t="shared" si="876"/>
        <v>1</v>
      </c>
    </row>
    <row r="6524" spans="1:17" x14ac:dyDescent="0.35">
      <c r="A6524" s="64">
        <v>51229013</v>
      </c>
      <c r="B6524" s="64" t="str">
        <f t="shared" si="871"/>
        <v>RT</v>
      </c>
      <c r="C6524" s="64">
        <f t="shared" si="872"/>
        <v>4649.8100000000004</v>
      </c>
      <c r="D6524" s="64">
        <f t="shared" si="872"/>
        <v>365</v>
      </c>
      <c r="E6524" s="64">
        <f t="shared" si="872"/>
        <v>372.49</v>
      </c>
      <c r="F6524" s="64">
        <f t="shared" si="872"/>
        <v>0</v>
      </c>
      <c r="H6524" s="64">
        <f t="shared" si="867"/>
        <v>-372.49</v>
      </c>
      <c r="J6524" s="64">
        <f t="shared" si="873"/>
        <v>281</v>
      </c>
      <c r="K6524" s="64">
        <f t="shared" si="868"/>
        <v>292</v>
      </c>
      <c r="L6524" s="64">
        <f t="shared" si="869"/>
        <v>1053</v>
      </c>
      <c r="M6524" s="64">
        <f t="shared" si="870"/>
        <v>421</v>
      </c>
      <c r="O6524" s="64">
        <f t="shared" si="874"/>
        <v>2</v>
      </c>
      <c r="P6524" s="64">
        <f t="shared" si="875"/>
        <v>1</v>
      </c>
      <c r="Q6524" s="64">
        <f t="shared" si="876"/>
        <v>1</v>
      </c>
    </row>
    <row r="6525" spans="1:17" x14ac:dyDescent="0.35">
      <c r="A6525" s="64">
        <v>51230127</v>
      </c>
      <c r="B6525" s="64" t="str">
        <f t="shared" si="871"/>
        <v>RCT Control</v>
      </c>
      <c r="C6525" s="64">
        <f t="shared" si="872"/>
        <v>13661.87</v>
      </c>
      <c r="D6525" s="64">
        <f t="shared" si="872"/>
        <v>335</v>
      </c>
      <c r="E6525" s="64">
        <f t="shared" si="872"/>
        <v>1130.42</v>
      </c>
      <c r="F6525" s="64">
        <f t="shared" si="872"/>
        <v>0</v>
      </c>
      <c r="H6525" s="64">
        <f t="shared" si="867"/>
        <v>-1130.42</v>
      </c>
      <c r="J6525" s="64">
        <f t="shared" si="873"/>
        <v>281</v>
      </c>
      <c r="K6525" s="64">
        <f t="shared" si="868"/>
        <v>292</v>
      </c>
      <c r="L6525" s="64">
        <f t="shared" si="869"/>
        <v>1053</v>
      </c>
      <c r="M6525" s="64">
        <f t="shared" si="870"/>
        <v>422</v>
      </c>
      <c r="O6525" s="64">
        <f t="shared" si="874"/>
        <v>2</v>
      </c>
      <c r="P6525" s="64">
        <f t="shared" si="875"/>
        <v>1</v>
      </c>
      <c r="Q6525" s="64">
        <f t="shared" si="876"/>
        <v>1</v>
      </c>
    </row>
    <row r="6526" spans="1:17" x14ac:dyDescent="0.35">
      <c r="A6526" s="64">
        <v>51230523</v>
      </c>
      <c r="B6526" s="64" t="str">
        <f t="shared" si="871"/>
        <v>RT</v>
      </c>
      <c r="C6526" s="64">
        <f t="shared" si="872"/>
        <v>17746</v>
      </c>
      <c r="D6526" s="64">
        <f t="shared" si="872"/>
        <v>367</v>
      </c>
      <c r="E6526" s="64">
        <f t="shared" si="872"/>
        <v>1444.78</v>
      </c>
      <c r="F6526" s="64">
        <f t="shared" si="872"/>
        <v>0</v>
      </c>
      <c r="H6526" s="64">
        <f t="shared" si="867"/>
        <v>-1444.78</v>
      </c>
      <c r="J6526" s="64">
        <f t="shared" si="873"/>
        <v>281</v>
      </c>
      <c r="K6526" s="64">
        <f t="shared" si="868"/>
        <v>292</v>
      </c>
      <c r="L6526" s="64">
        <f t="shared" si="869"/>
        <v>1054</v>
      </c>
      <c r="M6526" s="64">
        <f t="shared" si="870"/>
        <v>422</v>
      </c>
      <c r="O6526" s="64">
        <f t="shared" si="874"/>
        <v>2</v>
      </c>
      <c r="P6526" s="64">
        <f t="shared" si="875"/>
        <v>1</v>
      </c>
      <c r="Q6526" s="64">
        <f t="shared" si="876"/>
        <v>1</v>
      </c>
    </row>
    <row r="6527" spans="1:17" x14ac:dyDescent="0.35">
      <c r="A6527" s="64">
        <v>51230911</v>
      </c>
      <c r="B6527" s="64" t="str">
        <f t="shared" si="871"/>
        <v>CPP/RT</v>
      </c>
      <c r="C6527" s="64">
        <f t="shared" si="872"/>
        <v>3371.25</v>
      </c>
      <c r="D6527" s="64">
        <f t="shared" si="872"/>
        <v>334</v>
      </c>
      <c r="E6527" s="64">
        <f t="shared" si="872"/>
        <v>270.11</v>
      </c>
      <c r="F6527" s="64">
        <f t="shared" si="872"/>
        <v>274.82000000000005</v>
      </c>
      <c r="H6527" s="64">
        <f t="shared" si="867"/>
        <v>4.7100000000000364</v>
      </c>
      <c r="J6527" s="64">
        <f t="shared" si="873"/>
        <v>281</v>
      </c>
      <c r="K6527" s="64">
        <f t="shared" si="868"/>
        <v>293</v>
      </c>
      <c r="L6527" s="64">
        <f t="shared" si="869"/>
        <v>1054</v>
      </c>
      <c r="M6527" s="64">
        <f t="shared" si="870"/>
        <v>422</v>
      </c>
      <c r="O6527" s="64">
        <f t="shared" si="874"/>
        <v>2</v>
      </c>
      <c r="P6527" s="64">
        <f t="shared" si="875"/>
        <v>1</v>
      </c>
      <c r="Q6527" s="64">
        <f t="shared" si="876"/>
        <v>1</v>
      </c>
    </row>
    <row r="6528" spans="1:17" x14ac:dyDescent="0.35">
      <c r="A6528" s="64">
        <v>51231977</v>
      </c>
      <c r="B6528" s="64" t="str">
        <f t="shared" si="871"/>
        <v>CPP/RT</v>
      </c>
      <c r="C6528" s="64">
        <f t="shared" si="872"/>
        <v>3663.8500000000004</v>
      </c>
      <c r="D6528" s="64">
        <f t="shared" si="872"/>
        <v>274</v>
      </c>
      <c r="E6528" s="64">
        <f t="shared" si="872"/>
        <v>292.09000000000003</v>
      </c>
      <c r="F6528" s="64">
        <f t="shared" si="872"/>
        <v>287</v>
      </c>
      <c r="H6528" s="64">
        <f t="shared" si="867"/>
        <v>-5.0900000000000318</v>
      </c>
      <c r="J6528" s="64">
        <f t="shared" si="873"/>
        <v>281</v>
      </c>
      <c r="K6528" s="64">
        <f t="shared" si="868"/>
        <v>294</v>
      </c>
      <c r="L6528" s="64">
        <f t="shared" si="869"/>
        <v>1054</v>
      </c>
      <c r="M6528" s="64">
        <f t="shared" si="870"/>
        <v>422</v>
      </c>
      <c r="O6528" s="64">
        <f t="shared" si="874"/>
        <v>2</v>
      </c>
      <c r="P6528" s="64">
        <f t="shared" si="875"/>
        <v>1</v>
      </c>
      <c r="Q6528" s="64">
        <f t="shared" si="876"/>
        <v>1</v>
      </c>
    </row>
    <row r="6529" spans="1:17" x14ac:dyDescent="0.35">
      <c r="A6529" s="64">
        <v>51232082</v>
      </c>
      <c r="B6529" s="64" t="str">
        <f t="shared" si="871"/>
        <v>RT</v>
      </c>
      <c r="C6529" s="64">
        <f t="shared" si="872"/>
        <v>4385.53</v>
      </c>
      <c r="D6529" s="64">
        <f t="shared" si="872"/>
        <v>365</v>
      </c>
      <c r="E6529" s="64">
        <f t="shared" si="872"/>
        <v>322.82</v>
      </c>
      <c r="F6529" s="64">
        <f t="shared" si="872"/>
        <v>0</v>
      </c>
      <c r="H6529" s="64">
        <f t="shared" si="867"/>
        <v>-322.82</v>
      </c>
      <c r="J6529" s="64">
        <f t="shared" si="873"/>
        <v>281</v>
      </c>
      <c r="K6529" s="64">
        <f t="shared" si="868"/>
        <v>294</v>
      </c>
      <c r="L6529" s="64">
        <f t="shared" si="869"/>
        <v>1055</v>
      </c>
      <c r="M6529" s="64">
        <f t="shared" si="870"/>
        <v>422</v>
      </c>
      <c r="O6529" s="64">
        <f t="shared" si="874"/>
        <v>2</v>
      </c>
      <c r="P6529" s="64">
        <f t="shared" si="875"/>
        <v>1</v>
      </c>
      <c r="Q6529" s="64">
        <f t="shared" si="876"/>
        <v>1</v>
      </c>
    </row>
    <row r="6530" spans="1:17" x14ac:dyDescent="0.35">
      <c r="A6530" s="64">
        <v>51232537</v>
      </c>
      <c r="B6530" s="64" t="str">
        <f t="shared" si="871"/>
        <v>RT</v>
      </c>
      <c r="C6530" s="64">
        <f t="shared" si="872"/>
        <v>3930.8900000000003</v>
      </c>
      <c r="D6530" s="64">
        <f t="shared" si="872"/>
        <v>365</v>
      </c>
      <c r="E6530" s="64">
        <f t="shared" si="872"/>
        <v>322.27999999999997</v>
      </c>
      <c r="F6530" s="64">
        <f t="shared" si="872"/>
        <v>0</v>
      </c>
      <c r="H6530" s="64">
        <f t="shared" si="867"/>
        <v>-322.27999999999997</v>
      </c>
      <c r="J6530" s="64">
        <f t="shared" si="873"/>
        <v>281</v>
      </c>
      <c r="K6530" s="64">
        <f t="shared" si="868"/>
        <v>294</v>
      </c>
      <c r="L6530" s="64">
        <f t="shared" si="869"/>
        <v>1056</v>
      </c>
      <c r="M6530" s="64">
        <f t="shared" si="870"/>
        <v>422</v>
      </c>
      <c r="O6530" s="64">
        <f t="shared" si="874"/>
        <v>2</v>
      </c>
      <c r="P6530" s="64">
        <f t="shared" si="875"/>
        <v>1</v>
      </c>
      <c r="Q6530" s="64">
        <f t="shared" si="876"/>
        <v>1</v>
      </c>
    </row>
    <row r="6531" spans="1:17" x14ac:dyDescent="0.35">
      <c r="A6531" s="64">
        <v>51232842</v>
      </c>
      <c r="B6531" s="64" t="str">
        <f t="shared" si="871"/>
        <v>RCT Control</v>
      </c>
      <c r="C6531" s="64">
        <f t="shared" si="872"/>
        <v>7905.82</v>
      </c>
      <c r="D6531" s="64">
        <f t="shared" si="872"/>
        <v>336</v>
      </c>
      <c r="E6531" s="64">
        <f t="shared" si="872"/>
        <v>654.39</v>
      </c>
      <c r="F6531" s="64">
        <f t="shared" si="872"/>
        <v>0</v>
      </c>
      <c r="H6531" s="64">
        <f t="shared" si="867"/>
        <v>-654.39</v>
      </c>
      <c r="J6531" s="64">
        <f t="shared" si="873"/>
        <v>281</v>
      </c>
      <c r="K6531" s="64">
        <f t="shared" si="868"/>
        <v>294</v>
      </c>
      <c r="L6531" s="64">
        <f t="shared" si="869"/>
        <v>1056</v>
      </c>
      <c r="M6531" s="64">
        <f t="shared" si="870"/>
        <v>423</v>
      </c>
      <c r="O6531" s="64">
        <f t="shared" si="874"/>
        <v>2</v>
      </c>
      <c r="P6531" s="64">
        <f t="shared" si="875"/>
        <v>1</v>
      </c>
      <c r="Q6531" s="64">
        <f t="shared" si="876"/>
        <v>1</v>
      </c>
    </row>
    <row r="6532" spans="1:17" x14ac:dyDescent="0.35">
      <c r="A6532" s="64">
        <v>51232876</v>
      </c>
      <c r="B6532" s="64" t="str">
        <f t="shared" si="871"/>
        <v>RT</v>
      </c>
      <c r="C6532" s="64">
        <f t="shared" si="872"/>
        <v>11025.039999999999</v>
      </c>
      <c r="D6532" s="64">
        <f t="shared" si="872"/>
        <v>364</v>
      </c>
      <c r="E6532" s="64">
        <f t="shared" si="872"/>
        <v>880.55</v>
      </c>
      <c r="F6532" s="64">
        <f t="shared" si="872"/>
        <v>0</v>
      </c>
      <c r="H6532" s="64">
        <f t="shared" si="867"/>
        <v>-880.55</v>
      </c>
      <c r="J6532" s="64">
        <f t="shared" si="873"/>
        <v>281</v>
      </c>
      <c r="K6532" s="64">
        <f t="shared" si="868"/>
        <v>294</v>
      </c>
      <c r="L6532" s="64">
        <f t="shared" si="869"/>
        <v>1057</v>
      </c>
      <c r="M6532" s="64">
        <f t="shared" si="870"/>
        <v>423</v>
      </c>
      <c r="O6532" s="64">
        <f t="shared" si="874"/>
        <v>2</v>
      </c>
      <c r="P6532" s="64">
        <f t="shared" si="875"/>
        <v>1</v>
      </c>
      <c r="Q6532" s="64">
        <f t="shared" si="876"/>
        <v>1</v>
      </c>
    </row>
    <row r="6533" spans="1:17" x14ac:dyDescent="0.35">
      <c r="A6533" s="64">
        <v>51233064</v>
      </c>
      <c r="B6533" s="64" t="str">
        <f t="shared" si="871"/>
        <v>RT</v>
      </c>
      <c r="C6533" s="64">
        <f t="shared" si="872"/>
        <v>7011.84</v>
      </c>
      <c r="D6533" s="64">
        <f t="shared" si="872"/>
        <v>365</v>
      </c>
      <c r="E6533" s="64">
        <f t="shared" si="872"/>
        <v>566.30999999999995</v>
      </c>
      <c r="F6533" s="64">
        <f t="shared" si="872"/>
        <v>0</v>
      </c>
      <c r="H6533" s="64">
        <f t="shared" si="867"/>
        <v>-566.30999999999995</v>
      </c>
      <c r="J6533" s="64">
        <f t="shared" si="873"/>
        <v>281</v>
      </c>
      <c r="K6533" s="64">
        <f t="shared" si="868"/>
        <v>294</v>
      </c>
      <c r="L6533" s="64">
        <f t="shared" si="869"/>
        <v>1058</v>
      </c>
      <c r="M6533" s="64">
        <f t="shared" si="870"/>
        <v>423</v>
      </c>
      <c r="O6533" s="64">
        <f t="shared" si="874"/>
        <v>2</v>
      </c>
      <c r="P6533" s="64">
        <f t="shared" si="875"/>
        <v>1</v>
      </c>
      <c r="Q6533" s="64">
        <f t="shared" si="876"/>
        <v>1</v>
      </c>
    </row>
    <row r="6534" spans="1:17" x14ac:dyDescent="0.35">
      <c r="A6534" s="64">
        <v>51233668</v>
      </c>
      <c r="B6534" s="64" t="str">
        <f t="shared" si="871"/>
        <v>RCT Control</v>
      </c>
      <c r="C6534" s="64">
        <f t="shared" si="872"/>
        <v>5250.91</v>
      </c>
      <c r="D6534" s="64">
        <f t="shared" si="872"/>
        <v>336</v>
      </c>
      <c r="E6534" s="64">
        <f t="shared" si="872"/>
        <v>429.09</v>
      </c>
      <c r="F6534" s="64">
        <f t="shared" si="872"/>
        <v>0</v>
      </c>
      <c r="H6534" s="64">
        <f t="shared" si="867"/>
        <v>-429.09</v>
      </c>
      <c r="J6534" s="64">
        <f t="shared" si="873"/>
        <v>281</v>
      </c>
      <c r="K6534" s="64">
        <f t="shared" si="868"/>
        <v>294</v>
      </c>
      <c r="L6534" s="64">
        <f t="shared" si="869"/>
        <v>1058</v>
      </c>
      <c r="M6534" s="64">
        <f t="shared" si="870"/>
        <v>424</v>
      </c>
      <c r="O6534" s="64">
        <f t="shared" si="874"/>
        <v>2</v>
      </c>
      <c r="P6534" s="64">
        <f t="shared" si="875"/>
        <v>1</v>
      </c>
      <c r="Q6534" s="64">
        <f t="shared" si="876"/>
        <v>1</v>
      </c>
    </row>
    <row r="6535" spans="1:17" x14ac:dyDescent="0.35">
      <c r="A6535" s="64">
        <v>51234319</v>
      </c>
      <c r="B6535" s="64" t="str">
        <f t="shared" si="871"/>
        <v>RCT Control</v>
      </c>
      <c r="C6535" s="64">
        <f t="shared" si="872"/>
        <v>11981.800000000001</v>
      </c>
      <c r="D6535" s="64">
        <f t="shared" si="872"/>
        <v>334</v>
      </c>
      <c r="E6535" s="64">
        <f t="shared" si="872"/>
        <v>980.63</v>
      </c>
      <c r="F6535" s="64">
        <f t="shared" si="872"/>
        <v>0</v>
      </c>
      <c r="H6535" s="64">
        <f t="shared" si="867"/>
        <v>-980.63</v>
      </c>
      <c r="J6535" s="64">
        <f t="shared" si="873"/>
        <v>281</v>
      </c>
      <c r="K6535" s="64">
        <f t="shared" si="868"/>
        <v>294</v>
      </c>
      <c r="L6535" s="64">
        <f t="shared" si="869"/>
        <v>1058</v>
      </c>
      <c r="M6535" s="64">
        <f t="shared" si="870"/>
        <v>425</v>
      </c>
      <c r="O6535" s="64">
        <f t="shared" si="874"/>
        <v>2</v>
      </c>
      <c r="P6535" s="64">
        <f t="shared" si="875"/>
        <v>1</v>
      </c>
      <c r="Q6535" s="64">
        <f t="shared" si="876"/>
        <v>1</v>
      </c>
    </row>
    <row r="6536" spans="1:17" x14ac:dyDescent="0.35">
      <c r="A6536" s="64">
        <v>51236125</v>
      </c>
      <c r="B6536" s="64" t="str">
        <f t="shared" si="871"/>
        <v>CPP</v>
      </c>
      <c r="C6536" s="64">
        <f t="shared" si="872"/>
        <v>4628.13</v>
      </c>
      <c r="D6536" s="64">
        <f t="shared" si="872"/>
        <v>305</v>
      </c>
      <c r="E6536" s="64">
        <f t="shared" si="872"/>
        <v>373.81</v>
      </c>
      <c r="F6536" s="64">
        <f t="shared" si="872"/>
        <v>374.34000000000003</v>
      </c>
      <c r="H6536" s="64">
        <f t="shared" si="867"/>
        <v>0.53000000000002956</v>
      </c>
      <c r="J6536" s="64">
        <f t="shared" si="873"/>
        <v>282</v>
      </c>
      <c r="K6536" s="64">
        <f t="shared" si="868"/>
        <v>294</v>
      </c>
      <c r="L6536" s="64">
        <f t="shared" si="869"/>
        <v>1058</v>
      </c>
      <c r="M6536" s="64">
        <f t="shared" si="870"/>
        <v>425</v>
      </c>
      <c r="O6536" s="64">
        <f t="shared" si="874"/>
        <v>2</v>
      </c>
      <c r="P6536" s="64">
        <f t="shared" si="875"/>
        <v>1</v>
      </c>
      <c r="Q6536" s="64">
        <f t="shared" si="876"/>
        <v>1</v>
      </c>
    </row>
    <row r="6537" spans="1:17" x14ac:dyDescent="0.35">
      <c r="A6537" s="64">
        <v>51236373</v>
      </c>
      <c r="B6537" s="64" t="str">
        <f t="shared" si="871"/>
        <v>RCT Control</v>
      </c>
      <c r="C6537" s="64">
        <f t="shared" si="872"/>
        <v>1405.75</v>
      </c>
      <c r="D6537" s="64">
        <f t="shared" si="872"/>
        <v>333</v>
      </c>
      <c r="E6537" s="64">
        <f t="shared" si="872"/>
        <v>122.44999999999999</v>
      </c>
      <c r="F6537" s="64">
        <f t="shared" si="872"/>
        <v>0</v>
      </c>
      <c r="H6537" s="64">
        <f t="shared" si="867"/>
        <v>-122.44999999999999</v>
      </c>
      <c r="J6537" s="64">
        <f t="shared" si="873"/>
        <v>282</v>
      </c>
      <c r="K6537" s="64">
        <f t="shared" si="868"/>
        <v>294</v>
      </c>
      <c r="L6537" s="64">
        <f t="shared" si="869"/>
        <v>1058</v>
      </c>
      <c r="M6537" s="64">
        <f t="shared" si="870"/>
        <v>426</v>
      </c>
      <c r="O6537" s="64">
        <f t="shared" si="874"/>
        <v>2</v>
      </c>
      <c r="P6537" s="64">
        <f t="shared" si="875"/>
        <v>1</v>
      </c>
      <c r="Q6537" s="64">
        <f t="shared" si="876"/>
        <v>1</v>
      </c>
    </row>
    <row r="6538" spans="1:17" x14ac:dyDescent="0.35">
      <c r="A6538" s="64">
        <v>51236737</v>
      </c>
      <c r="B6538" s="64" t="str">
        <f t="shared" si="871"/>
        <v>RT</v>
      </c>
      <c r="C6538" s="64">
        <f t="shared" si="872"/>
        <v>4890.3999999999996</v>
      </c>
      <c r="D6538" s="64">
        <f t="shared" si="872"/>
        <v>365</v>
      </c>
      <c r="E6538" s="64">
        <f t="shared" si="872"/>
        <v>409.51</v>
      </c>
      <c r="F6538" s="64">
        <f t="shared" si="872"/>
        <v>0</v>
      </c>
      <c r="H6538" s="64">
        <f t="shared" si="867"/>
        <v>-409.51</v>
      </c>
      <c r="J6538" s="64">
        <f t="shared" si="873"/>
        <v>282</v>
      </c>
      <c r="K6538" s="64">
        <f t="shared" si="868"/>
        <v>294</v>
      </c>
      <c r="L6538" s="64">
        <f t="shared" si="869"/>
        <v>1059</v>
      </c>
      <c r="M6538" s="64">
        <f t="shared" si="870"/>
        <v>426</v>
      </c>
      <c r="O6538" s="64">
        <f t="shared" si="874"/>
        <v>2</v>
      </c>
      <c r="P6538" s="64">
        <f t="shared" si="875"/>
        <v>1</v>
      </c>
      <c r="Q6538" s="64">
        <f t="shared" si="876"/>
        <v>1</v>
      </c>
    </row>
    <row r="6539" spans="1:17" x14ac:dyDescent="0.35">
      <c r="A6539" s="64">
        <v>51236935</v>
      </c>
      <c r="B6539" s="64" t="str">
        <f t="shared" si="871"/>
        <v>RT</v>
      </c>
      <c r="C6539" s="64">
        <f t="shared" si="872"/>
        <v>5090.01</v>
      </c>
      <c r="D6539" s="64">
        <f t="shared" si="872"/>
        <v>365</v>
      </c>
      <c r="E6539" s="64">
        <f t="shared" si="872"/>
        <v>412.59000000000003</v>
      </c>
      <c r="F6539" s="64">
        <f t="shared" si="872"/>
        <v>0</v>
      </c>
      <c r="H6539" s="64">
        <f t="shared" si="867"/>
        <v>-412.59000000000003</v>
      </c>
      <c r="J6539" s="64">
        <f t="shared" si="873"/>
        <v>282</v>
      </c>
      <c r="K6539" s="64">
        <f t="shared" si="868"/>
        <v>294</v>
      </c>
      <c r="L6539" s="64">
        <f t="shared" si="869"/>
        <v>1060</v>
      </c>
      <c r="M6539" s="64">
        <f t="shared" si="870"/>
        <v>426</v>
      </c>
      <c r="O6539" s="64">
        <f t="shared" si="874"/>
        <v>2</v>
      </c>
      <c r="P6539" s="64">
        <f t="shared" si="875"/>
        <v>1</v>
      </c>
      <c r="Q6539" s="64">
        <f t="shared" si="876"/>
        <v>1</v>
      </c>
    </row>
    <row r="6540" spans="1:17" x14ac:dyDescent="0.35">
      <c r="A6540" s="64">
        <v>51238907</v>
      </c>
      <c r="B6540" s="64" t="str">
        <f t="shared" si="871"/>
        <v>RT</v>
      </c>
      <c r="C6540" s="64">
        <f t="shared" si="872"/>
        <v>4440.33</v>
      </c>
      <c r="D6540" s="64">
        <f t="shared" si="872"/>
        <v>365</v>
      </c>
      <c r="E6540" s="64">
        <f t="shared" si="872"/>
        <v>369.19</v>
      </c>
      <c r="F6540" s="64">
        <f t="shared" si="872"/>
        <v>0</v>
      </c>
      <c r="H6540" s="64">
        <f t="shared" si="867"/>
        <v>-369.19</v>
      </c>
      <c r="J6540" s="64">
        <f t="shared" si="873"/>
        <v>282</v>
      </c>
      <c r="K6540" s="64">
        <f t="shared" si="868"/>
        <v>294</v>
      </c>
      <c r="L6540" s="64">
        <f t="shared" si="869"/>
        <v>1061</v>
      </c>
      <c r="M6540" s="64">
        <f t="shared" si="870"/>
        <v>426</v>
      </c>
      <c r="O6540" s="64">
        <f t="shared" si="874"/>
        <v>2</v>
      </c>
      <c r="P6540" s="64">
        <f t="shared" si="875"/>
        <v>1</v>
      </c>
      <c r="Q6540" s="64">
        <f t="shared" si="876"/>
        <v>1</v>
      </c>
    </row>
    <row r="6541" spans="1:17" x14ac:dyDescent="0.35">
      <c r="A6541" s="64">
        <v>51241554</v>
      </c>
      <c r="B6541" s="64" t="str">
        <f t="shared" si="871"/>
        <v>CPP/RT</v>
      </c>
      <c r="C6541" s="64">
        <f t="shared" si="872"/>
        <v>3483.6099999999997</v>
      </c>
      <c r="D6541" s="64">
        <f t="shared" si="872"/>
        <v>331</v>
      </c>
      <c r="E6541" s="64">
        <f t="shared" si="872"/>
        <v>280.24</v>
      </c>
      <c r="F6541" s="64">
        <f t="shared" si="872"/>
        <v>280.52999999999997</v>
      </c>
      <c r="H6541" s="64">
        <f t="shared" si="867"/>
        <v>0.28999999999996362</v>
      </c>
      <c r="J6541" s="64">
        <f t="shared" si="873"/>
        <v>282</v>
      </c>
      <c r="K6541" s="64">
        <f t="shared" si="868"/>
        <v>295</v>
      </c>
      <c r="L6541" s="64">
        <f t="shared" si="869"/>
        <v>1061</v>
      </c>
      <c r="M6541" s="64">
        <f t="shared" si="870"/>
        <v>426</v>
      </c>
      <c r="O6541" s="64">
        <f t="shared" si="874"/>
        <v>2</v>
      </c>
      <c r="P6541" s="64">
        <f t="shared" si="875"/>
        <v>1</v>
      </c>
      <c r="Q6541" s="64">
        <f t="shared" si="876"/>
        <v>1</v>
      </c>
    </row>
    <row r="6542" spans="1:17" x14ac:dyDescent="0.35">
      <c r="A6542" s="64">
        <v>51243980</v>
      </c>
      <c r="B6542" s="64" t="str">
        <f t="shared" si="871"/>
        <v>RT</v>
      </c>
      <c r="C6542" s="64">
        <f t="shared" si="872"/>
        <v>9858.82</v>
      </c>
      <c r="D6542" s="64">
        <f t="shared" si="872"/>
        <v>365</v>
      </c>
      <c r="E6542" s="64">
        <f t="shared" si="872"/>
        <v>771.79</v>
      </c>
      <c r="F6542" s="64">
        <f t="shared" si="872"/>
        <v>0</v>
      </c>
      <c r="H6542" s="64">
        <f t="shared" si="867"/>
        <v>-771.79</v>
      </c>
      <c r="J6542" s="64">
        <f t="shared" si="873"/>
        <v>282</v>
      </c>
      <c r="K6542" s="64">
        <f t="shared" si="868"/>
        <v>295</v>
      </c>
      <c r="L6542" s="64">
        <f t="shared" si="869"/>
        <v>1062</v>
      </c>
      <c r="M6542" s="64">
        <f t="shared" si="870"/>
        <v>426</v>
      </c>
      <c r="O6542" s="64">
        <f t="shared" si="874"/>
        <v>2</v>
      </c>
      <c r="P6542" s="64">
        <f t="shared" si="875"/>
        <v>1</v>
      </c>
      <c r="Q6542" s="64">
        <f t="shared" si="876"/>
        <v>1</v>
      </c>
    </row>
    <row r="6543" spans="1:17" x14ac:dyDescent="0.35">
      <c r="A6543" s="64">
        <v>51245069</v>
      </c>
      <c r="B6543" s="64" t="str">
        <f t="shared" si="871"/>
        <v>RT</v>
      </c>
      <c r="C6543" s="64">
        <f t="shared" si="872"/>
        <v>4798.03</v>
      </c>
      <c r="D6543" s="64">
        <f t="shared" si="872"/>
        <v>367</v>
      </c>
      <c r="E6543" s="64">
        <f t="shared" si="872"/>
        <v>399.36</v>
      </c>
      <c r="F6543" s="64">
        <f t="shared" si="872"/>
        <v>0</v>
      </c>
      <c r="H6543" s="64">
        <f t="shared" si="867"/>
        <v>-399.36</v>
      </c>
      <c r="J6543" s="64">
        <f t="shared" si="873"/>
        <v>282</v>
      </c>
      <c r="K6543" s="64">
        <f t="shared" si="868"/>
        <v>295</v>
      </c>
      <c r="L6543" s="64">
        <f t="shared" si="869"/>
        <v>1063</v>
      </c>
      <c r="M6543" s="64">
        <f t="shared" si="870"/>
        <v>426</v>
      </c>
      <c r="O6543" s="64">
        <f t="shared" si="874"/>
        <v>2</v>
      </c>
      <c r="P6543" s="64">
        <f t="shared" si="875"/>
        <v>1</v>
      </c>
      <c r="Q6543" s="64">
        <f t="shared" si="876"/>
        <v>1</v>
      </c>
    </row>
    <row r="6544" spans="1:17" x14ac:dyDescent="0.35">
      <c r="A6544" s="64">
        <v>51245613</v>
      </c>
      <c r="B6544" s="64" t="str">
        <f t="shared" si="871"/>
        <v>RT</v>
      </c>
      <c r="C6544" s="64">
        <f t="shared" si="872"/>
        <v>7179.1500000000005</v>
      </c>
      <c r="D6544" s="64">
        <f t="shared" si="872"/>
        <v>367</v>
      </c>
      <c r="E6544" s="64">
        <f t="shared" si="872"/>
        <v>568.51</v>
      </c>
      <c r="F6544" s="64">
        <f t="shared" si="872"/>
        <v>0</v>
      </c>
      <c r="H6544" s="64">
        <f t="shared" si="867"/>
        <v>-568.51</v>
      </c>
      <c r="J6544" s="64">
        <f t="shared" si="873"/>
        <v>282</v>
      </c>
      <c r="K6544" s="64">
        <f t="shared" si="868"/>
        <v>295</v>
      </c>
      <c r="L6544" s="64">
        <f t="shared" si="869"/>
        <v>1064</v>
      </c>
      <c r="M6544" s="64">
        <f t="shared" si="870"/>
        <v>426</v>
      </c>
      <c r="O6544" s="64">
        <f t="shared" si="874"/>
        <v>2</v>
      </c>
      <c r="P6544" s="64">
        <f t="shared" si="875"/>
        <v>1</v>
      </c>
      <c r="Q6544" s="64">
        <f t="shared" si="876"/>
        <v>1</v>
      </c>
    </row>
    <row r="6545" spans="1:17" x14ac:dyDescent="0.35">
      <c r="A6545" s="64">
        <v>51245845</v>
      </c>
      <c r="B6545" s="64" t="str">
        <f t="shared" si="871"/>
        <v>RCT Control</v>
      </c>
      <c r="C6545" s="64">
        <f t="shared" si="872"/>
        <v>5586.28</v>
      </c>
      <c r="D6545" s="64">
        <f t="shared" si="872"/>
        <v>334</v>
      </c>
      <c r="E6545" s="64">
        <f t="shared" si="872"/>
        <v>474.33000000000004</v>
      </c>
      <c r="F6545" s="64">
        <f t="shared" si="872"/>
        <v>0</v>
      </c>
      <c r="H6545" s="64">
        <f t="shared" si="867"/>
        <v>-474.33000000000004</v>
      </c>
      <c r="J6545" s="64">
        <f t="shared" si="873"/>
        <v>282</v>
      </c>
      <c r="K6545" s="64">
        <f t="shared" si="868"/>
        <v>295</v>
      </c>
      <c r="L6545" s="64">
        <f t="shared" si="869"/>
        <v>1064</v>
      </c>
      <c r="M6545" s="64">
        <f t="shared" si="870"/>
        <v>427</v>
      </c>
      <c r="O6545" s="64">
        <f t="shared" si="874"/>
        <v>2</v>
      </c>
      <c r="P6545" s="64">
        <f t="shared" si="875"/>
        <v>1</v>
      </c>
      <c r="Q6545" s="64">
        <f t="shared" si="876"/>
        <v>1</v>
      </c>
    </row>
    <row r="6546" spans="1:17" x14ac:dyDescent="0.35">
      <c r="A6546" s="64">
        <v>51247403</v>
      </c>
      <c r="B6546" s="64" t="str">
        <f t="shared" si="871"/>
        <v>CPP/RT</v>
      </c>
      <c r="C6546" s="64">
        <f t="shared" si="872"/>
        <v>3512.7799999999997</v>
      </c>
      <c r="D6546" s="64">
        <f t="shared" si="872"/>
        <v>305</v>
      </c>
      <c r="E6546" s="64">
        <f t="shared" si="872"/>
        <v>272.44</v>
      </c>
      <c r="F6546" s="64">
        <f t="shared" si="872"/>
        <v>266.34000000000003</v>
      </c>
      <c r="H6546" s="64">
        <f t="shared" si="867"/>
        <v>-6.0999999999999659</v>
      </c>
      <c r="J6546" s="64">
        <f t="shared" si="873"/>
        <v>282</v>
      </c>
      <c r="K6546" s="64">
        <f t="shared" si="868"/>
        <v>296</v>
      </c>
      <c r="L6546" s="64">
        <f t="shared" si="869"/>
        <v>1064</v>
      </c>
      <c r="M6546" s="64">
        <f t="shared" si="870"/>
        <v>427</v>
      </c>
      <c r="O6546" s="64">
        <f t="shared" si="874"/>
        <v>2</v>
      </c>
      <c r="P6546" s="64">
        <f t="shared" si="875"/>
        <v>1</v>
      </c>
      <c r="Q6546" s="64">
        <f t="shared" si="876"/>
        <v>1</v>
      </c>
    </row>
    <row r="6547" spans="1:17" x14ac:dyDescent="0.35">
      <c r="A6547" s="64">
        <v>51247437</v>
      </c>
      <c r="B6547" s="64" t="str">
        <f t="shared" si="871"/>
        <v>RCT Control</v>
      </c>
      <c r="C6547" s="64">
        <f t="shared" si="872"/>
        <v>5439.98</v>
      </c>
      <c r="D6547" s="64">
        <f t="shared" si="872"/>
        <v>335</v>
      </c>
      <c r="E6547" s="64">
        <f t="shared" si="872"/>
        <v>432</v>
      </c>
      <c r="F6547" s="64">
        <f t="shared" si="872"/>
        <v>0</v>
      </c>
      <c r="H6547" s="64">
        <f t="shared" si="867"/>
        <v>-432</v>
      </c>
      <c r="J6547" s="64">
        <f t="shared" si="873"/>
        <v>282</v>
      </c>
      <c r="K6547" s="64">
        <f t="shared" si="868"/>
        <v>296</v>
      </c>
      <c r="L6547" s="64">
        <f t="shared" si="869"/>
        <v>1064</v>
      </c>
      <c r="M6547" s="64">
        <f t="shared" si="870"/>
        <v>428</v>
      </c>
      <c r="O6547" s="64">
        <f t="shared" si="874"/>
        <v>2</v>
      </c>
      <c r="P6547" s="64">
        <f t="shared" si="875"/>
        <v>1</v>
      </c>
      <c r="Q6547" s="64">
        <f t="shared" si="876"/>
        <v>1</v>
      </c>
    </row>
    <row r="6548" spans="1:17" x14ac:dyDescent="0.35">
      <c r="A6548" s="64">
        <v>51248485</v>
      </c>
      <c r="B6548" s="64" t="str">
        <f t="shared" si="871"/>
        <v>RCT Control</v>
      </c>
      <c r="C6548" s="64">
        <f t="shared" si="872"/>
        <v>11334.52</v>
      </c>
      <c r="D6548" s="64">
        <f t="shared" si="872"/>
        <v>335</v>
      </c>
      <c r="E6548" s="64">
        <f t="shared" si="872"/>
        <v>880.56999999999994</v>
      </c>
      <c r="F6548" s="64">
        <f t="shared" si="872"/>
        <v>0</v>
      </c>
      <c r="H6548" s="64">
        <f t="shared" si="867"/>
        <v>-880.56999999999994</v>
      </c>
      <c r="J6548" s="64">
        <f t="shared" si="873"/>
        <v>282</v>
      </c>
      <c r="K6548" s="64">
        <f t="shared" si="868"/>
        <v>296</v>
      </c>
      <c r="L6548" s="64">
        <f t="shared" si="869"/>
        <v>1064</v>
      </c>
      <c r="M6548" s="64">
        <f t="shared" si="870"/>
        <v>429</v>
      </c>
      <c r="O6548" s="64">
        <f t="shared" si="874"/>
        <v>2</v>
      </c>
      <c r="P6548" s="64">
        <f t="shared" si="875"/>
        <v>1</v>
      </c>
      <c r="Q6548" s="64">
        <f t="shared" si="876"/>
        <v>1</v>
      </c>
    </row>
    <row r="6549" spans="1:17" x14ac:dyDescent="0.35">
      <c r="A6549" s="64">
        <v>51248766</v>
      </c>
      <c r="B6549" s="64" t="str">
        <f t="shared" si="871"/>
        <v>CPP/RT</v>
      </c>
      <c r="C6549" s="64">
        <f t="shared" si="872"/>
        <v>10125.42</v>
      </c>
      <c r="D6549" s="64">
        <f t="shared" si="872"/>
        <v>365</v>
      </c>
      <c r="E6549" s="64">
        <f t="shared" si="872"/>
        <v>868.43000000000006</v>
      </c>
      <c r="F6549" s="64">
        <f t="shared" si="872"/>
        <v>883.97</v>
      </c>
      <c r="H6549" s="64">
        <f t="shared" si="867"/>
        <v>15.539999999999964</v>
      </c>
      <c r="J6549" s="64">
        <f t="shared" si="873"/>
        <v>282</v>
      </c>
      <c r="K6549" s="64">
        <f t="shared" si="868"/>
        <v>297</v>
      </c>
      <c r="L6549" s="64">
        <f t="shared" si="869"/>
        <v>1064</v>
      </c>
      <c r="M6549" s="64">
        <f t="shared" si="870"/>
        <v>429</v>
      </c>
      <c r="O6549" s="64">
        <f t="shared" si="874"/>
        <v>2</v>
      </c>
      <c r="P6549" s="64">
        <f t="shared" si="875"/>
        <v>1</v>
      </c>
      <c r="Q6549" s="64">
        <f t="shared" si="876"/>
        <v>1</v>
      </c>
    </row>
    <row r="6550" spans="1:17" x14ac:dyDescent="0.35">
      <c r="A6550" s="64">
        <v>51253301</v>
      </c>
      <c r="B6550" s="64" t="str">
        <f t="shared" si="871"/>
        <v>CPP/RT</v>
      </c>
      <c r="C6550" s="64">
        <f t="shared" si="872"/>
        <v>3751.7999999999997</v>
      </c>
      <c r="D6550" s="64">
        <f t="shared" si="872"/>
        <v>365</v>
      </c>
      <c r="E6550" s="64">
        <f t="shared" si="872"/>
        <v>285.06</v>
      </c>
      <c r="F6550" s="64">
        <f t="shared" si="872"/>
        <v>281.02</v>
      </c>
      <c r="H6550" s="64">
        <f t="shared" si="867"/>
        <v>-4.0400000000000205</v>
      </c>
      <c r="J6550" s="64">
        <f t="shared" si="873"/>
        <v>282</v>
      </c>
      <c r="K6550" s="64">
        <f t="shared" si="868"/>
        <v>298</v>
      </c>
      <c r="L6550" s="64">
        <f t="shared" si="869"/>
        <v>1064</v>
      </c>
      <c r="M6550" s="64">
        <f t="shared" si="870"/>
        <v>429</v>
      </c>
      <c r="O6550" s="64">
        <f t="shared" si="874"/>
        <v>2</v>
      </c>
      <c r="P6550" s="64">
        <f t="shared" si="875"/>
        <v>1</v>
      </c>
      <c r="Q6550" s="64">
        <f t="shared" si="876"/>
        <v>1</v>
      </c>
    </row>
    <row r="6551" spans="1:17" x14ac:dyDescent="0.35">
      <c r="A6551" s="64">
        <v>51253509</v>
      </c>
      <c r="B6551" s="64" t="str">
        <f t="shared" si="871"/>
        <v>RT</v>
      </c>
      <c r="C6551" s="64">
        <f t="shared" si="872"/>
        <v>10109.369999999999</v>
      </c>
      <c r="D6551" s="64">
        <f t="shared" si="872"/>
        <v>364</v>
      </c>
      <c r="E6551" s="64">
        <f t="shared" si="872"/>
        <v>820.09</v>
      </c>
      <c r="F6551" s="64">
        <f t="shared" si="872"/>
        <v>0</v>
      </c>
      <c r="H6551" s="64">
        <f t="shared" si="867"/>
        <v>-820.09</v>
      </c>
      <c r="J6551" s="64">
        <f t="shared" si="873"/>
        <v>282</v>
      </c>
      <c r="K6551" s="64">
        <f t="shared" si="868"/>
        <v>298</v>
      </c>
      <c r="L6551" s="64">
        <f t="shared" si="869"/>
        <v>1065</v>
      </c>
      <c r="M6551" s="64">
        <f t="shared" si="870"/>
        <v>429</v>
      </c>
      <c r="O6551" s="64">
        <f t="shared" si="874"/>
        <v>2</v>
      </c>
      <c r="P6551" s="64">
        <f t="shared" si="875"/>
        <v>1</v>
      </c>
      <c r="Q6551" s="64">
        <f t="shared" si="876"/>
        <v>1</v>
      </c>
    </row>
    <row r="6552" spans="1:17" x14ac:dyDescent="0.35">
      <c r="A6552" s="64">
        <v>51253559</v>
      </c>
      <c r="B6552" s="64" t="str">
        <f t="shared" si="871"/>
        <v>RCT Control</v>
      </c>
      <c r="C6552" s="64">
        <f t="shared" si="872"/>
        <v>2293.06</v>
      </c>
      <c r="D6552" s="64">
        <f t="shared" si="872"/>
        <v>336</v>
      </c>
      <c r="E6552" s="64">
        <f t="shared" si="872"/>
        <v>177</v>
      </c>
      <c r="F6552" s="64">
        <f t="shared" si="872"/>
        <v>0</v>
      </c>
      <c r="H6552" s="64">
        <f t="shared" si="867"/>
        <v>-177</v>
      </c>
      <c r="J6552" s="64">
        <f t="shared" si="873"/>
        <v>282</v>
      </c>
      <c r="K6552" s="64">
        <f t="shared" si="868"/>
        <v>298</v>
      </c>
      <c r="L6552" s="64">
        <f t="shared" si="869"/>
        <v>1065</v>
      </c>
      <c r="M6552" s="64">
        <f t="shared" si="870"/>
        <v>430</v>
      </c>
      <c r="O6552" s="64">
        <f t="shared" si="874"/>
        <v>2</v>
      </c>
      <c r="P6552" s="64">
        <f t="shared" si="875"/>
        <v>1</v>
      </c>
      <c r="Q6552" s="64">
        <f t="shared" si="876"/>
        <v>1</v>
      </c>
    </row>
    <row r="6553" spans="1:17" x14ac:dyDescent="0.35">
      <c r="A6553" s="64">
        <v>51255597</v>
      </c>
      <c r="B6553" s="64" t="str">
        <f t="shared" si="871"/>
        <v>RCT Control</v>
      </c>
      <c r="C6553" s="64">
        <f t="shared" si="872"/>
        <v>14791.09</v>
      </c>
      <c r="D6553" s="64">
        <f t="shared" si="872"/>
        <v>335</v>
      </c>
      <c r="E6553" s="64">
        <f t="shared" si="872"/>
        <v>1202.49</v>
      </c>
      <c r="F6553" s="64">
        <f t="shared" si="872"/>
        <v>0</v>
      </c>
      <c r="H6553" s="64">
        <f t="shared" si="867"/>
        <v>-1202.49</v>
      </c>
      <c r="J6553" s="64">
        <f t="shared" si="873"/>
        <v>282</v>
      </c>
      <c r="K6553" s="64">
        <f t="shared" si="868"/>
        <v>298</v>
      </c>
      <c r="L6553" s="64">
        <f t="shared" si="869"/>
        <v>1065</v>
      </c>
      <c r="M6553" s="64">
        <f t="shared" si="870"/>
        <v>431</v>
      </c>
      <c r="O6553" s="64">
        <f t="shared" si="874"/>
        <v>2</v>
      </c>
      <c r="P6553" s="64">
        <f t="shared" si="875"/>
        <v>1</v>
      </c>
      <c r="Q6553" s="64">
        <f t="shared" si="876"/>
        <v>1</v>
      </c>
    </row>
    <row r="6554" spans="1:17" x14ac:dyDescent="0.35">
      <c r="A6554" s="64">
        <v>51255753</v>
      </c>
      <c r="B6554" s="64" t="str">
        <f t="shared" si="871"/>
        <v>RT</v>
      </c>
      <c r="C6554" s="64">
        <f t="shared" si="872"/>
        <v>6132.74</v>
      </c>
      <c r="D6554" s="64">
        <f t="shared" si="872"/>
        <v>365</v>
      </c>
      <c r="E6554" s="64">
        <f t="shared" si="872"/>
        <v>499.54</v>
      </c>
      <c r="F6554" s="64">
        <f t="shared" si="872"/>
        <v>0</v>
      </c>
      <c r="H6554" s="64">
        <f t="shared" si="867"/>
        <v>-499.54</v>
      </c>
      <c r="J6554" s="64">
        <f t="shared" si="873"/>
        <v>282</v>
      </c>
      <c r="K6554" s="64">
        <f t="shared" si="868"/>
        <v>298</v>
      </c>
      <c r="L6554" s="64">
        <f t="shared" si="869"/>
        <v>1066</v>
      </c>
      <c r="M6554" s="64">
        <f t="shared" si="870"/>
        <v>431</v>
      </c>
      <c r="O6554" s="64">
        <f t="shared" si="874"/>
        <v>2</v>
      </c>
      <c r="P6554" s="64">
        <f t="shared" si="875"/>
        <v>1</v>
      </c>
      <c r="Q6554" s="64">
        <f t="shared" si="876"/>
        <v>1</v>
      </c>
    </row>
    <row r="6555" spans="1:17" x14ac:dyDescent="0.35">
      <c r="A6555" s="64">
        <v>51258484</v>
      </c>
      <c r="B6555" s="64" t="str">
        <f t="shared" si="871"/>
        <v>RT</v>
      </c>
      <c r="C6555" s="64">
        <f t="shared" si="872"/>
        <v>4634.2700000000004</v>
      </c>
      <c r="D6555" s="64">
        <f t="shared" si="872"/>
        <v>364</v>
      </c>
      <c r="E6555" s="64">
        <f t="shared" si="872"/>
        <v>384.14</v>
      </c>
      <c r="F6555" s="64">
        <f t="shared" si="872"/>
        <v>0</v>
      </c>
      <c r="H6555" s="64">
        <f t="shared" si="867"/>
        <v>-384.14</v>
      </c>
      <c r="J6555" s="64">
        <f t="shared" si="873"/>
        <v>282</v>
      </c>
      <c r="K6555" s="64">
        <f t="shared" si="868"/>
        <v>298</v>
      </c>
      <c r="L6555" s="64">
        <f t="shared" si="869"/>
        <v>1067</v>
      </c>
      <c r="M6555" s="64">
        <f t="shared" si="870"/>
        <v>431</v>
      </c>
      <c r="O6555" s="64">
        <f t="shared" si="874"/>
        <v>2</v>
      </c>
      <c r="P6555" s="64">
        <f t="shared" si="875"/>
        <v>1</v>
      </c>
      <c r="Q6555" s="64">
        <f t="shared" si="876"/>
        <v>1</v>
      </c>
    </row>
    <row r="6556" spans="1:17" x14ac:dyDescent="0.35">
      <c r="A6556" s="64">
        <v>51260207</v>
      </c>
      <c r="B6556" s="64" t="str">
        <f t="shared" si="871"/>
        <v>RT</v>
      </c>
      <c r="C6556" s="64">
        <f t="shared" si="872"/>
        <v>7717.38</v>
      </c>
      <c r="D6556" s="64">
        <f t="shared" si="872"/>
        <v>365</v>
      </c>
      <c r="E6556" s="64">
        <f t="shared" si="872"/>
        <v>625.70000000000005</v>
      </c>
      <c r="F6556" s="64">
        <f t="shared" si="872"/>
        <v>0</v>
      </c>
      <c r="H6556" s="64">
        <f t="shared" si="867"/>
        <v>-625.70000000000005</v>
      </c>
      <c r="J6556" s="64">
        <f t="shared" si="873"/>
        <v>282</v>
      </c>
      <c r="K6556" s="64">
        <f t="shared" si="868"/>
        <v>298</v>
      </c>
      <c r="L6556" s="64">
        <f t="shared" si="869"/>
        <v>1068</v>
      </c>
      <c r="M6556" s="64">
        <f t="shared" si="870"/>
        <v>431</v>
      </c>
      <c r="O6556" s="64">
        <f t="shared" si="874"/>
        <v>2</v>
      </c>
      <c r="P6556" s="64">
        <f t="shared" si="875"/>
        <v>1</v>
      </c>
      <c r="Q6556" s="64">
        <f t="shared" si="876"/>
        <v>1</v>
      </c>
    </row>
    <row r="6557" spans="1:17" x14ac:dyDescent="0.35">
      <c r="A6557" s="64">
        <v>51260778</v>
      </c>
      <c r="B6557" s="64" t="str">
        <f t="shared" si="871"/>
        <v>RT</v>
      </c>
      <c r="C6557" s="64">
        <f t="shared" si="872"/>
        <v>8502.92</v>
      </c>
      <c r="D6557" s="64">
        <f t="shared" si="872"/>
        <v>365</v>
      </c>
      <c r="E6557" s="64">
        <f t="shared" si="872"/>
        <v>704.58</v>
      </c>
      <c r="F6557" s="64">
        <f t="shared" si="872"/>
        <v>0</v>
      </c>
      <c r="H6557" s="64">
        <f t="shared" si="867"/>
        <v>-704.58</v>
      </c>
      <c r="J6557" s="64">
        <f t="shared" si="873"/>
        <v>282</v>
      </c>
      <c r="K6557" s="64">
        <f t="shared" si="868"/>
        <v>298</v>
      </c>
      <c r="L6557" s="64">
        <f t="shared" si="869"/>
        <v>1069</v>
      </c>
      <c r="M6557" s="64">
        <f t="shared" si="870"/>
        <v>431</v>
      </c>
      <c r="O6557" s="64">
        <f t="shared" si="874"/>
        <v>2</v>
      </c>
      <c r="P6557" s="64">
        <f t="shared" si="875"/>
        <v>1</v>
      </c>
      <c r="Q6557" s="64">
        <f t="shared" si="876"/>
        <v>1</v>
      </c>
    </row>
    <row r="6558" spans="1:17" x14ac:dyDescent="0.35">
      <c r="A6558" s="64">
        <v>51261601</v>
      </c>
      <c r="B6558" s="64" t="str">
        <f t="shared" si="871"/>
        <v>CPP</v>
      </c>
      <c r="C6558" s="64">
        <f t="shared" si="872"/>
        <v>3949.08</v>
      </c>
      <c r="D6558" s="64">
        <f t="shared" si="872"/>
        <v>305</v>
      </c>
      <c r="E6558" s="64">
        <f t="shared" si="872"/>
        <v>322.36</v>
      </c>
      <c r="F6558" s="64">
        <f t="shared" si="872"/>
        <v>318.5</v>
      </c>
      <c r="H6558" s="64">
        <f t="shared" si="867"/>
        <v>-3.8600000000000136</v>
      </c>
      <c r="J6558" s="64">
        <f t="shared" si="873"/>
        <v>283</v>
      </c>
      <c r="K6558" s="64">
        <f t="shared" si="868"/>
        <v>298</v>
      </c>
      <c r="L6558" s="64">
        <f t="shared" si="869"/>
        <v>1069</v>
      </c>
      <c r="M6558" s="64">
        <f t="shared" si="870"/>
        <v>431</v>
      </c>
      <c r="O6558" s="64">
        <f t="shared" si="874"/>
        <v>2</v>
      </c>
      <c r="P6558" s="64">
        <f t="shared" si="875"/>
        <v>1</v>
      </c>
      <c r="Q6558" s="64">
        <f t="shared" si="876"/>
        <v>1</v>
      </c>
    </row>
    <row r="6559" spans="1:17" x14ac:dyDescent="0.35">
      <c r="A6559" s="64">
        <v>51262162</v>
      </c>
      <c r="B6559" s="64" t="str">
        <f t="shared" si="871"/>
        <v>RCT Control</v>
      </c>
      <c r="C6559" s="64">
        <f t="shared" si="872"/>
        <v>5009.57</v>
      </c>
      <c r="D6559" s="64">
        <f t="shared" si="872"/>
        <v>364</v>
      </c>
      <c r="E6559" s="64">
        <f t="shared" si="872"/>
        <v>399.13</v>
      </c>
      <c r="F6559" s="64">
        <f t="shared" si="872"/>
        <v>0</v>
      </c>
      <c r="H6559" s="64">
        <f t="shared" si="867"/>
        <v>-399.13</v>
      </c>
      <c r="J6559" s="64">
        <f t="shared" si="873"/>
        <v>283</v>
      </c>
      <c r="K6559" s="64">
        <f t="shared" si="868"/>
        <v>298</v>
      </c>
      <c r="L6559" s="64">
        <f t="shared" si="869"/>
        <v>1069</v>
      </c>
      <c r="M6559" s="64">
        <f t="shared" si="870"/>
        <v>432</v>
      </c>
      <c r="O6559" s="64">
        <f t="shared" si="874"/>
        <v>2</v>
      </c>
      <c r="P6559" s="64">
        <f t="shared" si="875"/>
        <v>1</v>
      </c>
      <c r="Q6559" s="64">
        <f t="shared" si="876"/>
        <v>1</v>
      </c>
    </row>
    <row r="6560" spans="1:17" x14ac:dyDescent="0.35">
      <c r="A6560" s="64">
        <v>51262914</v>
      </c>
      <c r="B6560" s="64" t="str">
        <f t="shared" si="871"/>
        <v>RT</v>
      </c>
      <c r="C6560" s="64">
        <f t="shared" si="872"/>
        <v>4877.6000000000004</v>
      </c>
      <c r="D6560" s="64">
        <f t="shared" si="872"/>
        <v>365</v>
      </c>
      <c r="E6560" s="64">
        <f t="shared" si="872"/>
        <v>384.03999999999996</v>
      </c>
      <c r="F6560" s="64">
        <f t="shared" si="872"/>
        <v>0</v>
      </c>
      <c r="H6560" s="64">
        <f t="shared" si="867"/>
        <v>-384.03999999999996</v>
      </c>
      <c r="J6560" s="64">
        <f t="shared" si="873"/>
        <v>283</v>
      </c>
      <c r="K6560" s="64">
        <f t="shared" si="868"/>
        <v>298</v>
      </c>
      <c r="L6560" s="64">
        <f t="shared" si="869"/>
        <v>1070</v>
      </c>
      <c r="M6560" s="64">
        <f t="shared" si="870"/>
        <v>432</v>
      </c>
      <c r="O6560" s="64">
        <f t="shared" si="874"/>
        <v>2</v>
      </c>
      <c r="P6560" s="64">
        <f t="shared" si="875"/>
        <v>1</v>
      </c>
      <c r="Q6560" s="64">
        <f t="shared" si="876"/>
        <v>1</v>
      </c>
    </row>
    <row r="6561" spans="1:17" x14ac:dyDescent="0.35">
      <c r="A6561" s="64">
        <v>51266221</v>
      </c>
      <c r="B6561" s="64" t="str">
        <f t="shared" si="871"/>
        <v>RT</v>
      </c>
      <c r="C6561" s="64">
        <f t="shared" si="872"/>
        <v>7977.04</v>
      </c>
      <c r="D6561" s="64">
        <f t="shared" si="872"/>
        <v>364</v>
      </c>
      <c r="E6561" s="64">
        <f t="shared" si="872"/>
        <v>668.44</v>
      </c>
      <c r="F6561" s="64">
        <f t="shared" si="872"/>
        <v>0</v>
      </c>
      <c r="H6561" s="64">
        <f t="shared" si="867"/>
        <v>-668.44</v>
      </c>
      <c r="J6561" s="64">
        <f t="shared" si="873"/>
        <v>283</v>
      </c>
      <c r="K6561" s="64">
        <f t="shared" si="868"/>
        <v>298</v>
      </c>
      <c r="L6561" s="64">
        <f t="shared" si="869"/>
        <v>1071</v>
      </c>
      <c r="M6561" s="64">
        <f t="shared" si="870"/>
        <v>432</v>
      </c>
      <c r="O6561" s="64">
        <f t="shared" si="874"/>
        <v>2</v>
      </c>
      <c r="P6561" s="64">
        <f t="shared" si="875"/>
        <v>1</v>
      </c>
      <c r="Q6561" s="64">
        <f t="shared" si="876"/>
        <v>1</v>
      </c>
    </row>
    <row r="6562" spans="1:17" x14ac:dyDescent="0.35">
      <c r="A6562" s="64">
        <v>51267112</v>
      </c>
      <c r="B6562" s="64" t="str">
        <f t="shared" si="871"/>
        <v>RT</v>
      </c>
      <c r="C6562" s="64">
        <f t="shared" si="872"/>
        <v>6305.85</v>
      </c>
      <c r="D6562" s="64">
        <f t="shared" si="872"/>
        <v>364</v>
      </c>
      <c r="E6562" s="64">
        <f t="shared" si="872"/>
        <v>486.11</v>
      </c>
      <c r="F6562" s="64">
        <f t="shared" si="872"/>
        <v>0</v>
      </c>
      <c r="H6562" s="64">
        <f t="shared" si="867"/>
        <v>-486.11</v>
      </c>
      <c r="J6562" s="64">
        <f t="shared" si="873"/>
        <v>283</v>
      </c>
      <c r="K6562" s="64">
        <f t="shared" si="868"/>
        <v>298</v>
      </c>
      <c r="L6562" s="64">
        <f t="shared" si="869"/>
        <v>1072</v>
      </c>
      <c r="M6562" s="64">
        <f t="shared" si="870"/>
        <v>432</v>
      </c>
      <c r="O6562" s="64">
        <f t="shared" si="874"/>
        <v>2</v>
      </c>
      <c r="P6562" s="64">
        <f t="shared" si="875"/>
        <v>1</v>
      </c>
      <c r="Q6562" s="64">
        <f t="shared" si="876"/>
        <v>1</v>
      </c>
    </row>
    <row r="6563" spans="1:17" x14ac:dyDescent="0.35">
      <c r="A6563" s="64">
        <v>51267691</v>
      </c>
      <c r="B6563" s="64" t="str">
        <f t="shared" si="871"/>
        <v>RT</v>
      </c>
      <c r="C6563" s="64">
        <f t="shared" si="872"/>
        <v>5604.59</v>
      </c>
      <c r="D6563" s="64">
        <f t="shared" si="872"/>
        <v>365</v>
      </c>
      <c r="E6563" s="64">
        <f t="shared" si="872"/>
        <v>412.68</v>
      </c>
      <c r="F6563" s="64">
        <f t="shared" si="872"/>
        <v>0</v>
      </c>
      <c r="H6563" s="64">
        <f t="shared" si="867"/>
        <v>-412.68</v>
      </c>
      <c r="J6563" s="64">
        <f t="shared" si="873"/>
        <v>283</v>
      </c>
      <c r="K6563" s="64">
        <f t="shared" si="868"/>
        <v>298</v>
      </c>
      <c r="L6563" s="64">
        <f t="shared" si="869"/>
        <v>1073</v>
      </c>
      <c r="M6563" s="64">
        <f t="shared" si="870"/>
        <v>432</v>
      </c>
      <c r="O6563" s="64">
        <f t="shared" si="874"/>
        <v>2</v>
      </c>
      <c r="P6563" s="64">
        <f t="shared" si="875"/>
        <v>1</v>
      </c>
      <c r="Q6563" s="64">
        <f t="shared" si="876"/>
        <v>1</v>
      </c>
    </row>
    <row r="6564" spans="1:17" x14ac:dyDescent="0.35">
      <c r="A6564" s="64">
        <v>51267708</v>
      </c>
      <c r="B6564" s="64" t="str">
        <f t="shared" si="871"/>
        <v>RT</v>
      </c>
      <c r="C6564" s="64">
        <f t="shared" si="872"/>
        <v>6332.32</v>
      </c>
      <c r="D6564" s="64">
        <f t="shared" si="872"/>
        <v>365</v>
      </c>
      <c r="E6564" s="64">
        <f t="shared" si="872"/>
        <v>527.88</v>
      </c>
      <c r="F6564" s="64">
        <f t="shared" si="872"/>
        <v>0</v>
      </c>
      <c r="H6564" s="64">
        <f t="shared" si="867"/>
        <v>-527.88</v>
      </c>
      <c r="J6564" s="64">
        <f t="shared" si="873"/>
        <v>283</v>
      </c>
      <c r="K6564" s="64">
        <f t="shared" si="868"/>
        <v>298</v>
      </c>
      <c r="L6564" s="64">
        <f t="shared" si="869"/>
        <v>1074</v>
      </c>
      <c r="M6564" s="64">
        <f t="shared" si="870"/>
        <v>432</v>
      </c>
      <c r="O6564" s="64">
        <f t="shared" si="874"/>
        <v>2</v>
      </c>
      <c r="P6564" s="64">
        <f t="shared" si="875"/>
        <v>1</v>
      </c>
      <c r="Q6564" s="64">
        <f t="shared" si="876"/>
        <v>1</v>
      </c>
    </row>
    <row r="6565" spans="1:17" x14ac:dyDescent="0.35">
      <c r="A6565" s="64">
        <v>51268144</v>
      </c>
      <c r="B6565" s="64" t="str">
        <f t="shared" si="871"/>
        <v>RT</v>
      </c>
      <c r="C6565" s="64">
        <f t="shared" si="872"/>
        <v>4654.3100000000004</v>
      </c>
      <c r="D6565" s="64">
        <f t="shared" si="872"/>
        <v>363</v>
      </c>
      <c r="E6565" s="64">
        <f t="shared" si="872"/>
        <v>363.49</v>
      </c>
      <c r="F6565" s="64">
        <f t="shared" si="872"/>
        <v>0</v>
      </c>
      <c r="H6565" s="64">
        <f t="shared" si="867"/>
        <v>-363.49</v>
      </c>
      <c r="J6565" s="64">
        <f t="shared" si="873"/>
        <v>283</v>
      </c>
      <c r="K6565" s="64">
        <f t="shared" si="868"/>
        <v>298</v>
      </c>
      <c r="L6565" s="64">
        <f t="shared" si="869"/>
        <v>1075</v>
      </c>
      <c r="M6565" s="64">
        <f t="shared" si="870"/>
        <v>432</v>
      </c>
      <c r="O6565" s="64">
        <f t="shared" si="874"/>
        <v>2</v>
      </c>
      <c r="P6565" s="64">
        <f t="shared" si="875"/>
        <v>1</v>
      </c>
      <c r="Q6565" s="64">
        <f t="shared" si="876"/>
        <v>1</v>
      </c>
    </row>
    <row r="6566" spans="1:17" x14ac:dyDescent="0.35">
      <c r="A6566" s="64">
        <v>51268657</v>
      </c>
      <c r="B6566" s="64" t="str">
        <f t="shared" si="871"/>
        <v>RT</v>
      </c>
      <c r="C6566" s="64">
        <f t="shared" si="872"/>
        <v>3132.02</v>
      </c>
      <c r="D6566" s="64">
        <f t="shared" si="872"/>
        <v>365</v>
      </c>
      <c r="E6566" s="64">
        <f t="shared" si="872"/>
        <v>246.26</v>
      </c>
      <c r="F6566" s="64">
        <f t="shared" si="872"/>
        <v>0</v>
      </c>
      <c r="H6566" s="64">
        <f t="shared" si="867"/>
        <v>-246.26</v>
      </c>
      <c r="J6566" s="64">
        <f t="shared" si="873"/>
        <v>283</v>
      </c>
      <c r="K6566" s="64">
        <f t="shared" si="868"/>
        <v>298</v>
      </c>
      <c r="L6566" s="64">
        <f t="shared" si="869"/>
        <v>1076</v>
      </c>
      <c r="M6566" s="64">
        <f t="shared" si="870"/>
        <v>432</v>
      </c>
      <c r="O6566" s="64">
        <f t="shared" si="874"/>
        <v>2</v>
      </c>
      <c r="P6566" s="64">
        <f t="shared" si="875"/>
        <v>1</v>
      </c>
      <c r="Q6566" s="64">
        <f t="shared" si="876"/>
        <v>1</v>
      </c>
    </row>
    <row r="6567" spans="1:17" x14ac:dyDescent="0.35">
      <c r="A6567" s="64">
        <v>51269051</v>
      </c>
      <c r="B6567" s="64" t="str">
        <f t="shared" si="871"/>
        <v>CPP/RT</v>
      </c>
      <c r="C6567" s="64">
        <f t="shared" si="872"/>
        <v>1725.0900000000001</v>
      </c>
      <c r="D6567" s="64">
        <f t="shared" si="872"/>
        <v>333</v>
      </c>
      <c r="E6567" s="64">
        <f t="shared" si="872"/>
        <v>135.87</v>
      </c>
      <c r="F6567" s="64">
        <f t="shared" si="872"/>
        <v>132.51999999999998</v>
      </c>
      <c r="H6567" s="64">
        <f t="shared" si="867"/>
        <v>-3.3500000000000227</v>
      </c>
      <c r="J6567" s="64">
        <f t="shared" si="873"/>
        <v>283</v>
      </c>
      <c r="K6567" s="64">
        <f t="shared" si="868"/>
        <v>299</v>
      </c>
      <c r="L6567" s="64">
        <f t="shared" si="869"/>
        <v>1076</v>
      </c>
      <c r="M6567" s="64">
        <f t="shared" si="870"/>
        <v>432</v>
      </c>
      <c r="O6567" s="64">
        <f t="shared" si="874"/>
        <v>2</v>
      </c>
      <c r="P6567" s="64">
        <f t="shared" si="875"/>
        <v>1</v>
      </c>
      <c r="Q6567" s="64">
        <f t="shared" si="876"/>
        <v>1</v>
      </c>
    </row>
    <row r="6568" spans="1:17" x14ac:dyDescent="0.35">
      <c r="A6568" s="64">
        <v>51269259</v>
      </c>
      <c r="B6568" s="64" t="str">
        <f t="shared" si="871"/>
        <v>RCT Control</v>
      </c>
      <c r="C6568" s="64">
        <f t="shared" si="872"/>
        <v>4337.3600000000006</v>
      </c>
      <c r="D6568" s="64">
        <f t="shared" si="872"/>
        <v>335</v>
      </c>
      <c r="E6568" s="64">
        <f t="shared" si="872"/>
        <v>342.21000000000004</v>
      </c>
      <c r="F6568" s="64">
        <f t="shared" si="872"/>
        <v>0</v>
      </c>
      <c r="H6568" s="64">
        <f t="shared" si="867"/>
        <v>-342.21000000000004</v>
      </c>
      <c r="J6568" s="64">
        <f t="shared" si="873"/>
        <v>283</v>
      </c>
      <c r="K6568" s="64">
        <f t="shared" si="868"/>
        <v>299</v>
      </c>
      <c r="L6568" s="64">
        <f t="shared" si="869"/>
        <v>1076</v>
      </c>
      <c r="M6568" s="64">
        <f t="shared" si="870"/>
        <v>433</v>
      </c>
      <c r="O6568" s="64">
        <f t="shared" si="874"/>
        <v>2</v>
      </c>
      <c r="P6568" s="64">
        <f t="shared" si="875"/>
        <v>1</v>
      </c>
      <c r="Q6568" s="64">
        <f t="shared" si="876"/>
        <v>1</v>
      </c>
    </row>
    <row r="6569" spans="1:17" x14ac:dyDescent="0.35">
      <c r="A6569" s="64">
        <v>51269689</v>
      </c>
      <c r="B6569" s="64" t="str">
        <f t="shared" si="871"/>
        <v>RT</v>
      </c>
      <c r="C6569" s="64">
        <f t="shared" si="872"/>
        <v>14763.91</v>
      </c>
      <c r="D6569" s="64">
        <f t="shared" si="872"/>
        <v>364</v>
      </c>
      <c r="E6569" s="64">
        <f t="shared" si="872"/>
        <v>1203.9299999999998</v>
      </c>
      <c r="F6569" s="64">
        <f t="shared" si="872"/>
        <v>0</v>
      </c>
      <c r="H6569" s="64">
        <f t="shared" si="867"/>
        <v>-1203.9299999999998</v>
      </c>
      <c r="J6569" s="64">
        <f t="shared" si="873"/>
        <v>283</v>
      </c>
      <c r="K6569" s="64">
        <f t="shared" si="868"/>
        <v>299</v>
      </c>
      <c r="L6569" s="64">
        <f t="shared" si="869"/>
        <v>1077</v>
      </c>
      <c r="M6569" s="64">
        <f t="shared" si="870"/>
        <v>433</v>
      </c>
      <c r="O6569" s="64">
        <f t="shared" si="874"/>
        <v>2</v>
      </c>
      <c r="P6569" s="64">
        <f t="shared" si="875"/>
        <v>1</v>
      </c>
      <c r="Q6569" s="64">
        <f t="shared" si="876"/>
        <v>1</v>
      </c>
    </row>
    <row r="6570" spans="1:17" x14ac:dyDescent="0.35">
      <c r="A6570" s="64">
        <v>51269861</v>
      </c>
      <c r="B6570" s="64" t="str">
        <f t="shared" si="871"/>
        <v>RT</v>
      </c>
      <c r="C6570" s="64">
        <f t="shared" si="872"/>
        <v>2756.57</v>
      </c>
      <c r="D6570" s="64">
        <f t="shared" si="872"/>
        <v>365</v>
      </c>
      <c r="E6570" s="64">
        <f t="shared" si="872"/>
        <v>221.39</v>
      </c>
      <c r="F6570" s="64">
        <f t="shared" si="872"/>
        <v>0</v>
      </c>
      <c r="H6570" s="64">
        <f t="shared" si="867"/>
        <v>-221.39</v>
      </c>
      <c r="J6570" s="64">
        <f t="shared" si="873"/>
        <v>283</v>
      </c>
      <c r="K6570" s="64">
        <f t="shared" si="868"/>
        <v>299</v>
      </c>
      <c r="L6570" s="64">
        <f t="shared" si="869"/>
        <v>1078</v>
      </c>
      <c r="M6570" s="64">
        <f t="shared" si="870"/>
        <v>433</v>
      </c>
      <c r="O6570" s="64">
        <f t="shared" si="874"/>
        <v>2</v>
      </c>
      <c r="P6570" s="64">
        <f t="shared" si="875"/>
        <v>1</v>
      </c>
      <c r="Q6570" s="64">
        <f t="shared" si="876"/>
        <v>1</v>
      </c>
    </row>
    <row r="6571" spans="1:17" x14ac:dyDescent="0.35">
      <c r="A6571" s="64">
        <v>51270074</v>
      </c>
      <c r="B6571" s="64" t="str">
        <f t="shared" si="871"/>
        <v>CPP/RT</v>
      </c>
      <c r="C6571" s="64">
        <f t="shared" si="872"/>
        <v>4641.6499999999996</v>
      </c>
      <c r="D6571" s="64">
        <f t="shared" si="872"/>
        <v>305</v>
      </c>
      <c r="E6571" s="64">
        <f t="shared" si="872"/>
        <v>384.17</v>
      </c>
      <c r="F6571" s="64">
        <f t="shared" si="872"/>
        <v>384.57</v>
      </c>
      <c r="H6571" s="64">
        <f t="shared" si="867"/>
        <v>0.39999999999997726</v>
      </c>
      <c r="J6571" s="64">
        <f t="shared" si="873"/>
        <v>283</v>
      </c>
      <c r="K6571" s="64">
        <f t="shared" si="868"/>
        <v>300</v>
      </c>
      <c r="L6571" s="64">
        <f t="shared" si="869"/>
        <v>1078</v>
      </c>
      <c r="M6571" s="64">
        <f t="shared" si="870"/>
        <v>433</v>
      </c>
      <c r="O6571" s="64">
        <f t="shared" si="874"/>
        <v>2</v>
      </c>
      <c r="P6571" s="64">
        <f t="shared" si="875"/>
        <v>1</v>
      </c>
      <c r="Q6571" s="64">
        <f t="shared" si="876"/>
        <v>1</v>
      </c>
    </row>
    <row r="6572" spans="1:17" x14ac:dyDescent="0.35">
      <c r="A6572" s="64">
        <v>51270644</v>
      </c>
      <c r="B6572" s="64" t="str">
        <f t="shared" si="871"/>
        <v>RCT Control</v>
      </c>
      <c r="C6572" s="64">
        <f t="shared" si="872"/>
        <v>6241.08</v>
      </c>
      <c r="D6572" s="64">
        <f t="shared" si="872"/>
        <v>335</v>
      </c>
      <c r="E6572" s="64">
        <f t="shared" si="872"/>
        <v>484.86</v>
      </c>
      <c r="F6572" s="64">
        <f t="shared" ref="F6572" si="877">SUMIFS(F$55:F$4404,$A$55:$A$4404,$A6572)</f>
        <v>0</v>
      </c>
      <c r="H6572" s="64">
        <f t="shared" ref="H6572:H6635" si="878">F6572-E6572</f>
        <v>-484.86</v>
      </c>
      <c r="J6572" s="64">
        <f t="shared" si="873"/>
        <v>283</v>
      </c>
      <c r="K6572" s="64">
        <f t="shared" ref="K6572:K6635" si="879">IF(AND($B6572=K$4457,$Q6572=1),K6571+1,K6571)</f>
        <v>300</v>
      </c>
      <c r="L6572" s="64">
        <f t="shared" ref="L6572:L6635" si="880">IF(AND($B6572=L$4457,$Q6572=1),L6571+1,L6571)</f>
        <v>1078</v>
      </c>
      <c r="M6572" s="64">
        <f t="shared" ref="M6572:M6635" si="881">IF(AND($B6572=M$4457,$Q6572=1),M6571+1,M6571)</f>
        <v>434</v>
      </c>
      <c r="O6572" s="64">
        <f t="shared" si="874"/>
        <v>2</v>
      </c>
      <c r="P6572" s="64">
        <f t="shared" si="875"/>
        <v>1</v>
      </c>
      <c r="Q6572" s="64">
        <f t="shared" si="876"/>
        <v>1</v>
      </c>
    </row>
    <row r="6573" spans="1:17" x14ac:dyDescent="0.35">
      <c r="A6573" s="64">
        <v>51270818</v>
      </c>
      <c r="B6573" s="64" t="str">
        <f t="shared" ref="B6573:B6636" si="882">INDEX($B$55:$B$4404,MATCH($A6573,$A$55:$A$4404,0),1)</f>
        <v>RT</v>
      </c>
      <c r="C6573" s="64">
        <f t="shared" ref="C6573:F6636" si="883">SUMIFS(C$55:C$4404,$A$55:$A$4404,$A6573)</f>
        <v>6519.91</v>
      </c>
      <c r="D6573" s="64">
        <f t="shared" si="883"/>
        <v>363</v>
      </c>
      <c r="E6573" s="64">
        <f t="shared" si="883"/>
        <v>535.12</v>
      </c>
      <c r="F6573" s="64">
        <f t="shared" si="883"/>
        <v>0</v>
      </c>
      <c r="H6573" s="64">
        <f t="shared" si="878"/>
        <v>-535.12</v>
      </c>
      <c r="J6573" s="64">
        <f t="shared" ref="J6573:J6636" si="884">IF(AND($B6573=J$4457,$Q6573=1),J6572+1,J6572)</f>
        <v>283</v>
      </c>
      <c r="K6573" s="64">
        <f t="shared" si="879"/>
        <v>300</v>
      </c>
      <c r="L6573" s="64">
        <f t="shared" si="880"/>
        <v>1079</v>
      </c>
      <c r="M6573" s="64">
        <f t="shared" si="881"/>
        <v>434</v>
      </c>
      <c r="O6573" s="64">
        <f t="shared" ref="O6573:O6636" si="885">COUNTIFS($A$55:$A$4404,$A6573)</f>
        <v>2</v>
      </c>
      <c r="P6573" s="64">
        <f t="shared" ref="P6573:P6636" si="886">IF(D6573&lt;=$P$4455,1,0)</f>
        <v>1</v>
      </c>
      <c r="Q6573" s="64">
        <f t="shared" ref="Q6573:Q6636" si="887">IF(AND(O6573=2,P6573=1),1,0)</f>
        <v>1</v>
      </c>
    </row>
    <row r="6574" spans="1:17" x14ac:dyDescent="0.35">
      <c r="A6574" s="64">
        <v>51273474</v>
      </c>
      <c r="B6574" s="64" t="str">
        <f t="shared" si="882"/>
        <v>RT</v>
      </c>
      <c r="C6574" s="64">
        <f t="shared" si="883"/>
        <v>5190.29</v>
      </c>
      <c r="D6574" s="64">
        <f t="shared" si="883"/>
        <v>365</v>
      </c>
      <c r="E6574" s="64">
        <f t="shared" si="883"/>
        <v>423.26</v>
      </c>
      <c r="F6574" s="64">
        <f t="shared" si="883"/>
        <v>0</v>
      </c>
      <c r="H6574" s="64">
        <f t="shared" si="878"/>
        <v>-423.26</v>
      </c>
      <c r="J6574" s="64">
        <f t="shared" si="884"/>
        <v>283</v>
      </c>
      <c r="K6574" s="64">
        <f t="shared" si="879"/>
        <v>300</v>
      </c>
      <c r="L6574" s="64">
        <f t="shared" si="880"/>
        <v>1080</v>
      </c>
      <c r="M6574" s="64">
        <f t="shared" si="881"/>
        <v>434</v>
      </c>
      <c r="O6574" s="64">
        <f t="shared" si="885"/>
        <v>2</v>
      </c>
      <c r="P6574" s="64">
        <f t="shared" si="886"/>
        <v>1</v>
      </c>
      <c r="Q6574" s="64">
        <f t="shared" si="887"/>
        <v>1</v>
      </c>
    </row>
    <row r="6575" spans="1:17" x14ac:dyDescent="0.35">
      <c r="A6575" s="64">
        <v>51275347</v>
      </c>
      <c r="B6575" s="64" t="str">
        <f t="shared" si="882"/>
        <v>RCT Control</v>
      </c>
      <c r="C6575" s="64">
        <f t="shared" si="883"/>
        <v>5110.8</v>
      </c>
      <c r="D6575" s="64">
        <f t="shared" si="883"/>
        <v>336</v>
      </c>
      <c r="E6575" s="64">
        <f t="shared" si="883"/>
        <v>407.12</v>
      </c>
      <c r="F6575" s="64">
        <f t="shared" si="883"/>
        <v>0</v>
      </c>
      <c r="H6575" s="64">
        <f t="shared" si="878"/>
        <v>-407.12</v>
      </c>
      <c r="J6575" s="64">
        <f t="shared" si="884"/>
        <v>283</v>
      </c>
      <c r="K6575" s="64">
        <f t="shared" si="879"/>
        <v>300</v>
      </c>
      <c r="L6575" s="64">
        <f t="shared" si="880"/>
        <v>1080</v>
      </c>
      <c r="M6575" s="64">
        <f t="shared" si="881"/>
        <v>435</v>
      </c>
      <c r="O6575" s="64">
        <f t="shared" si="885"/>
        <v>2</v>
      </c>
      <c r="P6575" s="64">
        <f t="shared" si="886"/>
        <v>1</v>
      </c>
      <c r="Q6575" s="64">
        <f t="shared" si="887"/>
        <v>1</v>
      </c>
    </row>
    <row r="6576" spans="1:17" x14ac:dyDescent="0.35">
      <c r="A6576" s="64">
        <v>51277624</v>
      </c>
      <c r="B6576" s="64" t="str">
        <f t="shared" si="882"/>
        <v>RT</v>
      </c>
      <c r="C6576" s="64">
        <f t="shared" si="883"/>
        <v>6486.13</v>
      </c>
      <c r="D6576" s="64">
        <f t="shared" si="883"/>
        <v>365</v>
      </c>
      <c r="E6576" s="64">
        <f t="shared" si="883"/>
        <v>508.42999999999995</v>
      </c>
      <c r="F6576" s="64">
        <f t="shared" si="883"/>
        <v>0</v>
      </c>
      <c r="H6576" s="64">
        <f t="shared" si="878"/>
        <v>-508.42999999999995</v>
      </c>
      <c r="J6576" s="64">
        <f t="shared" si="884"/>
        <v>283</v>
      </c>
      <c r="K6576" s="64">
        <f t="shared" si="879"/>
        <v>300</v>
      </c>
      <c r="L6576" s="64">
        <f t="shared" si="880"/>
        <v>1081</v>
      </c>
      <c r="M6576" s="64">
        <f t="shared" si="881"/>
        <v>435</v>
      </c>
      <c r="O6576" s="64">
        <f t="shared" si="885"/>
        <v>2</v>
      </c>
      <c r="P6576" s="64">
        <f t="shared" si="886"/>
        <v>1</v>
      </c>
      <c r="Q6576" s="64">
        <f t="shared" si="887"/>
        <v>1</v>
      </c>
    </row>
    <row r="6577" spans="1:17" x14ac:dyDescent="0.35">
      <c r="A6577" s="64">
        <v>51278143</v>
      </c>
      <c r="B6577" s="64" t="str">
        <f t="shared" si="882"/>
        <v>RCT Control</v>
      </c>
      <c r="C6577" s="64">
        <f t="shared" si="883"/>
        <v>6076.02</v>
      </c>
      <c r="D6577" s="64">
        <f t="shared" si="883"/>
        <v>363</v>
      </c>
      <c r="E6577" s="64">
        <f t="shared" si="883"/>
        <v>485.01</v>
      </c>
      <c r="F6577" s="64">
        <f t="shared" si="883"/>
        <v>0</v>
      </c>
      <c r="H6577" s="64">
        <f t="shared" si="878"/>
        <v>-485.01</v>
      </c>
      <c r="J6577" s="64">
        <f t="shared" si="884"/>
        <v>283</v>
      </c>
      <c r="K6577" s="64">
        <f t="shared" si="879"/>
        <v>300</v>
      </c>
      <c r="L6577" s="64">
        <f t="shared" si="880"/>
        <v>1081</v>
      </c>
      <c r="M6577" s="64">
        <f t="shared" si="881"/>
        <v>436</v>
      </c>
      <c r="O6577" s="64">
        <f t="shared" si="885"/>
        <v>2</v>
      </c>
      <c r="P6577" s="64">
        <f t="shared" si="886"/>
        <v>1</v>
      </c>
      <c r="Q6577" s="64">
        <f t="shared" si="887"/>
        <v>1</v>
      </c>
    </row>
    <row r="6578" spans="1:17" x14ac:dyDescent="0.35">
      <c r="A6578" s="64">
        <v>51279646</v>
      </c>
      <c r="B6578" s="64" t="str">
        <f t="shared" si="882"/>
        <v>CPP</v>
      </c>
      <c r="C6578" s="64">
        <f t="shared" si="883"/>
        <v>2072.3199999999997</v>
      </c>
      <c r="D6578" s="64">
        <f t="shared" si="883"/>
        <v>305</v>
      </c>
      <c r="E6578" s="64">
        <f t="shared" si="883"/>
        <v>164.38</v>
      </c>
      <c r="F6578" s="64">
        <f t="shared" si="883"/>
        <v>162.61000000000001</v>
      </c>
      <c r="H6578" s="64">
        <f t="shared" si="878"/>
        <v>-1.7699999999999818</v>
      </c>
      <c r="J6578" s="64">
        <f t="shared" si="884"/>
        <v>284</v>
      </c>
      <c r="K6578" s="64">
        <f t="shared" si="879"/>
        <v>300</v>
      </c>
      <c r="L6578" s="64">
        <f t="shared" si="880"/>
        <v>1081</v>
      </c>
      <c r="M6578" s="64">
        <f t="shared" si="881"/>
        <v>436</v>
      </c>
      <c r="O6578" s="64">
        <f t="shared" si="885"/>
        <v>2</v>
      </c>
      <c r="P6578" s="64">
        <f t="shared" si="886"/>
        <v>1</v>
      </c>
      <c r="Q6578" s="64">
        <f t="shared" si="887"/>
        <v>1</v>
      </c>
    </row>
    <row r="6579" spans="1:17" x14ac:dyDescent="0.35">
      <c r="A6579" s="64">
        <v>51280908</v>
      </c>
      <c r="B6579" s="64" t="str">
        <f t="shared" si="882"/>
        <v>CPP/RT</v>
      </c>
      <c r="C6579" s="64">
        <f t="shared" si="883"/>
        <v>9415.7799999999988</v>
      </c>
      <c r="D6579" s="64">
        <f t="shared" si="883"/>
        <v>367</v>
      </c>
      <c r="E6579" s="64">
        <f t="shared" si="883"/>
        <v>709.66000000000008</v>
      </c>
      <c r="F6579" s="64">
        <f t="shared" si="883"/>
        <v>699.04</v>
      </c>
      <c r="H6579" s="64">
        <f t="shared" si="878"/>
        <v>-10.620000000000118</v>
      </c>
      <c r="J6579" s="64">
        <f t="shared" si="884"/>
        <v>284</v>
      </c>
      <c r="K6579" s="64">
        <f t="shared" si="879"/>
        <v>301</v>
      </c>
      <c r="L6579" s="64">
        <f t="shared" si="880"/>
        <v>1081</v>
      </c>
      <c r="M6579" s="64">
        <f t="shared" si="881"/>
        <v>436</v>
      </c>
      <c r="O6579" s="64">
        <f t="shared" si="885"/>
        <v>2</v>
      </c>
      <c r="P6579" s="64">
        <f t="shared" si="886"/>
        <v>1</v>
      </c>
      <c r="Q6579" s="64">
        <f t="shared" si="887"/>
        <v>1</v>
      </c>
    </row>
    <row r="6580" spans="1:17" x14ac:dyDescent="0.35">
      <c r="A6580" s="64">
        <v>51281097</v>
      </c>
      <c r="B6580" s="64" t="str">
        <f t="shared" si="882"/>
        <v>RT</v>
      </c>
      <c r="C6580" s="64">
        <f t="shared" si="883"/>
        <v>7187</v>
      </c>
      <c r="D6580" s="64">
        <f t="shared" si="883"/>
        <v>365</v>
      </c>
      <c r="E6580" s="64">
        <f t="shared" si="883"/>
        <v>568.12</v>
      </c>
      <c r="F6580" s="64">
        <f t="shared" si="883"/>
        <v>0</v>
      </c>
      <c r="H6580" s="64">
        <f t="shared" si="878"/>
        <v>-568.12</v>
      </c>
      <c r="J6580" s="64">
        <f t="shared" si="884"/>
        <v>284</v>
      </c>
      <c r="K6580" s="64">
        <f t="shared" si="879"/>
        <v>301</v>
      </c>
      <c r="L6580" s="64">
        <f t="shared" si="880"/>
        <v>1082</v>
      </c>
      <c r="M6580" s="64">
        <f t="shared" si="881"/>
        <v>436</v>
      </c>
      <c r="O6580" s="64">
        <f t="shared" si="885"/>
        <v>2</v>
      </c>
      <c r="P6580" s="64">
        <f t="shared" si="886"/>
        <v>1</v>
      </c>
      <c r="Q6580" s="64">
        <f t="shared" si="887"/>
        <v>1</v>
      </c>
    </row>
    <row r="6581" spans="1:17" x14ac:dyDescent="0.35">
      <c r="A6581" s="64">
        <v>51283324</v>
      </c>
      <c r="B6581" s="64" t="str">
        <f t="shared" si="882"/>
        <v>RT</v>
      </c>
      <c r="C6581" s="64">
        <f t="shared" si="883"/>
        <v>3349.89</v>
      </c>
      <c r="D6581" s="64">
        <f t="shared" si="883"/>
        <v>365</v>
      </c>
      <c r="E6581" s="64">
        <f t="shared" si="883"/>
        <v>257.55</v>
      </c>
      <c r="F6581" s="64">
        <f t="shared" si="883"/>
        <v>0</v>
      </c>
      <c r="H6581" s="64">
        <f t="shared" si="878"/>
        <v>-257.55</v>
      </c>
      <c r="J6581" s="64">
        <f t="shared" si="884"/>
        <v>284</v>
      </c>
      <c r="K6581" s="64">
        <f t="shared" si="879"/>
        <v>301</v>
      </c>
      <c r="L6581" s="64">
        <f t="shared" si="880"/>
        <v>1083</v>
      </c>
      <c r="M6581" s="64">
        <f t="shared" si="881"/>
        <v>436</v>
      </c>
      <c r="O6581" s="64">
        <f t="shared" si="885"/>
        <v>2</v>
      </c>
      <c r="P6581" s="64">
        <f t="shared" si="886"/>
        <v>1</v>
      </c>
      <c r="Q6581" s="64">
        <f t="shared" si="887"/>
        <v>1</v>
      </c>
    </row>
    <row r="6582" spans="1:17" x14ac:dyDescent="0.35">
      <c r="A6582" s="64">
        <v>51284017</v>
      </c>
      <c r="B6582" s="64" t="str">
        <f t="shared" si="882"/>
        <v>RT</v>
      </c>
      <c r="C6582" s="64">
        <f t="shared" si="883"/>
        <v>4695.2199999999993</v>
      </c>
      <c r="D6582" s="64">
        <f t="shared" si="883"/>
        <v>365</v>
      </c>
      <c r="E6582" s="64">
        <f t="shared" si="883"/>
        <v>359.55</v>
      </c>
      <c r="F6582" s="64">
        <f t="shared" si="883"/>
        <v>0</v>
      </c>
      <c r="H6582" s="64">
        <f t="shared" si="878"/>
        <v>-359.55</v>
      </c>
      <c r="J6582" s="64">
        <f t="shared" si="884"/>
        <v>284</v>
      </c>
      <c r="K6582" s="64">
        <f t="shared" si="879"/>
        <v>301</v>
      </c>
      <c r="L6582" s="64">
        <f t="shared" si="880"/>
        <v>1084</v>
      </c>
      <c r="M6582" s="64">
        <f t="shared" si="881"/>
        <v>436</v>
      </c>
      <c r="O6582" s="64">
        <f t="shared" si="885"/>
        <v>2</v>
      </c>
      <c r="P6582" s="64">
        <f t="shared" si="886"/>
        <v>1</v>
      </c>
      <c r="Q6582" s="64">
        <f t="shared" si="887"/>
        <v>1</v>
      </c>
    </row>
    <row r="6583" spans="1:17" x14ac:dyDescent="0.35">
      <c r="A6583" s="64">
        <v>51286609</v>
      </c>
      <c r="B6583" s="64" t="str">
        <f t="shared" si="882"/>
        <v>RCT Control</v>
      </c>
      <c r="C6583" s="64">
        <f t="shared" si="883"/>
        <v>6103.66</v>
      </c>
      <c r="D6583" s="64">
        <f t="shared" si="883"/>
        <v>336</v>
      </c>
      <c r="E6583" s="64">
        <f t="shared" si="883"/>
        <v>483.91</v>
      </c>
      <c r="F6583" s="64">
        <f t="shared" si="883"/>
        <v>0</v>
      </c>
      <c r="H6583" s="64">
        <f t="shared" si="878"/>
        <v>-483.91</v>
      </c>
      <c r="J6583" s="64">
        <f t="shared" si="884"/>
        <v>284</v>
      </c>
      <c r="K6583" s="64">
        <f t="shared" si="879"/>
        <v>301</v>
      </c>
      <c r="L6583" s="64">
        <f t="shared" si="880"/>
        <v>1084</v>
      </c>
      <c r="M6583" s="64">
        <f t="shared" si="881"/>
        <v>437</v>
      </c>
      <c r="O6583" s="64">
        <f t="shared" si="885"/>
        <v>2</v>
      </c>
      <c r="P6583" s="64">
        <f t="shared" si="886"/>
        <v>1</v>
      </c>
      <c r="Q6583" s="64">
        <f t="shared" si="887"/>
        <v>1</v>
      </c>
    </row>
    <row r="6584" spans="1:17" x14ac:dyDescent="0.35">
      <c r="A6584" s="64">
        <v>51289025</v>
      </c>
      <c r="B6584" s="64" t="str">
        <f t="shared" si="882"/>
        <v>CPP</v>
      </c>
      <c r="C6584" s="64">
        <f t="shared" si="883"/>
        <v>8606.01</v>
      </c>
      <c r="D6584" s="64">
        <f t="shared" si="883"/>
        <v>335</v>
      </c>
      <c r="E6584" s="64">
        <f t="shared" si="883"/>
        <v>696.89</v>
      </c>
      <c r="F6584" s="64">
        <f t="shared" si="883"/>
        <v>687.2</v>
      </c>
      <c r="H6584" s="64">
        <f t="shared" si="878"/>
        <v>-9.6899999999999409</v>
      </c>
      <c r="J6584" s="64">
        <f t="shared" si="884"/>
        <v>285</v>
      </c>
      <c r="K6584" s="64">
        <f t="shared" si="879"/>
        <v>301</v>
      </c>
      <c r="L6584" s="64">
        <f t="shared" si="880"/>
        <v>1084</v>
      </c>
      <c r="M6584" s="64">
        <f t="shared" si="881"/>
        <v>437</v>
      </c>
      <c r="O6584" s="64">
        <f t="shared" si="885"/>
        <v>2</v>
      </c>
      <c r="P6584" s="64">
        <f t="shared" si="886"/>
        <v>1</v>
      </c>
      <c r="Q6584" s="64">
        <f t="shared" si="887"/>
        <v>1</v>
      </c>
    </row>
    <row r="6585" spans="1:17" x14ac:dyDescent="0.35">
      <c r="A6585" s="64">
        <v>51289562</v>
      </c>
      <c r="B6585" s="64" t="str">
        <f t="shared" si="882"/>
        <v>CPP</v>
      </c>
      <c r="C6585" s="64">
        <f t="shared" si="883"/>
        <v>16157.58</v>
      </c>
      <c r="D6585" s="64">
        <f t="shared" si="883"/>
        <v>303</v>
      </c>
      <c r="E6585" s="64">
        <f t="shared" si="883"/>
        <v>1310.52</v>
      </c>
      <c r="F6585" s="64">
        <f t="shared" si="883"/>
        <v>1272.46</v>
      </c>
      <c r="H6585" s="64">
        <f t="shared" si="878"/>
        <v>-38.059999999999945</v>
      </c>
      <c r="J6585" s="64">
        <f t="shared" si="884"/>
        <v>286</v>
      </c>
      <c r="K6585" s="64">
        <f t="shared" si="879"/>
        <v>301</v>
      </c>
      <c r="L6585" s="64">
        <f t="shared" si="880"/>
        <v>1084</v>
      </c>
      <c r="M6585" s="64">
        <f t="shared" si="881"/>
        <v>437</v>
      </c>
      <c r="O6585" s="64">
        <f t="shared" si="885"/>
        <v>2</v>
      </c>
      <c r="P6585" s="64">
        <f t="shared" si="886"/>
        <v>1</v>
      </c>
      <c r="Q6585" s="64">
        <f t="shared" si="887"/>
        <v>1</v>
      </c>
    </row>
    <row r="6586" spans="1:17" x14ac:dyDescent="0.35">
      <c r="A6586" s="64">
        <v>51290098</v>
      </c>
      <c r="B6586" s="64" t="str">
        <f t="shared" si="882"/>
        <v>CPP/RT</v>
      </c>
      <c r="C6586" s="64">
        <f t="shared" si="883"/>
        <v>9575.08</v>
      </c>
      <c r="D6586" s="64">
        <f t="shared" si="883"/>
        <v>333</v>
      </c>
      <c r="E6586" s="64">
        <f t="shared" si="883"/>
        <v>778.79</v>
      </c>
      <c r="F6586" s="64">
        <f t="shared" si="883"/>
        <v>783.06</v>
      </c>
      <c r="H6586" s="64">
        <f t="shared" si="878"/>
        <v>4.2699999999999818</v>
      </c>
      <c r="J6586" s="64">
        <f t="shared" si="884"/>
        <v>286</v>
      </c>
      <c r="K6586" s="64">
        <f t="shared" si="879"/>
        <v>302</v>
      </c>
      <c r="L6586" s="64">
        <f t="shared" si="880"/>
        <v>1084</v>
      </c>
      <c r="M6586" s="64">
        <f t="shared" si="881"/>
        <v>437</v>
      </c>
      <c r="O6586" s="64">
        <f t="shared" si="885"/>
        <v>2</v>
      </c>
      <c r="P6586" s="64">
        <f t="shared" si="886"/>
        <v>1</v>
      </c>
      <c r="Q6586" s="64">
        <f t="shared" si="887"/>
        <v>1</v>
      </c>
    </row>
    <row r="6587" spans="1:17" x14ac:dyDescent="0.35">
      <c r="A6587" s="64">
        <v>51292383</v>
      </c>
      <c r="B6587" s="64" t="str">
        <f t="shared" si="882"/>
        <v>RCT Control</v>
      </c>
      <c r="C6587" s="64">
        <f t="shared" si="883"/>
        <v>11208.17</v>
      </c>
      <c r="D6587" s="64">
        <f t="shared" si="883"/>
        <v>400</v>
      </c>
      <c r="E6587" s="64">
        <f t="shared" si="883"/>
        <v>940.96</v>
      </c>
      <c r="F6587" s="64">
        <f t="shared" si="883"/>
        <v>0</v>
      </c>
      <c r="H6587" s="64">
        <f t="shared" si="878"/>
        <v>-940.96</v>
      </c>
      <c r="J6587" s="64">
        <f t="shared" si="884"/>
        <v>286</v>
      </c>
      <c r="K6587" s="64">
        <f t="shared" si="879"/>
        <v>302</v>
      </c>
      <c r="L6587" s="64">
        <f t="shared" si="880"/>
        <v>1084</v>
      </c>
      <c r="M6587" s="64">
        <f t="shared" si="881"/>
        <v>437</v>
      </c>
      <c r="O6587" s="64">
        <f t="shared" si="885"/>
        <v>2</v>
      </c>
      <c r="P6587" s="64">
        <f t="shared" si="886"/>
        <v>0</v>
      </c>
      <c r="Q6587" s="64">
        <f t="shared" si="887"/>
        <v>0</v>
      </c>
    </row>
    <row r="6588" spans="1:17" x14ac:dyDescent="0.35">
      <c r="A6588" s="64">
        <v>51292581</v>
      </c>
      <c r="B6588" s="64" t="str">
        <f t="shared" si="882"/>
        <v>CPP/RT</v>
      </c>
      <c r="C6588" s="64">
        <f t="shared" si="883"/>
        <v>7049.4400000000005</v>
      </c>
      <c r="D6588" s="64">
        <f t="shared" si="883"/>
        <v>270</v>
      </c>
      <c r="E6588" s="64">
        <f t="shared" si="883"/>
        <v>579.87</v>
      </c>
      <c r="F6588" s="64">
        <f t="shared" si="883"/>
        <v>581.41</v>
      </c>
      <c r="H6588" s="64">
        <f t="shared" si="878"/>
        <v>1.5399999999999636</v>
      </c>
      <c r="J6588" s="64">
        <f t="shared" si="884"/>
        <v>286</v>
      </c>
      <c r="K6588" s="64">
        <f t="shared" si="879"/>
        <v>303</v>
      </c>
      <c r="L6588" s="64">
        <f t="shared" si="880"/>
        <v>1084</v>
      </c>
      <c r="M6588" s="64">
        <f t="shared" si="881"/>
        <v>437</v>
      </c>
      <c r="O6588" s="64">
        <f t="shared" si="885"/>
        <v>2</v>
      </c>
      <c r="P6588" s="64">
        <f t="shared" si="886"/>
        <v>1</v>
      </c>
      <c r="Q6588" s="64">
        <f t="shared" si="887"/>
        <v>1</v>
      </c>
    </row>
    <row r="6589" spans="1:17" x14ac:dyDescent="0.35">
      <c r="A6589" s="64">
        <v>51292771</v>
      </c>
      <c r="B6589" s="64" t="str">
        <f t="shared" si="882"/>
        <v>CPP</v>
      </c>
      <c r="C6589" s="64">
        <f t="shared" si="883"/>
        <v>5519.9</v>
      </c>
      <c r="D6589" s="64">
        <f t="shared" si="883"/>
        <v>335</v>
      </c>
      <c r="E6589" s="64">
        <f t="shared" si="883"/>
        <v>443.53</v>
      </c>
      <c r="F6589" s="64">
        <f t="shared" si="883"/>
        <v>439.2</v>
      </c>
      <c r="H6589" s="64">
        <f t="shared" si="878"/>
        <v>-4.3299999999999841</v>
      </c>
      <c r="J6589" s="64">
        <f t="shared" si="884"/>
        <v>287</v>
      </c>
      <c r="K6589" s="64">
        <f t="shared" si="879"/>
        <v>303</v>
      </c>
      <c r="L6589" s="64">
        <f t="shared" si="880"/>
        <v>1084</v>
      </c>
      <c r="M6589" s="64">
        <f t="shared" si="881"/>
        <v>437</v>
      </c>
      <c r="O6589" s="64">
        <f t="shared" si="885"/>
        <v>2</v>
      </c>
      <c r="P6589" s="64">
        <f t="shared" si="886"/>
        <v>1</v>
      </c>
      <c r="Q6589" s="64">
        <f t="shared" si="887"/>
        <v>1</v>
      </c>
    </row>
    <row r="6590" spans="1:17" x14ac:dyDescent="0.35">
      <c r="A6590" s="64">
        <v>51292953</v>
      </c>
      <c r="B6590" s="64" t="str">
        <f t="shared" si="882"/>
        <v>CPP</v>
      </c>
      <c r="C6590" s="64">
        <f t="shared" si="883"/>
        <v>11309.08</v>
      </c>
      <c r="D6590" s="64">
        <f t="shared" si="883"/>
        <v>364</v>
      </c>
      <c r="E6590" s="64">
        <f t="shared" si="883"/>
        <v>937.55</v>
      </c>
      <c r="F6590" s="64">
        <f t="shared" si="883"/>
        <v>926.43000000000006</v>
      </c>
      <c r="H6590" s="64">
        <f t="shared" si="878"/>
        <v>-11.119999999999891</v>
      </c>
      <c r="J6590" s="64">
        <f t="shared" si="884"/>
        <v>288</v>
      </c>
      <c r="K6590" s="64">
        <f t="shared" si="879"/>
        <v>303</v>
      </c>
      <c r="L6590" s="64">
        <f t="shared" si="880"/>
        <v>1084</v>
      </c>
      <c r="M6590" s="64">
        <f t="shared" si="881"/>
        <v>437</v>
      </c>
      <c r="O6590" s="64">
        <f t="shared" si="885"/>
        <v>2</v>
      </c>
      <c r="P6590" s="64">
        <f t="shared" si="886"/>
        <v>1</v>
      </c>
      <c r="Q6590" s="64">
        <f t="shared" si="887"/>
        <v>1</v>
      </c>
    </row>
    <row r="6591" spans="1:17" x14ac:dyDescent="0.35">
      <c r="A6591" s="64">
        <v>51294660</v>
      </c>
      <c r="B6591" s="64" t="str">
        <f t="shared" si="882"/>
        <v>CPP</v>
      </c>
      <c r="C6591" s="64">
        <f t="shared" si="883"/>
        <v>5717.4699999999993</v>
      </c>
      <c r="D6591" s="64">
        <f t="shared" si="883"/>
        <v>335</v>
      </c>
      <c r="E6591" s="64">
        <f t="shared" si="883"/>
        <v>459.52</v>
      </c>
      <c r="F6591" s="64">
        <f t="shared" si="883"/>
        <v>453.25</v>
      </c>
      <c r="H6591" s="64">
        <f t="shared" si="878"/>
        <v>-6.2699999999999818</v>
      </c>
      <c r="J6591" s="64">
        <f t="shared" si="884"/>
        <v>289</v>
      </c>
      <c r="K6591" s="64">
        <f t="shared" si="879"/>
        <v>303</v>
      </c>
      <c r="L6591" s="64">
        <f t="shared" si="880"/>
        <v>1084</v>
      </c>
      <c r="M6591" s="64">
        <f t="shared" si="881"/>
        <v>437</v>
      </c>
      <c r="O6591" s="64">
        <f t="shared" si="885"/>
        <v>2</v>
      </c>
      <c r="P6591" s="64">
        <f t="shared" si="886"/>
        <v>1</v>
      </c>
      <c r="Q6591" s="64">
        <f t="shared" si="887"/>
        <v>1</v>
      </c>
    </row>
    <row r="6592" spans="1:17" x14ac:dyDescent="0.35">
      <c r="A6592" s="64">
        <v>51295139</v>
      </c>
      <c r="B6592" s="64" t="str">
        <f t="shared" si="882"/>
        <v>RT</v>
      </c>
      <c r="C6592" s="64">
        <f t="shared" si="883"/>
        <v>4037.24</v>
      </c>
      <c r="D6592" s="64">
        <f t="shared" si="883"/>
        <v>367</v>
      </c>
      <c r="E6592" s="64">
        <f t="shared" si="883"/>
        <v>325.26</v>
      </c>
      <c r="F6592" s="64">
        <f t="shared" si="883"/>
        <v>0</v>
      </c>
      <c r="H6592" s="64">
        <f t="shared" si="878"/>
        <v>-325.26</v>
      </c>
      <c r="J6592" s="64">
        <f t="shared" si="884"/>
        <v>289</v>
      </c>
      <c r="K6592" s="64">
        <f t="shared" si="879"/>
        <v>303</v>
      </c>
      <c r="L6592" s="64">
        <f t="shared" si="880"/>
        <v>1085</v>
      </c>
      <c r="M6592" s="64">
        <f t="shared" si="881"/>
        <v>437</v>
      </c>
      <c r="O6592" s="64">
        <f t="shared" si="885"/>
        <v>2</v>
      </c>
      <c r="P6592" s="64">
        <f t="shared" si="886"/>
        <v>1</v>
      </c>
      <c r="Q6592" s="64">
        <f t="shared" si="887"/>
        <v>1</v>
      </c>
    </row>
    <row r="6593" spans="1:17" x14ac:dyDescent="0.35">
      <c r="A6593" s="64">
        <v>51295775</v>
      </c>
      <c r="B6593" s="64" t="str">
        <f t="shared" si="882"/>
        <v>RCT Control</v>
      </c>
      <c r="C6593" s="64">
        <f t="shared" si="883"/>
        <v>5506.54</v>
      </c>
      <c r="D6593" s="64">
        <f t="shared" si="883"/>
        <v>336</v>
      </c>
      <c r="E6593" s="64">
        <f t="shared" si="883"/>
        <v>462.34000000000003</v>
      </c>
      <c r="F6593" s="64">
        <f t="shared" si="883"/>
        <v>0</v>
      </c>
      <c r="H6593" s="64">
        <f t="shared" si="878"/>
        <v>-462.34000000000003</v>
      </c>
      <c r="J6593" s="64">
        <f t="shared" si="884"/>
        <v>289</v>
      </c>
      <c r="K6593" s="64">
        <f t="shared" si="879"/>
        <v>303</v>
      </c>
      <c r="L6593" s="64">
        <f t="shared" si="880"/>
        <v>1085</v>
      </c>
      <c r="M6593" s="64">
        <f t="shared" si="881"/>
        <v>438</v>
      </c>
      <c r="O6593" s="64">
        <f t="shared" si="885"/>
        <v>2</v>
      </c>
      <c r="P6593" s="64">
        <f t="shared" si="886"/>
        <v>1</v>
      </c>
      <c r="Q6593" s="64">
        <f t="shared" si="887"/>
        <v>1</v>
      </c>
    </row>
    <row r="6594" spans="1:17" x14ac:dyDescent="0.35">
      <c r="A6594" s="64">
        <v>51296749</v>
      </c>
      <c r="B6594" s="64" t="str">
        <f t="shared" si="882"/>
        <v>CPP</v>
      </c>
      <c r="C6594" s="64">
        <f t="shared" si="883"/>
        <v>5154.8099999999995</v>
      </c>
      <c r="D6594" s="64">
        <f t="shared" si="883"/>
        <v>304</v>
      </c>
      <c r="E6594" s="64">
        <f t="shared" si="883"/>
        <v>405.16</v>
      </c>
      <c r="F6594" s="64">
        <f t="shared" si="883"/>
        <v>400.71</v>
      </c>
      <c r="H6594" s="64">
        <f t="shared" si="878"/>
        <v>-4.4500000000000455</v>
      </c>
      <c r="J6594" s="64">
        <f t="shared" si="884"/>
        <v>290</v>
      </c>
      <c r="K6594" s="64">
        <f t="shared" si="879"/>
        <v>303</v>
      </c>
      <c r="L6594" s="64">
        <f t="shared" si="880"/>
        <v>1085</v>
      </c>
      <c r="M6594" s="64">
        <f t="shared" si="881"/>
        <v>438</v>
      </c>
      <c r="O6594" s="64">
        <f t="shared" si="885"/>
        <v>2</v>
      </c>
      <c r="P6594" s="64">
        <f t="shared" si="886"/>
        <v>1</v>
      </c>
      <c r="Q6594" s="64">
        <f t="shared" si="887"/>
        <v>1</v>
      </c>
    </row>
    <row r="6595" spans="1:17" x14ac:dyDescent="0.35">
      <c r="A6595" s="64">
        <v>51298430</v>
      </c>
      <c r="B6595" s="64" t="str">
        <f t="shared" si="882"/>
        <v>RT</v>
      </c>
      <c r="C6595" s="64">
        <f t="shared" si="883"/>
        <v>4588.75</v>
      </c>
      <c r="D6595" s="64">
        <f t="shared" si="883"/>
        <v>365</v>
      </c>
      <c r="E6595" s="64">
        <f t="shared" si="883"/>
        <v>370.08000000000004</v>
      </c>
      <c r="F6595" s="64">
        <f t="shared" si="883"/>
        <v>0</v>
      </c>
      <c r="H6595" s="64">
        <f t="shared" si="878"/>
        <v>-370.08000000000004</v>
      </c>
      <c r="J6595" s="64">
        <f t="shared" si="884"/>
        <v>290</v>
      </c>
      <c r="K6595" s="64">
        <f t="shared" si="879"/>
        <v>303</v>
      </c>
      <c r="L6595" s="64">
        <f t="shared" si="880"/>
        <v>1086</v>
      </c>
      <c r="M6595" s="64">
        <f t="shared" si="881"/>
        <v>438</v>
      </c>
      <c r="O6595" s="64">
        <f t="shared" si="885"/>
        <v>2</v>
      </c>
      <c r="P6595" s="64">
        <f t="shared" si="886"/>
        <v>1</v>
      </c>
      <c r="Q6595" s="64">
        <f t="shared" si="887"/>
        <v>1</v>
      </c>
    </row>
    <row r="6596" spans="1:17" x14ac:dyDescent="0.35">
      <c r="A6596" s="64">
        <v>51299636</v>
      </c>
      <c r="B6596" s="64" t="str">
        <f t="shared" si="882"/>
        <v>CPP/RT</v>
      </c>
      <c r="C6596" s="64">
        <f t="shared" si="883"/>
        <v>7160.6399999999994</v>
      </c>
      <c r="D6596" s="64">
        <f t="shared" si="883"/>
        <v>336</v>
      </c>
      <c r="E6596" s="64">
        <f t="shared" si="883"/>
        <v>588.46</v>
      </c>
      <c r="F6596" s="64">
        <f t="shared" si="883"/>
        <v>579.22</v>
      </c>
      <c r="H6596" s="64">
        <f t="shared" si="878"/>
        <v>-9.2400000000000091</v>
      </c>
      <c r="J6596" s="64">
        <f t="shared" si="884"/>
        <v>290</v>
      </c>
      <c r="K6596" s="64">
        <f t="shared" si="879"/>
        <v>304</v>
      </c>
      <c r="L6596" s="64">
        <f t="shared" si="880"/>
        <v>1086</v>
      </c>
      <c r="M6596" s="64">
        <f t="shared" si="881"/>
        <v>438</v>
      </c>
      <c r="O6596" s="64">
        <f t="shared" si="885"/>
        <v>2</v>
      </c>
      <c r="P6596" s="64">
        <f t="shared" si="886"/>
        <v>1</v>
      </c>
      <c r="Q6596" s="64">
        <f t="shared" si="887"/>
        <v>1</v>
      </c>
    </row>
    <row r="6597" spans="1:17" x14ac:dyDescent="0.35">
      <c r="A6597" s="64">
        <v>51301001</v>
      </c>
      <c r="B6597" s="64" t="str">
        <f t="shared" si="882"/>
        <v>RT</v>
      </c>
      <c r="C6597" s="64">
        <f t="shared" si="883"/>
        <v>4265.97</v>
      </c>
      <c r="D6597" s="64">
        <f t="shared" si="883"/>
        <v>364</v>
      </c>
      <c r="E6597" s="64">
        <f t="shared" si="883"/>
        <v>349.95</v>
      </c>
      <c r="F6597" s="64">
        <f t="shared" si="883"/>
        <v>0</v>
      </c>
      <c r="H6597" s="64">
        <f t="shared" si="878"/>
        <v>-349.95</v>
      </c>
      <c r="J6597" s="64">
        <f t="shared" si="884"/>
        <v>290</v>
      </c>
      <c r="K6597" s="64">
        <f t="shared" si="879"/>
        <v>304</v>
      </c>
      <c r="L6597" s="64">
        <f t="shared" si="880"/>
        <v>1087</v>
      </c>
      <c r="M6597" s="64">
        <f t="shared" si="881"/>
        <v>438</v>
      </c>
      <c r="O6597" s="64">
        <f t="shared" si="885"/>
        <v>2</v>
      </c>
      <c r="P6597" s="64">
        <f t="shared" si="886"/>
        <v>1</v>
      </c>
      <c r="Q6597" s="64">
        <f t="shared" si="887"/>
        <v>1</v>
      </c>
    </row>
    <row r="6598" spans="1:17" x14ac:dyDescent="0.35">
      <c r="A6598" s="64">
        <v>51301605</v>
      </c>
      <c r="B6598" s="64" t="str">
        <f t="shared" si="882"/>
        <v>RCT Control</v>
      </c>
      <c r="C6598" s="64">
        <f t="shared" si="883"/>
        <v>2768.54</v>
      </c>
      <c r="D6598" s="64">
        <f t="shared" si="883"/>
        <v>181</v>
      </c>
      <c r="E6598" s="64">
        <f t="shared" si="883"/>
        <v>245.27</v>
      </c>
      <c r="F6598" s="64">
        <f t="shared" si="883"/>
        <v>0</v>
      </c>
      <c r="H6598" s="64">
        <f t="shared" si="878"/>
        <v>-245.27</v>
      </c>
      <c r="J6598" s="64">
        <f t="shared" si="884"/>
        <v>290</v>
      </c>
      <c r="K6598" s="64">
        <f t="shared" si="879"/>
        <v>304</v>
      </c>
      <c r="L6598" s="64">
        <f t="shared" si="880"/>
        <v>1087</v>
      </c>
      <c r="M6598" s="64">
        <f t="shared" si="881"/>
        <v>438</v>
      </c>
      <c r="O6598" s="64">
        <f t="shared" si="885"/>
        <v>1</v>
      </c>
      <c r="P6598" s="64">
        <f t="shared" si="886"/>
        <v>1</v>
      </c>
      <c r="Q6598" s="64">
        <f t="shared" si="887"/>
        <v>0</v>
      </c>
    </row>
    <row r="6599" spans="1:17" x14ac:dyDescent="0.35">
      <c r="A6599" s="64">
        <v>51302471</v>
      </c>
      <c r="B6599" s="64" t="str">
        <f t="shared" si="882"/>
        <v>CPP/RT</v>
      </c>
      <c r="C6599" s="64">
        <f t="shared" si="883"/>
        <v>3198.58</v>
      </c>
      <c r="D6599" s="64">
        <f t="shared" si="883"/>
        <v>244</v>
      </c>
      <c r="E6599" s="64">
        <f t="shared" si="883"/>
        <v>244.99</v>
      </c>
      <c r="F6599" s="64">
        <f t="shared" si="883"/>
        <v>240.57</v>
      </c>
      <c r="H6599" s="64">
        <f t="shared" si="878"/>
        <v>-4.4200000000000159</v>
      </c>
      <c r="J6599" s="64">
        <f t="shared" si="884"/>
        <v>290</v>
      </c>
      <c r="K6599" s="64">
        <f t="shared" si="879"/>
        <v>305</v>
      </c>
      <c r="L6599" s="64">
        <f t="shared" si="880"/>
        <v>1087</v>
      </c>
      <c r="M6599" s="64">
        <f t="shared" si="881"/>
        <v>438</v>
      </c>
      <c r="O6599" s="64">
        <f t="shared" si="885"/>
        <v>2</v>
      </c>
      <c r="P6599" s="64">
        <f t="shared" si="886"/>
        <v>1</v>
      </c>
      <c r="Q6599" s="64">
        <f t="shared" si="887"/>
        <v>1</v>
      </c>
    </row>
    <row r="6600" spans="1:17" x14ac:dyDescent="0.35">
      <c r="A6600" s="64">
        <v>51303932</v>
      </c>
      <c r="B6600" s="64" t="str">
        <f t="shared" si="882"/>
        <v>CPP/RT</v>
      </c>
      <c r="C6600" s="64">
        <f t="shared" si="883"/>
        <v>4672.76</v>
      </c>
      <c r="D6600" s="64">
        <f t="shared" si="883"/>
        <v>335</v>
      </c>
      <c r="E6600" s="64">
        <f t="shared" si="883"/>
        <v>373.79999999999995</v>
      </c>
      <c r="F6600" s="64">
        <f t="shared" si="883"/>
        <v>370.59000000000003</v>
      </c>
      <c r="H6600" s="64">
        <f t="shared" si="878"/>
        <v>-3.2099999999999227</v>
      </c>
      <c r="J6600" s="64">
        <f t="shared" si="884"/>
        <v>290</v>
      </c>
      <c r="K6600" s="64">
        <f t="shared" si="879"/>
        <v>306</v>
      </c>
      <c r="L6600" s="64">
        <f t="shared" si="880"/>
        <v>1087</v>
      </c>
      <c r="M6600" s="64">
        <f t="shared" si="881"/>
        <v>438</v>
      </c>
      <c r="O6600" s="64">
        <f t="shared" si="885"/>
        <v>2</v>
      </c>
      <c r="P6600" s="64">
        <f t="shared" si="886"/>
        <v>1</v>
      </c>
      <c r="Q6600" s="64">
        <f t="shared" si="887"/>
        <v>1</v>
      </c>
    </row>
    <row r="6601" spans="1:17" x14ac:dyDescent="0.35">
      <c r="A6601" s="64">
        <v>51304451</v>
      </c>
      <c r="B6601" s="64" t="str">
        <f t="shared" si="882"/>
        <v>CPP</v>
      </c>
      <c r="C6601" s="64">
        <f t="shared" si="883"/>
        <v>3400.99</v>
      </c>
      <c r="D6601" s="64">
        <f t="shared" si="883"/>
        <v>275</v>
      </c>
      <c r="E6601" s="64">
        <f t="shared" si="883"/>
        <v>284.79000000000002</v>
      </c>
      <c r="F6601" s="64">
        <f t="shared" si="883"/>
        <v>285.52999999999997</v>
      </c>
      <c r="H6601" s="64">
        <f t="shared" si="878"/>
        <v>0.73999999999995225</v>
      </c>
      <c r="J6601" s="64">
        <f t="shared" si="884"/>
        <v>291</v>
      </c>
      <c r="K6601" s="64">
        <f t="shared" si="879"/>
        <v>306</v>
      </c>
      <c r="L6601" s="64">
        <f t="shared" si="880"/>
        <v>1087</v>
      </c>
      <c r="M6601" s="64">
        <f t="shared" si="881"/>
        <v>438</v>
      </c>
      <c r="O6601" s="64">
        <f t="shared" si="885"/>
        <v>2</v>
      </c>
      <c r="P6601" s="64">
        <f t="shared" si="886"/>
        <v>1</v>
      </c>
      <c r="Q6601" s="64">
        <f t="shared" si="887"/>
        <v>1</v>
      </c>
    </row>
    <row r="6602" spans="1:17" x14ac:dyDescent="0.35">
      <c r="A6602" s="64">
        <v>51306994</v>
      </c>
      <c r="B6602" s="64" t="str">
        <f t="shared" si="882"/>
        <v>CPP</v>
      </c>
      <c r="C6602" s="64">
        <f t="shared" si="883"/>
        <v>3677.81</v>
      </c>
      <c r="D6602" s="64">
        <f t="shared" si="883"/>
        <v>152</v>
      </c>
      <c r="E6602" s="64">
        <f t="shared" si="883"/>
        <v>312.63</v>
      </c>
      <c r="F6602" s="64">
        <f t="shared" si="883"/>
        <v>304</v>
      </c>
      <c r="H6602" s="64">
        <f t="shared" si="878"/>
        <v>-8.6299999999999955</v>
      </c>
      <c r="J6602" s="64">
        <f t="shared" si="884"/>
        <v>291</v>
      </c>
      <c r="K6602" s="64">
        <f t="shared" si="879"/>
        <v>306</v>
      </c>
      <c r="L6602" s="64">
        <f t="shared" si="880"/>
        <v>1087</v>
      </c>
      <c r="M6602" s="64">
        <f t="shared" si="881"/>
        <v>438</v>
      </c>
      <c r="O6602" s="64">
        <f t="shared" si="885"/>
        <v>1</v>
      </c>
      <c r="P6602" s="64">
        <f t="shared" si="886"/>
        <v>1</v>
      </c>
      <c r="Q6602" s="64">
        <f t="shared" si="887"/>
        <v>0</v>
      </c>
    </row>
    <row r="6603" spans="1:17" x14ac:dyDescent="0.35">
      <c r="A6603" s="64">
        <v>51312090</v>
      </c>
      <c r="B6603" s="64" t="str">
        <f t="shared" si="882"/>
        <v>CPP</v>
      </c>
      <c r="C6603" s="64">
        <f t="shared" si="883"/>
        <v>2538.88</v>
      </c>
      <c r="D6603" s="64">
        <f t="shared" si="883"/>
        <v>179</v>
      </c>
      <c r="E6603" s="64">
        <f t="shared" si="883"/>
        <v>208.43</v>
      </c>
      <c r="F6603" s="64">
        <f t="shared" si="883"/>
        <v>206.62</v>
      </c>
      <c r="H6603" s="64">
        <f t="shared" si="878"/>
        <v>-1.8100000000000023</v>
      </c>
      <c r="J6603" s="64">
        <f t="shared" si="884"/>
        <v>291</v>
      </c>
      <c r="K6603" s="64">
        <f t="shared" si="879"/>
        <v>306</v>
      </c>
      <c r="L6603" s="64">
        <f t="shared" si="880"/>
        <v>1087</v>
      </c>
      <c r="M6603" s="64">
        <f t="shared" si="881"/>
        <v>438</v>
      </c>
      <c r="O6603" s="64">
        <f t="shared" si="885"/>
        <v>1</v>
      </c>
      <c r="P6603" s="64">
        <f t="shared" si="886"/>
        <v>1</v>
      </c>
      <c r="Q6603" s="64">
        <f t="shared" si="887"/>
        <v>0</v>
      </c>
    </row>
    <row r="6604" spans="1:17" x14ac:dyDescent="0.35">
      <c r="A6604" s="64">
        <v>51313171</v>
      </c>
      <c r="B6604" s="64" t="str">
        <f t="shared" si="882"/>
        <v>RCT Control</v>
      </c>
      <c r="C6604" s="64">
        <f t="shared" si="883"/>
        <v>3892.1</v>
      </c>
      <c r="D6604" s="64">
        <f t="shared" si="883"/>
        <v>150</v>
      </c>
      <c r="E6604" s="64">
        <f t="shared" si="883"/>
        <v>305.06</v>
      </c>
      <c r="F6604" s="64">
        <f t="shared" si="883"/>
        <v>0</v>
      </c>
      <c r="H6604" s="64">
        <f t="shared" si="878"/>
        <v>-305.06</v>
      </c>
      <c r="J6604" s="64">
        <f t="shared" si="884"/>
        <v>291</v>
      </c>
      <c r="K6604" s="64">
        <f t="shared" si="879"/>
        <v>306</v>
      </c>
      <c r="L6604" s="64">
        <f t="shared" si="880"/>
        <v>1087</v>
      </c>
      <c r="M6604" s="64">
        <f t="shared" si="881"/>
        <v>438</v>
      </c>
      <c r="O6604" s="64">
        <f t="shared" si="885"/>
        <v>1</v>
      </c>
      <c r="P6604" s="64">
        <f t="shared" si="886"/>
        <v>1</v>
      </c>
      <c r="Q6604" s="64">
        <f t="shared" si="887"/>
        <v>0</v>
      </c>
    </row>
    <row r="6605" spans="1:17" x14ac:dyDescent="0.35">
      <c r="A6605" s="64">
        <v>51314088</v>
      </c>
      <c r="B6605" s="64" t="str">
        <f t="shared" si="882"/>
        <v>RCT Control</v>
      </c>
      <c r="C6605" s="64">
        <f t="shared" si="883"/>
        <v>13633.99</v>
      </c>
      <c r="D6605" s="64">
        <f t="shared" si="883"/>
        <v>151</v>
      </c>
      <c r="E6605" s="64">
        <f t="shared" si="883"/>
        <v>1109.1600000000001</v>
      </c>
      <c r="F6605" s="64">
        <f t="shared" si="883"/>
        <v>0</v>
      </c>
      <c r="H6605" s="64">
        <f t="shared" si="878"/>
        <v>-1109.1600000000001</v>
      </c>
      <c r="J6605" s="64">
        <f t="shared" si="884"/>
        <v>291</v>
      </c>
      <c r="K6605" s="64">
        <f t="shared" si="879"/>
        <v>306</v>
      </c>
      <c r="L6605" s="64">
        <f t="shared" si="880"/>
        <v>1087</v>
      </c>
      <c r="M6605" s="64">
        <f t="shared" si="881"/>
        <v>438</v>
      </c>
      <c r="O6605" s="64">
        <f t="shared" si="885"/>
        <v>1</v>
      </c>
      <c r="P6605" s="64">
        <f t="shared" si="886"/>
        <v>1</v>
      </c>
      <c r="Q6605" s="64">
        <f t="shared" si="887"/>
        <v>0</v>
      </c>
    </row>
    <row r="6606" spans="1:17" x14ac:dyDescent="0.35">
      <c r="A6606" s="64">
        <v>51314864</v>
      </c>
      <c r="B6606" s="64" t="str">
        <f t="shared" si="882"/>
        <v>RCT Control</v>
      </c>
      <c r="C6606" s="64">
        <f t="shared" si="883"/>
        <v>2205.12</v>
      </c>
      <c r="D6606" s="64">
        <f t="shared" si="883"/>
        <v>153</v>
      </c>
      <c r="E6606" s="64">
        <f t="shared" si="883"/>
        <v>177.24</v>
      </c>
      <c r="F6606" s="64">
        <f t="shared" si="883"/>
        <v>0</v>
      </c>
      <c r="H6606" s="64">
        <f t="shared" si="878"/>
        <v>-177.24</v>
      </c>
      <c r="J6606" s="64">
        <f t="shared" si="884"/>
        <v>291</v>
      </c>
      <c r="K6606" s="64">
        <f t="shared" si="879"/>
        <v>306</v>
      </c>
      <c r="L6606" s="64">
        <f t="shared" si="880"/>
        <v>1087</v>
      </c>
      <c r="M6606" s="64">
        <f t="shared" si="881"/>
        <v>438</v>
      </c>
      <c r="O6606" s="64">
        <f t="shared" si="885"/>
        <v>1</v>
      </c>
      <c r="P6606" s="64">
        <f t="shared" si="886"/>
        <v>1</v>
      </c>
      <c r="Q6606" s="64">
        <f t="shared" si="887"/>
        <v>0</v>
      </c>
    </row>
    <row r="6607" spans="1:17" x14ac:dyDescent="0.35">
      <c r="A6607" s="64">
        <v>51321819</v>
      </c>
      <c r="B6607" s="64" t="str">
        <f t="shared" si="882"/>
        <v>RT</v>
      </c>
      <c r="C6607" s="64">
        <f t="shared" si="883"/>
        <v>2138.86</v>
      </c>
      <c r="D6607" s="64">
        <f t="shared" si="883"/>
        <v>181</v>
      </c>
      <c r="E6607" s="64">
        <f t="shared" si="883"/>
        <v>175.12</v>
      </c>
      <c r="F6607" s="64">
        <f t="shared" si="883"/>
        <v>0</v>
      </c>
      <c r="H6607" s="64">
        <f t="shared" si="878"/>
        <v>-175.12</v>
      </c>
      <c r="J6607" s="64">
        <f t="shared" si="884"/>
        <v>291</v>
      </c>
      <c r="K6607" s="64">
        <f t="shared" si="879"/>
        <v>306</v>
      </c>
      <c r="L6607" s="64">
        <f t="shared" si="880"/>
        <v>1087</v>
      </c>
      <c r="M6607" s="64">
        <f t="shared" si="881"/>
        <v>438</v>
      </c>
      <c r="O6607" s="64">
        <f t="shared" si="885"/>
        <v>1</v>
      </c>
      <c r="P6607" s="64">
        <f t="shared" si="886"/>
        <v>1</v>
      </c>
      <c r="Q6607" s="64">
        <f t="shared" si="887"/>
        <v>0</v>
      </c>
    </row>
    <row r="6608" spans="1:17" x14ac:dyDescent="0.35">
      <c r="A6608" s="64">
        <v>51333129</v>
      </c>
      <c r="B6608" s="64" t="str">
        <f t="shared" si="882"/>
        <v>CPP/RT</v>
      </c>
      <c r="C6608" s="64">
        <f t="shared" si="883"/>
        <v>1525.88</v>
      </c>
      <c r="D6608" s="64">
        <f t="shared" si="883"/>
        <v>182</v>
      </c>
      <c r="E6608" s="64">
        <f t="shared" si="883"/>
        <v>123.52</v>
      </c>
      <c r="F6608" s="64">
        <f t="shared" si="883"/>
        <v>122.73</v>
      </c>
      <c r="H6608" s="64">
        <f t="shared" si="878"/>
        <v>-0.78999999999999204</v>
      </c>
      <c r="J6608" s="64">
        <f t="shared" si="884"/>
        <v>291</v>
      </c>
      <c r="K6608" s="64">
        <f t="shared" si="879"/>
        <v>306</v>
      </c>
      <c r="L6608" s="64">
        <f t="shared" si="880"/>
        <v>1087</v>
      </c>
      <c r="M6608" s="64">
        <f t="shared" si="881"/>
        <v>438</v>
      </c>
      <c r="O6608" s="64">
        <f t="shared" si="885"/>
        <v>1</v>
      </c>
      <c r="P6608" s="64">
        <f t="shared" si="886"/>
        <v>1</v>
      </c>
      <c r="Q6608" s="64">
        <f t="shared" si="887"/>
        <v>0</v>
      </c>
    </row>
    <row r="6609" spans="1:17" x14ac:dyDescent="0.35">
      <c r="A6609" s="64">
        <v>51333161</v>
      </c>
      <c r="B6609" s="64" t="str">
        <f t="shared" si="882"/>
        <v>RT</v>
      </c>
      <c r="C6609" s="64">
        <f t="shared" si="883"/>
        <v>6854.91</v>
      </c>
      <c r="D6609" s="64">
        <f t="shared" si="883"/>
        <v>179</v>
      </c>
      <c r="E6609" s="64">
        <f t="shared" si="883"/>
        <v>543.04</v>
      </c>
      <c r="F6609" s="64">
        <f t="shared" si="883"/>
        <v>0</v>
      </c>
      <c r="H6609" s="64">
        <f t="shared" si="878"/>
        <v>-543.04</v>
      </c>
      <c r="J6609" s="64">
        <f t="shared" si="884"/>
        <v>291</v>
      </c>
      <c r="K6609" s="64">
        <f t="shared" si="879"/>
        <v>306</v>
      </c>
      <c r="L6609" s="64">
        <f t="shared" si="880"/>
        <v>1087</v>
      </c>
      <c r="M6609" s="64">
        <f t="shared" si="881"/>
        <v>438</v>
      </c>
      <c r="O6609" s="64">
        <f t="shared" si="885"/>
        <v>1</v>
      </c>
      <c r="P6609" s="64">
        <f t="shared" si="886"/>
        <v>1</v>
      </c>
      <c r="Q6609" s="64">
        <f t="shared" si="887"/>
        <v>0</v>
      </c>
    </row>
    <row r="6610" spans="1:17" x14ac:dyDescent="0.35">
      <c r="A6610" s="64">
        <v>1796278</v>
      </c>
      <c r="B6610" s="64" t="str">
        <f t="shared" si="882"/>
        <v>CPP/RT</v>
      </c>
      <c r="C6610" s="64">
        <f t="shared" si="883"/>
        <v>3376.56</v>
      </c>
      <c r="D6610" s="64">
        <f t="shared" si="883"/>
        <v>185</v>
      </c>
      <c r="E6610" s="64">
        <f t="shared" si="883"/>
        <v>279.52999999999997</v>
      </c>
      <c r="F6610" s="64">
        <f t="shared" si="883"/>
        <v>278.44</v>
      </c>
      <c r="H6610" s="64">
        <f t="shared" si="878"/>
        <v>-1.089999999999975</v>
      </c>
      <c r="J6610" s="64">
        <f t="shared" si="884"/>
        <v>291</v>
      </c>
      <c r="K6610" s="64">
        <f t="shared" si="879"/>
        <v>306</v>
      </c>
      <c r="L6610" s="64">
        <f t="shared" si="880"/>
        <v>1087</v>
      </c>
      <c r="M6610" s="64">
        <f t="shared" si="881"/>
        <v>438</v>
      </c>
      <c r="O6610" s="64">
        <f t="shared" si="885"/>
        <v>1</v>
      </c>
      <c r="P6610" s="64">
        <f t="shared" si="886"/>
        <v>1</v>
      </c>
      <c r="Q6610" s="64">
        <f t="shared" si="887"/>
        <v>0</v>
      </c>
    </row>
    <row r="6611" spans="1:17" x14ac:dyDescent="0.35">
      <c r="A6611" s="64">
        <v>1991612</v>
      </c>
      <c r="B6611" s="64" t="str">
        <f t="shared" si="882"/>
        <v>RT</v>
      </c>
      <c r="C6611" s="64">
        <f t="shared" si="883"/>
        <v>4492.8999999999996</v>
      </c>
      <c r="D6611" s="64">
        <f t="shared" si="883"/>
        <v>186</v>
      </c>
      <c r="E6611" s="64">
        <f t="shared" si="883"/>
        <v>349.8</v>
      </c>
      <c r="F6611" s="64">
        <f t="shared" si="883"/>
        <v>0</v>
      </c>
      <c r="H6611" s="64">
        <f t="shared" si="878"/>
        <v>-349.8</v>
      </c>
      <c r="J6611" s="64">
        <f t="shared" si="884"/>
        <v>291</v>
      </c>
      <c r="K6611" s="64">
        <f t="shared" si="879"/>
        <v>306</v>
      </c>
      <c r="L6611" s="64">
        <f t="shared" si="880"/>
        <v>1087</v>
      </c>
      <c r="M6611" s="64">
        <f t="shared" si="881"/>
        <v>438</v>
      </c>
      <c r="O6611" s="64">
        <f t="shared" si="885"/>
        <v>1</v>
      </c>
      <c r="P6611" s="64">
        <f t="shared" si="886"/>
        <v>1</v>
      </c>
      <c r="Q6611" s="64">
        <f t="shared" si="887"/>
        <v>0</v>
      </c>
    </row>
    <row r="6612" spans="1:17" x14ac:dyDescent="0.35">
      <c r="A6612" s="64">
        <v>2274570</v>
      </c>
      <c r="B6612" s="64" t="str">
        <f t="shared" si="882"/>
        <v>CPP/RT</v>
      </c>
      <c r="C6612" s="64">
        <f t="shared" si="883"/>
        <v>3651.8</v>
      </c>
      <c r="D6612" s="64">
        <f t="shared" si="883"/>
        <v>153</v>
      </c>
      <c r="E6612" s="64">
        <f t="shared" si="883"/>
        <v>294.79000000000002</v>
      </c>
      <c r="F6612" s="64">
        <f t="shared" si="883"/>
        <v>293.16000000000003</v>
      </c>
      <c r="H6612" s="64">
        <f t="shared" si="878"/>
        <v>-1.6299999999999955</v>
      </c>
      <c r="J6612" s="64">
        <f t="shared" si="884"/>
        <v>291</v>
      </c>
      <c r="K6612" s="64">
        <f t="shared" si="879"/>
        <v>306</v>
      </c>
      <c r="L6612" s="64">
        <f t="shared" si="880"/>
        <v>1087</v>
      </c>
      <c r="M6612" s="64">
        <f t="shared" si="881"/>
        <v>438</v>
      </c>
      <c r="O6612" s="64">
        <f t="shared" si="885"/>
        <v>1</v>
      </c>
      <c r="P6612" s="64">
        <f t="shared" si="886"/>
        <v>1</v>
      </c>
      <c r="Q6612" s="64">
        <f t="shared" si="887"/>
        <v>0</v>
      </c>
    </row>
    <row r="6613" spans="1:17" x14ac:dyDescent="0.35">
      <c r="A6613" s="64">
        <v>2468842</v>
      </c>
      <c r="B6613" s="64" t="str">
        <f t="shared" si="882"/>
        <v>CPP/RT</v>
      </c>
      <c r="C6613" s="64">
        <f t="shared" si="883"/>
        <v>1593.12</v>
      </c>
      <c r="D6613" s="64">
        <f t="shared" si="883"/>
        <v>154</v>
      </c>
      <c r="E6613" s="64">
        <f t="shared" si="883"/>
        <v>128.04</v>
      </c>
      <c r="F6613" s="64">
        <f t="shared" si="883"/>
        <v>126.13</v>
      </c>
      <c r="H6613" s="64">
        <f t="shared" si="878"/>
        <v>-1.9099999999999966</v>
      </c>
      <c r="J6613" s="64">
        <f t="shared" si="884"/>
        <v>291</v>
      </c>
      <c r="K6613" s="64">
        <f t="shared" si="879"/>
        <v>306</v>
      </c>
      <c r="L6613" s="64">
        <f t="shared" si="880"/>
        <v>1087</v>
      </c>
      <c r="M6613" s="64">
        <f t="shared" si="881"/>
        <v>438</v>
      </c>
      <c r="O6613" s="64">
        <f t="shared" si="885"/>
        <v>1</v>
      </c>
      <c r="P6613" s="64">
        <f t="shared" si="886"/>
        <v>1</v>
      </c>
      <c r="Q6613" s="64">
        <f t="shared" si="887"/>
        <v>0</v>
      </c>
    </row>
    <row r="6614" spans="1:17" x14ac:dyDescent="0.35">
      <c r="A6614" s="64">
        <v>3018307</v>
      </c>
      <c r="B6614" s="64" t="str">
        <f t="shared" si="882"/>
        <v>RCT Control</v>
      </c>
      <c r="C6614" s="64">
        <f t="shared" si="883"/>
        <v>4213.6899999999996</v>
      </c>
      <c r="D6614" s="64">
        <f t="shared" si="883"/>
        <v>117</v>
      </c>
      <c r="E6614" s="64">
        <f t="shared" si="883"/>
        <v>349.7</v>
      </c>
      <c r="F6614" s="64">
        <f t="shared" si="883"/>
        <v>0</v>
      </c>
      <c r="H6614" s="64">
        <f t="shared" si="878"/>
        <v>-349.7</v>
      </c>
      <c r="J6614" s="64">
        <f t="shared" si="884"/>
        <v>291</v>
      </c>
      <c r="K6614" s="64">
        <f t="shared" si="879"/>
        <v>306</v>
      </c>
      <c r="L6614" s="64">
        <f t="shared" si="880"/>
        <v>1087</v>
      </c>
      <c r="M6614" s="64">
        <f t="shared" si="881"/>
        <v>438</v>
      </c>
      <c r="O6614" s="64">
        <f t="shared" si="885"/>
        <v>1</v>
      </c>
      <c r="P6614" s="64">
        <f t="shared" si="886"/>
        <v>1</v>
      </c>
      <c r="Q6614" s="64">
        <f t="shared" si="887"/>
        <v>0</v>
      </c>
    </row>
    <row r="6615" spans="1:17" x14ac:dyDescent="0.35">
      <c r="A6615" s="64">
        <v>3126506</v>
      </c>
      <c r="B6615" s="64" t="str">
        <f t="shared" si="882"/>
        <v>RT</v>
      </c>
      <c r="C6615" s="64">
        <f t="shared" si="883"/>
        <v>3406.86</v>
      </c>
      <c r="D6615" s="64">
        <f t="shared" si="883"/>
        <v>182</v>
      </c>
      <c r="E6615" s="64">
        <f t="shared" si="883"/>
        <v>274.55</v>
      </c>
      <c r="F6615" s="64">
        <f t="shared" si="883"/>
        <v>0</v>
      </c>
      <c r="H6615" s="64">
        <f t="shared" si="878"/>
        <v>-274.55</v>
      </c>
      <c r="J6615" s="64">
        <f t="shared" si="884"/>
        <v>291</v>
      </c>
      <c r="K6615" s="64">
        <f t="shared" si="879"/>
        <v>306</v>
      </c>
      <c r="L6615" s="64">
        <f t="shared" si="880"/>
        <v>1087</v>
      </c>
      <c r="M6615" s="64">
        <f t="shared" si="881"/>
        <v>438</v>
      </c>
      <c r="O6615" s="64">
        <f t="shared" si="885"/>
        <v>1</v>
      </c>
      <c r="P6615" s="64">
        <f t="shared" si="886"/>
        <v>1</v>
      </c>
      <c r="Q6615" s="64">
        <f t="shared" si="887"/>
        <v>0</v>
      </c>
    </row>
    <row r="6616" spans="1:17" x14ac:dyDescent="0.35">
      <c r="A6616" s="64">
        <v>3249788</v>
      </c>
      <c r="B6616" s="64" t="str">
        <f t="shared" si="882"/>
        <v>CPP/RT</v>
      </c>
      <c r="C6616" s="64">
        <f t="shared" si="883"/>
        <v>3258.04</v>
      </c>
      <c r="D6616" s="64">
        <f t="shared" si="883"/>
        <v>183</v>
      </c>
      <c r="E6616" s="64">
        <f t="shared" si="883"/>
        <v>273.72000000000003</v>
      </c>
      <c r="F6616" s="64">
        <f t="shared" si="883"/>
        <v>274.07</v>
      </c>
      <c r="H6616" s="64">
        <f t="shared" si="878"/>
        <v>0.34999999999996589</v>
      </c>
      <c r="J6616" s="64">
        <f t="shared" si="884"/>
        <v>291</v>
      </c>
      <c r="K6616" s="64">
        <f t="shared" si="879"/>
        <v>306</v>
      </c>
      <c r="L6616" s="64">
        <f t="shared" si="880"/>
        <v>1087</v>
      </c>
      <c r="M6616" s="64">
        <f t="shared" si="881"/>
        <v>438</v>
      </c>
      <c r="O6616" s="64">
        <f t="shared" si="885"/>
        <v>1</v>
      </c>
      <c r="P6616" s="64">
        <f t="shared" si="886"/>
        <v>1</v>
      </c>
      <c r="Q6616" s="64">
        <f t="shared" si="887"/>
        <v>0</v>
      </c>
    </row>
    <row r="6617" spans="1:17" x14ac:dyDescent="0.35">
      <c r="A6617" s="64">
        <v>3307461</v>
      </c>
      <c r="B6617" s="64" t="str">
        <f t="shared" si="882"/>
        <v>RT</v>
      </c>
      <c r="C6617" s="64">
        <f t="shared" si="883"/>
        <v>5690.47</v>
      </c>
      <c r="D6617" s="64">
        <f t="shared" si="883"/>
        <v>185</v>
      </c>
      <c r="E6617" s="64">
        <f t="shared" si="883"/>
        <v>487.59</v>
      </c>
      <c r="F6617" s="64">
        <f t="shared" si="883"/>
        <v>0</v>
      </c>
      <c r="H6617" s="64">
        <f t="shared" si="878"/>
        <v>-487.59</v>
      </c>
      <c r="J6617" s="64">
        <f t="shared" si="884"/>
        <v>291</v>
      </c>
      <c r="K6617" s="64">
        <f t="shared" si="879"/>
        <v>306</v>
      </c>
      <c r="L6617" s="64">
        <f t="shared" si="880"/>
        <v>1087</v>
      </c>
      <c r="M6617" s="64">
        <f t="shared" si="881"/>
        <v>438</v>
      </c>
      <c r="O6617" s="64">
        <f t="shared" si="885"/>
        <v>1</v>
      </c>
      <c r="P6617" s="64">
        <f t="shared" si="886"/>
        <v>1</v>
      </c>
      <c r="Q6617" s="64">
        <f t="shared" si="887"/>
        <v>0</v>
      </c>
    </row>
    <row r="6618" spans="1:17" x14ac:dyDescent="0.35">
      <c r="A6618" s="64">
        <v>3365485</v>
      </c>
      <c r="B6618" s="64" t="str">
        <f t="shared" si="882"/>
        <v>RT</v>
      </c>
      <c r="C6618" s="64">
        <f t="shared" si="883"/>
        <v>1644.87</v>
      </c>
      <c r="D6618" s="64">
        <f t="shared" si="883"/>
        <v>63</v>
      </c>
      <c r="E6618" s="64">
        <f t="shared" si="883"/>
        <v>132.78</v>
      </c>
      <c r="F6618" s="64">
        <f t="shared" si="883"/>
        <v>0</v>
      </c>
      <c r="H6618" s="64">
        <f t="shared" si="878"/>
        <v>-132.78</v>
      </c>
      <c r="J6618" s="64">
        <f t="shared" si="884"/>
        <v>291</v>
      </c>
      <c r="K6618" s="64">
        <f t="shared" si="879"/>
        <v>306</v>
      </c>
      <c r="L6618" s="64">
        <f t="shared" si="880"/>
        <v>1087</v>
      </c>
      <c r="M6618" s="64">
        <f t="shared" si="881"/>
        <v>438</v>
      </c>
      <c r="O6618" s="64">
        <f t="shared" si="885"/>
        <v>1</v>
      </c>
      <c r="P6618" s="64">
        <f t="shared" si="886"/>
        <v>1</v>
      </c>
      <c r="Q6618" s="64">
        <f t="shared" si="887"/>
        <v>0</v>
      </c>
    </row>
    <row r="6619" spans="1:17" x14ac:dyDescent="0.35">
      <c r="A6619" s="64">
        <v>4090536</v>
      </c>
      <c r="B6619" s="64" t="str">
        <f t="shared" si="882"/>
        <v>CPP</v>
      </c>
      <c r="C6619" s="64">
        <f t="shared" si="883"/>
        <v>3877.55</v>
      </c>
      <c r="D6619" s="64">
        <f t="shared" si="883"/>
        <v>182</v>
      </c>
      <c r="E6619" s="64">
        <f t="shared" si="883"/>
        <v>320.25</v>
      </c>
      <c r="F6619" s="64">
        <f t="shared" si="883"/>
        <v>323.52</v>
      </c>
      <c r="H6619" s="64">
        <f t="shared" si="878"/>
        <v>3.2699999999999818</v>
      </c>
      <c r="J6619" s="64">
        <f t="shared" si="884"/>
        <v>291</v>
      </c>
      <c r="K6619" s="64">
        <f t="shared" si="879"/>
        <v>306</v>
      </c>
      <c r="L6619" s="64">
        <f t="shared" si="880"/>
        <v>1087</v>
      </c>
      <c r="M6619" s="64">
        <f t="shared" si="881"/>
        <v>438</v>
      </c>
      <c r="O6619" s="64">
        <f t="shared" si="885"/>
        <v>1</v>
      </c>
      <c r="P6619" s="64">
        <f t="shared" si="886"/>
        <v>1</v>
      </c>
      <c r="Q6619" s="64">
        <f t="shared" si="887"/>
        <v>0</v>
      </c>
    </row>
    <row r="6620" spans="1:17" x14ac:dyDescent="0.35">
      <c r="A6620" s="64">
        <v>4112950</v>
      </c>
      <c r="B6620" s="64" t="str">
        <f t="shared" si="882"/>
        <v>CPP</v>
      </c>
      <c r="C6620" s="64">
        <f t="shared" si="883"/>
        <v>6116.85</v>
      </c>
      <c r="D6620" s="64">
        <f t="shared" si="883"/>
        <v>184</v>
      </c>
      <c r="E6620" s="64">
        <f t="shared" si="883"/>
        <v>527.63</v>
      </c>
      <c r="F6620" s="64">
        <f t="shared" si="883"/>
        <v>536.99</v>
      </c>
      <c r="H6620" s="64">
        <f t="shared" si="878"/>
        <v>9.3600000000000136</v>
      </c>
      <c r="J6620" s="64">
        <f t="shared" si="884"/>
        <v>291</v>
      </c>
      <c r="K6620" s="64">
        <f t="shared" si="879"/>
        <v>306</v>
      </c>
      <c r="L6620" s="64">
        <f t="shared" si="880"/>
        <v>1087</v>
      </c>
      <c r="M6620" s="64">
        <f t="shared" si="881"/>
        <v>438</v>
      </c>
      <c r="O6620" s="64">
        <f t="shared" si="885"/>
        <v>1</v>
      </c>
      <c r="P6620" s="64">
        <f t="shared" si="886"/>
        <v>1</v>
      </c>
      <c r="Q6620" s="64">
        <f t="shared" si="887"/>
        <v>0</v>
      </c>
    </row>
    <row r="6621" spans="1:17" x14ac:dyDescent="0.35">
      <c r="A6621" s="64">
        <v>4792372</v>
      </c>
      <c r="B6621" s="64" t="str">
        <f t="shared" si="882"/>
        <v>CPP/RT</v>
      </c>
      <c r="C6621" s="64">
        <f t="shared" si="883"/>
        <v>10078.16</v>
      </c>
      <c r="D6621" s="64">
        <f t="shared" si="883"/>
        <v>154</v>
      </c>
      <c r="E6621" s="64">
        <f t="shared" si="883"/>
        <v>783.22</v>
      </c>
      <c r="F6621" s="64">
        <f t="shared" si="883"/>
        <v>765.23</v>
      </c>
      <c r="H6621" s="64">
        <f t="shared" si="878"/>
        <v>-17.990000000000009</v>
      </c>
      <c r="J6621" s="64">
        <f t="shared" si="884"/>
        <v>291</v>
      </c>
      <c r="K6621" s="64">
        <f t="shared" si="879"/>
        <v>306</v>
      </c>
      <c r="L6621" s="64">
        <f t="shared" si="880"/>
        <v>1087</v>
      </c>
      <c r="M6621" s="64">
        <f t="shared" si="881"/>
        <v>438</v>
      </c>
      <c r="O6621" s="64">
        <f t="shared" si="885"/>
        <v>1</v>
      </c>
      <c r="P6621" s="64">
        <f t="shared" si="886"/>
        <v>1</v>
      </c>
      <c r="Q6621" s="64">
        <f t="shared" si="887"/>
        <v>0</v>
      </c>
    </row>
    <row r="6622" spans="1:17" x14ac:dyDescent="0.35">
      <c r="A6622" s="64">
        <v>4794146</v>
      </c>
      <c r="B6622" s="64" t="str">
        <f t="shared" si="882"/>
        <v>RT</v>
      </c>
      <c r="C6622" s="64">
        <f t="shared" si="883"/>
        <v>10868.05</v>
      </c>
      <c r="D6622" s="64">
        <f t="shared" si="883"/>
        <v>184</v>
      </c>
      <c r="E6622" s="64">
        <f t="shared" si="883"/>
        <v>875.37</v>
      </c>
      <c r="F6622" s="64">
        <f t="shared" si="883"/>
        <v>0</v>
      </c>
      <c r="H6622" s="64">
        <f t="shared" si="878"/>
        <v>-875.37</v>
      </c>
      <c r="J6622" s="64">
        <f t="shared" si="884"/>
        <v>291</v>
      </c>
      <c r="K6622" s="64">
        <f t="shared" si="879"/>
        <v>306</v>
      </c>
      <c r="L6622" s="64">
        <f t="shared" si="880"/>
        <v>1087</v>
      </c>
      <c r="M6622" s="64">
        <f t="shared" si="881"/>
        <v>438</v>
      </c>
      <c r="O6622" s="64">
        <f t="shared" si="885"/>
        <v>1</v>
      </c>
      <c r="P6622" s="64">
        <f t="shared" si="886"/>
        <v>1</v>
      </c>
      <c r="Q6622" s="64">
        <f t="shared" si="887"/>
        <v>0</v>
      </c>
    </row>
    <row r="6623" spans="1:17" x14ac:dyDescent="0.35">
      <c r="A6623" s="64">
        <v>6033782</v>
      </c>
      <c r="B6623" s="64" t="str">
        <f t="shared" si="882"/>
        <v>CPP/RT</v>
      </c>
      <c r="C6623" s="64">
        <f t="shared" si="883"/>
        <v>3187.55</v>
      </c>
      <c r="D6623" s="64">
        <f t="shared" si="883"/>
        <v>153</v>
      </c>
      <c r="E6623" s="64">
        <f t="shared" si="883"/>
        <v>264.44</v>
      </c>
      <c r="F6623" s="64">
        <f t="shared" si="883"/>
        <v>262.36</v>
      </c>
      <c r="H6623" s="64">
        <f t="shared" si="878"/>
        <v>-2.0799999999999841</v>
      </c>
      <c r="J6623" s="64">
        <f t="shared" si="884"/>
        <v>291</v>
      </c>
      <c r="K6623" s="64">
        <f t="shared" si="879"/>
        <v>306</v>
      </c>
      <c r="L6623" s="64">
        <f t="shared" si="880"/>
        <v>1087</v>
      </c>
      <c r="M6623" s="64">
        <f t="shared" si="881"/>
        <v>438</v>
      </c>
      <c r="O6623" s="64">
        <f t="shared" si="885"/>
        <v>1</v>
      </c>
      <c r="P6623" s="64">
        <f t="shared" si="886"/>
        <v>1</v>
      </c>
      <c r="Q6623" s="64">
        <f t="shared" si="887"/>
        <v>0</v>
      </c>
    </row>
    <row r="6624" spans="1:17" x14ac:dyDescent="0.35">
      <c r="A6624" s="64">
        <v>6196746</v>
      </c>
      <c r="B6624" s="64" t="str">
        <f t="shared" si="882"/>
        <v>CPP/RT</v>
      </c>
      <c r="C6624" s="64">
        <f t="shared" si="883"/>
        <v>2344.46</v>
      </c>
      <c r="D6624" s="64">
        <f t="shared" si="883"/>
        <v>153</v>
      </c>
      <c r="E6624" s="64">
        <f t="shared" si="883"/>
        <v>183.46</v>
      </c>
      <c r="F6624" s="64">
        <f t="shared" si="883"/>
        <v>184.67</v>
      </c>
      <c r="H6624" s="64">
        <f t="shared" si="878"/>
        <v>1.2099999999999795</v>
      </c>
      <c r="J6624" s="64">
        <f t="shared" si="884"/>
        <v>291</v>
      </c>
      <c r="K6624" s="64">
        <f t="shared" si="879"/>
        <v>306</v>
      </c>
      <c r="L6624" s="64">
        <f t="shared" si="880"/>
        <v>1087</v>
      </c>
      <c r="M6624" s="64">
        <f t="shared" si="881"/>
        <v>438</v>
      </c>
      <c r="O6624" s="64">
        <f t="shared" si="885"/>
        <v>1</v>
      </c>
      <c r="P6624" s="64">
        <f t="shared" si="886"/>
        <v>1</v>
      </c>
      <c r="Q6624" s="64">
        <f t="shared" si="887"/>
        <v>0</v>
      </c>
    </row>
    <row r="6625" spans="1:17" x14ac:dyDescent="0.35">
      <c r="A6625" s="64">
        <v>6259677</v>
      </c>
      <c r="B6625" s="64" t="str">
        <f t="shared" si="882"/>
        <v>CPP</v>
      </c>
      <c r="C6625" s="64">
        <f t="shared" si="883"/>
        <v>3592.24</v>
      </c>
      <c r="D6625" s="64">
        <f t="shared" si="883"/>
        <v>153</v>
      </c>
      <c r="E6625" s="64">
        <f t="shared" si="883"/>
        <v>312.76</v>
      </c>
      <c r="F6625" s="64">
        <f t="shared" si="883"/>
        <v>316.43</v>
      </c>
      <c r="H6625" s="64">
        <f t="shared" si="878"/>
        <v>3.6700000000000159</v>
      </c>
      <c r="J6625" s="64">
        <f t="shared" si="884"/>
        <v>291</v>
      </c>
      <c r="K6625" s="64">
        <f t="shared" si="879"/>
        <v>306</v>
      </c>
      <c r="L6625" s="64">
        <f t="shared" si="880"/>
        <v>1087</v>
      </c>
      <c r="M6625" s="64">
        <f t="shared" si="881"/>
        <v>438</v>
      </c>
      <c r="O6625" s="64">
        <f t="shared" si="885"/>
        <v>1</v>
      </c>
      <c r="P6625" s="64">
        <f t="shared" si="886"/>
        <v>1</v>
      </c>
      <c r="Q6625" s="64">
        <f t="shared" si="887"/>
        <v>0</v>
      </c>
    </row>
    <row r="6626" spans="1:17" x14ac:dyDescent="0.35">
      <c r="A6626" s="64">
        <v>6849246</v>
      </c>
      <c r="B6626" s="64" t="str">
        <f t="shared" si="882"/>
        <v>RCT Control</v>
      </c>
      <c r="C6626" s="64">
        <f t="shared" si="883"/>
        <v>1624.74</v>
      </c>
      <c r="D6626" s="64">
        <f t="shared" si="883"/>
        <v>49</v>
      </c>
      <c r="E6626" s="64">
        <f t="shared" si="883"/>
        <v>129.55000000000001</v>
      </c>
      <c r="F6626" s="64">
        <f t="shared" si="883"/>
        <v>0</v>
      </c>
      <c r="H6626" s="64">
        <f t="shared" si="878"/>
        <v>-129.55000000000001</v>
      </c>
      <c r="J6626" s="64">
        <f t="shared" si="884"/>
        <v>291</v>
      </c>
      <c r="K6626" s="64">
        <f t="shared" si="879"/>
        <v>306</v>
      </c>
      <c r="L6626" s="64">
        <f t="shared" si="880"/>
        <v>1087</v>
      </c>
      <c r="M6626" s="64">
        <f t="shared" si="881"/>
        <v>438</v>
      </c>
      <c r="O6626" s="64">
        <f t="shared" si="885"/>
        <v>1</v>
      </c>
      <c r="P6626" s="64">
        <f t="shared" si="886"/>
        <v>1</v>
      </c>
      <c r="Q6626" s="64">
        <f t="shared" si="887"/>
        <v>0</v>
      </c>
    </row>
    <row r="6627" spans="1:17" x14ac:dyDescent="0.35">
      <c r="A6627" s="64">
        <v>6924858</v>
      </c>
      <c r="B6627" s="64" t="str">
        <f t="shared" si="882"/>
        <v>RT</v>
      </c>
      <c r="C6627" s="64">
        <f t="shared" si="883"/>
        <v>3351.89</v>
      </c>
      <c r="D6627" s="64">
        <f t="shared" si="883"/>
        <v>184</v>
      </c>
      <c r="E6627" s="64">
        <f t="shared" si="883"/>
        <v>274.2</v>
      </c>
      <c r="F6627" s="64">
        <f t="shared" si="883"/>
        <v>0</v>
      </c>
      <c r="H6627" s="64">
        <f t="shared" si="878"/>
        <v>-274.2</v>
      </c>
      <c r="J6627" s="64">
        <f t="shared" si="884"/>
        <v>291</v>
      </c>
      <c r="K6627" s="64">
        <f t="shared" si="879"/>
        <v>306</v>
      </c>
      <c r="L6627" s="64">
        <f t="shared" si="880"/>
        <v>1087</v>
      </c>
      <c r="M6627" s="64">
        <f t="shared" si="881"/>
        <v>438</v>
      </c>
      <c r="O6627" s="64">
        <f t="shared" si="885"/>
        <v>1</v>
      </c>
      <c r="P6627" s="64">
        <f t="shared" si="886"/>
        <v>1</v>
      </c>
      <c r="Q6627" s="64">
        <f t="shared" si="887"/>
        <v>0</v>
      </c>
    </row>
    <row r="6628" spans="1:17" x14ac:dyDescent="0.35">
      <c r="A6628" s="64">
        <v>7140148</v>
      </c>
      <c r="B6628" s="64" t="str">
        <f t="shared" si="882"/>
        <v>RCT Control</v>
      </c>
      <c r="C6628" s="64">
        <f t="shared" si="883"/>
        <v>428.93</v>
      </c>
      <c r="D6628" s="64">
        <f t="shared" si="883"/>
        <v>28</v>
      </c>
      <c r="E6628" s="64">
        <f t="shared" si="883"/>
        <v>36.1</v>
      </c>
      <c r="F6628" s="64">
        <f t="shared" si="883"/>
        <v>0</v>
      </c>
      <c r="H6628" s="64">
        <f t="shared" si="878"/>
        <v>-36.1</v>
      </c>
      <c r="J6628" s="64">
        <f t="shared" si="884"/>
        <v>291</v>
      </c>
      <c r="K6628" s="64">
        <f t="shared" si="879"/>
        <v>306</v>
      </c>
      <c r="L6628" s="64">
        <f t="shared" si="880"/>
        <v>1087</v>
      </c>
      <c r="M6628" s="64">
        <f t="shared" si="881"/>
        <v>438</v>
      </c>
      <c r="O6628" s="64">
        <f t="shared" si="885"/>
        <v>1</v>
      </c>
      <c r="P6628" s="64">
        <f t="shared" si="886"/>
        <v>1</v>
      </c>
      <c r="Q6628" s="64">
        <f t="shared" si="887"/>
        <v>0</v>
      </c>
    </row>
    <row r="6629" spans="1:17" x14ac:dyDescent="0.35">
      <c r="A6629" s="64">
        <v>7228465</v>
      </c>
      <c r="B6629" s="64" t="str">
        <f t="shared" si="882"/>
        <v>CPP/RT</v>
      </c>
      <c r="C6629" s="64">
        <f t="shared" si="883"/>
        <v>2866.28</v>
      </c>
      <c r="D6629" s="64">
        <f t="shared" si="883"/>
        <v>153</v>
      </c>
      <c r="E6629" s="64">
        <f t="shared" si="883"/>
        <v>233.58</v>
      </c>
      <c r="F6629" s="64">
        <f t="shared" si="883"/>
        <v>234.22</v>
      </c>
      <c r="H6629" s="64">
        <f t="shared" si="878"/>
        <v>0.63999999999998636</v>
      </c>
      <c r="J6629" s="64">
        <f t="shared" si="884"/>
        <v>291</v>
      </c>
      <c r="K6629" s="64">
        <f t="shared" si="879"/>
        <v>306</v>
      </c>
      <c r="L6629" s="64">
        <f t="shared" si="880"/>
        <v>1087</v>
      </c>
      <c r="M6629" s="64">
        <f t="shared" si="881"/>
        <v>438</v>
      </c>
      <c r="O6629" s="64">
        <f t="shared" si="885"/>
        <v>1</v>
      </c>
      <c r="P6629" s="64">
        <f t="shared" si="886"/>
        <v>1</v>
      </c>
      <c r="Q6629" s="64">
        <f t="shared" si="887"/>
        <v>0</v>
      </c>
    </row>
    <row r="6630" spans="1:17" x14ac:dyDescent="0.35">
      <c r="A6630" s="64">
        <v>7606570</v>
      </c>
      <c r="B6630" s="64" t="str">
        <f t="shared" si="882"/>
        <v>RCT Control</v>
      </c>
      <c r="C6630" s="64">
        <f t="shared" si="883"/>
        <v>507.09</v>
      </c>
      <c r="D6630" s="64">
        <f t="shared" si="883"/>
        <v>109</v>
      </c>
      <c r="E6630" s="64">
        <f t="shared" si="883"/>
        <v>40.020000000000003</v>
      </c>
      <c r="F6630" s="64">
        <f t="shared" si="883"/>
        <v>0</v>
      </c>
      <c r="H6630" s="64">
        <f t="shared" si="878"/>
        <v>-40.020000000000003</v>
      </c>
      <c r="J6630" s="64">
        <f t="shared" si="884"/>
        <v>291</v>
      </c>
      <c r="K6630" s="64">
        <f t="shared" si="879"/>
        <v>306</v>
      </c>
      <c r="L6630" s="64">
        <f t="shared" si="880"/>
        <v>1087</v>
      </c>
      <c r="M6630" s="64">
        <f t="shared" si="881"/>
        <v>438</v>
      </c>
      <c r="O6630" s="64">
        <f t="shared" si="885"/>
        <v>1</v>
      </c>
      <c r="P6630" s="64">
        <f t="shared" si="886"/>
        <v>1</v>
      </c>
      <c r="Q6630" s="64">
        <f t="shared" si="887"/>
        <v>0</v>
      </c>
    </row>
    <row r="6631" spans="1:17" x14ac:dyDescent="0.35">
      <c r="A6631" s="64">
        <v>50182262</v>
      </c>
      <c r="B6631" s="64" t="str">
        <f t="shared" si="882"/>
        <v>RT</v>
      </c>
      <c r="C6631" s="64">
        <f t="shared" si="883"/>
        <v>3835.89</v>
      </c>
      <c r="D6631" s="64">
        <f t="shared" si="883"/>
        <v>183</v>
      </c>
      <c r="E6631" s="64">
        <f t="shared" si="883"/>
        <v>326.19</v>
      </c>
      <c r="F6631" s="64">
        <f t="shared" si="883"/>
        <v>0</v>
      </c>
      <c r="H6631" s="64">
        <f t="shared" si="878"/>
        <v>-326.19</v>
      </c>
      <c r="J6631" s="64">
        <f t="shared" si="884"/>
        <v>291</v>
      </c>
      <c r="K6631" s="64">
        <f t="shared" si="879"/>
        <v>306</v>
      </c>
      <c r="L6631" s="64">
        <f t="shared" si="880"/>
        <v>1087</v>
      </c>
      <c r="M6631" s="64">
        <f t="shared" si="881"/>
        <v>438</v>
      </c>
      <c r="O6631" s="64">
        <f t="shared" si="885"/>
        <v>1</v>
      </c>
      <c r="P6631" s="64">
        <f t="shared" si="886"/>
        <v>1</v>
      </c>
      <c r="Q6631" s="64">
        <f t="shared" si="887"/>
        <v>0</v>
      </c>
    </row>
    <row r="6632" spans="1:17" x14ac:dyDescent="0.35">
      <c r="A6632" s="64">
        <v>50245028</v>
      </c>
      <c r="B6632" s="64" t="str">
        <f t="shared" si="882"/>
        <v>RT</v>
      </c>
      <c r="C6632" s="64">
        <f t="shared" si="883"/>
        <v>9451.75</v>
      </c>
      <c r="D6632" s="64">
        <f t="shared" si="883"/>
        <v>184</v>
      </c>
      <c r="E6632" s="64">
        <f t="shared" si="883"/>
        <v>769.19</v>
      </c>
      <c r="F6632" s="64">
        <f t="shared" si="883"/>
        <v>0</v>
      </c>
      <c r="H6632" s="64">
        <f t="shared" si="878"/>
        <v>-769.19</v>
      </c>
      <c r="J6632" s="64">
        <f t="shared" si="884"/>
        <v>291</v>
      </c>
      <c r="K6632" s="64">
        <f t="shared" si="879"/>
        <v>306</v>
      </c>
      <c r="L6632" s="64">
        <f t="shared" si="880"/>
        <v>1087</v>
      </c>
      <c r="M6632" s="64">
        <f t="shared" si="881"/>
        <v>438</v>
      </c>
      <c r="O6632" s="64">
        <f t="shared" si="885"/>
        <v>1</v>
      </c>
      <c r="P6632" s="64">
        <f t="shared" si="886"/>
        <v>1</v>
      </c>
      <c r="Q6632" s="64">
        <f t="shared" si="887"/>
        <v>0</v>
      </c>
    </row>
    <row r="6633" spans="1:17" x14ac:dyDescent="0.35">
      <c r="A6633" s="64">
        <v>50256166</v>
      </c>
      <c r="B6633" s="64" t="str">
        <f t="shared" si="882"/>
        <v>RT</v>
      </c>
      <c r="C6633" s="64">
        <f t="shared" si="883"/>
        <v>3997.95</v>
      </c>
      <c r="D6633" s="64">
        <f t="shared" si="883"/>
        <v>183</v>
      </c>
      <c r="E6633" s="64">
        <f t="shared" si="883"/>
        <v>324.89999999999998</v>
      </c>
      <c r="F6633" s="64">
        <f t="shared" si="883"/>
        <v>0</v>
      </c>
      <c r="H6633" s="64">
        <f t="shared" si="878"/>
        <v>-324.89999999999998</v>
      </c>
      <c r="J6633" s="64">
        <f t="shared" si="884"/>
        <v>291</v>
      </c>
      <c r="K6633" s="64">
        <f t="shared" si="879"/>
        <v>306</v>
      </c>
      <c r="L6633" s="64">
        <f t="shared" si="880"/>
        <v>1087</v>
      </c>
      <c r="M6633" s="64">
        <f t="shared" si="881"/>
        <v>438</v>
      </c>
      <c r="O6633" s="64">
        <f t="shared" si="885"/>
        <v>1</v>
      </c>
      <c r="P6633" s="64">
        <f t="shared" si="886"/>
        <v>1</v>
      </c>
      <c r="Q6633" s="64">
        <f t="shared" si="887"/>
        <v>0</v>
      </c>
    </row>
    <row r="6634" spans="1:17" x14ac:dyDescent="0.35">
      <c r="A6634" s="64">
        <v>50302092</v>
      </c>
      <c r="B6634" s="64" t="str">
        <f t="shared" si="882"/>
        <v>RT</v>
      </c>
      <c r="C6634" s="64">
        <f t="shared" si="883"/>
        <v>7458.48</v>
      </c>
      <c r="D6634" s="64">
        <f t="shared" si="883"/>
        <v>186</v>
      </c>
      <c r="E6634" s="64">
        <f t="shared" si="883"/>
        <v>631.79999999999995</v>
      </c>
      <c r="F6634" s="64">
        <f t="shared" si="883"/>
        <v>0</v>
      </c>
      <c r="H6634" s="64">
        <f t="shared" si="878"/>
        <v>-631.79999999999995</v>
      </c>
      <c r="J6634" s="64">
        <f t="shared" si="884"/>
        <v>291</v>
      </c>
      <c r="K6634" s="64">
        <f t="shared" si="879"/>
        <v>306</v>
      </c>
      <c r="L6634" s="64">
        <f t="shared" si="880"/>
        <v>1087</v>
      </c>
      <c r="M6634" s="64">
        <f t="shared" si="881"/>
        <v>438</v>
      </c>
      <c r="O6634" s="64">
        <f t="shared" si="885"/>
        <v>1</v>
      </c>
      <c r="P6634" s="64">
        <f t="shared" si="886"/>
        <v>1</v>
      </c>
      <c r="Q6634" s="64">
        <f t="shared" si="887"/>
        <v>0</v>
      </c>
    </row>
    <row r="6635" spans="1:17" x14ac:dyDescent="0.35">
      <c r="A6635" s="64">
        <v>50318015</v>
      </c>
      <c r="B6635" s="64" t="str">
        <f t="shared" si="882"/>
        <v>RT</v>
      </c>
      <c r="C6635" s="64">
        <f t="shared" si="883"/>
        <v>3085.8</v>
      </c>
      <c r="D6635" s="64">
        <f t="shared" si="883"/>
        <v>184</v>
      </c>
      <c r="E6635" s="64">
        <f t="shared" si="883"/>
        <v>258.99</v>
      </c>
      <c r="F6635" s="64">
        <f t="shared" si="883"/>
        <v>0</v>
      </c>
      <c r="H6635" s="64">
        <f t="shared" si="878"/>
        <v>-258.99</v>
      </c>
      <c r="J6635" s="64">
        <f t="shared" si="884"/>
        <v>291</v>
      </c>
      <c r="K6635" s="64">
        <f t="shared" si="879"/>
        <v>306</v>
      </c>
      <c r="L6635" s="64">
        <f t="shared" si="880"/>
        <v>1087</v>
      </c>
      <c r="M6635" s="64">
        <f t="shared" si="881"/>
        <v>438</v>
      </c>
      <c r="O6635" s="64">
        <f t="shared" si="885"/>
        <v>1</v>
      </c>
      <c r="P6635" s="64">
        <f t="shared" si="886"/>
        <v>1</v>
      </c>
      <c r="Q6635" s="64">
        <f t="shared" si="887"/>
        <v>0</v>
      </c>
    </row>
    <row r="6636" spans="1:17" x14ac:dyDescent="0.35">
      <c r="A6636" s="64">
        <v>50318677</v>
      </c>
      <c r="B6636" s="64" t="str">
        <f t="shared" si="882"/>
        <v>RT</v>
      </c>
      <c r="C6636" s="64">
        <f t="shared" si="883"/>
        <v>2693.88</v>
      </c>
      <c r="D6636" s="64">
        <f t="shared" si="883"/>
        <v>185</v>
      </c>
      <c r="E6636" s="64">
        <f t="shared" si="883"/>
        <v>202.97</v>
      </c>
      <c r="F6636" s="64">
        <f t="shared" ref="F6636" si="888">SUMIFS(F$55:F$4404,$A$55:$A$4404,$A6636)</f>
        <v>0</v>
      </c>
      <c r="H6636" s="64">
        <f t="shared" ref="H6636:H6661" si="889">F6636-E6636</f>
        <v>-202.97</v>
      </c>
      <c r="J6636" s="64">
        <f t="shared" si="884"/>
        <v>291</v>
      </c>
      <c r="K6636" s="64">
        <f t="shared" ref="K6636:K6661" si="890">IF(AND($B6636=K$4457,$Q6636=1),K6635+1,K6635)</f>
        <v>306</v>
      </c>
      <c r="L6636" s="64">
        <f t="shared" ref="L6636:L6661" si="891">IF(AND($B6636=L$4457,$Q6636=1),L6635+1,L6635)</f>
        <v>1087</v>
      </c>
      <c r="M6636" s="64">
        <f t="shared" ref="M6636:M6661" si="892">IF(AND($B6636=M$4457,$Q6636=1),M6635+1,M6635)</f>
        <v>438</v>
      </c>
      <c r="O6636" s="64">
        <f t="shared" si="885"/>
        <v>1</v>
      </c>
      <c r="P6636" s="64">
        <f t="shared" si="886"/>
        <v>1</v>
      </c>
      <c r="Q6636" s="64">
        <f t="shared" si="887"/>
        <v>0</v>
      </c>
    </row>
    <row r="6637" spans="1:17" x14ac:dyDescent="0.35">
      <c r="A6637" s="64">
        <v>50327165</v>
      </c>
      <c r="B6637" s="64" t="str">
        <f t="shared" ref="B6637:B6660" si="893">INDEX($B$55:$B$4404,MATCH($A6637,$A$55:$A$4404,0),1)</f>
        <v>RCT Control</v>
      </c>
      <c r="C6637" s="64">
        <f t="shared" ref="C6637:F6660" si="894">SUMIFS(C$55:C$4404,$A$55:$A$4404,$A6637)</f>
        <v>1827.63</v>
      </c>
      <c r="D6637" s="64">
        <f t="shared" si="894"/>
        <v>59</v>
      </c>
      <c r="E6637" s="64">
        <f t="shared" si="894"/>
        <v>148.71</v>
      </c>
      <c r="F6637" s="64">
        <f t="shared" si="894"/>
        <v>0</v>
      </c>
      <c r="H6637" s="64">
        <f t="shared" si="889"/>
        <v>-148.71</v>
      </c>
      <c r="J6637" s="64">
        <f t="shared" ref="J6637:J6661" si="895">IF(AND($B6637=J$4457,$Q6637=1),J6636+1,J6636)</f>
        <v>291</v>
      </c>
      <c r="K6637" s="64">
        <f t="shared" si="890"/>
        <v>306</v>
      </c>
      <c r="L6637" s="64">
        <f t="shared" si="891"/>
        <v>1087</v>
      </c>
      <c r="M6637" s="64">
        <f t="shared" si="892"/>
        <v>438</v>
      </c>
      <c r="O6637" s="64">
        <f t="shared" ref="O6637:O6661" si="896">COUNTIFS($A$55:$A$4404,$A6637)</f>
        <v>1</v>
      </c>
      <c r="P6637" s="64">
        <f t="shared" ref="P6637:P6661" si="897">IF(D6637&lt;=$P$4455,1,0)</f>
        <v>1</v>
      </c>
      <c r="Q6637" s="64">
        <f t="shared" ref="Q6637:Q6661" si="898">IF(AND(O6637=2,P6637=1),1,0)</f>
        <v>0</v>
      </c>
    </row>
    <row r="6638" spans="1:17" x14ac:dyDescent="0.35">
      <c r="A6638" s="64">
        <v>50452467</v>
      </c>
      <c r="B6638" s="64" t="str">
        <f t="shared" si="893"/>
        <v>RCT Control</v>
      </c>
      <c r="C6638" s="64">
        <f t="shared" si="894"/>
        <v>947.75</v>
      </c>
      <c r="D6638" s="64">
        <f t="shared" si="894"/>
        <v>49</v>
      </c>
      <c r="E6638" s="64">
        <f t="shared" si="894"/>
        <v>74.55</v>
      </c>
      <c r="F6638" s="64">
        <f t="shared" si="894"/>
        <v>0</v>
      </c>
      <c r="H6638" s="64">
        <f t="shared" si="889"/>
        <v>-74.55</v>
      </c>
      <c r="J6638" s="64">
        <f t="shared" si="895"/>
        <v>291</v>
      </c>
      <c r="K6638" s="64">
        <f t="shared" si="890"/>
        <v>306</v>
      </c>
      <c r="L6638" s="64">
        <f t="shared" si="891"/>
        <v>1087</v>
      </c>
      <c r="M6638" s="64">
        <f t="shared" si="892"/>
        <v>438</v>
      </c>
      <c r="O6638" s="64">
        <f t="shared" si="896"/>
        <v>1</v>
      </c>
      <c r="P6638" s="64">
        <f t="shared" si="897"/>
        <v>1</v>
      </c>
      <c r="Q6638" s="64">
        <f t="shared" si="898"/>
        <v>0</v>
      </c>
    </row>
    <row r="6639" spans="1:17" x14ac:dyDescent="0.35">
      <c r="A6639" s="64">
        <v>50466377</v>
      </c>
      <c r="B6639" s="64" t="str">
        <f t="shared" si="893"/>
        <v>RT</v>
      </c>
      <c r="C6639" s="64">
        <f t="shared" si="894"/>
        <v>2726.73</v>
      </c>
      <c r="D6639" s="64">
        <f t="shared" si="894"/>
        <v>185</v>
      </c>
      <c r="E6639" s="64">
        <f t="shared" si="894"/>
        <v>213.69</v>
      </c>
      <c r="F6639" s="64">
        <f t="shared" si="894"/>
        <v>0</v>
      </c>
      <c r="H6639" s="64">
        <f t="shared" si="889"/>
        <v>-213.69</v>
      </c>
      <c r="J6639" s="64">
        <f t="shared" si="895"/>
        <v>291</v>
      </c>
      <c r="K6639" s="64">
        <f t="shared" si="890"/>
        <v>306</v>
      </c>
      <c r="L6639" s="64">
        <f t="shared" si="891"/>
        <v>1087</v>
      </c>
      <c r="M6639" s="64">
        <f t="shared" si="892"/>
        <v>438</v>
      </c>
      <c r="O6639" s="64">
        <f t="shared" si="896"/>
        <v>1</v>
      </c>
      <c r="P6639" s="64">
        <f t="shared" si="897"/>
        <v>1</v>
      </c>
      <c r="Q6639" s="64">
        <f t="shared" si="898"/>
        <v>0</v>
      </c>
    </row>
    <row r="6640" spans="1:17" x14ac:dyDescent="0.35">
      <c r="A6640" s="64">
        <v>50497869</v>
      </c>
      <c r="B6640" s="64" t="str">
        <f t="shared" si="893"/>
        <v>RCT Control</v>
      </c>
      <c r="C6640" s="64">
        <f t="shared" si="894"/>
        <v>532.84</v>
      </c>
      <c r="D6640" s="64">
        <f t="shared" si="894"/>
        <v>40</v>
      </c>
      <c r="E6640" s="64">
        <f t="shared" si="894"/>
        <v>42.32</v>
      </c>
      <c r="F6640" s="64">
        <f t="shared" si="894"/>
        <v>0</v>
      </c>
      <c r="H6640" s="64">
        <f t="shared" si="889"/>
        <v>-42.32</v>
      </c>
      <c r="J6640" s="64">
        <f t="shared" si="895"/>
        <v>291</v>
      </c>
      <c r="K6640" s="64">
        <f t="shared" si="890"/>
        <v>306</v>
      </c>
      <c r="L6640" s="64">
        <f t="shared" si="891"/>
        <v>1087</v>
      </c>
      <c r="M6640" s="64">
        <f t="shared" si="892"/>
        <v>438</v>
      </c>
      <c r="O6640" s="64">
        <f t="shared" si="896"/>
        <v>1</v>
      </c>
      <c r="P6640" s="64">
        <f t="shared" si="897"/>
        <v>1</v>
      </c>
      <c r="Q6640" s="64">
        <f t="shared" si="898"/>
        <v>0</v>
      </c>
    </row>
    <row r="6641" spans="1:17" x14ac:dyDescent="0.35">
      <c r="A6641" s="64">
        <v>50501800</v>
      </c>
      <c r="B6641" s="64" t="str">
        <f t="shared" si="893"/>
        <v>RT</v>
      </c>
      <c r="C6641" s="64">
        <f t="shared" si="894"/>
        <v>5762.83</v>
      </c>
      <c r="D6641" s="64">
        <f t="shared" si="894"/>
        <v>186</v>
      </c>
      <c r="E6641" s="64">
        <f t="shared" si="894"/>
        <v>472.03</v>
      </c>
      <c r="F6641" s="64">
        <f t="shared" si="894"/>
        <v>0</v>
      </c>
      <c r="H6641" s="64">
        <f t="shared" si="889"/>
        <v>-472.03</v>
      </c>
      <c r="J6641" s="64">
        <f t="shared" si="895"/>
        <v>291</v>
      </c>
      <c r="K6641" s="64">
        <f t="shared" si="890"/>
        <v>306</v>
      </c>
      <c r="L6641" s="64">
        <f t="shared" si="891"/>
        <v>1087</v>
      </c>
      <c r="M6641" s="64">
        <f t="shared" si="892"/>
        <v>438</v>
      </c>
      <c r="O6641" s="64">
        <f t="shared" si="896"/>
        <v>1</v>
      </c>
      <c r="P6641" s="64">
        <f t="shared" si="897"/>
        <v>1</v>
      </c>
      <c r="Q6641" s="64">
        <f t="shared" si="898"/>
        <v>0</v>
      </c>
    </row>
    <row r="6642" spans="1:17" x14ac:dyDescent="0.35">
      <c r="A6642" s="64">
        <v>50542995</v>
      </c>
      <c r="B6642" s="64" t="str">
        <f t="shared" si="893"/>
        <v>RT</v>
      </c>
      <c r="C6642" s="64">
        <f t="shared" si="894"/>
        <v>5006.82</v>
      </c>
      <c r="D6642" s="64">
        <f t="shared" si="894"/>
        <v>183</v>
      </c>
      <c r="E6642" s="64">
        <f t="shared" si="894"/>
        <v>385.29</v>
      </c>
      <c r="F6642" s="64">
        <f t="shared" si="894"/>
        <v>0</v>
      </c>
      <c r="H6642" s="64">
        <f t="shared" si="889"/>
        <v>-385.29</v>
      </c>
      <c r="J6642" s="64">
        <f t="shared" si="895"/>
        <v>291</v>
      </c>
      <c r="K6642" s="64">
        <f t="shared" si="890"/>
        <v>306</v>
      </c>
      <c r="L6642" s="64">
        <f t="shared" si="891"/>
        <v>1087</v>
      </c>
      <c r="M6642" s="64">
        <f t="shared" si="892"/>
        <v>438</v>
      </c>
      <c r="O6642" s="64">
        <f t="shared" si="896"/>
        <v>1</v>
      </c>
      <c r="P6642" s="64">
        <f t="shared" si="897"/>
        <v>1</v>
      </c>
      <c r="Q6642" s="64">
        <f t="shared" si="898"/>
        <v>0</v>
      </c>
    </row>
    <row r="6643" spans="1:17" x14ac:dyDescent="0.35">
      <c r="A6643" s="64">
        <v>50632358</v>
      </c>
      <c r="B6643" s="64" t="str">
        <f t="shared" si="893"/>
        <v>RT</v>
      </c>
      <c r="C6643" s="64">
        <f t="shared" si="894"/>
        <v>2899.01</v>
      </c>
      <c r="D6643" s="64">
        <f t="shared" si="894"/>
        <v>186</v>
      </c>
      <c r="E6643" s="64">
        <f t="shared" si="894"/>
        <v>242.02</v>
      </c>
      <c r="F6643" s="64">
        <f t="shared" si="894"/>
        <v>0</v>
      </c>
      <c r="H6643" s="64">
        <f t="shared" si="889"/>
        <v>-242.02</v>
      </c>
      <c r="J6643" s="64">
        <f t="shared" si="895"/>
        <v>291</v>
      </c>
      <c r="K6643" s="64">
        <f t="shared" si="890"/>
        <v>306</v>
      </c>
      <c r="L6643" s="64">
        <f t="shared" si="891"/>
        <v>1087</v>
      </c>
      <c r="M6643" s="64">
        <f t="shared" si="892"/>
        <v>438</v>
      </c>
      <c r="O6643" s="64">
        <f t="shared" si="896"/>
        <v>1</v>
      </c>
      <c r="P6643" s="64">
        <f t="shared" si="897"/>
        <v>1</v>
      </c>
      <c r="Q6643" s="64">
        <f t="shared" si="898"/>
        <v>0</v>
      </c>
    </row>
    <row r="6644" spans="1:17" x14ac:dyDescent="0.35">
      <c r="A6644" s="64">
        <v>50642266</v>
      </c>
      <c r="B6644" s="64" t="str">
        <f t="shared" si="893"/>
        <v>RT</v>
      </c>
      <c r="C6644" s="64">
        <f t="shared" si="894"/>
        <v>2877.09</v>
      </c>
      <c r="D6644" s="64">
        <f t="shared" si="894"/>
        <v>184</v>
      </c>
      <c r="E6644" s="64">
        <f t="shared" si="894"/>
        <v>237.33</v>
      </c>
      <c r="F6644" s="64">
        <f t="shared" si="894"/>
        <v>0</v>
      </c>
      <c r="H6644" s="64">
        <f t="shared" si="889"/>
        <v>-237.33</v>
      </c>
      <c r="J6644" s="64">
        <f t="shared" si="895"/>
        <v>291</v>
      </c>
      <c r="K6644" s="64">
        <f t="shared" si="890"/>
        <v>306</v>
      </c>
      <c r="L6644" s="64">
        <f t="shared" si="891"/>
        <v>1087</v>
      </c>
      <c r="M6644" s="64">
        <f t="shared" si="892"/>
        <v>438</v>
      </c>
      <c r="O6644" s="64">
        <f t="shared" si="896"/>
        <v>1</v>
      </c>
      <c r="P6644" s="64">
        <f t="shared" si="897"/>
        <v>1</v>
      </c>
      <c r="Q6644" s="64">
        <f t="shared" si="898"/>
        <v>0</v>
      </c>
    </row>
    <row r="6645" spans="1:17" x14ac:dyDescent="0.35">
      <c r="A6645" s="64">
        <v>50763385</v>
      </c>
      <c r="B6645" s="64" t="str">
        <f t="shared" si="893"/>
        <v>RT</v>
      </c>
      <c r="C6645" s="64">
        <f t="shared" si="894"/>
        <v>8937.99</v>
      </c>
      <c r="D6645" s="64">
        <f t="shared" si="894"/>
        <v>183</v>
      </c>
      <c r="E6645" s="64">
        <f t="shared" si="894"/>
        <v>731.37</v>
      </c>
      <c r="F6645" s="64">
        <f t="shared" si="894"/>
        <v>0</v>
      </c>
      <c r="H6645" s="64">
        <f t="shared" si="889"/>
        <v>-731.37</v>
      </c>
      <c r="J6645" s="64">
        <f t="shared" si="895"/>
        <v>291</v>
      </c>
      <c r="K6645" s="64">
        <f t="shared" si="890"/>
        <v>306</v>
      </c>
      <c r="L6645" s="64">
        <f t="shared" si="891"/>
        <v>1087</v>
      </c>
      <c r="M6645" s="64">
        <f t="shared" si="892"/>
        <v>438</v>
      </c>
      <c r="O6645" s="64">
        <f t="shared" si="896"/>
        <v>1</v>
      </c>
      <c r="P6645" s="64">
        <f t="shared" si="897"/>
        <v>1</v>
      </c>
      <c r="Q6645" s="64">
        <f t="shared" si="898"/>
        <v>0</v>
      </c>
    </row>
    <row r="6646" spans="1:17" x14ac:dyDescent="0.35">
      <c r="A6646" s="64">
        <v>50800690</v>
      </c>
      <c r="B6646" s="64" t="str">
        <f t="shared" si="893"/>
        <v>RT</v>
      </c>
      <c r="C6646" s="64">
        <f t="shared" si="894"/>
        <v>631.73</v>
      </c>
      <c r="D6646" s="64">
        <f t="shared" si="894"/>
        <v>183</v>
      </c>
      <c r="E6646" s="64">
        <f t="shared" si="894"/>
        <v>49.09</v>
      </c>
      <c r="F6646" s="64">
        <f t="shared" si="894"/>
        <v>0</v>
      </c>
      <c r="H6646" s="64">
        <f t="shared" si="889"/>
        <v>-49.09</v>
      </c>
      <c r="J6646" s="64">
        <f t="shared" si="895"/>
        <v>291</v>
      </c>
      <c r="K6646" s="64">
        <f t="shared" si="890"/>
        <v>306</v>
      </c>
      <c r="L6646" s="64">
        <f t="shared" si="891"/>
        <v>1087</v>
      </c>
      <c r="M6646" s="64">
        <f t="shared" si="892"/>
        <v>438</v>
      </c>
      <c r="O6646" s="64">
        <f t="shared" si="896"/>
        <v>1</v>
      </c>
      <c r="P6646" s="64">
        <f t="shared" si="897"/>
        <v>1</v>
      </c>
      <c r="Q6646" s="64">
        <f t="shared" si="898"/>
        <v>0</v>
      </c>
    </row>
    <row r="6647" spans="1:17" x14ac:dyDescent="0.35">
      <c r="A6647" s="64">
        <v>50858079</v>
      </c>
      <c r="B6647" s="64" t="str">
        <f t="shared" si="893"/>
        <v>RT</v>
      </c>
      <c r="C6647" s="64">
        <f t="shared" si="894"/>
        <v>4532.93</v>
      </c>
      <c r="D6647" s="64">
        <f t="shared" si="894"/>
        <v>183</v>
      </c>
      <c r="E6647" s="64">
        <f t="shared" si="894"/>
        <v>377.67</v>
      </c>
      <c r="F6647" s="64">
        <f t="shared" si="894"/>
        <v>0</v>
      </c>
      <c r="H6647" s="64">
        <f t="shared" si="889"/>
        <v>-377.67</v>
      </c>
      <c r="J6647" s="64">
        <f t="shared" si="895"/>
        <v>291</v>
      </c>
      <c r="K6647" s="64">
        <f t="shared" si="890"/>
        <v>306</v>
      </c>
      <c r="L6647" s="64">
        <f t="shared" si="891"/>
        <v>1087</v>
      </c>
      <c r="M6647" s="64">
        <f t="shared" si="892"/>
        <v>438</v>
      </c>
      <c r="O6647" s="64">
        <f t="shared" si="896"/>
        <v>1</v>
      </c>
      <c r="P6647" s="64">
        <f t="shared" si="897"/>
        <v>1</v>
      </c>
      <c r="Q6647" s="64">
        <f t="shared" si="898"/>
        <v>0</v>
      </c>
    </row>
    <row r="6648" spans="1:17" x14ac:dyDescent="0.35">
      <c r="A6648" s="64">
        <v>50921032</v>
      </c>
      <c r="B6648" s="64" t="str">
        <f t="shared" si="893"/>
        <v>RCT Control</v>
      </c>
      <c r="C6648" s="64">
        <f t="shared" si="894"/>
        <v>2617.71</v>
      </c>
      <c r="D6648" s="64">
        <f t="shared" si="894"/>
        <v>112</v>
      </c>
      <c r="E6648" s="64">
        <f t="shared" si="894"/>
        <v>219.34</v>
      </c>
      <c r="F6648" s="64">
        <f t="shared" si="894"/>
        <v>0</v>
      </c>
      <c r="H6648" s="64">
        <f t="shared" si="889"/>
        <v>-219.34</v>
      </c>
      <c r="J6648" s="64">
        <f t="shared" si="895"/>
        <v>291</v>
      </c>
      <c r="K6648" s="64">
        <f t="shared" si="890"/>
        <v>306</v>
      </c>
      <c r="L6648" s="64">
        <f t="shared" si="891"/>
        <v>1087</v>
      </c>
      <c r="M6648" s="64">
        <f t="shared" si="892"/>
        <v>438</v>
      </c>
      <c r="O6648" s="64">
        <f t="shared" si="896"/>
        <v>1</v>
      </c>
      <c r="P6648" s="64">
        <f t="shared" si="897"/>
        <v>1</v>
      </c>
      <c r="Q6648" s="64">
        <f t="shared" si="898"/>
        <v>0</v>
      </c>
    </row>
    <row r="6649" spans="1:17" x14ac:dyDescent="0.35">
      <c r="A6649" s="64">
        <v>50930538</v>
      </c>
      <c r="B6649" s="64" t="str">
        <f t="shared" si="893"/>
        <v>CPP/RT</v>
      </c>
      <c r="C6649" s="64">
        <f t="shared" si="894"/>
        <v>3228.55</v>
      </c>
      <c r="D6649" s="64">
        <f t="shared" si="894"/>
        <v>154</v>
      </c>
      <c r="E6649" s="64">
        <f t="shared" si="894"/>
        <v>261.5</v>
      </c>
      <c r="F6649" s="64">
        <f t="shared" si="894"/>
        <v>256.64999999999998</v>
      </c>
      <c r="H6649" s="64">
        <f t="shared" si="889"/>
        <v>-4.8500000000000227</v>
      </c>
      <c r="J6649" s="64">
        <f t="shared" si="895"/>
        <v>291</v>
      </c>
      <c r="K6649" s="64">
        <f t="shared" si="890"/>
        <v>306</v>
      </c>
      <c r="L6649" s="64">
        <f t="shared" si="891"/>
        <v>1087</v>
      </c>
      <c r="M6649" s="64">
        <f t="shared" si="892"/>
        <v>438</v>
      </c>
      <c r="O6649" s="64">
        <f t="shared" si="896"/>
        <v>1</v>
      </c>
      <c r="P6649" s="64">
        <f t="shared" si="897"/>
        <v>1</v>
      </c>
      <c r="Q6649" s="64">
        <f t="shared" si="898"/>
        <v>0</v>
      </c>
    </row>
    <row r="6650" spans="1:17" x14ac:dyDescent="0.35">
      <c r="A6650" s="64">
        <v>50938699</v>
      </c>
      <c r="B6650" s="64" t="str">
        <f t="shared" si="893"/>
        <v>RCT Control</v>
      </c>
      <c r="C6650" s="64">
        <f t="shared" si="894"/>
        <v>1710.4</v>
      </c>
      <c r="D6650" s="64">
        <f t="shared" si="894"/>
        <v>124</v>
      </c>
      <c r="E6650" s="64">
        <f t="shared" si="894"/>
        <v>128.36000000000001</v>
      </c>
      <c r="F6650" s="64">
        <f t="shared" si="894"/>
        <v>0</v>
      </c>
      <c r="H6650" s="64">
        <f t="shared" si="889"/>
        <v>-128.36000000000001</v>
      </c>
      <c r="J6650" s="64">
        <f t="shared" si="895"/>
        <v>291</v>
      </c>
      <c r="K6650" s="64">
        <f t="shared" si="890"/>
        <v>306</v>
      </c>
      <c r="L6650" s="64">
        <f t="shared" si="891"/>
        <v>1087</v>
      </c>
      <c r="M6650" s="64">
        <f t="shared" si="892"/>
        <v>438</v>
      </c>
      <c r="O6650" s="64">
        <f t="shared" si="896"/>
        <v>1</v>
      </c>
      <c r="P6650" s="64">
        <f t="shared" si="897"/>
        <v>1</v>
      </c>
      <c r="Q6650" s="64">
        <f t="shared" si="898"/>
        <v>0</v>
      </c>
    </row>
    <row r="6651" spans="1:17" x14ac:dyDescent="0.35">
      <c r="A6651" s="64">
        <v>50939978</v>
      </c>
      <c r="B6651" s="64" t="str">
        <f t="shared" si="893"/>
        <v>CPP/RT</v>
      </c>
      <c r="C6651" s="64">
        <f t="shared" si="894"/>
        <v>2446.02</v>
      </c>
      <c r="D6651" s="64">
        <f t="shared" si="894"/>
        <v>153</v>
      </c>
      <c r="E6651" s="64">
        <f t="shared" si="894"/>
        <v>179.62</v>
      </c>
      <c r="F6651" s="64">
        <f t="shared" si="894"/>
        <v>173.26</v>
      </c>
      <c r="H6651" s="64">
        <f t="shared" si="889"/>
        <v>-6.3600000000000136</v>
      </c>
      <c r="J6651" s="64">
        <f t="shared" si="895"/>
        <v>291</v>
      </c>
      <c r="K6651" s="64">
        <f t="shared" si="890"/>
        <v>306</v>
      </c>
      <c r="L6651" s="64">
        <f t="shared" si="891"/>
        <v>1087</v>
      </c>
      <c r="M6651" s="64">
        <f t="shared" si="892"/>
        <v>438</v>
      </c>
      <c r="O6651" s="64">
        <f t="shared" si="896"/>
        <v>1</v>
      </c>
      <c r="P6651" s="64">
        <f t="shared" si="897"/>
        <v>1</v>
      </c>
      <c r="Q6651" s="64">
        <f t="shared" si="898"/>
        <v>0</v>
      </c>
    </row>
    <row r="6652" spans="1:17" x14ac:dyDescent="0.35">
      <c r="A6652" s="64">
        <v>50941600</v>
      </c>
      <c r="B6652" s="64" t="str">
        <f t="shared" si="893"/>
        <v>RT</v>
      </c>
      <c r="C6652" s="64">
        <f t="shared" si="894"/>
        <v>3324.16</v>
      </c>
      <c r="D6652" s="64">
        <f t="shared" si="894"/>
        <v>183</v>
      </c>
      <c r="E6652" s="64">
        <f t="shared" si="894"/>
        <v>277.26</v>
      </c>
      <c r="F6652" s="64">
        <f t="shared" si="894"/>
        <v>0</v>
      </c>
      <c r="H6652" s="64">
        <f t="shared" si="889"/>
        <v>-277.26</v>
      </c>
      <c r="J6652" s="64">
        <f t="shared" si="895"/>
        <v>291</v>
      </c>
      <c r="K6652" s="64">
        <f t="shared" si="890"/>
        <v>306</v>
      </c>
      <c r="L6652" s="64">
        <f t="shared" si="891"/>
        <v>1087</v>
      </c>
      <c r="M6652" s="64">
        <f t="shared" si="892"/>
        <v>438</v>
      </c>
      <c r="O6652" s="64">
        <f t="shared" si="896"/>
        <v>1</v>
      </c>
      <c r="P6652" s="64">
        <f t="shared" si="897"/>
        <v>1</v>
      </c>
      <c r="Q6652" s="64">
        <f t="shared" si="898"/>
        <v>0</v>
      </c>
    </row>
    <row r="6653" spans="1:17" x14ac:dyDescent="0.35">
      <c r="A6653" s="64">
        <v>51000869</v>
      </c>
      <c r="B6653" s="64" t="str">
        <f t="shared" si="893"/>
        <v>RCT Control</v>
      </c>
      <c r="C6653" s="64">
        <f t="shared" si="894"/>
        <v>2217.2399999999998</v>
      </c>
      <c r="D6653" s="64">
        <f t="shared" si="894"/>
        <v>77</v>
      </c>
      <c r="E6653" s="64">
        <f t="shared" si="894"/>
        <v>180.4</v>
      </c>
      <c r="F6653" s="64">
        <f t="shared" si="894"/>
        <v>0</v>
      </c>
      <c r="H6653" s="64">
        <f t="shared" si="889"/>
        <v>-180.4</v>
      </c>
      <c r="J6653" s="64">
        <f t="shared" si="895"/>
        <v>291</v>
      </c>
      <c r="K6653" s="64">
        <f t="shared" si="890"/>
        <v>306</v>
      </c>
      <c r="L6653" s="64">
        <f t="shared" si="891"/>
        <v>1087</v>
      </c>
      <c r="M6653" s="64">
        <f t="shared" si="892"/>
        <v>438</v>
      </c>
      <c r="O6653" s="64">
        <f t="shared" si="896"/>
        <v>1</v>
      </c>
      <c r="P6653" s="64">
        <f t="shared" si="897"/>
        <v>1</v>
      </c>
      <c r="Q6653" s="64">
        <f t="shared" si="898"/>
        <v>0</v>
      </c>
    </row>
    <row r="6654" spans="1:17" x14ac:dyDescent="0.35">
      <c r="A6654" s="64">
        <v>51014646</v>
      </c>
      <c r="B6654" s="64" t="str">
        <f t="shared" si="893"/>
        <v>RCT Control</v>
      </c>
      <c r="C6654" s="64">
        <f t="shared" si="894"/>
        <v>832.43</v>
      </c>
      <c r="D6654" s="64">
        <f t="shared" si="894"/>
        <v>55</v>
      </c>
      <c r="E6654" s="64">
        <f t="shared" si="894"/>
        <v>64.58</v>
      </c>
      <c r="F6654" s="64">
        <f t="shared" si="894"/>
        <v>0</v>
      </c>
      <c r="H6654" s="64">
        <f t="shared" si="889"/>
        <v>-64.58</v>
      </c>
      <c r="J6654" s="64">
        <f t="shared" si="895"/>
        <v>291</v>
      </c>
      <c r="K6654" s="64">
        <f t="shared" si="890"/>
        <v>306</v>
      </c>
      <c r="L6654" s="64">
        <f t="shared" si="891"/>
        <v>1087</v>
      </c>
      <c r="M6654" s="64">
        <f t="shared" si="892"/>
        <v>438</v>
      </c>
      <c r="O6654" s="64">
        <f t="shared" si="896"/>
        <v>1</v>
      </c>
      <c r="P6654" s="64">
        <f t="shared" si="897"/>
        <v>1</v>
      </c>
      <c r="Q6654" s="64">
        <f t="shared" si="898"/>
        <v>0</v>
      </c>
    </row>
    <row r="6655" spans="1:17" x14ac:dyDescent="0.35">
      <c r="A6655" s="64">
        <v>51036294</v>
      </c>
      <c r="B6655" s="64" t="str">
        <f t="shared" si="893"/>
        <v>RT</v>
      </c>
      <c r="C6655" s="64">
        <f t="shared" si="894"/>
        <v>1080.9100000000001</v>
      </c>
      <c r="D6655" s="64">
        <f t="shared" si="894"/>
        <v>183</v>
      </c>
      <c r="E6655" s="64">
        <f t="shared" si="894"/>
        <v>90.96</v>
      </c>
      <c r="F6655" s="64">
        <f t="shared" si="894"/>
        <v>0</v>
      </c>
      <c r="H6655" s="64">
        <f t="shared" si="889"/>
        <v>-90.96</v>
      </c>
      <c r="J6655" s="64">
        <f t="shared" si="895"/>
        <v>291</v>
      </c>
      <c r="K6655" s="64">
        <f t="shared" si="890"/>
        <v>306</v>
      </c>
      <c r="L6655" s="64">
        <f t="shared" si="891"/>
        <v>1087</v>
      </c>
      <c r="M6655" s="64">
        <f t="shared" si="892"/>
        <v>438</v>
      </c>
      <c r="O6655" s="64">
        <f t="shared" si="896"/>
        <v>1</v>
      </c>
      <c r="P6655" s="64">
        <f t="shared" si="897"/>
        <v>1</v>
      </c>
      <c r="Q6655" s="64">
        <f t="shared" si="898"/>
        <v>0</v>
      </c>
    </row>
    <row r="6656" spans="1:17" x14ac:dyDescent="0.35">
      <c r="A6656" s="64">
        <v>51062984</v>
      </c>
      <c r="B6656" s="64" t="str">
        <f t="shared" si="893"/>
        <v>CPP</v>
      </c>
      <c r="C6656" s="64">
        <f t="shared" si="894"/>
        <v>1721.89</v>
      </c>
      <c r="D6656" s="64">
        <f t="shared" si="894"/>
        <v>153</v>
      </c>
      <c r="E6656" s="64">
        <f t="shared" si="894"/>
        <v>144.77000000000001</v>
      </c>
      <c r="F6656" s="64">
        <f t="shared" si="894"/>
        <v>146.06</v>
      </c>
      <c r="H6656" s="64">
        <f t="shared" si="889"/>
        <v>1.289999999999992</v>
      </c>
      <c r="J6656" s="64">
        <f t="shared" si="895"/>
        <v>291</v>
      </c>
      <c r="K6656" s="64">
        <f t="shared" si="890"/>
        <v>306</v>
      </c>
      <c r="L6656" s="64">
        <f t="shared" si="891"/>
        <v>1087</v>
      </c>
      <c r="M6656" s="64">
        <f t="shared" si="892"/>
        <v>438</v>
      </c>
      <c r="O6656" s="64">
        <f t="shared" si="896"/>
        <v>1</v>
      </c>
      <c r="P6656" s="64">
        <f t="shared" si="897"/>
        <v>1</v>
      </c>
      <c r="Q6656" s="64">
        <f t="shared" si="898"/>
        <v>0</v>
      </c>
    </row>
    <row r="6657" spans="1:17" x14ac:dyDescent="0.35">
      <c r="A6657" s="64">
        <v>51071688</v>
      </c>
      <c r="B6657" s="64" t="str">
        <f t="shared" si="893"/>
        <v>RCT Control</v>
      </c>
      <c r="C6657" s="64">
        <f t="shared" si="894"/>
        <v>2868.78</v>
      </c>
      <c r="D6657" s="64">
        <f t="shared" si="894"/>
        <v>68</v>
      </c>
      <c r="E6657" s="64">
        <f t="shared" si="894"/>
        <v>238.1</v>
      </c>
      <c r="F6657" s="64">
        <f t="shared" si="894"/>
        <v>0</v>
      </c>
      <c r="H6657" s="64">
        <f t="shared" si="889"/>
        <v>-238.1</v>
      </c>
      <c r="J6657" s="64">
        <f t="shared" si="895"/>
        <v>291</v>
      </c>
      <c r="K6657" s="64">
        <f t="shared" si="890"/>
        <v>306</v>
      </c>
      <c r="L6657" s="64">
        <f t="shared" si="891"/>
        <v>1087</v>
      </c>
      <c r="M6657" s="64">
        <f t="shared" si="892"/>
        <v>438</v>
      </c>
      <c r="O6657" s="64">
        <f t="shared" si="896"/>
        <v>1</v>
      </c>
      <c r="P6657" s="64">
        <f t="shared" si="897"/>
        <v>1</v>
      </c>
      <c r="Q6657" s="64">
        <f t="shared" si="898"/>
        <v>0</v>
      </c>
    </row>
    <row r="6658" spans="1:17" x14ac:dyDescent="0.35">
      <c r="A6658" s="64">
        <v>51112276</v>
      </c>
      <c r="B6658" s="64" t="str">
        <f t="shared" si="893"/>
        <v>RT</v>
      </c>
      <c r="C6658" s="64">
        <f t="shared" si="894"/>
        <v>832.86</v>
      </c>
      <c r="D6658" s="64">
        <f t="shared" si="894"/>
        <v>185</v>
      </c>
      <c r="E6658" s="64">
        <f t="shared" si="894"/>
        <v>64.91</v>
      </c>
      <c r="F6658" s="64">
        <f t="shared" si="894"/>
        <v>0</v>
      </c>
      <c r="H6658" s="64">
        <f t="shared" si="889"/>
        <v>-64.91</v>
      </c>
      <c r="J6658" s="64">
        <f t="shared" si="895"/>
        <v>291</v>
      </c>
      <c r="K6658" s="64">
        <f t="shared" si="890"/>
        <v>306</v>
      </c>
      <c r="L6658" s="64">
        <f t="shared" si="891"/>
        <v>1087</v>
      </c>
      <c r="M6658" s="64">
        <f t="shared" si="892"/>
        <v>438</v>
      </c>
      <c r="O6658" s="64">
        <f t="shared" si="896"/>
        <v>1</v>
      </c>
      <c r="P6658" s="64">
        <f t="shared" si="897"/>
        <v>1</v>
      </c>
      <c r="Q6658" s="64">
        <f t="shared" si="898"/>
        <v>0</v>
      </c>
    </row>
    <row r="6659" spans="1:17" x14ac:dyDescent="0.35">
      <c r="A6659" s="64">
        <v>51210377</v>
      </c>
      <c r="B6659" s="64" t="str">
        <f t="shared" si="893"/>
        <v>RT</v>
      </c>
      <c r="C6659" s="64">
        <f t="shared" si="894"/>
        <v>8383.73</v>
      </c>
      <c r="D6659" s="64">
        <f t="shared" si="894"/>
        <v>183</v>
      </c>
      <c r="E6659" s="64">
        <f t="shared" si="894"/>
        <v>675.63</v>
      </c>
      <c r="F6659" s="64">
        <f t="shared" si="894"/>
        <v>0</v>
      </c>
      <c r="H6659" s="64">
        <f t="shared" si="889"/>
        <v>-675.63</v>
      </c>
      <c r="J6659" s="64">
        <f t="shared" si="895"/>
        <v>291</v>
      </c>
      <c r="K6659" s="64">
        <f t="shared" si="890"/>
        <v>306</v>
      </c>
      <c r="L6659" s="64">
        <f t="shared" si="891"/>
        <v>1087</v>
      </c>
      <c r="M6659" s="64">
        <f t="shared" si="892"/>
        <v>438</v>
      </c>
      <c r="O6659" s="64">
        <f t="shared" si="896"/>
        <v>1</v>
      </c>
      <c r="P6659" s="64">
        <f t="shared" si="897"/>
        <v>1</v>
      </c>
      <c r="Q6659" s="64">
        <f t="shared" si="898"/>
        <v>0</v>
      </c>
    </row>
    <row r="6660" spans="1:17" x14ac:dyDescent="0.35">
      <c r="A6660" s="64">
        <v>51262922</v>
      </c>
      <c r="B6660" s="64" t="str">
        <f t="shared" si="893"/>
        <v>RT</v>
      </c>
      <c r="C6660" s="64">
        <f t="shared" si="894"/>
        <v>5570.29</v>
      </c>
      <c r="D6660" s="64">
        <f t="shared" si="894"/>
        <v>185</v>
      </c>
      <c r="E6660" s="64">
        <f t="shared" si="894"/>
        <v>478.79</v>
      </c>
      <c r="F6660" s="64">
        <f t="shared" si="894"/>
        <v>0</v>
      </c>
      <c r="H6660" s="64">
        <f t="shared" si="889"/>
        <v>-478.79</v>
      </c>
      <c r="J6660" s="64">
        <f t="shared" si="895"/>
        <v>291</v>
      </c>
      <c r="K6660" s="64">
        <f t="shared" si="890"/>
        <v>306</v>
      </c>
      <c r="L6660" s="64">
        <f t="shared" si="891"/>
        <v>1087</v>
      </c>
      <c r="M6660" s="64">
        <f t="shared" si="892"/>
        <v>438</v>
      </c>
      <c r="O6660" s="64">
        <f t="shared" si="896"/>
        <v>1</v>
      </c>
      <c r="P6660" s="64">
        <f t="shared" si="897"/>
        <v>1</v>
      </c>
      <c r="Q6660" s="64">
        <f t="shared" si="898"/>
        <v>0</v>
      </c>
    </row>
    <row r="6661" spans="1:17" x14ac:dyDescent="0.35">
      <c r="H6661" s="64">
        <f t="shared" si="889"/>
        <v>0</v>
      </c>
      <c r="J6661" s="64">
        <f t="shared" si="895"/>
        <v>291</v>
      </c>
      <c r="K6661" s="64">
        <f t="shared" si="890"/>
        <v>306</v>
      </c>
      <c r="L6661" s="64">
        <f t="shared" si="891"/>
        <v>1087</v>
      </c>
      <c r="M6661" s="64">
        <f t="shared" si="892"/>
        <v>438</v>
      </c>
      <c r="O6661" s="64">
        <f t="shared" si="896"/>
        <v>0</v>
      </c>
      <c r="P6661" s="64">
        <f t="shared" si="897"/>
        <v>1</v>
      </c>
      <c r="Q6661" s="64">
        <f t="shared" si="898"/>
        <v>0</v>
      </c>
    </row>
  </sheetData>
  <pageMargins left="0.7" right="0.7" top="0.75" bottom="0.75" header="0.3" footer="0.3"/>
  <pageSetup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F2877-7CAF-458F-9CD6-BCE17CB60E6A}">
  <sheetPr>
    <tabColor rgb="FF7030A0"/>
  </sheetPr>
  <dimension ref="E2:G6"/>
  <sheetViews>
    <sheetView workbookViewId="0">
      <selection activeCell="I21" sqref="I21"/>
    </sheetView>
  </sheetViews>
  <sheetFormatPr defaultRowHeight="14.5" x14ac:dyDescent="0.35"/>
  <cols>
    <col min="1" max="16384" width="8.7265625" style="64"/>
  </cols>
  <sheetData>
    <row r="2" spans="5:7" x14ac:dyDescent="0.35">
      <c r="E2" s="64" t="s">
        <v>260</v>
      </c>
      <c r="F2" s="64" t="s">
        <v>261</v>
      </c>
      <c r="G2" s="64" t="s">
        <v>262</v>
      </c>
    </row>
    <row r="3" spans="5:7" x14ac:dyDescent="0.35">
      <c r="E3" s="64" t="s">
        <v>161</v>
      </c>
      <c r="F3" s="64" t="s">
        <v>188</v>
      </c>
      <c r="G3" s="64" t="s">
        <v>161</v>
      </c>
    </row>
    <row r="4" spans="5:7" x14ac:dyDescent="0.35">
      <c r="E4" s="64" t="s">
        <v>162</v>
      </c>
      <c r="F4" s="64" t="s">
        <v>67</v>
      </c>
      <c r="G4" s="64" t="s">
        <v>162</v>
      </c>
    </row>
    <row r="5" spans="5:7" x14ac:dyDescent="0.35">
      <c r="E5" s="64" t="s">
        <v>163</v>
      </c>
      <c r="F5" s="64" t="s">
        <v>68</v>
      </c>
      <c r="G5" s="64" t="s">
        <v>163</v>
      </c>
    </row>
    <row r="6" spans="5:7" x14ac:dyDescent="0.35">
      <c r="E6" s="64" t="s">
        <v>164</v>
      </c>
      <c r="F6" s="64" t="s">
        <v>68</v>
      </c>
      <c r="G6" s="64" t="s">
        <v>163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4"/>
  <sheetViews>
    <sheetView zoomScale="80" zoomScaleNormal="80" workbookViewId="0">
      <selection activeCell="C27" sqref="C27"/>
    </sheetView>
  </sheetViews>
  <sheetFormatPr defaultColWidth="9.1796875" defaultRowHeight="14.5" x14ac:dyDescent="0.35"/>
  <cols>
    <col min="1" max="16384" width="9.1796875" style="64"/>
  </cols>
  <sheetData>
    <row r="4" spans="2:2" ht="18.5" x14ac:dyDescent="0.45">
      <c r="B4" s="63"/>
    </row>
  </sheetData>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B3:C10"/>
  <sheetViews>
    <sheetView zoomScale="80" zoomScaleNormal="80" zoomScaleSheetLayoutView="100" workbookViewId="0">
      <selection activeCell="C27" sqref="C27"/>
    </sheetView>
  </sheetViews>
  <sheetFormatPr defaultRowHeight="14.5" x14ac:dyDescent="0.35"/>
  <cols>
    <col min="2" max="2" width="28" customWidth="1"/>
    <col min="3" max="3" width="96" customWidth="1"/>
  </cols>
  <sheetData>
    <row r="3" spans="2:3" ht="18.5" x14ac:dyDescent="0.45">
      <c r="B3" s="65" t="s">
        <v>72</v>
      </c>
    </row>
    <row r="4" spans="2:3" ht="29" x14ac:dyDescent="0.35">
      <c r="B4" s="66" t="s">
        <v>73</v>
      </c>
      <c r="C4" s="67" t="s">
        <v>74</v>
      </c>
    </row>
    <row r="5" spans="2:3" ht="43.5" x14ac:dyDescent="0.35">
      <c r="B5" s="68" t="s">
        <v>75</v>
      </c>
      <c r="C5" s="69" t="s">
        <v>76</v>
      </c>
    </row>
    <row r="6" spans="2:3" x14ac:dyDescent="0.35">
      <c r="B6" s="66" t="s">
        <v>77</v>
      </c>
      <c r="C6" s="67" t="s">
        <v>78</v>
      </c>
    </row>
    <row r="7" spans="2:3" ht="43.5" x14ac:dyDescent="0.35">
      <c r="B7" s="68" t="s">
        <v>79</v>
      </c>
      <c r="C7" s="69" t="s">
        <v>80</v>
      </c>
    </row>
    <row r="8" spans="2:3" ht="43.5" x14ac:dyDescent="0.35">
      <c r="B8" s="66" t="s">
        <v>81</v>
      </c>
      <c r="C8" s="67" t="s">
        <v>82</v>
      </c>
    </row>
    <row r="9" spans="2:3" ht="43.5" x14ac:dyDescent="0.35">
      <c r="B9" s="68" t="s">
        <v>83</v>
      </c>
      <c r="C9" s="69" t="s">
        <v>84</v>
      </c>
    </row>
    <row r="10" spans="2:3" x14ac:dyDescent="0.35">
      <c r="B10" s="1"/>
    </row>
  </sheetData>
  <pageMargins left="0.7" right="0.7" top="0.75" bottom="0.75" header="0.3" footer="0.3"/>
  <pageSetup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B1:F17"/>
  <sheetViews>
    <sheetView topLeftCell="A5" zoomScale="80" zoomScaleNormal="80" zoomScaleSheetLayoutView="100" workbookViewId="0">
      <selection activeCell="C27" sqref="C27"/>
    </sheetView>
  </sheetViews>
  <sheetFormatPr defaultRowHeight="14.5" x14ac:dyDescent="0.35"/>
  <cols>
    <col min="2" max="2" width="31.81640625" customWidth="1"/>
    <col min="3" max="3" width="51.81640625" customWidth="1"/>
    <col min="4" max="4" width="12.1796875" customWidth="1"/>
    <col min="5" max="5" width="115.453125" customWidth="1"/>
  </cols>
  <sheetData>
    <row r="1" spans="2:6" ht="18.5" x14ac:dyDescent="0.45">
      <c r="B1" s="65" t="s">
        <v>85</v>
      </c>
    </row>
    <row r="2" spans="2:6" ht="18.5" x14ac:dyDescent="0.45">
      <c r="B2" s="70" t="s">
        <v>1</v>
      </c>
      <c r="C2" s="70" t="s">
        <v>6</v>
      </c>
      <c r="D2" s="70" t="s">
        <v>15</v>
      </c>
      <c r="E2" s="70" t="s">
        <v>21</v>
      </c>
      <c r="F2" s="71"/>
    </row>
    <row r="3" spans="2:6" ht="43.5" x14ac:dyDescent="0.35">
      <c r="B3" s="72" t="s">
        <v>2</v>
      </c>
      <c r="C3" s="73" t="s">
        <v>7</v>
      </c>
      <c r="D3" s="73" t="s">
        <v>16</v>
      </c>
      <c r="E3" s="74" t="s">
        <v>86</v>
      </c>
      <c r="F3" s="71"/>
    </row>
    <row r="4" spans="2:6" ht="43.5" x14ac:dyDescent="0.35">
      <c r="B4" s="75"/>
      <c r="C4" s="75" t="s">
        <v>8</v>
      </c>
      <c r="D4" s="75" t="s">
        <v>16</v>
      </c>
      <c r="E4" s="76" t="s">
        <v>87</v>
      </c>
      <c r="F4" s="71"/>
    </row>
    <row r="5" spans="2:6" ht="58" x14ac:dyDescent="0.35">
      <c r="B5" s="72" t="s">
        <v>3</v>
      </c>
      <c r="C5" s="73" t="s">
        <v>88</v>
      </c>
      <c r="D5" s="73" t="s">
        <v>16</v>
      </c>
      <c r="E5" s="74" t="s">
        <v>89</v>
      </c>
      <c r="F5" s="71"/>
    </row>
    <row r="6" spans="2:6" ht="58" x14ac:dyDescent="0.35">
      <c r="B6" s="77"/>
      <c r="C6" s="75" t="s">
        <v>10</v>
      </c>
      <c r="D6" s="75" t="s">
        <v>16</v>
      </c>
      <c r="E6" s="76" t="s">
        <v>90</v>
      </c>
      <c r="F6" s="71"/>
    </row>
    <row r="7" spans="2:6" ht="43.5" x14ac:dyDescent="0.35">
      <c r="B7" s="72" t="s">
        <v>44</v>
      </c>
      <c r="C7" s="73" t="s">
        <v>11</v>
      </c>
      <c r="D7" s="73" t="s">
        <v>16</v>
      </c>
      <c r="E7" s="74" t="s">
        <v>91</v>
      </c>
      <c r="F7" s="71"/>
    </row>
    <row r="8" spans="2:6" ht="43.5" x14ac:dyDescent="0.35">
      <c r="B8" s="77"/>
      <c r="C8" s="75" t="s">
        <v>12</v>
      </c>
      <c r="D8" s="75" t="s">
        <v>16</v>
      </c>
      <c r="E8" s="76" t="s">
        <v>92</v>
      </c>
      <c r="F8" s="71"/>
    </row>
    <row r="9" spans="2:6" x14ac:dyDescent="0.35">
      <c r="B9" s="72" t="s">
        <v>4</v>
      </c>
      <c r="C9" s="73" t="s">
        <v>93</v>
      </c>
      <c r="D9" s="73" t="s">
        <v>17</v>
      </c>
      <c r="E9" s="78" t="s">
        <v>26</v>
      </c>
      <c r="F9" s="71"/>
    </row>
    <row r="10" spans="2:6" x14ac:dyDescent="0.35">
      <c r="B10" s="77" t="s">
        <v>5</v>
      </c>
      <c r="C10" s="75" t="s">
        <v>93</v>
      </c>
      <c r="D10" s="75" t="s">
        <v>17</v>
      </c>
      <c r="E10" s="79" t="s">
        <v>27</v>
      </c>
      <c r="F10" s="71"/>
    </row>
    <row r="11" spans="2:6" x14ac:dyDescent="0.35">
      <c r="B11" s="71"/>
      <c r="C11" s="71"/>
      <c r="D11" s="71"/>
      <c r="E11" s="71"/>
      <c r="F11" s="71"/>
    </row>
    <row r="12" spans="2:6" x14ac:dyDescent="0.35">
      <c r="B12" s="71"/>
      <c r="C12" s="71"/>
      <c r="D12" s="71"/>
      <c r="E12" s="71"/>
      <c r="F12" s="71"/>
    </row>
    <row r="13" spans="2:6" ht="18.5" x14ac:dyDescent="0.45">
      <c r="B13" s="65" t="s">
        <v>94</v>
      </c>
    </row>
    <row r="14" spans="2:6" ht="18.5" x14ac:dyDescent="0.45">
      <c r="B14" s="70" t="s">
        <v>1</v>
      </c>
      <c r="C14" s="70" t="s">
        <v>6</v>
      </c>
      <c r="D14" s="70" t="s">
        <v>15</v>
      </c>
      <c r="E14" s="70" t="s">
        <v>21</v>
      </c>
    </row>
    <row r="15" spans="2:6" ht="43.5" x14ac:dyDescent="0.35">
      <c r="B15" s="80" t="s">
        <v>43</v>
      </c>
      <c r="C15" s="73" t="s">
        <v>8</v>
      </c>
      <c r="D15" s="73" t="s">
        <v>16</v>
      </c>
      <c r="E15" s="74" t="s">
        <v>95</v>
      </c>
    </row>
    <row r="16" spans="2:6" ht="43.5" x14ac:dyDescent="0.35">
      <c r="B16" s="77" t="s">
        <v>44</v>
      </c>
      <c r="C16" s="75" t="s">
        <v>11</v>
      </c>
      <c r="D16" s="75" t="s">
        <v>16</v>
      </c>
      <c r="E16" s="76" t="s">
        <v>96</v>
      </c>
    </row>
    <row r="17" spans="2:5" ht="43.5" x14ac:dyDescent="0.35">
      <c r="B17" s="72"/>
      <c r="C17" s="73" t="s">
        <v>12</v>
      </c>
      <c r="D17" s="73" t="s">
        <v>16</v>
      </c>
      <c r="E17" s="74" t="s">
        <v>97</v>
      </c>
    </row>
  </sheetData>
  <pageMargins left="0.7" right="0.7" top="0.75" bottom="0.75" header="0.3" footer="0.3"/>
  <pageSetup scale="4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2:C12"/>
  <sheetViews>
    <sheetView zoomScale="80" zoomScaleNormal="80" workbookViewId="0">
      <selection activeCell="C27" sqref="C27"/>
    </sheetView>
  </sheetViews>
  <sheetFormatPr defaultRowHeight="14.5" x14ac:dyDescent="0.35"/>
  <cols>
    <col min="3" max="3" width="40.54296875" customWidth="1"/>
  </cols>
  <sheetData>
    <row r="2" spans="2:3" ht="18.5" x14ac:dyDescent="0.45">
      <c r="B2" s="70" t="s">
        <v>98</v>
      </c>
      <c r="C2" s="70"/>
    </row>
    <row r="3" spans="2:3" x14ac:dyDescent="0.35">
      <c r="B3" s="73" t="s">
        <v>99</v>
      </c>
      <c r="C3" s="73" t="s">
        <v>100</v>
      </c>
    </row>
    <row r="4" spans="2:3" x14ac:dyDescent="0.35">
      <c r="B4" s="75" t="s">
        <v>101</v>
      </c>
      <c r="C4" s="75" t="s">
        <v>102</v>
      </c>
    </row>
    <row r="5" spans="2:3" x14ac:dyDescent="0.35">
      <c r="B5" s="73" t="s">
        <v>103</v>
      </c>
      <c r="C5" s="73" t="s">
        <v>104</v>
      </c>
    </row>
    <row r="6" spans="2:3" x14ac:dyDescent="0.35">
      <c r="B6" s="75" t="s">
        <v>105</v>
      </c>
      <c r="C6" s="75" t="s">
        <v>106</v>
      </c>
    </row>
    <row r="7" spans="2:3" x14ac:dyDescent="0.35">
      <c r="B7" s="73" t="s">
        <v>107</v>
      </c>
      <c r="C7" s="73" t="s">
        <v>108</v>
      </c>
    </row>
    <row r="8" spans="2:3" x14ac:dyDescent="0.35">
      <c r="B8" s="75" t="s">
        <v>49</v>
      </c>
      <c r="C8" s="75" t="s">
        <v>109</v>
      </c>
    </row>
    <row r="9" spans="2:3" x14ac:dyDescent="0.35">
      <c r="B9" s="73" t="s">
        <v>110</v>
      </c>
      <c r="C9" s="73" t="s">
        <v>111</v>
      </c>
    </row>
    <row r="10" spans="2:3" x14ac:dyDescent="0.35">
      <c r="B10" s="75" t="s">
        <v>112</v>
      </c>
      <c r="C10" s="75" t="s">
        <v>113</v>
      </c>
    </row>
    <row r="11" spans="2:3" x14ac:dyDescent="0.35">
      <c r="B11" s="73" t="s">
        <v>114</v>
      </c>
      <c r="C11" s="73" t="s">
        <v>115</v>
      </c>
    </row>
    <row r="12" spans="2:3" x14ac:dyDescent="0.35">
      <c r="B12" s="75" t="s">
        <v>116</v>
      </c>
      <c r="C12" s="75" t="s">
        <v>117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J35"/>
  <sheetViews>
    <sheetView zoomScale="70" zoomScaleNormal="70" workbookViewId="0">
      <selection activeCell="C27" sqref="C27"/>
    </sheetView>
  </sheetViews>
  <sheetFormatPr defaultRowHeight="14.5" x14ac:dyDescent="0.35"/>
  <cols>
    <col min="2" max="2" width="33.81640625" customWidth="1"/>
    <col min="3" max="10" width="50.81640625" customWidth="1"/>
    <col min="11" max="12" width="73.81640625" customWidth="1"/>
  </cols>
  <sheetData>
    <row r="1" spans="2:10" x14ac:dyDescent="0.35">
      <c r="B1" s="2"/>
    </row>
    <row r="2" spans="2:10" ht="23.5" x14ac:dyDescent="0.55000000000000004">
      <c r="B2" s="3" t="s">
        <v>0</v>
      </c>
    </row>
    <row r="3" spans="2:10" ht="4" customHeight="1" x14ac:dyDescent="0.35">
      <c r="B3" s="4"/>
      <c r="C3" s="5"/>
      <c r="D3" s="5"/>
      <c r="E3" s="5"/>
      <c r="F3" s="5"/>
      <c r="G3" s="5"/>
      <c r="H3" s="5"/>
      <c r="I3" s="5"/>
      <c r="J3" s="5"/>
    </row>
    <row r="4" spans="2:10" ht="4" customHeight="1" x14ac:dyDescent="0.35">
      <c r="B4" s="2"/>
    </row>
    <row r="5" spans="2:10" ht="18.5" x14ac:dyDescent="0.45">
      <c r="B5" s="6" t="s">
        <v>1</v>
      </c>
      <c r="C5" s="7" t="s">
        <v>2</v>
      </c>
      <c r="D5" s="8"/>
      <c r="E5" s="7" t="s">
        <v>3</v>
      </c>
      <c r="F5" s="7"/>
      <c r="G5" s="7" t="s">
        <v>44</v>
      </c>
      <c r="H5" s="7"/>
      <c r="I5" s="9" t="s">
        <v>4</v>
      </c>
      <c r="J5" s="9" t="s">
        <v>5</v>
      </c>
    </row>
    <row r="6" spans="2:10" ht="18.5" x14ac:dyDescent="0.45">
      <c r="B6" s="6" t="s">
        <v>6</v>
      </c>
      <c r="C6" s="10" t="s">
        <v>7</v>
      </c>
      <c r="D6" s="10" t="s">
        <v>8</v>
      </c>
      <c r="E6" s="10" t="s">
        <v>9</v>
      </c>
      <c r="F6" s="10" t="s">
        <v>10</v>
      </c>
      <c r="G6" s="10" t="s">
        <v>11</v>
      </c>
      <c r="H6" s="10" t="s">
        <v>12</v>
      </c>
      <c r="I6" s="10" t="s">
        <v>13</v>
      </c>
      <c r="J6" s="10" t="s">
        <v>14</v>
      </c>
    </row>
    <row r="7" spans="2:10" ht="18.5" x14ac:dyDescent="0.45">
      <c r="B7" s="6" t="s">
        <v>15</v>
      </c>
      <c r="C7" s="10" t="s">
        <v>16</v>
      </c>
      <c r="D7" s="10" t="s">
        <v>16</v>
      </c>
      <c r="E7" s="10" t="s">
        <v>16</v>
      </c>
      <c r="F7" s="10" t="s">
        <v>16</v>
      </c>
      <c r="G7" s="10" t="s">
        <v>16</v>
      </c>
      <c r="H7" s="10" t="s">
        <v>16</v>
      </c>
      <c r="I7" s="10" t="s">
        <v>17</v>
      </c>
      <c r="J7" s="10"/>
    </row>
    <row r="8" spans="2:10" ht="244.5" customHeight="1" x14ac:dyDescent="0.35">
      <c r="B8" s="11" t="s">
        <v>18</v>
      </c>
      <c r="C8" s="12" t="s">
        <v>118</v>
      </c>
      <c r="D8" s="12" t="s">
        <v>19</v>
      </c>
      <c r="E8" s="12" t="s">
        <v>119</v>
      </c>
      <c r="F8" s="12" t="s">
        <v>119</v>
      </c>
      <c r="G8" s="10" t="s">
        <v>20</v>
      </c>
      <c r="H8" s="10"/>
      <c r="I8" s="10"/>
      <c r="J8" s="12" t="s">
        <v>118</v>
      </c>
    </row>
    <row r="9" spans="2:10" ht="161.25" customHeight="1" x14ac:dyDescent="0.35">
      <c r="B9" s="11" t="s">
        <v>21</v>
      </c>
      <c r="C9" s="12" t="s">
        <v>22</v>
      </c>
      <c r="D9" s="12" t="s">
        <v>22</v>
      </c>
      <c r="E9" s="12" t="s">
        <v>23</v>
      </c>
      <c r="F9" s="12" t="s">
        <v>24</v>
      </c>
      <c r="G9" s="12" t="s">
        <v>25</v>
      </c>
      <c r="H9" s="12" t="s">
        <v>25</v>
      </c>
      <c r="I9" s="16" t="s">
        <v>26</v>
      </c>
      <c r="J9" s="16" t="s">
        <v>27</v>
      </c>
    </row>
    <row r="10" spans="2:10" ht="4" customHeight="1" x14ac:dyDescent="0.35">
      <c r="B10" s="13"/>
      <c r="C10" s="14"/>
      <c r="D10" s="14"/>
      <c r="E10" s="14"/>
      <c r="F10" s="14"/>
      <c r="G10" s="14"/>
      <c r="H10" s="14"/>
      <c r="I10" s="14"/>
      <c r="J10" s="14"/>
    </row>
    <row r="11" spans="2:10" ht="4" customHeight="1" x14ac:dyDescent="0.35">
      <c r="B11" s="11"/>
      <c r="C11" s="12"/>
      <c r="D11" s="12"/>
      <c r="E11" s="12"/>
      <c r="F11" s="12"/>
      <c r="G11" s="12"/>
      <c r="H11" s="12"/>
      <c r="I11" s="12"/>
      <c r="J11" s="12"/>
    </row>
    <row r="12" spans="2:10" x14ac:dyDescent="0.35">
      <c r="B12" s="15" t="s">
        <v>28</v>
      </c>
      <c r="C12" s="12" t="s">
        <v>120</v>
      </c>
      <c r="D12" s="12" t="s">
        <v>120</v>
      </c>
      <c r="E12" s="12" t="s">
        <v>121</v>
      </c>
      <c r="F12" s="12" t="s">
        <v>122</v>
      </c>
      <c r="G12" t="s">
        <v>123</v>
      </c>
      <c r="H12" t="s">
        <v>124</v>
      </c>
      <c r="I12" s="16" t="s">
        <v>125</v>
      </c>
      <c r="J12" s="16" t="s">
        <v>125</v>
      </c>
    </row>
    <row r="13" spans="2:10" x14ac:dyDescent="0.35">
      <c r="B13" s="17"/>
      <c r="C13" s="12" t="s">
        <v>126</v>
      </c>
      <c r="D13" s="12" t="s">
        <v>127</v>
      </c>
      <c r="E13" s="12" t="s">
        <v>128</v>
      </c>
      <c r="F13" s="12" t="s">
        <v>129</v>
      </c>
      <c r="G13" t="s">
        <v>45</v>
      </c>
      <c r="H13" t="s">
        <v>130</v>
      </c>
      <c r="I13" s="16" t="s">
        <v>131</v>
      </c>
      <c r="J13" s="16" t="s">
        <v>131</v>
      </c>
    </row>
    <row r="14" spans="2:10" x14ac:dyDescent="0.35">
      <c r="B14" s="17"/>
      <c r="C14" s="12" t="s">
        <v>132</v>
      </c>
      <c r="D14" s="12" t="s">
        <v>30</v>
      </c>
      <c r="E14" s="12" t="s">
        <v>31</v>
      </c>
      <c r="F14" s="12" t="s">
        <v>32</v>
      </c>
      <c r="H14" t="s">
        <v>46</v>
      </c>
      <c r="J14" s="12"/>
    </row>
    <row r="15" spans="2:10" x14ac:dyDescent="0.35">
      <c r="B15" s="17"/>
      <c r="C15" s="12" t="s">
        <v>127</v>
      </c>
      <c r="D15" s="12" t="s">
        <v>33</v>
      </c>
      <c r="E15" s="12" t="s">
        <v>34</v>
      </c>
      <c r="F15" s="12" t="s">
        <v>35</v>
      </c>
      <c r="H15" t="s">
        <v>47</v>
      </c>
      <c r="J15" s="12"/>
    </row>
    <row r="16" spans="2:10" x14ac:dyDescent="0.35">
      <c r="B16" s="2"/>
      <c r="C16" s="12" t="s">
        <v>133</v>
      </c>
      <c r="D16" s="12"/>
      <c r="E16" s="12" t="s">
        <v>37</v>
      </c>
      <c r="F16" s="12"/>
      <c r="J16" s="12"/>
    </row>
    <row r="17" spans="2:10" x14ac:dyDescent="0.35">
      <c r="B17" s="2"/>
      <c r="C17" s="12" t="s">
        <v>134</v>
      </c>
      <c r="D17" s="12"/>
      <c r="E17" s="12" t="s">
        <v>31</v>
      </c>
      <c r="F17" s="12"/>
      <c r="J17" s="12"/>
    </row>
    <row r="18" spans="2:10" x14ac:dyDescent="0.35">
      <c r="B18" s="2"/>
      <c r="C18" s="12" t="s">
        <v>30</v>
      </c>
      <c r="D18" s="1"/>
      <c r="E18" s="12"/>
      <c r="F18" s="12"/>
      <c r="J18" s="12"/>
    </row>
    <row r="19" spans="2:10" x14ac:dyDescent="0.35">
      <c r="B19" s="2"/>
      <c r="C19" s="12" t="s">
        <v>38</v>
      </c>
      <c r="D19" s="12"/>
      <c r="E19" s="12"/>
      <c r="F19" s="12"/>
      <c r="J19" s="12"/>
    </row>
    <row r="20" spans="2:10" x14ac:dyDescent="0.35">
      <c r="B20" s="2"/>
      <c r="C20" s="12" t="s">
        <v>39</v>
      </c>
      <c r="D20" s="12"/>
      <c r="E20" s="12"/>
      <c r="F20" s="12"/>
      <c r="J20" s="12"/>
    </row>
    <row r="21" spans="2:10" x14ac:dyDescent="0.35">
      <c r="B21" s="2"/>
      <c r="C21" s="12" t="s">
        <v>33</v>
      </c>
      <c r="D21" s="1"/>
      <c r="E21" s="12"/>
      <c r="F21" s="12"/>
      <c r="J21" s="12"/>
    </row>
    <row r="22" spans="2:10" x14ac:dyDescent="0.35">
      <c r="B22" s="2"/>
      <c r="C22" s="12" t="s">
        <v>40</v>
      </c>
      <c r="D22" s="12"/>
      <c r="E22" s="12"/>
      <c r="F22" s="12"/>
      <c r="J22" s="12"/>
    </row>
    <row r="23" spans="2:10" x14ac:dyDescent="0.35">
      <c r="B23" s="2"/>
      <c r="C23" s="12" t="s">
        <v>41</v>
      </c>
      <c r="D23" s="12"/>
      <c r="E23" s="12"/>
      <c r="F23" s="12"/>
      <c r="J23" s="12"/>
    </row>
    <row r="24" spans="2:10" x14ac:dyDescent="0.35">
      <c r="D24" s="12"/>
      <c r="E24" s="12"/>
      <c r="F24" s="12"/>
    </row>
    <row r="25" spans="2:10" x14ac:dyDescent="0.35">
      <c r="D25" s="12"/>
      <c r="E25" s="12"/>
      <c r="F25" s="12"/>
    </row>
    <row r="26" spans="2:10" x14ac:dyDescent="0.35">
      <c r="D26" s="12"/>
      <c r="E26" s="12"/>
      <c r="F26" s="12"/>
    </row>
    <row r="27" spans="2:10" x14ac:dyDescent="0.35">
      <c r="D27" s="12"/>
      <c r="E27" s="12"/>
      <c r="F27" s="12"/>
    </row>
    <row r="28" spans="2:10" x14ac:dyDescent="0.35">
      <c r="D28" s="12"/>
      <c r="E28" s="12"/>
      <c r="F28" s="12"/>
    </row>
    <row r="29" spans="2:10" x14ac:dyDescent="0.35">
      <c r="D29" s="12"/>
      <c r="E29" s="12"/>
      <c r="F29" s="12"/>
    </row>
    <row r="30" spans="2:10" x14ac:dyDescent="0.35">
      <c r="D30" s="12"/>
      <c r="E30" s="12"/>
      <c r="F30" s="12"/>
    </row>
    <row r="31" spans="2:10" x14ac:dyDescent="0.35">
      <c r="D31" s="12"/>
      <c r="E31" s="12"/>
      <c r="F31" s="12"/>
    </row>
    <row r="32" spans="2:10" x14ac:dyDescent="0.35">
      <c r="D32" s="12"/>
      <c r="E32" s="12"/>
      <c r="F32" s="12"/>
    </row>
    <row r="33" spans="4:6" x14ac:dyDescent="0.35">
      <c r="D33" s="12"/>
      <c r="E33" s="12"/>
      <c r="F33" s="12"/>
    </row>
    <row r="34" spans="4:6" x14ac:dyDescent="0.35">
      <c r="D34" s="12"/>
      <c r="E34" s="12"/>
      <c r="F34" s="12"/>
    </row>
    <row r="35" spans="4:6" x14ac:dyDescent="0.35">
      <c r="D35" s="12"/>
      <c r="E35" s="12"/>
      <c r="F35" s="12"/>
    </row>
  </sheetData>
  <pageMargins left="0.7" right="0.7" top="0.75" bottom="0.75" header="0.3" footer="0.3"/>
  <pageSetup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J35"/>
  <sheetViews>
    <sheetView zoomScale="70" zoomScaleNormal="70" workbookViewId="0">
      <selection activeCell="C27" sqref="C27"/>
    </sheetView>
  </sheetViews>
  <sheetFormatPr defaultRowHeight="14.5" x14ac:dyDescent="0.35"/>
  <cols>
    <col min="2" max="2" width="33.81640625" customWidth="1"/>
    <col min="3" max="10" width="50.81640625" customWidth="1"/>
    <col min="11" max="12" width="73.81640625" customWidth="1"/>
  </cols>
  <sheetData>
    <row r="1" spans="2:10" x14ac:dyDescent="0.35">
      <c r="B1" s="2"/>
    </row>
    <row r="2" spans="2:10" ht="23.5" x14ac:dyDescent="0.55000000000000004">
      <c r="B2" s="3" t="s">
        <v>135</v>
      </c>
    </row>
    <row r="3" spans="2:10" ht="4" customHeight="1" x14ac:dyDescent="0.35">
      <c r="B3" s="4"/>
      <c r="C3" s="5"/>
      <c r="D3" s="5"/>
      <c r="E3" s="5"/>
      <c r="F3" s="5"/>
      <c r="G3" s="5"/>
      <c r="H3" s="5"/>
      <c r="I3" s="5"/>
      <c r="J3" s="5"/>
    </row>
    <row r="4" spans="2:10" ht="4" customHeight="1" x14ac:dyDescent="0.35">
      <c r="B4" s="2"/>
    </row>
    <row r="5" spans="2:10" ht="18.5" x14ac:dyDescent="0.45">
      <c r="B5" s="6" t="s">
        <v>1</v>
      </c>
      <c r="C5" s="7" t="s">
        <v>2</v>
      </c>
      <c r="D5" s="8"/>
      <c r="E5" s="7" t="s">
        <v>3</v>
      </c>
      <c r="F5" s="7"/>
      <c r="G5" s="7" t="s">
        <v>44</v>
      </c>
      <c r="H5" s="7"/>
      <c r="I5" s="9" t="s">
        <v>4</v>
      </c>
      <c r="J5" s="9" t="s">
        <v>5</v>
      </c>
    </row>
    <row r="6" spans="2:10" ht="18.5" x14ac:dyDescent="0.45">
      <c r="B6" s="6" t="s">
        <v>6</v>
      </c>
      <c r="C6" s="10" t="s">
        <v>7</v>
      </c>
      <c r="D6" s="10" t="s">
        <v>8</v>
      </c>
      <c r="E6" s="10" t="s">
        <v>9</v>
      </c>
      <c r="F6" s="10" t="s">
        <v>10</v>
      </c>
      <c r="G6" s="10" t="s">
        <v>11</v>
      </c>
      <c r="H6" s="10" t="s">
        <v>12</v>
      </c>
      <c r="I6" s="10" t="s">
        <v>13</v>
      </c>
      <c r="J6" s="10" t="s">
        <v>14</v>
      </c>
    </row>
    <row r="7" spans="2:10" ht="18.5" x14ac:dyDescent="0.45">
      <c r="B7" s="6" t="s">
        <v>15</v>
      </c>
      <c r="C7" s="10" t="s">
        <v>16</v>
      </c>
      <c r="D7" s="10" t="s">
        <v>16</v>
      </c>
      <c r="E7" s="10" t="s">
        <v>16</v>
      </c>
      <c r="F7" s="10" t="s">
        <v>16</v>
      </c>
      <c r="G7" s="10" t="s">
        <v>16</v>
      </c>
      <c r="H7" s="10" t="s">
        <v>16</v>
      </c>
      <c r="I7" s="10" t="s">
        <v>17</v>
      </c>
      <c r="J7" s="10"/>
    </row>
    <row r="8" spans="2:10" ht="244.5" customHeight="1" x14ac:dyDescent="0.35">
      <c r="B8" s="11" t="s">
        <v>18</v>
      </c>
      <c r="C8" s="12" t="s">
        <v>118</v>
      </c>
      <c r="D8" s="12" t="s">
        <v>19</v>
      </c>
      <c r="E8" s="12" t="s">
        <v>119</v>
      </c>
      <c r="F8" s="12" t="s">
        <v>119</v>
      </c>
      <c r="G8" s="10" t="s">
        <v>20</v>
      </c>
      <c r="H8" s="10"/>
      <c r="I8" s="10"/>
      <c r="J8" s="12" t="s">
        <v>118</v>
      </c>
    </row>
    <row r="9" spans="2:10" ht="162" customHeight="1" x14ac:dyDescent="0.35">
      <c r="B9" s="11" t="s">
        <v>21</v>
      </c>
      <c r="C9" s="12" t="s">
        <v>22</v>
      </c>
      <c r="D9" s="12" t="s">
        <v>22</v>
      </c>
      <c r="E9" s="12" t="s">
        <v>23</v>
      </c>
      <c r="F9" s="12" t="s">
        <v>24</v>
      </c>
      <c r="G9" s="12" t="s">
        <v>25</v>
      </c>
      <c r="H9" s="12" t="s">
        <v>25</v>
      </c>
      <c r="I9" s="16" t="s">
        <v>26</v>
      </c>
      <c r="J9" s="16" t="s">
        <v>27</v>
      </c>
    </row>
    <row r="10" spans="2:10" ht="4" customHeight="1" x14ac:dyDescent="0.35">
      <c r="B10" s="13"/>
      <c r="C10" s="14"/>
      <c r="D10" s="14"/>
      <c r="E10" s="14"/>
      <c r="F10" s="14"/>
      <c r="G10" s="14"/>
      <c r="H10" s="14"/>
      <c r="I10" s="14"/>
      <c r="J10" s="14"/>
    </row>
    <row r="11" spans="2:10" ht="4" customHeight="1" x14ac:dyDescent="0.35">
      <c r="B11" s="11"/>
      <c r="C11" s="12"/>
      <c r="D11" s="12"/>
      <c r="E11" s="12"/>
      <c r="F11" s="12"/>
      <c r="G11" s="12"/>
      <c r="H11" s="12"/>
      <c r="I11" s="12"/>
      <c r="J11" s="12"/>
    </row>
    <row r="12" spans="2:10" x14ac:dyDescent="0.35">
      <c r="B12" s="15" t="s">
        <v>28</v>
      </c>
      <c r="C12" s="12" t="s">
        <v>120</v>
      </c>
      <c r="D12" s="12" t="s">
        <v>120</v>
      </c>
      <c r="E12" s="12" t="s">
        <v>121</v>
      </c>
      <c r="F12" s="12" t="s">
        <v>122</v>
      </c>
      <c r="G12" t="s">
        <v>123</v>
      </c>
      <c r="H12" t="s">
        <v>124</v>
      </c>
      <c r="I12" s="16" t="s">
        <v>125</v>
      </c>
      <c r="J12" s="16" t="s">
        <v>125</v>
      </c>
    </row>
    <row r="13" spans="2:10" x14ac:dyDescent="0.35">
      <c r="B13" s="17"/>
      <c r="C13" s="12" t="s">
        <v>126</v>
      </c>
      <c r="D13" s="12" t="s">
        <v>127</v>
      </c>
      <c r="E13" s="12" t="s">
        <v>128</v>
      </c>
      <c r="F13" s="12" t="s">
        <v>136</v>
      </c>
      <c r="G13" t="s">
        <v>45</v>
      </c>
      <c r="H13" t="s">
        <v>130</v>
      </c>
      <c r="I13" s="16" t="s">
        <v>131</v>
      </c>
      <c r="J13" s="16" t="s">
        <v>131</v>
      </c>
    </row>
    <row r="14" spans="2:10" x14ac:dyDescent="0.35">
      <c r="B14" s="17"/>
      <c r="C14" s="12" t="s">
        <v>132</v>
      </c>
      <c r="D14" s="12" t="s">
        <v>30</v>
      </c>
      <c r="E14" s="12" t="s">
        <v>31</v>
      </c>
      <c r="F14" s="12" t="s">
        <v>32</v>
      </c>
      <c r="H14" t="s">
        <v>46</v>
      </c>
      <c r="J14" s="12"/>
    </row>
    <row r="15" spans="2:10" x14ac:dyDescent="0.35">
      <c r="B15" s="17"/>
      <c r="C15" s="12" t="s">
        <v>127</v>
      </c>
      <c r="D15" s="12" t="s">
        <v>33</v>
      </c>
      <c r="E15" s="12" t="s">
        <v>34</v>
      </c>
      <c r="F15" s="12" t="s">
        <v>35</v>
      </c>
      <c r="H15" t="s">
        <v>36</v>
      </c>
      <c r="J15" s="12"/>
    </row>
    <row r="16" spans="2:10" x14ac:dyDescent="0.35">
      <c r="B16" s="2"/>
      <c r="C16" s="12" t="s">
        <v>133</v>
      </c>
      <c r="D16" s="12"/>
      <c r="E16" s="12" t="s">
        <v>37</v>
      </c>
      <c r="F16" s="12"/>
      <c r="J16" s="12"/>
    </row>
    <row r="17" spans="2:10" x14ac:dyDescent="0.35">
      <c r="B17" s="2"/>
      <c r="C17" s="12" t="s">
        <v>134</v>
      </c>
      <c r="D17" s="12"/>
      <c r="E17" s="12" t="s">
        <v>31</v>
      </c>
      <c r="F17" s="12"/>
      <c r="J17" s="12"/>
    </row>
    <row r="18" spans="2:10" x14ac:dyDescent="0.35">
      <c r="B18" s="2"/>
      <c r="C18" s="12" t="s">
        <v>30</v>
      </c>
      <c r="D18" s="1"/>
      <c r="E18" s="12"/>
      <c r="F18" s="12"/>
      <c r="J18" s="12"/>
    </row>
    <row r="19" spans="2:10" x14ac:dyDescent="0.35">
      <c r="B19" s="2"/>
      <c r="C19" s="12" t="s">
        <v>38</v>
      </c>
      <c r="D19" s="12"/>
      <c r="E19" s="12"/>
      <c r="F19" s="12"/>
      <c r="J19" s="12"/>
    </row>
    <row r="20" spans="2:10" x14ac:dyDescent="0.35">
      <c r="B20" s="2"/>
      <c r="C20" s="12" t="s">
        <v>39</v>
      </c>
      <c r="D20" s="12"/>
      <c r="E20" s="12"/>
      <c r="F20" s="12"/>
      <c r="J20" s="12"/>
    </row>
    <row r="21" spans="2:10" x14ac:dyDescent="0.35">
      <c r="B21" s="2"/>
      <c r="C21" s="12" t="s">
        <v>33</v>
      </c>
      <c r="D21" s="1"/>
      <c r="E21" s="12"/>
      <c r="F21" s="12"/>
      <c r="J21" s="12"/>
    </row>
    <row r="22" spans="2:10" x14ac:dyDescent="0.35">
      <c r="B22" s="2"/>
      <c r="C22" s="12" t="s">
        <v>40</v>
      </c>
      <c r="D22" s="12"/>
      <c r="E22" s="12"/>
      <c r="F22" s="12"/>
      <c r="J22" s="12"/>
    </row>
    <row r="23" spans="2:10" x14ac:dyDescent="0.35">
      <c r="B23" s="2"/>
      <c r="C23" s="12" t="s">
        <v>41</v>
      </c>
      <c r="D23" s="12"/>
      <c r="E23" s="12"/>
      <c r="F23" s="12"/>
      <c r="J23" s="12"/>
    </row>
    <row r="24" spans="2:10" x14ac:dyDescent="0.35">
      <c r="D24" s="12"/>
      <c r="E24" s="12"/>
      <c r="F24" s="12"/>
    </row>
    <row r="25" spans="2:10" x14ac:dyDescent="0.35">
      <c r="D25" s="12"/>
      <c r="E25" s="12"/>
      <c r="F25" s="12"/>
    </row>
    <row r="26" spans="2:10" x14ac:dyDescent="0.35">
      <c r="D26" s="12"/>
      <c r="E26" s="12"/>
      <c r="F26" s="12"/>
    </row>
    <row r="27" spans="2:10" x14ac:dyDescent="0.35">
      <c r="D27" s="12"/>
      <c r="E27" s="12"/>
      <c r="F27" s="12"/>
    </row>
    <row r="28" spans="2:10" x14ac:dyDescent="0.35">
      <c r="D28" s="12"/>
      <c r="E28" s="12"/>
      <c r="F28" s="12"/>
    </row>
    <row r="29" spans="2:10" x14ac:dyDescent="0.35">
      <c r="D29" s="12"/>
      <c r="E29" s="12"/>
      <c r="F29" s="12"/>
    </row>
    <row r="30" spans="2:10" x14ac:dyDescent="0.35">
      <c r="D30" s="12"/>
      <c r="E30" s="12"/>
      <c r="F30" s="12"/>
    </row>
    <row r="31" spans="2:10" x14ac:dyDescent="0.35">
      <c r="D31" s="12"/>
      <c r="E31" s="12"/>
      <c r="F31" s="12"/>
    </row>
    <row r="32" spans="2:10" x14ac:dyDescent="0.35">
      <c r="D32" s="12"/>
      <c r="E32" s="12"/>
      <c r="F32" s="12"/>
    </row>
    <row r="33" spans="4:6" x14ac:dyDescent="0.35">
      <c r="D33" s="12"/>
      <c r="E33" s="12"/>
      <c r="F33" s="12"/>
    </row>
    <row r="34" spans="4:6" x14ac:dyDescent="0.35">
      <c r="D34" s="12"/>
      <c r="E34" s="12"/>
      <c r="F34" s="12"/>
    </row>
    <row r="35" spans="4:6" x14ac:dyDescent="0.35">
      <c r="D35" s="12"/>
      <c r="E35" s="12"/>
      <c r="F35" s="12"/>
    </row>
  </sheetData>
  <pageMargins left="0.7" right="0.7" top="0.75" bottom="0.75" header="0.3" footer="0.3"/>
  <pageSetup orientation="portrait" horizontalDpi="4294967294"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B1:F35"/>
  <sheetViews>
    <sheetView zoomScale="80" zoomScaleNormal="80" workbookViewId="0">
      <selection activeCell="C1" sqref="C1"/>
    </sheetView>
  </sheetViews>
  <sheetFormatPr defaultRowHeight="14.5" x14ac:dyDescent="0.35"/>
  <cols>
    <col min="2" max="2" width="33.81640625" customWidth="1"/>
    <col min="3" max="6" width="50.81640625" customWidth="1"/>
    <col min="7" max="8" width="73.81640625" customWidth="1"/>
  </cols>
  <sheetData>
    <row r="1" spans="2:6" x14ac:dyDescent="0.35">
      <c r="B1" s="2"/>
    </row>
    <row r="2" spans="2:6" ht="23.5" x14ac:dyDescent="0.55000000000000004">
      <c r="B2" s="3" t="s">
        <v>42</v>
      </c>
    </row>
    <row r="3" spans="2:6" ht="4" customHeight="1" x14ac:dyDescent="0.35">
      <c r="B3" s="4"/>
      <c r="C3" s="5"/>
      <c r="D3" s="5"/>
      <c r="E3" s="5"/>
      <c r="F3" s="5"/>
    </row>
    <row r="4" spans="2:6" ht="4" customHeight="1" x14ac:dyDescent="0.35">
      <c r="B4" s="2"/>
    </row>
    <row r="5" spans="2:6" ht="18.5" x14ac:dyDescent="0.45">
      <c r="B5" s="6" t="s">
        <v>1</v>
      </c>
      <c r="C5" s="7" t="s">
        <v>2</v>
      </c>
      <c r="D5" s="8"/>
      <c r="E5" s="7" t="s">
        <v>44</v>
      </c>
      <c r="F5" s="7"/>
    </row>
    <row r="6" spans="2:6" ht="18.5" x14ac:dyDescent="0.45">
      <c r="B6" s="6" t="s">
        <v>6</v>
      </c>
      <c r="C6" s="10" t="s">
        <v>7</v>
      </c>
      <c r="D6" s="10" t="s">
        <v>8</v>
      </c>
      <c r="E6" s="10" t="s">
        <v>11</v>
      </c>
      <c r="F6" s="10" t="s">
        <v>12</v>
      </c>
    </row>
    <row r="7" spans="2:6" ht="18.5" x14ac:dyDescent="0.45">
      <c r="B7" s="6" t="s">
        <v>15</v>
      </c>
      <c r="C7" s="10" t="s">
        <v>16</v>
      </c>
      <c r="D7" s="10" t="s">
        <v>16</v>
      </c>
      <c r="E7" s="10" t="s">
        <v>16</v>
      </c>
      <c r="F7" s="10" t="s">
        <v>16</v>
      </c>
    </row>
    <row r="8" spans="2:6" ht="147.75" customHeight="1" x14ac:dyDescent="0.35">
      <c r="B8" s="11" t="s">
        <v>18</v>
      </c>
      <c r="C8" s="12" t="s">
        <v>118</v>
      </c>
      <c r="D8" s="12" t="s">
        <v>19</v>
      </c>
      <c r="E8" s="10" t="s">
        <v>20</v>
      </c>
      <c r="F8" s="10"/>
    </row>
    <row r="9" spans="2:6" ht="108" customHeight="1" x14ac:dyDescent="0.35">
      <c r="B9" s="11" t="s">
        <v>21</v>
      </c>
      <c r="C9" s="12" t="s">
        <v>22</v>
      </c>
      <c r="D9" s="12" t="s">
        <v>22</v>
      </c>
      <c r="E9" s="12" t="s">
        <v>25</v>
      </c>
      <c r="F9" s="12" t="s">
        <v>25</v>
      </c>
    </row>
    <row r="10" spans="2:6" ht="4" customHeight="1" x14ac:dyDescent="0.35">
      <c r="B10" s="13"/>
      <c r="C10" s="14"/>
      <c r="D10" s="14"/>
      <c r="E10" s="14"/>
      <c r="F10" s="14"/>
    </row>
    <row r="11" spans="2:6" ht="4" customHeight="1" x14ac:dyDescent="0.35">
      <c r="B11" s="11"/>
      <c r="C11" s="12"/>
      <c r="D11" s="12"/>
      <c r="E11" s="12"/>
      <c r="F11" s="12"/>
    </row>
    <row r="12" spans="2:6" x14ac:dyDescent="0.35">
      <c r="B12" s="15" t="s">
        <v>28</v>
      </c>
      <c r="C12" s="12" t="s">
        <v>120</v>
      </c>
      <c r="D12" s="12" t="s">
        <v>120</v>
      </c>
      <c r="E12" t="s">
        <v>123</v>
      </c>
      <c r="F12" t="s">
        <v>124</v>
      </c>
    </row>
    <row r="13" spans="2:6" x14ac:dyDescent="0.35">
      <c r="B13" s="17"/>
      <c r="C13" s="12" t="s">
        <v>126</v>
      </c>
      <c r="D13" s="12" t="s">
        <v>127</v>
      </c>
      <c r="E13" t="s">
        <v>45</v>
      </c>
      <c r="F13" t="s">
        <v>130</v>
      </c>
    </row>
    <row r="14" spans="2:6" x14ac:dyDescent="0.35">
      <c r="B14" s="17"/>
      <c r="C14" s="12" t="s">
        <v>132</v>
      </c>
      <c r="D14" s="12" t="s">
        <v>30</v>
      </c>
      <c r="F14" t="s">
        <v>46</v>
      </c>
    </row>
    <row r="15" spans="2:6" x14ac:dyDescent="0.35">
      <c r="B15" s="17"/>
      <c r="C15" s="12" t="s">
        <v>127</v>
      </c>
      <c r="D15" s="12" t="s">
        <v>33</v>
      </c>
      <c r="F15" t="s">
        <v>47</v>
      </c>
    </row>
    <row r="16" spans="2:6" x14ac:dyDescent="0.35">
      <c r="B16" s="2"/>
      <c r="C16" s="12" t="s">
        <v>133</v>
      </c>
      <c r="D16" s="12"/>
    </row>
    <row r="17" spans="2:4" x14ac:dyDescent="0.35">
      <c r="B17" s="2"/>
      <c r="C17" s="12" t="s">
        <v>134</v>
      </c>
      <c r="D17" s="12"/>
    </row>
    <row r="18" spans="2:4" x14ac:dyDescent="0.35">
      <c r="B18" s="2"/>
      <c r="C18" s="12" t="s">
        <v>30</v>
      </c>
      <c r="D18" s="1"/>
    </row>
    <row r="19" spans="2:4" x14ac:dyDescent="0.35">
      <c r="B19" s="2"/>
      <c r="C19" s="12" t="s">
        <v>38</v>
      </c>
      <c r="D19" s="12"/>
    </row>
    <row r="20" spans="2:4" x14ac:dyDescent="0.35">
      <c r="B20" s="2"/>
      <c r="C20" s="12" t="s">
        <v>39</v>
      </c>
      <c r="D20" s="12"/>
    </row>
    <row r="21" spans="2:4" x14ac:dyDescent="0.35">
      <c r="B21" s="2"/>
      <c r="C21" s="12" t="s">
        <v>33</v>
      </c>
      <c r="D21" s="1"/>
    </row>
    <row r="22" spans="2:4" x14ac:dyDescent="0.35">
      <c r="B22" s="2"/>
      <c r="C22" s="12" t="s">
        <v>40</v>
      </c>
      <c r="D22" s="12"/>
    </row>
    <row r="23" spans="2:4" x14ac:dyDescent="0.35">
      <c r="B23" s="2"/>
      <c r="C23" s="12" t="s">
        <v>41</v>
      </c>
      <c r="D23" s="12"/>
    </row>
    <row r="24" spans="2:4" x14ac:dyDescent="0.35">
      <c r="D24" s="12"/>
    </row>
    <row r="25" spans="2:4" x14ac:dyDescent="0.35">
      <c r="D25" s="12"/>
    </row>
    <row r="26" spans="2:4" x14ac:dyDescent="0.35">
      <c r="D26" s="12"/>
    </row>
    <row r="27" spans="2:4" x14ac:dyDescent="0.35">
      <c r="D27" s="12"/>
    </row>
    <row r="28" spans="2:4" x14ac:dyDescent="0.35">
      <c r="D28" s="12"/>
    </row>
    <row r="29" spans="2:4" x14ac:dyDescent="0.35">
      <c r="D29" s="12"/>
    </row>
    <row r="30" spans="2:4" x14ac:dyDescent="0.35">
      <c r="D30" s="12"/>
    </row>
    <row r="31" spans="2:4" x14ac:dyDescent="0.35">
      <c r="D31" s="12"/>
    </row>
    <row r="32" spans="2:4" x14ac:dyDescent="0.35">
      <c r="D32" s="12"/>
    </row>
    <row r="33" spans="4:4" x14ac:dyDescent="0.35">
      <c r="D33" s="12"/>
    </row>
    <row r="34" spans="4:4" x14ac:dyDescent="0.35">
      <c r="D34" s="12"/>
    </row>
    <row r="35" spans="4:4" x14ac:dyDescent="0.35">
      <c r="D35" s="12"/>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Cover</vt:lpstr>
      <vt:lpstr>OEB-Made Information Tabs &gt;&gt;</vt:lpstr>
      <vt:lpstr>Read Me</vt:lpstr>
      <vt:lpstr>Notes</vt:lpstr>
      <vt:lpstr>EM&amp;V_Overview</vt:lpstr>
      <vt:lpstr>Acronyms</vt:lpstr>
      <vt:lpstr>LondonHydro_QRCPP</vt:lpstr>
      <vt:lpstr>LondonHydro_RTQRCPP</vt:lpstr>
      <vt:lpstr>LondonHydro_RTInformation </vt:lpstr>
      <vt:lpstr>Summary Output Tabs &gt;&gt;</vt:lpstr>
      <vt:lpstr>LondonHydro_Final Results</vt:lpstr>
      <vt:lpstr>LondonHydro_Interim Results </vt:lpstr>
      <vt:lpstr>LondonHydro_RevAdequacy</vt:lpstr>
      <vt:lpstr>Interim Result Inputs &gt;&gt;</vt:lpstr>
      <vt:lpstr>01 TOU Period Demand</vt:lpstr>
      <vt:lpstr>01b Wint TOU Period Demand</vt:lpstr>
      <vt:lpstr>02 Coin Peak Demad Impacts</vt:lpstr>
      <vt:lpstr>03 Seasonal Demand Impacts</vt:lpstr>
      <vt:lpstr>04 CPP Event Demand Impacts</vt:lpstr>
      <vt:lpstr>05a Sum OwnPrice Elast Daily</vt:lpstr>
      <vt:lpstr>05b Wint OwnPrice Elast Daily</vt:lpstr>
      <vt:lpstr>06 Own Price Elasticity by TOU</vt:lpstr>
      <vt:lpstr>07a Sum Elast of Substitution</vt:lpstr>
      <vt:lpstr>08 RT and RCT Consumption</vt:lpstr>
      <vt:lpstr>07b Wint Elast of Substitution</vt:lpstr>
      <vt:lpstr>08 Revenue Adequacy Inputs</vt:lpstr>
      <vt:lpstr>99 Look-Up Tables</vt:lpstr>
      <vt:lpstr>'EM&amp;V_Overview'!Print_Area</vt:lpstr>
    </vt:vector>
  </TitlesOfParts>
  <Company>The Brattle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Witkin, Matthew</dc:creator>
  <cp:lastModifiedBy>Peter Steele-Mosey</cp:lastModifiedBy>
  <dcterms:created xsi:type="dcterms:W3CDTF">2015-01-16T22:19:58Z</dcterms:created>
  <dcterms:modified xsi:type="dcterms:W3CDTF">2019-12-18T20:38:20Z</dcterms:modified>
</cp:coreProperties>
</file>